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tables/table1.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tables/table2.xml" ContentType="application/vnd.openxmlformats-officedocument.spreadsheetml.table+xml"/>
  <Override PartName="/xl/comments2.xml" ContentType="application/vnd.openxmlformats-officedocument.spreadsheetml.comments+xml"/>
  <Override PartName="/xl/threadedComments/threadedComment2.xml" ContentType="application/vnd.ms-excel.threadedcomments+xml"/>
  <Override PartName="/xl/tables/table3.xml" ContentType="application/vnd.openxmlformats-officedocument.spreadsheetml.table+xml"/>
  <Override PartName="/xl/comments3.xml" ContentType="application/vnd.openxmlformats-officedocument.spreadsheetml.comments+xml"/>
  <Override PartName="/xl/tables/table4.xml" ContentType="application/vnd.openxmlformats-officedocument.spreadsheetml.table+xml"/>
  <Override PartName="/xl/comments4.xml" ContentType="application/vnd.openxmlformats-officedocument.spreadsheetml.comments+xml"/>
  <Override PartName="/xl/threadedComments/threadedComment3.xml" ContentType="application/vnd.ms-excel.threadedcomments+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comments5.xml" ContentType="application/vnd.openxmlformats-officedocument.spreadsheetml.comments+xml"/>
  <Override PartName="/xl/threadedComments/threadedComment4.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codeName="EstaPastaDeTrabalho"/>
  <mc:AlternateContent xmlns:mc="http://schemas.openxmlformats.org/markup-compatibility/2006">
    <mc:Choice Requires="x15">
      <x15ac:absPath xmlns:x15ac="http://schemas.microsoft.com/office/spreadsheetml/2010/11/ac" url="https://shapedigitalsg-my.sharepoint.com/personal/rodolfo_sousa_shapedigital_com/Documents/Documentos/requests/shape_workspace_wrapper/"/>
    </mc:Choice>
  </mc:AlternateContent>
  <xr:revisionPtr revIDLastSave="7422" documentId="120_S{24D8E13F-2703-571A-B757-2E4860502418}" xr6:coauthVersionLast="47" xr6:coauthVersionMax="47" xr10:uidLastSave="{6BB3C481-B40E-4646-9E9D-3E35DF408463}"/>
  <bookViews>
    <workbookView xWindow="1020" yWindow="-15240" windowWidth="21600" windowHeight="11235" tabRatio="675" firstSheet="15" activeTab="19" xr2:uid="{62D397F4-CBDF-4AEA-BB19-BE5EA483CB0C}"/>
  </bookViews>
  <sheets>
    <sheet name="Matriz" sheetId="5" r:id="rId1"/>
    <sheet name="TEMPLATE MODEC" sheetId="4" r:id="rId2"/>
    <sheet name="FLASH GAS COMPRESSOR" sheetId="12" state="hidden" r:id="rId3"/>
    <sheet name="RASCUNHO LP_IP_HP" sheetId="19" state="hidden" r:id="rId4"/>
    <sheet name="Sheet2" sheetId="23" state="hidden" r:id="rId5"/>
    <sheet name="Template Centrifugal Compressor" sheetId="17" state="hidden" r:id="rId6"/>
    <sheet name="Planta" sheetId="45" r:id="rId7"/>
    <sheet name="OnOff" sheetId="44" r:id="rId8"/>
    <sheet name="FRADE Dicionário LP_IP_HP Comp" sheetId="22" r:id="rId9"/>
    <sheet name="RASCUNHO FORTE MAIN A" sheetId="26" state="hidden" r:id="rId10"/>
    <sheet name="IO x Tag PI x Contexto Template" sheetId="30" state="hidden" r:id="rId11"/>
    <sheet name="Base Limiares IO Main" sheetId="36" state="hidden" r:id="rId12"/>
    <sheet name="Main_A (2)" sheetId="32" state="hidden" r:id="rId13"/>
    <sheet name="FRADE Dicio Flash Gas Compres" sheetId="16" r:id="rId14"/>
    <sheet name="FORTE Dicionário Main" sheetId="25" r:id="rId15"/>
    <sheet name="FORTE - Dicionário DGS N2" sheetId="40" r:id="rId16"/>
    <sheet name="FORTE Dicio Gas Booster Compres" sheetId="29" r:id="rId17"/>
    <sheet name="Alarm Trip LP_IP_HP" sheetId="20" state="hidden" r:id="rId18"/>
    <sheet name="REF" sheetId="21" state="hidden" r:id="rId19"/>
    <sheet name="BRAVO Dicionário Ariel Compress" sheetId="34" r:id="rId20"/>
    <sheet name="Base ProcV" sheetId="28" state="hidden" r:id="rId21"/>
    <sheet name="Tags SAP" sheetId="33" r:id="rId22"/>
    <sheet name="Tags Sotreq" sheetId="41" r:id="rId23"/>
    <sheet name="Compressor Status" sheetId="42" r:id="rId24"/>
    <sheet name="aux_uoms_alterados" sheetId="43" r:id="rId25"/>
    <sheet name="Tradução Atributos" sheetId="24" r:id="rId26"/>
    <sheet name="Jean Tags Master" sheetId="37" r:id="rId27"/>
    <sheet name="Tags Faltantes" sheetId="46" r:id="rId28"/>
    <sheet name="Planilha1" sheetId="47" r:id="rId29"/>
  </sheets>
  <externalReferences>
    <externalReference r:id="rId30"/>
  </externalReferences>
  <definedNames>
    <definedName name="_xlnm._FilterDatabase" localSheetId="17" hidden="1">'Alarm Trip LP_IP_HP'!$A$1:$O$218</definedName>
    <definedName name="_xlnm._FilterDatabase" localSheetId="11" hidden="1">'Base Limiares IO Main'!$B$1:$I$151</definedName>
    <definedName name="_xlnm._FilterDatabase" localSheetId="20" hidden="1">'Base ProcV'!$H$1:$M$233</definedName>
    <definedName name="_xlnm._FilterDatabase" localSheetId="19" hidden="1">'BRAVO Dicionário Ariel Compress'!$A$1:$Q$286</definedName>
    <definedName name="_xlnm._FilterDatabase" localSheetId="2" hidden="1">'FLASH GAS COMPRESSOR'!$A$1:$K$109</definedName>
    <definedName name="_xlnm._FilterDatabase" localSheetId="15" hidden="1">'FORTE - Dicionário DGS N2'!$A$1:$Q$64</definedName>
    <definedName name="_xlnm._FilterDatabase" localSheetId="16" hidden="1">'FORTE Dicio Gas Booster Compres'!$A$1:$Q$190</definedName>
    <definedName name="_xlnm._FilterDatabase" localSheetId="14" hidden="1">#REF!</definedName>
    <definedName name="_xlnm._FilterDatabase" localSheetId="13" hidden="1">#REF!</definedName>
    <definedName name="_xlnm._FilterDatabase" localSheetId="8" hidden="1">#REF!</definedName>
    <definedName name="_xlnm._FilterDatabase" localSheetId="10" hidden="1">'IO x Tag PI x Contexto Template'!$C$1:$U$90</definedName>
    <definedName name="_xlnm._FilterDatabase" localSheetId="26" hidden="1">'Jean Tags Master'!$A$1:$A$64</definedName>
    <definedName name="_xlnm._FilterDatabase" localSheetId="12" hidden="1">'Main_A (2)'!$A$1:$F$111</definedName>
    <definedName name="_xlnm._FilterDatabase" localSheetId="7" hidden="1">OnOff!$A$1:$D$32</definedName>
    <definedName name="_xlnm._FilterDatabase" localSheetId="9" hidden="1">'RASCUNHO LP_IP_HP'!$A$1:$K$1576</definedName>
    <definedName name="_xlnm._FilterDatabase" localSheetId="3" hidden="1">'RASCUNHO LP_IP_HP'!$A$1:$K$1576</definedName>
    <definedName name="_xlnm._FilterDatabase" localSheetId="18" hidden="1">REF!$Y$1:$AB$149</definedName>
    <definedName name="_xlnm._FilterDatabase" localSheetId="4" hidden="1">Sheet2!$A$1:$L$695</definedName>
    <definedName name="_xlnm._FilterDatabase" localSheetId="27" hidden="1">'Tags Faltantes'!$A$1:$C$49</definedName>
    <definedName name="_xlnm._FilterDatabase" localSheetId="5" hidden="1">'Template Centrifugal Compressor'!$A$1:$D$1066</definedName>
    <definedName name="_xlnm._FilterDatabase" localSheetId="1" hidden="1">'TEMPLATE MODEC'!$A$1:$J$191</definedName>
    <definedName name="_xlnm._FilterDatabase" localSheetId="25" hidden="1">'Tradução Atributos'!$A$1:$B$117</definedName>
    <definedName name="ASSET" localSheetId="15">[1]REF!#REF!</definedName>
    <definedName name="ASSET">REF!#REF!</definedName>
    <definedName name="RASCUNHO" localSheetId="9">'RASCUNHO LP_IP_HP'!$A:$L</definedName>
    <definedName name="RASCUNHO">'RASCUNHO LP_IP_HP'!$A:$L</definedName>
  </definedNames>
  <calcPr calcId="191028" calcCompleted="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W158" i="25" l="1"/>
  <c r="W157" i="25"/>
  <c r="W156" i="25"/>
  <c r="W155" i="25"/>
  <c r="O158" i="25"/>
  <c r="Q158" i="25"/>
  <c r="X158" i="25"/>
  <c r="Y158" i="25"/>
  <c r="O157" i="25"/>
  <c r="Q157" i="25"/>
  <c r="X157" i="25"/>
  <c r="Y157" i="25"/>
  <c r="O155" i="25"/>
  <c r="O156" i="25"/>
  <c r="Q155" i="25"/>
  <c r="Q156" i="25"/>
  <c r="X155" i="25"/>
  <c r="X156" i="25"/>
  <c r="Y155" i="25"/>
  <c r="Y156" i="25"/>
  <c r="W108" i="25"/>
  <c r="W107" i="25"/>
  <c r="O107" i="25"/>
  <c r="O108" i="25"/>
  <c r="Q107" i="25"/>
  <c r="Q108" i="25"/>
  <c r="X107" i="25"/>
  <c r="X108" i="25"/>
  <c r="Y107" i="25"/>
  <c r="Y108" i="25"/>
  <c r="W116" i="25"/>
  <c r="W115" i="25"/>
  <c r="O115" i="25"/>
  <c r="O116" i="25"/>
  <c r="Q115" i="25"/>
  <c r="Q116" i="25"/>
  <c r="X115" i="25"/>
  <c r="X116" i="25"/>
  <c r="Y115" i="25"/>
  <c r="Y116" i="25"/>
  <c r="W85" i="25"/>
  <c r="W84" i="25"/>
  <c r="W83" i="25"/>
  <c r="W82" i="25"/>
  <c r="W81" i="25"/>
  <c r="W80" i="25"/>
  <c r="O80" i="25"/>
  <c r="O81" i="25"/>
  <c r="O82" i="25"/>
  <c r="O83" i="25"/>
  <c r="O84" i="25"/>
  <c r="O85" i="25"/>
  <c r="Q80" i="25"/>
  <c r="Q81" i="25"/>
  <c r="Q82" i="25"/>
  <c r="Q83" i="25"/>
  <c r="Q84" i="25"/>
  <c r="Q85" i="25"/>
  <c r="X80" i="25"/>
  <c r="X81" i="25"/>
  <c r="X82" i="25"/>
  <c r="X83" i="25"/>
  <c r="X84" i="25"/>
  <c r="X85" i="25"/>
  <c r="Y80" i="25"/>
  <c r="Y81" i="25"/>
  <c r="Y82" i="25"/>
  <c r="Y83" i="25"/>
  <c r="Y84" i="25"/>
  <c r="Y85" i="25"/>
  <c r="W72" i="25"/>
  <c r="Z72" i="25" s="1" a="1"/>
  <c r="Z72" i="25" s="1"/>
  <c r="W71" i="25"/>
  <c r="W70" i="25"/>
  <c r="W69" i="25"/>
  <c r="W68" i="25"/>
  <c r="W67" i="25"/>
  <c r="W66" i="25"/>
  <c r="O66" i="25"/>
  <c r="O67" i="25"/>
  <c r="O68" i="25"/>
  <c r="O69" i="25"/>
  <c r="O70" i="25"/>
  <c r="O71" i="25"/>
  <c r="Q66" i="25"/>
  <c r="Q67" i="25"/>
  <c r="Q68" i="25"/>
  <c r="Q69" i="25"/>
  <c r="Q70" i="25"/>
  <c r="Q71" i="25"/>
  <c r="X66" i="25"/>
  <c r="X67" i="25"/>
  <c r="X68" i="25"/>
  <c r="X69" i="25"/>
  <c r="X70" i="25"/>
  <c r="X71" i="25"/>
  <c r="Y66" i="25"/>
  <c r="Y67" i="25"/>
  <c r="Y68" i="25"/>
  <c r="Y69" i="25"/>
  <c r="Y70" i="25"/>
  <c r="Y71" i="25"/>
  <c r="W79" i="25"/>
  <c r="Z79" i="25" s="1" a="1"/>
  <c r="Z79" i="25" s="1"/>
  <c r="W78" i="25"/>
  <c r="W77" i="25"/>
  <c r="W76" i="25"/>
  <c r="W75" i="25"/>
  <c r="W74" i="25"/>
  <c r="W73" i="25"/>
  <c r="O75" i="25"/>
  <c r="O76" i="25"/>
  <c r="O77" i="25"/>
  <c r="O78" i="25"/>
  <c r="Q75" i="25"/>
  <c r="Q76" i="25"/>
  <c r="Q77" i="25"/>
  <c r="Q78" i="25"/>
  <c r="X75" i="25"/>
  <c r="X76" i="25"/>
  <c r="X77" i="25"/>
  <c r="X78" i="25"/>
  <c r="Y75" i="25"/>
  <c r="Y76" i="25"/>
  <c r="Y77" i="25"/>
  <c r="Y78" i="25"/>
  <c r="O73" i="25"/>
  <c r="Q73" i="25"/>
  <c r="X73" i="25"/>
  <c r="Y73" i="25"/>
  <c r="O74" i="25"/>
  <c r="Q74" i="25"/>
  <c r="X74" i="25"/>
  <c r="Y74" i="25"/>
  <c r="W65" i="25"/>
  <c r="Z65" i="25" s="1" a="1"/>
  <c r="Z65" i="25" s="1"/>
  <c r="W64" i="25"/>
  <c r="W63" i="25"/>
  <c r="W62" i="25"/>
  <c r="W61" i="25"/>
  <c r="W60" i="25"/>
  <c r="W59" i="25"/>
  <c r="O59" i="25"/>
  <c r="Q59" i="25"/>
  <c r="X59" i="25"/>
  <c r="Y59" i="25"/>
  <c r="O60" i="25"/>
  <c r="Q60" i="25"/>
  <c r="X60" i="25"/>
  <c r="Y60" i="25"/>
  <c r="O61" i="25"/>
  <c r="Q61" i="25"/>
  <c r="X61" i="25"/>
  <c r="Y61" i="25"/>
  <c r="O62" i="25"/>
  <c r="Q62" i="25"/>
  <c r="X62" i="25"/>
  <c r="Y62" i="25"/>
  <c r="O63" i="25"/>
  <c r="Q63" i="25"/>
  <c r="X63" i="25"/>
  <c r="Y63" i="25"/>
  <c r="O64" i="25"/>
  <c r="Q64" i="25"/>
  <c r="X64" i="25"/>
  <c r="Y64" i="25"/>
  <c r="X166" i="25"/>
  <c r="W166" i="25"/>
  <c r="Z166" i="25" s="1" a="1"/>
  <c r="Z166" i="25" s="1"/>
  <c r="W165" i="25"/>
  <c r="Z165" i="25" s="1" a="1"/>
  <c r="Z165" i="25" s="1"/>
  <c r="X165" i="25"/>
  <c r="Y165" i="25"/>
  <c r="X302" i="22"/>
  <c r="W302" i="22"/>
  <c r="V302" i="22"/>
  <c r="P302" i="22"/>
  <c r="K302" i="22"/>
  <c r="X301" i="22"/>
  <c r="W301" i="22"/>
  <c r="A301" i="22" s="1"/>
  <c r="V301" i="22"/>
  <c r="P301" i="22"/>
  <c r="K301" i="22"/>
  <c r="X300" i="22"/>
  <c r="W300" i="22"/>
  <c r="V300" i="22"/>
  <c r="P300" i="22"/>
  <c r="K300" i="22"/>
  <c r="X299" i="22"/>
  <c r="W299" i="22"/>
  <c r="A299" i="22" s="1"/>
  <c r="V299" i="22"/>
  <c r="Y299" i="22" s="1" a="1"/>
  <c r="Y299" i="22" s="1"/>
  <c r="P299" i="22"/>
  <c r="K299" i="22"/>
  <c r="A840" i="22"/>
  <c r="A839" i="22"/>
  <c r="A838" i="22"/>
  <c r="A837" i="22"/>
  <c r="A836" i="22"/>
  <c r="A835" i="22"/>
  <c r="A834" i="22"/>
  <c r="V937" i="22"/>
  <c r="W937" i="22"/>
  <c r="A937" i="22" s="1"/>
  <c r="X937" i="22"/>
  <c r="K937" i="22"/>
  <c r="P937" i="22"/>
  <c r="V356" i="22"/>
  <c r="Y356" i="22" s="1" a="1"/>
  <c r="Y356" i="22" s="1"/>
  <c r="V355" i="22"/>
  <c r="Y355" i="22" s="1" a="1"/>
  <c r="Y355" i="22" s="1"/>
  <c r="V354" i="22"/>
  <c r="Y354" i="22" s="1" a="1"/>
  <c r="Y354" i="22" s="1"/>
  <c r="V353" i="22"/>
  <c r="Y353" i="22" s="1" a="1"/>
  <c r="Y353" i="22" s="1"/>
  <c r="V352" i="22"/>
  <c r="Y352" i="22" s="1" a="1"/>
  <c r="Y352" i="22" s="1"/>
  <c r="V351" i="22"/>
  <c r="Y351" i="22" s="1" a="1"/>
  <c r="Y351" i="22" s="1"/>
  <c r="W350" i="22"/>
  <c r="A350" i="22" s="1"/>
  <c r="W351" i="22"/>
  <c r="A351" i="22" s="1"/>
  <c r="W352" i="22"/>
  <c r="A352" i="22" s="1"/>
  <c r="W353" i="22"/>
  <c r="A353" i="22" s="1"/>
  <c r="W354" i="22"/>
  <c r="A354" i="22" s="1"/>
  <c r="W355" i="22"/>
  <c r="A355" i="22" s="1"/>
  <c r="W356" i="22"/>
  <c r="A356" i="22" s="1"/>
  <c r="V350" i="22"/>
  <c r="Y350" i="22" s="1" a="1"/>
  <c r="Y350" i="22" s="1"/>
  <c r="V453" i="22"/>
  <c r="P352" i="22"/>
  <c r="P353" i="22"/>
  <c r="P354" i="22"/>
  <c r="P355" i="22"/>
  <c r="P356" i="22"/>
  <c r="P350" i="22"/>
  <c r="X352" i="22"/>
  <c r="X353" i="22"/>
  <c r="X354" i="22"/>
  <c r="X355" i="22"/>
  <c r="X356" i="22"/>
  <c r="X350" i="22"/>
  <c r="P3" i="34"/>
  <c r="P4" i="34"/>
  <c r="P5" i="34"/>
  <c r="P6" i="34"/>
  <c r="P7" i="34"/>
  <c r="P8" i="34"/>
  <c r="P9" i="34"/>
  <c r="P10" i="34"/>
  <c r="P11" i="34"/>
  <c r="P12" i="34"/>
  <c r="P13" i="34"/>
  <c r="P14" i="34"/>
  <c r="P15" i="34"/>
  <c r="P16" i="34"/>
  <c r="P17" i="34"/>
  <c r="P18" i="34"/>
  <c r="P19" i="34"/>
  <c r="P20" i="34"/>
  <c r="P21" i="34"/>
  <c r="P22" i="34"/>
  <c r="P23" i="34"/>
  <c r="P24" i="34"/>
  <c r="P25" i="34"/>
  <c r="P26" i="34"/>
  <c r="P27" i="34"/>
  <c r="P28" i="34"/>
  <c r="P29" i="34"/>
  <c r="P30" i="34"/>
  <c r="P31" i="34"/>
  <c r="P32" i="34"/>
  <c r="P33" i="34"/>
  <c r="P34" i="34"/>
  <c r="P35" i="34"/>
  <c r="P36" i="34"/>
  <c r="P37" i="34"/>
  <c r="P38" i="34"/>
  <c r="P39" i="34"/>
  <c r="P40" i="34"/>
  <c r="P41" i="34"/>
  <c r="P42" i="34"/>
  <c r="P43" i="34"/>
  <c r="P44" i="34"/>
  <c r="P45" i="34"/>
  <c r="P46" i="34"/>
  <c r="P47" i="34"/>
  <c r="P48" i="34"/>
  <c r="P49" i="34"/>
  <c r="P50" i="34"/>
  <c r="P51" i="34"/>
  <c r="P52" i="34"/>
  <c r="P53" i="34"/>
  <c r="P54" i="34"/>
  <c r="P55" i="34"/>
  <c r="P56" i="34"/>
  <c r="P57" i="34"/>
  <c r="P58" i="34"/>
  <c r="P59" i="34"/>
  <c r="P60" i="34"/>
  <c r="P61" i="34"/>
  <c r="P62" i="34"/>
  <c r="P63" i="34"/>
  <c r="P64" i="34"/>
  <c r="P65" i="34"/>
  <c r="P66" i="34"/>
  <c r="P67" i="34"/>
  <c r="P68" i="34"/>
  <c r="P69" i="34"/>
  <c r="P70" i="34"/>
  <c r="P71" i="34"/>
  <c r="P72" i="34"/>
  <c r="P73" i="34"/>
  <c r="P74" i="34"/>
  <c r="P75" i="34"/>
  <c r="P76" i="34"/>
  <c r="P77" i="34"/>
  <c r="P78" i="34"/>
  <c r="P79" i="34"/>
  <c r="P80" i="34"/>
  <c r="P81" i="34"/>
  <c r="P82" i="34"/>
  <c r="P83" i="34"/>
  <c r="P84" i="34"/>
  <c r="P85" i="34"/>
  <c r="P86" i="34"/>
  <c r="P87" i="34"/>
  <c r="P88" i="34"/>
  <c r="P89" i="34"/>
  <c r="P90" i="34"/>
  <c r="P91" i="34"/>
  <c r="P92" i="34"/>
  <c r="P93" i="34"/>
  <c r="P94" i="34"/>
  <c r="P95" i="34"/>
  <c r="P96" i="34"/>
  <c r="P97" i="34"/>
  <c r="P98" i="34"/>
  <c r="P99" i="34"/>
  <c r="P100" i="34"/>
  <c r="P101" i="34"/>
  <c r="P102" i="34"/>
  <c r="P103" i="34"/>
  <c r="P104" i="34"/>
  <c r="P105" i="34"/>
  <c r="P106" i="34"/>
  <c r="P107" i="34"/>
  <c r="P108" i="34"/>
  <c r="P109" i="34"/>
  <c r="P110" i="34"/>
  <c r="P111" i="34"/>
  <c r="P112" i="34"/>
  <c r="P113" i="34"/>
  <c r="P114" i="34"/>
  <c r="P115" i="34"/>
  <c r="P116" i="34"/>
  <c r="P117" i="34"/>
  <c r="P118" i="34"/>
  <c r="P119" i="34"/>
  <c r="P120" i="34"/>
  <c r="P121" i="34"/>
  <c r="P122" i="34"/>
  <c r="P123" i="34"/>
  <c r="P124" i="34"/>
  <c r="P125" i="34"/>
  <c r="P126" i="34"/>
  <c r="P127" i="34"/>
  <c r="P128" i="34"/>
  <c r="P129" i="34"/>
  <c r="P130" i="34"/>
  <c r="P131" i="34"/>
  <c r="P132" i="34"/>
  <c r="P133" i="34"/>
  <c r="P134" i="34"/>
  <c r="P135" i="34"/>
  <c r="P136" i="34"/>
  <c r="P137" i="34"/>
  <c r="P138" i="34"/>
  <c r="P139" i="34"/>
  <c r="P140" i="34"/>
  <c r="P141" i="34"/>
  <c r="P142" i="34"/>
  <c r="P143" i="34"/>
  <c r="P144" i="34"/>
  <c r="P145" i="34"/>
  <c r="P146" i="34"/>
  <c r="P147" i="34"/>
  <c r="P148" i="34"/>
  <c r="P149" i="34"/>
  <c r="P150" i="34"/>
  <c r="P151" i="34"/>
  <c r="P152" i="34"/>
  <c r="P153" i="34"/>
  <c r="P154" i="34"/>
  <c r="P155" i="34"/>
  <c r="P156" i="34"/>
  <c r="P157" i="34"/>
  <c r="P158" i="34"/>
  <c r="P159" i="34"/>
  <c r="P160" i="34"/>
  <c r="P161" i="34"/>
  <c r="P162" i="34"/>
  <c r="P163" i="34"/>
  <c r="P164" i="34"/>
  <c r="P165" i="34"/>
  <c r="P166" i="34"/>
  <c r="P167" i="34"/>
  <c r="P168" i="34"/>
  <c r="P169" i="34"/>
  <c r="P170" i="34"/>
  <c r="P171" i="34"/>
  <c r="P172" i="34"/>
  <c r="P173" i="34"/>
  <c r="P174" i="34"/>
  <c r="P175" i="34"/>
  <c r="P176" i="34"/>
  <c r="P177" i="34"/>
  <c r="P178" i="34"/>
  <c r="P179" i="34"/>
  <c r="P180" i="34"/>
  <c r="P181" i="34"/>
  <c r="P182" i="34"/>
  <c r="P183" i="34"/>
  <c r="P184" i="34"/>
  <c r="P185" i="34"/>
  <c r="P186" i="34"/>
  <c r="P187" i="34"/>
  <c r="P188" i="34"/>
  <c r="P189" i="34"/>
  <c r="P190" i="34"/>
  <c r="P191" i="34"/>
  <c r="P192" i="34"/>
  <c r="P193" i="34"/>
  <c r="P194" i="34"/>
  <c r="P195" i="34"/>
  <c r="P196" i="34"/>
  <c r="P197" i="34"/>
  <c r="P198" i="34"/>
  <c r="P199" i="34"/>
  <c r="P200" i="34"/>
  <c r="P201" i="34"/>
  <c r="P202" i="34"/>
  <c r="P203" i="34"/>
  <c r="P204" i="34"/>
  <c r="P205" i="34"/>
  <c r="P206" i="34"/>
  <c r="P207" i="34"/>
  <c r="P208" i="34"/>
  <c r="P209" i="34"/>
  <c r="P210" i="34"/>
  <c r="P211" i="34"/>
  <c r="P212" i="34"/>
  <c r="P213" i="34"/>
  <c r="P214" i="34"/>
  <c r="P215" i="34"/>
  <c r="P216" i="34"/>
  <c r="P217" i="34"/>
  <c r="P218" i="34"/>
  <c r="P219" i="34"/>
  <c r="P220" i="34"/>
  <c r="P221" i="34"/>
  <c r="P222" i="34"/>
  <c r="P223" i="34"/>
  <c r="P224" i="34"/>
  <c r="P225" i="34"/>
  <c r="P226" i="34"/>
  <c r="P227" i="34"/>
  <c r="P228" i="34"/>
  <c r="P229" i="34"/>
  <c r="P230" i="34"/>
  <c r="P231" i="34"/>
  <c r="P232" i="34"/>
  <c r="P233" i="34"/>
  <c r="P234" i="34"/>
  <c r="P235" i="34"/>
  <c r="P236" i="34"/>
  <c r="P237" i="34"/>
  <c r="P238" i="34"/>
  <c r="P239" i="34"/>
  <c r="P240" i="34"/>
  <c r="P241" i="34"/>
  <c r="P242" i="34"/>
  <c r="P243" i="34"/>
  <c r="P244" i="34"/>
  <c r="P245" i="34"/>
  <c r="P246" i="34"/>
  <c r="P247" i="34"/>
  <c r="P248" i="34"/>
  <c r="P249" i="34"/>
  <c r="P250" i="34"/>
  <c r="P251" i="34"/>
  <c r="P252" i="34"/>
  <c r="P253" i="34"/>
  <c r="P254" i="34"/>
  <c r="P255" i="34"/>
  <c r="P256" i="34"/>
  <c r="P257" i="34"/>
  <c r="P258" i="34"/>
  <c r="P259" i="34"/>
  <c r="P260" i="34"/>
  <c r="P261" i="34"/>
  <c r="P262" i="34"/>
  <c r="P263" i="34"/>
  <c r="P264" i="34"/>
  <c r="P265" i="34"/>
  <c r="P266" i="34"/>
  <c r="P267" i="34"/>
  <c r="P268" i="34"/>
  <c r="P269" i="34"/>
  <c r="P270" i="34"/>
  <c r="P271" i="34"/>
  <c r="P272" i="34"/>
  <c r="P273" i="34"/>
  <c r="P274" i="34"/>
  <c r="P275" i="34"/>
  <c r="P276" i="34"/>
  <c r="P277" i="34"/>
  <c r="P278" i="34"/>
  <c r="P279" i="34"/>
  <c r="P280" i="34"/>
  <c r="P281" i="34"/>
  <c r="P282" i="34"/>
  <c r="P283" i="34"/>
  <c r="P284" i="34"/>
  <c r="P285" i="34"/>
  <c r="P286" i="34"/>
  <c r="O3" i="34"/>
  <c r="O4" i="34"/>
  <c r="O5" i="34"/>
  <c r="O6" i="34"/>
  <c r="O7" i="34"/>
  <c r="O8" i="34"/>
  <c r="O9" i="34"/>
  <c r="O10" i="34"/>
  <c r="O11" i="34"/>
  <c r="O12" i="34"/>
  <c r="O13" i="34"/>
  <c r="O14" i="34"/>
  <c r="O15" i="34"/>
  <c r="O16" i="34"/>
  <c r="O17" i="34"/>
  <c r="O18" i="34"/>
  <c r="O19" i="34"/>
  <c r="O20" i="34"/>
  <c r="O21" i="34"/>
  <c r="O22" i="34"/>
  <c r="O23" i="34"/>
  <c r="O24" i="34"/>
  <c r="O25" i="34"/>
  <c r="O26" i="34"/>
  <c r="O27" i="34"/>
  <c r="O28" i="34"/>
  <c r="O29" i="34"/>
  <c r="O30" i="34"/>
  <c r="O31" i="34"/>
  <c r="O32" i="34"/>
  <c r="O33" i="34"/>
  <c r="O34" i="34"/>
  <c r="O35" i="34"/>
  <c r="O36" i="34"/>
  <c r="O37" i="34"/>
  <c r="O38" i="34"/>
  <c r="O39" i="34"/>
  <c r="O40" i="34"/>
  <c r="O41" i="34"/>
  <c r="O42" i="34"/>
  <c r="O43" i="34"/>
  <c r="O44" i="34"/>
  <c r="O45" i="34"/>
  <c r="O46" i="34"/>
  <c r="O47" i="34"/>
  <c r="O48" i="34"/>
  <c r="O49" i="34"/>
  <c r="O50" i="34"/>
  <c r="O51" i="34"/>
  <c r="O52" i="34"/>
  <c r="O53" i="34"/>
  <c r="O54" i="34"/>
  <c r="O55" i="34"/>
  <c r="O56" i="34"/>
  <c r="O57" i="34"/>
  <c r="O58" i="34"/>
  <c r="O59" i="34"/>
  <c r="O60" i="34"/>
  <c r="O61" i="34"/>
  <c r="O62" i="34"/>
  <c r="O63" i="34"/>
  <c r="O64" i="34"/>
  <c r="O65" i="34"/>
  <c r="O66" i="34"/>
  <c r="O67" i="34"/>
  <c r="O68" i="34"/>
  <c r="O69" i="34"/>
  <c r="O70" i="34"/>
  <c r="O71" i="34"/>
  <c r="O72" i="34"/>
  <c r="O73" i="34"/>
  <c r="O74" i="34"/>
  <c r="O75" i="34"/>
  <c r="O76" i="34"/>
  <c r="O77" i="34"/>
  <c r="O78" i="34"/>
  <c r="O79" i="34"/>
  <c r="O80" i="34"/>
  <c r="O81" i="34"/>
  <c r="O82" i="34"/>
  <c r="O83" i="34"/>
  <c r="O84" i="34"/>
  <c r="O85" i="34"/>
  <c r="O86" i="34"/>
  <c r="O87" i="34"/>
  <c r="O88" i="34"/>
  <c r="O89" i="34"/>
  <c r="O90" i="34"/>
  <c r="O91" i="34"/>
  <c r="O92" i="34"/>
  <c r="O93" i="34"/>
  <c r="O94" i="34"/>
  <c r="O95" i="34"/>
  <c r="O96" i="34"/>
  <c r="O97" i="34"/>
  <c r="O98" i="34"/>
  <c r="O99" i="34"/>
  <c r="O100" i="34"/>
  <c r="O101" i="34"/>
  <c r="O102" i="34"/>
  <c r="O103" i="34"/>
  <c r="O104" i="34"/>
  <c r="O105" i="34"/>
  <c r="O106" i="34"/>
  <c r="O107" i="34"/>
  <c r="O108" i="34"/>
  <c r="O109" i="34"/>
  <c r="O110" i="34"/>
  <c r="O111" i="34"/>
  <c r="O112" i="34"/>
  <c r="O113" i="34"/>
  <c r="O114" i="34"/>
  <c r="O115" i="34"/>
  <c r="O116" i="34"/>
  <c r="O117" i="34"/>
  <c r="O118" i="34"/>
  <c r="O119" i="34"/>
  <c r="O120" i="34"/>
  <c r="O121" i="34"/>
  <c r="O122" i="34"/>
  <c r="O123" i="34"/>
  <c r="O124" i="34"/>
  <c r="O125" i="34"/>
  <c r="O126" i="34"/>
  <c r="O127" i="34"/>
  <c r="O128" i="34"/>
  <c r="O129" i="34"/>
  <c r="O130" i="34"/>
  <c r="O131" i="34"/>
  <c r="O132" i="34"/>
  <c r="O133" i="34"/>
  <c r="O134" i="34"/>
  <c r="O135" i="34"/>
  <c r="O136" i="34"/>
  <c r="O137" i="34"/>
  <c r="O138" i="34"/>
  <c r="O139" i="34"/>
  <c r="O140" i="34"/>
  <c r="O141" i="34"/>
  <c r="O142" i="34"/>
  <c r="O143" i="34"/>
  <c r="O144" i="34"/>
  <c r="O145" i="34"/>
  <c r="O146" i="34"/>
  <c r="O147" i="34"/>
  <c r="O148" i="34"/>
  <c r="O149" i="34"/>
  <c r="O150" i="34"/>
  <c r="O151" i="34"/>
  <c r="O152" i="34"/>
  <c r="O153" i="34"/>
  <c r="O154" i="34"/>
  <c r="O155" i="34"/>
  <c r="O156" i="34"/>
  <c r="O157" i="34"/>
  <c r="O158" i="34"/>
  <c r="O159" i="34"/>
  <c r="O160" i="34"/>
  <c r="O161" i="34"/>
  <c r="O162" i="34"/>
  <c r="O163" i="34"/>
  <c r="O164" i="34"/>
  <c r="O165" i="34"/>
  <c r="O166" i="34"/>
  <c r="O167" i="34"/>
  <c r="O168" i="34"/>
  <c r="O169" i="34"/>
  <c r="O170" i="34"/>
  <c r="O171" i="34"/>
  <c r="O172" i="34"/>
  <c r="O173" i="34"/>
  <c r="O174" i="34"/>
  <c r="O175" i="34"/>
  <c r="O176" i="34"/>
  <c r="O177" i="34"/>
  <c r="O178" i="34"/>
  <c r="O179" i="34"/>
  <c r="O180" i="34"/>
  <c r="O181" i="34"/>
  <c r="O182" i="34"/>
  <c r="O183" i="34"/>
  <c r="O184" i="34"/>
  <c r="O185" i="34"/>
  <c r="O186" i="34"/>
  <c r="O187" i="34"/>
  <c r="O188" i="34"/>
  <c r="O189" i="34"/>
  <c r="O190" i="34"/>
  <c r="O191" i="34"/>
  <c r="O192" i="34"/>
  <c r="O193" i="34"/>
  <c r="O194" i="34"/>
  <c r="O195" i="34"/>
  <c r="O196" i="34"/>
  <c r="O197" i="34"/>
  <c r="O198" i="34"/>
  <c r="O199" i="34"/>
  <c r="O200" i="34"/>
  <c r="O201" i="34"/>
  <c r="O202" i="34"/>
  <c r="O203" i="34"/>
  <c r="O204" i="34"/>
  <c r="O205" i="34"/>
  <c r="O206" i="34"/>
  <c r="O207" i="34"/>
  <c r="O208" i="34"/>
  <c r="O209" i="34"/>
  <c r="O210" i="34"/>
  <c r="O211" i="34"/>
  <c r="O212" i="34"/>
  <c r="O213" i="34"/>
  <c r="O214" i="34"/>
  <c r="O215" i="34"/>
  <c r="O216" i="34"/>
  <c r="O217" i="34"/>
  <c r="O218" i="34"/>
  <c r="O219" i="34"/>
  <c r="O220" i="34"/>
  <c r="O221" i="34"/>
  <c r="O222" i="34"/>
  <c r="O223" i="34"/>
  <c r="O224" i="34"/>
  <c r="O225" i="34"/>
  <c r="O226" i="34"/>
  <c r="O227" i="34"/>
  <c r="O228" i="34"/>
  <c r="O229" i="34"/>
  <c r="O230" i="34"/>
  <c r="O231" i="34"/>
  <c r="O232" i="34"/>
  <c r="O233" i="34"/>
  <c r="O234" i="34"/>
  <c r="O235" i="34"/>
  <c r="O236" i="34"/>
  <c r="O237" i="34"/>
  <c r="O238" i="34"/>
  <c r="O239" i="34"/>
  <c r="O240" i="34"/>
  <c r="O241" i="34"/>
  <c r="O242" i="34"/>
  <c r="O243" i="34"/>
  <c r="O244" i="34"/>
  <c r="O245" i="34"/>
  <c r="O246" i="34"/>
  <c r="O247" i="34"/>
  <c r="O248" i="34"/>
  <c r="O249" i="34"/>
  <c r="O250" i="34"/>
  <c r="O251" i="34"/>
  <c r="O252" i="34"/>
  <c r="O253" i="34"/>
  <c r="O254" i="34"/>
  <c r="O255" i="34"/>
  <c r="O256" i="34"/>
  <c r="O257" i="34"/>
  <c r="O258" i="34"/>
  <c r="O259" i="34"/>
  <c r="O260" i="34"/>
  <c r="O261" i="34"/>
  <c r="O262" i="34"/>
  <c r="O263" i="34"/>
  <c r="O264" i="34"/>
  <c r="O265" i="34"/>
  <c r="O266" i="34"/>
  <c r="O267" i="34"/>
  <c r="O268" i="34"/>
  <c r="O269" i="34"/>
  <c r="O270" i="34"/>
  <c r="O271" i="34"/>
  <c r="O272" i="34"/>
  <c r="O273" i="34"/>
  <c r="O274" i="34"/>
  <c r="O275" i="34"/>
  <c r="O276" i="34"/>
  <c r="O277" i="34"/>
  <c r="O278" i="34"/>
  <c r="O279" i="34"/>
  <c r="O280" i="34"/>
  <c r="O281" i="34"/>
  <c r="O282" i="34"/>
  <c r="O283" i="34"/>
  <c r="O284" i="34"/>
  <c r="O285" i="34"/>
  <c r="O286" i="34"/>
  <c r="P3" i="29"/>
  <c r="P4" i="29"/>
  <c r="P5" i="29"/>
  <c r="P6" i="29"/>
  <c r="P7" i="29"/>
  <c r="P8" i="29"/>
  <c r="P9" i="29"/>
  <c r="P10" i="29"/>
  <c r="P11" i="29"/>
  <c r="P12" i="29"/>
  <c r="P13" i="29"/>
  <c r="P14" i="29"/>
  <c r="P15" i="29"/>
  <c r="P16" i="29"/>
  <c r="P17" i="29"/>
  <c r="P18" i="29"/>
  <c r="P19" i="29"/>
  <c r="P20" i="29"/>
  <c r="P21" i="29"/>
  <c r="P22" i="29"/>
  <c r="P23" i="29"/>
  <c r="P24" i="29"/>
  <c r="P25" i="29"/>
  <c r="P26" i="29"/>
  <c r="P27" i="29"/>
  <c r="P28" i="29"/>
  <c r="P29" i="29"/>
  <c r="P30" i="29"/>
  <c r="P31" i="29"/>
  <c r="P32" i="29"/>
  <c r="P33" i="29"/>
  <c r="P34" i="29"/>
  <c r="P35" i="29"/>
  <c r="P36" i="29"/>
  <c r="P37" i="29"/>
  <c r="P38" i="29"/>
  <c r="P39" i="29"/>
  <c r="P40" i="29"/>
  <c r="P41" i="29"/>
  <c r="P42" i="29"/>
  <c r="P43" i="29"/>
  <c r="P44" i="29"/>
  <c r="P45" i="29"/>
  <c r="P46" i="29"/>
  <c r="P47" i="29"/>
  <c r="P48" i="29"/>
  <c r="P49" i="29"/>
  <c r="P50" i="29"/>
  <c r="P51" i="29"/>
  <c r="P52" i="29"/>
  <c r="P53" i="29"/>
  <c r="P54" i="29"/>
  <c r="P55" i="29"/>
  <c r="P56" i="29"/>
  <c r="P57" i="29"/>
  <c r="P58" i="29"/>
  <c r="P59" i="29"/>
  <c r="P60" i="29"/>
  <c r="P61" i="29"/>
  <c r="P62" i="29"/>
  <c r="P63" i="29"/>
  <c r="P64" i="29"/>
  <c r="P65" i="29"/>
  <c r="P66" i="29"/>
  <c r="P67" i="29"/>
  <c r="P68" i="29"/>
  <c r="P69" i="29"/>
  <c r="P70" i="29"/>
  <c r="P71" i="29"/>
  <c r="P72" i="29"/>
  <c r="P73" i="29"/>
  <c r="P74" i="29"/>
  <c r="P75" i="29"/>
  <c r="P76" i="29"/>
  <c r="P77" i="29"/>
  <c r="P78" i="29"/>
  <c r="P79" i="29"/>
  <c r="P80" i="29"/>
  <c r="P81" i="29"/>
  <c r="P82" i="29"/>
  <c r="P83" i="29"/>
  <c r="P84" i="29"/>
  <c r="P85" i="29"/>
  <c r="P86" i="29"/>
  <c r="P87" i="29"/>
  <c r="P88" i="29"/>
  <c r="P89" i="29"/>
  <c r="P90" i="29"/>
  <c r="P91" i="29"/>
  <c r="P92" i="29"/>
  <c r="P93" i="29"/>
  <c r="P94" i="29"/>
  <c r="P95" i="29"/>
  <c r="P96" i="29"/>
  <c r="P97" i="29"/>
  <c r="P98" i="29"/>
  <c r="P99" i="29"/>
  <c r="P100" i="29"/>
  <c r="P101" i="29"/>
  <c r="P102" i="29"/>
  <c r="P103" i="29"/>
  <c r="P104" i="29"/>
  <c r="P105" i="29"/>
  <c r="P106" i="29"/>
  <c r="P107" i="29"/>
  <c r="P108" i="29"/>
  <c r="P109" i="29"/>
  <c r="P110" i="29"/>
  <c r="P111" i="29"/>
  <c r="P112" i="29"/>
  <c r="P113" i="29"/>
  <c r="P114" i="29"/>
  <c r="P115" i="29"/>
  <c r="P116" i="29"/>
  <c r="P117" i="29"/>
  <c r="P118" i="29"/>
  <c r="P119" i="29"/>
  <c r="P120" i="29"/>
  <c r="P121" i="29"/>
  <c r="P122" i="29"/>
  <c r="P123" i="29"/>
  <c r="P124" i="29"/>
  <c r="P125" i="29"/>
  <c r="P126" i="29"/>
  <c r="P127" i="29"/>
  <c r="P128" i="29"/>
  <c r="P129" i="29"/>
  <c r="P130" i="29"/>
  <c r="P131" i="29"/>
  <c r="P132" i="29"/>
  <c r="P133" i="29"/>
  <c r="P134" i="29"/>
  <c r="P135" i="29"/>
  <c r="P136" i="29"/>
  <c r="P137" i="29"/>
  <c r="P138" i="29"/>
  <c r="P139" i="29"/>
  <c r="P140" i="29"/>
  <c r="P141" i="29"/>
  <c r="P142" i="29"/>
  <c r="P143" i="29"/>
  <c r="P144" i="29"/>
  <c r="P145" i="29"/>
  <c r="P146" i="29"/>
  <c r="P147" i="29"/>
  <c r="P148" i="29"/>
  <c r="P149" i="29"/>
  <c r="P150" i="29"/>
  <c r="P151" i="29"/>
  <c r="P152" i="29"/>
  <c r="P153" i="29"/>
  <c r="P154" i="29"/>
  <c r="P155" i="29"/>
  <c r="P156" i="29"/>
  <c r="P157" i="29"/>
  <c r="P158" i="29"/>
  <c r="P159" i="29"/>
  <c r="P160" i="29"/>
  <c r="P161" i="29"/>
  <c r="P162" i="29"/>
  <c r="P163" i="29"/>
  <c r="P164" i="29"/>
  <c r="P165" i="29"/>
  <c r="P166" i="29"/>
  <c r="P167" i="29"/>
  <c r="P168" i="29"/>
  <c r="P169" i="29"/>
  <c r="P170" i="29"/>
  <c r="P171" i="29"/>
  <c r="P172" i="29"/>
  <c r="P173" i="29"/>
  <c r="P174" i="29"/>
  <c r="P175" i="29"/>
  <c r="P176" i="29"/>
  <c r="P177" i="29"/>
  <c r="P178" i="29"/>
  <c r="P179" i="29"/>
  <c r="P180" i="29"/>
  <c r="P181" i="29"/>
  <c r="P182" i="29"/>
  <c r="P183" i="29"/>
  <c r="P184" i="29"/>
  <c r="P185" i="29"/>
  <c r="P186" i="29"/>
  <c r="P187" i="29"/>
  <c r="P188" i="29"/>
  <c r="P189" i="29"/>
  <c r="P190" i="29"/>
  <c r="O3" i="29"/>
  <c r="O4" i="29"/>
  <c r="O5" i="29"/>
  <c r="O6" i="29"/>
  <c r="O7" i="29"/>
  <c r="O8" i="29"/>
  <c r="A8" i="29" s="1"/>
  <c r="O9" i="29"/>
  <c r="O10" i="29"/>
  <c r="O11" i="29"/>
  <c r="O12" i="29"/>
  <c r="O13" i="29"/>
  <c r="A13" i="29" s="1"/>
  <c r="O14" i="29"/>
  <c r="A14" i="29" s="1"/>
  <c r="O15" i="29"/>
  <c r="O16" i="29"/>
  <c r="O17" i="29"/>
  <c r="O18" i="29"/>
  <c r="O19" i="29"/>
  <c r="O20" i="29"/>
  <c r="O21" i="29"/>
  <c r="O22" i="29"/>
  <c r="O23" i="29"/>
  <c r="O24" i="29"/>
  <c r="O25" i="29"/>
  <c r="O26" i="29"/>
  <c r="O27" i="29"/>
  <c r="A27" i="29" s="1"/>
  <c r="O28" i="29"/>
  <c r="O29" i="29"/>
  <c r="O30" i="29"/>
  <c r="O31" i="29"/>
  <c r="O32" i="29"/>
  <c r="O33" i="29"/>
  <c r="O34" i="29"/>
  <c r="O35" i="29"/>
  <c r="A35" i="29" s="1"/>
  <c r="O36" i="29"/>
  <c r="O37" i="29"/>
  <c r="O38" i="29"/>
  <c r="O39" i="29"/>
  <c r="O40" i="29"/>
  <c r="O41" i="29"/>
  <c r="O42" i="29"/>
  <c r="O43" i="29"/>
  <c r="O44" i="29"/>
  <c r="O45" i="29"/>
  <c r="O46" i="29"/>
  <c r="O47" i="29"/>
  <c r="O48" i="29"/>
  <c r="O49" i="29"/>
  <c r="A49" i="29" s="1"/>
  <c r="O50" i="29"/>
  <c r="A50" i="29" s="1"/>
  <c r="O51" i="29"/>
  <c r="A51" i="29" s="1"/>
  <c r="O52" i="29"/>
  <c r="O53" i="29"/>
  <c r="O54" i="29"/>
  <c r="O55" i="29"/>
  <c r="O56" i="29"/>
  <c r="O57" i="29"/>
  <c r="O58" i="29"/>
  <c r="O59" i="29"/>
  <c r="O60" i="29"/>
  <c r="O61" i="29"/>
  <c r="A61" i="29" s="1"/>
  <c r="O62" i="29"/>
  <c r="A62" i="29" s="1"/>
  <c r="O63" i="29"/>
  <c r="O64" i="29"/>
  <c r="O65" i="29"/>
  <c r="O66" i="29"/>
  <c r="O67" i="29"/>
  <c r="O68" i="29"/>
  <c r="O69" i="29"/>
  <c r="O70" i="29"/>
  <c r="O71" i="29"/>
  <c r="O72" i="29"/>
  <c r="O73" i="29"/>
  <c r="O74" i="29"/>
  <c r="A74" i="29" s="1"/>
  <c r="O75" i="29"/>
  <c r="A75" i="29" s="1"/>
  <c r="O76" i="29"/>
  <c r="O77" i="29"/>
  <c r="O78" i="29"/>
  <c r="O79" i="29"/>
  <c r="O80" i="29"/>
  <c r="O81" i="29"/>
  <c r="A81" i="29" s="1"/>
  <c r="O82" i="29"/>
  <c r="O83" i="29"/>
  <c r="O84" i="29"/>
  <c r="O85" i="29"/>
  <c r="O86" i="29"/>
  <c r="O87" i="29"/>
  <c r="O88" i="29"/>
  <c r="O89" i="29"/>
  <c r="O90" i="29"/>
  <c r="O91" i="29"/>
  <c r="O92" i="29"/>
  <c r="O93" i="29"/>
  <c r="O94" i="29"/>
  <c r="O95" i="29"/>
  <c r="A95" i="29" s="1"/>
  <c r="O96" i="29"/>
  <c r="O97" i="29"/>
  <c r="O98" i="29"/>
  <c r="O99" i="29"/>
  <c r="O100" i="29"/>
  <c r="O101" i="29"/>
  <c r="O102" i="29"/>
  <c r="O103" i="29"/>
  <c r="O104" i="29"/>
  <c r="O105" i="29"/>
  <c r="O106" i="29"/>
  <c r="O107" i="29"/>
  <c r="O108" i="29"/>
  <c r="O109" i="29"/>
  <c r="O110" i="29"/>
  <c r="A110" i="29" s="1"/>
  <c r="O111" i="29"/>
  <c r="A111" i="29" s="1"/>
  <c r="O112" i="29"/>
  <c r="O113" i="29"/>
  <c r="O114" i="29"/>
  <c r="O115" i="29"/>
  <c r="O116" i="29"/>
  <c r="O117" i="29"/>
  <c r="O118" i="29"/>
  <c r="O119" i="29"/>
  <c r="O120" i="29"/>
  <c r="O121" i="29"/>
  <c r="O122" i="29"/>
  <c r="O123" i="29"/>
  <c r="A123" i="29" s="1"/>
  <c r="O124" i="29"/>
  <c r="O125" i="29"/>
  <c r="O126" i="29"/>
  <c r="O127" i="29"/>
  <c r="O128" i="29"/>
  <c r="O129" i="29"/>
  <c r="O130" i="29"/>
  <c r="O131" i="29"/>
  <c r="A131" i="29" s="1"/>
  <c r="O132" i="29"/>
  <c r="O133" i="29"/>
  <c r="O134" i="29"/>
  <c r="O135" i="29"/>
  <c r="O136" i="29"/>
  <c r="O137" i="29"/>
  <c r="O138" i="29"/>
  <c r="O139" i="29"/>
  <c r="O140" i="29"/>
  <c r="O141" i="29"/>
  <c r="O142" i="29"/>
  <c r="O143" i="29"/>
  <c r="O144" i="29"/>
  <c r="O145" i="29"/>
  <c r="A145" i="29" s="1"/>
  <c r="O146" i="29"/>
  <c r="O147" i="29"/>
  <c r="O148" i="29"/>
  <c r="O149" i="29"/>
  <c r="O150" i="29"/>
  <c r="O151" i="29"/>
  <c r="O152" i="29"/>
  <c r="O153" i="29"/>
  <c r="O154" i="29"/>
  <c r="O155" i="29"/>
  <c r="O156" i="29"/>
  <c r="O157" i="29"/>
  <c r="O158" i="29"/>
  <c r="A158" i="29" s="1"/>
  <c r="O159" i="29"/>
  <c r="A159" i="29" s="1"/>
  <c r="O160" i="29"/>
  <c r="O161" i="29"/>
  <c r="O162" i="29"/>
  <c r="O163" i="29"/>
  <c r="O164" i="29"/>
  <c r="O165" i="29"/>
  <c r="A165" i="29" s="1"/>
  <c r="O166" i="29"/>
  <c r="O167" i="29"/>
  <c r="O168" i="29"/>
  <c r="O169" i="29"/>
  <c r="O170" i="29"/>
  <c r="O171" i="29"/>
  <c r="O172" i="29"/>
  <c r="O173" i="29"/>
  <c r="O174" i="29"/>
  <c r="O175" i="29"/>
  <c r="O176" i="29"/>
  <c r="O177" i="29"/>
  <c r="O178" i="29"/>
  <c r="O179" i="29"/>
  <c r="O180" i="29"/>
  <c r="O181" i="29"/>
  <c r="O182" i="29"/>
  <c r="A182" i="29" s="1"/>
  <c r="O183" i="29"/>
  <c r="A183" i="29" s="1"/>
  <c r="O184" i="29"/>
  <c r="O185" i="29"/>
  <c r="O186" i="29"/>
  <c r="O187" i="29"/>
  <c r="O188" i="29"/>
  <c r="O189" i="29"/>
  <c r="O190" i="29"/>
  <c r="P3" i="40"/>
  <c r="P4" i="40"/>
  <c r="P5" i="40"/>
  <c r="P6" i="40"/>
  <c r="P7" i="40"/>
  <c r="P8" i="40"/>
  <c r="P53" i="40"/>
  <c r="P10" i="40"/>
  <c r="P11" i="40"/>
  <c r="P12" i="40"/>
  <c r="P13" i="40"/>
  <c r="P57" i="40"/>
  <c r="P15" i="40"/>
  <c r="P16" i="40"/>
  <c r="P47" i="40"/>
  <c r="P18" i="40"/>
  <c r="P19" i="40"/>
  <c r="P61" i="40"/>
  <c r="P21" i="40"/>
  <c r="P22" i="40"/>
  <c r="P23" i="40"/>
  <c r="P24" i="40"/>
  <c r="P25" i="40"/>
  <c r="P26" i="40"/>
  <c r="P27" i="40"/>
  <c r="P28" i="40"/>
  <c r="P29" i="40"/>
  <c r="P30" i="40"/>
  <c r="P31" i="40"/>
  <c r="P32" i="40"/>
  <c r="P33" i="40"/>
  <c r="P34" i="40"/>
  <c r="P35" i="40"/>
  <c r="P36" i="40"/>
  <c r="P37" i="40"/>
  <c r="P38" i="40"/>
  <c r="P39" i="40"/>
  <c r="P40" i="40"/>
  <c r="P41" i="40"/>
  <c r="P42" i="40"/>
  <c r="P43" i="40"/>
  <c r="P44" i="40"/>
  <c r="P9" i="40"/>
  <c r="P14" i="40"/>
  <c r="P17" i="40"/>
  <c r="P20" i="40"/>
  <c r="P45" i="40"/>
  <c r="P46" i="40"/>
  <c r="P51" i="40"/>
  <c r="P48" i="40"/>
  <c r="P49" i="40"/>
  <c r="P50" i="40"/>
  <c r="P52" i="40"/>
  <c r="P56" i="40"/>
  <c r="P54" i="40"/>
  <c r="P55" i="40"/>
  <c r="P59" i="40"/>
  <c r="P58" i="40"/>
  <c r="P60" i="40"/>
  <c r="P62" i="40"/>
  <c r="P63" i="40"/>
  <c r="P64" i="40"/>
  <c r="O3" i="40"/>
  <c r="O4" i="40"/>
  <c r="O5" i="40"/>
  <c r="O6" i="40"/>
  <c r="O7" i="40"/>
  <c r="O8" i="40"/>
  <c r="O53" i="40"/>
  <c r="O10" i="40"/>
  <c r="O11" i="40"/>
  <c r="O12" i="40"/>
  <c r="O13" i="40"/>
  <c r="O57" i="40"/>
  <c r="O15" i="40"/>
  <c r="O16" i="40"/>
  <c r="O47" i="40"/>
  <c r="O18" i="40"/>
  <c r="O19" i="40"/>
  <c r="O61" i="40"/>
  <c r="O21" i="40"/>
  <c r="O22" i="40"/>
  <c r="O23" i="40"/>
  <c r="O24" i="40"/>
  <c r="O25" i="40"/>
  <c r="O26" i="40"/>
  <c r="O27" i="40"/>
  <c r="O28" i="40"/>
  <c r="O29" i="40"/>
  <c r="O30" i="40"/>
  <c r="O31" i="40"/>
  <c r="O32" i="40"/>
  <c r="O33" i="40"/>
  <c r="O34" i="40"/>
  <c r="O35" i="40"/>
  <c r="O36" i="40"/>
  <c r="O37" i="40"/>
  <c r="O38" i="40"/>
  <c r="O39" i="40"/>
  <c r="O40" i="40"/>
  <c r="O41" i="40"/>
  <c r="O42" i="40"/>
  <c r="O43" i="40"/>
  <c r="O44" i="40"/>
  <c r="O9" i="40"/>
  <c r="O14" i="40"/>
  <c r="O17" i="40"/>
  <c r="O20" i="40"/>
  <c r="O45" i="40"/>
  <c r="O46" i="40"/>
  <c r="O51" i="40"/>
  <c r="O48" i="40"/>
  <c r="O49" i="40"/>
  <c r="O50" i="40"/>
  <c r="O52" i="40"/>
  <c r="O56" i="40"/>
  <c r="O54" i="40"/>
  <c r="O55" i="40"/>
  <c r="O59" i="40"/>
  <c r="O58" i="40"/>
  <c r="O60" i="40"/>
  <c r="O62" i="40"/>
  <c r="O63" i="40"/>
  <c r="O64" i="40"/>
  <c r="Y387" i="25"/>
  <c r="Y589" i="25"/>
  <c r="Y713" i="25"/>
  <c r="Y915" i="25"/>
  <c r="Y17" i="25"/>
  <c r="Y256" i="25"/>
  <c r="Y380" i="25"/>
  <c r="Y582" i="25"/>
  <c r="Y706" i="25"/>
  <c r="Y908" i="25"/>
  <c r="Y1228" i="25"/>
  <c r="Y1311" i="25"/>
  <c r="Y1394" i="25"/>
  <c r="Y1221" i="25"/>
  <c r="Y1304" i="25"/>
  <c r="Y1387" i="25"/>
  <c r="Y235" i="25"/>
  <c r="Y561" i="25"/>
  <c r="Y887" i="25"/>
  <c r="Y234" i="25"/>
  <c r="Y560" i="25"/>
  <c r="Y886" i="25"/>
  <c r="Y348" i="25"/>
  <c r="Y674" i="25"/>
  <c r="Y1000" i="25"/>
  <c r="Y1303" i="25"/>
  <c r="Y1386" i="25"/>
  <c r="Y1469" i="25"/>
  <c r="Y1302" i="25"/>
  <c r="Y1385" i="25"/>
  <c r="Y1468" i="25"/>
  <c r="Y1301" i="25"/>
  <c r="Y1384" i="25"/>
  <c r="Y1467" i="25"/>
  <c r="Y1300" i="25"/>
  <c r="Y1383" i="25"/>
  <c r="Y1466" i="25"/>
  <c r="Y1299" i="25"/>
  <c r="Y1382" i="25"/>
  <c r="Y1465" i="25"/>
  <c r="Y1298" i="25"/>
  <c r="Y1381" i="25"/>
  <c r="Y1464" i="25"/>
  <c r="Y1297" i="25"/>
  <c r="Y1380" i="25"/>
  <c r="Y1463" i="25"/>
  <c r="Y1296" i="25"/>
  <c r="Y1379" i="25"/>
  <c r="Y1462" i="25"/>
  <c r="Y1295" i="25"/>
  <c r="Y1378" i="25"/>
  <c r="Y1461" i="25"/>
  <c r="Y1294" i="25"/>
  <c r="Y1377" i="25"/>
  <c r="Y1460" i="25"/>
  <c r="Y1293" i="25"/>
  <c r="Y1376" i="25"/>
  <c r="Y1459" i="25"/>
  <c r="Y1292" i="25"/>
  <c r="Y1375" i="25"/>
  <c r="Y1458" i="25"/>
  <c r="Y1291" i="25"/>
  <c r="Y1374" i="25"/>
  <c r="Y1457" i="25"/>
  <c r="Y1290" i="25"/>
  <c r="Y1373" i="25"/>
  <c r="Y1456" i="25"/>
  <c r="Y1289" i="25"/>
  <c r="Y1372" i="25"/>
  <c r="Y1455" i="25"/>
  <c r="Y1288" i="25"/>
  <c r="Y1371" i="25"/>
  <c r="Y1454" i="25"/>
  <c r="Y1287" i="25"/>
  <c r="Y1370" i="25"/>
  <c r="Y1453" i="25"/>
  <c r="Y1286" i="25"/>
  <c r="Y1369" i="25"/>
  <c r="Y1452" i="25"/>
  <c r="Y1285" i="25"/>
  <c r="Y1368" i="25"/>
  <c r="Y1451" i="25"/>
  <c r="Y1284" i="25"/>
  <c r="Y1367" i="25"/>
  <c r="Y1450" i="25"/>
  <c r="Y1283" i="25"/>
  <c r="Y1366" i="25"/>
  <c r="Y1449" i="25"/>
  <c r="Y1282" i="25"/>
  <c r="Y1365" i="25"/>
  <c r="Y1448" i="25"/>
  <c r="Y1281" i="25"/>
  <c r="Y1364" i="25"/>
  <c r="Y1447" i="25"/>
  <c r="Y1280" i="25"/>
  <c r="Y1363" i="25"/>
  <c r="Y1446" i="25"/>
  <c r="Y1279" i="25"/>
  <c r="Y1362" i="25"/>
  <c r="Y1445" i="25"/>
  <c r="Y1278" i="25"/>
  <c r="Y1361" i="25"/>
  <c r="Y1444" i="25"/>
  <c r="Y1277" i="25"/>
  <c r="Y1360" i="25"/>
  <c r="Y1443" i="25"/>
  <c r="Y1276" i="25"/>
  <c r="Y1359" i="25"/>
  <c r="Y1442" i="25"/>
  <c r="Y1275" i="25"/>
  <c r="Y1358" i="25"/>
  <c r="Y1441" i="25"/>
  <c r="Y1274" i="25"/>
  <c r="Y1357" i="25"/>
  <c r="Y1440" i="25"/>
  <c r="Y1273" i="25"/>
  <c r="Y1356" i="25"/>
  <c r="Y1439" i="25"/>
  <c r="Y1272" i="25"/>
  <c r="Y1355" i="25"/>
  <c r="Y1438" i="25"/>
  <c r="Y1084" i="25"/>
  <c r="Y1152" i="25"/>
  <c r="Y1220" i="25"/>
  <c r="Y1083" i="25"/>
  <c r="Y1151" i="25"/>
  <c r="Y1219" i="25"/>
  <c r="Y1082" i="25"/>
  <c r="Y1150" i="25"/>
  <c r="Y1218" i="25"/>
  <c r="Y1081" i="25"/>
  <c r="Y1149" i="25"/>
  <c r="Y1217" i="25"/>
  <c r="Y1080" i="25"/>
  <c r="Y1148" i="25"/>
  <c r="Y1216" i="25"/>
  <c r="Y1079" i="25"/>
  <c r="Y1147" i="25"/>
  <c r="Y1215" i="25"/>
  <c r="Y1078" i="25"/>
  <c r="Y1146" i="25"/>
  <c r="Y1214" i="25"/>
  <c r="Y1077" i="25"/>
  <c r="Y1145" i="25"/>
  <c r="Y1213" i="25"/>
  <c r="Y1076" i="25"/>
  <c r="Y1144" i="25"/>
  <c r="Y1212" i="25"/>
  <c r="Y1075" i="25"/>
  <c r="Y1143" i="25"/>
  <c r="Y1211" i="25"/>
  <c r="Y1074" i="25"/>
  <c r="Y1142" i="25"/>
  <c r="Y1210" i="25"/>
  <c r="Y1073" i="25"/>
  <c r="Y1141" i="25"/>
  <c r="Y1209" i="25"/>
  <c r="Y1072" i="25"/>
  <c r="Y1140" i="25"/>
  <c r="Y1208" i="25"/>
  <c r="Y1071" i="25"/>
  <c r="Y1139" i="25"/>
  <c r="Y1207" i="25"/>
  <c r="Y1070" i="25"/>
  <c r="Y1138" i="25"/>
  <c r="Y1206" i="25"/>
  <c r="Y1069" i="25"/>
  <c r="Y1137" i="25"/>
  <c r="Y1205" i="25"/>
  <c r="Y251" i="25"/>
  <c r="Y364" i="25"/>
  <c r="Y577" i="25"/>
  <c r="Y690" i="25"/>
  <c r="Y903" i="25"/>
  <c r="Y1016" i="25"/>
  <c r="Y250" i="25"/>
  <c r="Y363" i="25"/>
  <c r="Y576" i="25"/>
  <c r="Y689" i="25"/>
  <c r="Y902" i="25"/>
  <c r="Y1015" i="25"/>
  <c r="Y249" i="25"/>
  <c r="Y362" i="25"/>
  <c r="Y575" i="25"/>
  <c r="Y688" i="25"/>
  <c r="Y901" i="25"/>
  <c r="Y1014" i="25"/>
  <c r="Y248" i="25"/>
  <c r="Y361" i="25"/>
  <c r="Y574" i="25"/>
  <c r="Y687" i="25"/>
  <c r="Y900" i="25"/>
  <c r="Y1013" i="25"/>
  <c r="Y247" i="25"/>
  <c r="Y360" i="25"/>
  <c r="Y573" i="25"/>
  <c r="Y686" i="25"/>
  <c r="Y899" i="25"/>
  <c r="Y1012" i="25"/>
  <c r="Y246" i="25"/>
  <c r="Y359" i="25"/>
  <c r="Y572" i="25"/>
  <c r="Y685" i="25"/>
  <c r="Y898" i="25"/>
  <c r="Y1011" i="25"/>
  <c r="Y245" i="25"/>
  <c r="Y358" i="25"/>
  <c r="Y571" i="25"/>
  <c r="Y684" i="25"/>
  <c r="Y897" i="25"/>
  <c r="Y1010" i="25"/>
  <c r="Y244" i="25"/>
  <c r="Y357" i="25"/>
  <c r="Y570" i="25"/>
  <c r="Y683" i="25"/>
  <c r="Y896" i="25"/>
  <c r="Y1009" i="25"/>
  <c r="Y243" i="25"/>
  <c r="Y356" i="25"/>
  <c r="Y569" i="25"/>
  <c r="Y682" i="25"/>
  <c r="Y895" i="25"/>
  <c r="Y1008" i="25"/>
  <c r="Y242" i="25"/>
  <c r="Y355" i="25"/>
  <c r="Y568" i="25"/>
  <c r="Y681" i="25"/>
  <c r="Y894" i="25"/>
  <c r="Y1007" i="25"/>
  <c r="Y241" i="25"/>
  <c r="Y354" i="25"/>
  <c r="Y567" i="25"/>
  <c r="Y680" i="25"/>
  <c r="Y893" i="25"/>
  <c r="Y1006" i="25"/>
  <c r="Y240" i="25"/>
  <c r="Y353" i="25"/>
  <c r="Y566" i="25"/>
  <c r="Y679" i="25"/>
  <c r="Y892" i="25"/>
  <c r="Y1005" i="25"/>
  <c r="Y239" i="25"/>
  <c r="Y352" i="25"/>
  <c r="Y565" i="25"/>
  <c r="Y678" i="25"/>
  <c r="Y891" i="25"/>
  <c r="Y1004" i="25"/>
  <c r="Y238" i="25"/>
  <c r="Y351" i="25"/>
  <c r="Y564" i="25"/>
  <c r="Y677" i="25"/>
  <c r="Y890" i="25"/>
  <c r="Y1003" i="25"/>
  <c r="Y237" i="25"/>
  <c r="Y350" i="25"/>
  <c r="Y563" i="25"/>
  <c r="Y676" i="25"/>
  <c r="Y889" i="25"/>
  <c r="Y1002" i="25"/>
  <c r="Y236" i="25"/>
  <c r="Y349" i="25"/>
  <c r="Y562" i="25"/>
  <c r="Y675" i="25"/>
  <c r="Y888" i="25"/>
  <c r="Y1001" i="25"/>
  <c r="Y1271" i="25"/>
  <c r="Y1354" i="25"/>
  <c r="Y1437" i="25"/>
  <c r="Y1270" i="25"/>
  <c r="Y1353" i="25"/>
  <c r="Y1436" i="25"/>
  <c r="Y1269" i="25"/>
  <c r="Y1352" i="25"/>
  <c r="Y1435" i="25"/>
  <c r="Y1268" i="25"/>
  <c r="Y1351" i="25"/>
  <c r="Y1434" i="25"/>
  <c r="Y1267" i="25"/>
  <c r="Y1350" i="25"/>
  <c r="Y1433" i="25"/>
  <c r="Y1266" i="25"/>
  <c r="Y1349" i="25"/>
  <c r="Y1432" i="25"/>
  <c r="Y1265" i="25"/>
  <c r="Y1348" i="25"/>
  <c r="Y1431" i="25"/>
  <c r="Y1264" i="25"/>
  <c r="Y1347" i="25"/>
  <c r="Y1430" i="25"/>
  <c r="Y233" i="25"/>
  <c r="Y559" i="25"/>
  <c r="Y885" i="25"/>
  <c r="Y232" i="25"/>
  <c r="Y558" i="25"/>
  <c r="Y884" i="25"/>
  <c r="Y231" i="25"/>
  <c r="Y557" i="25"/>
  <c r="Y883" i="25"/>
  <c r="Y230" i="25"/>
  <c r="Y556" i="25"/>
  <c r="Y882" i="25"/>
  <c r="Y229" i="25"/>
  <c r="Y555" i="25"/>
  <c r="Y881" i="25"/>
  <c r="Y228" i="25"/>
  <c r="Y554" i="25"/>
  <c r="Y880" i="25"/>
  <c r="Y227" i="25"/>
  <c r="Y553" i="25"/>
  <c r="Y879" i="25"/>
  <c r="Y117" i="25"/>
  <c r="Y118" i="25"/>
  <c r="Y119" i="25"/>
  <c r="Y120" i="25"/>
  <c r="Y121" i="25"/>
  <c r="Y1068" i="25"/>
  <c r="Y1136" i="25"/>
  <c r="Y1204" i="25"/>
  <c r="Y1067" i="25"/>
  <c r="Y1135" i="25"/>
  <c r="Y1203" i="25"/>
  <c r="Y1066" i="25"/>
  <c r="Y1134" i="25"/>
  <c r="Y1202" i="25"/>
  <c r="Y1065" i="25"/>
  <c r="Y1133" i="25"/>
  <c r="Y1201" i="25"/>
  <c r="Y1064" i="25"/>
  <c r="Y1132" i="25"/>
  <c r="Y1200" i="25"/>
  <c r="Y1063" i="25"/>
  <c r="Y1131" i="25"/>
  <c r="Y1199" i="25"/>
  <c r="Y1062" i="25"/>
  <c r="Y1130" i="25"/>
  <c r="Y1198" i="25"/>
  <c r="Y1061" i="25"/>
  <c r="Y1129" i="25"/>
  <c r="Y1197" i="25"/>
  <c r="Y216" i="25"/>
  <c r="Y342" i="25"/>
  <c r="Y542" i="25"/>
  <c r="Y668" i="25"/>
  <c r="Y868" i="25"/>
  <c r="Y994" i="25"/>
  <c r="Y215" i="25"/>
  <c r="Y341" i="25"/>
  <c r="Y541" i="25"/>
  <c r="Y667" i="25"/>
  <c r="Y867" i="25"/>
  <c r="Y993" i="25"/>
  <c r="Y214" i="25"/>
  <c r="Y340" i="25"/>
  <c r="Y540" i="25"/>
  <c r="Y666" i="25"/>
  <c r="Y866" i="25"/>
  <c r="Y992" i="25"/>
  <c r="Y213" i="25"/>
  <c r="Y339" i="25"/>
  <c r="Y539" i="25"/>
  <c r="Y665" i="25"/>
  <c r="Y865" i="25"/>
  <c r="Y991" i="25"/>
  <c r="Y212" i="25"/>
  <c r="Y338" i="25"/>
  <c r="Y538" i="25"/>
  <c r="Y664" i="25"/>
  <c r="Y864" i="25"/>
  <c r="Y990" i="25"/>
  <c r="Y211" i="25"/>
  <c r="Y337" i="25"/>
  <c r="Y537" i="25"/>
  <c r="Y663" i="25"/>
  <c r="Y863" i="25"/>
  <c r="Y989" i="25"/>
  <c r="Y210" i="25"/>
  <c r="Y336" i="25"/>
  <c r="Y536" i="25"/>
  <c r="Y662" i="25"/>
  <c r="Y862" i="25"/>
  <c r="Y988" i="25"/>
  <c r="Y209" i="25"/>
  <c r="Y335" i="25"/>
  <c r="Y535" i="25"/>
  <c r="Y661" i="25"/>
  <c r="Y861" i="25"/>
  <c r="Y987" i="25"/>
  <c r="Y1263" i="25"/>
  <c r="Y1346" i="25"/>
  <c r="Y1429" i="25"/>
  <c r="Y1262" i="25"/>
  <c r="Y1345" i="25"/>
  <c r="Y1428" i="25"/>
  <c r="Y1261" i="25"/>
  <c r="Y1344" i="25"/>
  <c r="Y1427" i="25"/>
  <c r="Y1260" i="25"/>
  <c r="Y1343" i="25"/>
  <c r="Y1426" i="25"/>
  <c r="Y1259" i="25"/>
  <c r="Y1342" i="25"/>
  <c r="Y1425" i="25"/>
  <c r="Y1258" i="25"/>
  <c r="Y1341" i="25"/>
  <c r="Y1424" i="25"/>
  <c r="Y1257" i="25"/>
  <c r="Y1340" i="25"/>
  <c r="Y1423" i="25"/>
  <c r="Y1256" i="25"/>
  <c r="Y1339" i="25"/>
  <c r="Y1422" i="25"/>
  <c r="Y1255" i="25"/>
  <c r="Y1338" i="25"/>
  <c r="Y1421" i="25"/>
  <c r="Y1254" i="25"/>
  <c r="Y1337" i="25"/>
  <c r="Y1420" i="25"/>
  <c r="Y1253" i="25"/>
  <c r="Y1336" i="25"/>
  <c r="Y1419" i="25"/>
  <c r="Y1252" i="25"/>
  <c r="Y1335" i="25"/>
  <c r="Y1418" i="25"/>
  <c r="Y1251" i="25"/>
  <c r="Y1334" i="25"/>
  <c r="Y1417" i="25"/>
  <c r="Y1250" i="25"/>
  <c r="Y1333" i="25"/>
  <c r="Y1416" i="25"/>
  <c r="Y1249" i="25"/>
  <c r="Y1332" i="25"/>
  <c r="Y1415" i="25"/>
  <c r="Y1248" i="25"/>
  <c r="Y1331" i="25"/>
  <c r="Y1414" i="25"/>
  <c r="Y1247" i="25"/>
  <c r="Y1330" i="25"/>
  <c r="Y1413" i="25"/>
  <c r="Y1246" i="25"/>
  <c r="Y1329" i="25"/>
  <c r="Y1412" i="25"/>
  <c r="Y1245" i="25"/>
  <c r="Y1328" i="25"/>
  <c r="Y1411" i="25"/>
  <c r="Y1244" i="25"/>
  <c r="Y1327" i="25"/>
  <c r="Y1410" i="25"/>
  <c r="Y1060" i="25"/>
  <c r="Y1128" i="25"/>
  <c r="Y1196" i="25"/>
  <c r="Y1059" i="25"/>
  <c r="Y1127" i="25"/>
  <c r="Y1195" i="25"/>
  <c r="Y1058" i="25"/>
  <c r="Y1126" i="25"/>
  <c r="Y1194" i="25"/>
  <c r="Y1057" i="25"/>
  <c r="Y1125" i="25"/>
  <c r="Y1193" i="25"/>
  <c r="Y1056" i="25"/>
  <c r="Y1124" i="25"/>
  <c r="Y1192" i="25"/>
  <c r="Y1055" i="25"/>
  <c r="Y1123" i="25"/>
  <c r="Y1191" i="25"/>
  <c r="Y1054" i="25"/>
  <c r="Y1122" i="25"/>
  <c r="Y1190" i="25"/>
  <c r="Y1053" i="25"/>
  <c r="Y1121" i="25"/>
  <c r="Y1189" i="25"/>
  <c r="Y208" i="25"/>
  <c r="Y334" i="25"/>
  <c r="Y534" i="25"/>
  <c r="Y660" i="25"/>
  <c r="Y860" i="25"/>
  <c r="Y986" i="25"/>
  <c r="Y207" i="25"/>
  <c r="Y333" i="25"/>
  <c r="Y533" i="25"/>
  <c r="Y659" i="25"/>
  <c r="Y859" i="25"/>
  <c r="Y985" i="25"/>
  <c r="Y206" i="25"/>
  <c r="Y332" i="25"/>
  <c r="Y532" i="25"/>
  <c r="Y658" i="25"/>
  <c r="Y858" i="25"/>
  <c r="Y984" i="25"/>
  <c r="Y205" i="25"/>
  <c r="Y331" i="25"/>
  <c r="Y531" i="25"/>
  <c r="Y657" i="25"/>
  <c r="Y857" i="25"/>
  <c r="Y983" i="25"/>
  <c r="Y204" i="25"/>
  <c r="Y330" i="25"/>
  <c r="Y530" i="25"/>
  <c r="Y656" i="25"/>
  <c r="Y856" i="25"/>
  <c r="Y982" i="25"/>
  <c r="Y203" i="25"/>
  <c r="Y329" i="25"/>
  <c r="Y529" i="25"/>
  <c r="Y655" i="25"/>
  <c r="Y855" i="25"/>
  <c r="Y981" i="25"/>
  <c r="Y202" i="25"/>
  <c r="Y328" i="25"/>
  <c r="Y528" i="25"/>
  <c r="Y654" i="25"/>
  <c r="Y854" i="25"/>
  <c r="Y980" i="25"/>
  <c r="Y201" i="25"/>
  <c r="Y327" i="25"/>
  <c r="Y527" i="25"/>
  <c r="Y653" i="25"/>
  <c r="Y853" i="25"/>
  <c r="Y979" i="25"/>
  <c r="Y200" i="25"/>
  <c r="Y326" i="25"/>
  <c r="Y526" i="25"/>
  <c r="Y652" i="25"/>
  <c r="Y852" i="25"/>
  <c r="Y978" i="25"/>
  <c r="Y199" i="25"/>
  <c r="Y325" i="25"/>
  <c r="Y525" i="25"/>
  <c r="Y651" i="25"/>
  <c r="Y851" i="25"/>
  <c r="Y977" i="25"/>
  <c r="Y198" i="25"/>
  <c r="Y324" i="25"/>
  <c r="Y524" i="25"/>
  <c r="Y650" i="25"/>
  <c r="Y850" i="25"/>
  <c r="Y976" i="25"/>
  <c r="Y197" i="25"/>
  <c r="Y323" i="25"/>
  <c r="Y523" i="25"/>
  <c r="Y649" i="25"/>
  <c r="Y849" i="25"/>
  <c r="Y975" i="25"/>
  <c r="Y196" i="25"/>
  <c r="Y322" i="25"/>
  <c r="Y522" i="25"/>
  <c r="Y648" i="25"/>
  <c r="Y848" i="25"/>
  <c r="Y974" i="25"/>
  <c r="Y195" i="25"/>
  <c r="Y321" i="25"/>
  <c r="Y521" i="25"/>
  <c r="Y647" i="25"/>
  <c r="Y847" i="25"/>
  <c r="Y973" i="25"/>
  <c r="Y194" i="25"/>
  <c r="Y320" i="25"/>
  <c r="Y520" i="25"/>
  <c r="Y646" i="25"/>
  <c r="Y846" i="25"/>
  <c r="Y972" i="25"/>
  <c r="Y193" i="25"/>
  <c r="Y319" i="25"/>
  <c r="Y519" i="25"/>
  <c r="Y645" i="25"/>
  <c r="Y845" i="25"/>
  <c r="Y971" i="25"/>
  <c r="Y1243" i="25"/>
  <c r="Y1326" i="25"/>
  <c r="Y1409" i="25"/>
  <c r="Y1242" i="25"/>
  <c r="Y1325" i="25"/>
  <c r="Y1408" i="25"/>
  <c r="Y1241" i="25"/>
  <c r="Y1324" i="25"/>
  <c r="Y1407" i="25"/>
  <c r="Y1240" i="25"/>
  <c r="Y1323" i="25"/>
  <c r="Y1406" i="25"/>
  <c r="Y1239" i="25"/>
  <c r="Y1322" i="25"/>
  <c r="Y1405" i="25"/>
  <c r="Y1238" i="25"/>
  <c r="Y1321" i="25"/>
  <c r="Y1404" i="25"/>
  <c r="Y1237" i="25"/>
  <c r="Y1320" i="25"/>
  <c r="Y1403" i="25"/>
  <c r="Y1236" i="25"/>
  <c r="Y1319" i="25"/>
  <c r="Y1402" i="25"/>
  <c r="Y192" i="25"/>
  <c r="Y518" i="25"/>
  <c r="Y844" i="25"/>
  <c r="Y191" i="25"/>
  <c r="Y517" i="25"/>
  <c r="Y843" i="25"/>
  <c r="Y190" i="25"/>
  <c r="Y516" i="25"/>
  <c r="Y842" i="25"/>
  <c r="Y189" i="25"/>
  <c r="Y515" i="25"/>
  <c r="Y841" i="25"/>
  <c r="Y1052" i="25"/>
  <c r="Y1120" i="25"/>
  <c r="Y1188" i="25"/>
  <c r="Y1051" i="25"/>
  <c r="Y1119" i="25"/>
  <c r="Y1187" i="25"/>
  <c r="Y1050" i="25"/>
  <c r="Y1118" i="25"/>
  <c r="Y1186" i="25"/>
  <c r="Y1049" i="25"/>
  <c r="Y1117" i="25"/>
  <c r="Y1185" i="25"/>
  <c r="Y1048" i="25"/>
  <c r="Y1116" i="25"/>
  <c r="Y1184" i="25"/>
  <c r="Y1047" i="25"/>
  <c r="Y1115" i="25"/>
  <c r="Y1183" i="25"/>
  <c r="Y1046" i="25"/>
  <c r="Y1114" i="25"/>
  <c r="Y1182" i="25"/>
  <c r="Y1045" i="25"/>
  <c r="Y1113" i="25"/>
  <c r="Y1181" i="25"/>
  <c r="Y1044" i="25"/>
  <c r="Y1112" i="25"/>
  <c r="Y1180" i="25"/>
  <c r="Y1043" i="25"/>
  <c r="Y1111" i="25"/>
  <c r="Y1179" i="25"/>
  <c r="Y1042" i="25"/>
  <c r="Y1110" i="25"/>
  <c r="Y1178" i="25"/>
  <c r="Y1041" i="25"/>
  <c r="Y1109" i="25"/>
  <c r="Y1177" i="25"/>
  <c r="Y1040" i="25"/>
  <c r="Y1108" i="25"/>
  <c r="Y1176" i="25"/>
  <c r="Y1039" i="25"/>
  <c r="Y1107" i="25"/>
  <c r="Y1175" i="25"/>
  <c r="Y1038" i="25"/>
  <c r="Y1106" i="25"/>
  <c r="Y1174" i="25"/>
  <c r="Y1037" i="25"/>
  <c r="Y1105" i="25"/>
  <c r="Y1173" i="25"/>
  <c r="Y1036" i="25"/>
  <c r="Y1104" i="25"/>
  <c r="Y1172" i="25"/>
  <c r="Y1035" i="25"/>
  <c r="Y1103" i="25"/>
  <c r="Y1171" i="25"/>
  <c r="Y1034" i="25"/>
  <c r="Y1102" i="25"/>
  <c r="Y1170" i="25"/>
  <c r="Y1033" i="25"/>
  <c r="Y1101" i="25"/>
  <c r="Y1169" i="25"/>
  <c r="Y1032" i="25"/>
  <c r="Y1100" i="25"/>
  <c r="Y1168" i="25"/>
  <c r="Y1031" i="25"/>
  <c r="Y1099" i="25"/>
  <c r="Y1167" i="25"/>
  <c r="Y1030" i="25"/>
  <c r="Y1098" i="25"/>
  <c r="Y1166" i="25"/>
  <c r="Y1029" i="25"/>
  <c r="Y1097" i="25"/>
  <c r="Y1165" i="25"/>
  <c r="Y1028" i="25"/>
  <c r="Y1096" i="25"/>
  <c r="Y1164" i="25"/>
  <c r="Y1027" i="25"/>
  <c r="Y1095" i="25"/>
  <c r="Y1163" i="25"/>
  <c r="Y1026" i="25"/>
  <c r="Y1094" i="25"/>
  <c r="Y1162" i="25"/>
  <c r="Y1025" i="25"/>
  <c r="Y1093" i="25"/>
  <c r="Y1161" i="25"/>
  <c r="Y1024" i="25"/>
  <c r="Y1092" i="25"/>
  <c r="Y1160" i="25"/>
  <c r="Y1023" i="25"/>
  <c r="Y1091" i="25"/>
  <c r="Y1159" i="25"/>
  <c r="Y154" i="25"/>
  <c r="Y159" i="25"/>
  <c r="Y160" i="25"/>
  <c r="Y161" i="25"/>
  <c r="Y162" i="25"/>
  <c r="Y163" i="25"/>
  <c r="Y1022" i="25"/>
  <c r="Y1090" i="25"/>
  <c r="Y1158" i="25"/>
  <c r="Y1021" i="25"/>
  <c r="Y1089" i="25"/>
  <c r="Y1157" i="25"/>
  <c r="Y1020" i="25"/>
  <c r="Y1088" i="25"/>
  <c r="Y1156" i="25"/>
  <c r="Y1019" i="25"/>
  <c r="Y1087" i="25"/>
  <c r="Y1155" i="25"/>
  <c r="Y1018" i="25"/>
  <c r="Y1086" i="25"/>
  <c r="Y1154" i="25"/>
  <c r="Y164" i="25"/>
  <c r="Y492" i="25"/>
  <c r="Y818" i="25"/>
  <c r="Y178" i="25"/>
  <c r="Y179" i="25"/>
  <c r="Y180" i="25"/>
  <c r="Y181" i="25"/>
  <c r="Y182" i="25"/>
  <c r="Y183" i="25"/>
  <c r="Y184" i="25"/>
  <c r="Y185" i="25"/>
  <c r="Y186" i="25"/>
  <c r="Y187" i="25"/>
  <c r="Y188" i="25"/>
  <c r="Y141" i="25"/>
  <c r="Y473" i="25"/>
  <c r="Y799" i="25"/>
  <c r="Y140" i="25"/>
  <c r="Y472" i="25"/>
  <c r="Y798" i="25"/>
  <c r="Y139" i="25"/>
  <c r="Y471" i="25"/>
  <c r="Y797" i="25"/>
  <c r="Y138" i="25"/>
  <c r="Y470" i="25"/>
  <c r="Y796" i="25"/>
  <c r="Y137" i="25"/>
  <c r="Y469" i="25"/>
  <c r="Y795" i="25"/>
  <c r="Y136" i="25"/>
  <c r="Y468" i="25"/>
  <c r="Y794" i="25"/>
  <c r="Y135" i="25"/>
  <c r="Y467" i="25"/>
  <c r="Y793" i="25"/>
  <c r="Y134" i="25"/>
  <c r="Y466" i="25"/>
  <c r="Y792" i="25"/>
  <c r="Y133" i="25"/>
  <c r="Y465" i="25"/>
  <c r="Y791" i="25"/>
  <c r="Y132" i="25"/>
  <c r="Y464" i="25"/>
  <c r="Y790" i="25"/>
  <c r="Y131" i="25"/>
  <c r="Y463" i="25"/>
  <c r="Y789" i="25"/>
  <c r="Y130" i="25"/>
  <c r="Y462" i="25"/>
  <c r="Y788" i="25"/>
  <c r="Y129" i="25"/>
  <c r="Y461" i="25"/>
  <c r="Y787" i="25"/>
  <c r="Y128" i="25"/>
  <c r="Y460" i="25"/>
  <c r="Y786" i="25"/>
  <c r="Y127" i="25"/>
  <c r="Y459" i="25"/>
  <c r="Y785" i="25"/>
  <c r="Y126" i="25"/>
  <c r="Y458" i="25"/>
  <c r="Y784" i="25"/>
  <c r="Y125" i="25"/>
  <c r="Y457" i="25"/>
  <c r="Y783" i="25"/>
  <c r="Y124" i="25"/>
  <c r="Y123" i="25"/>
  <c r="Y122" i="25"/>
  <c r="Y105" i="25"/>
  <c r="Y444" i="25"/>
  <c r="Y770" i="25"/>
  <c r="Y104" i="25"/>
  <c r="Y443" i="25"/>
  <c r="Y769" i="25"/>
  <c r="Y103" i="25"/>
  <c r="Y442" i="25"/>
  <c r="Y768" i="25"/>
  <c r="Y102" i="25"/>
  <c r="Y441" i="25"/>
  <c r="Y767" i="25"/>
  <c r="Y101" i="25"/>
  <c r="Y440" i="25"/>
  <c r="Y766" i="25"/>
  <c r="Y100" i="25"/>
  <c r="Y439" i="25"/>
  <c r="Y765" i="25"/>
  <c r="Y99" i="25"/>
  <c r="Y438" i="25"/>
  <c r="Y764" i="25"/>
  <c r="Y98" i="25"/>
  <c r="Y437" i="25"/>
  <c r="Y763" i="25"/>
  <c r="Y97" i="25"/>
  <c r="Y436" i="25"/>
  <c r="Y762" i="25"/>
  <c r="Y96" i="25"/>
  <c r="Y435" i="25"/>
  <c r="Y761" i="25"/>
  <c r="Y95" i="25"/>
  <c r="Y434" i="25"/>
  <c r="Y760" i="25"/>
  <c r="Y94" i="25"/>
  <c r="Y433" i="25"/>
  <c r="Y759" i="25"/>
  <c r="Y93" i="25"/>
  <c r="Y432" i="25"/>
  <c r="Y758" i="25"/>
  <c r="Y222" i="25"/>
  <c r="Y223" i="25"/>
  <c r="Y224" i="25"/>
  <c r="Y225" i="25"/>
  <c r="Y226" i="25"/>
  <c r="Y114" i="25"/>
  <c r="Y92" i="25"/>
  <c r="Y431" i="25"/>
  <c r="Y757" i="25"/>
  <c r="Y91" i="25"/>
  <c r="Y430" i="25"/>
  <c r="Y756" i="25"/>
  <c r="Y90" i="25"/>
  <c r="Y429" i="25"/>
  <c r="Y755" i="25"/>
  <c r="Y89" i="25"/>
  <c r="Y428" i="25"/>
  <c r="Y754" i="25"/>
  <c r="Y88" i="25"/>
  <c r="Y427" i="25"/>
  <c r="Y753" i="25"/>
  <c r="Y87" i="25"/>
  <c r="Y426" i="25"/>
  <c r="Y752" i="25"/>
  <c r="Y86" i="25"/>
  <c r="Y425" i="25"/>
  <c r="Y751" i="25"/>
  <c r="Y1017" i="25"/>
  <c r="Y1153" i="25"/>
  <c r="Y1235" i="25"/>
  <c r="Y1401" i="25"/>
  <c r="Y1085" i="25"/>
  <c r="Y1318" i="25"/>
  <c r="Y57" i="25"/>
  <c r="Y420" i="25"/>
  <c r="Y746" i="25"/>
  <c r="Y287" i="25"/>
  <c r="Y613" i="25"/>
  <c r="Y939" i="25"/>
  <c r="Y56" i="25"/>
  <c r="Y286" i="25"/>
  <c r="Y419" i="25"/>
  <c r="Y612" i="25"/>
  <c r="Y745" i="25"/>
  <c r="Y938" i="25"/>
  <c r="Y55" i="25"/>
  <c r="Y285" i="25"/>
  <c r="Y418" i="25"/>
  <c r="Y611" i="25"/>
  <c r="Y744" i="25"/>
  <c r="Y937" i="25"/>
  <c r="Y54" i="25"/>
  <c r="Y284" i="25"/>
  <c r="Y417" i="25"/>
  <c r="Y610" i="25"/>
  <c r="Y743" i="25"/>
  <c r="Y936" i="25"/>
  <c r="Y53" i="25"/>
  <c r="Y283" i="25"/>
  <c r="Y416" i="25"/>
  <c r="Y609" i="25"/>
  <c r="Y742" i="25"/>
  <c r="Y935" i="25"/>
  <c r="Y52" i="25"/>
  <c r="Y282" i="25"/>
  <c r="Y415" i="25"/>
  <c r="Y608" i="25"/>
  <c r="Y741" i="25"/>
  <c r="Y934" i="25"/>
  <c r="Y51" i="25"/>
  <c r="Y281" i="25"/>
  <c r="Y414" i="25"/>
  <c r="Y607" i="25"/>
  <c r="Y740" i="25"/>
  <c r="Y933" i="25"/>
  <c r="Y50" i="25"/>
  <c r="Y280" i="25"/>
  <c r="Y413" i="25"/>
  <c r="Y606" i="25"/>
  <c r="Y739" i="25"/>
  <c r="Y932" i="25"/>
  <c r="Y49" i="25"/>
  <c r="Y279" i="25"/>
  <c r="Y412" i="25"/>
  <c r="Y605" i="25"/>
  <c r="Y738" i="25"/>
  <c r="Y931" i="25"/>
  <c r="Y48" i="25"/>
  <c r="Y278" i="25"/>
  <c r="Y411" i="25"/>
  <c r="Y604" i="25"/>
  <c r="Y737" i="25"/>
  <c r="Y930" i="25"/>
  <c r="Y47" i="25"/>
  <c r="Y277" i="25"/>
  <c r="Y410" i="25"/>
  <c r="Y603" i="25"/>
  <c r="Y736" i="25"/>
  <c r="Y929" i="25"/>
  <c r="Y46" i="25"/>
  <c r="Y276" i="25"/>
  <c r="Y409" i="25"/>
  <c r="Y602" i="25"/>
  <c r="Y735" i="25"/>
  <c r="Y928" i="25"/>
  <c r="Y45" i="25"/>
  <c r="Y275" i="25"/>
  <c r="Y408" i="25"/>
  <c r="Y601" i="25"/>
  <c r="Y734" i="25"/>
  <c r="Y927" i="25"/>
  <c r="Y44" i="25"/>
  <c r="Y274" i="25"/>
  <c r="Y407" i="25"/>
  <c r="Y600" i="25"/>
  <c r="Y733" i="25"/>
  <c r="Y926" i="25"/>
  <c r="Y43" i="25"/>
  <c r="Y273" i="25"/>
  <c r="Y406" i="25"/>
  <c r="Y599" i="25"/>
  <c r="Y732" i="25"/>
  <c r="Y925" i="25"/>
  <c r="Y42" i="25"/>
  <c r="Y272" i="25"/>
  <c r="Y405" i="25"/>
  <c r="Y598" i="25"/>
  <c r="Y731" i="25"/>
  <c r="Y924" i="25"/>
  <c r="Y41" i="25"/>
  <c r="Y271" i="25"/>
  <c r="Y404" i="25"/>
  <c r="Y597" i="25"/>
  <c r="Y730" i="25"/>
  <c r="Y923" i="25"/>
  <c r="Y40" i="25"/>
  <c r="Y270" i="25"/>
  <c r="Y403" i="25"/>
  <c r="Y596" i="25"/>
  <c r="Y729" i="25"/>
  <c r="Y922" i="25"/>
  <c r="Y39" i="25"/>
  <c r="Y402" i="25"/>
  <c r="Y728" i="25"/>
  <c r="Y38" i="25"/>
  <c r="Y401" i="25"/>
  <c r="Y727" i="25"/>
  <c r="Y37" i="25"/>
  <c r="Y400" i="25"/>
  <c r="Y726" i="25"/>
  <c r="Y36" i="25"/>
  <c r="Y399" i="25"/>
  <c r="Y725" i="25"/>
  <c r="Y35" i="25"/>
  <c r="Y398" i="25"/>
  <c r="Y724" i="25"/>
  <c r="Y34" i="25"/>
  <c r="Y397" i="25"/>
  <c r="Y723" i="25"/>
  <c r="Y33" i="25"/>
  <c r="Y396" i="25"/>
  <c r="Y722" i="25"/>
  <c r="Y32" i="25"/>
  <c r="Y395" i="25"/>
  <c r="Y721" i="25"/>
  <c r="Y31" i="25"/>
  <c r="Y394" i="25"/>
  <c r="Y720" i="25"/>
  <c r="Y30" i="25"/>
  <c r="Y269" i="25"/>
  <c r="Y393" i="25"/>
  <c r="Y595" i="25"/>
  <c r="Y719" i="25"/>
  <c r="Y921" i="25"/>
  <c r="Y29" i="25"/>
  <c r="Y268" i="25"/>
  <c r="Y392" i="25"/>
  <c r="Y594" i="25"/>
  <c r="Y718" i="25"/>
  <c r="Y920" i="25"/>
  <c r="Y28" i="25"/>
  <c r="Y267" i="25"/>
  <c r="Y391" i="25"/>
  <c r="Y593" i="25"/>
  <c r="Y717" i="25"/>
  <c r="Y919" i="25"/>
  <c r="Y27" i="25"/>
  <c r="Y266" i="25"/>
  <c r="Y390" i="25"/>
  <c r="Y592" i="25"/>
  <c r="Y716" i="25"/>
  <c r="Y918" i="25"/>
  <c r="Y26" i="25"/>
  <c r="Y265" i="25"/>
  <c r="Y389" i="25"/>
  <c r="Y591" i="25"/>
  <c r="Y715" i="25"/>
  <c r="Y917" i="25"/>
  <c r="Y25" i="25"/>
  <c r="Y264" i="25"/>
  <c r="Y388" i="25"/>
  <c r="Y590" i="25"/>
  <c r="Y714" i="25"/>
  <c r="Y916" i="25"/>
  <c r="Y23" i="25"/>
  <c r="Y262" i="25"/>
  <c r="Y386" i="25"/>
  <c r="Y588" i="25"/>
  <c r="Y712" i="25"/>
  <c r="Y914" i="25"/>
  <c r="Y22" i="25"/>
  <c r="Y261" i="25"/>
  <c r="Y385" i="25"/>
  <c r="Y587" i="25"/>
  <c r="Y711" i="25"/>
  <c r="Y913" i="25"/>
  <c r="Y21" i="25"/>
  <c r="Y260" i="25"/>
  <c r="Y384" i="25"/>
  <c r="Y586" i="25"/>
  <c r="Y710" i="25"/>
  <c r="Y912" i="25"/>
  <c r="Y20" i="25"/>
  <c r="Y259" i="25"/>
  <c r="Y383" i="25"/>
  <c r="Y585" i="25"/>
  <c r="Y709" i="25"/>
  <c r="Y911" i="25"/>
  <c r="Y19" i="25"/>
  <c r="Y258" i="25"/>
  <c r="Y382" i="25"/>
  <c r="Y584" i="25"/>
  <c r="Y708" i="25"/>
  <c r="Y910" i="25"/>
  <c r="Y18" i="25"/>
  <c r="Y257" i="25"/>
  <c r="Y381" i="25"/>
  <c r="Y583" i="25"/>
  <c r="Y707" i="25"/>
  <c r="Y909" i="25"/>
  <c r="Y1234" i="25"/>
  <c r="Y1317" i="25"/>
  <c r="Y1400" i="25"/>
  <c r="Y1233" i="25"/>
  <c r="Y1316" i="25"/>
  <c r="Y1399" i="25"/>
  <c r="Y1232" i="25"/>
  <c r="Y1315" i="25"/>
  <c r="Y1398" i="25"/>
  <c r="Y1231" i="25"/>
  <c r="Y1314" i="25"/>
  <c r="Y1397" i="25"/>
  <c r="Y1230" i="25"/>
  <c r="Y1313" i="25"/>
  <c r="Y1396" i="25"/>
  <c r="Y1229" i="25"/>
  <c r="Y1312" i="25"/>
  <c r="Y1395" i="25"/>
  <c r="Y1227" i="25"/>
  <c r="Y1310" i="25"/>
  <c r="Y1393" i="25"/>
  <c r="Y1226" i="25"/>
  <c r="Y1309" i="25"/>
  <c r="Y1392" i="25"/>
  <c r="Y1225" i="25"/>
  <c r="Y1308" i="25"/>
  <c r="Y1391" i="25"/>
  <c r="Y1224" i="25"/>
  <c r="Y1307" i="25"/>
  <c r="Y1390" i="25"/>
  <c r="Y1223" i="25"/>
  <c r="Y1306" i="25"/>
  <c r="Y1389" i="25"/>
  <c r="Y1222" i="25"/>
  <c r="Y1305" i="25"/>
  <c r="Y1388" i="25"/>
  <c r="Y13" i="25"/>
  <c r="Y14" i="25"/>
  <c r="Y15" i="25"/>
  <c r="Y16" i="25"/>
  <c r="Y8" i="25"/>
  <c r="Y371" i="25"/>
  <c r="Y697" i="25"/>
  <c r="Y7" i="25"/>
  <c r="Y370" i="25"/>
  <c r="Y696" i="25"/>
  <c r="Y6" i="25"/>
  <c r="Y369" i="25"/>
  <c r="Y695" i="25"/>
  <c r="Y5" i="25"/>
  <c r="Y368" i="25"/>
  <c r="Y694" i="25"/>
  <c r="Y4" i="25"/>
  <c r="Y367" i="25"/>
  <c r="Y693" i="25"/>
  <c r="Y3" i="25"/>
  <c r="Y366" i="25"/>
  <c r="Y692" i="25"/>
  <c r="Y2" i="25"/>
  <c r="Y365" i="25"/>
  <c r="Y691" i="25"/>
  <c r="Y452" i="25"/>
  <c r="Y453" i="25"/>
  <c r="Y454" i="25"/>
  <c r="Y455" i="25"/>
  <c r="Y456" i="25"/>
  <c r="Y486" i="25"/>
  <c r="Y487" i="25"/>
  <c r="Y488" i="25"/>
  <c r="Y489" i="25"/>
  <c r="Y490" i="25"/>
  <c r="Y491" i="25"/>
  <c r="Y504" i="25"/>
  <c r="Y505" i="25"/>
  <c r="Y506" i="25"/>
  <c r="Y507" i="25"/>
  <c r="Y508" i="25"/>
  <c r="Y509" i="25"/>
  <c r="Y510" i="25"/>
  <c r="Y511" i="25"/>
  <c r="Y512" i="25"/>
  <c r="Y513" i="25"/>
  <c r="Y514" i="25"/>
  <c r="Y548" i="25"/>
  <c r="Y549" i="25"/>
  <c r="Y550" i="25"/>
  <c r="Y551" i="25"/>
  <c r="Y552" i="25"/>
  <c r="Y451" i="25"/>
  <c r="Y376" i="25"/>
  <c r="Y377" i="25"/>
  <c r="Y378" i="25"/>
  <c r="Y379" i="25"/>
  <c r="Y778" i="25"/>
  <c r="Y779" i="25"/>
  <c r="Y780" i="25"/>
  <c r="Y781" i="25"/>
  <c r="Y782" i="25"/>
  <c r="Y812" i="25"/>
  <c r="Y813" i="25"/>
  <c r="Y814" i="25"/>
  <c r="Y815" i="25"/>
  <c r="Y816" i="25"/>
  <c r="Y817" i="25"/>
  <c r="Y830" i="25"/>
  <c r="Y831" i="25"/>
  <c r="Y832" i="25"/>
  <c r="Y833" i="25"/>
  <c r="Y834" i="25"/>
  <c r="Y835" i="25"/>
  <c r="Y836" i="25"/>
  <c r="Y837" i="25"/>
  <c r="Y838" i="25"/>
  <c r="Y839" i="25"/>
  <c r="Y840" i="25"/>
  <c r="Y874" i="25"/>
  <c r="Y875" i="25"/>
  <c r="Y876" i="25"/>
  <c r="Y877" i="25"/>
  <c r="Y878" i="25"/>
  <c r="Y777" i="25"/>
  <c r="Y702" i="25"/>
  <c r="Y703" i="25"/>
  <c r="Y704" i="25"/>
  <c r="Y705" i="25"/>
  <c r="Y109" i="25"/>
  <c r="Y110" i="25"/>
  <c r="Y111" i="25"/>
  <c r="Y112" i="25"/>
  <c r="Y113" i="25"/>
  <c r="Y142" i="25"/>
  <c r="Y144" i="25"/>
  <c r="Y146" i="25"/>
  <c r="Y148" i="25"/>
  <c r="Y150" i="25"/>
  <c r="Y152" i="25"/>
  <c r="Y167" i="25"/>
  <c r="Y168" i="25"/>
  <c r="Y169" i="25"/>
  <c r="Y170" i="25"/>
  <c r="Y171" i="25"/>
  <c r="Y172" i="25"/>
  <c r="Y173" i="25"/>
  <c r="Y174" i="25"/>
  <c r="Y175" i="25"/>
  <c r="Y176" i="25"/>
  <c r="Y177" i="25"/>
  <c r="Y217" i="25"/>
  <c r="Y218" i="25"/>
  <c r="Y219" i="25"/>
  <c r="Y220" i="25"/>
  <c r="Y221" i="25"/>
  <c r="Y106" i="25"/>
  <c r="Y9" i="25"/>
  <c r="Y10" i="25"/>
  <c r="Y11" i="25"/>
  <c r="Y12" i="25"/>
  <c r="Y143" i="25"/>
  <c r="Y145" i="25"/>
  <c r="Y147" i="25"/>
  <c r="Y149" i="25"/>
  <c r="Y151" i="25"/>
  <c r="Y153" i="25"/>
  <c r="Y446" i="25"/>
  <c r="Y447" i="25"/>
  <c r="Y448" i="25"/>
  <c r="Y449" i="25"/>
  <c r="Y450" i="25"/>
  <c r="Y474" i="25"/>
  <c r="Y476" i="25"/>
  <c r="Y478" i="25"/>
  <c r="Y480" i="25"/>
  <c r="Y482" i="25"/>
  <c r="Y484" i="25"/>
  <c r="Y493" i="25"/>
  <c r="Y494" i="25"/>
  <c r="Y495" i="25"/>
  <c r="Y496" i="25"/>
  <c r="Y497" i="25"/>
  <c r="Y498" i="25"/>
  <c r="Y499" i="25"/>
  <c r="Y500" i="25"/>
  <c r="Y501" i="25"/>
  <c r="Y502" i="25"/>
  <c r="Y503" i="25"/>
  <c r="Y543" i="25"/>
  <c r="Y544" i="25"/>
  <c r="Y545" i="25"/>
  <c r="Y546" i="25"/>
  <c r="Y547" i="25"/>
  <c r="Y445" i="25"/>
  <c r="Y372" i="25"/>
  <c r="Y373" i="25"/>
  <c r="Y374" i="25"/>
  <c r="Y375" i="25"/>
  <c r="Y475" i="25"/>
  <c r="Y477" i="25"/>
  <c r="Y479" i="25"/>
  <c r="Y481" i="25"/>
  <c r="Y483" i="25"/>
  <c r="Y485" i="25"/>
  <c r="Y772" i="25"/>
  <c r="Y773" i="25"/>
  <c r="Y774" i="25"/>
  <c r="Y775" i="25"/>
  <c r="Y776" i="25"/>
  <c r="Y800" i="25"/>
  <c r="Y802" i="25"/>
  <c r="Y804" i="25"/>
  <c r="Y806" i="25"/>
  <c r="Y808" i="25"/>
  <c r="Y810" i="25"/>
  <c r="Y819" i="25"/>
  <c r="Y820" i="25"/>
  <c r="Y821" i="25"/>
  <c r="Y822" i="25"/>
  <c r="Y823" i="25"/>
  <c r="Y824" i="25"/>
  <c r="Y825" i="25"/>
  <c r="Y826" i="25"/>
  <c r="Y827" i="25"/>
  <c r="Y828" i="25"/>
  <c r="Y829" i="25"/>
  <c r="Y869" i="25"/>
  <c r="Y870" i="25"/>
  <c r="Y871" i="25"/>
  <c r="Y872" i="25"/>
  <c r="Y873" i="25"/>
  <c r="Y771" i="25"/>
  <c r="Y698" i="25"/>
  <c r="Y699" i="25"/>
  <c r="Y700" i="25"/>
  <c r="Y701" i="25"/>
  <c r="Y801" i="25"/>
  <c r="Y803" i="25"/>
  <c r="Y805" i="25"/>
  <c r="Y807" i="25"/>
  <c r="Y809" i="25"/>
  <c r="Y811" i="25"/>
  <c r="Y291" i="25"/>
  <c r="Y292" i="25"/>
  <c r="Y293" i="25"/>
  <c r="Y294" i="25"/>
  <c r="Y295" i="25"/>
  <c r="Y296" i="25"/>
  <c r="Y298" i="25"/>
  <c r="Y300" i="25"/>
  <c r="Y302" i="25"/>
  <c r="Y304" i="25"/>
  <c r="Y306" i="25"/>
  <c r="Y308" i="25"/>
  <c r="Y309" i="25"/>
  <c r="Y310" i="25"/>
  <c r="Y311" i="25"/>
  <c r="Y312" i="25"/>
  <c r="Y313" i="25"/>
  <c r="Y314" i="25"/>
  <c r="Y315" i="25"/>
  <c r="Y316" i="25"/>
  <c r="Y317" i="25"/>
  <c r="Y318" i="25"/>
  <c r="Y343" i="25"/>
  <c r="Y344" i="25"/>
  <c r="Y345" i="25"/>
  <c r="Y346" i="25"/>
  <c r="Y347" i="25"/>
  <c r="Y290" i="25"/>
  <c r="Y252" i="25"/>
  <c r="Y253" i="25"/>
  <c r="Y254" i="25"/>
  <c r="Y255" i="25"/>
  <c r="Y297" i="25"/>
  <c r="Y299" i="25"/>
  <c r="Y301" i="25"/>
  <c r="Y303" i="25"/>
  <c r="Y305" i="25"/>
  <c r="Y307" i="25"/>
  <c r="Y617" i="25"/>
  <c r="Y618" i="25"/>
  <c r="Y619" i="25"/>
  <c r="Y620" i="25"/>
  <c r="Y621" i="25"/>
  <c r="Y622" i="25"/>
  <c r="Y624" i="25"/>
  <c r="Y626" i="25"/>
  <c r="Y628" i="25"/>
  <c r="Y630" i="25"/>
  <c r="Y632" i="25"/>
  <c r="Y634" i="25"/>
  <c r="Y635" i="25"/>
  <c r="Y636" i="25"/>
  <c r="Y637" i="25"/>
  <c r="Y638" i="25"/>
  <c r="Y639" i="25"/>
  <c r="Y640" i="25"/>
  <c r="Y641" i="25"/>
  <c r="Y642" i="25"/>
  <c r="Y643" i="25"/>
  <c r="Y644" i="25"/>
  <c r="Y669" i="25"/>
  <c r="Y670" i="25"/>
  <c r="Y671" i="25"/>
  <c r="Y672" i="25"/>
  <c r="Y673" i="25"/>
  <c r="Y616" i="25"/>
  <c r="Y578" i="25"/>
  <c r="Y579" i="25"/>
  <c r="Y580" i="25"/>
  <c r="Y581" i="25"/>
  <c r="Y623" i="25"/>
  <c r="Y625" i="25"/>
  <c r="Y627" i="25"/>
  <c r="Y629" i="25"/>
  <c r="Y631" i="25"/>
  <c r="Y633" i="25"/>
  <c r="Y943" i="25"/>
  <c r="Y944" i="25"/>
  <c r="Y945" i="25"/>
  <c r="Y946" i="25"/>
  <c r="Y947" i="25"/>
  <c r="Y948" i="25"/>
  <c r="Y950" i="25"/>
  <c r="Y952" i="25"/>
  <c r="Y954" i="25"/>
  <c r="Y956" i="25"/>
  <c r="Y958" i="25"/>
  <c r="Y960" i="25"/>
  <c r="Y961" i="25"/>
  <c r="Y962" i="25"/>
  <c r="Y963" i="25"/>
  <c r="Y964" i="25"/>
  <c r="Y965" i="25"/>
  <c r="Y966" i="25"/>
  <c r="Y967" i="25"/>
  <c r="Y968" i="25"/>
  <c r="Y969" i="25"/>
  <c r="Y970" i="25"/>
  <c r="Y995" i="25"/>
  <c r="Y996" i="25"/>
  <c r="Y997" i="25"/>
  <c r="Y998" i="25"/>
  <c r="Y999" i="25"/>
  <c r="Y942" i="25"/>
  <c r="Y904" i="25"/>
  <c r="Y905" i="25"/>
  <c r="Y906" i="25"/>
  <c r="Y907" i="25"/>
  <c r="Y949" i="25"/>
  <c r="Y951" i="25"/>
  <c r="Y953" i="25"/>
  <c r="Y955" i="25"/>
  <c r="Y957" i="25"/>
  <c r="Y959" i="25"/>
  <c r="Y72" i="25"/>
  <c r="Y58" i="25"/>
  <c r="Y79" i="25"/>
  <c r="Y65" i="25"/>
  <c r="Y288" i="25"/>
  <c r="Y423" i="25"/>
  <c r="Y421" i="25"/>
  <c r="Y424" i="25"/>
  <c r="Y422" i="25"/>
  <c r="Y614" i="25"/>
  <c r="Y749" i="25"/>
  <c r="Y747" i="25"/>
  <c r="Y750" i="25"/>
  <c r="Y748" i="25"/>
  <c r="Y940" i="25"/>
  <c r="Y289" i="25"/>
  <c r="Y615" i="25"/>
  <c r="Y941" i="25"/>
  <c r="X263" i="25"/>
  <c r="X387" i="25"/>
  <c r="X589" i="25"/>
  <c r="X713" i="25"/>
  <c r="X915" i="25"/>
  <c r="X17" i="25"/>
  <c r="X256" i="25"/>
  <c r="X380" i="25"/>
  <c r="X582" i="25"/>
  <c r="X706" i="25"/>
  <c r="X908" i="25"/>
  <c r="X1228" i="25"/>
  <c r="X1311" i="25"/>
  <c r="X1394" i="25"/>
  <c r="X1221" i="25"/>
  <c r="X1304" i="25"/>
  <c r="X1387" i="25"/>
  <c r="X235" i="25"/>
  <c r="X561" i="25"/>
  <c r="X887" i="25"/>
  <c r="X234" i="25"/>
  <c r="X560" i="25"/>
  <c r="X886" i="25"/>
  <c r="X348" i="25"/>
  <c r="X674" i="25"/>
  <c r="X1000" i="25"/>
  <c r="X1303" i="25"/>
  <c r="X1386" i="25"/>
  <c r="X1469" i="25"/>
  <c r="X1302" i="25"/>
  <c r="X1385" i="25"/>
  <c r="X1468" i="25"/>
  <c r="X1301" i="25"/>
  <c r="X1384" i="25"/>
  <c r="X1467" i="25"/>
  <c r="X1300" i="25"/>
  <c r="X1383" i="25"/>
  <c r="X1466" i="25"/>
  <c r="X1299" i="25"/>
  <c r="X1382" i="25"/>
  <c r="X1465" i="25"/>
  <c r="X1298" i="25"/>
  <c r="X1381" i="25"/>
  <c r="X1464" i="25"/>
  <c r="X1297" i="25"/>
  <c r="X1380" i="25"/>
  <c r="X1463" i="25"/>
  <c r="X1296" i="25"/>
  <c r="X1379" i="25"/>
  <c r="X1462" i="25"/>
  <c r="X1295" i="25"/>
  <c r="X1378" i="25"/>
  <c r="X1461" i="25"/>
  <c r="X1294" i="25"/>
  <c r="X1377" i="25"/>
  <c r="X1460" i="25"/>
  <c r="X1293" i="25"/>
  <c r="X1376" i="25"/>
  <c r="X1459" i="25"/>
  <c r="X1292" i="25"/>
  <c r="X1375" i="25"/>
  <c r="X1458" i="25"/>
  <c r="X1291" i="25"/>
  <c r="X1374" i="25"/>
  <c r="X1457" i="25"/>
  <c r="X1290" i="25"/>
  <c r="X1373" i="25"/>
  <c r="X1456" i="25"/>
  <c r="X1289" i="25"/>
  <c r="X1372" i="25"/>
  <c r="X1455" i="25"/>
  <c r="X1288" i="25"/>
  <c r="X1371" i="25"/>
  <c r="X1454" i="25"/>
  <c r="X1287" i="25"/>
  <c r="X1370" i="25"/>
  <c r="X1453" i="25"/>
  <c r="X1286" i="25"/>
  <c r="X1369" i="25"/>
  <c r="X1452" i="25"/>
  <c r="X1285" i="25"/>
  <c r="X1368" i="25"/>
  <c r="X1451" i="25"/>
  <c r="X1284" i="25"/>
  <c r="X1367" i="25"/>
  <c r="X1450" i="25"/>
  <c r="X1283" i="25"/>
  <c r="X1366" i="25"/>
  <c r="X1449" i="25"/>
  <c r="X1282" i="25"/>
  <c r="X1365" i="25"/>
  <c r="X1448" i="25"/>
  <c r="X1281" i="25"/>
  <c r="X1364" i="25"/>
  <c r="X1447" i="25"/>
  <c r="X1280" i="25"/>
  <c r="X1363" i="25"/>
  <c r="X1446" i="25"/>
  <c r="X1279" i="25"/>
  <c r="X1362" i="25"/>
  <c r="X1445" i="25"/>
  <c r="X1278" i="25"/>
  <c r="X1361" i="25"/>
  <c r="X1444" i="25"/>
  <c r="X1277" i="25"/>
  <c r="X1360" i="25"/>
  <c r="X1443" i="25"/>
  <c r="X1276" i="25"/>
  <c r="X1359" i="25"/>
  <c r="X1442" i="25"/>
  <c r="X1275" i="25"/>
  <c r="X1358" i="25"/>
  <c r="X1441" i="25"/>
  <c r="X1274" i="25"/>
  <c r="X1357" i="25"/>
  <c r="X1440" i="25"/>
  <c r="X1273" i="25"/>
  <c r="X1356" i="25"/>
  <c r="X1439" i="25"/>
  <c r="X1272" i="25"/>
  <c r="X1355" i="25"/>
  <c r="X1438" i="25"/>
  <c r="X1084" i="25"/>
  <c r="X1152" i="25"/>
  <c r="X1220" i="25"/>
  <c r="X1083" i="25"/>
  <c r="X1151" i="25"/>
  <c r="X1219" i="25"/>
  <c r="X1082" i="25"/>
  <c r="X1150" i="25"/>
  <c r="X1218" i="25"/>
  <c r="X1081" i="25"/>
  <c r="X1149" i="25"/>
  <c r="X1217" i="25"/>
  <c r="X1080" i="25"/>
  <c r="X1148" i="25"/>
  <c r="X1216" i="25"/>
  <c r="X1079" i="25"/>
  <c r="X1147" i="25"/>
  <c r="X1215" i="25"/>
  <c r="X1078" i="25"/>
  <c r="X1146" i="25"/>
  <c r="X1214" i="25"/>
  <c r="X1077" i="25"/>
  <c r="X1145" i="25"/>
  <c r="X1213" i="25"/>
  <c r="X1076" i="25"/>
  <c r="X1144" i="25"/>
  <c r="X1212" i="25"/>
  <c r="X1075" i="25"/>
  <c r="X1143" i="25"/>
  <c r="X1211" i="25"/>
  <c r="X1074" i="25"/>
  <c r="X1142" i="25"/>
  <c r="X1210" i="25"/>
  <c r="X1073" i="25"/>
  <c r="X1141" i="25"/>
  <c r="X1209" i="25"/>
  <c r="X1072" i="25"/>
  <c r="X1140" i="25"/>
  <c r="X1208" i="25"/>
  <c r="X1071" i="25"/>
  <c r="X1139" i="25"/>
  <c r="X1207" i="25"/>
  <c r="X1070" i="25"/>
  <c r="X1138" i="25"/>
  <c r="X1206" i="25"/>
  <c r="X1069" i="25"/>
  <c r="X1137" i="25"/>
  <c r="X1205" i="25"/>
  <c r="X251" i="25"/>
  <c r="X364" i="25"/>
  <c r="X577" i="25"/>
  <c r="X690" i="25"/>
  <c r="X903" i="25"/>
  <c r="X1016" i="25"/>
  <c r="X250" i="25"/>
  <c r="X363" i="25"/>
  <c r="X576" i="25"/>
  <c r="X689" i="25"/>
  <c r="X902" i="25"/>
  <c r="X1015" i="25"/>
  <c r="X249" i="25"/>
  <c r="X362" i="25"/>
  <c r="X575" i="25"/>
  <c r="X688" i="25"/>
  <c r="X901" i="25"/>
  <c r="X1014" i="25"/>
  <c r="X248" i="25"/>
  <c r="X361" i="25"/>
  <c r="X574" i="25"/>
  <c r="X687" i="25"/>
  <c r="X900" i="25"/>
  <c r="X1013" i="25"/>
  <c r="X247" i="25"/>
  <c r="X360" i="25"/>
  <c r="X573" i="25"/>
  <c r="X686" i="25"/>
  <c r="X899" i="25"/>
  <c r="X1012" i="25"/>
  <c r="X246" i="25"/>
  <c r="X359" i="25"/>
  <c r="X572" i="25"/>
  <c r="X685" i="25"/>
  <c r="X898" i="25"/>
  <c r="X1011" i="25"/>
  <c r="X245" i="25"/>
  <c r="X358" i="25"/>
  <c r="X571" i="25"/>
  <c r="X684" i="25"/>
  <c r="X897" i="25"/>
  <c r="X1010" i="25"/>
  <c r="X244" i="25"/>
  <c r="X357" i="25"/>
  <c r="X570" i="25"/>
  <c r="X683" i="25"/>
  <c r="X896" i="25"/>
  <c r="X1009" i="25"/>
  <c r="X243" i="25"/>
  <c r="X356" i="25"/>
  <c r="X569" i="25"/>
  <c r="X682" i="25"/>
  <c r="X895" i="25"/>
  <c r="X1008" i="25"/>
  <c r="X242" i="25"/>
  <c r="X355" i="25"/>
  <c r="X568" i="25"/>
  <c r="X681" i="25"/>
  <c r="X894" i="25"/>
  <c r="X1007" i="25"/>
  <c r="X241" i="25"/>
  <c r="X354" i="25"/>
  <c r="X567" i="25"/>
  <c r="X680" i="25"/>
  <c r="X893" i="25"/>
  <c r="X1006" i="25"/>
  <c r="X240" i="25"/>
  <c r="X353" i="25"/>
  <c r="X566" i="25"/>
  <c r="X679" i="25"/>
  <c r="X892" i="25"/>
  <c r="X1005" i="25"/>
  <c r="X239" i="25"/>
  <c r="X352" i="25"/>
  <c r="X565" i="25"/>
  <c r="X678" i="25"/>
  <c r="X891" i="25"/>
  <c r="X1004" i="25"/>
  <c r="X238" i="25"/>
  <c r="X351" i="25"/>
  <c r="X564" i="25"/>
  <c r="X677" i="25"/>
  <c r="X890" i="25"/>
  <c r="X1003" i="25"/>
  <c r="X237" i="25"/>
  <c r="X350" i="25"/>
  <c r="X563" i="25"/>
  <c r="X676" i="25"/>
  <c r="X889" i="25"/>
  <c r="X1002" i="25"/>
  <c r="X236" i="25"/>
  <c r="X349" i="25"/>
  <c r="X562" i="25"/>
  <c r="X675" i="25"/>
  <c r="X888" i="25"/>
  <c r="X1001" i="25"/>
  <c r="X1271" i="25"/>
  <c r="X1354" i="25"/>
  <c r="X1437" i="25"/>
  <c r="X1270" i="25"/>
  <c r="X1353" i="25"/>
  <c r="X1436" i="25"/>
  <c r="X1269" i="25"/>
  <c r="X1352" i="25"/>
  <c r="X1435" i="25"/>
  <c r="X1268" i="25"/>
  <c r="X1351" i="25"/>
  <c r="X1434" i="25"/>
  <c r="X1267" i="25"/>
  <c r="X1350" i="25"/>
  <c r="X1433" i="25"/>
  <c r="X1266" i="25"/>
  <c r="X1349" i="25"/>
  <c r="X1432" i="25"/>
  <c r="X1265" i="25"/>
  <c r="X1348" i="25"/>
  <c r="X1431" i="25"/>
  <c r="X1264" i="25"/>
  <c r="X1347" i="25"/>
  <c r="X1430" i="25"/>
  <c r="X233" i="25"/>
  <c r="X559" i="25"/>
  <c r="X885" i="25"/>
  <c r="X232" i="25"/>
  <c r="X558" i="25"/>
  <c r="X884" i="25"/>
  <c r="X231" i="25"/>
  <c r="X557" i="25"/>
  <c r="X883" i="25"/>
  <c r="X230" i="25"/>
  <c r="X556" i="25"/>
  <c r="X882" i="25"/>
  <c r="X229" i="25"/>
  <c r="X555" i="25"/>
  <c r="X881" i="25"/>
  <c r="X228" i="25"/>
  <c r="X554" i="25"/>
  <c r="X880" i="25"/>
  <c r="X227" i="25"/>
  <c r="X553" i="25"/>
  <c r="X879" i="25"/>
  <c r="X117" i="25"/>
  <c r="X118" i="25"/>
  <c r="X119" i="25"/>
  <c r="X120" i="25"/>
  <c r="X121" i="25"/>
  <c r="X1068" i="25"/>
  <c r="X1136" i="25"/>
  <c r="X1204" i="25"/>
  <c r="X1067" i="25"/>
  <c r="X1135" i="25"/>
  <c r="X1203" i="25"/>
  <c r="X1066" i="25"/>
  <c r="X1134" i="25"/>
  <c r="X1202" i="25"/>
  <c r="X1065" i="25"/>
  <c r="X1133" i="25"/>
  <c r="X1201" i="25"/>
  <c r="X1064" i="25"/>
  <c r="X1132" i="25"/>
  <c r="X1200" i="25"/>
  <c r="X1063" i="25"/>
  <c r="X1131" i="25"/>
  <c r="X1199" i="25"/>
  <c r="X1062" i="25"/>
  <c r="X1130" i="25"/>
  <c r="X1198" i="25"/>
  <c r="X1061" i="25"/>
  <c r="X1129" i="25"/>
  <c r="X1197" i="25"/>
  <c r="X216" i="25"/>
  <c r="X342" i="25"/>
  <c r="X542" i="25"/>
  <c r="X668" i="25"/>
  <c r="X868" i="25"/>
  <c r="X994" i="25"/>
  <c r="X215" i="25"/>
  <c r="X341" i="25"/>
  <c r="X541" i="25"/>
  <c r="X667" i="25"/>
  <c r="X867" i="25"/>
  <c r="X993" i="25"/>
  <c r="X214" i="25"/>
  <c r="X340" i="25"/>
  <c r="X540" i="25"/>
  <c r="X666" i="25"/>
  <c r="X866" i="25"/>
  <c r="X992" i="25"/>
  <c r="X213" i="25"/>
  <c r="X339" i="25"/>
  <c r="X539" i="25"/>
  <c r="X665" i="25"/>
  <c r="X865" i="25"/>
  <c r="X991" i="25"/>
  <c r="X212" i="25"/>
  <c r="X338" i="25"/>
  <c r="X538" i="25"/>
  <c r="X664" i="25"/>
  <c r="X864" i="25"/>
  <c r="X990" i="25"/>
  <c r="X211" i="25"/>
  <c r="X337" i="25"/>
  <c r="X537" i="25"/>
  <c r="X663" i="25"/>
  <c r="X863" i="25"/>
  <c r="X989" i="25"/>
  <c r="X210" i="25"/>
  <c r="X336" i="25"/>
  <c r="X536" i="25"/>
  <c r="X662" i="25"/>
  <c r="X862" i="25"/>
  <c r="X988" i="25"/>
  <c r="X209" i="25"/>
  <c r="X335" i="25"/>
  <c r="X535" i="25"/>
  <c r="X661" i="25"/>
  <c r="X861" i="25"/>
  <c r="X987" i="25"/>
  <c r="X1263" i="25"/>
  <c r="X1346" i="25"/>
  <c r="X1429" i="25"/>
  <c r="X1262" i="25"/>
  <c r="X1345" i="25"/>
  <c r="X1428" i="25"/>
  <c r="X1261" i="25"/>
  <c r="X1344" i="25"/>
  <c r="X1427" i="25"/>
  <c r="X1260" i="25"/>
  <c r="X1343" i="25"/>
  <c r="X1426" i="25"/>
  <c r="X1259" i="25"/>
  <c r="X1342" i="25"/>
  <c r="X1425" i="25"/>
  <c r="X1258" i="25"/>
  <c r="X1341" i="25"/>
  <c r="X1424" i="25"/>
  <c r="X1257" i="25"/>
  <c r="X1340" i="25"/>
  <c r="X1423" i="25"/>
  <c r="X1256" i="25"/>
  <c r="X1339" i="25"/>
  <c r="X1422" i="25"/>
  <c r="X1255" i="25"/>
  <c r="X1338" i="25"/>
  <c r="X1421" i="25"/>
  <c r="X1254" i="25"/>
  <c r="X1337" i="25"/>
  <c r="X1420" i="25"/>
  <c r="X1253" i="25"/>
  <c r="X1336" i="25"/>
  <c r="X1419" i="25"/>
  <c r="X1252" i="25"/>
  <c r="X1335" i="25"/>
  <c r="X1418" i="25"/>
  <c r="X1251" i="25"/>
  <c r="X1334" i="25"/>
  <c r="X1417" i="25"/>
  <c r="X1250" i="25"/>
  <c r="X1333" i="25"/>
  <c r="X1416" i="25"/>
  <c r="X1249" i="25"/>
  <c r="X1332" i="25"/>
  <c r="X1415" i="25"/>
  <c r="X1248" i="25"/>
  <c r="X1331" i="25"/>
  <c r="X1414" i="25"/>
  <c r="X1247" i="25"/>
  <c r="X1330" i="25"/>
  <c r="X1413" i="25"/>
  <c r="X1246" i="25"/>
  <c r="X1329" i="25"/>
  <c r="X1412" i="25"/>
  <c r="X1245" i="25"/>
  <c r="X1328" i="25"/>
  <c r="X1411" i="25"/>
  <c r="X1244" i="25"/>
  <c r="X1327" i="25"/>
  <c r="X1410" i="25"/>
  <c r="X1060" i="25"/>
  <c r="X1128" i="25"/>
  <c r="X1196" i="25"/>
  <c r="X1059" i="25"/>
  <c r="X1127" i="25"/>
  <c r="X1195" i="25"/>
  <c r="X1058" i="25"/>
  <c r="X1126" i="25"/>
  <c r="X1194" i="25"/>
  <c r="X1057" i="25"/>
  <c r="X1125" i="25"/>
  <c r="X1193" i="25"/>
  <c r="X1056" i="25"/>
  <c r="X1124" i="25"/>
  <c r="X1192" i="25"/>
  <c r="X1055" i="25"/>
  <c r="X1123" i="25"/>
  <c r="X1191" i="25"/>
  <c r="X1054" i="25"/>
  <c r="X1122" i="25"/>
  <c r="X1190" i="25"/>
  <c r="X1053" i="25"/>
  <c r="X1121" i="25"/>
  <c r="X1189" i="25"/>
  <c r="X208" i="25"/>
  <c r="X334" i="25"/>
  <c r="X534" i="25"/>
  <c r="X660" i="25"/>
  <c r="X860" i="25"/>
  <c r="X986" i="25"/>
  <c r="X207" i="25"/>
  <c r="X333" i="25"/>
  <c r="X533" i="25"/>
  <c r="X659" i="25"/>
  <c r="X859" i="25"/>
  <c r="X985" i="25"/>
  <c r="X206" i="25"/>
  <c r="X332" i="25"/>
  <c r="X532" i="25"/>
  <c r="X658" i="25"/>
  <c r="X858" i="25"/>
  <c r="X984" i="25"/>
  <c r="X205" i="25"/>
  <c r="X331" i="25"/>
  <c r="X531" i="25"/>
  <c r="X657" i="25"/>
  <c r="X857" i="25"/>
  <c r="X983" i="25"/>
  <c r="X204" i="25"/>
  <c r="X330" i="25"/>
  <c r="X530" i="25"/>
  <c r="X656" i="25"/>
  <c r="X856" i="25"/>
  <c r="X982" i="25"/>
  <c r="X203" i="25"/>
  <c r="X329" i="25"/>
  <c r="X529" i="25"/>
  <c r="X655" i="25"/>
  <c r="X855" i="25"/>
  <c r="X981" i="25"/>
  <c r="X202" i="25"/>
  <c r="X328" i="25"/>
  <c r="X528" i="25"/>
  <c r="X654" i="25"/>
  <c r="X854" i="25"/>
  <c r="X980" i="25"/>
  <c r="X201" i="25"/>
  <c r="X327" i="25"/>
  <c r="X527" i="25"/>
  <c r="X653" i="25"/>
  <c r="X853" i="25"/>
  <c r="X979" i="25"/>
  <c r="X200" i="25"/>
  <c r="X326" i="25"/>
  <c r="X526" i="25"/>
  <c r="X652" i="25"/>
  <c r="X852" i="25"/>
  <c r="X978" i="25"/>
  <c r="X199" i="25"/>
  <c r="X325" i="25"/>
  <c r="X525" i="25"/>
  <c r="X651" i="25"/>
  <c r="X851" i="25"/>
  <c r="X977" i="25"/>
  <c r="X198" i="25"/>
  <c r="X324" i="25"/>
  <c r="X524" i="25"/>
  <c r="X650" i="25"/>
  <c r="X850" i="25"/>
  <c r="X976" i="25"/>
  <c r="X197" i="25"/>
  <c r="X323" i="25"/>
  <c r="X523" i="25"/>
  <c r="X649" i="25"/>
  <c r="X849" i="25"/>
  <c r="X975" i="25"/>
  <c r="X196" i="25"/>
  <c r="X322" i="25"/>
  <c r="X522" i="25"/>
  <c r="X648" i="25"/>
  <c r="X848" i="25"/>
  <c r="X974" i="25"/>
  <c r="X195" i="25"/>
  <c r="X321" i="25"/>
  <c r="X521" i="25"/>
  <c r="X647" i="25"/>
  <c r="X847" i="25"/>
  <c r="X973" i="25"/>
  <c r="X194" i="25"/>
  <c r="X320" i="25"/>
  <c r="X520" i="25"/>
  <c r="X646" i="25"/>
  <c r="X846" i="25"/>
  <c r="X972" i="25"/>
  <c r="X193" i="25"/>
  <c r="X319" i="25"/>
  <c r="X519" i="25"/>
  <c r="X645" i="25"/>
  <c r="X845" i="25"/>
  <c r="X971" i="25"/>
  <c r="X1243" i="25"/>
  <c r="X1326" i="25"/>
  <c r="X1409" i="25"/>
  <c r="X1242" i="25"/>
  <c r="X1325" i="25"/>
  <c r="X1408" i="25"/>
  <c r="X1241" i="25"/>
  <c r="X1324" i="25"/>
  <c r="X1407" i="25"/>
  <c r="X1240" i="25"/>
  <c r="X1323" i="25"/>
  <c r="X1406" i="25"/>
  <c r="X1239" i="25"/>
  <c r="X1322" i="25"/>
  <c r="X1405" i="25"/>
  <c r="X1238" i="25"/>
  <c r="X1321" i="25"/>
  <c r="X1404" i="25"/>
  <c r="X1237" i="25"/>
  <c r="X1320" i="25"/>
  <c r="X1403" i="25"/>
  <c r="X1236" i="25"/>
  <c r="X1319" i="25"/>
  <c r="X1402" i="25"/>
  <c r="X192" i="25"/>
  <c r="X518" i="25"/>
  <c r="X844" i="25"/>
  <c r="X191" i="25"/>
  <c r="X517" i="25"/>
  <c r="X843" i="25"/>
  <c r="X190" i="25"/>
  <c r="X516" i="25"/>
  <c r="X842" i="25"/>
  <c r="X189" i="25"/>
  <c r="X515" i="25"/>
  <c r="X841" i="25"/>
  <c r="X1052" i="25"/>
  <c r="X1120" i="25"/>
  <c r="X1188" i="25"/>
  <c r="X1051" i="25"/>
  <c r="X1119" i="25"/>
  <c r="X1187" i="25"/>
  <c r="X1050" i="25"/>
  <c r="X1118" i="25"/>
  <c r="X1186" i="25"/>
  <c r="X1049" i="25"/>
  <c r="X1117" i="25"/>
  <c r="X1185" i="25"/>
  <c r="X1048" i="25"/>
  <c r="X1116" i="25"/>
  <c r="X1184" i="25"/>
  <c r="X1047" i="25"/>
  <c r="X1115" i="25"/>
  <c r="X1183" i="25"/>
  <c r="X1046" i="25"/>
  <c r="X1114" i="25"/>
  <c r="X1182" i="25"/>
  <c r="X1045" i="25"/>
  <c r="X1113" i="25"/>
  <c r="X1181" i="25"/>
  <c r="X1044" i="25"/>
  <c r="X1112" i="25"/>
  <c r="X1180" i="25"/>
  <c r="X1043" i="25"/>
  <c r="X1111" i="25"/>
  <c r="X1179" i="25"/>
  <c r="X1042" i="25"/>
  <c r="X1110" i="25"/>
  <c r="X1178" i="25"/>
  <c r="X1041" i="25"/>
  <c r="X1109" i="25"/>
  <c r="X1177" i="25"/>
  <c r="X1040" i="25"/>
  <c r="X1108" i="25"/>
  <c r="X1176" i="25"/>
  <c r="X1039" i="25"/>
  <c r="X1107" i="25"/>
  <c r="X1175" i="25"/>
  <c r="X1038" i="25"/>
  <c r="X1106" i="25"/>
  <c r="X1174" i="25"/>
  <c r="X1037" i="25"/>
  <c r="X1105" i="25"/>
  <c r="X1173" i="25"/>
  <c r="X1036" i="25"/>
  <c r="X1104" i="25"/>
  <c r="X1172" i="25"/>
  <c r="X1035" i="25"/>
  <c r="X1103" i="25"/>
  <c r="X1171" i="25"/>
  <c r="X1034" i="25"/>
  <c r="X1102" i="25"/>
  <c r="X1170" i="25"/>
  <c r="X1033" i="25"/>
  <c r="X1101" i="25"/>
  <c r="X1169" i="25"/>
  <c r="X1032" i="25"/>
  <c r="X1100" i="25"/>
  <c r="X1168" i="25"/>
  <c r="X1031" i="25"/>
  <c r="X1099" i="25"/>
  <c r="X1167" i="25"/>
  <c r="X1030" i="25"/>
  <c r="X1098" i="25"/>
  <c r="X1166" i="25"/>
  <c r="X1029" i="25"/>
  <c r="X1097" i="25"/>
  <c r="X1165" i="25"/>
  <c r="X1028" i="25"/>
  <c r="X1096" i="25"/>
  <c r="X1164" i="25"/>
  <c r="X1027" i="25"/>
  <c r="X1095" i="25"/>
  <c r="X1163" i="25"/>
  <c r="X1026" i="25"/>
  <c r="X1094" i="25"/>
  <c r="X1162" i="25"/>
  <c r="X1025" i="25"/>
  <c r="X1093" i="25"/>
  <c r="X1161" i="25"/>
  <c r="X1024" i="25"/>
  <c r="X1092" i="25"/>
  <c r="X1160" i="25"/>
  <c r="X1023" i="25"/>
  <c r="X1091" i="25"/>
  <c r="X1159" i="25"/>
  <c r="X154" i="25"/>
  <c r="X159" i="25"/>
  <c r="X160" i="25"/>
  <c r="X161" i="25"/>
  <c r="X162" i="25"/>
  <c r="X163" i="25"/>
  <c r="X1022" i="25"/>
  <c r="X1090" i="25"/>
  <c r="X1158" i="25"/>
  <c r="X1021" i="25"/>
  <c r="X1089" i="25"/>
  <c r="X1157" i="25"/>
  <c r="X1020" i="25"/>
  <c r="X1088" i="25"/>
  <c r="X1156" i="25"/>
  <c r="X1019" i="25"/>
  <c r="X1087" i="25"/>
  <c r="X1155" i="25"/>
  <c r="X1018" i="25"/>
  <c r="X1086" i="25"/>
  <c r="X1154" i="25"/>
  <c r="X164" i="25"/>
  <c r="X492" i="25"/>
  <c r="X818" i="25"/>
  <c r="X178" i="25"/>
  <c r="X179" i="25"/>
  <c r="X180" i="25"/>
  <c r="X181" i="25"/>
  <c r="X182" i="25"/>
  <c r="X183" i="25"/>
  <c r="X184" i="25"/>
  <c r="X185" i="25"/>
  <c r="X186" i="25"/>
  <c r="X187" i="25"/>
  <c r="X188" i="25"/>
  <c r="X141" i="25"/>
  <c r="X473" i="25"/>
  <c r="X799" i="25"/>
  <c r="X140" i="25"/>
  <c r="X472" i="25"/>
  <c r="X798" i="25"/>
  <c r="X139" i="25"/>
  <c r="X471" i="25"/>
  <c r="X797" i="25"/>
  <c r="X138" i="25"/>
  <c r="X470" i="25"/>
  <c r="X796" i="25"/>
  <c r="X137" i="25"/>
  <c r="X469" i="25"/>
  <c r="X795" i="25"/>
  <c r="X136" i="25"/>
  <c r="X468" i="25"/>
  <c r="X794" i="25"/>
  <c r="X135" i="25"/>
  <c r="X467" i="25"/>
  <c r="X793" i="25"/>
  <c r="X134" i="25"/>
  <c r="X466" i="25"/>
  <c r="X792" i="25"/>
  <c r="X133" i="25"/>
  <c r="X465" i="25"/>
  <c r="X791" i="25"/>
  <c r="X132" i="25"/>
  <c r="X464" i="25"/>
  <c r="X790" i="25"/>
  <c r="X131" i="25"/>
  <c r="X463" i="25"/>
  <c r="X789" i="25"/>
  <c r="X130" i="25"/>
  <c r="X462" i="25"/>
  <c r="X788" i="25"/>
  <c r="X129" i="25"/>
  <c r="X461" i="25"/>
  <c r="X787" i="25"/>
  <c r="X128" i="25"/>
  <c r="X460" i="25"/>
  <c r="X786" i="25"/>
  <c r="X127" i="25"/>
  <c r="X459" i="25"/>
  <c r="X785" i="25"/>
  <c r="X126" i="25"/>
  <c r="X458" i="25"/>
  <c r="X784" i="25"/>
  <c r="X125" i="25"/>
  <c r="X457" i="25"/>
  <c r="X783" i="25"/>
  <c r="X124" i="25"/>
  <c r="X123" i="25"/>
  <c r="X122" i="25"/>
  <c r="X105" i="25"/>
  <c r="X444" i="25"/>
  <c r="X770" i="25"/>
  <c r="X104" i="25"/>
  <c r="X443" i="25"/>
  <c r="X769" i="25"/>
  <c r="X103" i="25"/>
  <c r="X442" i="25"/>
  <c r="X768" i="25"/>
  <c r="X102" i="25"/>
  <c r="X441" i="25"/>
  <c r="X767" i="25"/>
  <c r="X101" i="25"/>
  <c r="X440" i="25"/>
  <c r="X766" i="25"/>
  <c r="X100" i="25"/>
  <c r="X439" i="25"/>
  <c r="X765" i="25"/>
  <c r="X99" i="25"/>
  <c r="X438" i="25"/>
  <c r="X764" i="25"/>
  <c r="X98" i="25"/>
  <c r="X437" i="25"/>
  <c r="X763" i="25"/>
  <c r="X97" i="25"/>
  <c r="X436" i="25"/>
  <c r="X762" i="25"/>
  <c r="X96" i="25"/>
  <c r="X435" i="25"/>
  <c r="X761" i="25"/>
  <c r="X95" i="25"/>
  <c r="X434" i="25"/>
  <c r="X760" i="25"/>
  <c r="X94" i="25"/>
  <c r="X433" i="25"/>
  <c r="X759" i="25"/>
  <c r="X93" i="25"/>
  <c r="X432" i="25"/>
  <c r="X758" i="25"/>
  <c r="X222" i="25"/>
  <c r="X223" i="25"/>
  <c r="X224" i="25"/>
  <c r="X225" i="25"/>
  <c r="X226" i="25"/>
  <c r="X114" i="25"/>
  <c r="X92" i="25"/>
  <c r="X431" i="25"/>
  <c r="X757" i="25"/>
  <c r="X91" i="25"/>
  <c r="X430" i="25"/>
  <c r="X756" i="25"/>
  <c r="X90" i="25"/>
  <c r="X429" i="25"/>
  <c r="X755" i="25"/>
  <c r="X89" i="25"/>
  <c r="X428" i="25"/>
  <c r="X754" i="25"/>
  <c r="X88" i="25"/>
  <c r="X427" i="25"/>
  <c r="X753" i="25"/>
  <c r="X87" i="25"/>
  <c r="X426" i="25"/>
  <c r="X752" i="25"/>
  <c r="X86" i="25"/>
  <c r="X425" i="25"/>
  <c r="X751" i="25"/>
  <c r="X1017" i="25"/>
  <c r="X1153" i="25"/>
  <c r="X1235" i="25"/>
  <c r="X1401" i="25"/>
  <c r="X1085" i="25"/>
  <c r="X1318" i="25"/>
  <c r="X57" i="25"/>
  <c r="X420" i="25"/>
  <c r="X746" i="25"/>
  <c r="X287" i="25"/>
  <c r="X613" i="25"/>
  <c r="X939" i="25"/>
  <c r="X56" i="25"/>
  <c r="X286" i="25"/>
  <c r="X419" i="25"/>
  <c r="X612" i="25"/>
  <c r="X745" i="25"/>
  <c r="X938" i="25"/>
  <c r="X55" i="25"/>
  <c r="X285" i="25"/>
  <c r="X418" i="25"/>
  <c r="X611" i="25"/>
  <c r="X744" i="25"/>
  <c r="X937" i="25"/>
  <c r="X54" i="25"/>
  <c r="X284" i="25"/>
  <c r="X417" i="25"/>
  <c r="X610" i="25"/>
  <c r="X743" i="25"/>
  <c r="X936" i="25"/>
  <c r="X53" i="25"/>
  <c r="X283" i="25"/>
  <c r="X416" i="25"/>
  <c r="X609" i="25"/>
  <c r="X742" i="25"/>
  <c r="X935" i="25"/>
  <c r="X52" i="25"/>
  <c r="X282" i="25"/>
  <c r="X415" i="25"/>
  <c r="X608" i="25"/>
  <c r="X741" i="25"/>
  <c r="X934" i="25"/>
  <c r="X51" i="25"/>
  <c r="X281" i="25"/>
  <c r="X414" i="25"/>
  <c r="X607" i="25"/>
  <c r="X740" i="25"/>
  <c r="X933" i="25"/>
  <c r="X50" i="25"/>
  <c r="X280" i="25"/>
  <c r="X413" i="25"/>
  <c r="X606" i="25"/>
  <c r="X739" i="25"/>
  <c r="X932" i="25"/>
  <c r="X49" i="25"/>
  <c r="X279" i="25"/>
  <c r="X412" i="25"/>
  <c r="X605" i="25"/>
  <c r="X738" i="25"/>
  <c r="X931" i="25"/>
  <c r="X48" i="25"/>
  <c r="X278" i="25"/>
  <c r="X411" i="25"/>
  <c r="X604" i="25"/>
  <c r="X737" i="25"/>
  <c r="X930" i="25"/>
  <c r="X47" i="25"/>
  <c r="X277" i="25"/>
  <c r="X410" i="25"/>
  <c r="X603" i="25"/>
  <c r="X736" i="25"/>
  <c r="X929" i="25"/>
  <c r="X46" i="25"/>
  <c r="X276" i="25"/>
  <c r="X409" i="25"/>
  <c r="X602" i="25"/>
  <c r="X735" i="25"/>
  <c r="X928" i="25"/>
  <c r="X45" i="25"/>
  <c r="X275" i="25"/>
  <c r="X408" i="25"/>
  <c r="X601" i="25"/>
  <c r="X734" i="25"/>
  <c r="X927" i="25"/>
  <c r="X44" i="25"/>
  <c r="X274" i="25"/>
  <c r="X407" i="25"/>
  <c r="X600" i="25"/>
  <c r="X733" i="25"/>
  <c r="X926" i="25"/>
  <c r="X43" i="25"/>
  <c r="X273" i="25"/>
  <c r="X406" i="25"/>
  <c r="X599" i="25"/>
  <c r="X732" i="25"/>
  <c r="X925" i="25"/>
  <c r="X42" i="25"/>
  <c r="X272" i="25"/>
  <c r="X405" i="25"/>
  <c r="X598" i="25"/>
  <c r="X731" i="25"/>
  <c r="X924" i="25"/>
  <c r="X41" i="25"/>
  <c r="X271" i="25"/>
  <c r="X404" i="25"/>
  <c r="X597" i="25"/>
  <c r="X730" i="25"/>
  <c r="X923" i="25"/>
  <c r="X40" i="25"/>
  <c r="X270" i="25"/>
  <c r="X403" i="25"/>
  <c r="X596" i="25"/>
  <c r="X729" i="25"/>
  <c r="X922" i="25"/>
  <c r="X39" i="25"/>
  <c r="X402" i="25"/>
  <c r="X728" i="25"/>
  <c r="X38" i="25"/>
  <c r="X401" i="25"/>
  <c r="X727" i="25"/>
  <c r="X37" i="25"/>
  <c r="X400" i="25"/>
  <c r="X726" i="25"/>
  <c r="X36" i="25"/>
  <c r="X399" i="25"/>
  <c r="X725" i="25"/>
  <c r="X35" i="25"/>
  <c r="X398" i="25"/>
  <c r="X724" i="25"/>
  <c r="X34" i="25"/>
  <c r="X397" i="25"/>
  <c r="X723" i="25"/>
  <c r="X33" i="25"/>
  <c r="X396" i="25"/>
  <c r="X722" i="25"/>
  <c r="X32" i="25"/>
  <c r="X395" i="25"/>
  <c r="X721" i="25"/>
  <c r="X31" i="25"/>
  <c r="X394" i="25"/>
  <c r="X720" i="25"/>
  <c r="X30" i="25"/>
  <c r="X269" i="25"/>
  <c r="X393" i="25"/>
  <c r="X595" i="25"/>
  <c r="X719" i="25"/>
  <c r="X921" i="25"/>
  <c r="X29" i="25"/>
  <c r="X268" i="25"/>
  <c r="X392" i="25"/>
  <c r="X594" i="25"/>
  <c r="X718" i="25"/>
  <c r="X920" i="25"/>
  <c r="X28" i="25"/>
  <c r="X267" i="25"/>
  <c r="X391" i="25"/>
  <c r="X593" i="25"/>
  <c r="X717" i="25"/>
  <c r="X919" i="25"/>
  <c r="X27" i="25"/>
  <c r="X266" i="25"/>
  <c r="X390" i="25"/>
  <c r="X592" i="25"/>
  <c r="X716" i="25"/>
  <c r="X918" i="25"/>
  <c r="X26" i="25"/>
  <c r="X265" i="25"/>
  <c r="X389" i="25"/>
  <c r="X591" i="25"/>
  <c r="X715" i="25"/>
  <c r="X917" i="25"/>
  <c r="X25" i="25"/>
  <c r="X264" i="25"/>
  <c r="X388" i="25"/>
  <c r="X590" i="25"/>
  <c r="X714" i="25"/>
  <c r="X916" i="25"/>
  <c r="X23" i="25"/>
  <c r="X262" i="25"/>
  <c r="X386" i="25"/>
  <c r="X588" i="25"/>
  <c r="X712" i="25"/>
  <c r="X914" i="25"/>
  <c r="X22" i="25"/>
  <c r="X261" i="25"/>
  <c r="X385" i="25"/>
  <c r="X587" i="25"/>
  <c r="X711" i="25"/>
  <c r="X913" i="25"/>
  <c r="X21" i="25"/>
  <c r="X260" i="25"/>
  <c r="X384" i="25"/>
  <c r="X586" i="25"/>
  <c r="X710" i="25"/>
  <c r="X912" i="25"/>
  <c r="X20" i="25"/>
  <c r="X259" i="25"/>
  <c r="X383" i="25"/>
  <c r="X585" i="25"/>
  <c r="X709" i="25"/>
  <c r="X911" i="25"/>
  <c r="X19" i="25"/>
  <c r="X258" i="25"/>
  <c r="X382" i="25"/>
  <c r="X584" i="25"/>
  <c r="X708" i="25"/>
  <c r="X910" i="25"/>
  <c r="X18" i="25"/>
  <c r="X257" i="25"/>
  <c r="X381" i="25"/>
  <c r="X583" i="25"/>
  <c r="X707" i="25"/>
  <c r="X909" i="25"/>
  <c r="X1234" i="25"/>
  <c r="X1317" i="25"/>
  <c r="X1400" i="25"/>
  <c r="X1233" i="25"/>
  <c r="X1316" i="25"/>
  <c r="X1399" i="25"/>
  <c r="X1232" i="25"/>
  <c r="X1315" i="25"/>
  <c r="X1398" i="25"/>
  <c r="X1231" i="25"/>
  <c r="X1314" i="25"/>
  <c r="X1397" i="25"/>
  <c r="X1230" i="25"/>
  <c r="X1313" i="25"/>
  <c r="X1396" i="25"/>
  <c r="X1229" i="25"/>
  <c r="X1312" i="25"/>
  <c r="X1395" i="25"/>
  <c r="X1227" i="25"/>
  <c r="X1310" i="25"/>
  <c r="X1393" i="25"/>
  <c r="X1226" i="25"/>
  <c r="X1309" i="25"/>
  <c r="X1392" i="25"/>
  <c r="X1225" i="25"/>
  <c r="X1308" i="25"/>
  <c r="X1391" i="25"/>
  <c r="X1224" i="25"/>
  <c r="X1307" i="25"/>
  <c r="X1390" i="25"/>
  <c r="X1223" i="25"/>
  <c r="X1306" i="25"/>
  <c r="X1389" i="25"/>
  <c r="X1222" i="25"/>
  <c r="X1305" i="25"/>
  <c r="X1388" i="25"/>
  <c r="X13" i="25"/>
  <c r="X14" i="25"/>
  <c r="X15" i="25"/>
  <c r="X16" i="25"/>
  <c r="X8" i="25"/>
  <c r="X371" i="25"/>
  <c r="X697" i="25"/>
  <c r="X7" i="25"/>
  <c r="X370" i="25"/>
  <c r="X696" i="25"/>
  <c r="X6" i="25"/>
  <c r="X369" i="25"/>
  <c r="X695" i="25"/>
  <c r="X5" i="25"/>
  <c r="X368" i="25"/>
  <c r="X694" i="25"/>
  <c r="X4" i="25"/>
  <c r="X367" i="25"/>
  <c r="X693" i="25"/>
  <c r="X3" i="25"/>
  <c r="X366" i="25"/>
  <c r="X692" i="25"/>
  <c r="X2" i="25"/>
  <c r="X365" i="25"/>
  <c r="X691" i="25"/>
  <c r="X452" i="25"/>
  <c r="X453" i="25"/>
  <c r="X454" i="25"/>
  <c r="X455" i="25"/>
  <c r="X456" i="25"/>
  <c r="X486" i="25"/>
  <c r="X487" i="25"/>
  <c r="X488" i="25"/>
  <c r="X489" i="25"/>
  <c r="X490" i="25"/>
  <c r="X491" i="25"/>
  <c r="X504" i="25"/>
  <c r="X505" i="25"/>
  <c r="X506" i="25"/>
  <c r="X507" i="25"/>
  <c r="X508" i="25"/>
  <c r="X509" i="25"/>
  <c r="X510" i="25"/>
  <c r="X511" i="25"/>
  <c r="X512" i="25"/>
  <c r="X513" i="25"/>
  <c r="X514" i="25"/>
  <c r="X548" i="25"/>
  <c r="X549" i="25"/>
  <c r="X550" i="25"/>
  <c r="X551" i="25"/>
  <c r="X552" i="25"/>
  <c r="X451" i="25"/>
  <c r="X376" i="25"/>
  <c r="X377" i="25"/>
  <c r="X378" i="25"/>
  <c r="X379" i="25"/>
  <c r="X778" i="25"/>
  <c r="X779" i="25"/>
  <c r="X780" i="25"/>
  <c r="X781" i="25"/>
  <c r="X782" i="25"/>
  <c r="X812" i="25"/>
  <c r="X813" i="25"/>
  <c r="X814" i="25"/>
  <c r="X815" i="25"/>
  <c r="X816" i="25"/>
  <c r="X817" i="25"/>
  <c r="X830" i="25"/>
  <c r="X831" i="25"/>
  <c r="X832" i="25"/>
  <c r="X833" i="25"/>
  <c r="X834" i="25"/>
  <c r="X835" i="25"/>
  <c r="X836" i="25"/>
  <c r="X837" i="25"/>
  <c r="X838" i="25"/>
  <c r="X839" i="25"/>
  <c r="X840" i="25"/>
  <c r="X874" i="25"/>
  <c r="X875" i="25"/>
  <c r="X876" i="25"/>
  <c r="X877" i="25"/>
  <c r="X878" i="25"/>
  <c r="X777" i="25"/>
  <c r="X702" i="25"/>
  <c r="X703" i="25"/>
  <c r="X704" i="25"/>
  <c r="X705" i="25"/>
  <c r="X109" i="25"/>
  <c r="X110" i="25"/>
  <c r="X111" i="25"/>
  <c r="X112" i="25"/>
  <c r="X113" i="25"/>
  <c r="X142" i="25"/>
  <c r="X144" i="25"/>
  <c r="X146" i="25"/>
  <c r="X148" i="25"/>
  <c r="X150" i="25"/>
  <c r="X152" i="25"/>
  <c r="X167" i="25"/>
  <c r="X168" i="25"/>
  <c r="X169" i="25"/>
  <c r="X170" i="25"/>
  <c r="X171" i="25"/>
  <c r="X172" i="25"/>
  <c r="X173" i="25"/>
  <c r="X174" i="25"/>
  <c r="X175" i="25"/>
  <c r="X176" i="25"/>
  <c r="X177" i="25"/>
  <c r="X217" i="25"/>
  <c r="X218" i="25"/>
  <c r="X219" i="25"/>
  <c r="X220" i="25"/>
  <c r="X221" i="25"/>
  <c r="X106" i="25"/>
  <c r="X9" i="25"/>
  <c r="X10" i="25"/>
  <c r="X11" i="25"/>
  <c r="X12" i="25"/>
  <c r="X143" i="25"/>
  <c r="X145" i="25"/>
  <c r="X147" i="25"/>
  <c r="X149" i="25"/>
  <c r="X151" i="25"/>
  <c r="X153" i="25"/>
  <c r="X446" i="25"/>
  <c r="X447" i="25"/>
  <c r="X448" i="25"/>
  <c r="X449" i="25"/>
  <c r="X450" i="25"/>
  <c r="X474" i="25"/>
  <c r="X476" i="25"/>
  <c r="X478" i="25"/>
  <c r="X480" i="25"/>
  <c r="X482" i="25"/>
  <c r="X484" i="25"/>
  <c r="X493" i="25"/>
  <c r="X494" i="25"/>
  <c r="X495" i="25"/>
  <c r="X496" i="25"/>
  <c r="X497" i="25"/>
  <c r="X498" i="25"/>
  <c r="X499" i="25"/>
  <c r="X500" i="25"/>
  <c r="X501" i="25"/>
  <c r="X502" i="25"/>
  <c r="X503" i="25"/>
  <c r="X543" i="25"/>
  <c r="X544" i="25"/>
  <c r="X545" i="25"/>
  <c r="X546" i="25"/>
  <c r="X547" i="25"/>
  <c r="X445" i="25"/>
  <c r="X372" i="25"/>
  <c r="X373" i="25"/>
  <c r="X374" i="25"/>
  <c r="X375" i="25"/>
  <c r="X475" i="25"/>
  <c r="X477" i="25"/>
  <c r="X479" i="25"/>
  <c r="X481" i="25"/>
  <c r="X483" i="25"/>
  <c r="X485" i="25"/>
  <c r="X772" i="25"/>
  <c r="X773" i="25"/>
  <c r="X774" i="25"/>
  <c r="X775" i="25"/>
  <c r="X776" i="25"/>
  <c r="X800" i="25"/>
  <c r="X802" i="25"/>
  <c r="X804" i="25"/>
  <c r="X806" i="25"/>
  <c r="X808" i="25"/>
  <c r="X810" i="25"/>
  <c r="X819" i="25"/>
  <c r="X820" i="25"/>
  <c r="X821" i="25"/>
  <c r="X822" i="25"/>
  <c r="X823" i="25"/>
  <c r="X824" i="25"/>
  <c r="X825" i="25"/>
  <c r="X826" i="25"/>
  <c r="X827" i="25"/>
  <c r="X828" i="25"/>
  <c r="X829" i="25"/>
  <c r="X869" i="25"/>
  <c r="X870" i="25"/>
  <c r="X871" i="25"/>
  <c r="X872" i="25"/>
  <c r="X873" i="25"/>
  <c r="X771" i="25"/>
  <c r="X698" i="25"/>
  <c r="X699" i="25"/>
  <c r="X700" i="25"/>
  <c r="X701" i="25"/>
  <c r="X801" i="25"/>
  <c r="X803" i="25"/>
  <c r="X805" i="25"/>
  <c r="X807" i="25"/>
  <c r="X809" i="25"/>
  <c r="X811" i="25"/>
  <c r="X291" i="25"/>
  <c r="X292" i="25"/>
  <c r="X293" i="25"/>
  <c r="X294" i="25"/>
  <c r="X295" i="25"/>
  <c r="X296" i="25"/>
  <c r="X298" i="25"/>
  <c r="X300" i="25"/>
  <c r="X302" i="25"/>
  <c r="X304" i="25"/>
  <c r="X306" i="25"/>
  <c r="X308" i="25"/>
  <c r="X309" i="25"/>
  <c r="X310" i="25"/>
  <c r="X311" i="25"/>
  <c r="X312" i="25"/>
  <c r="X313" i="25"/>
  <c r="X314" i="25"/>
  <c r="X315" i="25"/>
  <c r="X316" i="25"/>
  <c r="X317" i="25"/>
  <c r="X318" i="25"/>
  <c r="X343" i="25"/>
  <c r="X344" i="25"/>
  <c r="X345" i="25"/>
  <c r="X346" i="25"/>
  <c r="X347" i="25"/>
  <c r="X290" i="25"/>
  <c r="X252" i="25"/>
  <c r="X253" i="25"/>
  <c r="X254" i="25"/>
  <c r="X255" i="25"/>
  <c r="X297" i="25"/>
  <c r="X299" i="25"/>
  <c r="X301" i="25"/>
  <c r="X303" i="25"/>
  <c r="X305" i="25"/>
  <c r="X307" i="25"/>
  <c r="X617" i="25"/>
  <c r="X618" i="25"/>
  <c r="X619" i="25"/>
  <c r="X620" i="25"/>
  <c r="X621" i="25"/>
  <c r="X622" i="25"/>
  <c r="X624" i="25"/>
  <c r="X626" i="25"/>
  <c r="X628" i="25"/>
  <c r="X630" i="25"/>
  <c r="X632" i="25"/>
  <c r="X634" i="25"/>
  <c r="X635" i="25"/>
  <c r="X636" i="25"/>
  <c r="X637" i="25"/>
  <c r="X638" i="25"/>
  <c r="X639" i="25"/>
  <c r="X640" i="25"/>
  <c r="X641" i="25"/>
  <c r="X642" i="25"/>
  <c r="X643" i="25"/>
  <c r="X644" i="25"/>
  <c r="X669" i="25"/>
  <c r="X670" i="25"/>
  <c r="X671" i="25"/>
  <c r="X672" i="25"/>
  <c r="X673" i="25"/>
  <c r="X616" i="25"/>
  <c r="X578" i="25"/>
  <c r="X579" i="25"/>
  <c r="X580" i="25"/>
  <c r="X581" i="25"/>
  <c r="X623" i="25"/>
  <c r="X625" i="25"/>
  <c r="X627" i="25"/>
  <c r="X629" i="25"/>
  <c r="X631" i="25"/>
  <c r="X633" i="25"/>
  <c r="X943" i="25"/>
  <c r="X944" i="25"/>
  <c r="X945" i="25"/>
  <c r="X946" i="25"/>
  <c r="X947" i="25"/>
  <c r="X948" i="25"/>
  <c r="X950" i="25"/>
  <c r="X952" i="25"/>
  <c r="X954" i="25"/>
  <c r="X956" i="25"/>
  <c r="X958" i="25"/>
  <c r="X960" i="25"/>
  <c r="X961" i="25"/>
  <c r="X962" i="25"/>
  <c r="X963" i="25"/>
  <c r="X964" i="25"/>
  <c r="X965" i="25"/>
  <c r="X966" i="25"/>
  <c r="X967" i="25"/>
  <c r="X968" i="25"/>
  <c r="X969" i="25"/>
  <c r="X970" i="25"/>
  <c r="X995" i="25"/>
  <c r="X996" i="25"/>
  <c r="X997" i="25"/>
  <c r="X998" i="25"/>
  <c r="X999" i="25"/>
  <c r="X942" i="25"/>
  <c r="X904" i="25"/>
  <c r="X905" i="25"/>
  <c r="X906" i="25"/>
  <c r="X907" i="25"/>
  <c r="X949" i="25"/>
  <c r="X951" i="25"/>
  <c r="X953" i="25"/>
  <c r="X955" i="25"/>
  <c r="X957" i="25"/>
  <c r="X959" i="25"/>
  <c r="X72" i="25"/>
  <c r="X58" i="25"/>
  <c r="X79" i="25"/>
  <c r="X65" i="25"/>
  <c r="X288" i="25"/>
  <c r="X423" i="25"/>
  <c r="X421" i="25"/>
  <c r="X424" i="25"/>
  <c r="X422" i="25"/>
  <c r="X614" i="25"/>
  <c r="X749" i="25"/>
  <c r="X747" i="25"/>
  <c r="X750" i="25"/>
  <c r="X748" i="25"/>
  <c r="X940" i="25"/>
  <c r="X289" i="25"/>
  <c r="X615" i="25"/>
  <c r="X941" i="25"/>
  <c r="Y263" i="25"/>
  <c r="P3" i="16"/>
  <c r="P4" i="16"/>
  <c r="P5" i="16"/>
  <c r="P6" i="16"/>
  <c r="P7" i="16"/>
  <c r="P8" i="16"/>
  <c r="P9" i="16"/>
  <c r="P10" i="16"/>
  <c r="P11" i="16"/>
  <c r="P12" i="16"/>
  <c r="P13" i="16"/>
  <c r="P14" i="16"/>
  <c r="P15" i="16"/>
  <c r="P16" i="16"/>
  <c r="P17" i="16"/>
  <c r="P18" i="16"/>
  <c r="P19" i="16"/>
  <c r="P20" i="16"/>
  <c r="P21" i="16"/>
  <c r="P22" i="16"/>
  <c r="P23" i="16"/>
  <c r="P24" i="16"/>
  <c r="P25" i="16"/>
  <c r="P26" i="16"/>
  <c r="P27" i="16"/>
  <c r="P28" i="16"/>
  <c r="P29" i="16"/>
  <c r="P30" i="16"/>
  <c r="P31" i="16"/>
  <c r="P32" i="16"/>
  <c r="P33" i="16"/>
  <c r="P34" i="16"/>
  <c r="P35" i="16"/>
  <c r="P36" i="16"/>
  <c r="P37" i="16"/>
  <c r="P38" i="16"/>
  <c r="P39" i="16"/>
  <c r="P40" i="16"/>
  <c r="P41" i="16"/>
  <c r="P42" i="16"/>
  <c r="P43" i="16"/>
  <c r="P44" i="16"/>
  <c r="P45" i="16"/>
  <c r="P46" i="16"/>
  <c r="P47" i="16"/>
  <c r="P48" i="16"/>
  <c r="P49" i="16"/>
  <c r="P50" i="16"/>
  <c r="P51" i="16"/>
  <c r="P52" i="16"/>
  <c r="P53" i="16"/>
  <c r="P54" i="16"/>
  <c r="P55" i="16"/>
  <c r="P56" i="16"/>
  <c r="P57" i="16"/>
  <c r="P58" i="16"/>
  <c r="P59" i="16"/>
  <c r="P60" i="16"/>
  <c r="P61" i="16"/>
  <c r="P62" i="16"/>
  <c r="P63" i="16"/>
  <c r="P64" i="16"/>
  <c r="P65" i="16"/>
  <c r="P66" i="16"/>
  <c r="P67" i="16"/>
  <c r="P68" i="16"/>
  <c r="P69" i="16"/>
  <c r="P70" i="16"/>
  <c r="P71" i="16"/>
  <c r="P72" i="16"/>
  <c r="P73" i="16"/>
  <c r="P74" i="16"/>
  <c r="P75" i="16"/>
  <c r="P76" i="16"/>
  <c r="P77" i="16"/>
  <c r="P78" i="16"/>
  <c r="P79" i="16"/>
  <c r="P80" i="16"/>
  <c r="P81" i="16"/>
  <c r="P82" i="16"/>
  <c r="P83" i="16"/>
  <c r="P84" i="16"/>
  <c r="P85" i="16"/>
  <c r="P86" i="16"/>
  <c r="P87" i="16"/>
  <c r="P88" i="16"/>
  <c r="P89" i="16"/>
  <c r="P90" i="16"/>
  <c r="P91" i="16"/>
  <c r="P92" i="16"/>
  <c r="P93" i="16"/>
  <c r="P94" i="16"/>
  <c r="P95" i="16"/>
  <c r="P96" i="16"/>
  <c r="P97" i="16"/>
  <c r="P98" i="16"/>
  <c r="P99" i="16"/>
  <c r="P100" i="16"/>
  <c r="P101" i="16"/>
  <c r="P102" i="16"/>
  <c r="P103" i="16"/>
  <c r="P104" i="16"/>
  <c r="P105" i="16"/>
  <c r="P106" i="16"/>
  <c r="P107" i="16"/>
  <c r="P108" i="16"/>
  <c r="P109" i="16"/>
  <c r="P110" i="16"/>
  <c r="P111" i="16"/>
  <c r="P112" i="16"/>
  <c r="P113" i="16"/>
  <c r="P114" i="16"/>
  <c r="P115" i="16"/>
  <c r="P116" i="16"/>
  <c r="P117" i="16"/>
  <c r="P118" i="16"/>
  <c r="P119" i="16"/>
  <c r="P120" i="16"/>
  <c r="P121" i="16"/>
  <c r="P122" i="16"/>
  <c r="P123" i="16"/>
  <c r="P124" i="16"/>
  <c r="P125" i="16"/>
  <c r="P126" i="16"/>
  <c r="P127" i="16"/>
  <c r="P128" i="16"/>
  <c r="P129" i="16"/>
  <c r="P130" i="16"/>
  <c r="P131" i="16"/>
  <c r="P132" i="16"/>
  <c r="P133" i="16"/>
  <c r="P134" i="16"/>
  <c r="P135" i="16"/>
  <c r="P136" i="16"/>
  <c r="P137" i="16"/>
  <c r="P138" i="16"/>
  <c r="P139" i="16"/>
  <c r="P140" i="16"/>
  <c r="P141" i="16"/>
  <c r="P142" i="16"/>
  <c r="P143" i="16"/>
  <c r="P144" i="16"/>
  <c r="P145" i="16"/>
  <c r="P146" i="16"/>
  <c r="P147" i="16"/>
  <c r="P148" i="16"/>
  <c r="P149" i="16"/>
  <c r="P150" i="16"/>
  <c r="P151" i="16"/>
  <c r="P152" i="16"/>
  <c r="P153" i="16"/>
  <c r="P154" i="16"/>
  <c r="P155" i="16"/>
  <c r="P156" i="16"/>
  <c r="P157" i="16"/>
  <c r="P158" i="16"/>
  <c r="P159" i="16"/>
  <c r="P160" i="16"/>
  <c r="P161" i="16"/>
  <c r="P162" i="16"/>
  <c r="P163" i="16"/>
  <c r="P164" i="16"/>
  <c r="P165" i="16"/>
  <c r="P166" i="16"/>
  <c r="P167" i="16"/>
  <c r="P168" i="16"/>
  <c r="P169" i="16"/>
  <c r="P170" i="16"/>
  <c r="P171" i="16"/>
  <c r="P172" i="16"/>
  <c r="P173" i="16"/>
  <c r="P174" i="16"/>
  <c r="P175" i="16"/>
  <c r="P176" i="16"/>
  <c r="P177" i="16"/>
  <c r="P178" i="16"/>
  <c r="P179" i="16"/>
  <c r="P180" i="16"/>
  <c r="P181" i="16"/>
  <c r="P182" i="16"/>
  <c r="P183" i="16"/>
  <c r="P184" i="16"/>
  <c r="P185" i="16"/>
  <c r="P186" i="16"/>
  <c r="P187" i="16"/>
  <c r="P188" i="16"/>
  <c r="P189" i="16"/>
  <c r="P190" i="16"/>
  <c r="P191" i="16"/>
  <c r="P192" i="16"/>
  <c r="P193" i="16"/>
  <c r="P194" i="16"/>
  <c r="P195" i="16"/>
  <c r="P196" i="16"/>
  <c r="P197" i="16"/>
  <c r="P198" i="16"/>
  <c r="P199" i="16"/>
  <c r="P200" i="16"/>
  <c r="P201" i="16"/>
  <c r="P202" i="16"/>
  <c r="P203" i="16"/>
  <c r="P204" i="16"/>
  <c r="P205" i="16"/>
  <c r="P206" i="16"/>
  <c r="P207" i="16"/>
  <c r="P208" i="16"/>
  <c r="P209" i="16"/>
  <c r="P210" i="16"/>
  <c r="P211" i="16"/>
  <c r="P212" i="16"/>
  <c r="P213" i="16"/>
  <c r="P214" i="16"/>
  <c r="P215" i="16"/>
  <c r="P216" i="16"/>
  <c r="P217" i="16"/>
  <c r="P218" i="16"/>
  <c r="P219" i="16"/>
  <c r="P220" i="16"/>
  <c r="P221" i="16"/>
  <c r="P222" i="16"/>
  <c r="P223" i="16"/>
  <c r="P224" i="16"/>
  <c r="P225" i="16"/>
  <c r="P226" i="16"/>
  <c r="P227" i="16"/>
  <c r="P228" i="16"/>
  <c r="P229" i="16"/>
  <c r="P230" i="16"/>
  <c r="P231" i="16"/>
  <c r="P232" i="16"/>
  <c r="P233" i="16"/>
  <c r="P234" i="16"/>
  <c r="P235" i="16"/>
  <c r="P236" i="16"/>
  <c r="P237" i="16"/>
  <c r="P238" i="16"/>
  <c r="P239" i="16"/>
  <c r="P240" i="16"/>
  <c r="P241" i="16"/>
  <c r="P242" i="16"/>
  <c r="P243" i="16"/>
  <c r="P244" i="16"/>
  <c r="P245" i="16"/>
  <c r="P246" i="16"/>
  <c r="P247" i="16"/>
  <c r="P248" i="16"/>
  <c r="P249" i="16"/>
  <c r="P250" i="16"/>
  <c r="P251" i="16"/>
  <c r="P252" i="16"/>
  <c r="P253" i="16"/>
  <c r="P254" i="16"/>
  <c r="P255" i="16"/>
  <c r="P256" i="16"/>
  <c r="P257" i="16"/>
  <c r="P258" i="16"/>
  <c r="P259" i="16"/>
  <c r="P260" i="16"/>
  <c r="P261" i="16"/>
  <c r="P262" i="16"/>
  <c r="P263" i="16"/>
  <c r="P264" i="16"/>
  <c r="P265" i="16"/>
  <c r="P266" i="16"/>
  <c r="P267" i="16"/>
  <c r="P268" i="16"/>
  <c r="P269" i="16"/>
  <c r="P270" i="16"/>
  <c r="P271" i="16"/>
  <c r="P272" i="16"/>
  <c r="P273" i="16"/>
  <c r="P274" i="16"/>
  <c r="P275" i="16"/>
  <c r="P276" i="16"/>
  <c r="P277" i="16"/>
  <c r="P278" i="16"/>
  <c r="P279" i="16"/>
  <c r="P280" i="16"/>
  <c r="P281" i="16"/>
  <c r="P282" i="16"/>
  <c r="P283" i="16"/>
  <c r="P284" i="16"/>
  <c r="P285" i="16"/>
  <c r="P286" i="16"/>
  <c r="P287" i="16"/>
  <c r="P288" i="16"/>
  <c r="P289" i="16"/>
  <c r="P290" i="16"/>
  <c r="P291" i="16"/>
  <c r="P292" i="16"/>
  <c r="P293" i="16"/>
  <c r="P294" i="16"/>
  <c r="P295" i="16"/>
  <c r="P296" i="16"/>
  <c r="P297" i="16"/>
  <c r="P298" i="16"/>
  <c r="P299" i="16"/>
  <c r="P300" i="16"/>
  <c r="P301" i="16"/>
  <c r="P302" i="16"/>
  <c r="P303" i="16"/>
  <c r="P304" i="16"/>
  <c r="P305" i="16"/>
  <c r="P306" i="16"/>
  <c r="P307" i="16"/>
  <c r="P308" i="16"/>
  <c r="P309" i="16"/>
  <c r="P310" i="16"/>
  <c r="P311" i="16"/>
  <c r="P312" i="16"/>
  <c r="P313" i="16"/>
  <c r="P314" i="16"/>
  <c r="P315" i="16"/>
  <c r="P316" i="16"/>
  <c r="P317" i="16"/>
  <c r="P318" i="16"/>
  <c r="P319" i="16"/>
  <c r="P320" i="16"/>
  <c r="P321" i="16"/>
  <c r="P322" i="16"/>
  <c r="P323" i="16"/>
  <c r="P324" i="16"/>
  <c r="P325" i="16"/>
  <c r="P326" i="16"/>
  <c r="P327" i="16"/>
  <c r="P328" i="16"/>
  <c r="P329" i="16"/>
  <c r="P330" i="16"/>
  <c r="P331" i="16"/>
  <c r="P332" i="16"/>
  <c r="P333" i="16"/>
  <c r="P334" i="16"/>
  <c r="P335" i="16"/>
  <c r="P336" i="16"/>
  <c r="P337" i="16"/>
  <c r="P338" i="16"/>
  <c r="P339" i="16"/>
  <c r="P340" i="16"/>
  <c r="P341" i="16"/>
  <c r="P342" i="16"/>
  <c r="P343" i="16"/>
  <c r="P344" i="16"/>
  <c r="P345" i="16"/>
  <c r="P346" i="16"/>
  <c r="P347" i="16"/>
  <c r="P348" i="16"/>
  <c r="P349" i="16"/>
  <c r="P350" i="16"/>
  <c r="P351" i="16"/>
  <c r="P352" i="16"/>
  <c r="P353" i="16"/>
  <c r="P354" i="16"/>
  <c r="P355" i="16"/>
  <c r="P356" i="16"/>
  <c r="P357" i="16"/>
  <c r="P358" i="16"/>
  <c r="P359" i="16"/>
  <c r="P360" i="16"/>
  <c r="P361" i="16"/>
  <c r="P362" i="16"/>
  <c r="P363" i="16"/>
  <c r="P364" i="16"/>
  <c r="P365" i="16"/>
  <c r="P366" i="16"/>
  <c r="P367" i="16"/>
  <c r="P368" i="16"/>
  <c r="P369" i="16"/>
  <c r="P370" i="16"/>
  <c r="P371" i="16"/>
  <c r="P372" i="16"/>
  <c r="P373" i="16"/>
  <c r="P374" i="16"/>
  <c r="P375" i="16"/>
  <c r="P376" i="16"/>
  <c r="P377" i="16"/>
  <c r="P378" i="16"/>
  <c r="P379" i="16"/>
  <c r="P380" i="16"/>
  <c r="P381" i="16"/>
  <c r="P382" i="16"/>
  <c r="P383" i="16"/>
  <c r="P384" i="16"/>
  <c r="P385" i="16"/>
  <c r="P386" i="16"/>
  <c r="P387" i="16"/>
  <c r="P388" i="16"/>
  <c r="P389" i="16"/>
  <c r="P390" i="16"/>
  <c r="P391" i="16"/>
  <c r="P392" i="16"/>
  <c r="P393" i="16"/>
  <c r="P394" i="16"/>
  <c r="P395" i="16"/>
  <c r="P396" i="16"/>
  <c r="P397" i="16"/>
  <c r="P398" i="16"/>
  <c r="P399" i="16"/>
  <c r="P400" i="16"/>
  <c r="P401" i="16"/>
  <c r="P402" i="16"/>
  <c r="P403" i="16"/>
  <c r="P404" i="16"/>
  <c r="P405" i="16"/>
  <c r="P406" i="16"/>
  <c r="P407" i="16"/>
  <c r="P408" i="16"/>
  <c r="P409" i="16"/>
  <c r="P410" i="16"/>
  <c r="P411" i="16"/>
  <c r="P412" i="16"/>
  <c r="P413" i="16"/>
  <c r="P414" i="16"/>
  <c r="P415" i="16"/>
  <c r="P416" i="16"/>
  <c r="P417" i="16"/>
  <c r="P418" i="16"/>
  <c r="P419" i="16"/>
  <c r="P420" i="16"/>
  <c r="P421" i="16"/>
  <c r="P422" i="16"/>
  <c r="P423" i="16"/>
  <c r="P424" i="16"/>
  <c r="P425" i="16"/>
  <c r="P426" i="16"/>
  <c r="P427" i="16"/>
  <c r="P428" i="16"/>
  <c r="P429" i="16"/>
  <c r="P430" i="16"/>
  <c r="P431" i="16"/>
  <c r="P432" i="16"/>
  <c r="P433" i="16"/>
  <c r="P434" i="16"/>
  <c r="P435" i="16"/>
  <c r="P436" i="16"/>
  <c r="P437" i="16"/>
  <c r="P438" i="16"/>
  <c r="P439" i="16"/>
  <c r="P440" i="16"/>
  <c r="P441" i="16"/>
  <c r="P442" i="16"/>
  <c r="P443" i="16"/>
  <c r="P444" i="16"/>
  <c r="P445" i="16"/>
  <c r="P446" i="16"/>
  <c r="P447" i="16"/>
  <c r="P448" i="16"/>
  <c r="P449" i="16"/>
  <c r="P450" i="16"/>
  <c r="P451" i="16"/>
  <c r="P452" i="16"/>
  <c r="P453" i="16"/>
  <c r="P454" i="16"/>
  <c r="P455" i="16"/>
  <c r="P456" i="16"/>
  <c r="P457" i="16"/>
  <c r="P458" i="16"/>
  <c r="P459" i="16"/>
  <c r="P460" i="16"/>
  <c r="P461" i="16"/>
  <c r="P462" i="16"/>
  <c r="P463" i="16"/>
  <c r="P464" i="16"/>
  <c r="P465" i="16"/>
  <c r="P466" i="16"/>
  <c r="P467" i="16"/>
  <c r="P468" i="16"/>
  <c r="P469" i="16"/>
  <c r="P470" i="16"/>
  <c r="P471" i="16"/>
  <c r="P472" i="16"/>
  <c r="P473" i="16"/>
  <c r="P474" i="16"/>
  <c r="P475" i="16"/>
  <c r="P476" i="16"/>
  <c r="P477" i="16"/>
  <c r="P478" i="16"/>
  <c r="P479" i="16"/>
  <c r="P480" i="16"/>
  <c r="P481" i="16"/>
  <c r="P482" i="16"/>
  <c r="P483" i="16"/>
  <c r="P484" i="16"/>
  <c r="P485" i="16"/>
  <c r="P486" i="16"/>
  <c r="P487" i="16"/>
  <c r="P488" i="16"/>
  <c r="P489" i="16"/>
  <c r="P490" i="16"/>
  <c r="P491" i="16"/>
  <c r="P492" i="16"/>
  <c r="P493" i="16"/>
  <c r="P494" i="16"/>
  <c r="P495" i="16"/>
  <c r="P496" i="16"/>
  <c r="P497" i="16"/>
  <c r="P498" i="16"/>
  <c r="P499" i="16"/>
  <c r="P500" i="16"/>
  <c r="P501" i="16"/>
  <c r="N4" i="29"/>
  <c r="N8" i="29"/>
  <c r="N13" i="29"/>
  <c r="N20" i="29"/>
  <c r="N27" i="29"/>
  <c r="N34" i="29"/>
  <c r="N41" i="29"/>
  <c r="N48" i="29"/>
  <c r="N53" i="29"/>
  <c r="N67" i="29"/>
  <c r="N61" i="29"/>
  <c r="N74" i="29"/>
  <c r="N81" i="29"/>
  <c r="N88" i="29"/>
  <c r="N95" i="29"/>
  <c r="N102" i="29"/>
  <c r="N116" i="29"/>
  <c r="N110" i="29"/>
  <c r="N123" i="29"/>
  <c r="N130" i="29"/>
  <c r="N137" i="29"/>
  <c r="N144" i="29"/>
  <c r="N151" i="29"/>
  <c r="N158" i="29"/>
  <c r="N165" i="29"/>
  <c r="N172" i="29"/>
  <c r="N175" i="29"/>
  <c r="N182" i="29"/>
  <c r="N189" i="29"/>
  <c r="N5" i="29"/>
  <c r="N9" i="29"/>
  <c r="N14" i="29"/>
  <c r="N21" i="29"/>
  <c r="N28" i="29"/>
  <c r="N35" i="29"/>
  <c r="N42" i="29"/>
  <c r="N49" i="29"/>
  <c r="N54" i="29"/>
  <c r="N68" i="29"/>
  <c r="N62" i="29"/>
  <c r="N75" i="29"/>
  <c r="N82" i="29"/>
  <c r="N89" i="29"/>
  <c r="N96" i="29"/>
  <c r="N103" i="29"/>
  <c r="N117" i="29"/>
  <c r="N111" i="29"/>
  <c r="N124" i="29"/>
  <c r="N131" i="29"/>
  <c r="N138" i="29"/>
  <c r="N145" i="29"/>
  <c r="N152" i="29"/>
  <c r="N159" i="29"/>
  <c r="N166" i="29"/>
  <c r="N173" i="29"/>
  <c r="N176" i="29"/>
  <c r="N183" i="29"/>
  <c r="N190" i="29"/>
  <c r="A4" i="29"/>
  <c r="A20" i="29"/>
  <c r="A34" i="29"/>
  <c r="A41" i="29"/>
  <c r="A48" i="29"/>
  <c r="A53" i="29"/>
  <c r="A67" i="29"/>
  <c r="A88" i="29"/>
  <c r="A102" i="29"/>
  <c r="A116" i="29"/>
  <c r="A130" i="29"/>
  <c r="A137" i="29"/>
  <c r="A144" i="29"/>
  <c r="A151" i="29"/>
  <c r="A172" i="29"/>
  <c r="A175" i="29"/>
  <c r="A189" i="29"/>
  <c r="A5" i="29"/>
  <c r="A9" i="29"/>
  <c r="A21" i="29"/>
  <c r="A28" i="29"/>
  <c r="A42" i="29"/>
  <c r="A54" i="29"/>
  <c r="A68" i="29"/>
  <c r="A82" i="29"/>
  <c r="A89" i="29"/>
  <c r="A96" i="29"/>
  <c r="A103" i="29"/>
  <c r="A117" i="29"/>
  <c r="A124" i="29"/>
  <c r="A138" i="29"/>
  <c r="A152" i="29"/>
  <c r="A166" i="29"/>
  <c r="A173" i="29"/>
  <c r="A176" i="29"/>
  <c r="A190" i="29"/>
  <c r="X1225" i="22"/>
  <c r="X1224" i="22"/>
  <c r="X1223" i="22"/>
  <c r="X1217" i="22"/>
  <c r="X1216" i="22"/>
  <c r="X1215" i="22"/>
  <c r="X1244" i="22"/>
  <c r="X1243" i="22"/>
  <c r="X1242" i="22"/>
  <c r="X1240" i="22"/>
  <c r="X1239" i="22"/>
  <c r="X1238" i="22"/>
  <c r="X1236" i="22"/>
  <c r="X1235" i="22"/>
  <c r="X1234" i="22"/>
  <c r="X1232" i="22"/>
  <c r="X1231" i="22"/>
  <c r="X1230" i="22"/>
  <c r="X1209" i="22"/>
  <c r="X1208" i="22"/>
  <c r="X1207" i="22"/>
  <c r="X1212" i="22"/>
  <c r="X1211" i="22"/>
  <c r="X1210" i="22"/>
  <c r="X1201" i="22"/>
  <c r="X1200" i="22"/>
  <c r="X1199" i="22"/>
  <c r="X1204" i="22"/>
  <c r="X1203" i="22"/>
  <c r="X1202" i="22"/>
  <c r="X1193" i="22"/>
  <c r="X1192" i="22"/>
  <c r="X1191" i="22"/>
  <c r="X1196" i="22"/>
  <c r="X1195" i="22"/>
  <c r="X1194" i="22"/>
  <c r="X1188" i="22"/>
  <c r="X1187" i="22"/>
  <c r="X1186" i="22"/>
  <c r="X1185" i="22"/>
  <c r="X1184" i="22"/>
  <c r="X1183" i="22"/>
  <c r="X1228" i="22"/>
  <c r="X1227" i="22"/>
  <c r="X1226" i="22"/>
  <c r="X1220" i="22"/>
  <c r="X1219" i="22"/>
  <c r="X1218" i="22"/>
  <c r="X1161" i="22"/>
  <c r="X1160" i="22"/>
  <c r="X1159" i="22"/>
  <c r="X1153" i="22"/>
  <c r="X1152" i="22"/>
  <c r="X1151" i="22"/>
  <c r="X1180" i="22"/>
  <c r="X1179" i="22"/>
  <c r="X1178" i="22"/>
  <c r="X1176" i="22"/>
  <c r="X1175" i="22"/>
  <c r="X1174" i="22"/>
  <c r="X1172" i="22"/>
  <c r="X1171" i="22"/>
  <c r="X1170" i="22"/>
  <c r="X1168" i="22"/>
  <c r="X1167" i="22"/>
  <c r="X1166" i="22"/>
  <c r="X1145" i="22"/>
  <c r="X1144" i="22"/>
  <c r="X1143" i="22"/>
  <c r="X1148" i="22"/>
  <c r="X1147" i="22"/>
  <c r="X1146" i="22"/>
  <c r="X1137" i="22"/>
  <c r="X1136" i="22"/>
  <c r="X1135" i="22"/>
  <c r="X1140" i="22"/>
  <c r="X1139" i="22"/>
  <c r="X1138" i="22"/>
  <c r="X1129" i="22"/>
  <c r="X1128" i="22"/>
  <c r="X1127" i="22"/>
  <c r="X1132" i="22"/>
  <c r="X1131" i="22"/>
  <c r="X1130" i="22"/>
  <c r="X1124" i="22"/>
  <c r="X1123" i="22"/>
  <c r="X1122" i="22"/>
  <c r="X1120" i="22"/>
  <c r="X1119" i="22"/>
  <c r="X1118" i="22"/>
  <c r="X1164" i="22"/>
  <c r="X1163" i="22"/>
  <c r="X1162" i="22"/>
  <c r="X1156" i="22"/>
  <c r="X1155" i="22"/>
  <c r="X1154" i="22"/>
  <c r="X1096" i="22"/>
  <c r="X1095" i="22"/>
  <c r="X1094" i="22"/>
  <c r="X1088" i="22"/>
  <c r="X1087" i="22"/>
  <c r="X1086" i="22"/>
  <c r="X1115" i="22"/>
  <c r="X1114" i="22"/>
  <c r="X1113" i="22"/>
  <c r="X1111" i="22"/>
  <c r="X1110" i="22"/>
  <c r="X1109" i="22"/>
  <c r="X1107" i="22"/>
  <c r="X1106" i="22"/>
  <c r="X1105" i="22"/>
  <c r="X1103" i="22"/>
  <c r="X1102" i="22"/>
  <c r="X1101" i="22"/>
  <c r="X1080" i="22"/>
  <c r="X1079" i="22"/>
  <c r="X1078" i="22"/>
  <c r="X1083" i="22"/>
  <c r="X1082" i="22"/>
  <c r="X1081" i="22"/>
  <c r="X1072" i="22"/>
  <c r="X1071" i="22"/>
  <c r="X1070" i="22"/>
  <c r="X1075" i="22"/>
  <c r="X1074" i="22"/>
  <c r="X1073" i="22"/>
  <c r="X1064" i="22"/>
  <c r="X1063" i="22"/>
  <c r="X1062" i="22"/>
  <c r="X1067" i="22"/>
  <c r="X1066" i="22"/>
  <c r="X1065" i="22"/>
  <c r="X1059" i="22"/>
  <c r="X1058" i="22"/>
  <c r="X1057" i="22"/>
  <c r="X1055" i="22"/>
  <c r="X1054" i="22"/>
  <c r="X1053" i="22"/>
  <c r="X1099" i="22"/>
  <c r="X1098" i="22"/>
  <c r="X1097" i="22"/>
  <c r="X1091" i="22"/>
  <c r="X1090" i="22"/>
  <c r="X1089" i="22"/>
  <c r="X1031" i="22"/>
  <c r="X1030" i="22"/>
  <c r="X1029" i="22"/>
  <c r="X1023" i="22"/>
  <c r="X1022" i="22"/>
  <c r="X1021" i="22"/>
  <c r="X1050" i="22"/>
  <c r="X1049" i="22"/>
  <c r="X1048" i="22"/>
  <c r="X1046" i="22"/>
  <c r="X1045" i="22"/>
  <c r="X1044" i="22"/>
  <c r="X1042" i="22"/>
  <c r="X1041" i="22"/>
  <c r="X1040" i="22"/>
  <c r="X1038" i="22"/>
  <c r="X1037" i="22"/>
  <c r="X1036" i="22"/>
  <c r="X1015" i="22"/>
  <c r="X1014" i="22"/>
  <c r="X1013" i="22"/>
  <c r="X1018" i="22"/>
  <c r="X1017" i="22"/>
  <c r="X1016" i="22"/>
  <c r="X1007" i="22"/>
  <c r="X1006" i="22"/>
  <c r="X1005" i="22"/>
  <c r="X1010" i="22"/>
  <c r="X1009" i="22"/>
  <c r="X1008" i="22"/>
  <c r="X999" i="22"/>
  <c r="X998" i="22"/>
  <c r="X997" i="22"/>
  <c r="X1002" i="22"/>
  <c r="X1001" i="22"/>
  <c r="X1000" i="22"/>
  <c r="X994" i="22"/>
  <c r="X993" i="22"/>
  <c r="X992" i="22"/>
  <c r="X990" i="22"/>
  <c r="X989" i="22"/>
  <c r="X988" i="22"/>
  <c r="X1034" i="22"/>
  <c r="X1033" i="22"/>
  <c r="X1032" i="22"/>
  <c r="X1026" i="22"/>
  <c r="X1025" i="22"/>
  <c r="X1024" i="22"/>
  <c r="X748" i="22"/>
  <c r="X747" i="22"/>
  <c r="X746" i="22"/>
  <c r="X930" i="22"/>
  <c r="X929" i="22"/>
  <c r="X830" i="22"/>
  <c r="X829" i="22"/>
  <c r="X828" i="22"/>
  <c r="X827" i="22"/>
  <c r="X872" i="22"/>
  <c r="X871" i="22"/>
  <c r="X870" i="22"/>
  <c r="X868" i="22"/>
  <c r="X867" i="22"/>
  <c r="X866" i="22"/>
  <c r="X864" i="22"/>
  <c r="X863" i="22"/>
  <c r="X862" i="22"/>
  <c r="X860" i="22"/>
  <c r="X859" i="22"/>
  <c r="X858" i="22"/>
  <c r="X927" i="22"/>
  <c r="X926" i="22"/>
  <c r="X925" i="22"/>
  <c r="X924" i="22"/>
  <c r="X923" i="22"/>
  <c r="X922" i="22"/>
  <c r="X952" i="22"/>
  <c r="X951" i="22"/>
  <c r="X950" i="22"/>
  <c r="X949" i="22"/>
  <c r="X985" i="22"/>
  <c r="X984" i="22"/>
  <c r="X983" i="22"/>
  <c r="X981" i="22"/>
  <c r="X980" i="22"/>
  <c r="X979" i="22"/>
  <c r="X977" i="22"/>
  <c r="X976" i="22"/>
  <c r="X975" i="22"/>
  <c r="X973" i="22"/>
  <c r="X972" i="22"/>
  <c r="X971" i="22"/>
  <c r="X969" i="22"/>
  <c r="X968" i="22"/>
  <c r="X967" i="22"/>
  <c r="X965" i="22"/>
  <c r="X964" i="22"/>
  <c r="X963" i="22"/>
  <c r="X961" i="22"/>
  <c r="X960" i="22"/>
  <c r="X959" i="22"/>
  <c r="X957" i="22"/>
  <c r="X956" i="22"/>
  <c r="X955" i="22"/>
  <c r="X848" i="22"/>
  <c r="X847" i="22"/>
  <c r="X846" i="22"/>
  <c r="X844" i="22"/>
  <c r="X843" i="22"/>
  <c r="X842" i="22"/>
  <c r="X856" i="22"/>
  <c r="X855" i="22"/>
  <c r="X854" i="22"/>
  <c r="X852" i="22"/>
  <c r="X851" i="22"/>
  <c r="X850" i="22"/>
  <c r="X920" i="22"/>
  <c r="X919" i="22"/>
  <c r="X918" i="22"/>
  <c r="X916" i="22"/>
  <c r="X915" i="22"/>
  <c r="X914" i="22"/>
  <c r="X904" i="22"/>
  <c r="X903" i="22"/>
  <c r="X902" i="22"/>
  <c r="X900" i="22"/>
  <c r="X899" i="22"/>
  <c r="X898" i="22"/>
  <c r="X912" i="22"/>
  <c r="X911" i="22"/>
  <c r="X910" i="22"/>
  <c r="X908" i="22"/>
  <c r="X907" i="22"/>
  <c r="X906" i="22"/>
  <c r="X896" i="22"/>
  <c r="X895" i="22"/>
  <c r="X894" i="22"/>
  <c r="X892" i="22"/>
  <c r="X891" i="22"/>
  <c r="X890" i="22"/>
  <c r="X888" i="22"/>
  <c r="X887" i="22"/>
  <c r="X886" i="22"/>
  <c r="X884" i="22"/>
  <c r="X883" i="22"/>
  <c r="X882" i="22"/>
  <c r="X880" i="22"/>
  <c r="X879" i="22"/>
  <c r="X878" i="22"/>
  <c r="X876" i="22"/>
  <c r="X875" i="22"/>
  <c r="X874" i="22"/>
  <c r="X819" i="22"/>
  <c r="X818" i="22"/>
  <c r="X817" i="22"/>
  <c r="X816" i="22"/>
  <c r="X815" i="22"/>
  <c r="X814" i="22"/>
  <c r="X812" i="22"/>
  <c r="X811" i="22"/>
  <c r="X810" i="22"/>
  <c r="X808" i="22"/>
  <c r="X807" i="22"/>
  <c r="X806" i="22"/>
  <c r="X947" i="22"/>
  <c r="X946" i="22"/>
  <c r="X945" i="22"/>
  <c r="X944" i="22"/>
  <c r="X942" i="22"/>
  <c r="X941" i="22"/>
  <c r="X940" i="22"/>
  <c r="X939" i="22"/>
  <c r="X804" i="22"/>
  <c r="X803" i="22"/>
  <c r="X802" i="22"/>
  <c r="X801" i="22"/>
  <c r="X799" i="22"/>
  <c r="X798" i="22"/>
  <c r="X797" i="22"/>
  <c r="X796" i="22"/>
  <c r="X783" i="22"/>
  <c r="X782" i="22"/>
  <c r="X781" i="22"/>
  <c r="X780" i="22"/>
  <c r="X779" i="22"/>
  <c r="X778" i="22"/>
  <c r="X762" i="22"/>
  <c r="X761" i="22"/>
  <c r="X760" i="22"/>
  <c r="X759" i="22"/>
  <c r="X758" i="22"/>
  <c r="X757" i="22"/>
  <c r="X755" i="22"/>
  <c r="X754" i="22"/>
  <c r="X753" i="22"/>
  <c r="X752" i="22"/>
  <c r="X751" i="22"/>
  <c r="X750" i="22"/>
  <c r="X776" i="22"/>
  <c r="X775" i="22"/>
  <c r="X774" i="22"/>
  <c r="X773" i="22"/>
  <c r="X772" i="22"/>
  <c r="X771" i="22"/>
  <c r="X769" i="22"/>
  <c r="X768" i="22"/>
  <c r="X767" i="22"/>
  <c r="X766" i="22"/>
  <c r="X765" i="22"/>
  <c r="X764" i="22"/>
  <c r="X936" i="22"/>
  <c r="X935" i="22"/>
  <c r="X934" i="22"/>
  <c r="X933" i="22"/>
  <c r="X932" i="22"/>
  <c r="X825" i="22"/>
  <c r="X824" i="22"/>
  <c r="X823" i="22"/>
  <c r="X822" i="22"/>
  <c r="X821" i="22"/>
  <c r="X794" i="22"/>
  <c r="X793" i="22"/>
  <c r="X792" i="22"/>
  <c r="X791" i="22"/>
  <c r="X790" i="22"/>
  <c r="X789" i="22"/>
  <c r="X787" i="22"/>
  <c r="X786" i="22"/>
  <c r="X785" i="22"/>
  <c r="X502" i="22"/>
  <c r="X501" i="22"/>
  <c r="X500" i="22"/>
  <c r="X700" i="22"/>
  <c r="X699" i="22"/>
  <c r="X594" i="22"/>
  <c r="X593" i="22"/>
  <c r="X592" i="22"/>
  <c r="X591" i="22"/>
  <c r="X505" i="22"/>
  <c r="X504" i="22"/>
  <c r="X503" i="22"/>
  <c r="X702" i="22"/>
  <c r="X701" i="22"/>
  <c r="X598" i="22"/>
  <c r="X597" i="22"/>
  <c r="X596" i="22"/>
  <c r="X595" i="22"/>
  <c r="X641" i="22"/>
  <c r="X640" i="22"/>
  <c r="X639" i="22"/>
  <c r="X637" i="22"/>
  <c r="X636" i="22"/>
  <c r="X635" i="22"/>
  <c r="X633" i="22"/>
  <c r="X632" i="22"/>
  <c r="X631" i="22"/>
  <c r="X629" i="22"/>
  <c r="X628" i="22"/>
  <c r="X627" i="22"/>
  <c r="X696" i="22"/>
  <c r="X695" i="22"/>
  <c r="X694" i="22"/>
  <c r="X693" i="22"/>
  <c r="X692" i="22"/>
  <c r="X691" i="22"/>
  <c r="X743" i="22"/>
  <c r="X742" i="22"/>
  <c r="X741" i="22"/>
  <c r="X739" i="22"/>
  <c r="X738" i="22"/>
  <c r="X737" i="22"/>
  <c r="X735" i="22"/>
  <c r="X734" i="22"/>
  <c r="X733" i="22"/>
  <c r="X731" i="22"/>
  <c r="X730" i="22"/>
  <c r="X729" i="22"/>
  <c r="X727" i="22"/>
  <c r="X726" i="22"/>
  <c r="X725" i="22"/>
  <c r="X723" i="22"/>
  <c r="X722" i="22"/>
  <c r="X721" i="22"/>
  <c r="X719" i="22"/>
  <c r="X718" i="22"/>
  <c r="X717" i="22"/>
  <c r="X715" i="22"/>
  <c r="X714" i="22"/>
  <c r="X713" i="22"/>
  <c r="X617" i="22"/>
  <c r="X616" i="22"/>
  <c r="X615" i="22"/>
  <c r="X613" i="22"/>
  <c r="X612" i="22"/>
  <c r="X611" i="22"/>
  <c r="X625" i="22"/>
  <c r="X624" i="22"/>
  <c r="X623" i="22"/>
  <c r="X621" i="22"/>
  <c r="X620" i="22"/>
  <c r="X619" i="22"/>
  <c r="X689" i="22"/>
  <c r="X688" i="22"/>
  <c r="X687" i="22"/>
  <c r="X685" i="22"/>
  <c r="X684" i="22"/>
  <c r="X683" i="22"/>
  <c r="X673" i="22"/>
  <c r="X672" i="22"/>
  <c r="X671" i="22"/>
  <c r="X669" i="22"/>
  <c r="X668" i="22"/>
  <c r="X667" i="22"/>
  <c r="X681" i="22"/>
  <c r="X680" i="22"/>
  <c r="X679" i="22"/>
  <c r="X677" i="22"/>
  <c r="X676" i="22"/>
  <c r="X675" i="22"/>
  <c r="X665" i="22"/>
  <c r="X664" i="22"/>
  <c r="X663" i="22"/>
  <c r="X661" i="22"/>
  <c r="X660" i="22"/>
  <c r="X659" i="22"/>
  <c r="X657" i="22"/>
  <c r="X656" i="22"/>
  <c r="X655" i="22"/>
  <c r="X653" i="22"/>
  <c r="X652" i="22"/>
  <c r="X651" i="22"/>
  <c r="X649" i="22"/>
  <c r="X648" i="22"/>
  <c r="X647" i="22"/>
  <c r="X645" i="22"/>
  <c r="X644" i="22"/>
  <c r="X643" i="22"/>
  <c r="X582" i="22"/>
  <c r="X581" i="22"/>
  <c r="X580" i="22"/>
  <c r="X579" i="22"/>
  <c r="X578" i="22"/>
  <c r="X577" i="22"/>
  <c r="X561" i="22"/>
  <c r="X560" i="22"/>
  <c r="X559" i="22"/>
  <c r="X557" i="22"/>
  <c r="X556" i="22"/>
  <c r="X555" i="22"/>
  <c r="X569" i="22"/>
  <c r="X568" i="22"/>
  <c r="X567" i="22"/>
  <c r="X566" i="22"/>
  <c r="X565" i="22"/>
  <c r="X564" i="22"/>
  <c r="X575" i="22"/>
  <c r="X574" i="22"/>
  <c r="X573" i="22"/>
  <c r="X572" i="22"/>
  <c r="X571" i="22"/>
  <c r="X570" i="22"/>
  <c r="X540" i="22"/>
  <c r="X539" i="22"/>
  <c r="X538" i="22"/>
  <c r="X537" i="22"/>
  <c r="X536" i="22"/>
  <c r="X535" i="22"/>
  <c r="X519" i="22"/>
  <c r="X518" i="22"/>
  <c r="X517" i="22"/>
  <c r="X516" i="22"/>
  <c r="X515" i="22"/>
  <c r="X514" i="22"/>
  <c r="X512" i="22"/>
  <c r="X511" i="22"/>
  <c r="X510" i="22"/>
  <c r="X509" i="22"/>
  <c r="X508" i="22"/>
  <c r="X507" i="22"/>
  <c r="X533" i="22"/>
  <c r="X532" i="22"/>
  <c r="X531" i="22"/>
  <c r="X530" i="22"/>
  <c r="X529" i="22"/>
  <c r="X528" i="22"/>
  <c r="X526" i="22"/>
  <c r="X525" i="22"/>
  <c r="X524" i="22"/>
  <c r="X523" i="22"/>
  <c r="X522" i="22"/>
  <c r="X521" i="22"/>
  <c r="X709" i="22"/>
  <c r="X708" i="22"/>
  <c r="X707" i="22"/>
  <c r="X706" i="22"/>
  <c r="X705" i="22"/>
  <c r="X704" i="22"/>
  <c r="X609" i="22"/>
  <c r="X608" i="22"/>
  <c r="X607" i="22"/>
  <c r="X606" i="22"/>
  <c r="X605" i="22"/>
  <c r="X604" i="22"/>
  <c r="X588" i="22"/>
  <c r="X587" i="22"/>
  <c r="X586" i="22"/>
  <c r="X585" i="22"/>
  <c r="X584" i="22"/>
  <c r="X551" i="22"/>
  <c r="X550" i="22"/>
  <c r="X549" i="22"/>
  <c r="X548" i="22"/>
  <c r="X547" i="22"/>
  <c r="X546" i="22"/>
  <c r="X544" i="22"/>
  <c r="X543" i="22"/>
  <c r="X542" i="22"/>
  <c r="X263" i="22"/>
  <c r="X262" i="22"/>
  <c r="X261" i="22"/>
  <c r="X446" i="22"/>
  <c r="X445" i="22"/>
  <c r="X346" i="22"/>
  <c r="X345" i="22"/>
  <c r="X344" i="22"/>
  <c r="X343" i="22"/>
  <c r="X388" i="22"/>
  <c r="X387" i="22"/>
  <c r="X386" i="22"/>
  <c r="X384" i="22"/>
  <c r="X383" i="22"/>
  <c r="X382" i="22"/>
  <c r="X380" i="22"/>
  <c r="X379" i="22"/>
  <c r="X378" i="22"/>
  <c r="X376" i="22"/>
  <c r="X375" i="22"/>
  <c r="X374" i="22"/>
  <c r="X443" i="22"/>
  <c r="X442" i="22"/>
  <c r="X441" i="22"/>
  <c r="X440" i="22"/>
  <c r="X439" i="22"/>
  <c r="X438" i="22"/>
  <c r="X496" i="22"/>
  <c r="X495" i="22"/>
  <c r="X494" i="22"/>
  <c r="X492" i="22"/>
  <c r="X491" i="22"/>
  <c r="X490" i="22"/>
  <c r="X488" i="22"/>
  <c r="X487" i="22"/>
  <c r="X486" i="22"/>
  <c r="X484" i="22"/>
  <c r="X483" i="22"/>
  <c r="X482" i="22"/>
  <c r="X480" i="22"/>
  <c r="X479" i="22"/>
  <c r="X478" i="22"/>
  <c r="X476" i="22"/>
  <c r="X475" i="22"/>
  <c r="X474" i="22"/>
  <c r="X472" i="22"/>
  <c r="X471" i="22"/>
  <c r="X470" i="22"/>
  <c r="X468" i="22"/>
  <c r="X467" i="22"/>
  <c r="X466" i="22"/>
  <c r="X364" i="22"/>
  <c r="X363" i="22"/>
  <c r="X362" i="22"/>
  <c r="X360" i="22"/>
  <c r="X359" i="22"/>
  <c r="X358" i="22"/>
  <c r="X372" i="22"/>
  <c r="X371" i="22"/>
  <c r="X370" i="22"/>
  <c r="X368" i="22"/>
  <c r="X367" i="22"/>
  <c r="X366" i="22"/>
  <c r="X436" i="22"/>
  <c r="X435" i="22"/>
  <c r="X434" i="22"/>
  <c r="X432" i="22"/>
  <c r="X431" i="22"/>
  <c r="X430" i="22"/>
  <c r="X420" i="22"/>
  <c r="X419" i="22"/>
  <c r="X418" i="22"/>
  <c r="X416" i="22"/>
  <c r="X415" i="22"/>
  <c r="X414" i="22"/>
  <c r="X428" i="22"/>
  <c r="X427" i="22"/>
  <c r="X426" i="22"/>
  <c r="X424" i="22"/>
  <c r="X423" i="22"/>
  <c r="X422" i="22"/>
  <c r="X412" i="22"/>
  <c r="X411" i="22"/>
  <c r="X410" i="22"/>
  <c r="X408" i="22"/>
  <c r="X407" i="22"/>
  <c r="X406" i="22"/>
  <c r="X404" i="22"/>
  <c r="X403" i="22"/>
  <c r="X402" i="22"/>
  <c r="X400" i="22"/>
  <c r="X399" i="22"/>
  <c r="X398" i="22"/>
  <c r="X396" i="22"/>
  <c r="X395" i="22"/>
  <c r="X394" i="22"/>
  <c r="X392" i="22"/>
  <c r="X391" i="22"/>
  <c r="X390" i="22"/>
  <c r="X335" i="22"/>
  <c r="X334" i="22"/>
  <c r="X333" i="22"/>
  <c r="X332" i="22"/>
  <c r="X331" i="22"/>
  <c r="X330" i="22"/>
  <c r="X328" i="22"/>
  <c r="X327" i="22"/>
  <c r="X326" i="22"/>
  <c r="X324" i="22"/>
  <c r="X323" i="22"/>
  <c r="X322" i="22"/>
  <c r="X463" i="22"/>
  <c r="X462" i="22"/>
  <c r="X461" i="22"/>
  <c r="X460" i="22"/>
  <c r="X458" i="22"/>
  <c r="X457" i="22"/>
  <c r="X456" i="22"/>
  <c r="X455" i="22"/>
  <c r="X320" i="22"/>
  <c r="X319" i="22"/>
  <c r="X318" i="22"/>
  <c r="X317" i="22"/>
  <c r="X315" i="22"/>
  <c r="X314" i="22"/>
  <c r="X313" i="22"/>
  <c r="X312" i="22"/>
  <c r="X298" i="22"/>
  <c r="X297" i="22"/>
  <c r="X296" i="22"/>
  <c r="X295" i="22"/>
  <c r="X294" i="22"/>
  <c r="X293" i="22"/>
  <c r="X277" i="22"/>
  <c r="X276" i="22"/>
  <c r="X275" i="22"/>
  <c r="X274" i="22"/>
  <c r="X273" i="22"/>
  <c r="X272" i="22"/>
  <c r="X270" i="22"/>
  <c r="X269" i="22"/>
  <c r="X268" i="22"/>
  <c r="X267" i="22"/>
  <c r="X266" i="22"/>
  <c r="X265" i="22"/>
  <c r="X291" i="22"/>
  <c r="X290" i="22"/>
  <c r="X289" i="22"/>
  <c r="X288" i="22"/>
  <c r="X287" i="22"/>
  <c r="X286" i="22"/>
  <c r="X284" i="22"/>
  <c r="X283" i="22"/>
  <c r="X282" i="22"/>
  <c r="X281" i="22"/>
  <c r="X280" i="22"/>
  <c r="X279" i="22"/>
  <c r="X453" i="22"/>
  <c r="X452" i="22"/>
  <c r="X451" i="22"/>
  <c r="X450" i="22"/>
  <c r="X449" i="22"/>
  <c r="X448" i="22"/>
  <c r="X341" i="22"/>
  <c r="X340" i="22"/>
  <c r="X339" i="22"/>
  <c r="X338" i="22"/>
  <c r="X337" i="22"/>
  <c r="X309" i="22"/>
  <c r="X308" i="22"/>
  <c r="X307" i="22"/>
  <c r="X306" i="22"/>
  <c r="X305" i="22"/>
  <c r="X304" i="22"/>
  <c r="X7" i="22"/>
  <c r="X6" i="22"/>
  <c r="X5" i="22"/>
  <c r="X215" i="22"/>
  <c r="X214" i="22"/>
  <c r="X109" i="22"/>
  <c r="X108" i="22"/>
  <c r="X107" i="22"/>
  <c r="X106" i="22"/>
  <c r="X10" i="22"/>
  <c r="X9" i="22"/>
  <c r="X8" i="22"/>
  <c r="X217" i="22"/>
  <c r="X216" i="22"/>
  <c r="X113" i="22"/>
  <c r="X112" i="22"/>
  <c r="X111" i="22"/>
  <c r="X110" i="22"/>
  <c r="X156" i="22"/>
  <c r="X155" i="22"/>
  <c r="X154" i="22"/>
  <c r="X152" i="22"/>
  <c r="X151" i="22"/>
  <c r="X150" i="22"/>
  <c r="X148" i="22"/>
  <c r="X147" i="22"/>
  <c r="X146" i="22"/>
  <c r="X144" i="22"/>
  <c r="X143" i="22"/>
  <c r="X142" i="22"/>
  <c r="X211" i="22"/>
  <c r="X210" i="22"/>
  <c r="X209" i="22"/>
  <c r="X208" i="22"/>
  <c r="X207" i="22"/>
  <c r="X206" i="22"/>
  <c r="X258" i="22"/>
  <c r="X257" i="22"/>
  <c r="X256" i="22"/>
  <c r="X254" i="22"/>
  <c r="X253" i="22"/>
  <c r="X252" i="22"/>
  <c r="X250" i="22"/>
  <c r="X249" i="22"/>
  <c r="X248" i="22"/>
  <c r="X246" i="22"/>
  <c r="X245" i="22"/>
  <c r="X244" i="22"/>
  <c r="X242" i="22"/>
  <c r="X241" i="22"/>
  <c r="X240" i="22"/>
  <c r="X238" i="22"/>
  <c r="X237" i="22"/>
  <c r="X236" i="22"/>
  <c r="X234" i="22"/>
  <c r="X233" i="22"/>
  <c r="X232" i="22"/>
  <c r="X230" i="22"/>
  <c r="X229" i="22"/>
  <c r="X228" i="22"/>
  <c r="X132" i="22"/>
  <c r="X131" i="22"/>
  <c r="X130" i="22"/>
  <c r="X128" i="22"/>
  <c r="X127" i="22"/>
  <c r="X126" i="22"/>
  <c r="X140" i="22"/>
  <c r="X139" i="22"/>
  <c r="X138" i="22"/>
  <c r="X136" i="22"/>
  <c r="X135" i="22"/>
  <c r="X134" i="22"/>
  <c r="X204" i="22"/>
  <c r="X203" i="22"/>
  <c r="X202" i="22"/>
  <c r="X200" i="22"/>
  <c r="X199" i="22"/>
  <c r="X198" i="22"/>
  <c r="X188" i="22"/>
  <c r="X187" i="22"/>
  <c r="X186" i="22"/>
  <c r="X184" i="22"/>
  <c r="X183" i="22"/>
  <c r="X182" i="22"/>
  <c r="X196" i="22"/>
  <c r="X195" i="22"/>
  <c r="X194" i="22"/>
  <c r="X192" i="22"/>
  <c r="X191" i="22"/>
  <c r="X190" i="22"/>
  <c r="X180" i="22"/>
  <c r="X179" i="22"/>
  <c r="X178" i="22"/>
  <c r="X176" i="22"/>
  <c r="X175" i="22"/>
  <c r="X174" i="22"/>
  <c r="X172" i="22"/>
  <c r="X171" i="22"/>
  <c r="X170" i="22"/>
  <c r="X168" i="22"/>
  <c r="X167" i="22"/>
  <c r="X166" i="22"/>
  <c r="X164" i="22"/>
  <c r="X163" i="22"/>
  <c r="X162" i="22"/>
  <c r="X160" i="22"/>
  <c r="X159" i="22"/>
  <c r="X158" i="22"/>
  <c r="X97" i="22"/>
  <c r="X96" i="22"/>
  <c r="X95" i="22"/>
  <c r="X94" i="22"/>
  <c r="X93" i="22"/>
  <c r="X92" i="22"/>
  <c r="X76" i="22"/>
  <c r="X75" i="22"/>
  <c r="X74" i="22"/>
  <c r="X72" i="22"/>
  <c r="X71" i="22"/>
  <c r="X70" i="22"/>
  <c r="X84" i="22"/>
  <c r="X83" i="22"/>
  <c r="X82" i="22"/>
  <c r="X81" i="22"/>
  <c r="X80" i="22"/>
  <c r="X79" i="22"/>
  <c r="X90" i="22"/>
  <c r="X89" i="22"/>
  <c r="X88" i="22"/>
  <c r="X87" i="22"/>
  <c r="X86" i="22"/>
  <c r="X85" i="22"/>
  <c r="X68" i="22"/>
  <c r="X67" i="22"/>
  <c r="X66" i="22"/>
  <c r="X65" i="22"/>
  <c r="X63" i="22"/>
  <c r="X62" i="22"/>
  <c r="X61" i="22"/>
  <c r="X60" i="22"/>
  <c r="X45" i="22"/>
  <c r="X44" i="22"/>
  <c r="X43" i="22"/>
  <c r="X42" i="22"/>
  <c r="X41" i="22"/>
  <c r="X40" i="22"/>
  <c r="X24" i="22"/>
  <c r="X23" i="22"/>
  <c r="X22" i="22"/>
  <c r="X21" i="22"/>
  <c r="X20" i="22"/>
  <c r="X19" i="22"/>
  <c r="X17" i="22"/>
  <c r="X16" i="22"/>
  <c r="X15" i="22"/>
  <c r="X14" i="22"/>
  <c r="X13" i="22"/>
  <c r="X12" i="22"/>
  <c r="X38" i="22"/>
  <c r="X37" i="22"/>
  <c r="X36" i="22"/>
  <c r="X35" i="22"/>
  <c r="X34" i="22"/>
  <c r="X33" i="22"/>
  <c r="X31" i="22"/>
  <c r="X30" i="22"/>
  <c r="X29" i="22"/>
  <c r="X28" i="22"/>
  <c r="X27" i="22"/>
  <c r="X26" i="22"/>
  <c r="X224" i="22"/>
  <c r="X223" i="22"/>
  <c r="X222" i="22"/>
  <c r="X221" i="22"/>
  <c r="X220" i="22"/>
  <c r="X219" i="22"/>
  <c r="X124" i="22"/>
  <c r="X123" i="22"/>
  <c r="X122" i="22"/>
  <c r="X121" i="22"/>
  <c r="X120" i="22"/>
  <c r="X119" i="22"/>
  <c r="X103" i="22"/>
  <c r="X102" i="22"/>
  <c r="X101" i="22"/>
  <c r="X100" i="22"/>
  <c r="X99" i="22"/>
  <c r="X56" i="22"/>
  <c r="X55" i="22"/>
  <c r="X54" i="22"/>
  <c r="X53" i="22"/>
  <c r="X52" i="22"/>
  <c r="X51" i="22"/>
  <c r="X49" i="22"/>
  <c r="X48" i="22"/>
  <c r="X46" i="22"/>
  <c r="X39" i="22"/>
  <c r="X292" i="22"/>
  <c r="X541" i="22"/>
  <c r="X534" i="22"/>
  <c r="X784" i="22"/>
  <c r="X777" i="22"/>
  <c r="X948" i="22"/>
  <c r="X98" i="22"/>
  <c r="X59" i="22"/>
  <c r="X91" i="22"/>
  <c r="X336" i="22"/>
  <c r="X321" i="22"/>
  <c r="X325" i="22"/>
  <c r="X329" i="22"/>
  <c r="X583" i="22"/>
  <c r="X576" i="22"/>
  <c r="X820" i="22"/>
  <c r="X805" i="22"/>
  <c r="X809" i="22"/>
  <c r="X813" i="22"/>
  <c r="X47" i="22"/>
  <c r="X50" i="22"/>
  <c r="X118" i="22"/>
  <c r="X218" i="22"/>
  <c r="X25" i="22"/>
  <c r="X32" i="22"/>
  <c r="X11" i="22"/>
  <c r="X18" i="22"/>
  <c r="X64" i="22"/>
  <c r="X77" i="22"/>
  <c r="X78" i="22"/>
  <c r="X69" i="22"/>
  <c r="X73" i="22"/>
  <c r="X157" i="22"/>
  <c r="X161" i="22"/>
  <c r="X165" i="22"/>
  <c r="X169" i="22"/>
  <c r="X173" i="22"/>
  <c r="X177" i="22"/>
  <c r="X189" i="22"/>
  <c r="X193" i="22"/>
  <c r="X181" i="22"/>
  <c r="X185" i="22"/>
  <c r="X197" i="22"/>
  <c r="X201" i="22"/>
  <c r="X133" i="22"/>
  <c r="X137" i="22"/>
  <c r="X125" i="22"/>
  <c r="X129" i="22"/>
  <c r="X227" i="22"/>
  <c r="X231" i="22"/>
  <c r="X235" i="22"/>
  <c r="X239" i="22"/>
  <c r="X243" i="22"/>
  <c r="X247" i="22"/>
  <c r="X251" i="22"/>
  <c r="X255" i="22"/>
  <c r="X205" i="22"/>
  <c r="X141" i="22"/>
  <c r="X145" i="22"/>
  <c r="X149" i="22"/>
  <c r="X153" i="22"/>
  <c r="X2" i="22"/>
  <c r="X114" i="22"/>
  <c r="X115" i="22"/>
  <c r="X104" i="22"/>
  <c r="X212" i="22"/>
  <c r="X3" i="22"/>
  <c r="X225" i="22"/>
  <c r="X116" i="22"/>
  <c r="X57" i="22"/>
  <c r="X105" i="22"/>
  <c r="X213" i="22"/>
  <c r="X4" i="22"/>
  <c r="X226" i="22"/>
  <c r="X117" i="22"/>
  <c r="X58" i="22"/>
  <c r="X303" i="22"/>
  <c r="X447" i="22"/>
  <c r="X278" i="22"/>
  <c r="X285" i="22"/>
  <c r="X264" i="22"/>
  <c r="X271" i="22"/>
  <c r="X311" i="22"/>
  <c r="X316" i="22"/>
  <c r="X454" i="22"/>
  <c r="X459" i="22"/>
  <c r="X389" i="22"/>
  <c r="X393" i="22"/>
  <c r="X397" i="22"/>
  <c r="X401" i="22"/>
  <c r="X405" i="22"/>
  <c r="X409" i="22"/>
  <c r="X421" i="22"/>
  <c r="X425" i="22"/>
  <c r="X413" i="22"/>
  <c r="X417" i="22"/>
  <c r="X429" i="22"/>
  <c r="X433" i="22"/>
  <c r="X365" i="22"/>
  <c r="X369" i="22"/>
  <c r="X357" i="22"/>
  <c r="X361" i="22"/>
  <c r="X465" i="22"/>
  <c r="X469" i="22"/>
  <c r="X473" i="22"/>
  <c r="X477" i="22"/>
  <c r="X481" i="22"/>
  <c r="X485" i="22"/>
  <c r="X489" i="22"/>
  <c r="X493" i="22"/>
  <c r="X437" i="22"/>
  <c r="X373" i="22"/>
  <c r="X377" i="22"/>
  <c r="X381" i="22"/>
  <c r="X385" i="22"/>
  <c r="X259" i="22"/>
  <c r="X347" i="22"/>
  <c r="X348" i="22"/>
  <c r="X342" i="22"/>
  <c r="X444" i="22"/>
  <c r="X260" i="22"/>
  <c r="X464" i="22"/>
  <c r="X349" i="22"/>
  <c r="X310" i="22"/>
  <c r="X545" i="22"/>
  <c r="X603" i="22"/>
  <c r="X703" i="22"/>
  <c r="X520" i="22"/>
  <c r="X527" i="22"/>
  <c r="X506" i="22"/>
  <c r="X513" i="22"/>
  <c r="X562" i="22"/>
  <c r="X563" i="22"/>
  <c r="X554" i="22"/>
  <c r="X558" i="22"/>
  <c r="X642" i="22"/>
  <c r="X646" i="22"/>
  <c r="X650" i="22"/>
  <c r="X654" i="22"/>
  <c r="X658" i="22"/>
  <c r="X662" i="22"/>
  <c r="X674" i="22"/>
  <c r="X678" i="22"/>
  <c r="X666" i="22"/>
  <c r="X670" i="22"/>
  <c r="X682" i="22"/>
  <c r="X686" i="22"/>
  <c r="X618" i="22"/>
  <c r="X622" i="22"/>
  <c r="X610" i="22"/>
  <c r="X614" i="22"/>
  <c r="X712" i="22"/>
  <c r="X716" i="22"/>
  <c r="X720" i="22"/>
  <c r="X724" i="22"/>
  <c r="X728" i="22"/>
  <c r="X732" i="22"/>
  <c r="X736" i="22"/>
  <c r="X740" i="22"/>
  <c r="X690" i="22"/>
  <c r="X626" i="22"/>
  <c r="X630" i="22"/>
  <c r="X634" i="22"/>
  <c r="X638" i="22"/>
  <c r="X497" i="22"/>
  <c r="X599" i="22"/>
  <c r="X600" i="22"/>
  <c r="X589" i="22"/>
  <c r="X697" i="22"/>
  <c r="X498" i="22"/>
  <c r="X710" i="22"/>
  <c r="X601" i="22"/>
  <c r="X552" i="22"/>
  <c r="X590" i="22"/>
  <c r="X698" i="22"/>
  <c r="X499" i="22"/>
  <c r="X711" i="22"/>
  <c r="X602" i="22"/>
  <c r="X553" i="22"/>
  <c r="X788" i="22"/>
  <c r="X931" i="22"/>
  <c r="X763" i="22"/>
  <c r="X770" i="22"/>
  <c r="X749" i="22"/>
  <c r="X756" i="22"/>
  <c r="X800" i="22"/>
  <c r="X938" i="22"/>
  <c r="X943" i="22"/>
  <c r="X873" i="22"/>
  <c r="X877" i="22"/>
  <c r="X881" i="22"/>
  <c r="X885" i="22"/>
  <c r="X889" i="22"/>
  <c r="X893" i="22"/>
  <c r="X905" i="22"/>
  <c r="X909" i="22"/>
  <c r="X897" i="22"/>
  <c r="X901" i="22"/>
  <c r="X913" i="22"/>
  <c r="X917" i="22"/>
  <c r="X849" i="22"/>
  <c r="X853" i="22"/>
  <c r="X841" i="22"/>
  <c r="X845" i="22"/>
  <c r="X954" i="22"/>
  <c r="X958" i="22"/>
  <c r="X962" i="22"/>
  <c r="X966" i="22"/>
  <c r="X970" i="22"/>
  <c r="X974" i="22"/>
  <c r="X978" i="22"/>
  <c r="X982" i="22"/>
  <c r="X921" i="22"/>
  <c r="X857" i="22"/>
  <c r="X861" i="22"/>
  <c r="X865" i="22"/>
  <c r="X869" i="22"/>
  <c r="X744" i="22"/>
  <c r="X831" i="22"/>
  <c r="X832" i="22"/>
  <c r="X826" i="22"/>
  <c r="X928" i="22"/>
  <c r="X745" i="22"/>
  <c r="X953" i="22"/>
  <c r="X833" i="22"/>
  <c r="X795" i="22"/>
  <c r="X1019" i="22"/>
  <c r="X1027" i="22"/>
  <c r="X987" i="22"/>
  <c r="X991" i="22"/>
  <c r="X995" i="22"/>
  <c r="X996" i="22"/>
  <c r="X1003" i="22"/>
  <c r="X1004" i="22"/>
  <c r="X1011" i="22"/>
  <c r="X1012" i="22"/>
  <c r="X1035" i="22"/>
  <c r="X1039" i="22"/>
  <c r="X1043" i="22"/>
  <c r="X1047" i="22"/>
  <c r="X986" i="22"/>
  <c r="X1020" i="22"/>
  <c r="X1028" i="22"/>
  <c r="X1084" i="22"/>
  <c r="X1092" i="22"/>
  <c r="X1052" i="22"/>
  <c r="X1056" i="22"/>
  <c r="X1060" i="22"/>
  <c r="X1061" i="22"/>
  <c r="X1068" i="22"/>
  <c r="X1069" i="22"/>
  <c r="X1076" i="22"/>
  <c r="X1077" i="22"/>
  <c r="X1100" i="22"/>
  <c r="X1104" i="22"/>
  <c r="X1108" i="22"/>
  <c r="X1112" i="22"/>
  <c r="X1051" i="22"/>
  <c r="X1085" i="22"/>
  <c r="X1093" i="22"/>
  <c r="X1149" i="22"/>
  <c r="X1157" i="22"/>
  <c r="X1117" i="22"/>
  <c r="X1121" i="22"/>
  <c r="X1125" i="22"/>
  <c r="X1126" i="22"/>
  <c r="X1133" i="22"/>
  <c r="X1134" i="22"/>
  <c r="X1141" i="22"/>
  <c r="X1142" i="22"/>
  <c r="X1165" i="22"/>
  <c r="X1169" i="22"/>
  <c r="X1173" i="22"/>
  <c r="X1177" i="22"/>
  <c r="X1116" i="22"/>
  <c r="X1150" i="22"/>
  <c r="X1158" i="22"/>
  <c r="X1213" i="22"/>
  <c r="X1221" i="22"/>
  <c r="X1182" i="22"/>
  <c r="X1189" i="22"/>
  <c r="X1190" i="22"/>
  <c r="X1197" i="22"/>
  <c r="X1198" i="22"/>
  <c r="X1205" i="22"/>
  <c r="X1206" i="22"/>
  <c r="X1229" i="22"/>
  <c r="X1233" i="22"/>
  <c r="X1237" i="22"/>
  <c r="X1241" i="22"/>
  <c r="X1181" i="22"/>
  <c r="X1214" i="22"/>
  <c r="X1222" i="22"/>
  <c r="E3" i="43"/>
  <c r="E4" i="43"/>
  <c r="E5" i="43"/>
  <c r="E6" i="43"/>
  <c r="E7" i="43"/>
  <c r="E8" i="43"/>
  <c r="E9" i="43"/>
  <c r="E10" i="43"/>
  <c r="E11" i="43"/>
  <c r="E12" i="43"/>
  <c r="E13" i="43"/>
  <c r="E14" i="43"/>
  <c r="E15" i="43"/>
  <c r="E16" i="43"/>
  <c r="E17" i="43"/>
  <c r="E18" i="43"/>
  <c r="E19" i="43"/>
  <c r="E20" i="43"/>
  <c r="E21" i="43"/>
  <c r="E22" i="43"/>
  <c r="E23" i="43"/>
  <c r="E24" i="43"/>
  <c r="E25" i="43"/>
  <c r="E26" i="43"/>
  <c r="E27" i="43"/>
  <c r="E28" i="43"/>
  <c r="E29" i="43"/>
  <c r="E30" i="43"/>
  <c r="E31" i="43"/>
  <c r="E32" i="43"/>
  <c r="E33" i="43"/>
  <c r="E34" i="43"/>
  <c r="E35" i="43"/>
  <c r="E36" i="43"/>
  <c r="E37" i="43"/>
  <c r="E38" i="43"/>
  <c r="E39" i="43"/>
  <c r="E40" i="43"/>
  <c r="E41" i="43"/>
  <c r="E42" i="43"/>
  <c r="E43" i="43"/>
  <c r="E44" i="43"/>
  <c r="E45" i="43"/>
  <c r="E46" i="43"/>
  <c r="E47" i="43"/>
  <c r="E48" i="43"/>
  <c r="E49" i="43"/>
  <c r="E50" i="43"/>
  <c r="E2" i="43"/>
  <c r="N250" i="16"/>
  <c r="Q250" i="16" s="1" a="1"/>
  <c r="Q250" i="16" s="1"/>
  <c r="N251" i="16"/>
  <c r="N252" i="16"/>
  <c r="O250" i="16"/>
  <c r="A250" i="16" s="1"/>
  <c r="O251" i="16"/>
  <c r="A251" i="16" s="1"/>
  <c r="O252" i="16"/>
  <c r="A252" i="16" s="1"/>
  <c r="N33" i="16"/>
  <c r="Q33" i="16" s="1" a="1"/>
  <c r="Q33" i="16" s="1"/>
  <c r="N34" i="16"/>
  <c r="N35" i="16"/>
  <c r="O33" i="16"/>
  <c r="A33" i="16" s="1"/>
  <c r="O34" i="16"/>
  <c r="O35" i="16"/>
  <c r="A52" i="29"/>
  <c r="N50" i="29"/>
  <c r="N51" i="29"/>
  <c r="N52" i="29"/>
  <c r="A25" i="42" a="1"/>
  <c r="A25" i="42" s="1"/>
  <c r="A24" i="42" a="1"/>
  <c r="A24" i="42" s="1"/>
  <c r="A23" i="42" a="1"/>
  <c r="A23" i="42"/>
  <c r="A22" i="42" a="1"/>
  <c r="A22" i="42" s="1"/>
  <c r="A21" i="42" a="1"/>
  <c r="A21" i="42" s="1"/>
  <c r="A20" i="42" a="1"/>
  <c r="A20" i="42" s="1"/>
  <c r="A19" i="42" a="1"/>
  <c r="A19" i="42" s="1"/>
  <c r="A18" i="42" a="1"/>
  <c r="A18" i="42"/>
  <c r="A17" i="42" a="1"/>
  <c r="A17" i="42"/>
  <c r="A16" i="42" a="1"/>
  <c r="A16" i="42" s="1"/>
  <c r="A15" i="42" a="1"/>
  <c r="A15" i="42" s="1"/>
  <c r="A14" i="42" a="1"/>
  <c r="A14" i="42"/>
  <c r="A13" i="42" a="1"/>
  <c r="A13" i="42" s="1"/>
  <c r="A12" i="42" a="1"/>
  <c r="A12" i="42"/>
  <c r="A11" i="42" a="1"/>
  <c r="A11" i="42"/>
  <c r="A10" i="42" a="1"/>
  <c r="A10" i="42" s="1"/>
  <c r="A9" i="42" a="1"/>
  <c r="A9" i="42"/>
  <c r="A8" i="42" a="1"/>
  <c r="A8" i="42"/>
  <c r="A7" i="42" a="1"/>
  <c r="A7" i="42" s="1"/>
  <c r="A6" i="42" a="1"/>
  <c r="A6" i="42"/>
  <c r="A5" i="42" a="1"/>
  <c r="A5" i="42"/>
  <c r="A4" i="42" a="1"/>
  <c r="A4" i="42" s="1"/>
  <c r="A3" i="42" a="1"/>
  <c r="A3" i="42"/>
  <c r="A2" i="42" a="1"/>
  <c r="A2" i="42"/>
  <c r="I3" i="33" a="1"/>
  <c r="I3" i="33" s="1"/>
  <c r="I4" i="33" a="1"/>
  <c r="I4" i="33" s="1"/>
  <c r="I5" i="33" a="1"/>
  <c r="I5" i="33"/>
  <c r="I6" i="33" a="1"/>
  <c r="I6" i="33" s="1"/>
  <c r="I7" i="33" a="1"/>
  <c r="I7" i="33" s="1"/>
  <c r="I8" i="33" a="1"/>
  <c r="I8" i="33" s="1"/>
  <c r="I9" i="33" a="1"/>
  <c r="I9" i="33"/>
  <c r="I10" i="33" a="1"/>
  <c r="I10" i="33" s="1"/>
  <c r="I11" i="33" a="1"/>
  <c r="I11" i="33" s="1"/>
  <c r="I12" i="33" a="1"/>
  <c r="I12" i="33" s="1"/>
  <c r="I13" i="33" a="1"/>
  <c r="I13" i="33"/>
  <c r="I14" i="33" a="1"/>
  <c r="I14" i="33" s="1"/>
  <c r="I15" i="33" a="1"/>
  <c r="I15" i="33" s="1"/>
  <c r="I16" i="33" a="1"/>
  <c r="I16" i="33" s="1"/>
  <c r="I17" i="33" a="1"/>
  <c r="I17" i="33"/>
  <c r="I18" i="33" a="1"/>
  <c r="I18" i="33" s="1"/>
  <c r="I19" i="33" a="1"/>
  <c r="I19" i="33" s="1"/>
  <c r="I20" i="33" a="1"/>
  <c r="I20" i="33" s="1"/>
  <c r="I21" i="33" a="1"/>
  <c r="I21" i="33"/>
  <c r="I22" i="33" a="1"/>
  <c r="I22" i="33" s="1"/>
  <c r="I23" i="33" a="1"/>
  <c r="I23" i="33" s="1"/>
  <c r="I24" i="33" a="1"/>
  <c r="I24" i="33" s="1"/>
  <c r="I25" i="33" a="1"/>
  <c r="I25" i="33"/>
  <c r="I26" i="33" a="1"/>
  <c r="I26" i="33" s="1"/>
  <c r="I27" i="33" a="1"/>
  <c r="I27" i="33" s="1"/>
  <c r="I28" i="33" a="1"/>
  <c r="I28" i="33" s="1"/>
  <c r="I29" i="33" a="1"/>
  <c r="I29" i="33" s="1"/>
  <c r="I30" i="33" a="1"/>
  <c r="I30" i="33" s="1"/>
  <c r="I31" i="33" a="1"/>
  <c r="I31" i="33" s="1"/>
  <c r="I2" i="33" a="1"/>
  <c r="I2" i="33" s="1"/>
  <c r="Z158" i="25" l="1" a="1"/>
  <c r="Z158" i="25" s="1"/>
  <c r="Z157" i="25" a="1"/>
  <c r="Z157" i="25" s="1"/>
  <c r="Z155" i="25" a="1"/>
  <c r="Z155" i="25" s="1"/>
  <c r="Z156" i="25" a="1"/>
  <c r="Z156" i="25" s="1"/>
  <c r="Z116" i="25" a="1"/>
  <c r="Z116" i="25" s="1"/>
  <c r="Z115" i="25" a="1"/>
  <c r="Z115" i="25" s="1"/>
  <c r="Z108" i="25" a="1"/>
  <c r="Z108" i="25" s="1"/>
  <c r="Z107" i="25" a="1"/>
  <c r="Z107" i="25" s="1"/>
  <c r="Z67" i="25" a="1"/>
  <c r="Z67" i="25" s="1"/>
  <c r="Z73" i="25" a="1"/>
  <c r="Z73" i="25" s="1"/>
  <c r="Z71" i="25" a="1"/>
  <c r="Z71" i="25" s="1"/>
  <c r="Z77" i="25" a="1"/>
  <c r="Z77" i="25" s="1"/>
  <c r="Z62" i="25" a="1"/>
  <c r="Z62" i="25" s="1"/>
  <c r="Z85" i="25" a="1"/>
  <c r="Z85" i="25" s="1"/>
  <c r="Z66" i="25" a="1"/>
  <c r="Z66" i="25" s="1"/>
  <c r="Z68" i="25" a="1"/>
  <c r="Z68" i="25" s="1"/>
  <c r="Z64" i="25" a="1"/>
  <c r="Z64" i="25" s="1"/>
  <c r="Z69" i="25" a="1"/>
  <c r="Z69" i="25" s="1"/>
  <c r="Z83" i="25" a="1"/>
  <c r="Z83" i="25" s="1"/>
  <c r="Z70" i="25" a="1"/>
  <c r="Z70" i="25" s="1"/>
  <c r="Z74" i="25" a="1"/>
  <c r="Z74" i="25" s="1"/>
  <c r="Z75" i="25" a="1"/>
  <c r="Z75" i="25" s="1"/>
  <c r="Z80" i="25" a="1"/>
  <c r="Z80" i="25" s="1"/>
  <c r="Z76" i="25" a="1"/>
  <c r="Z76" i="25" s="1"/>
  <c r="Z81" i="25" a="1"/>
  <c r="Z81" i="25" s="1"/>
  <c r="Z82" i="25" a="1"/>
  <c r="Z82" i="25" s="1"/>
  <c r="Z59" i="25" a="1"/>
  <c r="Z59" i="25" s="1"/>
  <c r="Z78" i="25" a="1"/>
  <c r="Z78" i="25" s="1"/>
  <c r="Z61" i="25" a="1"/>
  <c r="Z61" i="25" s="1"/>
  <c r="Z63" i="25" a="1"/>
  <c r="Z63" i="25" s="1"/>
  <c r="Z84" i="25" a="1"/>
  <c r="Z84" i="25" s="1"/>
  <c r="Z60" i="25" a="1"/>
  <c r="Z60" i="25" s="1"/>
  <c r="A300" i="22"/>
  <c r="A302" i="22"/>
  <c r="A35" i="16"/>
  <c r="A34" i="16"/>
  <c r="M2" i="33" a="1"/>
  <c r="M2" i="33" s="1"/>
  <c r="Q941" i="25"/>
  <c r="O941" i="25"/>
  <c r="Q615" i="25"/>
  <c r="O615" i="25"/>
  <c r="Q289" i="25"/>
  <c r="O289" i="25"/>
  <c r="Q748" i="25"/>
  <c r="O748" i="25"/>
  <c r="Q750" i="25"/>
  <c r="O750" i="25"/>
  <c r="Q422" i="25"/>
  <c r="O422" i="25"/>
  <c r="Q424" i="25"/>
  <c r="O424" i="25"/>
  <c r="Q65" i="25"/>
  <c r="O65" i="25"/>
  <c r="Q79" i="25"/>
  <c r="O79" i="25"/>
  <c r="O72" i="25"/>
  <c r="O58" i="25"/>
  <c r="W58" i="25" s="1"/>
  <c r="Z58" i="25" s="1" a="1"/>
  <c r="Z58" i="25" s="1"/>
  <c r="O288" i="25"/>
  <c r="W288" i="25" s="1"/>
  <c r="Z288" i="25" s="1" a="1"/>
  <c r="Z288" i="25" s="1"/>
  <c r="O423" i="25"/>
  <c r="O421" i="25"/>
  <c r="O614" i="25"/>
  <c r="O749" i="25"/>
  <c r="W749" i="25" s="1"/>
  <c r="Z749" i="25" s="1" a="1"/>
  <c r="Z749" i="25" s="1"/>
  <c r="O747" i="25"/>
  <c r="O940" i="25"/>
  <c r="Q72" i="25"/>
  <c r="Q58" i="25"/>
  <c r="Q288" i="25"/>
  <c r="Q423" i="25"/>
  <c r="Q421" i="25"/>
  <c r="Q614" i="25"/>
  <c r="Q749" i="25"/>
  <c r="Q747" i="25"/>
  <c r="Q940" i="25"/>
  <c r="Z959" i="25" a="1"/>
  <c r="Z959" i="25" s="1"/>
  <c r="W959" i="25"/>
  <c r="Q959" i="25"/>
  <c r="O959" i="25"/>
  <c r="Z957" i="25" a="1"/>
  <c r="Z957" i="25" s="1"/>
  <c r="W957" i="25"/>
  <c r="Q957" i="25"/>
  <c r="O957" i="25"/>
  <c r="Z955" i="25" a="1"/>
  <c r="Z955" i="25" s="1"/>
  <c r="W955" i="25"/>
  <c r="Q955" i="25"/>
  <c r="O955" i="25"/>
  <c r="Z953" i="25" a="1"/>
  <c r="Z953" i="25" s="1"/>
  <c r="W953" i="25"/>
  <c r="Q953" i="25"/>
  <c r="O953" i="25"/>
  <c r="Z951" i="25" a="1"/>
  <c r="Z951" i="25" s="1"/>
  <c r="W951" i="25"/>
  <c r="Q951" i="25"/>
  <c r="O951" i="25"/>
  <c r="Z949" i="25" a="1"/>
  <c r="Z949" i="25" s="1"/>
  <c r="W949" i="25"/>
  <c r="Q949" i="25"/>
  <c r="O949" i="25"/>
  <c r="Z907" i="25" a="1"/>
  <c r="Z907" i="25" s="1"/>
  <c r="W907" i="25"/>
  <c r="Q907" i="25"/>
  <c r="O907" i="25"/>
  <c r="Z906" i="25" a="1"/>
  <c r="Z906" i="25" s="1"/>
  <c r="W906" i="25"/>
  <c r="Q906" i="25"/>
  <c r="O906" i="25"/>
  <c r="Z905" i="25" a="1"/>
  <c r="Z905" i="25" s="1"/>
  <c r="W905" i="25"/>
  <c r="Q905" i="25"/>
  <c r="O905" i="25"/>
  <c r="Z904" i="25" a="1"/>
  <c r="Z904" i="25" s="1"/>
  <c r="W904" i="25"/>
  <c r="Q904" i="25"/>
  <c r="O904" i="25"/>
  <c r="Z1000" i="25" a="1"/>
  <c r="Z1000" i="25" s="1"/>
  <c r="W1000" i="25"/>
  <c r="Q1000" i="25"/>
  <c r="O1000" i="25"/>
  <c r="Z942" i="25" a="1"/>
  <c r="Z942" i="25" s="1"/>
  <c r="W942" i="25"/>
  <c r="Q942" i="25"/>
  <c r="O942" i="25"/>
  <c r="Z999" i="25" a="1"/>
  <c r="Z999" i="25" s="1"/>
  <c r="W999" i="25"/>
  <c r="Q999" i="25"/>
  <c r="O999" i="25"/>
  <c r="Z998" i="25" a="1"/>
  <c r="Z998" i="25" s="1"/>
  <c r="W998" i="25"/>
  <c r="Q998" i="25"/>
  <c r="O998" i="25"/>
  <c r="Z997" i="25" a="1"/>
  <c r="Z997" i="25" s="1"/>
  <c r="W997" i="25"/>
  <c r="Q997" i="25"/>
  <c r="O997" i="25"/>
  <c r="Z996" i="25" a="1"/>
  <c r="Z996" i="25" s="1"/>
  <c r="W996" i="25"/>
  <c r="Q996" i="25"/>
  <c r="O996" i="25"/>
  <c r="Z995" i="25" a="1"/>
  <c r="Z995" i="25" s="1"/>
  <c r="W995" i="25"/>
  <c r="Q995" i="25"/>
  <c r="O995" i="25"/>
  <c r="Z970" i="25" a="1"/>
  <c r="Z970" i="25" s="1"/>
  <c r="W970" i="25"/>
  <c r="Q970" i="25"/>
  <c r="O970" i="25"/>
  <c r="Z969" i="25" a="1"/>
  <c r="Z969" i="25" s="1"/>
  <c r="W969" i="25"/>
  <c r="Q969" i="25"/>
  <c r="O969" i="25"/>
  <c r="Z968" i="25" a="1"/>
  <c r="Z968" i="25" s="1"/>
  <c r="W968" i="25"/>
  <c r="Q968" i="25"/>
  <c r="O968" i="25"/>
  <c r="Z967" i="25" a="1"/>
  <c r="Z967" i="25" s="1"/>
  <c r="W967" i="25"/>
  <c r="Q967" i="25"/>
  <c r="O967" i="25"/>
  <c r="Z966" i="25" a="1"/>
  <c r="Z966" i="25" s="1"/>
  <c r="W966" i="25"/>
  <c r="Q966" i="25"/>
  <c r="O966" i="25"/>
  <c r="Z965" i="25" a="1"/>
  <c r="Z965" i="25" s="1"/>
  <c r="W965" i="25"/>
  <c r="Q965" i="25"/>
  <c r="O965" i="25"/>
  <c r="Z964" i="25" a="1"/>
  <c r="Z964" i="25" s="1"/>
  <c r="W964" i="25"/>
  <c r="Q964" i="25"/>
  <c r="O964" i="25"/>
  <c r="Z963" i="25" a="1"/>
  <c r="Z963" i="25" s="1"/>
  <c r="W963" i="25"/>
  <c r="Q963" i="25"/>
  <c r="O963" i="25"/>
  <c r="Z962" i="25" a="1"/>
  <c r="Z962" i="25" s="1"/>
  <c r="W962" i="25"/>
  <c r="Q962" i="25"/>
  <c r="O962" i="25"/>
  <c r="Z961" i="25" a="1"/>
  <c r="Z961" i="25" s="1"/>
  <c r="W961" i="25"/>
  <c r="Q961" i="25"/>
  <c r="O961" i="25"/>
  <c r="Z960" i="25" a="1"/>
  <c r="Z960" i="25" s="1"/>
  <c r="W960" i="25"/>
  <c r="Q960" i="25"/>
  <c r="O960" i="25"/>
  <c r="Z958" i="25" a="1"/>
  <c r="Z958" i="25" s="1"/>
  <c r="W958" i="25"/>
  <c r="Q958" i="25"/>
  <c r="O958" i="25"/>
  <c r="Z956" i="25" a="1"/>
  <c r="Z956" i="25" s="1"/>
  <c r="W956" i="25"/>
  <c r="Q956" i="25"/>
  <c r="O956" i="25"/>
  <c r="Z954" i="25" a="1"/>
  <c r="Z954" i="25" s="1"/>
  <c r="W954" i="25"/>
  <c r="Q954" i="25"/>
  <c r="O954" i="25"/>
  <c r="Z952" i="25" a="1"/>
  <c r="Z952" i="25" s="1"/>
  <c r="W952" i="25"/>
  <c r="Q952" i="25"/>
  <c r="O952" i="25"/>
  <c r="Z950" i="25" a="1"/>
  <c r="Z950" i="25" s="1"/>
  <c r="W950" i="25"/>
  <c r="Q950" i="25"/>
  <c r="O950" i="25"/>
  <c r="Z948" i="25" a="1"/>
  <c r="Z948" i="25" s="1"/>
  <c r="W948" i="25"/>
  <c r="Q948" i="25"/>
  <c r="O948" i="25"/>
  <c r="Z947" i="25" a="1"/>
  <c r="Z947" i="25" s="1"/>
  <c r="W947" i="25"/>
  <c r="Q947" i="25"/>
  <c r="O947" i="25"/>
  <c r="Z946" i="25" a="1"/>
  <c r="Z946" i="25" s="1"/>
  <c r="W946" i="25"/>
  <c r="Q946" i="25"/>
  <c r="O946" i="25"/>
  <c r="Z945" i="25" a="1"/>
  <c r="Z945" i="25" s="1"/>
  <c r="W945" i="25"/>
  <c r="Q945" i="25"/>
  <c r="O945" i="25"/>
  <c r="Z944" i="25" a="1"/>
  <c r="Z944" i="25" s="1"/>
  <c r="W944" i="25"/>
  <c r="Q944" i="25"/>
  <c r="O944" i="25"/>
  <c r="Z943" i="25" a="1"/>
  <c r="Z943" i="25" s="1"/>
  <c r="W943" i="25"/>
  <c r="Q943" i="25"/>
  <c r="O943" i="25"/>
  <c r="Z633" i="25" a="1"/>
  <c r="Z633" i="25" s="1"/>
  <c r="W633" i="25"/>
  <c r="Q633" i="25"/>
  <c r="O633" i="25"/>
  <c r="Z631" i="25" a="1"/>
  <c r="Z631" i="25" s="1"/>
  <c r="W631" i="25"/>
  <c r="Q631" i="25"/>
  <c r="O631" i="25"/>
  <c r="Z629" i="25" a="1"/>
  <c r="Z629" i="25" s="1"/>
  <c r="W629" i="25"/>
  <c r="Q629" i="25"/>
  <c r="O629" i="25"/>
  <c r="Z627" i="25" a="1"/>
  <c r="Z627" i="25" s="1"/>
  <c r="W627" i="25"/>
  <c r="Q627" i="25"/>
  <c r="O627" i="25"/>
  <c r="Z625" i="25" a="1"/>
  <c r="Z625" i="25" s="1"/>
  <c r="W625" i="25"/>
  <c r="Q625" i="25"/>
  <c r="O625" i="25"/>
  <c r="Z623" i="25" a="1"/>
  <c r="Z623" i="25" s="1"/>
  <c r="W623" i="25"/>
  <c r="Q623" i="25"/>
  <c r="O623" i="25"/>
  <c r="Z581" i="25" a="1"/>
  <c r="Z581" i="25" s="1"/>
  <c r="W581" i="25"/>
  <c r="Q581" i="25"/>
  <c r="O581" i="25"/>
  <c r="Z580" i="25" a="1"/>
  <c r="Z580" i="25" s="1"/>
  <c r="W580" i="25"/>
  <c r="Q580" i="25"/>
  <c r="O580" i="25"/>
  <c r="Z579" i="25" a="1"/>
  <c r="Z579" i="25" s="1"/>
  <c r="W579" i="25"/>
  <c r="Q579" i="25"/>
  <c r="O579" i="25"/>
  <c r="Z578" i="25" a="1"/>
  <c r="Z578" i="25" s="1"/>
  <c r="W578" i="25"/>
  <c r="Q578" i="25"/>
  <c r="O578" i="25"/>
  <c r="Z674" i="25" a="1"/>
  <c r="Z674" i="25" s="1"/>
  <c r="W674" i="25"/>
  <c r="Q674" i="25"/>
  <c r="O674" i="25"/>
  <c r="Z616" i="25" a="1"/>
  <c r="Z616" i="25" s="1"/>
  <c r="W616" i="25"/>
  <c r="Q616" i="25"/>
  <c r="O616" i="25"/>
  <c r="Z673" i="25" a="1"/>
  <c r="Z673" i="25" s="1"/>
  <c r="W673" i="25"/>
  <c r="Q673" i="25"/>
  <c r="O673" i="25"/>
  <c r="Z672" i="25" a="1"/>
  <c r="Z672" i="25" s="1"/>
  <c r="W672" i="25"/>
  <c r="Q672" i="25"/>
  <c r="O672" i="25"/>
  <c r="Z671" i="25" a="1"/>
  <c r="Z671" i="25" s="1"/>
  <c r="W671" i="25"/>
  <c r="Q671" i="25"/>
  <c r="O671" i="25"/>
  <c r="Z670" i="25" a="1"/>
  <c r="Z670" i="25" s="1"/>
  <c r="W670" i="25"/>
  <c r="Q670" i="25"/>
  <c r="O670" i="25"/>
  <c r="Z669" i="25" a="1"/>
  <c r="Z669" i="25" s="1"/>
  <c r="W669" i="25"/>
  <c r="Q669" i="25"/>
  <c r="O669" i="25"/>
  <c r="Z644" i="25" a="1"/>
  <c r="Z644" i="25" s="1"/>
  <c r="W644" i="25"/>
  <c r="Q644" i="25"/>
  <c r="O644" i="25"/>
  <c r="Z643" i="25" a="1"/>
  <c r="Z643" i="25" s="1"/>
  <c r="W643" i="25"/>
  <c r="Q643" i="25"/>
  <c r="O643" i="25"/>
  <c r="Z642" i="25" a="1"/>
  <c r="Z642" i="25" s="1"/>
  <c r="W642" i="25"/>
  <c r="Q642" i="25"/>
  <c r="O642" i="25"/>
  <c r="Z641" i="25" a="1"/>
  <c r="Z641" i="25" s="1"/>
  <c r="W641" i="25"/>
  <c r="Q641" i="25"/>
  <c r="O641" i="25"/>
  <c r="Z640" i="25" a="1"/>
  <c r="Z640" i="25" s="1"/>
  <c r="W640" i="25"/>
  <c r="Q640" i="25"/>
  <c r="O640" i="25"/>
  <c r="Z639" i="25" a="1"/>
  <c r="Z639" i="25" s="1"/>
  <c r="W639" i="25"/>
  <c r="Q639" i="25"/>
  <c r="O639" i="25"/>
  <c r="Z638" i="25" a="1"/>
  <c r="Z638" i="25" s="1"/>
  <c r="W638" i="25"/>
  <c r="Q638" i="25"/>
  <c r="O638" i="25"/>
  <c r="Z637" i="25" a="1"/>
  <c r="Z637" i="25" s="1"/>
  <c r="W637" i="25"/>
  <c r="Q637" i="25"/>
  <c r="O637" i="25"/>
  <c r="Z636" i="25" a="1"/>
  <c r="Z636" i="25" s="1"/>
  <c r="W636" i="25"/>
  <c r="Q636" i="25"/>
  <c r="O636" i="25"/>
  <c r="Z635" i="25" a="1"/>
  <c r="Z635" i="25" s="1"/>
  <c r="W635" i="25"/>
  <c r="Q635" i="25"/>
  <c r="O635" i="25"/>
  <c r="Z634" i="25" a="1"/>
  <c r="Z634" i="25" s="1"/>
  <c r="W634" i="25"/>
  <c r="Q634" i="25"/>
  <c r="O634" i="25"/>
  <c r="Z632" i="25" a="1"/>
  <c r="Z632" i="25" s="1"/>
  <c r="W632" i="25"/>
  <c r="Q632" i="25"/>
  <c r="O632" i="25"/>
  <c r="Z630" i="25" a="1"/>
  <c r="Z630" i="25" s="1"/>
  <c r="W630" i="25"/>
  <c r="Q630" i="25"/>
  <c r="O630" i="25"/>
  <c r="Z628" i="25" a="1"/>
  <c r="Z628" i="25" s="1"/>
  <c r="W628" i="25"/>
  <c r="Q628" i="25"/>
  <c r="O628" i="25"/>
  <c r="Z626" i="25" a="1"/>
  <c r="Z626" i="25" s="1"/>
  <c r="W626" i="25"/>
  <c r="Q626" i="25"/>
  <c r="O626" i="25"/>
  <c r="Z624" i="25" a="1"/>
  <c r="Z624" i="25" s="1"/>
  <c r="W624" i="25"/>
  <c r="Q624" i="25"/>
  <c r="O624" i="25"/>
  <c r="Z622" i="25" a="1"/>
  <c r="Z622" i="25" s="1"/>
  <c r="W622" i="25"/>
  <c r="Q622" i="25"/>
  <c r="O622" i="25"/>
  <c r="Z621" i="25" a="1"/>
  <c r="Z621" i="25" s="1"/>
  <c r="W621" i="25"/>
  <c r="Q621" i="25"/>
  <c r="O621" i="25"/>
  <c r="Z620" i="25" a="1"/>
  <c r="Z620" i="25" s="1"/>
  <c r="W620" i="25"/>
  <c r="Q620" i="25"/>
  <c r="O620" i="25"/>
  <c r="Z619" i="25" a="1"/>
  <c r="Z619" i="25" s="1"/>
  <c r="W619" i="25"/>
  <c r="Q619" i="25"/>
  <c r="O619" i="25"/>
  <c r="Z618" i="25" a="1"/>
  <c r="Z618" i="25" s="1"/>
  <c r="W618" i="25"/>
  <c r="Q618" i="25"/>
  <c r="O618" i="25"/>
  <c r="Z617" i="25" a="1"/>
  <c r="Z617" i="25" s="1"/>
  <c r="W617" i="25"/>
  <c r="Q617" i="25"/>
  <c r="O617" i="25"/>
  <c r="Z307" i="25" a="1"/>
  <c r="Z307" i="25" s="1"/>
  <c r="W307" i="25"/>
  <c r="Q307" i="25"/>
  <c r="O307" i="25"/>
  <c r="Z305" i="25" a="1"/>
  <c r="Z305" i="25" s="1"/>
  <c r="W305" i="25"/>
  <c r="Q305" i="25"/>
  <c r="O305" i="25"/>
  <c r="Z303" i="25" a="1"/>
  <c r="Z303" i="25" s="1"/>
  <c r="W303" i="25"/>
  <c r="Q303" i="25"/>
  <c r="O303" i="25"/>
  <c r="Z301" i="25" a="1"/>
  <c r="Z301" i="25" s="1"/>
  <c r="W301" i="25"/>
  <c r="Q301" i="25"/>
  <c r="O301" i="25"/>
  <c r="Z299" i="25" a="1"/>
  <c r="Z299" i="25" s="1"/>
  <c r="W299" i="25"/>
  <c r="Q299" i="25"/>
  <c r="O299" i="25"/>
  <c r="Z297" i="25" a="1"/>
  <c r="Z297" i="25" s="1"/>
  <c r="W297" i="25"/>
  <c r="Q297" i="25"/>
  <c r="O297" i="25"/>
  <c r="Z255" i="25" a="1"/>
  <c r="Z255" i="25" s="1"/>
  <c r="W255" i="25"/>
  <c r="Q255" i="25"/>
  <c r="O255" i="25"/>
  <c r="Z254" i="25" a="1"/>
  <c r="Z254" i="25" s="1"/>
  <c r="W254" i="25"/>
  <c r="Q254" i="25"/>
  <c r="O254" i="25"/>
  <c r="Z253" i="25" a="1"/>
  <c r="Z253" i="25" s="1"/>
  <c r="W253" i="25"/>
  <c r="Q253" i="25"/>
  <c r="O253" i="25"/>
  <c r="Z252" i="25" a="1"/>
  <c r="Z252" i="25" s="1"/>
  <c r="W252" i="25"/>
  <c r="Q252" i="25"/>
  <c r="O252" i="25"/>
  <c r="Z348" i="25" a="1"/>
  <c r="Z348" i="25" s="1"/>
  <c r="W348" i="25"/>
  <c r="Q348" i="25"/>
  <c r="O348" i="25"/>
  <c r="Z290" i="25" a="1"/>
  <c r="Z290" i="25" s="1"/>
  <c r="W290" i="25"/>
  <c r="Q290" i="25"/>
  <c r="O290" i="25"/>
  <c r="Z347" i="25" a="1"/>
  <c r="Z347" i="25" s="1"/>
  <c r="W347" i="25"/>
  <c r="Q347" i="25"/>
  <c r="O347" i="25"/>
  <c r="Z346" i="25" a="1"/>
  <c r="Z346" i="25" s="1"/>
  <c r="W346" i="25"/>
  <c r="Q346" i="25"/>
  <c r="O346" i="25"/>
  <c r="Z345" i="25" a="1"/>
  <c r="Z345" i="25" s="1"/>
  <c r="W345" i="25"/>
  <c r="Q345" i="25"/>
  <c r="O345" i="25"/>
  <c r="Z344" i="25" a="1"/>
  <c r="Z344" i="25" s="1"/>
  <c r="W344" i="25"/>
  <c r="Q344" i="25"/>
  <c r="O344" i="25"/>
  <c r="Z343" i="25" a="1"/>
  <c r="Z343" i="25" s="1"/>
  <c r="W343" i="25"/>
  <c r="Q343" i="25"/>
  <c r="O343" i="25"/>
  <c r="Z318" i="25" a="1"/>
  <c r="Z318" i="25" s="1"/>
  <c r="W318" i="25"/>
  <c r="Q318" i="25"/>
  <c r="O318" i="25"/>
  <c r="Z317" i="25" a="1"/>
  <c r="Z317" i="25" s="1"/>
  <c r="W317" i="25"/>
  <c r="Q317" i="25"/>
  <c r="O317" i="25"/>
  <c r="Z316" i="25" a="1"/>
  <c r="Z316" i="25" s="1"/>
  <c r="W316" i="25"/>
  <c r="Q316" i="25"/>
  <c r="O316" i="25"/>
  <c r="Z315" i="25" a="1"/>
  <c r="Z315" i="25" s="1"/>
  <c r="W315" i="25"/>
  <c r="Q315" i="25"/>
  <c r="O315" i="25"/>
  <c r="Z314" i="25" a="1"/>
  <c r="Z314" i="25" s="1"/>
  <c r="W314" i="25"/>
  <c r="Q314" i="25"/>
  <c r="O314" i="25"/>
  <c r="Z313" i="25" a="1"/>
  <c r="Z313" i="25" s="1"/>
  <c r="W313" i="25"/>
  <c r="Q313" i="25"/>
  <c r="O313" i="25"/>
  <c r="Z312" i="25" a="1"/>
  <c r="Z312" i="25" s="1"/>
  <c r="W312" i="25"/>
  <c r="Q312" i="25"/>
  <c r="O312" i="25"/>
  <c r="Z311" i="25" a="1"/>
  <c r="Z311" i="25" s="1"/>
  <c r="W311" i="25"/>
  <c r="Q311" i="25"/>
  <c r="O311" i="25"/>
  <c r="Z310" i="25" a="1"/>
  <c r="Z310" i="25" s="1"/>
  <c r="W310" i="25"/>
  <c r="Q310" i="25"/>
  <c r="O310" i="25"/>
  <c r="Z309" i="25" a="1"/>
  <c r="Z309" i="25" s="1"/>
  <c r="W309" i="25"/>
  <c r="Q309" i="25"/>
  <c r="O309" i="25"/>
  <c r="Z308" i="25" a="1"/>
  <c r="Z308" i="25" s="1"/>
  <c r="W308" i="25"/>
  <c r="Q308" i="25"/>
  <c r="O308" i="25"/>
  <c r="Z306" i="25" a="1"/>
  <c r="Z306" i="25" s="1"/>
  <c r="W306" i="25"/>
  <c r="Q306" i="25"/>
  <c r="O306" i="25"/>
  <c r="Z304" i="25" a="1"/>
  <c r="Z304" i="25" s="1"/>
  <c r="W304" i="25"/>
  <c r="Q304" i="25"/>
  <c r="O304" i="25"/>
  <c r="Z302" i="25" a="1"/>
  <c r="Z302" i="25" s="1"/>
  <c r="W302" i="25"/>
  <c r="Q302" i="25"/>
  <c r="O302" i="25"/>
  <c r="Z300" i="25" a="1"/>
  <c r="Z300" i="25" s="1"/>
  <c r="W300" i="25"/>
  <c r="Q300" i="25"/>
  <c r="O300" i="25"/>
  <c r="Z298" i="25" a="1"/>
  <c r="Z298" i="25" s="1"/>
  <c r="W298" i="25"/>
  <c r="Q298" i="25"/>
  <c r="O298" i="25"/>
  <c r="Z296" i="25" a="1"/>
  <c r="Z296" i="25" s="1"/>
  <c r="W296" i="25"/>
  <c r="Q296" i="25"/>
  <c r="O296" i="25"/>
  <c r="Z295" i="25" a="1"/>
  <c r="Z295" i="25" s="1"/>
  <c r="W295" i="25"/>
  <c r="Q295" i="25"/>
  <c r="O295" i="25"/>
  <c r="Z294" i="25" a="1"/>
  <c r="Z294" i="25" s="1"/>
  <c r="W294" i="25"/>
  <c r="Q294" i="25"/>
  <c r="O294" i="25"/>
  <c r="Z293" i="25" a="1"/>
  <c r="Z293" i="25" s="1"/>
  <c r="W293" i="25"/>
  <c r="Q293" i="25"/>
  <c r="O293" i="25"/>
  <c r="Z292" i="25" a="1"/>
  <c r="Z292" i="25" s="1"/>
  <c r="W292" i="25"/>
  <c r="Q292" i="25"/>
  <c r="O292" i="25"/>
  <c r="Z291" i="25" a="1"/>
  <c r="Z291" i="25" s="1"/>
  <c r="W291" i="25"/>
  <c r="Q291" i="25"/>
  <c r="O291" i="25"/>
  <c r="Z811" i="25" a="1"/>
  <c r="Z811" i="25" s="1"/>
  <c r="W811" i="25"/>
  <c r="Q811" i="25"/>
  <c r="O811" i="25"/>
  <c r="Z809" i="25" a="1"/>
  <c r="Z809" i="25" s="1"/>
  <c r="W809" i="25"/>
  <c r="Q809" i="25"/>
  <c r="O809" i="25"/>
  <c r="Z807" i="25" a="1"/>
  <c r="Z807" i="25" s="1"/>
  <c r="W807" i="25"/>
  <c r="Q807" i="25"/>
  <c r="O807" i="25"/>
  <c r="Z805" i="25" a="1"/>
  <c r="Z805" i="25" s="1"/>
  <c r="W805" i="25"/>
  <c r="Q805" i="25"/>
  <c r="O805" i="25"/>
  <c r="Z803" i="25" a="1"/>
  <c r="Z803" i="25" s="1"/>
  <c r="W803" i="25"/>
  <c r="Q803" i="25"/>
  <c r="O803" i="25"/>
  <c r="Z801" i="25" a="1"/>
  <c r="Z801" i="25" s="1"/>
  <c r="W801" i="25"/>
  <c r="Q801" i="25"/>
  <c r="O801" i="25"/>
  <c r="Z701" i="25" a="1"/>
  <c r="Z701" i="25" s="1"/>
  <c r="W701" i="25"/>
  <c r="Q701" i="25"/>
  <c r="O701" i="25"/>
  <c r="Z700" i="25" a="1"/>
  <c r="Z700" i="25" s="1"/>
  <c r="W700" i="25"/>
  <c r="Q700" i="25"/>
  <c r="O700" i="25"/>
  <c r="Z699" i="25" a="1"/>
  <c r="Z699" i="25" s="1"/>
  <c r="W699" i="25"/>
  <c r="Q699" i="25"/>
  <c r="O699" i="25"/>
  <c r="Z698" i="25" a="1"/>
  <c r="Z698" i="25" s="1"/>
  <c r="W698" i="25"/>
  <c r="Q698" i="25"/>
  <c r="O698" i="25"/>
  <c r="Z886" i="25" a="1"/>
  <c r="Z886" i="25" s="1"/>
  <c r="W886" i="25"/>
  <c r="Q886" i="25"/>
  <c r="O886" i="25"/>
  <c r="Z771" i="25" a="1"/>
  <c r="Z771" i="25" s="1"/>
  <c r="W771" i="25"/>
  <c r="Q771" i="25"/>
  <c r="O771" i="25"/>
  <c r="Z873" i="25" a="1"/>
  <c r="Z873" i="25" s="1"/>
  <c r="W873" i="25"/>
  <c r="Q873" i="25"/>
  <c r="O873" i="25"/>
  <c r="Z872" i="25" a="1"/>
  <c r="Z872" i="25" s="1"/>
  <c r="W872" i="25"/>
  <c r="Q872" i="25"/>
  <c r="O872" i="25"/>
  <c r="Z871" i="25" a="1"/>
  <c r="Z871" i="25" s="1"/>
  <c r="W871" i="25"/>
  <c r="Q871" i="25"/>
  <c r="O871" i="25"/>
  <c r="Z870" i="25" a="1"/>
  <c r="Z870" i="25" s="1"/>
  <c r="W870" i="25"/>
  <c r="Q870" i="25"/>
  <c r="O870" i="25"/>
  <c r="Z869" i="25" a="1"/>
  <c r="Z869" i="25" s="1"/>
  <c r="W869" i="25"/>
  <c r="Q869" i="25"/>
  <c r="O869" i="25"/>
  <c r="Z829" i="25" a="1"/>
  <c r="Z829" i="25" s="1"/>
  <c r="W829" i="25"/>
  <c r="Q829" i="25"/>
  <c r="O829" i="25"/>
  <c r="Z828" i="25" a="1"/>
  <c r="Z828" i="25" s="1"/>
  <c r="W828" i="25"/>
  <c r="Q828" i="25"/>
  <c r="O828" i="25"/>
  <c r="Z827" i="25" a="1"/>
  <c r="Z827" i="25" s="1"/>
  <c r="W827" i="25"/>
  <c r="Q827" i="25"/>
  <c r="O827" i="25"/>
  <c r="Z826" i="25" a="1"/>
  <c r="Z826" i="25" s="1"/>
  <c r="W826" i="25"/>
  <c r="Q826" i="25"/>
  <c r="O826" i="25"/>
  <c r="Z825" i="25" a="1"/>
  <c r="Z825" i="25" s="1"/>
  <c r="W825" i="25"/>
  <c r="Q825" i="25"/>
  <c r="O825" i="25"/>
  <c r="Z824" i="25" a="1"/>
  <c r="Z824" i="25" s="1"/>
  <c r="W824" i="25"/>
  <c r="Q824" i="25"/>
  <c r="O824" i="25"/>
  <c r="Z823" i="25" a="1"/>
  <c r="Z823" i="25" s="1"/>
  <c r="W823" i="25"/>
  <c r="Q823" i="25"/>
  <c r="O823" i="25"/>
  <c r="Z822" i="25" a="1"/>
  <c r="Z822" i="25" s="1"/>
  <c r="W822" i="25"/>
  <c r="Q822" i="25"/>
  <c r="O822" i="25"/>
  <c r="Z821" i="25" a="1"/>
  <c r="Z821" i="25" s="1"/>
  <c r="W821" i="25"/>
  <c r="Q821" i="25"/>
  <c r="O821" i="25"/>
  <c r="Z820" i="25" a="1"/>
  <c r="Z820" i="25" s="1"/>
  <c r="W820" i="25"/>
  <c r="Q820" i="25"/>
  <c r="O820" i="25"/>
  <c r="Z819" i="25" a="1"/>
  <c r="Z819" i="25" s="1"/>
  <c r="W819" i="25"/>
  <c r="Q819" i="25"/>
  <c r="O819" i="25"/>
  <c r="Z810" i="25" a="1"/>
  <c r="Z810" i="25" s="1"/>
  <c r="W810" i="25"/>
  <c r="Q810" i="25"/>
  <c r="O810" i="25"/>
  <c r="Z808" i="25" a="1"/>
  <c r="Z808" i="25" s="1"/>
  <c r="W808" i="25"/>
  <c r="Q808" i="25"/>
  <c r="O808" i="25"/>
  <c r="Z806" i="25" a="1"/>
  <c r="Z806" i="25" s="1"/>
  <c r="W806" i="25"/>
  <c r="Q806" i="25"/>
  <c r="O806" i="25"/>
  <c r="Z804" i="25" a="1"/>
  <c r="Z804" i="25" s="1"/>
  <c r="W804" i="25"/>
  <c r="Q804" i="25"/>
  <c r="O804" i="25"/>
  <c r="Z802" i="25" a="1"/>
  <c r="Z802" i="25" s="1"/>
  <c r="W802" i="25"/>
  <c r="Q802" i="25"/>
  <c r="O802" i="25"/>
  <c r="Z800" i="25" a="1"/>
  <c r="Z800" i="25" s="1"/>
  <c r="W800" i="25"/>
  <c r="Q800" i="25"/>
  <c r="O800" i="25"/>
  <c r="Z776" i="25" a="1"/>
  <c r="Z776" i="25" s="1"/>
  <c r="W776" i="25"/>
  <c r="Q776" i="25"/>
  <c r="O776" i="25"/>
  <c r="Z775" i="25" a="1"/>
  <c r="Z775" i="25" s="1"/>
  <c r="W775" i="25"/>
  <c r="Q775" i="25"/>
  <c r="O775" i="25"/>
  <c r="Z774" i="25" a="1"/>
  <c r="Z774" i="25" s="1"/>
  <c r="W774" i="25"/>
  <c r="Q774" i="25"/>
  <c r="O774" i="25"/>
  <c r="Z773" i="25" a="1"/>
  <c r="Z773" i="25" s="1"/>
  <c r="W773" i="25"/>
  <c r="Q773" i="25"/>
  <c r="O773" i="25"/>
  <c r="Z772" i="25" a="1"/>
  <c r="Z772" i="25" s="1"/>
  <c r="W772" i="25"/>
  <c r="Q772" i="25"/>
  <c r="O772" i="25"/>
  <c r="Z485" i="25" a="1"/>
  <c r="Z485" i="25" s="1"/>
  <c r="W485" i="25"/>
  <c r="Q485" i="25"/>
  <c r="O485" i="25"/>
  <c r="Z483" i="25" a="1"/>
  <c r="Z483" i="25" s="1"/>
  <c r="W483" i="25"/>
  <c r="Q483" i="25"/>
  <c r="O483" i="25"/>
  <c r="Z481" i="25" a="1"/>
  <c r="Z481" i="25" s="1"/>
  <c r="W481" i="25"/>
  <c r="Q481" i="25"/>
  <c r="O481" i="25"/>
  <c r="Z479" i="25" a="1"/>
  <c r="Z479" i="25" s="1"/>
  <c r="W479" i="25"/>
  <c r="Q479" i="25"/>
  <c r="O479" i="25"/>
  <c r="Z477" i="25" a="1"/>
  <c r="Z477" i="25" s="1"/>
  <c r="W477" i="25"/>
  <c r="Q477" i="25"/>
  <c r="O477" i="25"/>
  <c r="Z475" i="25" a="1"/>
  <c r="Z475" i="25" s="1"/>
  <c r="W475" i="25"/>
  <c r="Q475" i="25"/>
  <c r="O475" i="25"/>
  <c r="Z375" i="25" a="1"/>
  <c r="Z375" i="25" s="1"/>
  <c r="W375" i="25"/>
  <c r="Q375" i="25"/>
  <c r="O375" i="25"/>
  <c r="Z374" i="25" a="1"/>
  <c r="Z374" i="25" s="1"/>
  <c r="W374" i="25"/>
  <c r="Q374" i="25"/>
  <c r="O374" i="25"/>
  <c r="Z373" i="25" a="1"/>
  <c r="Z373" i="25" s="1"/>
  <c r="W373" i="25"/>
  <c r="Q373" i="25"/>
  <c r="O373" i="25"/>
  <c r="Z372" i="25" a="1"/>
  <c r="Z372" i="25" s="1"/>
  <c r="W372" i="25"/>
  <c r="Q372" i="25"/>
  <c r="O372" i="25"/>
  <c r="Z560" i="25" a="1"/>
  <c r="Z560" i="25" s="1"/>
  <c r="W560" i="25"/>
  <c r="Q560" i="25"/>
  <c r="O560" i="25"/>
  <c r="Z445" i="25" a="1"/>
  <c r="Z445" i="25" s="1"/>
  <c r="W445" i="25"/>
  <c r="Q445" i="25"/>
  <c r="O445" i="25"/>
  <c r="Z547" i="25" a="1"/>
  <c r="Z547" i="25" s="1"/>
  <c r="W547" i="25"/>
  <c r="Q547" i="25"/>
  <c r="O547" i="25"/>
  <c r="Z546" i="25" a="1"/>
  <c r="Z546" i="25" s="1"/>
  <c r="W546" i="25"/>
  <c r="Q546" i="25"/>
  <c r="O546" i="25"/>
  <c r="Z545" i="25" a="1"/>
  <c r="Z545" i="25" s="1"/>
  <c r="W545" i="25"/>
  <c r="Q545" i="25"/>
  <c r="O545" i="25"/>
  <c r="Z544" i="25" a="1"/>
  <c r="Z544" i="25" s="1"/>
  <c r="W544" i="25"/>
  <c r="Q544" i="25"/>
  <c r="O544" i="25"/>
  <c r="Z543" i="25" a="1"/>
  <c r="Z543" i="25" s="1"/>
  <c r="W543" i="25"/>
  <c r="Q543" i="25"/>
  <c r="O543" i="25"/>
  <c r="Z503" i="25" a="1"/>
  <c r="Z503" i="25" s="1"/>
  <c r="W503" i="25"/>
  <c r="Q503" i="25"/>
  <c r="O503" i="25"/>
  <c r="Z502" i="25" a="1"/>
  <c r="Z502" i="25" s="1"/>
  <c r="W502" i="25"/>
  <c r="Q502" i="25"/>
  <c r="O502" i="25"/>
  <c r="Z501" i="25" a="1"/>
  <c r="Z501" i="25" s="1"/>
  <c r="W501" i="25"/>
  <c r="Q501" i="25"/>
  <c r="O501" i="25"/>
  <c r="Z500" i="25" a="1"/>
  <c r="Z500" i="25" s="1"/>
  <c r="W500" i="25"/>
  <c r="Q500" i="25"/>
  <c r="O500" i="25"/>
  <c r="Z499" i="25" a="1"/>
  <c r="Z499" i="25" s="1"/>
  <c r="W499" i="25"/>
  <c r="Q499" i="25"/>
  <c r="O499" i="25"/>
  <c r="Z498" i="25" a="1"/>
  <c r="Z498" i="25" s="1"/>
  <c r="W498" i="25"/>
  <c r="Q498" i="25"/>
  <c r="O498" i="25"/>
  <c r="Z497" i="25" a="1"/>
  <c r="Z497" i="25" s="1"/>
  <c r="W497" i="25"/>
  <c r="Q497" i="25"/>
  <c r="O497" i="25"/>
  <c r="Z496" i="25" a="1"/>
  <c r="Z496" i="25" s="1"/>
  <c r="W496" i="25"/>
  <c r="Q496" i="25"/>
  <c r="O496" i="25"/>
  <c r="Z495" i="25" a="1"/>
  <c r="Z495" i="25" s="1"/>
  <c r="W495" i="25"/>
  <c r="Q495" i="25"/>
  <c r="O495" i="25"/>
  <c r="Z494" i="25" a="1"/>
  <c r="Z494" i="25" s="1"/>
  <c r="W494" i="25"/>
  <c r="Q494" i="25"/>
  <c r="O494" i="25"/>
  <c r="Z493" i="25" a="1"/>
  <c r="Z493" i="25" s="1"/>
  <c r="W493" i="25"/>
  <c r="Q493" i="25"/>
  <c r="O493" i="25"/>
  <c r="Z484" i="25" a="1"/>
  <c r="Z484" i="25" s="1"/>
  <c r="W484" i="25"/>
  <c r="Q484" i="25"/>
  <c r="O484" i="25"/>
  <c r="Z482" i="25" a="1"/>
  <c r="Z482" i="25" s="1"/>
  <c r="W482" i="25"/>
  <c r="Q482" i="25"/>
  <c r="O482" i="25"/>
  <c r="Z480" i="25" a="1"/>
  <c r="Z480" i="25" s="1"/>
  <c r="W480" i="25"/>
  <c r="Q480" i="25"/>
  <c r="O480" i="25"/>
  <c r="Z478" i="25" a="1"/>
  <c r="Z478" i="25" s="1"/>
  <c r="W478" i="25"/>
  <c r="Q478" i="25"/>
  <c r="O478" i="25"/>
  <c r="Z476" i="25" a="1"/>
  <c r="Z476" i="25" s="1"/>
  <c r="W476" i="25"/>
  <c r="Q476" i="25"/>
  <c r="O476" i="25"/>
  <c r="Z474" i="25" a="1"/>
  <c r="Z474" i="25" s="1"/>
  <c r="W474" i="25"/>
  <c r="Q474" i="25"/>
  <c r="O474" i="25"/>
  <c r="Z450" i="25" a="1"/>
  <c r="Z450" i="25" s="1"/>
  <c r="W450" i="25"/>
  <c r="Q450" i="25"/>
  <c r="O450" i="25"/>
  <c r="Z449" i="25" a="1"/>
  <c r="Z449" i="25" s="1"/>
  <c r="W449" i="25"/>
  <c r="Q449" i="25"/>
  <c r="O449" i="25"/>
  <c r="Z448" i="25" a="1"/>
  <c r="Z448" i="25" s="1"/>
  <c r="W448" i="25"/>
  <c r="Q448" i="25"/>
  <c r="O448" i="25"/>
  <c r="Z447" i="25" a="1"/>
  <c r="Z447" i="25" s="1"/>
  <c r="W447" i="25"/>
  <c r="Q447" i="25"/>
  <c r="O447" i="25"/>
  <c r="Z446" i="25" a="1"/>
  <c r="Z446" i="25" s="1"/>
  <c r="W446" i="25"/>
  <c r="Q446" i="25"/>
  <c r="O446" i="25"/>
  <c r="Z153" i="25" a="1"/>
  <c r="Z153" i="25" s="1"/>
  <c r="W153" i="25"/>
  <c r="Q153" i="25"/>
  <c r="O153" i="25"/>
  <c r="Z151" i="25" a="1"/>
  <c r="Z151" i="25" s="1"/>
  <c r="W151" i="25"/>
  <c r="Q151" i="25"/>
  <c r="O151" i="25"/>
  <c r="Z149" i="25" a="1"/>
  <c r="Z149" i="25" s="1"/>
  <c r="W149" i="25"/>
  <c r="Q149" i="25"/>
  <c r="O149" i="25"/>
  <c r="Z147" i="25" a="1"/>
  <c r="Z147" i="25" s="1"/>
  <c r="W147" i="25"/>
  <c r="Q147" i="25"/>
  <c r="O147" i="25"/>
  <c r="Z145" i="25" a="1"/>
  <c r="Z145" i="25" s="1"/>
  <c r="W145" i="25"/>
  <c r="Q145" i="25"/>
  <c r="O145" i="25"/>
  <c r="Z143" i="25" a="1"/>
  <c r="Z143" i="25" s="1"/>
  <c r="W143" i="25"/>
  <c r="Q143" i="25"/>
  <c r="O143" i="25"/>
  <c r="Z12" i="25" a="1"/>
  <c r="Z12" i="25" s="1"/>
  <c r="W12" i="25"/>
  <c r="Q12" i="25"/>
  <c r="O12" i="25"/>
  <c r="Z11" i="25" a="1"/>
  <c r="Z11" i="25" s="1"/>
  <c r="W11" i="25"/>
  <c r="Q11" i="25"/>
  <c r="O11" i="25"/>
  <c r="Z10" i="25" a="1"/>
  <c r="Z10" i="25" s="1"/>
  <c r="W10" i="25"/>
  <c r="Q10" i="25"/>
  <c r="O10" i="25"/>
  <c r="Z9" i="25" a="1"/>
  <c r="Z9" i="25" s="1"/>
  <c r="W9" i="25"/>
  <c r="Q9" i="25"/>
  <c r="O9" i="25"/>
  <c r="Z234" i="25" a="1"/>
  <c r="Z234" i="25" s="1"/>
  <c r="W234" i="25"/>
  <c r="Q234" i="25"/>
  <c r="O234" i="25"/>
  <c r="Z106" i="25" a="1"/>
  <c r="Z106" i="25" s="1"/>
  <c r="W106" i="25"/>
  <c r="Q106" i="25"/>
  <c r="O106" i="25"/>
  <c r="Z221" i="25" a="1"/>
  <c r="Z221" i="25" s="1"/>
  <c r="W221" i="25"/>
  <c r="Q221" i="25"/>
  <c r="O221" i="25"/>
  <c r="Z220" i="25" a="1"/>
  <c r="Z220" i="25" s="1"/>
  <c r="W220" i="25"/>
  <c r="Q220" i="25"/>
  <c r="O220" i="25"/>
  <c r="Z219" i="25" a="1"/>
  <c r="Z219" i="25" s="1"/>
  <c r="W219" i="25"/>
  <c r="Q219" i="25"/>
  <c r="O219" i="25"/>
  <c r="Z218" i="25" a="1"/>
  <c r="Z218" i="25" s="1"/>
  <c r="W218" i="25"/>
  <c r="Q218" i="25"/>
  <c r="O218" i="25"/>
  <c r="Z217" i="25" a="1"/>
  <c r="Z217" i="25" s="1"/>
  <c r="W217" i="25"/>
  <c r="Q217" i="25"/>
  <c r="O217" i="25"/>
  <c r="Z177" i="25" a="1"/>
  <c r="Z177" i="25" s="1"/>
  <c r="W177" i="25"/>
  <c r="Q177" i="25"/>
  <c r="O177" i="25"/>
  <c r="Z176" i="25" a="1"/>
  <c r="Z176" i="25" s="1"/>
  <c r="W176" i="25"/>
  <c r="Q176" i="25"/>
  <c r="O176" i="25"/>
  <c r="Z175" i="25" a="1"/>
  <c r="Z175" i="25" s="1"/>
  <c r="W175" i="25"/>
  <c r="Q175" i="25"/>
  <c r="O175" i="25"/>
  <c r="Z174" i="25" a="1"/>
  <c r="Z174" i="25" s="1"/>
  <c r="W174" i="25"/>
  <c r="Q174" i="25"/>
  <c r="O174" i="25"/>
  <c r="Z173" i="25" a="1"/>
  <c r="Z173" i="25" s="1"/>
  <c r="W173" i="25"/>
  <c r="Q173" i="25"/>
  <c r="O173" i="25"/>
  <c r="Z172" i="25" a="1"/>
  <c r="Z172" i="25" s="1"/>
  <c r="W172" i="25"/>
  <c r="Q172" i="25"/>
  <c r="O172" i="25"/>
  <c r="Z171" i="25" a="1"/>
  <c r="Z171" i="25" s="1"/>
  <c r="W171" i="25"/>
  <c r="Q171" i="25"/>
  <c r="O171" i="25"/>
  <c r="Z170" i="25" a="1"/>
  <c r="Z170" i="25" s="1"/>
  <c r="W170" i="25"/>
  <c r="Q170" i="25"/>
  <c r="O170" i="25"/>
  <c r="Z169" i="25" a="1"/>
  <c r="Z169" i="25" s="1"/>
  <c r="W169" i="25"/>
  <c r="Q169" i="25"/>
  <c r="O169" i="25"/>
  <c r="Z168" i="25" a="1"/>
  <c r="Z168" i="25" s="1"/>
  <c r="W168" i="25"/>
  <c r="Q168" i="25"/>
  <c r="O168" i="25"/>
  <c r="Z167" i="25" a="1"/>
  <c r="Z167" i="25" s="1"/>
  <c r="W167" i="25"/>
  <c r="Q167" i="25"/>
  <c r="O167" i="25"/>
  <c r="Z152" i="25" a="1"/>
  <c r="Z152" i="25" s="1"/>
  <c r="W152" i="25"/>
  <c r="Q152" i="25"/>
  <c r="O152" i="25"/>
  <c r="Z150" i="25" a="1"/>
  <c r="Z150" i="25" s="1"/>
  <c r="W150" i="25"/>
  <c r="Q150" i="25"/>
  <c r="O150" i="25"/>
  <c r="Z148" i="25" a="1"/>
  <c r="Z148" i="25" s="1"/>
  <c r="W148" i="25"/>
  <c r="Q148" i="25"/>
  <c r="O148" i="25"/>
  <c r="Z146" i="25" a="1"/>
  <c r="Z146" i="25" s="1"/>
  <c r="W146" i="25"/>
  <c r="Q146" i="25"/>
  <c r="O146" i="25"/>
  <c r="Z144" i="25" a="1"/>
  <c r="Z144" i="25" s="1"/>
  <c r="W144" i="25"/>
  <c r="Q144" i="25"/>
  <c r="O144" i="25"/>
  <c r="Z142" i="25" a="1"/>
  <c r="Z142" i="25" s="1"/>
  <c r="W142" i="25"/>
  <c r="Q142" i="25"/>
  <c r="O142" i="25"/>
  <c r="Z113" i="25" a="1"/>
  <c r="Z113" i="25" s="1"/>
  <c r="W113" i="25"/>
  <c r="Q113" i="25"/>
  <c r="O113" i="25"/>
  <c r="Z112" i="25" a="1"/>
  <c r="Z112" i="25" s="1"/>
  <c r="W112" i="25"/>
  <c r="Q112" i="25"/>
  <c r="O112" i="25"/>
  <c r="Z111" i="25" a="1"/>
  <c r="Z111" i="25" s="1"/>
  <c r="W111" i="25"/>
  <c r="Q111" i="25"/>
  <c r="O111" i="25"/>
  <c r="Z110" i="25" a="1"/>
  <c r="Z110" i="25" s="1"/>
  <c r="W110" i="25"/>
  <c r="Q110" i="25"/>
  <c r="O110" i="25"/>
  <c r="Z109" i="25" a="1"/>
  <c r="Z109" i="25" s="1"/>
  <c r="W109" i="25"/>
  <c r="Q109" i="25"/>
  <c r="O109" i="25"/>
  <c r="A19" i="40"/>
  <c r="N19" i="40"/>
  <c r="A18" i="40"/>
  <c r="N18" i="40"/>
  <c r="A59" i="40"/>
  <c r="N59" i="40"/>
  <c r="Q59" i="40" s="1" a="1"/>
  <c r="Q59" i="40" s="1"/>
  <c r="A16" i="40"/>
  <c r="N16" i="40"/>
  <c r="A15" i="40"/>
  <c r="N15" i="40"/>
  <c r="A56" i="40"/>
  <c r="N56" i="40"/>
  <c r="Q56" i="40" s="1" a="1"/>
  <c r="Q56" i="40" s="1"/>
  <c r="A22" i="40"/>
  <c r="N22" i="40"/>
  <c r="A21" i="40"/>
  <c r="N21" i="40"/>
  <c r="A62" i="40"/>
  <c r="N62" i="40"/>
  <c r="Q62" i="40" s="1" a="1"/>
  <c r="Q62" i="40" s="1"/>
  <c r="A8" i="40"/>
  <c r="N8" i="40"/>
  <c r="A7" i="40"/>
  <c r="N7" i="40"/>
  <c r="A6" i="40"/>
  <c r="N6" i="40"/>
  <c r="A5" i="40"/>
  <c r="N5" i="40"/>
  <c r="A4" i="40"/>
  <c r="N4" i="40"/>
  <c r="A3" i="40"/>
  <c r="N3" i="40"/>
  <c r="A44" i="40"/>
  <c r="N44" i="40"/>
  <c r="Q44" i="40" s="1" a="1"/>
  <c r="Q44" i="40" s="1"/>
  <c r="A13" i="40"/>
  <c r="N13" i="40"/>
  <c r="A12" i="40"/>
  <c r="N12" i="40"/>
  <c r="A11" i="40"/>
  <c r="N11" i="40"/>
  <c r="A10" i="40"/>
  <c r="N10" i="40"/>
  <c r="A51" i="40"/>
  <c r="N51" i="40"/>
  <c r="Q51" i="40" s="1" a="1"/>
  <c r="Q51" i="40" s="1"/>
  <c r="A40" i="40"/>
  <c r="N40" i="40"/>
  <c r="A39" i="40"/>
  <c r="N39" i="40"/>
  <c r="A38" i="40"/>
  <c r="N38" i="40"/>
  <c r="Q38" i="40" s="1" a="1"/>
  <c r="Q38" i="40" s="1"/>
  <c r="A37" i="40"/>
  <c r="N37" i="40"/>
  <c r="A36" i="40"/>
  <c r="N36" i="40"/>
  <c r="A35" i="40"/>
  <c r="N35" i="40"/>
  <c r="Q35" i="40" s="1" a="1"/>
  <c r="Q35" i="40" s="1"/>
  <c r="A43" i="40"/>
  <c r="N43" i="40"/>
  <c r="A42" i="40"/>
  <c r="N42" i="40"/>
  <c r="A41" i="40"/>
  <c r="N41" i="40"/>
  <c r="Q41" i="40" s="1" a="1"/>
  <c r="Q41" i="40" s="1"/>
  <c r="A29" i="40"/>
  <c r="N29" i="40"/>
  <c r="A28" i="40"/>
  <c r="N28" i="40"/>
  <c r="A27" i="40"/>
  <c r="N27" i="40"/>
  <c r="A26" i="40"/>
  <c r="N26" i="40"/>
  <c r="A25" i="40"/>
  <c r="N25" i="40"/>
  <c r="A24" i="40"/>
  <c r="N24" i="40"/>
  <c r="A23" i="40"/>
  <c r="N23" i="40"/>
  <c r="Q23" i="40" s="1" a="1"/>
  <c r="Q23" i="40" s="1"/>
  <c r="A34" i="40"/>
  <c r="N34" i="40"/>
  <c r="A33" i="40"/>
  <c r="N33" i="40"/>
  <c r="A32" i="40"/>
  <c r="N32" i="40"/>
  <c r="A31" i="40"/>
  <c r="N31" i="40"/>
  <c r="A30" i="40"/>
  <c r="N30" i="40"/>
  <c r="Q30" i="40" s="1" a="1"/>
  <c r="Q30" i="40" s="1"/>
  <c r="A60" i="40"/>
  <c r="N60" i="40"/>
  <c r="A58" i="40"/>
  <c r="N58" i="40"/>
  <c r="A57" i="40"/>
  <c r="N57" i="40"/>
  <c r="Q57" i="40" s="1" a="1"/>
  <c r="Q57" i="40" s="1"/>
  <c r="A55" i="40"/>
  <c r="N55" i="40"/>
  <c r="A54" i="40"/>
  <c r="N54" i="40"/>
  <c r="A53" i="40"/>
  <c r="N53" i="40"/>
  <c r="Q53" i="40" s="1" a="1"/>
  <c r="Q53" i="40" s="1"/>
  <c r="A64" i="40"/>
  <c r="N64" i="40"/>
  <c r="A63" i="40"/>
  <c r="N63" i="40"/>
  <c r="A61" i="40"/>
  <c r="N61" i="40"/>
  <c r="Q61" i="40" s="1" a="1"/>
  <c r="Q61" i="40" s="1"/>
  <c r="A46" i="40"/>
  <c r="N46" i="40"/>
  <c r="A45" i="40"/>
  <c r="N45" i="40"/>
  <c r="A20" i="40"/>
  <c r="N20" i="40"/>
  <c r="A17" i="40"/>
  <c r="N17" i="40"/>
  <c r="A14" i="40"/>
  <c r="N14" i="40"/>
  <c r="A9" i="40"/>
  <c r="N9" i="40"/>
  <c r="P2" i="40"/>
  <c r="O2" i="40"/>
  <c r="A2" i="40" s="1"/>
  <c r="N2" i="40"/>
  <c r="Q2" i="40" s="1" a="1"/>
  <c r="Q2" i="40" s="1"/>
  <c r="A52" i="40"/>
  <c r="N52" i="40"/>
  <c r="A50" i="40"/>
  <c r="N50" i="40"/>
  <c r="A49" i="40"/>
  <c r="N49" i="40"/>
  <c r="A48" i="40"/>
  <c r="N48" i="40"/>
  <c r="A47" i="40"/>
  <c r="N47" i="40"/>
  <c r="Q47" i="40" s="1" a="1"/>
  <c r="Q47" i="40" s="1"/>
  <c r="W940" i="25" l="1"/>
  <c r="Z940" i="25" s="1" a="1"/>
  <c r="Z940" i="25" s="1"/>
  <c r="W747" i="25"/>
  <c r="Z747" i="25" s="1" a="1"/>
  <c r="Z747" i="25" s="1"/>
  <c r="A1320" i="25"/>
  <c r="A1296" i="25"/>
  <c r="A1368" i="25"/>
  <c r="A1303" i="25"/>
  <c r="A1250" i="25"/>
  <c r="A1359" i="25"/>
  <c r="A1236" i="25"/>
  <c r="A1330" i="25"/>
  <c r="A1435" i="25"/>
  <c r="A1272" i="25"/>
  <c r="A1246" i="25"/>
  <c r="A1275" i="25"/>
  <c r="A1267" i="25"/>
  <c r="A1317" i="25"/>
  <c r="A1337" i="25"/>
  <c r="A1413" i="25"/>
  <c r="A1358" i="25"/>
  <c r="A1399" i="25"/>
  <c r="A1286" i="25"/>
  <c r="A1414" i="25"/>
  <c r="A1354" i="25"/>
  <c r="A1389" i="25"/>
  <c r="A1334" i="25"/>
  <c r="A1404" i="25"/>
  <c r="A1262" i="25"/>
  <c r="A1270" i="25"/>
  <c r="A1281" i="25"/>
  <c r="A1315" i="25"/>
  <c r="A1346" i="25"/>
  <c r="A1371" i="25"/>
  <c r="A1402" i="25"/>
  <c r="A1430" i="25"/>
  <c r="A1234" i="25"/>
  <c r="A1433" i="25"/>
  <c r="A1447" i="25"/>
  <c r="A1226" i="25"/>
  <c r="A1251" i="25"/>
  <c r="A1265" i="25"/>
  <c r="A1349" i="25"/>
  <c r="A1380" i="25"/>
  <c r="A1425" i="25"/>
  <c r="A1257" i="25"/>
  <c r="A1279" i="25"/>
  <c r="A1313" i="25"/>
  <c r="A1341" i="25"/>
  <c r="A1383" i="25"/>
  <c r="A1299" i="25"/>
  <c r="A1347" i="25"/>
  <c r="A1392" i="25"/>
  <c r="A1423" i="25"/>
  <c r="A1409" i="25"/>
  <c r="A1227" i="25"/>
  <c r="A1238" i="25"/>
  <c r="A1294" i="25"/>
  <c r="A1325" i="25"/>
  <c r="A1370" i="25"/>
  <c r="A1401" i="25"/>
  <c r="A1263" i="25"/>
  <c r="A1375" i="25"/>
  <c r="A1291" i="25"/>
  <c r="A1233" i="25"/>
  <c r="A1301" i="25"/>
  <c r="A1322" i="25"/>
  <c r="A1335" i="25"/>
  <c r="A1356" i="25"/>
  <c r="A1377" i="25"/>
  <c r="A1390" i="25"/>
  <c r="A1411" i="25"/>
  <c r="A1445" i="25"/>
  <c r="A1351" i="25"/>
  <c r="A1385" i="25"/>
  <c r="A1406" i="25"/>
  <c r="A1419" i="25"/>
  <c r="A1260" i="25"/>
  <c r="A1323" i="25"/>
  <c r="A1344" i="25"/>
  <c r="A1365" i="25"/>
  <c r="A1378" i="25"/>
  <c r="A1231" i="25"/>
  <c r="A1289" i="25"/>
  <c r="A1310" i="25"/>
  <c r="A1239" i="25"/>
  <c r="A1255" i="25"/>
  <c r="A1284" i="25"/>
  <c r="A1305" i="25"/>
  <c r="A1318" i="25"/>
  <c r="A1339" i="25"/>
  <c r="A1373" i="25"/>
  <c r="A1394" i="25"/>
  <c r="A1407" i="25"/>
  <c r="A1428" i="25"/>
  <c r="A1449" i="25"/>
  <c r="A1426" i="25"/>
  <c r="A1258" i="25"/>
  <c r="A1287" i="25"/>
  <c r="A1308" i="25"/>
  <c r="A1329" i="25"/>
  <c r="A1342" i="25"/>
  <c r="A1363" i="25"/>
  <c r="A1397" i="25"/>
  <c r="A1418" i="25"/>
  <c r="A1431" i="25"/>
  <c r="A1332" i="25"/>
  <c r="A1366" i="25"/>
  <c r="A1387" i="25"/>
  <c r="A1421" i="25"/>
  <c r="A1245" i="25"/>
  <c r="A1253" i="25"/>
  <c r="A1274" i="25"/>
  <c r="A1282" i="25"/>
  <c r="A1224" i="25"/>
  <c r="A1248" i="25"/>
  <c r="A1269" i="25"/>
  <c r="A1298" i="25"/>
  <c r="A1311" i="25"/>
  <c r="A1353" i="25"/>
  <c r="A1243" i="25"/>
  <c r="A1293" i="25"/>
  <c r="A1306" i="25"/>
  <c r="A1327" i="25"/>
  <c r="A1361" i="25"/>
  <c r="A1382" i="25"/>
  <c r="A1395" i="25"/>
  <c r="A1416" i="25"/>
  <c r="A1450" i="25"/>
  <c r="A1229" i="25"/>
  <c r="A1241" i="25"/>
  <c r="A1277" i="25"/>
  <c r="A1439" i="25"/>
  <c r="W614" i="25"/>
  <c r="Z614" i="25" s="1" a="1"/>
  <c r="Z614" i="25" s="1"/>
  <c r="A1232" i="25"/>
  <c r="A1244" i="25"/>
  <c r="A1256" i="25"/>
  <c r="A1268" i="25"/>
  <c r="A1280" i="25"/>
  <c r="A1292" i="25"/>
  <c r="A1304" i="25"/>
  <c r="A1316" i="25"/>
  <c r="A1328" i="25"/>
  <c r="A1340" i="25"/>
  <c r="A1352" i="25"/>
  <c r="A1364" i="25"/>
  <c r="A1376" i="25"/>
  <c r="A1388" i="25"/>
  <c r="A1400" i="25"/>
  <c r="A1412" i="25"/>
  <c r="A1424" i="25"/>
  <c r="A1436" i="25"/>
  <c r="A1448" i="25"/>
  <c r="W421" i="25"/>
  <c r="Z421" i="25" s="1" a="1"/>
  <c r="Z421" i="25" s="1"/>
  <c r="A1249" i="25"/>
  <c r="A1261" i="25"/>
  <c r="A1309" i="25"/>
  <c r="A1333" i="25"/>
  <c r="A1393" i="25"/>
  <c r="A1417" i="25"/>
  <c r="W423" i="25"/>
  <c r="Z423" i="25" s="1" a="1"/>
  <c r="Z423" i="25" s="1"/>
  <c r="A1242" i="25"/>
  <c r="A1278" i="25"/>
  <c r="A1302" i="25"/>
  <c r="A1338" i="25"/>
  <c r="A1350" i="25"/>
  <c r="A1374" i="25"/>
  <c r="A1398" i="25"/>
  <c r="A1235" i="25"/>
  <c r="A1247" i="25"/>
  <c r="A1259" i="25"/>
  <c r="A1271" i="25"/>
  <c r="A1283" i="25"/>
  <c r="A1295" i="25"/>
  <c r="A1307" i="25"/>
  <c r="A1319" i="25"/>
  <c r="A1331" i="25"/>
  <c r="A1343" i="25"/>
  <c r="A1355" i="25"/>
  <c r="A1367" i="25"/>
  <c r="A1379" i="25"/>
  <c r="A1391" i="25"/>
  <c r="A1403" i="25"/>
  <c r="A1415" i="25"/>
  <c r="A1427" i="25"/>
  <c r="A1451" i="25"/>
  <c r="A1225" i="25"/>
  <c r="A1237" i="25"/>
  <c r="A1273" i="25"/>
  <c r="A1285" i="25"/>
  <c r="A1297" i="25"/>
  <c r="A1321" i="25"/>
  <c r="A1345" i="25"/>
  <c r="A1357" i="25"/>
  <c r="A1369" i="25"/>
  <c r="A1381" i="25"/>
  <c r="A1405" i="25"/>
  <c r="A1429" i="25"/>
  <c r="A1441" i="25"/>
  <c r="A1230" i="25"/>
  <c r="A1254" i="25"/>
  <c r="A1266" i="25"/>
  <c r="A1290" i="25"/>
  <c r="A1314" i="25"/>
  <c r="A1326" i="25"/>
  <c r="A1362" i="25"/>
  <c r="A1386" i="25"/>
  <c r="A1410" i="25"/>
  <c r="A1422" i="25"/>
  <c r="A1434" i="25"/>
  <c r="A1446" i="25"/>
  <c r="A1228" i="25"/>
  <c r="A1240" i="25"/>
  <c r="A1252" i="25"/>
  <c r="A1264" i="25"/>
  <c r="A1276" i="25"/>
  <c r="A1288" i="25"/>
  <c r="A1300" i="25"/>
  <c r="A1312" i="25"/>
  <c r="A1324" i="25"/>
  <c r="A1336" i="25"/>
  <c r="A1348" i="25"/>
  <c r="A1360" i="25"/>
  <c r="A1372" i="25"/>
  <c r="A1384" i="25"/>
  <c r="A1396" i="25"/>
  <c r="A1408" i="25"/>
  <c r="A1420" i="25"/>
  <c r="W289" i="25"/>
  <c r="Z289" i="25" s="1" a="1"/>
  <c r="Z289" i="25" s="1"/>
  <c r="A1440" i="25"/>
  <c r="W615" i="25"/>
  <c r="Z615" i="25" s="1" a="1"/>
  <c r="Z615" i="25" s="1"/>
  <c r="W941" i="25"/>
  <c r="Z941" i="25" s="1" a="1"/>
  <c r="Z941" i="25" s="1"/>
  <c r="A1442" i="25"/>
  <c r="A1437" i="25"/>
  <c r="W750" i="25"/>
  <c r="Z750" i="25" s="1" a="1"/>
  <c r="Z750" i="25" s="1"/>
  <c r="A1438" i="25"/>
  <c r="W748" i="25"/>
  <c r="Z748" i="25" s="1" a="1"/>
  <c r="Z748" i="25" s="1"/>
  <c r="A1432" i="25"/>
  <c r="W424" i="25"/>
  <c r="Z424" i="25" s="1" a="1"/>
  <c r="Z424" i="25" s="1"/>
  <c r="W422" i="25"/>
  <c r="Z422" i="25" s="1" a="1"/>
  <c r="Z422" i="25" s="1"/>
  <c r="Q48" i="40" a="1"/>
  <c r="Q48" i="40" s="1"/>
  <c r="Q14" i="40" a="1"/>
  <c r="Q14" i="40" s="1"/>
  <c r="Q46" i="40" a="1"/>
  <c r="Q46" i="40" s="1"/>
  <c r="Q31" i="40" a="1"/>
  <c r="Q31" i="40" s="1"/>
  <c r="Q52" i="40" a="1"/>
  <c r="Q52" i="40" s="1"/>
  <c r="Q27" i="40" a="1"/>
  <c r="Q27" i="40" s="1"/>
  <c r="Q17" i="40" a="1"/>
  <c r="Q17" i="40" s="1"/>
  <c r="Q42" i="40" a="1"/>
  <c r="Q42" i="40" s="1"/>
  <c r="Q54" i="40" a="1"/>
  <c r="Q54" i="40" s="1"/>
  <c r="Q37" i="40" a="1"/>
  <c r="Q37" i="40" s="1"/>
  <c r="Q49" i="40" a="1"/>
  <c r="Q49" i="40" s="1"/>
  <c r="Q20" i="40" a="1"/>
  <c r="Q20" i="40" s="1"/>
  <c r="Q13" i="40" a="1"/>
  <c r="Q13" i="40" s="1"/>
  <c r="Q5" i="40" a="1"/>
  <c r="Q5" i="40" s="1"/>
  <c r="Q9" i="40" a="1"/>
  <c r="Q9" i="40" s="1"/>
  <c r="Q15" i="40" a="1"/>
  <c r="Q15" i="40" s="1"/>
  <c r="Q50" i="40" a="1"/>
  <c r="Q50" i="40" s="1"/>
  <c r="Q63" i="40" a="1"/>
  <c r="Q63" i="40" s="1"/>
  <c r="Q64" i="40" a="1"/>
  <c r="Q64" i="40" s="1"/>
  <c r="Q32" i="40" a="1"/>
  <c r="Q32" i="40" s="1"/>
  <c r="Q26" i="40" a="1"/>
  <c r="Q26" i="40" s="1"/>
  <c r="Q36" i="40" a="1"/>
  <c r="Q36" i="40" s="1"/>
  <c r="Q12" i="40" a="1"/>
  <c r="Q12" i="40" s="1"/>
  <c r="Q8" i="40" a="1"/>
  <c r="Q8" i="40" s="1"/>
  <c r="Q18" i="40" a="1"/>
  <c r="Q18" i="40" s="1"/>
  <c r="Q45" i="40" a="1"/>
  <c r="Q45" i="40" s="1"/>
  <c r="Q21" i="40" a="1"/>
  <c r="Q21" i="40" s="1"/>
  <c r="Q60" i="40" a="1"/>
  <c r="Q60" i="40" s="1"/>
  <c r="Q25" i="40" a="1"/>
  <c r="Q25" i="40" s="1"/>
  <c r="Q22" i="40" a="1"/>
  <c r="Q22" i="40" s="1"/>
  <c r="Q16" i="40" a="1"/>
  <c r="Q16" i="40" s="1"/>
  <c r="Q19" i="40" a="1"/>
  <c r="Q19" i="40" s="1"/>
  <c r="Q55" i="40" a="1"/>
  <c r="Q55" i="40" s="1"/>
  <c r="Q7" i="40" a="1"/>
  <c r="Q7" i="40" s="1"/>
  <c r="Q58" i="40" a="1"/>
  <c r="Q58" i="40" s="1"/>
  <c r="Q33" i="40" a="1"/>
  <c r="Q33" i="40" s="1"/>
  <c r="Q29" i="40" a="1"/>
  <c r="Q29" i="40" s="1"/>
  <c r="Q39" i="40" a="1"/>
  <c r="Q39" i="40" s="1"/>
  <c r="Q3" i="40" a="1"/>
  <c r="Q3" i="40" s="1"/>
  <c r="Q10" i="40" a="1"/>
  <c r="Q10" i="40" s="1"/>
  <c r="Q28" i="40" a="1"/>
  <c r="Q28" i="40" s="1"/>
  <c r="Q11" i="40" a="1"/>
  <c r="Q11" i="40" s="1"/>
  <c r="Q24" i="40" a="1"/>
  <c r="Q24" i="40" s="1"/>
  <c r="Q43" i="40" a="1"/>
  <c r="Q43" i="40" s="1"/>
  <c r="Q6" i="40" a="1"/>
  <c r="Q6" i="40" s="1"/>
  <c r="Q34" i="40" a="1"/>
  <c r="Q34" i="40" s="1"/>
  <c r="Q40" i="40" a="1"/>
  <c r="Q40" i="40" s="1"/>
  <c r="Q4" i="40" a="1"/>
  <c r="Q4" i="40" s="1"/>
  <c r="O552" i="25"/>
  <c r="O878" i="25"/>
  <c r="Z705" i="25" a="1"/>
  <c r="Z705" i="25" s="1"/>
  <c r="W705" i="25"/>
  <c r="Q705" i="25"/>
  <c r="O705" i="25"/>
  <c r="Z704" i="25" a="1"/>
  <c r="Z704" i="25" s="1"/>
  <c r="W704" i="25"/>
  <c r="Q704" i="25"/>
  <c r="O704" i="25"/>
  <c r="Z703" i="25" a="1"/>
  <c r="Z703" i="25" s="1"/>
  <c r="W703" i="25"/>
  <c r="Q703" i="25"/>
  <c r="O703" i="25"/>
  <c r="Z702" i="25" a="1"/>
  <c r="Z702" i="25" s="1"/>
  <c r="W702" i="25"/>
  <c r="Q702" i="25"/>
  <c r="O702" i="25"/>
  <c r="Z887" i="25" a="1"/>
  <c r="Z887" i="25" s="1"/>
  <c r="W887" i="25"/>
  <c r="Q887" i="25"/>
  <c r="O887" i="25"/>
  <c r="Z777" i="25" a="1"/>
  <c r="Z777" i="25" s="1"/>
  <c r="W777" i="25"/>
  <c r="Q777" i="25"/>
  <c r="O777" i="25"/>
  <c r="Z878" i="25" a="1"/>
  <c r="Z878" i="25" s="1"/>
  <c r="W878" i="25"/>
  <c r="Q878" i="25"/>
  <c r="Z877" i="25" a="1"/>
  <c r="Z877" i="25" s="1"/>
  <c r="W877" i="25"/>
  <c r="Q877" i="25"/>
  <c r="O877" i="25"/>
  <c r="Z876" i="25" a="1"/>
  <c r="Z876" i="25" s="1"/>
  <c r="W876" i="25"/>
  <c r="Q876" i="25"/>
  <c r="O876" i="25"/>
  <c r="Z875" i="25" a="1"/>
  <c r="Z875" i="25" s="1"/>
  <c r="W875" i="25"/>
  <c r="Q875" i="25"/>
  <c r="O875" i="25"/>
  <c r="Z874" i="25" a="1"/>
  <c r="Z874" i="25" s="1"/>
  <c r="W874" i="25"/>
  <c r="Q874" i="25"/>
  <c r="O874" i="25"/>
  <c r="Z840" i="25" a="1"/>
  <c r="Z840" i="25" s="1"/>
  <c r="W840" i="25"/>
  <c r="Q840" i="25"/>
  <c r="O840" i="25"/>
  <c r="Z839" i="25" a="1"/>
  <c r="Z839" i="25" s="1"/>
  <c r="W839" i="25"/>
  <c r="Q839" i="25"/>
  <c r="O839" i="25"/>
  <c r="Z838" i="25" a="1"/>
  <c r="Z838" i="25" s="1"/>
  <c r="W838" i="25"/>
  <c r="Q838" i="25"/>
  <c r="O838" i="25"/>
  <c r="Z837" i="25" a="1"/>
  <c r="Z837" i="25" s="1"/>
  <c r="W837" i="25"/>
  <c r="Q837" i="25"/>
  <c r="O837" i="25"/>
  <c r="Z836" i="25" a="1"/>
  <c r="Z836" i="25" s="1"/>
  <c r="W836" i="25"/>
  <c r="Q836" i="25"/>
  <c r="O836" i="25"/>
  <c r="Z835" i="25" a="1"/>
  <c r="Z835" i="25" s="1"/>
  <c r="W835" i="25"/>
  <c r="Q835" i="25"/>
  <c r="O835" i="25"/>
  <c r="Z834" i="25" a="1"/>
  <c r="Z834" i="25" s="1"/>
  <c r="W834" i="25"/>
  <c r="Q834" i="25"/>
  <c r="O834" i="25"/>
  <c r="Z833" i="25" a="1"/>
  <c r="Z833" i="25" s="1"/>
  <c r="W833" i="25"/>
  <c r="Q833" i="25"/>
  <c r="O833" i="25"/>
  <c r="Z832" i="25" a="1"/>
  <c r="Z832" i="25" s="1"/>
  <c r="W832" i="25"/>
  <c r="Q832" i="25"/>
  <c r="O832" i="25"/>
  <c r="Z831" i="25" a="1"/>
  <c r="Z831" i="25" s="1"/>
  <c r="W831" i="25"/>
  <c r="Q831" i="25"/>
  <c r="O831" i="25"/>
  <c r="Z830" i="25" a="1"/>
  <c r="Z830" i="25" s="1"/>
  <c r="W830" i="25"/>
  <c r="Q830" i="25"/>
  <c r="O830" i="25"/>
  <c r="Z817" i="25" a="1"/>
  <c r="Z817" i="25" s="1"/>
  <c r="W817" i="25"/>
  <c r="Q817" i="25"/>
  <c r="O817" i="25"/>
  <c r="Z816" i="25" a="1"/>
  <c r="Z816" i="25" s="1"/>
  <c r="W816" i="25"/>
  <c r="Q816" i="25"/>
  <c r="O816" i="25"/>
  <c r="Z815" i="25" a="1"/>
  <c r="Z815" i="25" s="1"/>
  <c r="W815" i="25"/>
  <c r="Q815" i="25"/>
  <c r="O815" i="25"/>
  <c r="Z814" i="25" a="1"/>
  <c r="Z814" i="25" s="1"/>
  <c r="W814" i="25"/>
  <c r="Q814" i="25"/>
  <c r="O814" i="25"/>
  <c r="Z813" i="25" a="1"/>
  <c r="Z813" i="25" s="1"/>
  <c r="W813" i="25"/>
  <c r="Q813" i="25"/>
  <c r="O813" i="25"/>
  <c r="Z812" i="25" a="1"/>
  <c r="Z812" i="25" s="1"/>
  <c r="W812" i="25"/>
  <c r="Q812" i="25"/>
  <c r="O812" i="25"/>
  <c r="Z782" i="25" a="1"/>
  <c r="Z782" i="25" s="1"/>
  <c r="W782" i="25"/>
  <c r="Q782" i="25"/>
  <c r="O782" i="25"/>
  <c r="Z781" i="25" a="1"/>
  <c r="Z781" i="25" s="1"/>
  <c r="W781" i="25"/>
  <c r="Q781" i="25"/>
  <c r="O781" i="25"/>
  <c r="Z780" i="25" a="1"/>
  <c r="Z780" i="25" s="1"/>
  <c r="W780" i="25"/>
  <c r="Q780" i="25"/>
  <c r="O780" i="25"/>
  <c r="Z779" i="25" a="1"/>
  <c r="Z779" i="25" s="1"/>
  <c r="W779" i="25"/>
  <c r="Q779" i="25"/>
  <c r="O779" i="25"/>
  <c r="Z778" i="25" a="1"/>
  <c r="Z778" i="25" s="1"/>
  <c r="W778" i="25"/>
  <c r="Q778" i="25"/>
  <c r="O778" i="25"/>
  <c r="Z379" i="25" a="1"/>
  <c r="Z379" i="25" s="1"/>
  <c r="W379" i="25"/>
  <c r="Q379" i="25"/>
  <c r="O379" i="25"/>
  <c r="Z378" i="25" a="1"/>
  <c r="Z378" i="25" s="1"/>
  <c r="W378" i="25"/>
  <c r="Q378" i="25"/>
  <c r="O378" i="25"/>
  <c r="Z377" i="25" a="1"/>
  <c r="Z377" i="25" s="1"/>
  <c r="W377" i="25"/>
  <c r="Q377" i="25"/>
  <c r="O377" i="25"/>
  <c r="Z376" i="25" a="1"/>
  <c r="Z376" i="25" s="1"/>
  <c r="W376" i="25"/>
  <c r="Q376" i="25"/>
  <c r="O376" i="25"/>
  <c r="Z561" i="25" a="1"/>
  <c r="Z561" i="25" s="1"/>
  <c r="W561" i="25"/>
  <c r="Q561" i="25"/>
  <c r="O561" i="25"/>
  <c r="Z451" i="25" a="1"/>
  <c r="Z451" i="25" s="1"/>
  <c r="W451" i="25"/>
  <c r="Q451" i="25"/>
  <c r="O451" i="25"/>
  <c r="Z552" i="25" a="1"/>
  <c r="Z552" i="25" s="1"/>
  <c r="W552" i="25"/>
  <c r="Q552" i="25"/>
  <c r="Z551" i="25" a="1"/>
  <c r="Z551" i="25" s="1"/>
  <c r="W551" i="25"/>
  <c r="Q551" i="25"/>
  <c r="O551" i="25"/>
  <c r="Z550" i="25" a="1"/>
  <c r="Z550" i="25" s="1"/>
  <c r="W550" i="25"/>
  <c r="Q550" i="25"/>
  <c r="O550" i="25"/>
  <c r="Z549" i="25" a="1"/>
  <c r="Z549" i="25" s="1"/>
  <c r="W549" i="25"/>
  <c r="Q549" i="25"/>
  <c r="O549" i="25"/>
  <c r="Z548" i="25" a="1"/>
  <c r="Z548" i="25" s="1"/>
  <c r="W548" i="25"/>
  <c r="Q548" i="25"/>
  <c r="O548" i="25"/>
  <c r="Z514" i="25" a="1"/>
  <c r="Z514" i="25" s="1"/>
  <c r="W514" i="25"/>
  <c r="Q514" i="25"/>
  <c r="O514" i="25"/>
  <c r="Z513" i="25" a="1"/>
  <c r="Z513" i="25" s="1"/>
  <c r="W513" i="25"/>
  <c r="Q513" i="25"/>
  <c r="O513" i="25"/>
  <c r="Z512" i="25" a="1"/>
  <c r="Z512" i="25" s="1"/>
  <c r="W512" i="25"/>
  <c r="Q512" i="25"/>
  <c r="O512" i="25"/>
  <c r="Z511" i="25" a="1"/>
  <c r="Z511" i="25" s="1"/>
  <c r="W511" i="25"/>
  <c r="Q511" i="25"/>
  <c r="O511" i="25"/>
  <c r="Z510" i="25" a="1"/>
  <c r="Z510" i="25" s="1"/>
  <c r="W510" i="25"/>
  <c r="Q510" i="25"/>
  <c r="O510" i="25"/>
  <c r="Z509" i="25" a="1"/>
  <c r="Z509" i="25" s="1"/>
  <c r="W509" i="25"/>
  <c r="Q509" i="25"/>
  <c r="O509" i="25"/>
  <c r="Z508" i="25" a="1"/>
  <c r="Z508" i="25" s="1"/>
  <c r="W508" i="25"/>
  <c r="Q508" i="25"/>
  <c r="O508" i="25"/>
  <c r="Z507" i="25" a="1"/>
  <c r="Z507" i="25" s="1"/>
  <c r="W507" i="25"/>
  <c r="Q507" i="25"/>
  <c r="O507" i="25"/>
  <c r="Z506" i="25" a="1"/>
  <c r="Z506" i="25" s="1"/>
  <c r="W506" i="25"/>
  <c r="Q506" i="25"/>
  <c r="O506" i="25"/>
  <c r="Z505" i="25" a="1"/>
  <c r="Z505" i="25" s="1"/>
  <c r="W505" i="25"/>
  <c r="Q505" i="25"/>
  <c r="O505" i="25"/>
  <c r="Z504" i="25" a="1"/>
  <c r="Z504" i="25" s="1"/>
  <c r="W504" i="25"/>
  <c r="Q504" i="25"/>
  <c r="O504" i="25"/>
  <c r="Z491" i="25" a="1"/>
  <c r="Z491" i="25" s="1"/>
  <c r="W491" i="25"/>
  <c r="Q491" i="25"/>
  <c r="O491" i="25"/>
  <c r="Z490" i="25" a="1"/>
  <c r="Z490" i="25" s="1"/>
  <c r="W490" i="25"/>
  <c r="Q490" i="25"/>
  <c r="O490" i="25"/>
  <c r="Z489" i="25" a="1"/>
  <c r="Z489" i="25" s="1"/>
  <c r="W489" i="25"/>
  <c r="Q489" i="25"/>
  <c r="O489" i="25"/>
  <c r="Z488" i="25" a="1"/>
  <c r="Z488" i="25" s="1"/>
  <c r="W488" i="25"/>
  <c r="Q488" i="25"/>
  <c r="O488" i="25"/>
  <c r="Z487" i="25" a="1"/>
  <c r="Z487" i="25" s="1"/>
  <c r="W487" i="25"/>
  <c r="Q487" i="25"/>
  <c r="O487" i="25"/>
  <c r="Z486" i="25" a="1"/>
  <c r="Z486" i="25" s="1"/>
  <c r="W486" i="25"/>
  <c r="Q486" i="25"/>
  <c r="O486" i="25"/>
  <c r="Z456" i="25" a="1"/>
  <c r="Z456" i="25" s="1"/>
  <c r="W456" i="25"/>
  <c r="Q456" i="25"/>
  <c r="O456" i="25"/>
  <c r="Z455" i="25" a="1"/>
  <c r="Z455" i="25" s="1"/>
  <c r="W455" i="25"/>
  <c r="Q455" i="25"/>
  <c r="O455" i="25"/>
  <c r="Z454" i="25" a="1"/>
  <c r="Z454" i="25" s="1"/>
  <c r="W454" i="25"/>
  <c r="Q454" i="25"/>
  <c r="O454" i="25"/>
  <c r="Z453" i="25" a="1"/>
  <c r="Z453" i="25" s="1"/>
  <c r="W453" i="25"/>
  <c r="Q453" i="25"/>
  <c r="O453" i="25"/>
  <c r="Z452" i="25" a="1"/>
  <c r="Z452" i="25" s="1"/>
  <c r="W452" i="25"/>
  <c r="Q452" i="25"/>
  <c r="O452" i="25"/>
  <c r="W16" i="25"/>
  <c r="Q16" i="25"/>
  <c r="O16" i="25"/>
  <c r="W15" i="25"/>
  <c r="Q15" i="25"/>
  <c r="O15" i="25"/>
  <c r="W14" i="25"/>
  <c r="Q14" i="25"/>
  <c r="O14" i="25"/>
  <c r="W179" i="25"/>
  <c r="Q179" i="25"/>
  <c r="O179" i="25"/>
  <c r="O225" i="25"/>
  <c r="O224" i="25"/>
  <c r="O223" i="25"/>
  <c r="N280" i="34"/>
  <c r="Q280" i="34" s="1" a="1"/>
  <c r="Q280" i="34" s="1"/>
  <c r="A280" i="34"/>
  <c r="A208" i="34"/>
  <c r="N208" i="34"/>
  <c r="Q208" i="34" s="1" a="1"/>
  <c r="Q208" i="34" s="1"/>
  <c r="A44" i="34"/>
  <c r="N44" i="34"/>
  <c r="Q44" i="34" s="1" a="1"/>
  <c r="Q44" i="34" s="1"/>
  <c r="A201" i="34"/>
  <c r="N201" i="34"/>
  <c r="Q201" i="34" s="1" a="1"/>
  <c r="Q201" i="34" s="1"/>
  <c r="A37" i="34"/>
  <c r="N37" i="34"/>
  <c r="Q37" i="34" s="1" a="1"/>
  <c r="Q37" i="34" s="1"/>
  <c r="A194" i="34"/>
  <c r="N194" i="34"/>
  <c r="Q194" i="34" s="1" a="1"/>
  <c r="Q194" i="34" s="1"/>
  <c r="A30" i="34"/>
  <c r="N30" i="34"/>
  <c r="A286" i="34"/>
  <c r="A73" i="34"/>
  <c r="A285" i="34"/>
  <c r="A72" i="34"/>
  <c r="A284" i="34"/>
  <c r="A71" i="34"/>
  <c r="A283" i="34"/>
  <c r="A70" i="34"/>
  <c r="A282" i="34"/>
  <c r="A69" i="34"/>
  <c r="A281" i="34"/>
  <c r="A68" i="34"/>
  <c r="A67" i="34"/>
  <c r="A279" i="34"/>
  <c r="A278" i="34"/>
  <c r="A277" i="34"/>
  <c r="A276" i="34"/>
  <c r="A275" i="34"/>
  <c r="A274" i="34"/>
  <c r="A273" i="34"/>
  <c r="A272" i="34"/>
  <c r="A271" i="34"/>
  <c r="A270" i="34"/>
  <c r="A269" i="34"/>
  <c r="A268" i="34"/>
  <c r="A267" i="34"/>
  <c r="A266" i="34"/>
  <c r="A251" i="34"/>
  <c r="A52" i="34"/>
  <c r="A250" i="34"/>
  <c r="A51" i="34"/>
  <c r="A249" i="34"/>
  <c r="A248" i="34"/>
  <c r="A247" i="34"/>
  <c r="A246" i="34"/>
  <c r="A245" i="34"/>
  <c r="A244" i="34"/>
  <c r="A243" i="34"/>
  <c r="A242" i="34"/>
  <c r="A241" i="34"/>
  <c r="A240" i="34"/>
  <c r="A239" i="34"/>
  <c r="A238" i="34"/>
  <c r="A237" i="34"/>
  <c r="A236" i="34"/>
  <c r="A235" i="34"/>
  <c r="A234" i="34"/>
  <c r="A233" i="34"/>
  <c r="A232" i="34"/>
  <c r="A231" i="34"/>
  <c r="A230" i="34"/>
  <c r="A229" i="34"/>
  <c r="A228" i="34"/>
  <c r="A227" i="34"/>
  <c r="A226" i="34"/>
  <c r="A225" i="34"/>
  <c r="A224" i="34"/>
  <c r="A223" i="34"/>
  <c r="A222" i="34"/>
  <c r="A221" i="34"/>
  <c r="A220" i="34"/>
  <c r="A219" i="34"/>
  <c r="A218" i="34"/>
  <c r="A217" i="34"/>
  <c r="A216" i="34"/>
  <c r="A215" i="34"/>
  <c r="A165" i="34"/>
  <c r="A164" i="34"/>
  <c r="A163" i="34"/>
  <c r="A162" i="34"/>
  <c r="A161" i="34"/>
  <c r="A160" i="34"/>
  <c r="A159" i="34"/>
  <c r="A158" i="34"/>
  <c r="A157" i="34"/>
  <c r="A156" i="34"/>
  <c r="A155" i="34"/>
  <c r="A154" i="34"/>
  <c r="A153" i="34"/>
  <c r="A152" i="34"/>
  <c r="A151" i="34"/>
  <c r="A150" i="34"/>
  <c r="A149" i="34"/>
  <c r="A148" i="34"/>
  <c r="A147" i="34"/>
  <c r="A146" i="34"/>
  <c r="A145" i="34"/>
  <c r="A144" i="34"/>
  <c r="A143" i="34"/>
  <c r="A142" i="34"/>
  <c r="A141" i="34"/>
  <c r="A140" i="34"/>
  <c r="A139" i="34"/>
  <c r="A138" i="34"/>
  <c r="A137" i="34"/>
  <c r="A136" i="34"/>
  <c r="A8" i="34"/>
  <c r="A135" i="34"/>
  <c r="A7" i="34"/>
  <c r="A134" i="34"/>
  <c r="A6" i="34"/>
  <c r="A133" i="34"/>
  <c r="A5" i="34"/>
  <c r="A132" i="34"/>
  <c r="A4" i="34"/>
  <c r="A131" i="34"/>
  <c r="A3" i="34"/>
  <c r="A130" i="34"/>
  <c r="O2" i="34"/>
  <c r="A2" i="34" s="1"/>
  <c r="A129" i="34"/>
  <c r="A128" i="34"/>
  <c r="A127" i="34"/>
  <c r="A126" i="34"/>
  <c r="A125" i="34"/>
  <c r="A124" i="34"/>
  <c r="A123" i="34"/>
  <c r="A122" i="34"/>
  <c r="A121" i="34"/>
  <c r="A120" i="34"/>
  <c r="A119" i="34"/>
  <c r="A118" i="34"/>
  <c r="A117" i="34"/>
  <c r="A116" i="34"/>
  <c r="A115" i="34"/>
  <c r="A114" i="34"/>
  <c r="A113" i="34"/>
  <c r="A112" i="34"/>
  <c r="A111" i="34"/>
  <c r="A110" i="34"/>
  <c r="A109" i="34"/>
  <c r="A108" i="34"/>
  <c r="A107" i="34"/>
  <c r="A106" i="34"/>
  <c r="A105" i="34"/>
  <c r="A104" i="34"/>
  <c r="A103" i="34"/>
  <c r="A102" i="34"/>
  <c r="A101" i="34"/>
  <c r="A100" i="34"/>
  <c r="A99" i="34"/>
  <c r="A98" i="34"/>
  <c r="A97" i="34"/>
  <c r="A96" i="34"/>
  <c r="A95" i="34"/>
  <c r="A94" i="34"/>
  <c r="A93" i="34"/>
  <c r="A92" i="34"/>
  <c r="A91" i="34"/>
  <c r="A90" i="34"/>
  <c r="A89" i="34"/>
  <c r="A88" i="34"/>
  <c r="A87" i="34"/>
  <c r="A86" i="34"/>
  <c r="A85" i="34"/>
  <c r="A84" i="34"/>
  <c r="A83" i="34"/>
  <c r="A82" i="34"/>
  <c r="A81" i="34"/>
  <c r="A80" i="34"/>
  <c r="A79" i="34"/>
  <c r="A78" i="34"/>
  <c r="A77" i="34"/>
  <c r="A76" i="34"/>
  <c r="A75" i="34"/>
  <c r="A74" i="34"/>
  <c r="A59" i="34"/>
  <c r="A58" i="34"/>
  <c r="A57" i="34"/>
  <c r="A56" i="34"/>
  <c r="A55" i="34"/>
  <c r="A54" i="34"/>
  <c r="A53" i="34"/>
  <c r="A265" i="34"/>
  <c r="A66" i="34"/>
  <c r="A264" i="34"/>
  <c r="A65" i="34"/>
  <c r="A263" i="34"/>
  <c r="A64" i="34"/>
  <c r="A262" i="34"/>
  <c r="A63" i="34"/>
  <c r="A261" i="34"/>
  <c r="A62" i="34"/>
  <c r="A260" i="34"/>
  <c r="A259" i="34"/>
  <c r="A61" i="34"/>
  <c r="A60" i="34"/>
  <c r="A258" i="34"/>
  <c r="A257" i="34"/>
  <c r="A256" i="34"/>
  <c r="A255" i="34"/>
  <c r="A254" i="34"/>
  <c r="A253" i="34"/>
  <c r="A252" i="34"/>
  <c r="A214" i="34"/>
  <c r="A50" i="34"/>
  <c r="A213" i="34"/>
  <c r="A49" i="34"/>
  <c r="A212" i="34"/>
  <c r="A48" i="34"/>
  <c r="A211" i="34"/>
  <c r="A47" i="34"/>
  <c r="A210" i="34"/>
  <c r="A46" i="34"/>
  <c r="A209" i="34"/>
  <c r="A45" i="34"/>
  <c r="A207" i="34"/>
  <c r="A43" i="34"/>
  <c r="A206" i="34"/>
  <c r="A42" i="34"/>
  <c r="A205" i="34"/>
  <c r="A41" i="34"/>
  <c r="A204" i="34"/>
  <c r="A40" i="34"/>
  <c r="A203" i="34"/>
  <c r="A39" i="34"/>
  <c r="A202" i="34"/>
  <c r="A38" i="34"/>
  <c r="A200" i="34"/>
  <c r="A36" i="34"/>
  <c r="A199" i="34"/>
  <c r="A35" i="34"/>
  <c r="A198" i="34"/>
  <c r="A34" i="34"/>
  <c r="A197" i="34"/>
  <c r="A33" i="34"/>
  <c r="A196" i="34"/>
  <c r="A32" i="34"/>
  <c r="A195" i="34"/>
  <c r="A31" i="34"/>
  <c r="A193" i="34"/>
  <c r="A29" i="34"/>
  <c r="A192" i="34"/>
  <c r="A28" i="34"/>
  <c r="A191" i="34"/>
  <c r="A27" i="34"/>
  <c r="A190" i="34"/>
  <c r="A26" i="34"/>
  <c r="A189" i="34"/>
  <c r="A25" i="34"/>
  <c r="A188" i="34"/>
  <c r="A187" i="34"/>
  <c r="A24" i="34"/>
  <c r="A23" i="34"/>
  <c r="A186" i="34"/>
  <c r="A22" i="34"/>
  <c r="A185" i="34"/>
  <c r="A21" i="34"/>
  <c r="A184" i="34"/>
  <c r="A20" i="34"/>
  <c r="A183" i="34"/>
  <c r="A19" i="34"/>
  <c r="A182" i="34"/>
  <c r="A18" i="34"/>
  <c r="A181" i="34"/>
  <c r="A180" i="34"/>
  <c r="A17" i="34"/>
  <c r="A16" i="34"/>
  <c r="A179" i="34"/>
  <c r="A15" i="34"/>
  <c r="A178" i="34"/>
  <c r="A14" i="34"/>
  <c r="A177" i="34"/>
  <c r="A13" i="34"/>
  <c r="A176" i="34"/>
  <c r="A12" i="34"/>
  <c r="A175" i="34"/>
  <c r="A11" i="34"/>
  <c r="A174" i="34"/>
  <c r="A173" i="34"/>
  <c r="A10" i="34"/>
  <c r="A9" i="34"/>
  <c r="A172" i="34"/>
  <c r="A171" i="34"/>
  <c r="A170" i="34"/>
  <c r="A169" i="34"/>
  <c r="A168" i="34"/>
  <c r="A167" i="34"/>
  <c r="P2" i="34"/>
  <c r="N187" i="34"/>
  <c r="Q187" i="34" s="1" a="1"/>
  <c r="Q187" i="34" s="1"/>
  <c r="N23" i="34"/>
  <c r="Q23" i="34" s="1" a="1"/>
  <c r="Q23" i="34" s="1"/>
  <c r="N180" i="34"/>
  <c r="Q180" i="34" s="1" a="1"/>
  <c r="Q180" i="34" s="1"/>
  <c r="N16" i="34"/>
  <c r="Q16" i="34" s="1" a="1"/>
  <c r="Q16" i="34" s="1"/>
  <c r="N173" i="34"/>
  <c r="Q173" i="34" s="1" a="1"/>
  <c r="Q173" i="34" s="1"/>
  <c r="N9" i="34"/>
  <c r="Q9" i="34" s="1" a="1"/>
  <c r="Q9" i="34" s="1"/>
  <c r="A166" i="34"/>
  <c r="N166" i="34"/>
  <c r="Q166" i="34" s="1" a="1"/>
  <c r="Q166" i="34" s="1"/>
  <c r="N259" i="34"/>
  <c r="Q259" i="34" s="1" a="1"/>
  <c r="Q259" i="34" s="1"/>
  <c r="N60" i="34"/>
  <c r="Q60" i="34" s="1" a="1"/>
  <c r="Q60" i="34" s="1"/>
  <c r="N176" i="34"/>
  <c r="N286" i="34"/>
  <c r="N73" i="34"/>
  <c r="N285" i="34"/>
  <c r="N72" i="34"/>
  <c r="N284" i="34"/>
  <c r="N71" i="34"/>
  <c r="N283" i="34"/>
  <c r="N70" i="34"/>
  <c r="N282" i="34"/>
  <c r="N69" i="34"/>
  <c r="N281" i="34"/>
  <c r="N68" i="34"/>
  <c r="N67" i="34"/>
  <c r="Q67" i="34" s="1" a="1"/>
  <c r="Q67" i="34" s="1"/>
  <c r="N279" i="34"/>
  <c r="N278" i="34"/>
  <c r="N277" i="34"/>
  <c r="N276" i="34"/>
  <c r="N275" i="34"/>
  <c r="N274" i="34"/>
  <c r="N273" i="34"/>
  <c r="Q273" i="34" s="1" a="1"/>
  <c r="Q273" i="34" s="1"/>
  <c r="N272" i="34"/>
  <c r="N271" i="34"/>
  <c r="N270" i="34"/>
  <c r="N269" i="34"/>
  <c r="N268" i="34"/>
  <c r="N267" i="34"/>
  <c r="N266" i="34"/>
  <c r="Q266" i="34" s="1" a="1"/>
  <c r="Q266" i="34" s="1"/>
  <c r="N251" i="34"/>
  <c r="Q251" i="34" s="1" a="1"/>
  <c r="Q251" i="34" s="1"/>
  <c r="N52" i="34"/>
  <c r="Q52" i="34" s="1" a="1"/>
  <c r="Q52" i="34" s="1"/>
  <c r="N250" i="34"/>
  <c r="Q250" i="34" s="1" a="1"/>
  <c r="Q250" i="34" s="1"/>
  <c r="N51" i="34"/>
  <c r="Q51" i="34" s="1" a="1"/>
  <c r="Q51" i="34" s="1"/>
  <c r="N249" i="34"/>
  <c r="N248" i="34"/>
  <c r="N247" i="34"/>
  <c r="N246" i="34"/>
  <c r="N245" i="34"/>
  <c r="N244" i="34"/>
  <c r="N243" i="34"/>
  <c r="Q243" i="34" s="1" a="1"/>
  <c r="Q243" i="34" s="1"/>
  <c r="N242" i="34"/>
  <c r="N241" i="34"/>
  <c r="N240" i="34"/>
  <c r="N239" i="34"/>
  <c r="N238" i="34"/>
  <c r="N237" i="34"/>
  <c r="N236" i="34"/>
  <c r="Q236" i="34" s="1" a="1"/>
  <c r="Q236" i="34" s="1"/>
  <c r="N235" i="34"/>
  <c r="N234" i="34"/>
  <c r="N233" i="34"/>
  <c r="N232" i="34"/>
  <c r="N231" i="34"/>
  <c r="N230" i="34"/>
  <c r="N229" i="34"/>
  <c r="Q229" i="34" s="1" a="1"/>
  <c r="Q229" i="34" s="1"/>
  <c r="N228" i="34"/>
  <c r="N227" i="34"/>
  <c r="N226" i="34"/>
  <c r="N225" i="34"/>
  <c r="N224" i="34"/>
  <c r="N223" i="34"/>
  <c r="N222" i="34"/>
  <c r="Q222" i="34" s="1" a="1"/>
  <c r="Q222" i="34" s="1"/>
  <c r="N221" i="34"/>
  <c r="N220" i="34"/>
  <c r="N219" i="34"/>
  <c r="N218" i="34"/>
  <c r="N217" i="34"/>
  <c r="N216" i="34"/>
  <c r="N215" i="34"/>
  <c r="Q215" i="34" s="1" a="1"/>
  <c r="Q215" i="34" s="1"/>
  <c r="N165" i="34"/>
  <c r="N164" i="34"/>
  <c r="N163" i="34"/>
  <c r="N162" i="34"/>
  <c r="N161" i="34"/>
  <c r="N160" i="34"/>
  <c r="N159" i="34"/>
  <c r="Q159" i="34" s="1" a="1"/>
  <c r="Q159" i="34" s="1"/>
  <c r="N158" i="34"/>
  <c r="N157" i="34"/>
  <c r="N156" i="34"/>
  <c r="N155" i="34"/>
  <c r="N154" i="34"/>
  <c r="N153" i="34"/>
  <c r="N152" i="34"/>
  <c r="Q152" i="34" s="1" a="1"/>
  <c r="Q152" i="34" s="1"/>
  <c r="N151" i="34"/>
  <c r="N150" i="34"/>
  <c r="N149" i="34"/>
  <c r="N148" i="34"/>
  <c r="N147" i="34"/>
  <c r="N146" i="34"/>
  <c r="N145" i="34"/>
  <c r="Q145" i="34" s="1" a="1"/>
  <c r="Q145" i="34" s="1"/>
  <c r="N144" i="34"/>
  <c r="N143" i="34"/>
  <c r="N142" i="34"/>
  <c r="N141" i="34"/>
  <c r="N140" i="34"/>
  <c r="N139" i="34"/>
  <c r="N138" i="34"/>
  <c r="Q138" i="34" s="1" a="1"/>
  <c r="Q138" i="34" s="1"/>
  <c r="N137" i="34"/>
  <c r="Q137" i="34" s="1" a="1"/>
  <c r="Q137" i="34" s="1"/>
  <c r="N136" i="34"/>
  <c r="N8" i="34"/>
  <c r="N135" i="34"/>
  <c r="N7" i="34"/>
  <c r="N134" i="34"/>
  <c r="N6" i="34"/>
  <c r="N133" i="34"/>
  <c r="N5" i="34"/>
  <c r="N132" i="34"/>
  <c r="N4" i="34"/>
  <c r="N131" i="34"/>
  <c r="N3" i="34"/>
  <c r="N130" i="34"/>
  <c r="Q130" i="34" s="1" a="1"/>
  <c r="Q130" i="34" s="1"/>
  <c r="N2" i="34"/>
  <c r="Q2" i="34" s="1" a="1"/>
  <c r="Q2" i="34" s="1"/>
  <c r="N129" i="34"/>
  <c r="N128" i="34"/>
  <c r="N127" i="34"/>
  <c r="N126" i="34"/>
  <c r="N125" i="34"/>
  <c r="N124" i="34"/>
  <c r="N123" i="34"/>
  <c r="Q123" i="34" s="1" a="1"/>
  <c r="Q123" i="34" s="1"/>
  <c r="N122" i="34"/>
  <c r="N121" i="34"/>
  <c r="N120" i="34"/>
  <c r="N119" i="34"/>
  <c r="N118" i="34"/>
  <c r="N117" i="34"/>
  <c r="N116" i="34"/>
  <c r="Q116" i="34" s="1" a="1"/>
  <c r="Q116" i="34" s="1"/>
  <c r="N115" i="34"/>
  <c r="N114" i="34"/>
  <c r="N113" i="34"/>
  <c r="N112" i="34"/>
  <c r="N111" i="34"/>
  <c r="N110" i="34"/>
  <c r="N109" i="34"/>
  <c r="Q109" i="34" s="1" a="1"/>
  <c r="Q109" i="34" s="1"/>
  <c r="N108" i="34"/>
  <c r="N107" i="34"/>
  <c r="N106" i="34"/>
  <c r="N105" i="34"/>
  <c r="N104" i="34"/>
  <c r="N103" i="34"/>
  <c r="N102" i="34"/>
  <c r="Q102" i="34" s="1" a="1"/>
  <c r="Q102" i="34" s="1"/>
  <c r="N101" i="34"/>
  <c r="N100" i="34"/>
  <c r="N99" i="34"/>
  <c r="N98" i="34"/>
  <c r="N97" i="34"/>
  <c r="N96" i="34"/>
  <c r="N95" i="34"/>
  <c r="Q95" i="34" s="1" a="1"/>
  <c r="Q95" i="34" s="1"/>
  <c r="N94" i="34"/>
  <c r="N93" i="34"/>
  <c r="N92" i="34"/>
  <c r="N91" i="34"/>
  <c r="N90" i="34"/>
  <c r="N89" i="34"/>
  <c r="N88" i="34"/>
  <c r="Q88" i="34" s="1" a="1"/>
  <c r="Q88" i="34" s="1"/>
  <c r="N87" i="34"/>
  <c r="N86" i="34"/>
  <c r="N85" i="34"/>
  <c r="N84" i="34"/>
  <c r="N83" i="34"/>
  <c r="N82" i="34"/>
  <c r="N81" i="34"/>
  <c r="Q81" i="34" s="1" a="1"/>
  <c r="Q81" i="34" s="1"/>
  <c r="N80" i="34"/>
  <c r="N79" i="34"/>
  <c r="N78" i="34"/>
  <c r="N77" i="34"/>
  <c r="N76" i="34"/>
  <c r="N75" i="34"/>
  <c r="N74" i="34"/>
  <c r="Q74" i="34" s="1" a="1"/>
  <c r="Q74" i="34" s="1"/>
  <c r="N59" i="34"/>
  <c r="N58" i="34"/>
  <c r="N57" i="34"/>
  <c r="N56" i="34"/>
  <c r="N54" i="34"/>
  <c r="N53" i="34"/>
  <c r="Q53" i="34" s="1" a="1"/>
  <c r="Q53" i="34" s="1"/>
  <c r="N265" i="34"/>
  <c r="N66" i="34"/>
  <c r="N264" i="34"/>
  <c r="N65" i="34"/>
  <c r="N263" i="34"/>
  <c r="N64" i="34"/>
  <c r="N262" i="34"/>
  <c r="N63" i="34"/>
  <c r="N261" i="34"/>
  <c r="N62" i="34"/>
  <c r="N260" i="34"/>
  <c r="N61" i="34"/>
  <c r="N258" i="34"/>
  <c r="N257" i="34"/>
  <c r="N256" i="34"/>
  <c r="N255" i="34"/>
  <c r="N254" i="34"/>
  <c r="N253" i="34"/>
  <c r="N252" i="34"/>
  <c r="Q252" i="34" s="1" a="1"/>
  <c r="Q252" i="34" s="1"/>
  <c r="N214" i="34"/>
  <c r="N50" i="34"/>
  <c r="N213" i="34"/>
  <c r="N49" i="34"/>
  <c r="N212" i="34"/>
  <c r="N48" i="34"/>
  <c r="N211" i="34"/>
  <c r="N47" i="34"/>
  <c r="N210" i="34"/>
  <c r="N46" i="34"/>
  <c r="N209" i="34"/>
  <c r="N45" i="34"/>
  <c r="N207" i="34"/>
  <c r="N43" i="34"/>
  <c r="N206" i="34"/>
  <c r="N42" i="34"/>
  <c r="N205" i="34"/>
  <c r="N41" i="34"/>
  <c r="N204" i="34"/>
  <c r="N40" i="34"/>
  <c r="N203" i="34"/>
  <c r="N39" i="34"/>
  <c r="N202" i="34"/>
  <c r="N38" i="34"/>
  <c r="N200" i="34"/>
  <c r="N36" i="34"/>
  <c r="N199" i="34"/>
  <c r="N35" i="34"/>
  <c r="N198" i="34"/>
  <c r="N34" i="34"/>
  <c r="N197" i="34"/>
  <c r="N33" i="34"/>
  <c r="N196" i="34"/>
  <c r="N32" i="34"/>
  <c r="N195" i="34"/>
  <c r="N31" i="34"/>
  <c r="N193" i="34"/>
  <c r="N29" i="34"/>
  <c r="N192" i="34"/>
  <c r="N28" i="34"/>
  <c r="N191" i="34"/>
  <c r="N27" i="34"/>
  <c r="N190" i="34"/>
  <c r="N26" i="34"/>
  <c r="N189" i="34"/>
  <c r="N25" i="34"/>
  <c r="N188" i="34"/>
  <c r="N24" i="34"/>
  <c r="N186" i="34"/>
  <c r="N22" i="34"/>
  <c r="N185" i="34"/>
  <c r="N21" i="34"/>
  <c r="N184" i="34"/>
  <c r="N20" i="34"/>
  <c r="N183" i="34"/>
  <c r="N19" i="34"/>
  <c r="N182" i="34"/>
  <c r="N18" i="34"/>
  <c r="N181" i="34"/>
  <c r="N17" i="34"/>
  <c r="N179" i="34"/>
  <c r="N15" i="34"/>
  <c r="N178" i="34"/>
  <c r="N14" i="34"/>
  <c r="N177" i="34"/>
  <c r="N13" i="34"/>
  <c r="N12" i="34"/>
  <c r="N175" i="34"/>
  <c r="N11" i="34"/>
  <c r="N174" i="34"/>
  <c r="N10" i="34"/>
  <c r="N172" i="34"/>
  <c r="N171" i="34"/>
  <c r="N170" i="34"/>
  <c r="N169" i="34"/>
  <c r="N168" i="34"/>
  <c r="N167" i="34"/>
  <c r="W365" i="25"/>
  <c r="Z365" i="25" s="1" a="1"/>
  <c r="Z365" i="25" s="1"/>
  <c r="W613" i="25"/>
  <c r="Z613" i="25" s="1" a="1"/>
  <c r="Z613" i="25" s="1"/>
  <c r="W420" i="25"/>
  <c r="Z420" i="25" s="1" a="1"/>
  <c r="Z420" i="25" s="1"/>
  <c r="W1318" i="25"/>
  <c r="Z1318" i="25" s="1" a="1"/>
  <c r="Z1318" i="25" s="1"/>
  <c r="W1383" i="25"/>
  <c r="Z1383" i="25" s="1" a="1"/>
  <c r="Z1383" i="25" s="1"/>
  <c r="W1379" i="25"/>
  <c r="Z1379" i="25" s="1" a="1"/>
  <c r="Z1379" i="25" s="1"/>
  <c r="W1375" i="25"/>
  <c r="Z1375" i="25" s="1" a="1"/>
  <c r="Z1375" i="25" s="1"/>
  <c r="W1371" i="25"/>
  <c r="Z1371" i="25" s="1" a="1"/>
  <c r="Z1371" i="25" s="1"/>
  <c r="W1367" i="25"/>
  <c r="Z1367" i="25" s="1" a="1"/>
  <c r="Z1367" i="25" s="1"/>
  <c r="W1363" i="25"/>
  <c r="Z1363" i="25" s="1" a="1"/>
  <c r="Z1363" i="25" s="1"/>
  <c r="W1359" i="25"/>
  <c r="Z1359" i="25" s="1" a="1"/>
  <c r="Z1359" i="25" s="1"/>
  <c r="W1355" i="25"/>
  <c r="Z1355" i="25" s="1" a="1"/>
  <c r="Z1355" i="25" s="1"/>
  <c r="W1351" i="25"/>
  <c r="Z1351" i="25" s="1" a="1"/>
  <c r="Z1351" i="25" s="1"/>
  <c r="W1347" i="25"/>
  <c r="Z1347" i="25" s="1" a="1"/>
  <c r="Z1347" i="25" s="1"/>
  <c r="W1343" i="25"/>
  <c r="Z1343" i="25" s="1" a="1"/>
  <c r="Z1343" i="25" s="1"/>
  <c r="W1339" i="25"/>
  <c r="Z1339" i="25" s="1" a="1"/>
  <c r="Z1339" i="25" s="1"/>
  <c r="W1335" i="25"/>
  <c r="Z1335" i="25" s="1" a="1"/>
  <c r="Z1335" i="25" s="1"/>
  <c r="W1331" i="25"/>
  <c r="Z1331" i="25" s="1" a="1"/>
  <c r="Z1331" i="25" s="1"/>
  <c r="W1327" i="25"/>
  <c r="Z1327" i="25" s="1" a="1"/>
  <c r="Z1327" i="25" s="1"/>
  <c r="W1323" i="25"/>
  <c r="Z1323" i="25" s="1" a="1"/>
  <c r="Z1323" i="25" s="1"/>
  <c r="W1319" i="25"/>
  <c r="Z1319" i="25" s="1" a="1"/>
  <c r="Z1319" i="25" s="1"/>
  <c r="W1311" i="25"/>
  <c r="Z1311" i="25" s="1" a="1"/>
  <c r="Z1311" i="25" s="1"/>
  <c r="W1304" i="25"/>
  <c r="Z1304" i="25" s="1" a="1"/>
  <c r="Z1304" i="25" s="1"/>
  <c r="W1085" i="25"/>
  <c r="Z1085" i="25" s="1" a="1"/>
  <c r="Z1085" i="25" s="1"/>
  <c r="W1088" i="25"/>
  <c r="Z1088" i="25" s="1" a="1"/>
  <c r="Z1088" i="25" s="1"/>
  <c r="W1086" i="25"/>
  <c r="Z1086" i="25" s="1" a="1"/>
  <c r="Z1086" i="25" s="1"/>
  <c r="W1090" i="25"/>
  <c r="Z1090" i="25" s="1" a="1"/>
  <c r="Z1090" i="25" s="1"/>
  <c r="W1129" i="25"/>
  <c r="Z1129" i="25" s="1" a="1"/>
  <c r="Z1129" i="25" s="1"/>
  <c r="W1133" i="25"/>
  <c r="Z1133" i="25" s="1" a="1"/>
  <c r="Z1133" i="25" s="1"/>
  <c r="W1149" i="25"/>
  <c r="Z1149" i="25" s="1" a="1"/>
  <c r="Z1149" i="25" s="1"/>
  <c r="W1145" i="25"/>
  <c r="Z1145" i="25" s="1" a="1"/>
  <c r="Z1145" i="25" s="1"/>
  <c r="W1141" i="25"/>
  <c r="Z1141" i="25" s="1" a="1"/>
  <c r="Z1141" i="25" s="1"/>
  <c r="W1137" i="25"/>
  <c r="Z1137" i="25" s="1" a="1"/>
  <c r="Z1137" i="25" s="1"/>
  <c r="W1112" i="25"/>
  <c r="Z1112" i="25" s="1" a="1"/>
  <c r="Z1112" i="25" s="1"/>
  <c r="W1111" i="25"/>
  <c r="Z1111" i="25" s="1" a="1"/>
  <c r="Z1111" i="25" s="1"/>
  <c r="W1102" i="25"/>
  <c r="Z1102" i="25" s="1" a="1"/>
  <c r="Z1102" i="25" s="1"/>
  <c r="W1101" i="25"/>
  <c r="Z1101" i="25" s="1" a="1"/>
  <c r="Z1101" i="25" s="1"/>
  <c r="W1092" i="25"/>
  <c r="Z1092" i="25" s="1" a="1"/>
  <c r="Z1092" i="25" s="1"/>
  <c r="W1091" i="25"/>
  <c r="Z1091" i="25" s="1" a="1"/>
  <c r="Z1091" i="25" s="1"/>
  <c r="W1125" i="25"/>
  <c r="Z1125" i="25" s="1" a="1"/>
  <c r="Z1125" i="25" s="1"/>
  <c r="W1121" i="25"/>
  <c r="Z1121" i="25" s="1" a="1"/>
  <c r="Z1121" i="25" s="1"/>
  <c r="W687" i="25"/>
  <c r="Z687" i="25" s="1" a="1"/>
  <c r="Z687" i="25" s="1"/>
  <c r="W683" i="25"/>
  <c r="Z683" i="25" s="1" a="1"/>
  <c r="Z683" i="25" s="1"/>
  <c r="W679" i="25"/>
  <c r="Z679" i="25" s="1" a="1"/>
  <c r="Z679" i="25" s="1"/>
  <c r="W675" i="25"/>
  <c r="Z675" i="25" s="1" a="1"/>
  <c r="Z675" i="25" s="1"/>
  <c r="W665" i="25"/>
  <c r="Z665" i="25" s="1" a="1"/>
  <c r="Z665" i="25" s="1"/>
  <c r="W661" i="25"/>
  <c r="Z661" i="25" s="1" a="1"/>
  <c r="Z661" i="25" s="1"/>
  <c r="W657" i="25"/>
  <c r="Z657" i="25" s="1" a="1"/>
  <c r="Z657" i="25" s="1"/>
  <c r="W653" i="25"/>
  <c r="Z653" i="25" s="1" a="1"/>
  <c r="Z653" i="25" s="1"/>
  <c r="W649" i="25"/>
  <c r="Z649" i="25" s="1" a="1"/>
  <c r="Z649" i="25" s="1"/>
  <c r="W645" i="25"/>
  <c r="Z645" i="25" s="1" a="1"/>
  <c r="Z645" i="25" s="1"/>
  <c r="W610" i="25"/>
  <c r="Z610" i="25" s="1" a="1"/>
  <c r="Z610" i="25" s="1"/>
  <c r="W607" i="25"/>
  <c r="Z607" i="25" s="1" a="1"/>
  <c r="Z607" i="25" s="1"/>
  <c r="W604" i="25"/>
  <c r="Z604" i="25" s="1" a="1"/>
  <c r="Z604" i="25" s="1"/>
  <c r="W601" i="25"/>
  <c r="Z601" i="25" s="1" a="1"/>
  <c r="Z601" i="25" s="1"/>
  <c r="W596" i="25"/>
  <c r="Z596" i="25" s="1" a="1"/>
  <c r="Z596" i="25" s="1"/>
  <c r="W589" i="25"/>
  <c r="Z589" i="25" s="1" a="1"/>
  <c r="Z589" i="25" s="1"/>
  <c r="W582" i="25"/>
  <c r="Z582" i="25" s="1" a="1"/>
  <c r="Z582" i="25" s="1"/>
  <c r="W492" i="25"/>
  <c r="Z492" i="25" s="1" a="1"/>
  <c r="Z492" i="25" s="1"/>
  <c r="W574" i="25"/>
  <c r="Z574" i="25" s="1" a="1"/>
  <c r="Z574" i="25" s="1"/>
  <c r="W570" i="25"/>
  <c r="Z570" i="25" s="1" a="1"/>
  <c r="Z570" i="25" s="1"/>
  <c r="W566" i="25"/>
  <c r="Z566" i="25" s="1" a="1"/>
  <c r="Z566" i="25" s="1"/>
  <c r="W562" i="25"/>
  <c r="Z562" i="25" s="1" a="1"/>
  <c r="Z562" i="25" s="1"/>
  <c r="W553" i="25"/>
  <c r="Z553" i="25" s="1" a="1"/>
  <c r="Z553" i="25" s="1"/>
  <c r="W539" i="25"/>
  <c r="Z539" i="25" s="1" a="1"/>
  <c r="Z539" i="25" s="1"/>
  <c r="W535" i="25"/>
  <c r="Z535" i="25" s="1" a="1"/>
  <c r="Z535" i="25" s="1"/>
  <c r="W531" i="25"/>
  <c r="Z531" i="25" s="1" a="1"/>
  <c r="Z531" i="25" s="1"/>
  <c r="W527" i="25"/>
  <c r="Z527" i="25" s="1" a="1"/>
  <c r="Z527" i="25" s="1"/>
  <c r="W523" i="25"/>
  <c r="Z523" i="25" s="1" a="1"/>
  <c r="Z523" i="25" s="1"/>
  <c r="W519" i="25"/>
  <c r="Z519" i="25" s="1" a="1"/>
  <c r="Z519" i="25" s="1"/>
  <c r="W515" i="25"/>
  <c r="Z515" i="25" s="1" a="1"/>
  <c r="Z515" i="25" s="1"/>
  <c r="W470" i="25"/>
  <c r="Z470" i="25" s="1" a="1"/>
  <c r="Z470" i="25" s="1"/>
  <c r="W457" i="25"/>
  <c r="Z457" i="25" s="1" a="1"/>
  <c r="Z457" i="25" s="1"/>
  <c r="W439" i="25"/>
  <c r="Z439" i="25" s="1" a="1"/>
  <c r="Z439" i="25" s="1"/>
  <c r="W438" i="25"/>
  <c r="Z438" i="25" s="1" a="1"/>
  <c r="Z438" i="25" s="1"/>
  <c r="W432" i="25"/>
  <c r="Z432" i="25" s="1" a="1"/>
  <c r="Z432" i="25" s="1"/>
  <c r="W464" i="25"/>
  <c r="Z464" i="25" s="1" a="1"/>
  <c r="Z464" i="25" s="1"/>
  <c r="W425" i="25"/>
  <c r="Z425" i="25" s="1" a="1"/>
  <c r="Z425" i="25" s="1"/>
  <c r="W417" i="25"/>
  <c r="Z417" i="25" s="1" a="1"/>
  <c r="Z417" i="25" s="1"/>
  <c r="W414" i="25"/>
  <c r="Z414" i="25" s="1" a="1"/>
  <c r="Z414" i="25" s="1"/>
  <c r="W411" i="25"/>
  <c r="Z411" i="25" s="1" a="1"/>
  <c r="Z411" i="25" s="1"/>
  <c r="W408" i="25"/>
  <c r="Z408" i="25" s="1" a="1"/>
  <c r="Z408" i="25" s="1"/>
  <c r="W403" i="25"/>
  <c r="Z403" i="25" s="1" a="1"/>
  <c r="Z403" i="25" s="1"/>
  <c r="W398" i="25"/>
  <c r="Z398" i="25" s="1" a="1"/>
  <c r="Z398" i="25" s="1"/>
  <c r="W394" i="25"/>
  <c r="Z394" i="25" s="1" a="1"/>
  <c r="Z394" i="25" s="1"/>
  <c r="W387" i="25"/>
  <c r="Z387" i="25" s="1" a="1"/>
  <c r="Z387" i="25" s="1"/>
  <c r="W380" i="25"/>
  <c r="Z380" i="25" s="1" a="1"/>
  <c r="Z380" i="25" s="1"/>
  <c r="A1223" i="25" l="1"/>
  <c r="A1221" i="25"/>
  <c r="A1222" i="25"/>
  <c r="A1218" i="25"/>
  <c r="A1220" i="25"/>
  <c r="A1219" i="25"/>
  <c r="A1444" i="25"/>
  <c r="A1200" i="25"/>
  <c r="A1174" i="25"/>
  <c r="A1180" i="25"/>
  <c r="A1192" i="25"/>
  <c r="A1214" i="25"/>
  <c r="A1205" i="25"/>
  <c r="A1188" i="25"/>
  <c r="A1193" i="25"/>
  <c r="A1185" i="25"/>
  <c r="A1203" i="25"/>
  <c r="A1161" i="25"/>
  <c r="A1166" i="25"/>
  <c r="A1164" i="25"/>
  <c r="A1179" i="25"/>
  <c r="A1190" i="25"/>
  <c r="A1195" i="25"/>
  <c r="A1175" i="25"/>
  <c r="A1209" i="25"/>
  <c r="A1212" i="25"/>
  <c r="A1183" i="25"/>
  <c r="A1191" i="25"/>
  <c r="A1204" i="25"/>
  <c r="A1173" i="25"/>
  <c r="A1178" i="25"/>
  <c r="A1202" i="25"/>
  <c r="A1207" i="25"/>
  <c r="A1215" i="25"/>
  <c r="A1168" i="25"/>
  <c r="A1181" i="25"/>
  <c r="A1163" i="25"/>
  <c r="A1171" i="25"/>
  <c r="A1176" i="25"/>
  <c r="A1197" i="25"/>
  <c r="A1213" i="25"/>
  <c r="A1170" i="25"/>
  <c r="A1187" i="25"/>
  <c r="A1199" i="25"/>
  <c r="A1211" i="25"/>
  <c r="A1216" i="25"/>
  <c r="A1217" i="25"/>
  <c r="A1169" i="25"/>
  <c r="A1186" i="25"/>
  <c r="A1198" i="25"/>
  <c r="A1210" i="25"/>
  <c r="A1162" i="25"/>
  <c r="A1167" i="25"/>
  <c r="A1184" i="25"/>
  <c r="A1196" i="25"/>
  <c r="A1208" i="25"/>
  <c r="A1160" i="25"/>
  <c r="A1172" i="25"/>
  <c r="A1189" i="25"/>
  <c r="A1201" i="25"/>
  <c r="A1165" i="25"/>
  <c r="A1177" i="25"/>
  <c r="A1182" i="25"/>
  <c r="A1194" i="25"/>
  <c r="A1206" i="25"/>
  <c r="Z179" i="25" a="1"/>
  <c r="Z179" i="25" s="1"/>
  <c r="Z14" i="25" a="1"/>
  <c r="Z14" i="25" s="1"/>
  <c r="Z15" i="25" a="1"/>
  <c r="Z15" i="25" s="1"/>
  <c r="Z16" i="25" a="1"/>
  <c r="Z16" i="25" s="1"/>
  <c r="O691" i="25"/>
  <c r="Q691" i="25"/>
  <c r="W691" i="25"/>
  <c r="A1159" i="25"/>
  <c r="O692" i="25"/>
  <c r="Q692" i="25"/>
  <c r="W692" i="25"/>
  <c r="A1156" i="25"/>
  <c r="O693" i="25"/>
  <c r="Q693" i="25"/>
  <c r="W693" i="25"/>
  <c r="A1153" i="25"/>
  <c r="O694" i="25"/>
  <c r="Q694" i="25"/>
  <c r="W694" i="25"/>
  <c r="O695" i="25"/>
  <c r="Q695" i="25"/>
  <c r="W695" i="25"/>
  <c r="O696" i="25"/>
  <c r="Q696" i="25"/>
  <c r="W696" i="25"/>
  <c r="O697" i="25"/>
  <c r="Q697" i="25"/>
  <c r="W697" i="25"/>
  <c r="O706" i="25"/>
  <c r="Q706" i="25"/>
  <c r="W706" i="25"/>
  <c r="O707" i="25"/>
  <c r="Q707" i="25"/>
  <c r="W707" i="25"/>
  <c r="O708" i="25"/>
  <c r="Q708" i="25"/>
  <c r="W708" i="25"/>
  <c r="O709" i="25"/>
  <c r="Q709" i="25"/>
  <c r="W709" i="25"/>
  <c r="O710" i="25"/>
  <c r="Q710" i="25"/>
  <c r="W710" i="25"/>
  <c r="O711" i="25"/>
  <c r="Q711" i="25"/>
  <c r="W711" i="25"/>
  <c r="O712" i="25"/>
  <c r="Q712" i="25"/>
  <c r="W712" i="25"/>
  <c r="O713" i="25"/>
  <c r="Q713" i="25"/>
  <c r="W713" i="25"/>
  <c r="O714" i="25"/>
  <c r="Q714" i="25"/>
  <c r="W714" i="25"/>
  <c r="O715" i="25"/>
  <c r="Q715" i="25"/>
  <c r="W715" i="25"/>
  <c r="O716" i="25"/>
  <c r="Q716" i="25"/>
  <c r="W716" i="25"/>
  <c r="O717" i="25"/>
  <c r="Q717" i="25"/>
  <c r="W717" i="25"/>
  <c r="O718" i="25"/>
  <c r="Q718" i="25"/>
  <c r="W718" i="25"/>
  <c r="O719" i="25"/>
  <c r="Q719" i="25"/>
  <c r="W719" i="25"/>
  <c r="O720" i="25"/>
  <c r="Q720" i="25"/>
  <c r="W720" i="25"/>
  <c r="O721" i="25"/>
  <c r="Q721" i="25"/>
  <c r="W721" i="25"/>
  <c r="O722" i="25"/>
  <c r="Q722" i="25"/>
  <c r="W722" i="25"/>
  <c r="O723" i="25"/>
  <c r="Q723" i="25"/>
  <c r="W723" i="25"/>
  <c r="O724" i="25"/>
  <c r="Q724" i="25"/>
  <c r="W724" i="25"/>
  <c r="O725" i="25"/>
  <c r="Q725" i="25"/>
  <c r="W725" i="25"/>
  <c r="O726" i="25"/>
  <c r="Q726" i="25"/>
  <c r="W726" i="25"/>
  <c r="O727" i="25"/>
  <c r="Q727" i="25"/>
  <c r="W727" i="25"/>
  <c r="O728" i="25"/>
  <c r="Q728" i="25"/>
  <c r="W728" i="25"/>
  <c r="O729" i="25"/>
  <c r="Q729" i="25"/>
  <c r="W729" i="25"/>
  <c r="O730" i="25"/>
  <c r="Q730" i="25"/>
  <c r="W730" i="25"/>
  <c r="O731" i="25"/>
  <c r="Q731" i="25"/>
  <c r="W731" i="25"/>
  <c r="O732" i="25"/>
  <c r="Q732" i="25"/>
  <c r="W732" i="25"/>
  <c r="O733" i="25"/>
  <c r="Q733" i="25"/>
  <c r="W733" i="25"/>
  <c r="O734" i="25"/>
  <c r="Q734" i="25"/>
  <c r="W734" i="25"/>
  <c r="O735" i="25"/>
  <c r="Q735" i="25"/>
  <c r="W735" i="25"/>
  <c r="O736" i="25"/>
  <c r="Q736" i="25"/>
  <c r="W736" i="25"/>
  <c r="O737" i="25"/>
  <c r="Q737" i="25"/>
  <c r="W737" i="25"/>
  <c r="O738" i="25"/>
  <c r="Q738" i="25"/>
  <c r="W738" i="25"/>
  <c r="O739" i="25"/>
  <c r="Q739" i="25"/>
  <c r="W739" i="25"/>
  <c r="O740" i="25"/>
  <c r="Q740" i="25"/>
  <c r="W740" i="25"/>
  <c r="O741" i="25"/>
  <c r="Q741" i="25"/>
  <c r="W741" i="25"/>
  <c r="O742" i="25"/>
  <c r="Q742" i="25"/>
  <c r="W742" i="25"/>
  <c r="O743" i="25"/>
  <c r="Q743" i="25"/>
  <c r="W743" i="25"/>
  <c r="O744" i="25"/>
  <c r="Q744" i="25"/>
  <c r="W744" i="25"/>
  <c r="O745" i="25"/>
  <c r="Q745" i="25"/>
  <c r="W745" i="25"/>
  <c r="O751" i="25"/>
  <c r="Q751" i="25"/>
  <c r="W751" i="25"/>
  <c r="O752" i="25"/>
  <c r="Q752" i="25"/>
  <c r="W752" i="25"/>
  <c r="O753" i="25"/>
  <c r="Q753" i="25"/>
  <c r="W753" i="25"/>
  <c r="O754" i="25"/>
  <c r="Q754" i="25"/>
  <c r="W754" i="25"/>
  <c r="O755" i="25"/>
  <c r="Q755" i="25"/>
  <c r="W755" i="25"/>
  <c r="O756" i="25"/>
  <c r="Q756" i="25"/>
  <c r="W756" i="25"/>
  <c r="O757" i="25"/>
  <c r="Q757" i="25"/>
  <c r="W757" i="25"/>
  <c r="O790" i="25"/>
  <c r="Q790" i="25"/>
  <c r="W790" i="25"/>
  <c r="O791" i="25"/>
  <c r="Q791" i="25"/>
  <c r="W791" i="25"/>
  <c r="O792" i="25"/>
  <c r="Q792" i="25"/>
  <c r="W792" i="25"/>
  <c r="O793" i="25"/>
  <c r="Q793" i="25"/>
  <c r="W793" i="25"/>
  <c r="O794" i="25"/>
  <c r="Q794" i="25"/>
  <c r="W794" i="25"/>
  <c r="O795" i="25"/>
  <c r="Q795" i="25"/>
  <c r="W795" i="25"/>
  <c r="O758" i="25"/>
  <c r="Q758" i="25"/>
  <c r="W758" i="25"/>
  <c r="O759" i="25"/>
  <c r="Q759" i="25"/>
  <c r="W759" i="25"/>
  <c r="O760" i="25"/>
  <c r="Q760" i="25"/>
  <c r="W760" i="25"/>
  <c r="O761" i="25"/>
  <c r="Q761" i="25"/>
  <c r="W761" i="25"/>
  <c r="O762" i="25"/>
  <c r="Q762" i="25"/>
  <c r="W762" i="25"/>
  <c r="O763" i="25"/>
  <c r="Q763" i="25"/>
  <c r="W763" i="25"/>
  <c r="O764" i="25"/>
  <c r="Q764" i="25"/>
  <c r="W764" i="25"/>
  <c r="O765" i="25"/>
  <c r="Q765" i="25"/>
  <c r="W765" i="25"/>
  <c r="O766" i="25"/>
  <c r="Q766" i="25"/>
  <c r="W766" i="25"/>
  <c r="O767" i="25"/>
  <c r="Q767" i="25"/>
  <c r="W767" i="25"/>
  <c r="O768" i="25"/>
  <c r="Q768" i="25"/>
  <c r="W768" i="25"/>
  <c r="O769" i="25"/>
  <c r="Q769" i="25"/>
  <c r="W769" i="25"/>
  <c r="O770" i="25"/>
  <c r="Q770" i="25"/>
  <c r="W770" i="25"/>
  <c r="O783" i="25"/>
  <c r="Q783" i="25"/>
  <c r="W783" i="25"/>
  <c r="O784" i="25"/>
  <c r="Q784" i="25"/>
  <c r="W784" i="25"/>
  <c r="O785" i="25"/>
  <c r="Q785" i="25"/>
  <c r="W785" i="25"/>
  <c r="O786" i="25"/>
  <c r="Q786" i="25"/>
  <c r="W786" i="25"/>
  <c r="O787" i="25"/>
  <c r="Q787" i="25"/>
  <c r="W787" i="25"/>
  <c r="O788" i="25"/>
  <c r="Q788" i="25"/>
  <c r="W788" i="25"/>
  <c r="O789" i="25"/>
  <c r="Q789" i="25"/>
  <c r="W789" i="25"/>
  <c r="O796" i="25"/>
  <c r="Q796" i="25"/>
  <c r="W796" i="25"/>
  <c r="O797" i="25"/>
  <c r="Q797" i="25"/>
  <c r="W797" i="25"/>
  <c r="O798" i="25"/>
  <c r="Q798" i="25"/>
  <c r="W798" i="25"/>
  <c r="O799" i="25"/>
  <c r="Q799" i="25"/>
  <c r="W799" i="25"/>
  <c r="O841" i="25"/>
  <c r="Q841" i="25"/>
  <c r="W841" i="25"/>
  <c r="O842" i="25"/>
  <c r="Q842" i="25"/>
  <c r="W842" i="25"/>
  <c r="O843" i="25"/>
  <c r="Q843" i="25"/>
  <c r="W843" i="25"/>
  <c r="O844" i="25"/>
  <c r="Q844" i="25"/>
  <c r="W844" i="25"/>
  <c r="O845" i="25"/>
  <c r="Q845" i="25"/>
  <c r="W845" i="25"/>
  <c r="O846" i="25"/>
  <c r="Q846" i="25"/>
  <c r="W846" i="25"/>
  <c r="O847" i="25"/>
  <c r="Q847" i="25"/>
  <c r="W847" i="25"/>
  <c r="O848" i="25"/>
  <c r="Q848" i="25"/>
  <c r="W848" i="25"/>
  <c r="O849" i="25"/>
  <c r="Q849" i="25"/>
  <c r="W849" i="25"/>
  <c r="O850" i="25"/>
  <c r="Q850" i="25"/>
  <c r="W850" i="25"/>
  <c r="O851" i="25"/>
  <c r="Q851" i="25"/>
  <c r="W851" i="25"/>
  <c r="O852" i="25"/>
  <c r="Q852" i="25"/>
  <c r="W852" i="25"/>
  <c r="O853" i="25"/>
  <c r="Q853" i="25"/>
  <c r="W853" i="25"/>
  <c r="O854" i="25"/>
  <c r="Q854" i="25"/>
  <c r="W854" i="25"/>
  <c r="O855" i="25"/>
  <c r="Q855" i="25"/>
  <c r="W855" i="25"/>
  <c r="O856" i="25"/>
  <c r="Q856" i="25"/>
  <c r="W856" i="25"/>
  <c r="O857" i="25"/>
  <c r="Q857" i="25"/>
  <c r="W857" i="25"/>
  <c r="O858" i="25"/>
  <c r="Q858" i="25"/>
  <c r="W858" i="25"/>
  <c r="O859" i="25"/>
  <c r="Q859" i="25"/>
  <c r="W859" i="25"/>
  <c r="O860" i="25"/>
  <c r="Q860" i="25"/>
  <c r="W860" i="25"/>
  <c r="O861" i="25"/>
  <c r="Q861" i="25"/>
  <c r="W861" i="25"/>
  <c r="O862" i="25"/>
  <c r="Q862" i="25"/>
  <c r="W862" i="25"/>
  <c r="O863" i="25"/>
  <c r="Q863" i="25"/>
  <c r="W863" i="25"/>
  <c r="O864" i="25"/>
  <c r="Q864" i="25"/>
  <c r="W864" i="25"/>
  <c r="O865" i="25"/>
  <c r="Q865" i="25"/>
  <c r="W865" i="25"/>
  <c r="O866" i="25"/>
  <c r="Q866" i="25"/>
  <c r="W866" i="25"/>
  <c r="O867" i="25"/>
  <c r="Q867" i="25"/>
  <c r="W867" i="25"/>
  <c r="O868" i="25"/>
  <c r="Q868" i="25"/>
  <c r="W868" i="25"/>
  <c r="O879" i="25"/>
  <c r="Q879" i="25"/>
  <c r="W879" i="25"/>
  <c r="O880" i="25"/>
  <c r="Q880" i="25"/>
  <c r="W880" i="25"/>
  <c r="O881" i="25"/>
  <c r="Q881" i="25"/>
  <c r="W881" i="25"/>
  <c r="O882" i="25"/>
  <c r="Q882" i="25"/>
  <c r="W882" i="25"/>
  <c r="O883" i="25"/>
  <c r="Q883" i="25"/>
  <c r="W883" i="25"/>
  <c r="O884" i="25"/>
  <c r="Q884" i="25"/>
  <c r="W884" i="25"/>
  <c r="O885" i="25"/>
  <c r="Q885" i="25"/>
  <c r="W885" i="25"/>
  <c r="O888" i="25"/>
  <c r="Q888" i="25"/>
  <c r="W888" i="25"/>
  <c r="O889" i="25"/>
  <c r="Q889" i="25"/>
  <c r="W889" i="25"/>
  <c r="O890" i="25"/>
  <c r="Q890" i="25"/>
  <c r="W890" i="25"/>
  <c r="O891" i="25"/>
  <c r="Q891" i="25"/>
  <c r="W891" i="25"/>
  <c r="O892" i="25"/>
  <c r="Q892" i="25"/>
  <c r="W892" i="25"/>
  <c r="O893" i="25"/>
  <c r="Q893" i="25"/>
  <c r="W893" i="25"/>
  <c r="O894" i="25"/>
  <c r="Q894" i="25"/>
  <c r="W894" i="25"/>
  <c r="O895" i="25"/>
  <c r="Q895" i="25"/>
  <c r="W895" i="25"/>
  <c r="O896" i="25"/>
  <c r="Q896" i="25"/>
  <c r="W896" i="25"/>
  <c r="O897" i="25"/>
  <c r="Q897" i="25"/>
  <c r="W897" i="25"/>
  <c r="O898" i="25"/>
  <c r="Q898" i="25"/>
  <c r="W898" i="25"/>
  <c r="O899" i="25"/>
  <c r="Q899" i="25"/>
  <c r="W899" i="25"/>
  <c r="O900" i="25"/>
  <c r="Q900" i="25"/>
  <c r="W900" i="25"/>
  <c r="O901" i="25"/>
  <c r="Q901" i="25"/>
  <c r="W901" i="25"/>
  <c r="O902" i="25"/>
  <c r="Q902" i="25"/>
  <c r="W902" i="25"/>
  <c r="O903" i="25"/>
  <c r="Q903" i="25"/>
  <c r="W903" i="25"/>
  <c r="O818" i="25"/>
  <c r="Q818" i="25"/>
  <c r="S818" i="25" s="1"/>
  <c r="W818" i="25"/>
  <c r="O908" i="25"/>
  <c r="Q908" i="25"/>
  <c r="W908" i="25"/>
  <c r="O909" i="25"/>
  <c r="Q909" i="25"/>
  <c r="W909" i="25"/>
  <c r="O910" i="25"/>
  <c r="Q910" i="25"/>
  <c r="W910" i="25"/>
  <c r="O911" i="25"/>
  <c r="Q911" i="25"/>
  <c r="W911" i="25"/>
  <c r="O912" i="25"/>
  <c r="Q912" i="25"/>
  <c r="W912" i="25"/>
  <c r="O913" i="25"/>
  <c r="Q913" i="25"/>
  <c r="W913" i="25"/>
  <c r="O914" i="25"/>
  <c r="Q914" i="25"/>
  <c r="W914" i="25"/>
  <c r="O915" i="25"/>
  <c r="Q915" i="25"/>
  <c r="W915" i="25"/>
  <c r="O916" i="25"/>
  <c r="Q916" i="25"/>
  <c r="W916" i="25"/>
  <c r="O917" i="25"/>
  <c r="Q917" i="25"/>
  <c r="W917" i="25"/>
  <c r="O918" i="25"/>
  <c r="Q918" i="25"/>
  <c r="W918" i="25"/>
  <c r="O919" i="25"/>
  <c r="Q919" i="25"/>
  <c r="W919" i="25"/>
  <c r="O920" i="25"/>
  <c r="Q920" i="25"/>
  <c r="W920" i="25"/>
  <c r="O921" i="25"/>
  <c r="Q921" i="25"/>
  <c r="W921" i="25"/>
  <c r="O922" i="25"/>
  <c r="Q922" i="25"/>
  <c r="W922" i="25"/>
  <c r="O923" i="25"/>
  <c r="Q923" i="25"/>
  <c r="W923" i="25"/>
  <c r="O924" i="25"/>
  <c r="Q924" i="25"/>
  <c r="W924" i="25"/>
  <c r="O925" i="25"/>
  <c r="Q925" i="25"/>
  <c r="W925" i="25"/>
  <c r="O926" i="25"/>
  <c r="Q926" i="25"/>
  <c r="W926" i="25"/>
  <c r="O927" i="25"/>
  <c r="Q927" i="25"/>
  <c r="W927" i="25"/>
  <c r="O928" i="25"/>
  <c r="Q928" i="25"/>
  <c r="W928" i="25"/>
  <c r="O929" i="25"/>
  <c r="Q929" i="25"/>
  <c r="W929" i="25"/>
  <c r="O930" i="25"/>
  <c r="Q930" i="25"/>
  <c r="W930" i="25"/>
  <c r="O931" i="25"/>
  <c r="Q931" i="25"/>
  <c r="W931" i="25"/>
  <c r="O932" i="25"/>
  <c r="Q932" i="25"/>
  <c r="W932" i="25"/>
  <c r="O933" i="25"/>
  <c r="Q933" i="25"/>
  <c r="W933" i="25"/>
  <c r="O934" i="25"/>
  <c r="Q934" i="25"/>
  <c r="W934" i="25"/>
  <c r="O935" i="25"/>
  <c r="Q935" i="25"/>
  <c r="W935" i="25"/>
  <c r="O936" i="25"/>
  <c r="Q936" i="25"/>
  <c r="W936" i="25"/>
  <c r="O937" i="25"/>
  <c r="Q937" i="25"/>
  <c r="W937" i="25"/>
  <c r="O938" i="25"/>
  <c r="Q938" i="25"/>
  <c r="W938" i="25"/>
  <c r="O971" i="25"/>
  <c r="Q971" i="25"/>
  <c r="W971" i="25"/>
  <c r="O972" i="25"/>
  <c r="Q972" i="25"/>
  <c r="W972" i="25"/>
  <c r="O973" i="25"/>
  <c r="Q973" i="25"/>
  <c r="W973" i="25"/>
  <c r="O974" i="25"/>
  <c r="Q974" i="25"/>
  <c r="W974" i="25"/>
  <c r="O975" i="25"/>
  <c r="Q975" i="25"/>
  <c r="W975" i="25"/>
  <c r="O976" i="25"/>
  <c r="Q976" i="25"/>
  <c r="W976" i="25"/>
  <c r="O977" i="25"/>
  <c r="Q977" i="25"/>
  <c r="W977" i="25"/>
  <c r="O978" i="25"/>
  <c r="Q978" i="25"/>
  <c r="W978" i="25"/>
  <c r="O979" i="25"/>
  <c r="Q979" i="25"/>
  <c r="W979" i="25"/>
  <c r="O980" i="25"/>
  <c r="Q980" i="25"/>
  <c r="W980" i="25"/>
  <c r="O981" i="25"/>
  <c r="Q981" i="25"/>
  <c r="W981" i="25"/>
  <c r="O982" i="25"/>
  <c r="Q982" i="25"/>
  <c r="W982" i="25"/>
  <c r="O983" i="25"/>
  <c r="Q983" i="25"/>
  <c r="W983" i="25"/>
  <c r="O984" i="25"/>
  <c r="Q984" i="25"/>
  <c r="W984" i="25"/>
  <c r="O985" i="25"/>
  <c r="Q985" i="25"/>
  <c r="W985" i="25"/>
  <c r="O986" i="25"/>
  <c r="Q986" i="25"/>
  <c r="W986" i="25"/>
  <c r="O987" i="25"/>
  <c r="Q987" i="25"/>
  <c r="W987" i="25"/>
  <c r="O988" i="25"/>
  <c r="Q988" i="25"/>
  <c r="W988" i="25"/>
  <c r="O989" i="25"/>
  <c r="Q989" i="25"/>
  <c r="W989" i="25"/>
  <c r="O990" i="25"/>
  <c r="Q990" i="25"/>
  <c r="W990" i="25"/>
  <c r="O991" i="25"/>
  <c r="Q991" i="25"/>
  <c r="W991" i="25"/>
  <c r="O992" i="25"/>
  <c r="Q992" i="25"/>
  <c r="W992" i="25"/>
  <c r="O993" i="25"/>
  <c r="Q993" i="25"/>
  <c r="W993" i="25"/>
  <c r="O994" i="25"/>
  <c r="Q994" i="25"/>
  <c r="W994" i="25"/>
  <c r="O1001" i="25"/>
  <c r="Q1001" i="25"/>
  <c r="W1001" i="25"/>
  <c r="O1002" i="25"/>
  <c r="Q1002" i="25"/>
  <c r="W1002" i="25"/>
  <c r="O1003" i="25"/>
  <c r="Q1003" i="25"/>
  <c r="W1003" i="25"/>
  <c r="O1004" i="25"/>
  <c r="Q1004" i="25"/>
  <c r="W1004" i="25"/>
  <c r="O1005" i="25"/>
  <c r="Q1005" i="25"/>
  <c r="W1005" i="25"/>
  <c r="O1006" i="25"/>
  <c r="Q1006" i="25"/>
  <c r="W1006" i="25"/>
  <c r="O1007" i="25"/>
  <c r="Q1007" i="25"/>
  <c r="W1007" i="25"/>
  <c r="O1008" i="25"/>
  <c r="Q1008" i="25"/>
  <c r="W1008" i="25"/>
  <c r="O1009" i="25"/>
  <c r="Q1009" i="25"/>
  <c r="W1009" i="25"/>
  <c r="O1010" i="25"/>
  <c r="Q1010" i="25"/>
  <c r="W1010" i="25"/>
  <c r="O1011" i="25"/>
  <c r="Q1011" i="25"/>
  <c r="W1011" i="25"/>
  <c r="O1012" i="25"/>
  <c r="Q1012" i="25"/>
  <c r="W1012" i="25"/>
  <c r="O1013" i="25"/>
  <c r="Q1013" i="25"/>
  <c r="W1013" i="25"/>
  <c r="O1014" i="25"/>
  <c r="Q1014" i="25"/>
  <c r="W1014" i="25"/>
  <c r="O1015" i="25"/>
  <c r="Q1015" i="25"/>
  <c r="W1015" i="25"/>
  <c r="O1016" i="25"/>
  <c r="Q1016" i="25"/>
  <c r="W1016" i="25"/>
  <c r="O1189" i="25"/>
  <c r="Q1189" i="25"/>
  <c r="W1189" i="25"/>
  <c r="O1190" i="25"/>
  <c r="Q1190" i="25"/>
  <c r="W1190" i="25"/>
  <c r="O1191" i="25"/>
  <c r="Q1191" i="25"/>
  <c r="W1191" i="25"/>
  <c r="O1192" i="25"/>
  <c r="Q1192" i="25"/>
  <c r="W1192" i="25"/>
  <c r="O1193" i="25"/>
  <c r="Q1193" i="25"/>
  <c r="W1193" i="25"/>
  <c r="O1194" i="25"/>
  <c r="Q1194" i="25"/>
  <c r="W1194" i="25"/>
  <c r="O1195" i="25"/>
  <c r="Q1195" i="25"/>
  <c r="W1195" i="25"/>
  <c r="O1196" i="25"/>
  <c r="Q1196" i="25"/>
  <c r="W1196" i="25"/>
  <c r="O1159" i="25"/>
  <c r="Q1159" i="25"/>
  <c r="W1159" i="25"/>
  <c r="O1165" i="25"/>
  <c r="Q1165" i="25"/>
  <c r="W1165" i="25"/>
  <c r="O1166" i="25"/>
  <c r="Q1166" i="25"/>
  <c r="W1166" i="25"/>
  <c r="O1167" i="25"/>
  <c r="Q1167" i="25"/>
  <c r="W1167" i="25"/>
  <c r="O1168" i="25"/>
  <c r="Q1168" i="25"/>
  <c r="W1168" i="25"/>
  <c r="O1160" i="25"/>
  <c r="Q1160" i="25"/>
  <c r="W1160" i="25"/>
  <c r="O1161" i="25"/>
  <c r="Q1161" i="25"/>
  <c r="W1161" i="25"/>
  <c r="O1162" i="25"/>
  <c r="Q1162" i="25"/>
  <c r="W1162" i="25"/>
  <c r="O1163" i="25"/>
  <c r="Q1163" i="25"/>
  <c r="W1163" i="25"/>
  <c r="O1164" i="25"/>
  <c r="Q1164" i="25"/>
  <c r="W1164" i="25"/>
  <c r="O1169" i="25"/>
  <c r="Q1169" i="25"/>
  <c r="W1169" i="25"/>
  <c r="O1175" i="25"/>
  <c r="Q1175" i="25"/>
  <c r="W1175" i="25"/>
  <c r="O1176" i="25"/>
  <c r="Q1176" i="25"/>
  <c r="W1176" i="25"/>
  <c r="O1177" i="25"/>
  <c r="Q1177" i="25"/>
  <c r="W1177" i="25"/>
  <c r="O1178" i="25"/>
  <c r="Q1178" i="25"/>
  <c r="W1178" i="25"/>
  <c r="O1170" i="25"/>
  <c r="Q1170" i="25"/>
  <c r="W1170" i="25"/>
  <c r="O1171" i="25"/>
  <c r="Q1171" i="25"/>
  <c r="W1171" i="25"/>
  <c r="O1172" i="25"/>
  <c r="Q1172" i="25"/>
  <c r="W1172" i="25"/>
  <c r="O1173" i="25"/>
  <c r="Q1173" i="25"/>
  <c r="W1173" i="25"/>
  <c r="O1174" i="25"/>
  <c r="Q1174" i="25"/>
  <c r="W1174" i="25"/>
  <c r="O1179" i="25"/>
  <c r="Q1179" i="25"/>
  <c r="W1179" i="25"/>
  <c r="O1185" i="25"/>
  <c r="Q1185" i="25"/>
  <c r="W1185" i="25"/>
  <c r="O1186" i="25"/>
  <c r="Q1186" i="25"/>
  <c r="W1186" i="25"/>
  <c r="O1187" i="25"/>
  <c r="Q1187" i="25"/>
  <c r="W1187" i="25"/>
  <c r="O1188" i="25"/>
  <c r="Q1188" i="25"/>
  <c r="W1188" i="25"/>
  <c r="O1180" i="25"/>
  <c r="Q1180" i="25"/>
  <c r="W1180" i="25"/>
  <c r="O1181" i="25"/>
  <c r="Q1181" i="25"/>
  <c r="W1181" i="25"/>
  <c r="O1182" i="25"/>
  <c r="Q1182" i="25"/>
  <c r="W1182" i="25"/>
  <c r="O1183" i="25"/>
  <c r="Q1183" i="25"/>
  <c r="W1183" i="25"/>
  <c r="O1184" i="25"/>
  <c r="Q1184" i="25"/>
  <c r="W1184" i="25"/>
  <c r="O1205" i="25"/>
  <c r="Q1205" i="25"/>
  <c r="W1205" i="25"/>
  <c r="O1206" i="25"/>
  <c r="Q1206" i="25"/>
  <c r="W1206" i="25"/>
  <c r="O1207" i="25"/>
  <c r="Q1207" i="25"/>
  <c r="W1207" i="25"/>
  <c r="O1208" i="25"/>
  <c r="Q1208" i="25"/>
  <c r="W1208" i="25"/>
  <c r="O1209" i="25"/>
  <c r="Q1209" i="25"/>
  <c r="W1209" i="25"/>
  <c r="O1210" i="25"/>
  <c r="Q1210" i="25"/>
  <c r="W1210" i="25"/>
  <c r="O1211" i="25"/>
  <c r="Q1211" i="25"/>
  <c r="W1211" i="25"/>
  <c r="O1212" i="25"/>
  <c r="Q1212" i="25"/>
  <c r="W1212" i="25"/>
  <c r="O1213" i="25"/>
  <c r="Q1213" i="25"/>
  <c r="W1213" i="25"/>
  <c r="O1214" i="25"/>
  <c r="Q1214" i="25"/>
  <c r="W1214" i="25"/>
  <c r="O1215" i="25"/>
  <c r="Q1215" i="25"/>
  <c r="W1215" i="25"/>
  <c r="O1216" i="25"/>
  <c r="Q1216" i="25"/>
  <c r="W1216" i="25"/>
  <c r="O1217" i="25"/>
  <c r="Q1217" i="25"/>
  <c r="W1217" i="25"/>
  <c r="O1218" i="25"/>
  <c r="Q1218" i="25"/>
  <c r="W1218" i="25"/>
  <c r="O1219" i="25"/>
  <c r="Q1219" i="25"/>
  <c r="W1219" i="25"/>
  <c r="O1220" i="25"/>
  <c r="Q1220" i="25"/>
  <c r="W1220" i="25"/>
  <c r="O1201" i="25"/>
  <c r="Q1201" i="25"/>
  <c r="W1201" i="25"/>
  <c r="O1202" i="25"/>
  <c r="Q1202" i="25"/>
  <c r="W1202" i="25"/>
  <c r="O1203" i="25"/>
  <c r="Q1203" i="25"/>
  <c r="W1203" i="25"/>
  <c r="O1204" i="25"/>
  <c r="Q1204" i="25"/>
  <c r="W1204" i="25"/>
  <c r="O1197" i="25"/>
  <c r="Q1197" i="25"/>
  <c r="W1197" i="25"/>
  <c r="O1198" i="25"/>
  <c r="Q1198" i="25"/>
  <c r="W1198" i="25"/>
  <c r="O1199" i="25"/>
  <c r="Q1199" i="25"/>
  <c r="W1199" i="25"/>
  <c r="O1200" i="25"/>
  <c r="Q1200" i="25"/>
  <c r="W1200" i="25"/>
  <c r="O1158" i="25"/>
  <c r="Q1158" i="25"/>
  <c r="W1158" i="25"/>
  <c r="O1154" i="25"/>
  <c r="Q1154" i="25"/>
  <c r="W1154" i="25"/>
  <c r="O1155" i="25"/>
  <c r="Q1155" i="25"/>
  <c r="W1155" i="25"/>
  <c r="O1156" i="25"/>
  <c r="Q1156" i="25"/>
  <c r="W1156" i="25"/>
  <c r="O1157" i="25"/>
  <c r="Q1157" i="25"/>
  <c r="W1157" i="25"/>
  <c r="O1387" i="25"/>
  <c r="Q1387" i="25"/>
  <c r="W1387" i="25"/>
  <c r="O1388" i="25"/>
  <c r="Q1388" i="25"/>
  <c r="W1388" i="25"/>
  <c r="O1389" i="25"/>
  <c r="Q1389" i="25"/>
  <c r="W1389" i="25"/>
  <c r="O1390" i="25"/>
  <c r="Q1390" i="25"/>
  <c r="W1390" i="25"/>
  <c r="O1391" i="25"/>
  <c r="Q1391" i="25"/>
  <c r="W1391" i="25"/>
  <c r="O1392" i="25"/>
  <c r="Q1392" i="25"/>
  <c r="W1392" i="25"/>
  <c r="O1393" i="25"/>
  <c r="Q1393" i="25"/>
  <c r="W1393" i="25"/>
  <c r="O1394" i="25"/>
  <c r="Q1394" i="25"/>
  <c r="W1394" i="25"/>
  <c r="O1395" i="25"/>
  <c r="Q1395" i="25"/>
  <c r="W1395" i="25"/>
  <c r="O1396" i="25"/>
  <c r="Q1396" i="25"/>
  <c r="W1396" i="25"/>
  <c r="O1397" i="25"/>
  <c r="Q1397" i="25"/>
  <c r="W1397" i="25"/>
  <c r="O1398" i="25"/>
  <c r="Q1398" i="25"/>
  <c r="W1398" i="25"/>
  <c r="O1399" i="25"/>
  <c r="Q1399" i="25"/>
  <c r="W1399" i="25"/>
  <c r="O1400" i="25"/>
  <c r="Q1400" i="25"/>
  <c r="W1400" i="25"/>
  <c r="O1402" i="25"/>
  <c r="Q1402" i="25"/>
  <c r="W1402" i="25"/>
  <c r="O1403" i="25"/>
  <c r="Q1403" i="25"/>
  <c r="W1403" i="25"/>
  <c r="O1404" i="25"/>
  <c r="Q1404" i="25"/>
  <c r="W1404" i="25"/>
  <c r="O1405" i="25"/>
  <c r="Q1405" i="25"/>
  <c r="W1405" i="25"/>
  <c r="O1406" i="25"/>
  <c r="Q1406" i="25"/>
  <c r="W1406" i="25"/>
  <c r="O1407" i="25"/>
  <c r="Q1407" i="25"/>
  <c r="W1407" i="25"/>
  <c r="O1408" i="25"/>
  <c r="Q1408" i="25"/>
  <c r="W1408" i="25"/>
  <c r="O1409" i="25"/>
  <c r="Q1409" i="25"/>
  <c r="W1409" i="25"/>
  <c r="O1410" i="25"/>
  <c r="Q1410" i="25"/>
  <c r="W1410" i="25"/>
  <c r="O1411" i="25"/>
  <c r="Q1411" i="25"/>
  <c r="W1411" i="25"/>
  <c r="O1412" i="25"/>
  <c r="Q1412" i="25"/>
  <c r="W1412" i="25"/>
  <c r="O1413" i="25"/>
  <c r="Q1413" i="25"/>
  <c r="W1413" i="25"/>
  <c r="O1414" i="25"/>
  <c r="Q1414" i="25"/>
  <c r="W1414" i="25"/>
  <c r="O1415" i="25"/>
  <c r="Q1415" i="25"/>
  <c r="W1415" i="25"/>
  <c r="O1416" i="25"/>
  <c r="Q1416" i="25"/>
  <c r="W1416" i="25"/>
  <c r="O1417" i="25"/>
  <c r="Q1417" i="25"/>
  <c r="W1417" i="25"/>
  <c r="O1418" i="25"/>
  <c r="Q1418" i="25"/>
  <c r="W1418" i="25"/>
  <c r="O1419" i="25"/>
  <c r="Q1419" i="25"/>
  <c r="W1419" i="25"/>
  <c r="O1420" i="25"/>
  <c r="Q1420" i="25"/>
  <c r="W1420" i="25"/>
  <c r="O1421" i="25"/>
  <c r="Q1421" i="25"/>
  <c r="W1421" i="25"/>
  <c r="O1422" i="25"/>
  <c r="Q1422" i="25"/>
  <c r="W1422" i="25"/>
  <c r="O1423" i="25"/>
  <c r="Q1423" i="25"/>
  <c r="W1423" i="25"/>
  <c r="O1424" i="25"/>
  <c r="Q1424" i="25"/>
  <c r="W1424" i="25"/>
  <c r="O1425" i="25"/>
  <c r="Q1425" i="25"/>
  <c r="W1425" i="25"/>
  <c r="O1426" i="25"/>
  <c r="Q1426" i="25"/>
  <c r="W1426" i="25"/>
  <c r="O1427" i="25"/>
  <c r="Q1427" i="25"/>
  <c r="W1427" i="25"/>
  <c r="O1428" i="25"/>
  <c r="Q1428" i="25"/>
  <c r="W1428" i="25"/>
  <c r="O1429" i="25"/>
  <c r="Q1429" i="25"/>
  <c r="W1429" i="25"/>
  <c r="O1430" i="25"/>
  <c r="Q1430" i="25"/>
  <c r="W1430" i="25"/>
  <c r="O1431" i="25"/>
  <c r="Q1431" i="25"/>
  <c r="W1431" i="25"/>
  <c r="O1432" i="25"/>
  <c r="Q1432" i="25"/>
  <c r="W1432" i="25"/>
  <c r="O1433" i="25"/>
  <c r="Q1433" i="25"/>
  <c r="W1433" i="25"/>
  <c r="O1434" i="25"/>
  <c r="Q1434" i="25"/>
  <c r="W1434" i="25"/>
  <c r="O1435" i="25"/>
  <c r="Q1435" i="25"/>
  <c r="W1435" i="25"/>
  <c r="O1436" i="25"/>
  <c r="Q1436" i="25"/>
  <c r="W1436" i="25"/>
  <c r="O1437" i="25"/>
  <c r="Q1437" i="25"/>
  <c r="W1437" i="25"/>
  <c r="O1438" i="25"/>
  <c r="Q1438" i="25"/>
  <c r="W1438" i="25"/>
  <c r="O1439" i="25"/>
  <c r="Q1439" i="25"/>
  <c r="W1439" i="25"/>
  <c r="O1440" i="25"/>
  <c r="Q1440" i="25"/>
  <c r="W1440" i="25"/>
  <c r="O1441" i="25"/>
  <c r="Q1441" i="25"/>
  <c r="W1441" i="25"/>
  <c r="O1442" i="25"/>
  <c r="Q1442" i="25"/>
  <c r="W1442" i="25"/>
  <c r="O1443" i="25"/>
  <c r="Q1443" i="25"/>
  <c r="W1443" i="25"/>
  <c r="O1444" i="25"/>
  <c r="Q1444" i="25"/>
  <c r="W1444" i="25"/>
  <c r="O1445" i="25"/>
  <c r="Q1445" i="25"/>
  <c r="W1445" i="25"/>
  <c r="O1446" i="25"/>
  <c r="Q1446" i="25"/>
  <c r="W1446" i="25"/>
  <c r="O1447" i="25"/>
  <c r="Q1447" i="25"/>
  <c r="W1447" i="25"/>
  <c r="O1448" i="25"/>
  <c r="Q1448" i="25"/>
  <c r="W1448" i="25"/>
  <c r="O1449" i="25"/>
  <c r="Q1449" i="25"/>
  <c r="W1449" i="25"/>
  <c r="O1450" i="25"/>
  <c r="Q1450" i="25"/>
  <c r="W1450" i="25"/>
  <c r="O1451" i="25"/>
  <c r="Q1451" i="25"/>
  <c r="W1451" i="25"/>
  <c r="O1452" i="25"/>
  <c r="Q1452" i="25"/>
  <c r="W1452" i="25"/>
  <c r="O1453" i="25"/>
  <c r="Q1453" i="25"/>
  <c r="W1453" i="25"/>
  <c r="O1454" i="25"/>
  <c r="Q1454" i="25"/>
  <c r="W1454" i="25"/>
  <c r="O1455" i="25"/>
  <c r="Q1455" i="25"/>
  <c r="W1455" i="25"/>
  <c r="O1456" i="25"/>
  <c r="Q1456" i="25"/>
  <c r="W1456" i="25"/>
  <c r="O1457" i="25"/>
  <c r="Q1457" i="25"/>
  <c r="W1457" i="25"/>
  <c r="O1458" i="25"/>
  <c r="Q1458" i="25"/>
  <c r="W1458" i="25"/>
  <c r="O1459" i="25"/>
  <c r="Q1459" i="25"/>
  <c r="W1459" i="25"/>
  <c r="O1460" i="25"/>
  <c r="Q1460" i="25"/>
  <c r="W1460" i="25"/>
  <c r="O1461" i="25"/>
  <c r="Q1461" i="25"/>
  <c r="W1461" i="25"/>
  <c r="O1462" i="25"/>
  <c r="Q1462" i="25"/>
  <c r="W1462" i="25"/>
  <c r="O1463" i="25"/>
  <c r="Q1463" i="25"/>
  <c r="W1463" i="25"/>
  <c r="O1464" i="25"/>
  <c r="Q1464" i="25"/>
  <c r="W1464" i="25"/>
  <c r="O1465" i="25"/>
  <c r="Q1465" i="25"/>
  <c r="W1465" i="25"/>
  <c r="O1466" i="25"/>
  <c r="Q1466" i="25"/>
  <c r="W1466" i="25"/>
  <c r="O1467" i="25"/>
  <c r="Q1467" i="25"/>
  <c r="O1468" i="25"/>
  <c r="Q1468" i="25"/>
  <c r="O1469" i="25"/>
  <c r="Q1469" i="25"/>
  <c r="Z1466" i="25" l="1" a="1"/>
  <c r="Z1466" i="25" s="1"/>
  <c r="Z1465" i="25" a="1"/>
  <c r="Z1465" i="25" s="1"/>
  <c r="Z1464" i="25" a="1"/>
  <c r="Z1464" i="25" s="1"/>
  <c r="Z1463" i="25" a="1"/>
  <c r="Z1463" i="25" s="1"/>
  <c r="Z1462" i="25" a="1"/>
  <c r="Z1462" i="25" s="1"/>
  <c r="Z1461" i="25" a="1"/>
  <c r="Z1461" i="25" s="1"/>
  <c r="Z1460" i="25" a="1"/>
  <c r="Z1460" i="25" s="1"/>
  <c r="Z1459" i="25" a="1"/>
  <c r="Z1459" i="25" s="1"/>
  <c r="Z1458" i="25" a="1"/>
  <c r="Z1458" i="25" s="1"/>
  <c r="Z1457" i="25" a="1"/>
  <c r="Z1457" i="25" s="1"/>
  <c r="Z1456" i="25" a="1"/>
  <c r="Z1456" i="25" s="1"/>
  <c r="Z1455" i="25" a="1"/>
  <c r="Z1455" i="25" s="1"/>
  <c r="Z1454" i="25" a="1"/>
  <c r="Z1454" i="25" s="1"/>
  <c r="Z1453" i="25" a="1"/>
  <c r="Z1453" i="25" s="1"/>
  <c r="Z1452" i="25" a="1"/>
  <c r="Z1452" i="25" s="1"/>
  <c r="Z1451" i="25" a="1"/>
  <c r="Z1451" i="25" s="1"/>
  <c r="Z1450" i="25" a="1"/>
  <c r="Z1450" i="25" s="1"/>
  <c r="Z1449" i="25" a="1"/>
  <c r="Z1449" i="25" s="1"/>
  <c r="Z1448" i="25" a="1"/>
  <c r="Z1448" i="25" s="1"/>
  <c r="Z1447" i="25" a="1"/>
  <c r="Z1447" i="25" s="1"/>
  <c r="Z1446" i="25" a="1"/>
  <c r="Z1446" i="25" s="1"/>
  <c r="Z1445" i="25" a="1"/>
  <c r="Z1445" i="25" s="1"/>
  <c r="Z1444" i="25" a="1"/>
  <c r="Z1444" i="25" s="1"/>
  <c r="Z1443" i="25" a="1"/>
  <c r="Z1443" i="25" s="1"/>
  <c r="Z1442" i="25" a="1"/>
  <c r="Z1442" i="25" s="1"/>
  <c r="Z1441" i="25" a="1"/>
  <c r="Z1441" i="25" s="1"/>
  <c r="Z1440" i="25" a="1"/>
  <c r="Z1440" i="25" s="1"/>
  <c r="Z1439" i="25" a="1"/>
  <c r="Z1439" i="25" s="1"/>
  <c r="Z1438" i="25" a="1"/>
  <c r="Z1438" i="25" s="1"/>
  <c r="Z1437" i="25" a="1"/>
  <c r="Z1437" i="25" s="1"/>
  <c r="Z1436" i="25" a="1"/>
  <c r="Z1436" i="25" s="1"/>
  <c r="Z1435" i="25" a="1"/>
  <c r="Z1435" i="25" s="1"/>
  <c r="Z1434" i="25" a="1"/>
  <c r="Z1434" i="25" s="1"/>
  <c r="Z1433" i="25" a="1"/>
  <c r="Z1433" i="25" s="1"/>
  <c r="Z1432" i="25" a="1"/>
  <c r="Z1432" i="25" s="1"/>
  <c r="Z1431" i="25" a="1"/>
  <c r="Z1431" i="25" s="1"/>
  <c r="Z1430" i="25" a="1"/>
  <c r="Z1430" i="25" s="1"/>
  <c r="Z1429" i="25" a="1"/>
  <c r="Z1429" i="25" s="1"/>
  <c r="Z1428" i="25" a="1"/>
  <c r="Z1428" i="25" s="1"/>
  <c r="Z1427" i="25" a="1"/>
  <c r="Z1427" i="25" s="1"/>
  <c r="Z1426" i="25" a="1"/>
  <c r="Z1426" i="25" s="1"/>
  <c r="Z1425" i="25" a="1"/>
  <c r="Z1425" i="25" s="1"/>
  <c r="Z1424" i="25" a="1"/>
  <c r="Z1424" i="25" s="1"/>
  <c r="Z1423" i="25" a="1"/>
  <c r="Z1423" i="25" s="1"/>
  <c r="Z1422" i="25" a="1"/>
  <c r="Z1422" i="25" s="1"/>
  <c r="Z1421" i="25" a="1"/>
  <c r="Z1421" i="25" s="1"/>
  <c r="Z1420" i="25" a="1"/>
  <c r="Z1420" i="25" s="1"/>
  <c r="Z1419" i="25" a="1"/>
  <c r="Z1419" i="25" s="1"/>
  <c r="Z1418" i="25" a="1"/>
  <c r="Z1418" i="25" s="1"/>
  <c r="Z1417" i="25" a="1"/>
  <c r="Z1417" i="25" s="1"/>
  <c r="Z1416" i="25" a="1"/>
  <c r="Z1416" i="25" s="1"/>
  <c r="Z1415" i="25" a="1"/>
  <c r="Z1415" i="25" s="1"/>
  <c r="Z1414" i="25" a="1"/>
  <c r="Z1414" i="25" s="1"/>
  <c r="Z1413" i="25" a="1"/>
  <c r="Z1413" i="25" s="1"/>
  <c r="Z1412" i="25" a="1"/>
  <c r="Z1412" i="25" s="1"/>
  <c r="Z1411" i="25" a="1"/>
  <c r="Z1411" i="25" s="1"/>
  <c r="Z1410" i="25" a="1"/>
  <c r="Z1410" i="25" s="1"/>
  <c r="Z1409" i="25" a="1"/>
  <c r="Z1409" i="25" s="1"/>
  <c r="Z1408" i="25" a="1"/>
  <c r="Z1408" i="25" s="1"/>
  <c r="Z1407" i="25" a="1"/>
  <c r="Z1407" i="25" s="1"/>
  <c r="Z1406" i="25" a="1"/>
  <c r="Z1406" i="25" s="1"/>
  <c r="Z1405" i="25" a="1"/>
  <c r="Z1405" i="25" s="1"/>
  <c r="Z1404" i="25" a="1"/>
  <c r="Z1404" i="25" s="1"/>
  <c r="Z1403" i="25" a="1"/>
  <c r="Z1403" i="25" s="1"/>
  <c r="Z1402" i="25" a="1"/>
  <c r="Z1402" i="25" s="1"/>
  <c r="Z1400" i="25" a="1"/>
  <c r="Z1400" i="25" s="1"/>
  <c r="Z1399" i="25" a="1"/>
  <c r="Z1399" i="25" s="1"/>
  <c r="Z1398" i="25" a="1"/>
  <c r="Z1398" i="25" s="1"/>
  <c r="Z1397" i="25" a="1"/>
  <c r="Z1397" i="25" s="1"/>
  <c r="Z1396" i="25" a="1"/>
  <c r="Z1396" i="25" s="1"/>
  <c r="Z1395" i="25" a="1"/>
  <c r="Z1395" i="25" s="1"/>
  <c r="Z1394" i="25" a="1"/>
  <c r="Z1394" i="25" s="1"/>
  <c r="Z1393" i="25" a="1"/>
  <c r="Z1393" i="25" s="1"/>
  <c r="Z1392" i="25" a="1"/>
  <c r="Z1392" i="25" s="1"/>
  <c r="Z1391" i="25" a="1"/>
  <c r="Z1391" i="25" s="1"/>
  <c r="Z1390" i="25" a="1"/>
  <c r="Z1390" i="25" s="1"/>
  <c r="Z1389" i="25" a="1"/>
  <c r="Z1389" i="25" s="1"/>
  <c r="Z1388" i="25" a="1"/>
  <c r="Z1388" i="25" s="1"/>
  <c r="Z1387" i="25" a="1"/>
  <c r="Z1387" i="25" s="1"/>
  <c r="Z1157" i="25" a="1"/>
  <c r="Z1157" i="25" s="1"/>
  <c r="Z1156" i="25" a="1"/>
  <c r="Z1156" i="25" s="1"/>
  <c r="Z1155" i="25" a="1"/>
  <c r="Z1155" i="25" s="1"/>
  <c r="Z1154" i="25" a="1"/>
  <c r="Z1154" i="25" s="1"/>
  <c r="Z1158" i="25" a="1"/>
  <c r="Z1158" i="25" s="1"/>
  <c r="Z1200" i="25" a="1"/>
  <c r="Z1200" i="25" s="1"/>
  <c r="Z1199" i="25" a="1"/>
  <c r="Z1199" i="25" s="1"/>
  <c r="Z1198" i="25" a="1"/>
  <c r="Z1198" i="25" s="1"/>
  <c r="Z1197" i="25" a="1"/>
  <c r="Z1197" i="25" s="1"/>
  <c r="Z1204" i="25" a="1"/>
  <c r="Z1204" i="25" s="1"/>
  <c r="Z1203" i="25" a="1"/>
  <c r="Z1203" i="25" s="1"/>
  <c r="Z1202" i="25" a="1"/>
  <c r="Z1202" i="25" s="1"/>
  <c r="Z1201" i="25" a="1"/>
  <c r="Z1201" i="25" s="1"/>
  <c r="Z1220" i="25" a="1"/>
  <c r="Z1220" i="25" s="1"/>
  <c r="Z1219" i="25" a="1"/>
  <c r="Z1219" i="25" s="1"/>
  <c r="Z1218" i="25" a="1"/>
  <c r="Z1218" i="25" s="1"/>
  <c r="Z1217" i="25" a="1"/>
  <c r="Z1217" i="25" s="1"/>
  <c r="Z1216" i="25" a="1"/>
  <c r="Z1216" i="25" s="1"/>
  <c r="Z1215" i="25" a="1"/>
  <c r="Z1215" i="25" s="1"/>
  <c r="Z1214" i="25" a="1"/>
  <c r="Z1214" i="25" s="1"/>
  <c r="Z1213" i="25" a="1"/>
  <c r="Z1213" i="25" s="1"/>
  <c r="Z1212" i="25" a="1"/>
  <c r="Z1212" i="25" s="1"/>
  <c r="Z1211" i="25" a="1"/>
  <c r="Z1211" i="25" s="1"/>
  <c r="Z1210" i="25" a="1"/>
  <c r="Z1210" i="25" s="1"/>
  <c r="Z1209" i="25" a="1"/>
  <c r="Z1209" i="25" s="1"/>
  <c r="Z1208" i="25" a="1"/>
  <c r="Z1208" i="25" s="1"/>
  <c r="Z1207" i="25" a="1"/>
  <c r="Z1207" i="25" s="1"/>
  <c r="Z1206" i="25" a="1"/>
  <c r="Z1206" i="25" s="1"/>
  <c r="Z1205" i="25" a="1"/>
  <c r="Z1205" i="25" s="1"/>
  <c r="Z1184" i="25" a="1"/>
  <c r="Z1184" i="25" s="1"/>
  <c r="Z1183" i="25" a="1"/>
  <c r="Z1183" i="25" s="1"/>
  <c r="Z1182" i="25" a="1"/>
  <c r="Z1182" i="25" s="1"/>
  <c r="Z1181" i="25" a="1"/>
  <c r="Z1181" i="25" s="1"/>
  <c r="Z1180" i="25" a="1"/>
  <c r="Z1180" i="25" s="1"/>
  <c r="Z1188" i="25" a="1"/>
  <c r="Z1188" i="25" s="1"/>
  <c r="Z1187" i="25" a="1"/>
  <c r="Z1187" i="25" s="1"/>
  <c r="Z1186" i="25" a="1"/>
  <c r="Z1186" i="25" s="1"/>
  <c r="Z1185" i="25" a="1"/>
  <c r="Z1185" i="25" s="1"/>
  <c r="Z1179" i="25" a="1"/>
  <c r="Z1179" i="25" s="1"/>
  <c r="Z1174" i="25" a="1"/>
  <c r="Z1174" i="25" s="1"/>
  <c r="Z1173" i="25" a="1"/>
  <c r="Z1173" i="25" s="1"/>
  <c r="Z1172" i="25" a="1"/>
  <c r="Z1172" i="25" s="1"/>
  <c r="Z1171" i="25" a="1"/>
  <c r="Z1171" i="25" s="1"/>
  <c r="Z1170" i="25" a="1"/>
  <c r="Z1170" i="25" s="1"/>
  <c r="Z1178" i="25" a="1"/>
  <c r="Z1178" i="25" s="1"/>
  <c r="Z1177" i="25" a="1"/>
  <c r="Z1177" i="25" s="1"/>
  <c r="Z1176" i="25" a="1"/>
  <c r="Z1176" i="25" s="1"/>
  <c r="Z1175" i="25" a="1"/>
  <c r="Z1175" i="25" s="1"/>
  <c r="Z1169" i="25" a="1"/>
  <c r="Z1169" i="25" s="1"/>
  <c r="Z1164" i="25" a="1"/>
  <c r="Z1164" i="25" s="1"/>
  <c r="Z1163" i="25" a="1"/>
  <c r="Z1163" i="25" s="1"/>
  <c r="Z1162" i="25" a="1"/>
  <c r="Z1162" i="25" s="1"/>
  <c r="Z1161" i="25" a="1"/>
  <c r="Z1161" i="25" s="1"/>
  <c r="Z1160" i="25" a="1"/>
  <c r="Z1160" i="25" s="1"/>
  <c r="Z1168" i="25" a="1"/>
  <c r="Z1168" i="25" s="1"/>
  <c r="Z1167" i="25" a="1"/>
  <c r="Z1167" i="25" s="1"/>
  <c r="Z1166" i="25" a="1"/>
  <c r="Z1166" i="25" s="1"/>
  <c r="Z1165" i="25" a="1"/>
  <c r="Z1165" i="25" s="1"/>
  <c r="Z1159" i="25" a="1"/>
  <c r="Z1159" i="25" s="1"/>
  <c r="Z1196" i="25" a="1"/>
  <c r="Z1196" i="25" s="1"/>
  <c r="Z1195" i="25" a="1"/>
  <c r="Z1195" i="25" s="1"/>
  <c r="Z1194" i="25" a="1"/>
  <c r="Z1194" i="25" s="1"/>
  <c r="Z1193" i="25" a="1"/>
  <c r="Z1193" i="25" s="1"/>
  <c r="Z1192" i="25" a="1"/>
  <c r="Z1192" i="25" s="1"/>
  <c r="Z1191" i="25" a="1"/>
  <c r="Z1191" i="25" s="1"/>
  <c r="Z1190" i="25" a="1"/>
  <c r="Z1190" i="25" s="1"/>
  <c r="Z1189" i="25" a="1"/>
  <c r="Z1189" i="25" s="1"/>
  <c r="Z1016" i="25" a="1"/>
  <c r="Z1016" i="25" s="1"/>
  <c r="Z1015" i="25" a="1"/>
  <c r="Z1015" i="25" s="1"/>
  <c r="Z1014" i="25" a="1"/>
  <c r="Z1014" i="25" s="1"/>
  <c r="Z1013" i="25" a="1"/>
  <c r="Z1013" i="25" s="1"/>
  <c r="Z1012" i="25" a="1"/>
  <c r="Z1012" i="25" s="1"/>
  <c r="Z1011" i="25" a="1"/>
  <c r="Z1011" i="25" s="1"/>
  <c r="Z1010" i="25" a="1"/>
  <c r="Z1010" i="25" s="1"/>
  <c r="Z1009" i="25" a="1"/>
  <c r="Z1009" i="25" s="1"/>
  <c r="Z1008" i="25" a="1"/>
  <c r="Z1008" i="25" s="1"/>
  <c r="Z1007" i="25" a="1"/>
  <c r="Z1007" i="25" s="1"/>
  <c r="Z1006" i="25" a="1"/>
  <c r="Z1006" i="25" s="1"/>
  <c r="Z1005" i="25" a="1"/>
  <c r="Z1005" i="25" s="1"/>
  <c r="Z1004" i="25" a="1"/>
  <c r="Z1004" i="25" s="1"/>
  <c r="Z1003" i="25" a="1"/>
  <c r="Z1003" i="25" s="1"/>
  <c r="Z1002" i="25" a="1"/>
  <c r="Z1002" i="25" s="1"/>
  <c r="Z1001" i="25" a="1"/>
  <c r="Z1001" i="25" s="1"/>
  <c r="Z994" i="25" a="1"/>
  <c r="Z994" i="25" s="1"/>
  <c r="Z993" i="25" a="1"/>
  <c r="Z993" i="25" s="1"/>
  <c r="Z992" i="25" a="1"/>
  <c r="Z992" i="25" s="1"/>
  <c r="Z991" i="25" a="1"/>
  <c r="Z991" i="25" s="1"/>
  <c r="Z990" i="25" a="1"/>
  <c r="Z990" i="25" s="1"/>
  <c r="Z989" i="25" a="1"/>
  <c r="Z989" i="25" s="1"/>
  <c r="Z988" i="25" a="1"/>
  <c r="Z988" i="25" s="1"/>
  <c r="Z987" i="25" a="1"/>
  <c r="Z987" i="25" s="1"/>
  <c r="Z986" i="25" a="1"/>
  <c r="Z986" i="25" s="1"/>
  <c r="Z985" i="25" a="1"/>
  <c r="Z985" i="25" s="1"/>
  <c r="Z984" i="25" a="1"/>
  <c r="Z984" i="25" s="1"/>
  <c r="Z983" i="25" a="1"/>
  <c r="Z983" i="25" s="1"/>
  <c r="Z982" i="25" a="1"/>
  <c r="Z982" i="25" s="1"/>
  <c r="Z981" i="25" a="1"/>
  <c r="Z981" i="25" s="1"/>
  <c r="Z980" i="25" a="1"/>
  <c r="Z980" i="25" s="1"/>
  <c r="Z979" i="25" a="1"/>
  <c r="Z979" i="25" s="1"/>
  <c r="Z978" i="25" a="1"/>
  <c r="Z978" i="25" s="1"/>
  <c r="Z977" i="25" a="1"/>
  <c r="Z977" i="25" s="1"/>
  <c r="Z976" i="25" a="1"/>
  <c r="Z976" i="25" s="1"/>
  <c r="Z975" i="25" a="1"/>
  <c r="Z975" i="25" s="1"/>
  <c r="Z974" i="25" a="1"/>
  <c r="Z974" i="25" s="1"/>
  <c r="Z973" i="25" a="1"/>
  <c r="Z973" i="25" s="1"/>
  <c r="Z972" i="25" a="1"/>
  <c r="Z972" i="25" s="1"/>
  <c r="Z971" i="25" a="1"/>
  <c r="Z971" i="25" s="1"/>
  <c r="Z938" i="25" a="1"/>
  <c r="Z938" i="25" s="1"/>
  <c r="Z937" i="25" a="1"/>
  <c r="Z937" i="25" s="1"/>
  <c r="Z936" i="25" a="1"/>
  <c r="Z936" i="25" s="1"/>
  <c r="Z935" i="25" a="1"/>
  <c r="Z935" i="25" s="1"/>
  <c r="Z934" i="25" a="1"/>
  <c r="Z934" i="25" s="1"/>
  <c r="Z933" i="25" a="1"/>
  <c r="Z933" i="25" s="1"/>
  <c r="Z932" i="25" a="1"/>
  <c r="Z932" i="25" s="1"/>
  <c r="Z931" i="25" a="1"/>
  <c r="Z931" i="25" s="1"/>
  <c r="Z930" i="25" a="1"/>
  <c r="Z930" i="25" s="1"/>
  <c r="Z929" i="25" a="1"/>
  <c r="Z929" i="25" s="1"/>
  <c r="Z928" i="25" a="1"/>
  <c r="Z928" i="25" s="1"/>
  <c r="Z927" i="25" a="1"/>
  <c r="Z927" i="25" s="1"/>
  <c r="Z926" i="25" a="1"/>
  <c r="Z926" i="25" s="1"/>
  <c r="Z925" i="25" a="1"/>
  <c r="Z925" i="25" s="1"/>
  <c r="Z924" i="25" a="1"/>
  <c r="Z924" i="25" s="1"/>
  <c r="Z923" i="25" a="1"/>
  <c r="Z923" i="25" s="1"/>
  <c r="Z922" i="25" a="1"/>
  <c r="Z922" i="25" s="1"/>
  <c r="Z921" i="25" a="1"/>
  <c r="Z921" i="25" s="1"/>
  <c r="Z920" i="25" a="1"/>
  <c r="Z920" i="25" s="1"/>
  <c r="Z919" i="25" a="1"/>
  <c r="Z919" i="25" s="1"/>
  <c r="Z918" i="25" a="1"/>
  <c r="Z918" i="25" s="1"/>
  <c r="Z917" i="25" a="1"/>
  <c r="Z917" i="25" s="1"/>
  <c r="Z916" i="25" a="1"/>
  <c r="Z916" i="25" s="1"/>
  <c r="Z915" i="25" a="1"/>
  <c r="Z915" i="25" s="1"/>
  <c r="Z914" i="25" a="1"/>
  <c r="Z914" i="25" s="1"/>
  <c r="Z913" i="25" a="1"/>
  <c r="Z913" i="25" s="1"/>
  <c r="Z912" i="25" a="1"/>
  <c r="Z912" i="25" s="1"/>
  <c r="Z911" i="25" a="1"/>
  <c r="Z911" i="25" s="1"/>
  <c r="Z910" i="25" a="1"/>
  <c r="Z910" i="25" s="1"/>
  <c r="Z909" i="25" a="1"/>
  <c r="Z909" i="25" s="1"/>
  <c r="Z908" i="25" a="1"/>
  <c r="Z908" i="25" s="1"/>
  <c r="Z818" i="25" a="1"/>
  <c r="Z818" i="25" s="1"/>
  <c r="Z903" i="25" a="1"/>
  <c r="Z903" i="25" s="1"/>
  <c r="Z902" i="25" a="1"/>
  <c r="Z902" i="25" s="1"/>
  <c r="Z901" i="25" a="1"/>
  <c r="Z901" i="25" s="1"/>
  <c r="Z900" i="25" a="1"/>
  <c r="Z900" i="25" s="1"/>
  <c r="Z898" i="25" a="1"/>
  <c r="Z898" i="25" s="1"/>
  <c r="Z897" i="25" a="1"/>
  <c r="Z897" i="25" s="1"/>
  <c r="Z896" i="25" a="1"/>
  <c r="Z896" i="25" s="1"/>
  <c r="Z895" i="25" a="1"/>
  <c r="Z895" i="25" s="1"/>
  <c r="Z894" i="25" a="1"/>
  <c r="Z894" i="25" s="1"/>
  <c r="Z893" i="25" a="1"/>
  <c r="Z893" i="25" s="1"/>
  <c r="Z892" i="25" a="1"/>
  <c r="Z892" i="25" s="1"/>
  <c r="Z891" i="25" a="1"/>
  <c r="Z891" i="25" s="1"/>
  <c r="Z890" i="25" a="1"/>
  <c r="Z890" i="25" s="1"/>
  <c r="Z889" i="25" a="1"/>
  <c r="Z889" i="25" s="1"/>
  <c r="Z888" i="25" a="1"/>
  <c r="Z888" i="25" s="1"/>
  <c r="Z885" i="25" a="1"/>
  <c r="Z885" i="25" s="1"/>
  <c r="Z884" i="25" a="1"/>
  <c r="Z884" i="25" s="1"/>
  <c r="Z883" i="25" a="1"/>
  <c r="Z883" i="25" s="1"/>
  <c r="Z882" i="25" a="1"/>
  <c r="Z882" i="25" s="1"/>
  <c r="Z881" i="25" a="1"/>
  <c r="Z881" i="25" s="1"/>
  <c r="Z880" i="25" a="1"/>
  <c r="Z880" i="25" s="1"/>
  <c r="Z879" i="25" a="1"/>
  <c r="Z879" i="25" s="1"/>
  <c r="Z868" i="25" a="1"/>
  <c r="Z868" i="25" s="1"/>
  <c r="Z867" i="25" a="1"/>
  <c r="Z867" i="25" s="1"/>
  <c r="Z866" i="25" a="1"/>
  <c r="Z866" i="25" s="1"/>
  <c r="Z865" i="25" a="1"/>
  <c r="Z865" i="25" s="1"/>
  <c r="Z864" i="25" a="1"/>
  <c r="Z864" i="25" s="1"/>
  <c r="Z863" i="25" a="1"/>
  <c r="Z863" i="25" s="1"/>
  <c r="Z862" i="25" a="1"/>
  <c r="Z862" i="25" s="1"/>
  <c r="Z861" i="25" a="1"/>
  <c r="Z861" i="25" s="1"/>
  <c r="Z860" i="25" a="1"/>
  <c r="Z860" i="25" s="1"/>
  <c r="Z859" i="25" a="1"/>
  <c r="Z859" i="25" s="1"/>
  <c r="Z858" i="25" a="1"/>
  <c r="Z858" i="25" s="1"/>
  <c r="Z857" i="25" a="1"/>
  <c r="Z857" i="25" s="1"/>
  <c r="Z856" i="25" a="1"/>
  <c r="Z856" i="25" s="1"/>
  <c r="Z855" i="25" a="1"/>
  <c r="Z855" i="25" s="1"/>
  <c r="Z854" i="25" a="1"/>
  <c r="Z854" i="25" s="1"/>
  <c r="Z853" i="25" a="1"/>
  <c r="Z853" i="25" s="1"/>
  <c r="Z852" i="25" a="1"/>
  <c r="Z852" i="25" s="1"/>
  <c r="Z851" i="25" a="1"/>
  <c r="Z851" i="25" s="1"/>
  <c r="Z850" i="25" a="1"/>
  <c r="Z850" i="25" s="1"/>
  <c r="Z849" i="25" a="1"/>
  <c r="Z849" i="25" s="1"/>
  <c r="Z848" i="25" a="1"/>
  <c r="Z848" i="25" s="1"/>
  <c r="Z847" i="25" a="1"/>
  <c r="Z847" i="25" s="1"/>
  <c r="Z846" i="25" a="1"/>
  <c r="Z846" i="25" s="1"/>
  <c r="Z845" i="25" a="1"/>
  <c r="Z845" i="25" s="1"/>
  <c r="Z844" i="25" a="1"/>
  <c r="Z844" i="25" s="1"/>
  <c r="Z843" i="25" a="1"/>
  <c r="Z843" i="25" s="1"/>
  <c r="Z842" i="25" a="1"/>
  <c r="Z842" i="25" s="1"/>
  <c r="Z841" i="25" a="1"/>
  <c r="Z841" i="25" s="1"/>
  <c r="Z799" i="25" a="1"/>
  <c r="Z799" i="25" s="1"/>
  <c r="Z798" i="25" a="1"/>
  <c r="Z798" i="25" s="1"/>
  <c r="Z797" i="25" a="1"/>
  <c r="Z797" i="25" s="1"/>
  <c r="Z796" i="25" a="1"/>
  <c r="Z796" i="25" s="1"/>
  <c r="Z789" i="25" a="1"/>
  <c r="Z789" i="25" s="1"/>
  <c r="Z788" i="25" a="1"/>
  <c r="Z788" i="25" s="1"/>
  <c r="Z787" i="25" a="1"/>
  <c r="Z787" i="25" s="1"/>
  <c r="Z786" i="25" a="1"/>
  <c r="Z786" i="25" s="1"/>
  <c r="Z785" i="25" a="1"/>
  <c r="Z785" i="25" s="1"/>
  <c r="Z784" i="25" a="1"/>
  <c r="Z784" i="25" s="1"/>
  <c r="Z783" i="25" a="1"/>
  <c r="Z783" i="25" s="1"/>
  <c r="Z770" i="25" a="1"/>
  <c r="Z770" i="25" s="1"/>
  <c r="Z769" i="25" a="1"/>
  <c r="Z769" i="25" s="1"/>
  <c r="Z768" i="25" a="1"/>
  <c r="Z768" i="25" s="1"/>
  <c r="Z767" i="25" a="1"/>
  <c r="Z767" i="25" s="1"/>
  <c r="Z766" i="25" a="1"/>
  <c r="Z766" i="25" s="1"/>
  <c r="Z765" i="25" a="1"/>
  <c r="Z765" i="25" s="1"/>
  <c r="Z764" i="25" a="1"/>
  <c r="Z764" i="25" s="1"/>
  <c r="Z763" i="25" a="1"/>
  <c r="Z763" i="25" s="1"/>
  <c r="Z762" i="25" a="1"/>
  <c r="Z762" i="25" s="1"/>
  <c r="Z761" i="25" a="1"/>
  <c r="Z761" i="25" s="1"/>
  <c r="Z760" i="25" a="1"/>
  <c r="Z760" i="25" s="1"/>
  <c r="Z759" i="25" a="1"/>
  <c r="Z759" i="25" s="1"/>
  <c r="Z758" i="25" a="1"/>
  <c r="Z758" i="25" s="1"/>
  <c r="Z795" i="25" a="1"/>
  <c r="Z795" i="25" s="1"/>
  <c r="Z794" i="25" a="1"/>
  <c r="Z794" i="25" s="1"/>
  <c r="Z793" i="25" a="1"/>
  <c r="Z793" i="25" s="1"/>
  <c r="Z792" i="25" a="1"/>
  <c r="Z792" i="25" s="1"/>
  <c r="Z791" i="25" a="1"/>
  <c r="Z791" i="25" s="1"/>
  <c r="Z790" i="25" a="1"/>
  <c r="Z790" i="25" s="1"/>
  <c r="Z757" i="25" a="1"/>
  <c r="Z757" i="25" s="1"/>
  <c r="Z756" i="25" a="1"/>
  <c r="Z756" i="25" s="1"/>
  <c r="Z755" i="25" a="1"/>
  <c r="Z755" i="25" s="1"/>
  <c r="Z754" i="25" a="1"/>
  <c r="Z754" i="25" s="1"/>
  <c r="Z753" i="25" a="1"/>
  <c r="Z753" i="25" s="1"/>
  <c r="Z752" i="25" a="1"/>
  <c r="Z752" i="25" s="1"/>
  <c r="Z751" i="25" a="1"/>
  <c r="Z751" i="25" s="1"/>
  <c r="Z745" i="25" a="1"/>
  <c r="Z745" i="25" s="1"/>
  <c r="Z744" i="25" a="1"/>
  <c r="Z744" i="25" s="1"/>
  <c r="Z743" i="25" a="1"/>
  <c r="Z743" i="25" s="1"/>
  <c r="Z742" i="25" a="1"/>
  <c r="Z742" i="25" s="1"/>
  <c r="Z741" i="25" a="1"/>
  <c r="Z741" i="25" s="1"/>
  <c r="Z740" i="25" a="1"/>
  <c r="Z740" i="25" s="1"/>
  <c r="Z739" i="25" a="1"/>
  <c r="Z739" i="25" s="1"/>
  <c r="Z738" i="25" a="1"/>
  <c r="Z738" i="25" s="1"/>
  <c r="Z737" i="25" a="1"/>
  <c r="Z737" i="25" s="1"/>
  <c r="Z736" i="25" a="1"/>
  <c r="Z736" i="25" s="1"/>
  <c r="Z735" i="25" a="1"/>
  <c r="Z735" i="25" s="1"/>
  <c r="Z734" i="25" a="1"/>
  <c r="Z734" i="25" s="1"/>
  <c r="Z733" i="25" a="1"/>
  <c r="Z733" i="25" s="1"/>
  <c r="Z732" i="25" a="1"/>
  <c r="Z732" i="25" s="1"/>
  <c r="Z731" i="25" a="1"/>
  <c r="Z731" i="25" s="1"/>
  <c r="Z730" i="25" a="1"/>
  <c r="Z730" i="25" s="1"/>
  <c r="Z729" i="25" a="1"/>
  <c r="Z729" i="25" s="1"/>
  <c r="Z728" i="25" a="1"/>
  <c r="Z728" i="25" s="1"/>
  <c r="Z727" i="25" a="1"/>
  <c r="Z727" i="25" s="1"/>
  <c r="Z726" i="25" a="1"/>
  <c r="Z726" i="25" s="1"/>
  <c r="Z725" i="25" a="1"/>
  <c r="Z725" i="25" s="1"/>
  <c r="Z724" i="25" a="1"/>
  <c r="Z724" i="25" s="1"/>
  <c r="Z723" i="25" a="1"/>
  <c r="Z723" i="25" s="1"/>
  <c r="Z722" i="25" a="1"/>
  <c r="Z722" i="25" s="1"/>
  <c r="Z721" i="25" a="1"/>
  <c r="Z721" i="25" s="1"/>
  <c r="Z720" i="25" a="1"/>
  <c r="Z720" i="25" s="1"/>
  <c r="Z719" i="25" a="1"/>
  <c r="Z719" i="25" s="1"/>
  <c r="Z718" i="25" a="1"/>
  <c r="Z718" i="25" s="1"/>
  <c r="Z717" i="25" a="1"/>
  <c r="Z717" i="25" s="1"/>
  <c r="Z716" i="25" a="1"/>
  <c r="Z716" i="25" s="1"/>
  <c r="Z715" i="25" a="1"/>
  <c r="Z715" i="25" s="1"/>
  <c r="Z714" i="25" a="1"/>
  <c r="Z714" i="25" s="1"/>
  <c r="Z713" i="25" a="1"/>
  <c r="Z713" i="25" s="1"/>
  <c r="Z712" i="25" a="1"/>
  <c r="Z712" i="25" s="1"/>
  <c r="Z711" i="25" a="1"/>
  <c r="Z711" i="25" s="1"/>
  <c r="Z710" i="25" a="1"/>
  <c r="Z710" i="25" s="1"/>
  <c r="Z709" i="25" a="1"/>
  <c r="Z709" i="25" s="1"/>
  <c r="Z708" i="25" a="1"/>
  <c r="Z708" i="25" s="1"/>
  <c r="Z707" i="25" a="1"/>
  <c r="Z707" i="25" s="1"/>
  <c r="Z706" i="25" a="1"/>
  <c r="Z706" i="25" s="1"/>
  <c r="Z697" i="25" a="1"/>
  <c r="Z697" i="25" s="1"/>
  <c r="Z696" i="25" a="1"/>
  <c r="Z696" i="25" s="1"/>
  <c r="Z695" i="25" a="1"/>
  <c r="Z695" i="25" s="1"/>
  <c r="Z694" i="25" a="1"/>
  <c r="Z694" i="25" s="1"/>
  <c r="Z693" i="25" a="1"/>
  <c r="Z693" i="25" s="1"/>
  <c r="Z692" i="25" a="1"/>
  <c r="Z692" i="25" s="1"/>
  <c r="Z691" i="25" a="1"/>
  <c r="Z691" i="25" s="1"/>
  <c r="Z899" i="25" a="1"/>
  <c r="Z899" i="25" s="1"/>
  <c r="Q1318" i="25"/>
  <c r="Q1386" i="25"/>
  <c r="O1386" i="25"/>
  <c r="Q1385" i="25"/>
  <c r="O1385" i="25"/>
  <c r="Q1384" i="25"/>
  <c r="O1384" i="25"/>
  <c r="Q1383" i="25"/>
  <c r="O1383" i="25"/>
  <c r="W1382" i="25"/>
  <c r="Q1382" i="25"/>
  <c r="O1382" i="25"/>
  <c r="W1381" i="25"/>
  <c r="Q1381" i="25"/>
  <c r="O1381" i="25"/>
  <c r="W1380" i="25"/>
  <c r="Q1380" i="25"/>
  <c r="O1380" i="25"/>
  <c r="Q1379" i="25"/>
  <c r="O1379" i="25"/>
  <c r="W1378" i="25"/>
  <c r="Q1378" i="25"/>
  <c r="O1378" i="25"/>
  <c r="W1377" i="25"/>
  <c r="Q1377" i="25"/>
  <c r="O1377" i="25"/>
  <c r="W1376" i="25"/>
  <c r="Q1376" i="25"/>
  <c r="O1376" i="25"/>
  <c r="Q1375" i="25"/>
  <c r="O1375" i="25"/>
  <c r="W1374" i="25"/>
  <c r="Q1374" i="25"/>
  <c r="O1374" i="25"/>
  <c r="W1373" i="25"/>
  <c r="Q1373" i="25"/>
  <c r="O1373" i="25"/>
  <c r="W1372" i="25"/>
  <c r="Q1372" i="25"/>
  <c r="O1372" i="25"/>
  <c r="Q1371" i="25"/>
  <c r="O1371" i="25"/>
  <c r="W1370" i="25"/>
  <c r="Q1370" i="25"/>
  <c r="O1370" i="25"/>
  <c r="W1369" i="25"/>
  <c r="Q1369" i="25"/>
  <c r="O1369" i="25"/>
  <c r="W1368" i="25"/>
  <c r="Q1368" i="25"/>
  <c r="O1368" i="25"/>
  <c r="Q1367" i="25"/>
  <c r="O1367" i="25"/>
  <c r="W1366" i="25"/>
  <c r="Q1366" i="25"/>
  <c r="O1366" i="25"/>
  <c r="W1365" i="25"/>
  <c r="Q1365" i="25"/>
  <c r="O1365" i="25"/>
  <c r="W1364" i="25"/>
  <c r="Q1364" i="25"/>
  <c r="O1364" i="25"/>
  <c r="Q1363" i="25"/>
  <c r="O1363" i="25"/>
  <c r="W1362" i="25"/>
  <c r="Q1362" i="25"/>
  <c r="O1362" i="25"/>
  <c r="W1361" i="25"/>
  <c r="Q1361" i="25"/>
  <c r="O1361" i="25"/>
  <c r="W1360" i="25"/>
  <c r="Q1360" i="25"/>
  <c r="O1360" i="25"/>
  <c r="Q1359" i="25"/>
  <c r="O1359" i="25"/>
  <c r="W1358" i="25"/>
  <c r="Q1358" i="25"/>
  <c r="O1358" i="25"/>
  <c r="W1357" i="25"/>
  <c r="Q1357" i="25"/>
  <c r="O1357" i="25"/>
  <c r="W1356" i="25"/>
  <c r="Q1356" i="25"/>
  <c r="O1356" i="25"/>
  <c r="Q1355" i="25"/>
  <c r="O1355" i="25"/>
  <c r="W1354" i="25"/>
  <c r="Q1354" i="25"/>
  <c r="O1354" i="25"/>
  <c r="W1353" i="25"/>
  <c r="Q1353" i="25"/>
  <c r="O1353" i="25"/>
  <c r="W1352" i="25"/>
  <c r="Q1352" i="25"/>
  <c r="O1352" i="25"/>
  <c r="Q1351" i="25"/>
  <c r="O1351" i="25"/>
  <c r="W1350" i="25"/>
  <c r="Q1350" i="25"/>
  <c r="O1350" i="25"/>
  <c r="W1349" i="25"/>
  <c r="Q1349" i="25"/>
  <c r="O1349" i="25"/>
  <c r="W1348" i="25"/>
  <c r="Q1348" i="25"/>
  <c r="O1348" i="25"/>
  <c r="Q1347" i="25"/>
  <c r="O1347" i="25"/>
  <c r="W1346" i="25"/>
  <c r="Q1346" i="25"/>
  <c r="O1346" i="25"/>
  <c r="W1345" i="25"/>
  <c r="Q1345" i="25"/>
  <c r="O1345" i="25"/>
  <c r="W1344" i="25"/>
  <c r="Q1344" i="25"/>
  <c r="O1344" i="25"/>
  <c r="Q1343" i="25"/>
  <c r="O1343" i="25"/>
  <c r="W1342" i="25"/>
  <c r="Q1342" i="25"/>
  <c r="O1342" i="25"/>
  <c r="W1341" i="25"/>
  <c r="Q1341" i="25"/>
  <c r="O1341" i="25"/>
  <c r="W1340" i="25"/>
  <c r="Q1340" i="25"/>
  <c r="O1340" i="25"/>
  <c r="Q1339" i="25"/>
  <c r="O1339" i="25"/>
  <c r="W1338" i="25"/>
  <c r="Q1338" i="25"/>
  <c r="O1338" i="25"/>
  <c r="W1337" i="25"/>
  <c r="Q1337" i="25"/>
  <c r="O1337" i="25"/>
  <c r="W1336" i="25"/>
  <c r="Q1336" i="25"/>
  <c r="O1336" i="25"/>
  <c r="Q1335" i="25"/>
  <c r="O1335" i="25"/>
  <c r="W1334" i="25"/>
  <c r="Q1334" i="25"/>
  <c r="O1334" i="25"/>
  <c r="W1333" i="25"/>
  <c r="Q1333" i="25"/>
  <c r="O1333" i="25"/>
  <c r="W1332" i="25"/>
  <c r="Q1332" i="25"/>
  <c r="O1332" i="25"/>
  <c r="Q1331" i="25"/>
  <c r="O1331" i="25"/>
  <c r="W1330" i="25"/>
  <c r="Q1330" i="25"/>
  <c r="O1330" i="25"/>
  <c r="W1329" i="25"/>
  <c r="Q1329" i="25"/>
  <c r="O1329" i="25"/>
  <c r="W1328" i="25"/>
  <c r="Q1328" i="25"/>
  <c r="O1328" i="25"/>
  <c r="Q1327" i="25"/>
  <c r="O1327" i="25"/>
  <c r="W1326" i="25"/>
  <c r="Q1326" i="25"/>
  <c r="O1326" i="25"/>
  <c r="W1325" i="25"/>
  <c r="Q1325" i="25"/>
  <c r="O1325" i="25"/>
  <c r="W1324" i="25"/>
  <c r="Q1324" i="25"/>
  <c r="O1324" i="25"/>
  <c r="Q1323" i="25"/>
  <c r="O1323" i="25"/>
  <c r="W1322" i="25"/>
  <c r="Q1322" i="25"/>
  <c r="O1322" i="25"/>
  <c r="W1321" i="25"/>
  <c r="Q1321" i="25"/>
  <c r="O1321" i="25"/>
  <c r="W1320" i="25"/>
  <c r="Q1320" i="25"/>
  <c r="O1320" i="25"/>
  <c r="Q1319" i="25"/>
  <c r="O1319" i="25"/>
  <c r="W1317" i="25"/>
  <c r="Q1317" i="25"/>
  <c r="O1317" i="25"/>
  <c r="W1316" i="25"/>
  <c r="Q1316" i="25"/>
  <c r="O1316" i="25"/>
  <c r="W1315" i="25"/>
  <c r="Q1315" i="25"/>
  <c r="O1315" i="25"/>
  <c r="W1314" i="25"/>
  <c r="Q1314" i="25"/>
  <c r="O1314" i="25"/>
  <c r="W1313" i="25"/>
  <c r="Q1313" i="25"/>
  <c r="O1313" i="25"/>
  <c r="W1312" i="25"/>
  <c r="Q1312" i="25"/>
  <c r="O1312" i="25"/>
  <c r="Q1311" i="25"/>
  <c r="O1311" i="25"/>
  <c r="W1310" i="25"/>
  <c r="Q1310" i="25"/>
  <c r="O1310" i="25"/>
  <c r="W1309" i="25"/>
  <c r="Q1309" i="25"/>
  <c r="O1309" i="25"/>
  <c r="W1308" i="25"/>
  <c r="Q1308" i="25"/>
  <c r="O1308" i="25"/>
  <c r="W1307" i="25"/>
  <c r="Q1307" i="25"/>
  <c r="O1307" i="25"/>
  <c r="W1306" i="25"/>
  <c r="Q1306" i="25"/>
  <c r="O1306" i="25"/>
  <c r="W1305" i="25"/>
  <c r="Q1305" i="25"/>
  <c r="O1305" i="25"/>
  <c r="Q1304" i="25"/>
  <c r="O1304" i="25"/>
  <c r="Q1085" i="25"/>
  <c r="W1089" i="25"/>
  <c r="Q1089" i="25"/>
  <c r="O1089" i="25"/>
  <c r="Q1088" i="25"/>
  <c r="O1088" i="25"/>
  <c r="W1087" i="25"/>
  <c r="Q1087" i="25"/>
  <c r="O1087" i="25"/>
  <c r="Q1086" i="25"/>
  <c r="O1086" i="25"/>
  <c r="Q1090" i="25"/>
  <c r="O1090" i="25"/>
  <c r="W1132" i="25"/>
  <c r="Q1132" i="25"/>
  <c r="O1132" i="25"/>
  <c r="W1131" i="25"/>
  <c r="Q1131" i="25"/>
  <c r="O1131" i="25"/>
  <c r="W1130" i="25"/>
  <c r="Q1130" i="25"/>
  <c r="O1130" i="25"/>
  <c r="Q1129" i="25"/>
  <c r="O1129" i="25"/>
  <c r="W1136" i="25"/>
  <c r="Q1136" i="25"/>
  <c r="O1136" i="25"/>
  <c r="W1135" i="25"/>
  <c r="Q1135" i="25"/>
  <c r="O1135" i="25"/>
  <c r="W1134" i="25"/>
  <c r="Q1134" i="25"/>
  <c r="O1134" i="25"/>
  <c r="Q1133" i="25"/>
  <c r="O1133" i="25"/>
  <c r="W1152" i="25"/>
  <c r="Q1152" i="25"/>
  <c r="O1152" i="25"/>
  <c r="W1151" i="25"/>
  <c r="Q1151" i="25"/>
  <c r="O1151" i="25"/>
  <c r="W1150" i="25"/>
  <c r="Q1150" i="25"/>
  <c r="O1150" i="25"/>
  <c r="Q1149" i="25"/>
  <c r="O1149" i="25"/>
  <c r="W1148" i="25"/>
  <c r="Q1148" i="25"/>
  <c r="O1148" i="25"/>
  <c r="W1147" i="25"/>
  <c r="Q1147" i="25"/>
  <c r="O1147" i="25"/>
  <c r="W1146" i="25"/>
  <c r="Q1146" i="25"/>
  <c r="O1146" i="25"/>
  <c r="Q1145" i="25"/>
  <c r="O1145" i="25"/>
  <c r="W1144" i="25"/>
  <c r="Q1144" i="25"/>
  <c r="O1144" i="25"/>
  <c r="W1143" i="25"/>
  <c r="Q1143" i="25"/>
  <c r="O1143" i="25"/>
  <c r="W1142" i="25"/>
  <c r="Q1142" i="25"/>
  <c r="O1142" i="25"/>
  <c r="Q1141" i="25"/>
  <c r="O1141" i="25"/>
  <c r="W1140" i="25"/>
  <c r="Q1140" i="25"/>
  <c r="O1140" i="25"/>
  <c r="W1139" i="25"/>
  <c r="Q1139" i="25"/>
  <c r="O1139" i="25"/>
  <c r="W1138" i="25"/>
  <c r="Q1138" i="25"/>
  <c r="O1138" i="25"/>
  <c r="Q1137" i="25"/>
  <c r="O1137" i="25"/>
  <c r="W1116" i="25"/>
  <c r="Q1116" i="25"/>
  <c r="O1116" i="25"/>
  <c r="W1115" i="25"/>
  <c r="Q1115" i="25"/>
  <c r="O1115" i="25"/>
  <c r="W1114" i="25"/>
  <c r="Q1114" i="25"/>
  <c r="O1114" i="25"/>
  <c r="W1113" i="25"/>
  <c r="Q1113" i="25"/>
  <c r="O1113" i="25"/>
  <c r="Q1112" i="25"/>
  <c r="O1112" i="25"/>
  <c r="W1120" i="25"/>
  <c r="Q1120" i="25"/>
  <c r="O1120" i="25"/>
  <c r="W1119" i="25"/>
  <c r="Q1119" i="25"/>
  <c r="O1119" i="25"/>
  <c r="W1118" i="25"/>
  <c r="Q1118" i="25"/>
  <c r="O1118" i="25"/>
  <c r="W1117" i="25"/>
  <c r="Q1117" i="25"/>
  <c r="O1117" i="25"/>
  <c r="Q1111" i="25"/>
  <c r="O1111" i="25"/>
  <c r="W1106" i="25"/>
  <c r="Q1106" i="25"/>
  <c r="O1106" i="25"/>
  <c r="W1105" i="25"/>
  <c r="Q1105" i="25"/>
  <c r="O1105" i="25"/>
  <c r="W1104" i="25"/>
  <c r="Q1104" i="25"/>
  <c r="O1104" i="25"/>
  <c r="W1103" i="25"/>
  <c r="Q1103" i="25"/>
  <c r="O1103" i="25"/>
  <c r="Q1102" i="25"/>
  <c r="O1102" i="25"/>
  <c r="W1110" i="25"/>
  <c r="Q1110" i="25"/>
  <c r="O1110" i="25"/>
  <c r="W1109" i="25"/>
  <c r="Q1109" i="25"/>
  <c r="O1109" i="25"/>
  <c r="W1108" i="25"/>
  <c r="Q1108" i="25"/>
  <c r="O1108" i="25"/>
  <c r="W1107" i="25"/>
  <c r="Q1107" i="25"/>
  <c r="O1107" i="25"/>
  <c r="Q1101" i="25"/>
  <c r="O1101" i="25"/>
  <c r="A710" i="25"/>
  <c r="W1096" i="25"/>
  <c r="Q1096" i="25"/>
  <c r="O1096" i="25"/>
  <c r="W1095" i="25"/>
  <c r="Q1095" i="25"/>
  <c r="O1095" i="25"/>
  <c r="W1094" i="25"/>
  <c r="Q1094" i="25"/>
  <c r="O1094" i="25"/>
  <c r="W1093" i="25"/>
  <c r="Q1093" i="25"/>
  <c r="O1093" i="25"/>
  <c r="Q1092" i="25"/>
  <c r="O1092" i="25"/>
  <c r="W1100" i="25"/>
  <c r="Q1100" i="25"/>
  <c r="O1100" i="25"/>
  <c r="W1099" i="25"/>
  <c r="Q1099" i="25"/>
  <c r="O1099" i="25"/>
  <c r="W1098" i="25"/>
  <c r="Q1098" i="25"/>
  <c r="O1098" i="25"/>
  <c r="W1097" i="25"/>
  <c r="Q1097" i="25"/>
  <c r="O1097" i="25"/>
  <c r="Q1091" i="25"/>
  <c r="O1091" i="25"/>
  <c r="W1128" i="25"/>
  <c r="Q1128" i="25"/>
  <c r="O1128" i="25"/>
  <c r="W1127" i="25"/>
  <c r="Q1127" i="25"/>
  <c r="O1127" i="25"/>
  <c r="W1126" i="25"/>
  <c r="Q1126" i="25"/>
  <c r="O1126" i="25"/>
  <c r="Q1125" i="25"/>
  <c r="O1125" i="25"/>
  <c r="W1124" i="25"/>
  <c r="Q1124" i="25"/>
  <c r="O1124" i="25"/>
  <c r="W1123" i="25"/>
  <c r="Q1123" i="25"/>
  <c r="O1123" i="25"/>
  <c r="W1122" i="25"/>
  <c r="Q1122" i="25"/>
  <c r="O1122" i="25"/>
  <c r="Q1121" i="25"/>
  <c r="O1121" i="25"/>
  <c r="W690" i="25"/>
  <c r="Q690" i="25"/>
  <c r="O690" i="25"/>
  <c r="W689" i="25"/>
  <c r="Q689" i="25"/>
  <c r="O689" i="25"/>
  <c r="W688" i="25"/>
  <c r="Q688" i="25"/>
  <c r="O688" i="25"/>
  <c r="Q687" i="25"/>
  <c r="O687" i="25"/>
  <c r="W686" i="25"/>
  <c r="Q686" i="25"/>
  <c r="O686" i="25"/>
  <c r="W685" i="25"/>
  <c r="Q685" i="25"/>
  <c r="O685" i="25"/>
  <c r="W684" i="25"/>
  <c r="Q684" i="25"/>
  <c r="O684" i="25"/>
  <c r="Q683" i="25"/>
  <c r="O683" i="25"/>
  <c r="W682" i="25"/>
  <c r="Q682" i="25"/>
  <c r="O682" i="25"/>
  <c r="W681" i="25"/>
  <c r="Q681" i="25"/>
  <c r="O681" i="25"/>
  <c r="W680" i="25"/>
  <c r="Q680" i="25"/>
  <c r="O680" i="25"/>
  <c r="Q679" i="25"/>
  <c r="O679" i="25"/>
  <c r="W678" i="25"/>
  <c r="Q678" i="25"/>
  <c r="O678" i="25"/>
  <c r="W677" i="25"/>
  <c r="Q677" i="25"/>
  <c r="O677" i="25"/>
  <c r="W676" i="25"/>
  <c r="Q676" i="25"/>
  <c r="O676" i="25"/>
  <c r="Q675" i="25"/>
  <c r="O675" i="25"/>
  <c r="W668" i="25"/>
  <c r="Q668" i="25"/>
  <c r="O668" i="25"/>
  <c r="W667" i="25"/>
  <c r="Q667" i="25"/>
  <c r="O667" i="25"/>
  <c r="W666" i="25"/>
  <c r="Q666" i="25"/>
  <c r="O666" i="25"/>
  <c r="Q665" i="25"/>
  <c r="O665" i="25"/>
  <c r="W664" i="25"/>
  <c r="Q664" i="25"/>
  <c r="O664" i="25"/>
  <c r="W663" i="25"/>
  <c r="Q663" i="25"/>
  <c r="O663" i="25"/>
  <c r="W662" i="25"/>
  <c r="Q662" i="25"/>
  <c r="O662" i="25"/>
  <c r="Q661" i="25"/>
  <c r="O661" i="25"/>
  <c r="W660" i="25"/>
  <c r="Q660" i="25"/>
  <c r="O660" i="25"/>
  <c r="W659" i="25"/>
  <c r="Q659" i="25"/>
  <c r="O659" i="25"/>
  <c r="W658" i="25"/>
  <c r="Q658" i="25"/>
  <c r="O658" i="25"/>
  <c r="Q657" i="25"/>
  <c r="O657" i="25"/>
  <c r="W656" i="25"/>
  <c r="Q656" i="25"/>
  <c r="O656" i="25"/>
  <c r="W655" i="25"/>
  <c r="Q655" i="25"/>
  <c r="O655" i="25"/>
  <c r="W654" i="25"/>
  <c r="Q654" i="25"/>
  <c r="O654" i="25"/>
  <c r="Q653" i="25"/>
  <c r="O653" i="25"/>
  <c r="W652" i="25"/>
  <c r="Q652" i="25"/>
  <c r="O652" i="25"/>
  <c r="W651" i="25"/>
  <c r="Q651" i="25"/>
  <c r="O651" i="25"/>
  <c r="W650" i="25"/>
  <c r="Q650" i="25"/>
  <c r="O650" i="25"/>
  <c r="Q649" i="25"/>
  <c r="O649" i="25"/>
  <c r="W648" i="25"/>
  <c r="Q648" i="25"/>
  <c r="O648" i="25"/>
  <c r="W647" i="25"/>
  <c r="Q647" i="25"/>
  <c r="O647" i="25"/>
  <c r="W646" i="25"/>
  <c r="Q646" i="25"/>
  <c r="O646" i="25"/>
  <c r="Q645" i="25"/>
  <c r="O645" i="25"/>
  <c r="W612" i="25"/>
  <c r="Q612" i="25"/>
  <c r="O612" i="25"/>
  <c r="W611" i="25"/>
  <c r="Q611" i="25"/>
  <c r="O611" i="25"/>
  <c r="Q610" i="25"/>
  <c r="O610" i="25"/>
  <c r="W609" i="25"/>
  <c r="Q609" i="25"/>
  <c r="O609" i="25"/>
  <c r="W608" i="25"/>
  <c r="Q608" i="25"/>
  <c r="O608" i="25"/>
  <c r="Q607" i="25"/>
  <c r="O607" i="25"/>
  <c r="W606" i="25"/>
  <c r="Q606" i="25"/>
  <c r="O606" i="25"/>
  <c r="W605" i="25"/>
  <c r="Q605" i="25"/>
  <c r="O605" i="25"/>
  <c r="Q604" i="25"/>
  <c r="O604" i="25"/>
  <c r="W603" i="25"/>
  <c r="Q603" i="25"/>
  <c r="O603" i="25"/>
  <c r="W602" i="25"/>
  <c r="Q602" i="25"/>
  <c r="O602" i="25"/>
  <c r="Q601" i="25"/>
  <c r="O601" i="25"/>
  <c r="W600" i="25"/>
  <c r="Q600" i="25"/>
  <c r="O600" i="25"/>
  <c r="W599" i="25"/>
  <c r="Q599" i="25"/>
  <c r="O599" i="25"/>
  <c r="W598" i="25"/>
  <c r="Q598" i="25"/>
  <c r="O598" i="25"/>
  <c r="W597" i="25"/>
  <c r="Q597" i="25"/>
  <c r="O597" i="25"/>
  <c r="Q596" i="25"/>
  <c r="O596" i="25"/>
  <c r="W595" i="25"/>
  <c r="Q595" i="25"/>
  <c r="O595" i="25"/>
  <c r="W594" i="25"/>
  <c r="Q594" i="25"/>
  <c r="O594" i="25"/>
  <c r="W593" i="25"/>
  <c r="Q593" i="25"/>
  <c r="O593" i="25"/>
  <c r="W592" i="25"/>
  <c r="Q592" i="25"/>
  <c r="O592" i="25"/>
  <c r="W591" i="25"/>
  <c r="Q591" i="25"/>
  <c r="O591" i="25"/>
  <c r="W590" i="25"/>
  <c r="Q590" i="25"/>
  <c r="O590" i="25"/>
  <c r="Q589" i="25"/>
  <c r="O589" i="25"/>
  <c r="W588" i="25"/>
  <c r="Q588" i="25"/>
  <c r="O588" i="25"/>
  <c r="W587" i="25"/>
  <c r="Q587" i="25"/>
  <c r="O587" i="25"/>
  <c r="W586" i="25"/>
  <c r="Q586" i="25"/>
  <c r="O586" i="25"/>
  <c r="W585" i="25"/>
  <c r="Q585" i="25"/>
  <c r="O585" i="25"/>
  <c r="W584" i="25"/>
  <c r="Q584" i="25"/>
  <c r="O584" i="25"/>
  <c r="W583" i="25"/>
  <c r="Q583" i="25"/>
  <c r="O583" i="25"/>
  <c r="Q582" i="25"/>
  <c r="O582" i="25"/>
  <c r="Q492" i="25"/>
  <c r="S492" i="25" s="1"/>
  <c r="O492" i="25"/>
  <c r="W577" i="25"/>
  <c r="Q577" i="25"/>
  <c r="O577" i="25"/>
  <c r="W576" i="25"/>
  <c r="Q576" i="25"/>
  <c r="O576" i="25"/>
  <c r="W575" i="25"/>
  <c r="Q575" i="25"/>
  <c r="O575" i="25"/>
  <c r="Q574" i="25"/>
  <c r="O574" i="25"/>
  <c r="W573" i="25"/>
  <c r="Q573" i="25"/>
  <c r="O573" i="25"/>
  <c r="W572" i="25"/>
  <c r="Q572" i="25"/>
  <c r="O572" i="25"/>
  <c r="W571" i="25"/>
  <c r="Q571" i="25"/>
  <c r="O571" i="25"/>
  <c r="Q570" i="25"/>
  <c r="O570" i="25"/>
  <c r="W569" i="25"/>
  <c r="Q569" i="25"/>
  <c r="O569" i="25"/>
  <c r="W568" i="25"/>
  <c r="Q568" i="25"/>
  <c r="O568" i="25"/>
  <c r="W567" i="25"/>
  <c r="Q567" i="25"/>
  <c r="O567" i="25"/>
  <c r="Q566" i="25"/>
  <c r="O566" i="25"/>
  <c r="W565" i="25"/>
  <c r="Q565" i="25"/>
  <c r="O565" i="25"/>
  <c r="W564" i="25"/>
  <c r="Q564" i="25"/>
  <c r="O564" i="25"/>
  <c r="W563" i="25"/>
  <c r="Q563" i="25"/>
  <c r="O563" i="25"/>
  <c r="Q562" i="25"/>
  <c r="O562" i="25"/>
  <c r="W559" i="25"/>
  <c r="Q559" i="25"/>
  <c r="O559" i="25"/>
  <c r="W558" i="25"/>
  <c r="Q558" i="25"/>
  <c r="O558" i="25"/>
  <c r="W557" i="25"/>
  <c r="Q557" i="25"/>
  <c r="O557" i="25"/>
  <c r="W556" i="25"/>
  <c r="Q556" i="25"/>
  <c r="O556" i="25"/>
  <c r="W555" i="25"/>
  <c r="Q555" i="25"/>
  <c r="O555" i="25"/>
  <c r="W554" i="25"/>
  <c r="Q554" i="25"/>
  <c r="O554" i="25"/>
  <c r="Q553" i="25"/>
  <c r="O553" i="25"/>
  <c r="W542" i="25"/>
  <c r="Q542" i="25"/>
  <c r="O542" i="25"/>
  <c r="W541" i="25"/>
  <c r="Q541" i="25"/>
  <c r="O541" i="25"/>
  <c r="W540" i="25"/>
  <c r="Q540" i="25"/>
  <c r="O540" i="25"/>
  <c r="Q539" i="25"/>
  <c r="O539" i="25"/>
  <c r="W538" i="25"/>
  <c r="Q538" i="25"/>
  <c r="O538" i="25"/>
  <c r="W537" i="25"/>
  <c r="Q537" i="25"/>
  <c r="O537" i="25"/>
  <c r="W536" i="25"/>
  <c r="Q536" i="25"/>
  <c r="O536" i="25"/>
  <c r="Q535" i="25"/>
  <c r="O535" i="25"/>
  <c r="W534" i="25"/>
  <c r="Q534" i="25"/>
  <c r="O534" i="25"/>
  <c r="W533" i="25"/>
  <c r="Q533" i="25"/>
  <c r="O533" i="25"/>
  <c r="W532" i="25"/>
  <c r="Q532" i="25"/>
  <c r="O532" i="25"/>
  <c r="Q531" i="25"/>
  <c r="O531" i="25"/>
  <c r="W530" i="25"/>
  <c r="Q530" i="25"/>
  <c r="O530" i="25"/>
  <c r="W529" i="25"/>
  <c r="Q529" i="25"/>
  <c r="O529" i="25"/>
  <c r="W528" i="25"/>
  <c r="Q528" i="25"/>
  <c r="O528" i="25"/>
  <c r="Q527" i="25"/>
  <c r="O527" i="25"/>
  <c r="W526" i="25"/>
  <c r="Q526" i="25"/>
  <c r="O526" i="25"/>
  <c r="W525" i="25"/>
  <c r="Q525" i="25"/>
  <c r="O525" i="25"/>
  <c r="W524" i="25"/>
  <c r="Q524" i="25"/>
  <c r="O524" i="25"/>
  <c r="Q523" i="25"/>
  <c r="O523" i="25"/>
  <c r="W522" i="25"/>
  <c r="Q522" i="25"/>
  <c r="O522" i="25"/>
  <c r="W521" i="25"/>
  <c r="Q521" i="25"/>
  <c r="O521" i="25"/>
  <c r="W520" i="25"/>
  <c r="Q520" i="25"/>
  <c r="O520" i="25"/>
  <c r="Q519" i="25"/>
  <c r="O519" i="25"/>
  <c r="W518" i="25"/>
  <c r="Q518" i="25"/>
  <c r="O518" i="25"/>
  <c r="W517" i="25"/>
  <c r="Q517" i="25"/>
  <c r="O517" i="25"/>
  <c r="W516" i="25"/>
  <c r="Q516" i="25"/>
  <c r="O516" i="25"/>
  <c r="Q515" i="25"/>
  <c r="O515" i="25"/>
  <c r="W473" i="25"/>
  <c r="Q473" i="25"/>
  <c r="O473" i="25"/>
  <c r="W472" i="25"/>
  <c r="Q472" i="25"/>
  <c r="O472" i="25"/>
  <c r="W471" i="25"/>
  <c r="Q471" i="25"/>
  <c r="O471" i="25"/>
  <c r="Q470" i="25"/>
  <c r="O470" i="25"/>
  <c r="W463" i="25"/>
  <c r="Q463" i="25"/>
  <c r="O463" i="25"/>
  <c r="W462" i="25"/>
  <c r="Q462" i="25"/>
  <c r="O462" i="25"/>
  <c r="W461" i="25"/>
  <c r="Q461" i="25"/>
  <c r="O461" i="25"/>
  <c r="W460" i="25"/>
  <c r="Q460" i="25"/>
  <c r="O460" i="25"/>
  <c r="W459" i="25"/>
  <c r="Q459" i="25"/>
  <c r="O459" i="25"/>
  <c r="W458" i="25"/>
  <c r="Q458" i="25"/>
  <c r="O458" i="25"/>
  <c r="Q457" i="25"/>
  <c r="O457" i="25"/>
  <c r="W444" i="25"/>
  <c r="Q444" i="25"/>
  <c r="O444" i="25"/>
  <c r="W443" i="25"/>
  <c r="Q443" i="25"/>
  <c r="O443" i="25"/>
  <c r="W442" i="25"/>
  <c r="Q442" i="25"/>
  <c r="O442" i="25"/>
  <c r="W441" i="25"/>
  <c r="Q441" i="25"/>
  <c r="O441" i="25"/>
  <c r="W440" i="25"/>
  <c r="Q440" i="25"/>
  <c r="O440" i="25"/>
  <c r="Q439" i="25"/>
  <c r="O439" i="25"/>
  <c r="Q438" i="25"/>
  <c r="O438" i="25"/>
  <c r="W437" i="25"/>
  <c r="Q437" i="25"/>
  <c r="O437" i="25"/>
  <c r="W436" i="25"/>
  <c r="Q436" i="25"/>
  <c r="O436" i="25"/>
  <c r="W435" i="25"/>
  <c r="Q435" i="25"/>
  <c r="O435" i="25"/>
  <c r="W434" i="25"/>
  <c r="Q434" i="25"/>
  <c r="O434" i="25"/>
  <c r="W433" i="25"/>
  <c r="Q433" i="25"/>
  <c r="O433" i="25"/>
  <c r="Q432" i="25"/>
  <c r="O432" i="25"/>
  <c r="W469" i="25"/>
  <c r="Q469" i="25"/>
  <c r="O469" i="25"/>
  <c r="W468" i="25"/>
  <c r="Q468" i="25"/>
  <c r="O468" i="25"/>
  <c r="W467" i="25"/>
  <c r="Q467" i="25"/>
  <c r="O467" i="25"/>
  <c r="W466" i="25"/>
  <c r="Q466" i="25"/>
  <c r="O466" i="25"/>
  <c r="W465" i="25"/>
  <c r="Q465" i="25"/>
  <c r="O465" i="25"/>
  <c r="Q464" i="25"/>
  <c r="O464" i="25"/>
  <c r="W431" i="25"/>
  <c r="Q431" i="25"/>
  <c r="O431" i="25"/>
  <c r="W430" i="25"/>
  <c r="Q430" i="25"/>
  <c r="O430" i="25"/>
  <c r="W429" i="25"/>
  <c r="Q429" i="25"/>
  <c r="O429" i="25"/>
  <c r="W428" i="25"/>
  <c r="Q428" i="25"/>
  <c r="O428" i="25"/>
  <c r="W427" i="25"/>
  <c r="Q427" i="25"/>
  <c r="O427" i="25"/>
  <c r="W426" i="25"/>
  <c r="Q426" i="25"/>
  <c r="O426" i="25"/>
  <c r="Q425" i="25"/>
  <c r="O425" i="25"/>
  <c r="W419" i="25"/>
  <c r="Q419" i="25"/>
  <c r="O419" i="25"/>
  <c r="W418" i="25"/>
  <c r="Q418" i="25"/>
  <c r="O418" i="25"/>
  <c r="Q417" i="25"/>
  <c r="O417" i="25"/>
  <c r="W416" i="25"/>
  <c r="Q416" i="25"/>
  <c r="O416" i="25"/>
  <c r="W415" i="25"/>
  <c r="Q415" i="25"/>
  <c r="O415" i="25"/>
  <c r="Q414" i="25"/>
  <c r="O414" i="25"/>
  <c r="W413" i="25"/>
  <c r="Q413" i="25"/>
  <c r="O413" i="25"/>
  <c r="W412" i="25"/>
  <c r="Q412" i="25"/>
  <c r="O412" i="25"/>
  <c r="Q411" i="25"/>
  <c r="O411" i="25"/>
  <c r="W410" i="25"/>
  <c r="Q410" i="25"/>
  <c r="O410" i="25"/>
  <c r="W409" i="25"/>
  <c r="Q409" i="25"/>
  <c r="O409" i="25"/>
  <c r="Q408" i="25"/>
  <c r="O408" i="25"/>
  <c r="W407" i="25"/>
  <c r="Q407" i="25"/>
  <c r="O407" i="25"/>
  <c r="W406" i="25"/>
  <c r="Q406" i="25"/>
  <c r="O406" i="25"/>
  <c r="W405" i="25"/>
  <c r="Q405" i="25"/>
  <c r="O405" i="25"/>
  <c r="W404" i="25"/>
  <c r="Q404" i="25"/>
  <c r="O404" i="25"/>
  <c r="Q403" i="25"/>
  <c r="O403" i="25"/>
  <c r="W402" i="25"/>
  <c r="Q402" i="25"/>
  <c r="O402" i="25"/>
  <c r="W401" i="25"/>
  <c r="Q401" i="25"/>
  <c r="O401" i="25"/>
  <c r="W400" i="25"/>
  <c r="Q400" i="25"/>
  <c r="O400" i="25"/>
  <c r="W399" i="25"/>
  <c r="Q399" i="25"/>
  <c r="O399" i="25"/>
  <c r="Q398" i="25"/>
  <c r="O398" i="25"/>
  <c r="W397" i="25"/>
  <c r="Q397" i="25"/>
  <c r="O397" i="25"/>
  <c r="W396" i="25"/>
  <c r="Q396" i="25"/>
  <c r="O396" i="25"/>
  <c r="W395" i="25"/>
  <c r="Q395" i="25"/>
  <c r="O395" i="25"/>
  <c r="Q394" i="25"/>
  <c r="O394" i="25"/>
  <c r="W393" i="25"/>
  <c r="Q393" i="25"/>
  <c r="O393" i="25"/>
  <c r="W392" i="25"/>
  <c r="Q392" i="25"/>
  <c r="O392" i="25"/>
  <c r="W391" i="25"/>
  <c r="Q391" i="25"/>
  <c r="O391" i="25"/>
  <c r="W390" i="25"/>
  <c r="Q390" i="25"/>
  <c r="O390" i="25"/>
  <c r="W389" i="25"/>
  <c r="Q389" i="25"/>
  <c r="O389" i="25"/>
  <c r="W388" i="25"/>
  <c r="Q388" i="25"/>
  <c r="O388" i="25"/>
  <c r="Q387" i="25"/>
  <c r="O387" i="25"/>
  <c r="W386" i="25"/>
  <c r="Q386" i="25"/>
  <c r="O386" i="25"/>
  <c r="W385" i="25"/>
  <c r="Q385" i="25"/>
  <c r="O385" i="25"/>
  <c r="W384" i="25"/>
  <c r="Q384" i="25"/>
  <c r="O384" i="25"/>
  <c r="W383" i="25"/>
  <c r="Q383" i="25"/>
  <c r="O383" i="25"/>
  <c r="W382" i="25"/>
  <c r="Q382" i="25"/>
  <c r="O382" i="25"/>
  <c r="W381" i="25"/>
  <c r="Q381" i="25"/>
  <c r="O381" i="25"/>
  <c r="Q380" i="25"/>
  <c r="O380" i="25"/>
  <c r="W371" i="25"/>
  <c r="Q371" i="25"/>
  <c r="O371" i="25"/>
  <c r="W370" i="25"/>
  <c r="Q370" i="25"/>
  <c r="O370" i="25"/>
  <c r="W369" i="25"/>
  <c r="Q369" i="25"/>
  <c r="O369" i="25"/>
  <c r="W368" i="25"/>
  <c r="Q368" i="25"/>
  <c r="O368" i="25"/>
  <c r="A1152" i="25"/>
  <c r="W367" i="25"/>
  <c r="Q367" i="25"/>
  <c r="O367" i="25"/>
  <c r="A1155" i="25"/>
  <c r="W366" i="25"/>
  <c r="Q366" i="25"/>
  <c r="O366" i="25"/>
  <c r="Q365" i="25"/>
  <c r="O365" i="25"/>
  <c r="A3" i="36"/>
  <c r="A4" i="36"/>
  <c r="A5" i="36"/>
  <c r="A6" i="36"/>
  <c r="A7" i="36"/>
  <c r="A8" i="36"/>
  <c r="A9" i="36"/>
  <c r="A10" i="36"/>
  <c r="A11" i="36"/>
  <c r="A12" i="36"/>
  <c r="A13" i="36"/>
  <c r="A14" i="36"/>
  <c r="A15" i="36"/>
  <c r="A16" i="36"/>
  <c r="A17" i="36"/>
  <c r="A18" i="36"/>
  <c r="A19" i="36"/>
  <c r="A20" i="36"/>
  <c r="A21" i="36"/>
  <c r="A22" i="36"/>
  <c r="A23" i="36"/>
  <c r="A24" i="36"/>
  <c r="A25" i="36"/>
  <c r="A26" i="36"/>
  <c r="A27" i="36"/>
  <c r="A28" i="36"/>
  <c r="A29" i="36"/>
  <c r="A30" i="36"/>
  <c r="A31" i="36"/>
  <c r="A32" i="36"/>
  <c r="A33" i="36"/>
  <c r="A34" i="36"/>
  <c r="A35" i="36"/>
  <c r="A36" i="36"/>
  <c r="A37" i="36"/>
  <c r="A38" i="36"/>
  <c r="A39" i="36"/>
  <c r="A40" i="36"/>
  <c r="A41" i="36"/>
  <c r="A42" i="36"/>
  <c r="A43" i="36"/>
  <c r="A44" i="36"/>
  <c r="A45" i="36"/>
  <c r="A46" i="36"/>
  <c r="A47" i="36"/>
  <c r="A48" i="36"/>
  <c r="A49" i="36"/>
  <c r="A50" i="36"/>
  <c r="A51" i="36"/>
  <c r="A52" i="36"/>
  <c r="A53" i="36"/>
  <c r="A54" i="36"/>
  <c r="A55" i="36"/>
  <c r="A56" i="36"/>
  <c r="A57" i="36"/>
  <c r="A58" i="36"/>
  <c r="A59" i="36"/>
  <c r="A60" i="36"/>
  <c r="A61" i="36"/>
  <c r="A62" i="36"/>
  <c r="A63" i="36"/>
  <c r="A64" i="36"/>
  <c r="A65" i="36"/>
  <c r="A66" i="36"/>
  <c r="A67" i="36"/>
  <c r="A68" i="36"/>
  <c r="A69" i="36"/>
  <c r="A70" i="36"/>
  <c r="A71" i="36"/>
  <c r="A72" i="36"/>
  <c r="A73" i="36"/>
  <c r="A74" i="36"/>
  <c r="A75" i="36"/>
  <c r="A76" i="36"/>
  <c r="A77" i="36"/>
  <c r="A78" i="36"/>
  <c r="A79" i="36"/>
  <c r="A80" i="36"/>
  <c r="A81" i="36"/>
  <c r="A82" i="36"/>
  <c r="A83" i="36"/>
  <c r="A84" i="36"/>
  <c r="A85" i="36"/>
  <c r="A86" i="36"/>
  <c r="A87" i="36"/>
  <c r="A88" i="36"/>
  <c r="A89" i="36"/>
  <c r="A90" i="36"/>
  <c r="A91" i="36"/>
  <c r="A92" i="36"/>
  <c r="A93" i="36"/>
  <c r="A94" i="36"/>
  <c r="A95" i="36"/>
  <c r="A96" i="36"/>
  <c r="A97" i="36"/>
  <c r="A98" i="36"/>
  <c r="A99" i="36"/>
  <c r="A100" i="36"/>
  <c r="A101" i="36"/>
  <c r="A102" i="36"/>
  <c r="A103" i="36"/>
  <c r="A104" i="36"/>
  <c r="A105" i="36"/>
  <c r="A106" i="36"/>
  <c r="A107" i="36"/>
  <c r="A108" i="36"/>
  <c r="A109" i="36"/>
  <c r="A110" i="36"/>
  <c r="A111" i="36"/>
  <c r="A112" i="36"/>
  <c r="A113" i="36"/>
  <c r="A114" i="36"/>
  <c r="A115" i="36"/>
  <c r="A116" i="36"/>
  <c r="A117" i="36"/>
  <c r="A118" i="36"/>
  <c r="A119" i="36"/>
  <c r="A120" i="36"/>
  <c r="A121" i="36"/>
  <c r="A122" i="36"/>
  <c r="A123" i="36"/>
  <c r="A124" i="36"/>
  <c r="A125" i="36"/>
  <c r="A126" i="36"/>
  <c r="A127" i="36"/>
  <c r="A128" i="36"/>
  <c r="A129" i="36"/>
  <c r="A130" i="36"/>
  <c r="A131" i="36"/>
  <c r="A132" i="36"/>
  <c r="A133" i="36"/>
  <c r="A134" i="36"/>
  <c r="A135" i="36"/>
  <c r="A136" i="36"/>
  <c r="A137" i="36"/>
  <c r="A138" i="36"/>
  <c r="A139" i="36"/>
  <c r="A140" i="36"/>
  <c r="A141" i="36"/>
  <c r="A142" i="36"/>
  <c r="A143" i="36"/>
  <c r="A144" i="36"/>
  <c r="A145" i="36"/>
  <c r="A146" i="36"/>
  <c r="A147" i="36"/>
  <c r="A148" i="36"/>
  <c r="A149" i="36"/>
  <c r="A150" i="36"/>
  <c r="A151" i="36"/>
  <c r="A2" i="36"/>
  <c r="Q2" i="25"/>
  <c r="Q3" i="25"/>
  <c r="Q4" i="25"/>
  <c r="Q5" i="25"/>
  <c r="Q6" i="25"/>
  <c r="Q7" i="25"/>
  <c r="Q8" i="25"/>
  <c r="Q17" i="25"/>
  <c r="Q18" i="25"/>
  <c r="Q19" i="25"/>
  <c r="Q20" i="25"/>
  <c r="Q21" i="25"/>
  <c r="Q22" i="25"/>
  <c r="Q23" i="25"/>
  <c r="Q24" i="25"/>
  <c r="Q25" i="25"/>
  <c r="Q26" i="25"/>
  <c r="Q27" i="25"/>
  <c r="Q28" i="25"/>
  <c r="Q29" i="25"/>
  <c r="Q30" i="25"/>
  <c r="Q31" i="25"/>
  <c r="Q32" i="25"/>
  <c r="Q33" i="25"/>
  <c r="Q34" i="25"/>
  <c r="Q35" i="25"/>
  <c r="Q36" i="25"/>
  <c r="Q37" i="25"/>
  <c r="Q38" i="25"/>
  <c r="Q39" i="25"/>
  <c r="Q40" i="25"/>
  <c r="Q41" i="25"/>
  <c r="Q42" i="25"/>
  <c r="Q43" i="25"/>
  <c r="Q44" i="25"/>
  <c r="Q45" i="25"/>
  <c r="Q46" i="25"/>
  <c r="Q47" i="25"/>
  <c r="Q48" i="25"/>
  <c r="Q49" i="25"/>
  <c r="Q50" i="25"/>
  <c r="Q51" i="25"/>
  <c r="Q52" i="25"/>
  <c r="Q53" i="25"/>
  <c r="Q54" i="25"/>
  <c r="Q55" i="25"/>
  <c r="Q56" i="25"/>
  <c r="Q57" i="25"/>
  <c r="Q86" i="25"/>
  <c r="Q87" i="25"/>
  <c r="Q88" i="25"/>
  <c r="Q89" i="25"/>
  <c r="Q90" i="25"/>
  <c r="Q91" i="25"/>
  <c r="Q92" i="25"/>
  <c r="Q132" i="25"/>
  <c r="Q133" i="25"/>
  <c r="Q134" i="25"/>
  <c r="Q135" i="25"/>
  <c r="Q136" i="25"/>
  <c r="Q137" i="25"/>
  <c r="Q93" i="25"/>
  <c r="Q94" i="25"/>
  <c r="Q95" i="25"/>
  <c r="Q96" i="25"/>
  <c r="Q97" i="25"/>
  <c r="Q98" i="25"/>
  <c r="Q99" i="25"/>
  <c r="Q100" i="25"/>
  <c r="Q101" i="25"/>
  <c r="Q102" i="25"/>
  <c r="Q103" i="25"/>
  <c r="Q104" i="25"/>
  <c r="Q105" i="25"/>
  <c r="Q125" i="25"/>
  <c r="Q126" i="25"/>
  <c r="Q127" i="25"/>
  <c r="Q128" i="25"/>
  <c r="Q129" i="25"/>
  <c r="Q130" i="25"/>
  <c r="Q131" i="25"/>
  <c r="Q138" i="25"/>
  <c r="Q139" i="25"/>
  <c r="Q140" i="25"/>
  <c r="Q141" i="25"/>
  <c r="Q189" i="25"/>
  <c r="Q190" i="25"/>
  <c r="Q191" i="25"/>
  <c r="Q192" i="25"/>
  <c r="Q193" i="25"/>
  <c r="Q194" i="25"/>
  <c r="Q195" i="25"/>
  <c r="Q196" i="25"/>
  <c r="Q197" i="25"/>
  <c r="Q198" i="25"/>
  <c r="Q199" i="25"/>
  <c r="Q200" i="25"/>
  <c r="Q201" i="25"/>
  <c r="Q202" i="25"/>
  <c r="Q203" i="25"/>
  <c r="Q204" i="25"/>
  <c r="Q205" i="25"/>
  <c r="Q206" i="25"/>
  <c r="Q207" i="25"/>
  <c r="Q208" i="25"/>
  <c r="Q209" i="25"/>
  <c r="Q210" i="25"/>
  <c r="Q211" i="25"/>
  <c r="Q212" i="25"/>
  <c r="Q213" i="25"/>
  <c r="Q214" i="25"/>
  <c r="Q215" i="25"/>
  <c r="Q216" i="25"/>
  <c r="Q227" i="25"/>
  <c r="Q228" i="25"/>
  <c r="Q229" i="25"/>
  <c r="Q230" i="25"/>
  <c r="Q231" i="25"/>
  <c r="Q232" i="25"/>
  <c r="Q233" i="25"/>
  <c r="Q236" i="25"/>
  <c r="Q237" i="25"/>
  <c r="Q238" i="25"/>
  <c r="Q239" i="25"/>
  <c r="Q240" i="25"/>
  <c r="Q241" i="25"/>
  <c r="Q242" i="25"/>
  <c r="Q243" i="25"/>
  <c r="Q244" i="25"/>
  <c r="Q245" i="25"/>
  <c r="Q246" i="25"/>
  <c r="Q247" i="25"/>
  <c r="Q248" i="25"/>
  <c r="Q249" i="25"/>
  <c r="Q250" i="25"/>
  <c r="Q251" i="25"/>
  <c r="Q256" i="25"/>
  <c r="Q257" i="25"/>
  <c r="Q258" i="25"/>
  <c r="Q259" i="25"/>
  <c r="Q260" i="25"/>
  <c r="Q261" i="25"/>
  <c r="Q262" i="25"/>
  <c r="Q263" i="25"/>
  <c r="Q264" i="25"/>
  <c r="Q265" i="25"/>
  <c r="Q266" i="25"/>
  <c r="Q267" i="25"/>
  <c r="Q268" i="25"/>
  <c r="Q269" i="25"/>
  <c r="Q270" i="25"/>
  <c r="Q271" i="25"/>
  <c r="Q272" i="25"/>
  <c r="Q273" i="25"/>
  <c r="Q274" i="25"/>
  <c r="Q275" i="25"/>
  <c r="Q276" i="25"/>
  <c r="Q277" i="25"/>
  <c r="Q278" i="25"/>
  <c r="Q279" i="25"/>
  <c r="Q280" i="25"/>
  <c r="Q281" i="25"/>
  <c r="Q282" i="25"/>
  <c r="Q283" i="25"/>
  <c r="Q284" i="25"/>
  <c r="Q285" i="25"/>
  <c r="Q286" i="25"/>
  <c r="Q287" i="25"/>
  <c r="Q319" i="25"/>
  <c r="Q320" i="25"/>
  <c r="Q321" i="25"/>
  <c r="Q322" i="25"/>
  <c r="Q323" i="25"/>
  <c r="Q324" i="25"/>
  <c r="Q325" i="25"/>
  <c r="Q326" i="25"/>
  <c r="Q327" i="25"/>
  <c r="Q328" i="25"/>
  <c r="Q329" i="25"/>
  <c r="Q330" i="25"/>
  <c r="Q331" i="25"/>
  <c r="Q332" i="25"/>
  <c r="Q333" i="25"/>
  <c r="Q334" i="25"/>
  <c r="Q335" i="25"/>
  <c r="Q1053" i="25"/>
  <c r="Q1054" i="25"/>
  <c r="Q1055" i="25"/>
  <c r="Q1056" i="25"/>
  <c r="Q1057" i="25"/>
  <c r="Q1058" i="25"/>
  <c r="Q1059" i="25"/>
  <c r="Q1060" i="25"/>
  <c r="Q1023" i="25"/>
  <c r="Q1029" i="25"/>
  <c r="Q1030" i="25"/>
  <c r="Q1031" i="25"/>
  <c r="Q1032" i="25"/>
  <c r="Q1024" i="25"/>
  <c r="Q1025" i="25"/>
  <c r="Q1026" i="25"/>
  <c r="Q1027" i="25"/>
  <c r="Q1028" i="25"/>
  <c r="Q1033" i="25"/>
  <c r="Q1039" i="25"/>
  <c r="Q1040" i="25"/>
  <c r="Q1041" i="25"/>
  <c r="Q1042" i="25"/>
  <c r="Q1034" i="25"/>
  <c r="Q1035" i="25"/>
  <c r="Q1036" i="25"/>
  <c r="Q1037" i="25"/>
  <c r="Q1038" i="25"/>
  <c r="Q1043" i="25"/>
  <c r="Q1049" i="25"/>
  <c r="Q1050" i="25"/>
  <c r="Q1051" i="25"/>
  <c r="Q1052" i="25"/>
  <c r="Q1044" i="25"/>
  <c r="Q1045" i="25"/>
  <c r="Q1046" i="25"/>
  <c r="Q1047" i="25"/>
  <c r="Q1048" i="25"/>
  <c r="Q1069" i="25"/>
  <c r="Q1070" i="25"/>
  <c r="Q1071" i="25"/>
  <c r="Q1072" i="25"/>
  <c r="Q1073" i="25"/>
  <c r="Q1074" i="25"/>
  <c r="Q1075" i="25"/>
  <c r="Q1076" i="25"/>
  <c r="Q1077" i="25"/>
  <c r="Q1078" i="25"/>
  <c r="Q1079" i="25"/>
  <c r="Q1080" i="25"/>
  <c r="Q1081" i="25"/>
  <c r="Q1082" i="25"/>
  <c r="Q1083" i="25"/>
  <c r="Q1084" i="25"/>
  <c r="Q336" i="25"/>
  <c r="Q337" i="25"/>
  <c r="Q338" i="25"/>
  <c r="Q339" i="25"/>
  <c r="Q340" i="25"/>
  <c r="Q341" i="25"/>
  <c r="Q342" i="25"/>
  <c r="Q349" i="25"/>
  <c r="Q350" i="25"/>
  <c r="Q351" i="25"/>
  <c r="Q352" i="25"/>
  <c r="Q353" i="25"/>
  <c r="Q354" i="25"/>
  <c r="Q355" i="25"/>
  <c r="Q356" i="25"/>
  <c r="Q357" i="25"/>
  <c r="Q358" i="25"/>
  <c r="Q359" i="25"/>
  <c r="Q360" i="25"/>
  <c r="Q361" i="25"/>
  <c r="Q362" i="25"/>
  <c r="Q363" i="25"/>
  <c r="Q364" i="25"/>
  <c r="Q1221" i="25"/>
  <c r="Q1222" i="25"/>
  <c r="Q1223" i="25"/>
  <c r="Q1224" i="25"/>
  <c r="Q1225" i="25"/>
  <c r="Q1226" i="25"/>
  <c r="Q1227" i="25"/>
  <c r="Q1228" i="25"/>
  <c r="Q1229" i="25"/>
  <c r="Q1230" i="25"/>
  <c r="Q1231" i="25"/>
  <c r="Q1232" i="25"/>
  <c r="Q1233" i="25"/>
  <c r="Q1234" i="25"/>
  <c r="Q1236" i="25"/>
  <c r="Q1237" i="25"/>
  <c r="Q1238" i="25"/>
  <c r="Q1239" i="25"/>
  <c r="Q1240" i="25"/>
  <c r="Q1241" i="25"/>
  <c r="Q1242" i="25"/>
  <c r="Q1243" i="25"/>
  <c r="Q1244" i="25"/>
  <c r="Q1245" i="25"/>
  <c r="Q1246" i="25"/>
  <c r="Q1247" i="25"/>
  <c r="Q1248" i="25"/>
  <c r="Q1249" i="25"/>
  <c r="Q164" i="25"/>
  <c r="Q1065" i="25"/>
  <c r="Q1066" i="25"/>
  <c r="Q1067" i="25"/>
  <c r="Q1068" i="25"/>
  <c r="Q1061" i="25"/>
  <c r="Q1062" i="25"/>
  <c r="Q1063" i="25"/>
  <c r="Q1064" i="25"/>
  <c r="Q1250" i="25"/>
  <c r="Q1251" i="25"/>
  <c r="Q1252" i="25"/>
  <c r="Q1253" i="25"/>
  <c r="Q1254" i="25"/>
  <c r="Q1255" i="25"/>
  <c r="Q1256" i="25"/>
  <c r="Q1257" i="25"/>
  <c r="Q1258" i="25"/>
  <c r="Q1259" i="25"/>
  <c r="Q1260" i="25"/>
  <c r="Q1261" i="25"/>
  <c r="Q1262" i="25"/>
  <c r="Q1263" i="25"/>
  <c r="Q1264" i="25"/>
  <c r="Q1265" i="25"/>
  <c r="Q1266" i="25"/>
  <c r="Q1267" i="25"/>
  <c r="Q1268" i="25"/>
  <c r="Q1269" i="25"/>
  <c r="Q1270" i="25"/>
  <c r="Q1271" i="25"/>
  <c r="Q1272" i="25"/>
  <c r="Q1273" i="25"/>
  <c r="Q1274" i="25"/>
  <c r="Q1275" i="25"/>
  <c r="Q1276" i="25"/>
  <c r="Q1277" i="25"/>
  <c r="Q1022" i="25"/>
  <c r="Q1018" i="25"/>
  <c r="Q1019" i="25"/>
  <c r="Q1020" i="25"/>
  <c r="Q1021" i="25"/>
  <c r="Q1278" i="25"/>
  <c r="Q1279" i="25"/>
  <c r="Q1280" i="25"/>
  <c r="Q1281" i="25"/>
  <c r="Q1282" i="25"/>
  <c r="Q1283" i="25"/>
  <c r="Q1284" i="25"/>
  <c r="Q1285" i="25"/>
  <c r="Q1286" i="25"/>
  <c r="Q1287" i="25"/>
  <c r="Q1288" i="25"/>
  <c r="Q1289" i="25"/>
  <c r="Q1290" i="25"/>
  <c r="Q1291" i="25"/>
  <c r="Q1292" i="25"/>
  <c r="Q1293" i="25"/>
  <c r="Q1294" i="25"/>
  <c r="Q1295" i="25"/>
  <c r="Q1296" i="25"/>
  <c r="Q1297" i="25"/>
  <c r="Q1298" i="25"/>
  <c r="Q1299" i="25"/>
  <c r="Q1300" i="25"/>
  <c r="Q1301" i="25"/>
  <c r="Q114" i="25"/>
  <c r="Q122" i="25"/>
  <c r="Q123" i="25"/>
  <c r="Q124" i="25"/>
  <c r="Q154" i="25"/>
  <c r="Q159" i="25"/>
  <c r="Q160" i="25"/>
  <c r="Q161" i="25"/>
  <c r="Q162" i="25"/>
  <c r="Q163" i="25"/>
  <c r="Q178" i="25"/>
  <c r="Q184" i="25"/>
  <c r="Q185" i="25"/>
  <c r="Q186" i="25"/>
  <c r="Q187" i="25"/>
  <c r="Q188" i="25"/>
  <c r="Q222" i="25"/>
  <c r="Q223" i="25"/>
  <c r="Q224" i="25"/>
  <c r="Q225" i="25"/>
  <c r="Q226" i="25"/>
  <c r="Q13" i="25"/>
  <c r="Q235" i="25"/>
  <c r="Q117" i="25"/>
  <c r="Q118" i="25"/>
  <c r="Q119" i="25"/>
  <c r="Q120" i="25"/>
  <c r="Q121" i="25"/>
  <c r="Q180" i="25"/>
  <c r="Q181" i="25"/>
  <c r="Q182" i="25"/>
  <c r="Q183" i="25"/>
  <c r="Q1302" i="25"/>
  <c r="Q420" i="25"/>
  <c r="Q746" i="25"/>
  <c r="Q1017" i="25"/>
  <c r="Q1153" i="25"/>
  <c r="Q1303" i="25"/>
  <c r="Q613" i="25"/>
  <c r="Q939" i="25"/>
  <c r="Q1235" i="25"/>
  <c r="Q1401" i="25"/>
  <c r="W57" i="25"/>
  <c r="Z57" i="25" s="1" a="1"/>
  <c r="Z57" i="25" s="1"/>
  <c r="W746" i="25"/>
  <c r="Z746" i="25" s="1" a="1"/>
  <c r="Z746" i="25" s="1"/>
  <c r="W1017" i="25"/>
  <c r="W1153" i="25"/>
  <c r="W287" i="25"/>
  <c r="Z287" i="25" s="1" a="1"/>
  <c r="Z287" i="25" s="1"/>
  <c r="W939" i="25"/>
  <c r="Z939" i="25" s="1" a="1"/>
  <c r="Z939" i="25" s="1"/>
  <c r="W1235" i="25"/>
  <c r="W1401" i="25"/>
  <c r="O114" i="25"/>
  <c r="O122" i="25"/>
  <c r="O123" i="25"/>
  <c r="O124" i="25"/>
  <c r="O154" i="25"/>
  <c r="O159" i="25"/>
  <c r="O160" i="25"/>
  <c r="O161" i="25"/>
  <c r="O162" i="25"/>
  <c r="O163" i="25"/>
  <c r="O178" i="25"/>
  <c r="O184" i="25"/>
  <c r="O185" i="25"/>
  <c r="O186" i="25"/>
  <c r="O187" i="25"/>
  <c r="O188" i="25"/>
  <c r="O222" i="25"/>
  <c r="O13" i="25"/>
  <c r="O235" i="25"/>
  <c r="O117" i="25"/>
  <c r="O118" i="25"/>
  <c r="O119" i="25"/>
  <c r="O120" i="25"/>
  <c r="O121" i="25"/>
  <c r="O180" i="25"/>
  <c r="O181" i="25"/>
  <c r="O182" i="25"/>
  <c r="O183" i="25"/>
  <c r="O256" i="25"/>
  <c r="O257" i="25"/>
  <c r="O258" i="25"/>
  <c r="O259" i="25"/>
  <c r="O260" i="25"/>
  <c r="O261" i="25"/>
  <c r="O262" i="25"/>
  <c r="O263" i="25"/>
  <c r="O264" i="25"/>
  <c r="O265" i="25"/>
  <c r="O266" i="25"/>
  <c r="O267" i="25"/>
  <c r="O268" i="25"/>
  <c r="O269" i="25"/>
  <c r="O270" i="25"/>
  <c r="O271" i="25"/>
  <c r="O272" i="25"/>
  <c r="O273" i="25"/>
  <c r="O274" i="25"/>
  <c r="O327" i="25"/>
  <c r="O328" i="25"/>
  <c r="O329" i="25"/>
  <c r="O330" i="25"/>
  <c r="O331" i="25"/>
  <c r="O332" i="25"/>
  <c r="O333" i="25"/>
  <c r="O334" i="25"/>
  <c r="O349" i="25"/>
  <c r="O350" i="25"/>
  <c r="O351" i="25"/>
  <c r="O352" i="25"/>
  <c r="O353" i="25"/>
  <c r="O354" i="25"/>
  <c r="O355" i="25"/>
  <c r="O356" i="25"/>
  <c r="O357" i="25"/>
  <c r="O358" i="25"/>
  <c r="O359" i="25"/>
  <c r="O360" i="25"/>
  <c r="O361" i="25"/>
  <c r="O362" i="25"/>
  <c r="O363" i="25"/>
  <c r="O364" i="25"/>
  <c r="O319" i="25"/>
  <c r="O320" i="25"/>
  <c r="O321" i="25"/>
  <c r="O322" i="25"/>
  <c r="O323" i="25"/>
  <c r="O324" i="25"/>
  <c r="O325" i="25"/>
  <c r="O326" i="25"/>
  <c r="O17" i="25"/>
  <c r="O18" i="25"/>
  <c r="O19" i="25"/>
  <c r="O20" i="25"/>
  <c r="O21" i="25"/>
  <c r="O22" i="25"/>
  <c r="O23" i="25"/>
  <c r="O24" i="25"/>
  <c r="O25" i="25"/>
  <c r="O26" i="25"/>
  <c r="O27" i="25"/>
  <c r="O28" i="25"/>
  <c r="O29" i="25"/>
  <c r="O30" i="25"/>
  <c r="O35" i="25"/>
  <c r="O36" i="25"/>
  <c r="O37" i="25"/>
  <c r="O38" i="25"/>
  <c r="O39" i="25"/>
  <c r="O40" i="25"/>
  <c r="O41" i="25"/>
  <c r="O42" i="25"/>
  <c r="O43" i="25"/>
  <c r="O44" i="25"/>
  <c r="O201" i="25"/>
  <c r="O202" i="25"/>
  <c r="O203" i="25"/>
  <c r="O204" i="25"/>
  <c r="O205" i="25"/>
  <c r="O206" i="25"/>
  <c r="O207" i="25"/>
  <c r="O208" i="25"/>
  <c r="O236" i="25"/>
  <c r="O237" i="25"/>
  <c r="O238" i="25"/>
  <c r="O239" i="25"/>
  <c r="O240" i="25"/>
  <c r="O241" i="25"/>
  <c r="O242" i="25"/>
  <c r="O243" i="25"/>
  <c r="O244" i="25"/>
  <c r="O245" i="25"/>
  <c r="O246" i="25"/>
  <c r="O247" i="25"/>
  <c r="O248" i="25"/>
  <c r="O249" i="25"/>
  <c r="O250" i="25"/>
  <c r="O251" i="25"/>
  <c r="O193" i="25"/>
  <c r="O194" i="25"/>
  <c r="O195" i="25"/>
  <c r="O196" i="25"/>
  <c r="O197" i="25"/>
  <c r="O198" i="25"/>
  <c r="O199" i="25"/>
  <c r="O200" i="25"/>
  <c r="O1221" i="25"/>
  <c r="O1222" i="25"/>
  <c r="O1223" i="25"/>
  <c r="O1224" i="25"/>
  <c r="O1225" i="25"/>
  <c r="O1226" i="25"/>
  <c r="O1227" i="25"/>
  <c r="O1228" i="25"/>
  <c r="O1229" i="25"/>
  <c r="O1230" i="25"/>
  <c r="O1231" i="25"/>
  <c r="O1232" i="25"/>
  <c r="O1233" i="25"/>
  <c r="O1234" i="25"/>
  <c r="O1244" i="25"/>
  <c r="O1245" i="25"/>
  <c r="O1246" i="25"/>
  <c r="O1247" i="25"/>
  <c r="O1252" i="25"/>
  <c r="O1253" i="25"/>
  <c r="O1254" i="25"/>
  <c r="O1255" i="25"/>
  <c r="O1248" i="25"/>
  <c r="O1249" i="25"/>
  <c r="O1250" i="25"/>
  <c r="O1251" i="25"/>
  <c r="O1256" i="25"/>
  <c r="O1257" i="25"/>
  <c r="O1258" i="25"/>
  <c r="O1259" i="25"/>
  <c r="O1240" i="25"/>
  <c r="O1241" i="25"/>
  <c r="O1242" i="25"/>
  <c r="O1243" i="25"/>
  <c r="O1236" i="25"/>
  <c r="O1237" i="25"/>
  <c r="O1238" i="25"/>
  <c r="O1239" i="25"/>
  <c r="O1264" i="25"/>
  <c r="O1265" i="25"/>
  <c r="O1266" i="25"/>
  <c r="O1267" i="25"/>
  <c r="O1268" i="25"/>
  <c r="O1269" i="25"/>
  <c r="O1270" i="25"/>
  <c r="O1271" i="25"/>
  <c r="O1272" i="25"/>
  <c r="O1273" i="25"/>
  <c r="O1274" i="25"/>
  <c r="O1275" i="25"/>
  <c r="O1276" i="25"/>
  <c r="O1277" i="25"/>
  <c r="O1278" i="25"/>
  <c r="O1279" i="25"/>
  <c r="O1288" i="25"/>
  <c r="O1289" i="25"/>
  <c r="O1290" i="25"/>
  <c r="O1291" i="25"/>
  <c r="O1292" i="25"/>
  <c r="O1293" i="25"/>
  <c r="O1294" i="25"/>
  <c r="O1295" i="25"/>
  <c r="O1280" i="25"/>
  <c r="O1281" i="25"/>
  <c r="O1282" i="25"/>
  <c r="O1283" i="25"/>
  <c r="O1284" i="25"/>
  <c r="O1285" i="25"/>
  <c r="O1286" i="25"/>
  <c r="O1287" i="25"/>
  <c r="O1296" i="25"/>
  <c r="O1297" i="25"/>
  <c r="O1298" i="25"/>
  <c r="O1299" i="25"/>
  <c r="O1300" i="25"/>
  <c r="O1301" i="25"/>
  <c r="O1302" i="25"/>
  <c r="O1303" i="25"/>
  <c r="O1053" i="25"/>
  <c r="O1054" i="25"/>
  <c r="O1055" i="25"/>
  <c r="O1056" i="25"/>
  <c r="O1057" i="25"/>
  <c r="O1058" i="25"/>
  <c r="O1059" i="25"/>
  <c r="O1060" i="25"/>
  <c r="O1023" i="25"/>
  <c r="O1029" i="25"/>
  <c r="O1030" i="25"/>
  <c r="O1031" i="25"/>
  <c r="O1032" i="25"/>
  <c r="O1024" i="25"/>
  <c r="O1025" i="25"/>
  <c r="O1026" i="25"/>
  <c r="O1027" i="25"/>
  <c r="O1028" i="25"/>
  <c r="O1033" i="25"/>
  <c r="O1039" i="25"/>
  <c r="O1040" i="25"/>
  <c r="O1041" i="25"/>
  <c r="O1042" i="25"/>
  <c r="O1034" i="25"/>
  <c r="O1035" i="25"/>
  <c r="O1036" i="25"/>
  <c r="O1037" i="25"/>
  <c r="O1038" i="25"/>
  <c r="O1043" i="25"/>
  <c r="O1049" i="25"/>
  <c r="O1050" i="25"/>
  <c r="O1051" i="25"/>
  <c r="O1052" i="25"/>
  <c r="O1044" i="25"/>
  <c r="O1045" i="25"/>
  <c r="O1046" i="25"/>
  <c r="O1047" i="25"/>
  <c r="O1048" i="25"/>
  <c r="O1069" i="25"/>
  <c r="O1070" i="25"/>
  <c r="O1071" i="25"/>
  <c r="O1072" i="25"/>
  <c r="O1073" i="25"/>
  <c r="O1074" i="25"/>
  <c r="O1075" i="25"/>
  <c r="O1076" i="25"/>
  <c r="O1077" i="25"/>
  <c r="O1078" i="25"/>
  <c r="O1079" i="25"/>
  <c r="O1080" i="25"/>
  <c r="O1081" i="25"/>
  <c r="O1082" i="25"/>
  <c r="O1083" i="25"/>
  <c r="O1084" i="25"/>
  <c r="O31" i="25"/>
  <c r="O32" i="25"/>
  <c r="O33" i="25"/>
  <c r="O34" i="25"/>
  <c r="O86" i="25"/>
  <c r="O87" i="25"/>
  <c r="O88" i="25"/>
  <c r="O89" i="25"/>
  <c r="O90" i="25"/>
  <c r="O91" i="25"/>
  <c r="O92" i="25"/>
  <c r="O93" i="25"/>
  <c r="O94" i="25"/>
  <c r="O95" i="25"/>
  <c r="O96" i="25"/>
  <c r="O97" i="25"/>
  <c r="O98" i="25"/>
  <c r="O100" i="25"/>
  <c r="O101" i="25"/>
  <c r="O102" i="25"/>
  <c r="O103" i="25"/>
  <c r="O104" i="25"/>
  <c r="O105" i="25"/>
  <c r="O99" i="25"/>
  <c r="O132" i="25"/>
  <c r="O133" i="25"/>
  <c r="O134" i="25"/>
  <c r="O135" i="25"/>
  <c r="O136" i="25"/>
  <c r="O137" i="25"/>
  <c r="O227" i="25"/>
  <c r="O228" i="25"/>
  <c r="O229" i="25"/>
  <c r="O230" i="25"/>
  <c r="O231" i="25"/>
  <c r="O232" i="25"/>
  <c r="O233" i="25"/>
  <c r="O2" i="25"/>
  <c r="O3" i="25"/>
  <c r="O4" i="25"/>
  <c r="O5" i="25"/>
  <c r="O6" i="25"/>
  <c r="O7" i="25"/>
  <c r="O8" i="25"/>
  <c r="O125" i="25"/>
  <c r="O126" i="25"/>
  <c r="O127" i="25"/>
  <c r="O128" i="25"/>
  <c r="O129" i="25"/>
  <c r="O130" i="25"/>
  <c r="O131" i="25"/>
  <c r="O164" i="25"/>
  <c r="O1065" i="25"/>
  <c r="O1066" i="25"/>
  <c r="O1067" i="25"/>
  <c r="O1068" i="25"/>
  <c r="O1061" i="25"/>
  <c r="O1062" i="25"/>
  <c r="O1063" i="25"/>
  <c r="O1064" i="25"/>
  <c r="O1260" i="25"/>
  <c r="O1261" i="25"/>
  <c r="O1262" i="25"/>
  <c r="O1263" i="25"/>
  <c r="O209" i="25"/>
  <c r="O210" i="25"/>
  <c r="O211" i="25"/>
  <c r="O212" i="25"/>
  <c r="O213" i="25"/>
  <c r="O214" i="25"/>
  <c r="O215" i="25"/>
  <c r="O216" i="25"/>
  <c r="O335" i="25"/>
  <c r="O336" i="25"/>
  <c r="O337" i="25"/>
  <c r="O338" i="25"/>
  <c r="O339" i="25"/>
  <c r="O340" i="25"/>
  <c r="O341" i="25"/>
  <c r="O342" i="25"/>
  <c r="O189" i="25"/>
  <c r="O190" i="25"/>
  <c r="O191" i="25"/>
  <c r="O192" i="25"/>
  <c r="O138" i="25"/>
  <c r="O139" i="25"/>
  <c r="O140" i="25"/>
  <c r="O141" i="25"/>
  <c r="O1022" i="25"/>
  <c r="O1018" i="25"/>
  <c r="O1019" i="25"/>
  <c r="O1020" i="25"/>
  <c r="O1021" i="25"/>
  <c r="O45" i="25"/>
  <c r="O46" i="25"/>
  <c r="O47" i="25"/>
  <c r="O48" i="25"/>
  <c r="O49" i="25"/>
  <c r="O50" i="25"/>
  <c r="O275" i="25"/>
  <c r="O276" i="25"/>
  <c r="O277" i="25"/>
  <c r="O278" i="25"/>
  <c r="O279" i="25"/>
  <c r="O280" i="25"/>
  <c r="O51" i="25"/>
  <c r="O52" i="25"/>
  <c r="O53" i="25"/>
  <c r="O54" i="25"/>
  <c r="O55" i="25"/>
  <c r="O56" i="25"/>
  <c r="O281" i="25"/>
  <c r="O282" i="25"/>
  <c r="O283" i="25"/>
  <c r="O284" i="25"/>
  <c r="O285" i="25"/>
  <c r="O286" i="25"/>
  <c r="O3" i="36"/>
  <c r="O4" i="36"/>
  <c r="O5" i="36"/>
  <c r="O6" i="36"/>
  <c r="O7" i="36"/>
  <c r="O8" i="36"/>
  <c r="O9" i="36"/>
  <c r="O10" i="36"/>
  <c r="O11" i="36"/>
  <c r="O12" i="36"/>
  <c r="O13" i="36"/>
  <c r="O14" i="36"/>
  <c r="O15" i="36"/>
  <c r="O16" i="36"/>
  <c r="O17" i="36"/>
  <c r="O18" i="36"/>
  <c r="O19" i="36"/>
  <c r="O20" i="36"/>
  <c r="O21" i="36"/>
  <c r="O22" i="36"/>
  <c r="O23" i="36"/>
  <c r="O24" i="36"/>
  <c r="O25" i="36"/>
  <c r="O26" i="36"/>
  <c r="O27" i="36"/>
  <c r="O28" i="36"/>
  <c r="O29" i="36"/>
  <c r="O30" i="36"/>
  <c r="O31" i="36"/>
  <c r="O32" i="36"/>
  <c r="O33" i="36"/>
  <c r="O34" i="36"/>
  <c r="O35" i="36"/>
  <c r="O36" i="36"/>
  <c r="O37" i="36"/>
  <c r="O38" i="36"/>
  <c r="O39" i="36"/>
  <c r="O40" i="36"/>
  <c r="O41" i="36"/>
  <c r="O42" i="36"/>
  <c r="O43" i="36"/>
  <c r="O44" i="36"/>
  <c r="O45" i="36"/>
  <c r="O46" i="36"/>
  <c r="O47" i="36"/>
  <c r="O48" i="36"/>
  <c r="O49" i="36"/>
  <c r="O50" i="36"/>
  <c r="O51" i="36"/>
  <c r="O52" i="36"/>
  <c r="O53" i="36"/>
  <c r="O54" i="36"/>
  <c r="O55" i="36"/>
  <c r="O56" i="36"/>
  <c r="O57" i="36"/>
  <c r="O58" i="36"/>
  <c r="O59" i="36"/>
  <c r="O60" i="36"/>
  <c r="O61" i="36"/>
  <c r="O62" i="36"/>
  <c r="O63" i="36"/>
  <c r="O64" i="36"/>
  <c r="O65" i="36"/>
  <c r="O66" i="36"/>
  <c r="O67" i="36"/>
  <c r="O68" i="36"/>
  <c r="O69" i="36"/>
  <c r="O70" i="36"/>
  <c r="O71" i="36"/>
  <c r="O72" i="36"/>
  <c r="O73" i="36"/>
  <c r="O74" i="36"/>
  <c r="O75" i="36"/>
  <c r="O76" i="36"/>
  <c r="O77" i="36"/>
  <c r="O78" i="36"/>
  <c r="O79" i="36"/>
  <c r="O80" i="36"/>
  <c r="O81" i="36"/>
  <c r="O82" i="36"/>
  <c r="O83" i="36"/>
  <c r="O84" i="36"/>
  <c r="O85" i="36"/>
  <c r="O86" i="36"/>
  <c r="O87" i="36"/>
  <c r="O88" i="36"/>
  <c r="O89" i="36"/>
  <c r="O90" i="36"/>
  <c r="O91" i="36"/>
  <c r="O92" i="36"/>
  <c r="O93" i="36"/>
  <c r="O94" i="36"/>
  <c r="O95" i="36"/>
  <c r="O96" i="36"/>
  <c r="O97" i="36"/>
  <c r="O98" i="36"/>
  <c r="O99" i="36"/>
  <c r="O100" i="36"/>
  <c r="O101" i="36"/>
  <c r="O102" i="36"/>
  <c r="O103" i="36"/>
  <c r="O104" i="36"/>
  <c r="O105" i="36"/>
  <c r="O106" i="36"/>
  <c r="O107" i="36"/>
  <c r="O108" i="36"/>
  <c r="O109" i="36"/>
  <c r="O110" i="36"/>
  <c r="O111" i="36"/>
  <c r="O112" i="36"/>
  <c r="O113" i="36"/>
  <c r="O114" i="36"/>
  <c r="O115" i="36"/>
  <c r="O116" i="36"/>
  <c r="O117" i="36"/>
  <c r="O118" i="36"/>
  <c r="O119" i="36"/>
  <c r="O120" i="36"/>
  <c r="O121" i="36"/>
  <c r="O122" i="36"/>
  <c r="O123" i="36"/>
  <c r="O124" i="36"/>
  <c r="O125" i="36"/>
  <c r="O126" i="36"/>
  <c r="O127" i="36"/>
  <c r="O128" i="36"/>
  <c r="O129" i="36"/>
  <c r="O130" i="36"/>
  <c r="O131" i="36"/>
  <c r="O132" i="36"/>
  <c r="O133" i="36"/>
  <c r="O134" i="36"/>
  <c r="O135" i="36"/>
  <c r="O136" i="36"/>
  <c r="O137" i="36"/>
  <c r="O138" i="36"/>
  <c r="O139" i="36"/>
  <c r="O140" i="36"/>
  <c r="O141" i="36"/>
  <c r="O142" i="36"/>
  <c r="O143" i="36"/>
  <c r="O144" i="36"/>
  <c r="O145" i="36"/>
  <c r="O146" i="36"/>
  <c r="O147" i="36"/>
  <c r="O148" i="36"/>
  <c r="O149" i="36"/>
  <c r="O150" i="36"/>
  <c r="O151" i="36"/>
  <c r="O2" i="36"/>
  <c r="N3" i="36"/>
  <c r="J3" i="36" s="1"/>
  <c r="N4" i="36"/>
  <c r="J4" i="36" s="1"/>
  <c r="N5" i="36"/>
  <c r="J5" i="36" s="1"/>
  <c r="N6" i="36"/>
  <c r="J6" i="36" s="1"/>
  <c r="N7" i="36"/>
  <c r="J7" i="36" s="1"/>
  <c r="N8" i="36"/>
  <c r="J8" i="36" s="1"/>
  <c r="N9" i="36"/>
  <c r="J9" i="36" s="1"/>
  <c r="N10" i="36"/>
  <c r="J10" i="36" s="1"/>
  <c r="N11" i="36"/>
  <c r="J11" i="36" s="1"/>
  <c r="N12" i="36"/>
  <c r="J12" i="36" s="1"/>
  <c r="N13" i="36"/>
  <c r="J13" i="36" s="1"/>
  <c r="N14" i="36"/>
  <c r="J14" i="36" s="1"/>
  <c r="N15" i="36"/>
  <c r="J15" i="36" s="1"/>
  <c r="N16" i="36"/>
  <c r="J16" i="36" s="1"/>
  <c r="N17" i="36"/>
  <c r="J17" i="36" s="1"/>
  <c r="N18" i="36"/>
  <c r="J18" i="36" s="1"/>
  <c r="N19" i="36"/>
  <c r="J19" i="36" s="1"/>
  <c r="N20" i="36"/>
  <c r="J20" i="36" s="1"/>
  <c r="N21" i="36"/>
  <c r="J21" i="36" s="1"/>
  <c r="N22" i="36"/>
  <c r="J22" i="36" s="1"/>
  <c r="N23" i="36"/>
  <c r="J23" i="36" s="1"/>
  <c r="N24" i="36"/>
  <c r="J24" i="36" s="1"/>
  <c r="N25" i="36"/>
  <c r="J25" i="36" s="1"/>
  <c r="N26" i="36"/>
  <c r="J26" i="36" s="1"/>
  <c r="N27" i="36"/>
  <c r="J27" i="36" s="1"/>
  <c r="N28" i="36"/>
  <c r="J28" i="36" s="1"/>
  <c r="N29" i="36"/>
  <c r="J29" i="36" s="1"/>
  <c r="N30" i="36"/>
  <c r="J30" i="36" s="1"/>
  <c r="N31" i="36"/>
  <c r="J31" i="36" s="1"/>
  <c r="N32" i="36"/>
  <c r="J32" i="36" s="1"/>
  <c r="N33" i="36"/>
  <c r="J33" i="36" s="1"/>
  <c r="N34" i="36"/>
  <c r="J34" i="36" s="1"/>
  <c r="N35" i="36"/>
  <c r="J35" i="36" s="1"/>
  <c r="N36" i="36"/>
  <c r="J36" i="36" s="1"/>
  <c r="N37" i="36"/>
  <c r="J37" i="36" s="1"/>
  <c r="N38" i="36"/>
  <c r="J38" i="36" s="1"/>
  <c r="N39" i="36"/>
  <c r="J39" i="36" s="1"/>
  <c r="N40" i="36"/>
  <c r="J40" i="36" s="1"/>
  <c r="N41" i="36"/>
  <c r="J41" i="36" s="1"/>
  <c r="N42" i="36"/>
  <c r="J42" i="36" s="1"/>
  <c r="N43" i="36"/>
  <c r="J43" i="36" s="1"/>
  <c r="N44" i="36"/>
  <c r="J44" i="36" s="1"/>
  <c r="N45" i="36"/>
  <c r="J45" i="36" s="1"/>
  <c r="N46" i="36"/>
  <c r="J46" i="36" s="1"/>
  <c r="N47" i="36"/>
  <c r="J47" i="36" s="1"/>
  <c r="N48" i="36"/>
  <c r="J48" i="36" s="1"/>
  <c r="N49" i="36"/>
  <c r="J49" i="36" s="1"/>
  <c r="N50" i="36"/>
  <c r="J50" i="36" s="1"/>
  <c r="N51" i="36"/>
  <c r="J51" i="36" s="1"/>
  <c r="N52" i="36"/>
  <c r="J52" i="36" s="1"/>
  <c r="N53" i="36"/>
  <c r="J53" i="36" s="1"/>
  <c r="N54" i="36"/>
  <c r="J54" i="36" s="1"/>
  <c r="N55" i="36"/>
  <c r="J55" i="36" s="1"/>
  <c r="N56" i="36"/>
  <c r="J56" i="36" s="1"/>
  <c r="N57" i="36"/>
  <c r="J57" i="36" s="1"/>
  <c r="N58" i="36"/>
  <c r="J58" i="36" s="1"/>
  <c r="N59" i="36"/>
  <c r="J59" i="36" s="1"/>
  <c r="N60" i="36"/>
  <c r="J60" i="36" s="1"/>
  <c r="N61" i="36"/>
  <c r="J61" i="36" s="1"/>
  <c r="N62" i="36"/>
  <c r="J62" i="36" s="1"/>
  <c r="N63" i="36"/>
  <c r="J63" i="36" s="1"/>
  <c r="N64" i="36"/>
  <c r="J64" i="36" s="1"/>
  <c r="N65" i="36"/>
  <c r="J65" i="36" s="1"/>
  <c r="N66" i="36"/>
  <c r="J66" i="36" s="1"/>
  <c r="N67" i="36"/>
  <c r="J67" i="36" s="1"/>
  <c r="N68" i="36"/>
  <c r="J68" i="36" s="1"/>
  <c r="N69" i="36"/>
  <c r="J69" i="36" s="1"/>
  <c r="N70" i="36"/>
  <c r="J70" i="36" s="1"/>
  <c r="N71" i="36"/>
  <c r="J71" i="36" s="1"/>
  <c r="N72" i="36"/>
  <c r="J72" i="36" s="1"/>
  <c r="N73" i="36"/>
  <c r="J73" i="36" s="1"/>
  <c r="N74" i="36"/>
  <c r="J74" i="36" s="1"/>
  <c r="N75" i="36"/>
  <c r="J75" i="36" s="1"/>
  <c r="N76" i="36"/>
  <c r="J76" i="36" s="1"/>
  <c r="N77" i="36"/>
  <c r="J77" i="36" s="1"/>
  <c r="N78" i="36"/>
  <c r="J78" i="36" s="1"/>
  <c r="N79" i="36"/>
  <c r="J79" i="36" s="1"/>
  <c r="N80" i="36"/>
  <c r="J80" i="36" s="1"/>
  <c r="N81" i="36"/>
  <c r="J81" i="36" s="1"/>
  <c r="N82" i="36"/>
  <c r="J82" i="36" s="1"/>
  <c r="N83" i="36"/>
  <c r="J83" i="36" s="1"/>
  <c r="N84" i="36"/>
  <c r="J84" i="36" s="1"/>
  <c r="N85" i="36"/>
  <c r="J85" i="36" s="1"/>
  <c r="N86" i="36"/>
  <c r="J86" i="36" s="1"/>
  <c r="N87" i="36"/>
  <c r="J87" i="36" s="1"/>
  <c r="N88" i="36"/>
  <c r="J88" i="36" s="1"/>
  <c r="N89" i="36"/>
  <c r="J89" i="36" s="1"/>
  <c r="N90" i="36"/>
  <c r="J90" i="36" s="1"/>
  <c r="N91" i="36"/>
  <c r="J91" i="36" s="1"/>
  <c r="N92" i="36"/>
  <c r="J92" i="36" s="1"/>
  <c r="N93" i="36"/>
  <c r="J93" i="36" s="1"/>
  <c r="N94" i="36"/>
  <c r="J94" i="36" s="1"/>
  <c r="N95" i="36"/>
  <c r="J95" i="36" s="1"/>
  <c r="N96" i="36"/>
  <c r="J96" i="36" s="1"/>
  <c r="N97" i="36"/>
  <c r="J97" i="36" s="1"/>
  <c r="N98" i="36"/>
  <c r="J98" i="36" s="1"/>
  <c r="N99" i="36"/>
  <c r="J99" i="36" s="1"/>
  <c r="N100" i="36"/>
  <c r="J100" i="36" s="1"/>
  <c r="N101" i="36"/>
  <c r="J101" i="36" s="1"/>
  <c r="N102" i="36"/>
  <c r="J102" i="36" s="1"/>
  <c r="N103" i="36"/>
  <c r="J103" i="36" s="1"/>
  <c r="N104" i="36"/>
  <c r="J104" i="36" s="1"/>
  <c r="N105" i="36"/>
  <c r="J105" i="36" s="1"/>
  <c r="N106" i="36"/>
  <c r="J106" i="36" s="1"/>
  <c r="N107" i="36"/>
  <c r="J107" i="36" s="1"/>
  <c r="N108" i="36"/>
  <c r="J108" i="36" s="1"/>
  <c r="N109" i="36"/>
  <c r="J109" i="36" s="1"/>
  <c r="N110" i="36"/>
  <c r="J110" i="36" s="1"/>
  <c r="N111" i="36"/>
  <c r="J111" i="36" s="1"/>
  <c r="N112" i="36"/>
  <c r="J112" i="36" s="1"/>
  <c r="N113" i="36"/>
  <c r="J113" i="36" s="1"/>
  <c r="N114" i="36"/>
  <c r="J114" i="36" s="1"/>
  <c r="N115" i="36"/>
  <c r="J115" i="36" s="1"/>
  <c r="N116" i="36"/>
  <c r="J116" i="36" s="1"/>
  <c r="N117" i="36"/>
  <c r="J117" i="36" s="1"/>
  <c r="N118" i="36"/>
  <c r="J118" i="36" s="1"/>
  <c r="N119" i="36"/>
  <c r="J119" i="36" s="1"/>
  <c r="N120" i="36"/>
  <c r="J120" i="36" s="1"/>
  <c r="N121" i="36"/>
  <c r="J121" i="36" s="1"/>
  <c r="N122" i="36"/>
  <c r="J122" i="36" s="1"/>
  <c r="N123" i="36"/>
  <c r="J123" i="36" s="1"/>
  <c r="N124" i="36"/>
  <c r="J124" i="36" s="1"/>
  <c r="N125" i="36"/>
  <c r="J125" i="36" s="1"/>
  <c r="N126" i="36"/>
  <c r="J126" i="36" s="1"/>
  <c r="N127" i="36"/>
  <c r="J127" i="36" s="1"/>
  <c r="N128" i="36"/>
  <c r="J128" i="36" s="1"/>
  <c r="N129" i="36"/>
  <c r="J129" i="36" s="1"/>
  <c r="N130" i="36"/>
  <c r="J130" i="36" s="1"/>
  <c r="N131" i="36"/>
  <c r="J131" i="36" s="1"/>
  <c r="N132" i="36"/>
  <c r="J132" i="36" s="1"/>
  <c r="N133" i="36"/>
  <c r="J133" i="36" s="1"/>
  <c r="N134" i="36"/>
  <c r="J134" i="36" s="1"/>
  <c r="N135" i="36"/>
  <c r="J135" i="36" s="1"/>
  <c r="N136" i="36"/>
  <c r="J136" i="36" s="1"/>
  <c r="N137" i="36"/>
  <c r="J137" i="36" s="1"/>
  <c r="N138" i="36"/>
  <c r="J138" i="36" s="1"/>
  <c r="N139" i="36"/>
  <c r="J139" i="36" s="1"/>
  <c r="N140" i="36"/>
  <c r="J140" i="36" s="1"/>
  <c r="N141" i="36"/>
  <c r="J141" i="36" s="1"/>
  <c r="N142" i="36"/>
  <c r="J142" i="36" s="1"/>
  <c r="N143" i="36"/>
  <c r="J143" i="36" s="1"/>
  <c r="N144" i="36"/>
  <c r="J144" i="36" s="1"/>
  <c r="N145" i="36"/>
  <c r="J145" i="36" s="1"/>
  <c r="N146" i="36"/>
  <c r="J146" i="36" s="1"/>
  <c r="N147" i="36"/>
  <c r="J147" i="36" s="1"/>
  <c r="N148" i="36"/>
  <c r="J148" i="36" s="1"/>
  <c r="N149" i="36"/>
  <c r="J149" i="36" s="1"/>
  <c r="N150" i="36"/>
  <c r="J150" i="36" s="1"/>
  <c r="N151" i="36"/>
  <c r="J151" i="36" s="1"/>
  <c r="N2" i="36"/>
  <c r="J2" i="36" s="1"/>
  <c r="I112" i="36"/>
  <c r="I118" i="36"/>
  <c r="I121" i="36"/>
  <c r="I123" i="36"/>
  <c r="I124" i="36"/>
  <c r="I3" i="36"/>
  <c r="I4" i="36"/>
  <c r="I5" i="36"/>
  <c r="I6" i="36"/>
  <c r="I7" i="36"/>
  <c r="I8" i="36"/>
  <c r="I9" i="36"/>
  <c r="I10" i="36"/>
  <c r="I11" i="36"/>
  <c r="I12" i="36"/>
  <c r="I13" i="36"/>
  <c r="I14" i="36"/>
  <c r="I15" i="36"/>
  <c r="I16" i="36"/>
  <c r="I17" i="36"/>
  <c r="I18" i="36"/>
  <c r="I19" i="36"/>
  <c r="I20" i="36"/>
  <c r="I21" i="36"/>
  <c r="I22" i="36"/>
  <c r="I23" i="36"/>
  <c r="I24" i="36"/>
  <c r="I25" i="36"/>
  <c r="I26" i="36"/>
  <c r="I27" i="36"/>
  <c r="I28" i="36"/>
  <c r="I29" i="36"/>
  <c r="I30" i="36"/>
  <c r="I31" i="36"/>
  <c r="I32" i="36"/>
  <c r="I33" i="36"/>
  <c r="I34" i="36"/>
  <c r="I35" i="36"/>
  <c r="I36" i="36"/>
  <c r="I37" i="36"/>
  <c r="I38" i="36"/>
  <c r="I39" i="36"/>
  <c r="I40" i="36"/>
  <c r="I41" i="36"/>
  <c r="I42" i="36"/>
  <c r="I43" i="36"/>
  <c r="I44" i="36"/>
  <c r="I45" i="36"/>
  <c r="I46" i="36"/>
  <c r="I47" i="36"/>
  <c r="I48" i="36"/>
  <c r="I49" i="36"/>
  <c r="I50" i="36"/>
  <c r="I51" i="36"/>
  <c r="I52" i="36"/>
  <c r="I53" i="36"/>
  <c r="I54" i="36"/>
  <c r="I55" i="36"/>
  <c r="I56" i="36"/>
  <c r="I57" i="36"/>
  <c r="I58" i="36"/>
  <c r="I59" i="36"/>
  <c r="I60" i="36"/>
  <c r="I61" i="36"/>
  <c r="I62" i="36"/>
  <c r="I63" i="36"/>
  <c r="I64" i="36"/>
  <c r="I65" i="36"/>
  <c r="I66" i="36"/>
  <c r="I67" i="36"/>
  <c r="I68" i="36"/>
  <c r="I69" i="36"/>
  <c r="I70" i="36"/>
  <c r="I71" i="36"/>
  <c r="I72" i="36"/>
  <c r="I73" i="36"/>
  <c r="I74" i="36"/>
  <c r="I75" i="36"/>
  <c r="I76" i="36"/>
  <c r="I77" i="36"/>
  <c r="I78" i="36"/>
  <c r="I79" i="36"/>
  <c r="I80" i="36"/>
  <c r="I81" i="36"/>
  <c r="I82" i="36"/>
  <c r="I83" i="36"/>
  <c r="I84" i="36"/>
  <c r="I85" i="36"/>
  <c r="I86" i="36"/>
  <c r="I87" i="36"/>
  <c r="I88" i="36"/>
  <c r="I89" i="36"/>
  <c r="I90" i="36"/>
  <c r="I91" i="36"/>
  <c r="I92" i="36"/>
  <c r="I93" i="36"/>
  <c r="I94" i="36"/>
  <c r="I95" i="36"/>
  <c r="I96" i="36"/>
  <c r="I97" i="36"/>
  <c r="I98" i="36"/>
  <c r="I99" i="36"/>
  <c r="I100" i="36"/>
  <c r="I101" i="36"/>
  <c r="I102" i="36"/>
  <c r="I103" i="36"/>
  <c r="I104" i="36"/>
  <c r="I105" i="36"/>
  <c r="I106" i="36"/>
  <c r="I107" i="36"/>
  <c r="I108" i="36"/>
  <c r="I109" i="36"/>
  <c r="I110" i="36"/>
  <c r="I111" i="36"/>
  <c r="I113" i="36"/>
  <c r="I114" i="36"/>
  <c r="I115" i="36"/>
  <c r="I116" i="36"/>
  <c r="I117" i="36"/>
  <c r="I119" i="36"/>
  <c r="I120" i="36"/>
  <c r="I122" i="36"/>
  <c r="I125" i="36"/>
  <c r="I126" i="36"/>
  <c r="I127" i="36"/>
  <c r="I128" i="36"/>
  <c r="I129" i="36"/>
  <c r="I130" i="36"/>
  <c r="I131" i="36"/>
  <c r="I132" i="36"/>
  <c r="I133" i="36"/>
  <c r="I134" i="36"/>
  <c r="I135" i="36"/>
  <c r="I136" i="36"/>
  <c r="I137" i="36"/>
  <c r="I138" i="36"/>
  <c r="I139" i="36"/>
  <c r="I140" i="36"/>
  <c r="I141" i="36"/>
  <c r="I142" i="36"/>
  <c r="I143" i="36"/>
  <c r="I144" i="36"/>
  <c r="I145" i="36"/>
  <c r="I146" i="36"/>
  <c r="I147" i="36"/>
  <c r="I148" i="36"/>
  <c r="I149" i="36"/>
  <c r="I150" i="36"/>
  <c r="I151" i="36"/>
  <c r="I2" i="36"/>
  <c r="L2" i="26"/>
  <c r="L3" i="26"/>
  <c r="L4" i="26"/>
  <c r="L5" i="26"/>
  <c r="L6" i="26"/>
  <c r="L7" i="26"/>
  <c r="L8" i="26"/>
  <c r="L9" i="26"/>
  <c r="L10" i="26"/>
  <c r="L11" i="26"/>
  <c r="L12" i="26"/>
  <c r="L13" i="26"/>
  <c r="L14" i="26"/>
  <c r="L15" i="26"/>
  <c r="L16" i="26"/>
  <c r="L17" i="26"/>
  <c r="L18" i="26"/>
  <c r="L19" i="26"/>
  <c r="L20" i="26"/>
  <c r="L21" i="26"/>
  <c r="L22" i="26"/>
  <c r="L23" i="26"/>
  <c r="L24" i="26"/>
  <c r="L25" i="26"/>
  <c r="L26" i="26"/>
  <c r="L27" i="26"/>
  <c r="L28" i="26"/>
  <c r="L29" i="26"/>
  <c r="L30" i="26"/>
  <c r="L31" i="26"/>
  <c r="L32" i="26"/>
  <c r="L33" i="26"/>
  <c r="L34" i="26"/>
  <c r="L35" i="26"/>
  <c r="L36" i="26"/>
  <c r="L37" i="26"/>
  <c r="L38" i="26"/>
  <c r="L39" i="26"/>
  <c r="L40" i="26"/>
  <c r="L41" i="26"/>
  <c r="L42" i="26"/>
  <c r="L43" i="26"/>
  <c r="L44" i="26"/>
  <c r="L45" i="26"/>
  <c r="L46" i="26"/>
  <c r="L47" i="26"/>
  <c r="L48" i="26"/>
  <c r="L49" i="26"/>
  <c r="L50" i="26"/>
  <c r="L51" i="26"/>
  <c r="L52" i="26"/>
  <c r="L53" i="26"/>
  <c r="L54" i="26"/>
  <c r="L55" i="26"/>
  <c r="L56" i="26"/>
  <c r="L57" i="26"/>
  <c r="L58" i="26"/>
  <c r="L59" i="26"/>
  <c r="L60" i="26"/>
  <c r="L61" i="26"/>
  <c r="L62" i="26"/>
  <c r="L63" i="26"/>
  <c r="L64" i="26"/>
  <c r="L65" i="26"/>
  <c r="L66" i="26"/>
  <c r="L67" i="26"/>
  <c r="L68" i="26"/>
  <c r="L69" i="26"/>
  <c r="L70" i="26"/>
  <c r="L71" i="26"/>
  <c r="L72" i="26"/>
  <c r="L73" i="26"/>
  <c r="L74" i="26"/>
  <c r="L75" i="26"/>
  <c r="L76" i="26"/>
  <c r="L77" i="26"/>
  <c r="L78" i="26"/>
  <c r="L79" i="26"/>
  <c r="L80" i="26"/>
  <c r="L81" i="26"/>
  <c r="L82" i="26"/>
  <c r="L83" i="26"/>
  <c r="L84" i="26"/>
  <c r="L85" i="26"/>
  <c r="L86" i="26"/>
  <c r="L87" i="26"/>
  <c r="L88" i="26"/>
  <c r="L89" i="26"/>
  <c r="L90" i="26"/>
  <c r="L91" i="26"/>
  <c r="L92" i="26"/>
  <c r="L93" i="26"/>
  <c r="L94" i="26"/>
  <c r="L95" i="26"/>
  <c r="L96" i="26"/>
  <c r="L97" i="26"/>
  <c r="L98" i="26"/>
  <c r="L99" i="26"/>
  <c r="L100" i="26"/>
  <c r="L101" i="26"/>
  <c r="L102" i="26"/>
  <c r="L103" i="26"/>
  <c r="L104" i="26"/>
  <c r="L105" i="26"/>
  <c r="L106" i="26"/>
  <c r="L107" i="26"/>
  <c r="L108" i="26"/>
  <c r="L109" i="26"/>
  <c r="L110" i="26"/>
  <c r="L111" i="26"/>
  <c r="L112" i="26"/>
  <c r="L113" i="26"/>
  <c r="L114" i="26"/>
  <c r="L115" i="26"/>
  <c r="L116" i="26"/>
  <c r="L117" i="26"/>
  <c r="L118" i="26"/>
  <c r="L119" i="26"/>
  <c r="L120" i="26"/>
  <c r="L121" i="26"/>
  <c r="L122" i="26"/>
  <c r="L123" i="26"/>
  <c r="L124" i="26"/>
  <c r="L125" i="26"/>
  <c r="L126" i="26"/>
  <c r="L127" i="26"/>
  <c r="L128" i="26"/>
  <c r="L129" i="26"/>
  <c r="L130" i="26"/>
  <c r="L131" i="26"/>
  <c r="L132" i="26"/>
  <c r="L133" i="26"/>
  <c r="L134" i="26"/>
  <c r="L135" i="26"/>
  <c r="L136" i="26"/>
  <c r="L137" i="26"/>
  <c r="L138" i="26"/>
  <c r="L139" i="26"/>
  <c r="L140" i="26"/>
  <c r="L141" i="26"/>
  <c r="L142" i="26"/>
  <c r="L143" i="26"/>
  <c r="L144" i="26"/>
  <c r="L145" i="26"/>
  <c r="L146" i="26"/>
  <c r="L147" i="26"/>
  <c r="L148" i="26"/>
  <c r="L149" i="26"/>
  <c r="L150" i="26"/>
  <c r="L151" i="26"/>
  <c r="L152" i="26"/>
  <c r="L153" i="26"/>
  <c r="L154" i="26"/>
  <c r="L155" i="26"/>
  <c r="L156" i="26"/>
  <c r="L157" i="26"/>
  <c r="L158" i="26"/>
  <c r="L159" i="26"/>
  <c r="L160" i="26"/>
  <c r="L161" i="26"/>
  <c r="L162" i="26"/>
  <c r="L163" i="26"/>
  <c r="L164" i="26"/>
  <c r="L165" i="26"/>
  <c r="L166" i="26"/>
  <c r="L167" i="26"/>
  <c r="L168" i="26"/>
  <c r="L169" i="26"/>
  <c r="L170" i="26"/>
  <c r="L171" i="26"/>
  <c r="L172" i="26"/>
  <c r="L173" i="26"/>
  <c r="L174" i="26"/>
  <c r="L175" i="26"/>
  <c r="L176" i="26"/>
  <c r="L177" i="26"/>
  <c r="L178" i="26"/>
  <c r="L179" i="26"/>
  <c r="L180" i="26"/>
  <c r="L181" i="26"/>
  <c r="L182" i="26"/>
  <c r="L183" i="26"/>
  <c r="L184" i="26"/>
  <c r="L185" i="26"/>
  <c r="L186" i="26"/>
  <c r="L187" i="26"/>
  <c r="L188" i="26"/>
  <c r="L189" i="26"/>
  <c r="L190" i="26"/>
  <c r="L191" i="26"/>
  <c r="L192" i="26"/>
  <c r="L193" i="26"/>
  <c r="L194" i="26"/>
  <c r="L195" i="26"/>
  <c r="L196" i="26"/>
  <c r="L197" i="26"/>
  <c r="L198" i="26"/>
  <c r="L199" i="26"/>
  <c r="L200" i="26"/>
  <c r="L201" i="26"/>
  <c r="L202" i="26"/>
  <c r="L203" i="26"/>
  <c r="L204" i="26"/>
  <c r="L205" i="26"/>
  <c r="L206" i="26"/>
  <c r="L207" i="26"/>
  <c r="L208" i="26"/>
  <c r="L209" i="26"/>
  <c r="L210" i="26"/>
  <c r="L211" i="26"/>
  <c r="L212" i="26"/>
  <c r="L213" i="26"/>
  <c r="L214" i="26"/>
  <c r="L215" i="26"/>
  <c r="L216" i="26"/>
  <c r="L217" i="26"/>
  <c r="L218" i="26"/>
  <c r="L219" i="26"/>
  <c r="L220" i="26"/>
  <c r="L221" i="26"/>
  <c r="L222" i="26"/>
  <c r="L223" i="26"/>
  <c r="L224" i="26"/>
  <c r="L225" i="26"/>
  <c r="L226" i="26"/>
  <c r="L227" i="26"/>
  <c r="L228" i="26"/>
  <c r="L229" i="26"/>
  <c r="L230" i="26"/>
  <c r="L231" i="26"/>
  <c r="L232" i="26"/>
  <c r="L233" i="26"/>
  <c r="L234" i="26"/>
  <c r="L235" i="26"/>
  <c r="L236" i="26"/>
  <c r="L237" i="26"/>
  <c r="L238" i="26"/>
  <c r="L239" i="26"/>
  <c r="L240" i="26"/>
  <c r="L241" i="26"/>
  <c r="L242" i="26"/>
  <c r="L243" i="26"/>
  <c r="L244" i="26"/>
  <c r="L245" i="26"/>
  <c r="L246" i="26"/>
  <c r="L247" i="26"/>
  <c r="L248" i="26"/>
  <c r="L249" i="26"/>
  <c r="L250" i="26"/>
  <c r="L251" i="26"/>
  <c r="L252" i="26"/>
  <c r="L253" i="26"/>
  <c r="L254" i="26"/>
  <c r="L255" i="26"/>
  <c r="L256" i="26"/>
  <c r="L257" i="26"/>
  <c r="L258" i="26"/>
  <c r="L259" i="26"/>
  <c r="L260" i="26"/>
  <c r="L261" i="26"/>
  <c r="L262" i="26"/>
  <c r="L263" i="26"/>
  <c r="L264" i="26"/>
  <c r="L265" i="26"/>
  <c r="L266" i="26"/>
  <c r="L267" i="26"/>
  <c r="L268" i="26"/>
  <c r="L269" i="26"/>
  <c r="L270" i="26"/>
  <c r="L271" i="26"/>
  <c r="L272" i="26"/>
  <c r="L273" i="26"/>
  <c r="L274" i="26"/>
  <c r="L275" i="26"/>
  <c r="L276" i="26"/>
  <c r="L277" i="26"/>
  <c r="L278" i="26"/>
  <c r="L279" i="26"/>
  <c r="L280" i="26"/>
  <c r="L281" i="26"/>
  <c r="L282" i="26"/>
  <c r="L283" i="26"/>
  <c r="L284" i="26"/>
  <c r="L285" i="26"/>
  <c r="L286" i="26"/>
  <c r="L287" i="26"/>
  <c r="L288" i="26"/>
  <c r="L289" i="26"/>
  <c r="L290" i="26"/>
  <c r="L291" i="26"/>
  <c r="L292" i="26"/>
  <c r="L293" i="26"/>
  <c r="L294" i="26"/>
  <c r="L295" i="26"/>
  <c r="L296" i="26"/>
  <c r="L297" i="26"/>
  <c r="L298" i="26"/>
  <c r="L299" i="26"/>
  <c r="L300" i="26"/>
  <c r="L301" i="26"/>
  <c r="L302" i="26"/>
  <c r="L303" i="26"/>
  <c r="L304" i="26"/>
  <c r="L305" i="26"/>
  <c r="L306" i="26"/>
  <c r="L307" i="26"/>
  <c r="L308" i="26"/>
  <c r="L309" i="26"/>
  <c r="L310" i="26"/>
  <c r="L311" i="26"/>
  <c r="L312" i="26"/>
  <c r="L313" i="26"/>
  <c r="L314" i="26"/>
  <c r="L315" i="26"/>
  <c r="L316" i="26"/>
  <c r="L317" i="26"/>
  <c r="L318" i="26"/>
  <c r="L319" i="26"/>
  <c r="L320" i="26"/>
  <c r="L321" i="26"/>
  <c r="L322" i="26"/>
  <c r="L323" i="26"/>
  <c r="L324" i="26"/>
  <c r="L325" i="26"/>
  <c r="L326" i="26"/>
  <c r="L327" i="26"/>
  <c r="L328" i="26"/>
  <c r="L329" i="26"/>
  <c r="L330" i="26"/>
  <c r="L331" i="26"/>
  <c r="L332" i="26"/>
  <c r="L333" i="26"/>
  <c r="L334" i="26"/>
  <c r="L335" i="26"/>
  <c r="L336" i="26"/>
  <c r="L337" i="26"/>
  <c r="L338" i="26"/>
  <c r="L339" i="26"/>
  <c r="L340" i="26"/>
  <c r="L341" i="26"/>
  <c r="L342" i="26"/>
  <c r="L343" i="26"/>
  <c r="L344" i="26"/>
  <c r="L345" i="26"/>
  <c r="L346" i="26"/>
  <c r="L347" i="26"/>
  <c r="L348" i="26"/>
  <c r="L349" i="26"/>
  <c r="L350" i="26"/>
  <c r="L351" i="26"/>
  <c r="L352" i="26"/>
  <c r="L353" i="26"/>
  <c r="L354" i="26"/>
  <c r="L355" i="26"/>
  <c r="L356" i="26"/>
  <c r="L357" i="26"/>
  <c r="L358" i="26"/>
  <c r="L359" i="26"/>
  <c r="L360" i="26"/>
  <c r="L361" i="26"/>
  <c r="L362" i="26"/>
  <c r="L363" i="26"/>
  <c r="L364" i="26"/>
  <c r="L365" i="26"/>
  <c r="L366" i="26"/>
  <c r="L367" i="26"/>
  <c r="L368" i="26"/>
  <c r="L369" i="26"/>
  <c r="L370" i="26"/>
  <c r="L371" i="26"/>
  <c r="L372" i="26"/>
  <c r="L373" i="26"/>
  <c r="L374" i="26"/>
  <c r="L375" i="26"/>
  <c r="L376" i="26"/>
  <c r="L377" i="26"/>
  <c r="L378" i="26"/>
  <c r="L379" i="26"/>
  <c r="L380" i="26"/>
  <c r="L381" i="26"/>
  <c r="L382" i="26"/>
  <c r="L383" i="26"/>
  <c r="L384" i="26"/>
  <c r="L385" i="26"/>
  <c r="L386" i="26"/>
  <c r="L387" i="26"/>
  <c r="L388" i="26"/>
  <c r="L389" i="26"/>
  <c r="L390" i="26"/>
  <c r="L391" i="26"/>
  <c r="L392" i="26"/>
  <c r="L393" i="26"/>
  <c r="L394" i="26"/>
  <c r="L395" i="26"/>
  <c r="L396" i="26"/>
  <c r="L397" i="26"/>
  <c r="L398" i="26"/>
  <c r="L399" i="26"/>
  <c r="L400" i="26"/>
  <c r="L401" i="26"/>
  <c r="L402" i="26"/>
  <c r="L403" i="26"/>
  <c r="L404" i="26"/>
  <c r="L405" i="26"/>
  <c r="L406" i="26"/>
  <c r="L407" i="26"/>
  <c r="L408" i="26"/>
  <c r="L409" i="26"/>
  <c r="L410" i="26"/>
  <c r="L411" i="26"/>
  <c r="L412" i="26"/>
  <c r="L413" i="26"/>
  <c r="L414" i="26"/>
  <c r="L415" i="26"/>
  <c r="L416" i="26"/>
  <c r="L417" i="26"/>
  <c r="L418" i="26"/>
  <c r="L419" i="26"/>
  <c r="L420" i="26"/>
  <c r="L421" i="26"/>
  <c r="L422" i="26"/>
  <c r="L423" i="26"/>
  <c r="L424" i="26"/>
  <c r="L425" i="26"/>
  <c r="L426" i="26"/>
  <c r="L427" i="26"/>
  <c r="L428" i="26"/>
  <c r="L429" i="26"/>
  <c r="L430" i="26"/>
  <c r="L431" i="26"/>
  <c r="L432" i="26"/>
  <c r="L433" i="26"/>
  <c r="L434" i="26"/>
  <c r="L435" i="26"/>
  <c r="L436" i="26"/>
  <c r="L437" i="26"/>
  <c r="L438" i="26"/>
  <c r="L439" i="26"/>
  <c r="L440" i="26"/>
  <c r="L441" i="26"/>
  <c r="L442" i="26"/>
  <c r="L443" i="26"/>
  <c r="L444" i="26"/>
  <c r="L445" i="26"/>
  <c r="L446" i="26"/>
  <c r="L447" i="26"/>
  <c r="L448" i="26"/>
  <c r="L449" i="26"/>
  <c r="L450" i="26"/>
  <c r="L451" i="26"/>
  <c r="L452" i="26"/>
  <c r="L453" i="26"/>
  <c r="L454" i="26"/>
  <c r="L455" i="26"/>
  <c r="L456" i="26"/>
  <c r="L457" i="26"/>
  <c r="L458" i="26"/>
  <c r="L459" i="26"/>
  <c r="L460" i="26"/>
  <c r="L461" i="26"/>
  <c r="L462" i="26"/>
  <c r="L463" i="26"/>
  <c r="L464" i="26"/>
  <c r="L465" i="26"/>
  <c r="L466" i="26"/>
  <c r="L467" i="26"/>
  <c r="L468" i="26"/>
  <c r="L469" i="26"/>
  <c r="L470" i="26"/>
  <c r="L471" i="26"/>
  <c r="L472" i="26"/>
  <c r="L473" i="26"/>
  <c r="L474" i="26"/>
  <c r="L475" i="26"/>
  <c r="L476" i="26"/>
  <c r="L477" i="26"/>
  <c r="L478" i="26"/>
  <c r="L479" i="26"/>
  <c r="L480" i="26"/>
  <c r="L481" i="26"/>
  <c r="L482" i="26"/>
  <c r="L483" i="26"/>
  <c r="L484" i="26"/>
  <c r="L485" i="26"/>
  <c r="L486" i="26"/>
  <c r="L487" i="26"/>
  <c r="L488" i="26"/>
  <c r="L489" i="26"/>
  <c r="L490" i="26"/>
  <c r="L491" i="26"/>
  <c r="L492" i="26"/>
  <c r="L493" i="26"/>
  <c r="L494" i="26"/>
  <c r="L495" i="26"/>
  <c r="L496" i="26"/>
  <c r="L497" i="26"/>
  <c r="L498" i="26"/>
  <c r="L499" i="26"/>
  <c r="L500" i="26"/>
  <c r="L501" i="26"/>
  <c r="L502" i="26"/>
  <c r="L503" i="26"/>
  <c r="L504" i="26"/>
  <c r="L505" i="26"/>
  <c r="L506" i="26"/>
  <c r="L507" i="26"/>
  <c r="L508" i="26"/>
  <c r="L509" i="26"/>
  <c r="L510" i="26"/>
  <c r="L511" i="26"/>
  <c r="L512" i="26"/>
  <c r="L513" i="26"/>
  <c r="L514" i="26"/>
  <c r="L515" i="26"/>
  <c r="L516" i="26"/>
  <c r="L517" i="26"/>
  <c r="L518" i="26"/>
  <c r="L519" i="26"/>
  <c r="L520" i="26"/>
  <c r="L521" i="26"/>
  <c r="L522" i="26"/>
  <c r="L523" i="26"/>
  <c r="L524" i="26"/>
  <c r="L525" i="26"/>
  <c r="L526" i="26"/>
  <c r="L527" i="26"/>
  <c r="L528" i="26"/>
  <c r="L529" i="26"/>
  <c r="L530" i="26"/>
  <c r="L531" i="26"/>
  <c r="L532" i="26"/>
  <c r="L533" i="26"/>
  <c r="L534" i="26"/>
  <c r="L535" i="26"/>
  <c r="L536" i="26"/>
  <c r="L537" i="26"/>
  <c r="L538" i="26"/>
  <c r="L539" i="26"/>
  <c r="L540" i="26"/>
  <c r="L541" i="26"/>
  <c r="L542" i="26"/>
  <c r="L543" i="26"/>
  <c r="L544" i="26"/>
  <c r="L545" i="26"/>
  <c r="L546" i="26"/>
  <c r="L547" i="26"/>
  <c r="L548" i="26"/>
  <c r="L549" i="26"/>
  <c r="L550" i="26"/>
  <c r="L551" i="26"/>
  <c r="L552" i="26"/>
  <c r="L553" i="26"/>
  <c r="L554" i="26"/>
  <c r="L555" i="26"/>
  <c r="L556" i="26"/>
  <c r="L557" i="26"/>
  <c r="L558" i="26"/>
  <c r="L559" i="26"/>
  <c r="L560" i="26"/>
  <c r="L561" i="26"/>
  <c r="L562" i="26"/>
  <c r="L563" i="26"/>
  <c r="L564" i="26"/>
  <c r="L565" i="26"/>
  <c r="L566" i="26"/>
  <c r="L567" i="26"/>
  <c r="L568" i="26"/>
  <c r="L569" i="26"/>
  <c r="L570" i="26"/>
  <c r="L571" i="26"/>
  <c r="L572" i="26"/>
  <c r="L573" i="26"/>
  <c r="L574" i="26"/>
  <c r="L575" i="26"/>
  <c r="L576" i="26"/>
  <c r="L577" i="26"/>
  <c r="L578" i="26"/>
  <c r="L579" i="26"/>
  <c r="L580" i="26"/>
  <c r="L581" i="26"/>
  <c r="L582" i="26"/>
  <c r="L583" i="26"/>
  <c r="L584" i="26"/>
  <c r="L585" i="26"/>
  <c r="L586" i="26"/>
  <c r="L587" i="26"/>
  <c r="L588" i="26"/>
  <c r="L589" i="26"/>
  <c r="L590" i="26"/>
  <c r="L591" i="26"/>
  <c r="L592" i="26"/>
  <c r="L593" i="26"/>
  <c r="L594" i="26"/>
  <c r="L595" i="26"/>
  <c r="L596" i="26"/>
  <c r="L597" i="26"/>
  <c r="L598" i="26"/>
  <c r="L599" i="26"/>
  <c r="L600" i="26"/>
  <c r="L601" i="26"/>
  <c r="L602" i="26"/>
  <c r="L603" i="26"/>
  <c r="L604" i="26"/>
  <c r="L605" i="26"/>
  <c r="L606" i="26"/>
  <c r="L607" i="26"/>
  <c r="L608" i="26"/>
  <c r="L609" i="26"/>
  <c r="L610" i="26"/>
  <c r="L611" i="26"/>
  <c r="L612" i="26"/>
  <c r="L613" i="26"/>
  <c r="L614" i="26"/>
  <c r="L615" i="26"/>
  <c r="L616" i="26"/>
  <c r="L617" i="26"/>
  <c r="L618" i="26"/>
  <c r="L619" i="26"/>
  <c r="L620" i="26"/>
  <c r="L621" i="26"/>
  <c r="L622" i="26"/>
  <c r="L623" i="26"/>
  <c r="L624" i="26"/>
  <c r="L625" i="26"/>
  <c r="L626" i="26"/>
  <c r="L627" i="26"/>
  <c r="L628" i="26"/>
  <c r="L629" i="26"/>
  <c r="L630" i="26"/>
  <c r="L631" i="26"/>
  <c r="L632" i="26"/>
  <c r="L633" i="26"/>
  <c r="L634" i="26"/>
  <c r="L635" i="26"/>
  <c r="L636" i="26"/>
  <c r="L637" i="26"/>
  <c r="L638" i="26"/>
  <c r="L639" i="26"/>
  <c r="L640" i="26"/>
  <c r="L641" i="26"/>
  <c r="L642" i="26"/>
  <c r="L643" i="26"/>
  <c r="L644" i="26"/>
  <c r="L645" i="26"/>
  <c r="L646" i="26"/>
  <c r="L647" i="26"/>
  <c r="L648" i="26"/>
  <c r="L649" i="26"/>
  <c r="L650" i="26"/>
  <c r="L651" i="26"/>
  <c r="L652" i="26"/>
  <c r="L653" i="26"/>
  <c r="L654" i="26"/>
  <c r="L655" i="26"/>
  <c r="L656" i="26"/>
  <c r="L657" i="26"/>
  <c r="L658" i="26"/>
  <c r="L659" i="26"/>
  <c r="L660" i="26"/>
  <c r="L661" i="26"/>
  <c r="L662" i="26"/>
  <c r="L663" i="26"/>
  <c r="L664" i="26"/>
  <c r="L665" i="26"/>
  <c r="L666" i="26"/>
  <c r="L667" i="26"/>
  <c r="L668" i="26"/>
  <c r="L669" i="26"/>
  <c r="L670" i="26"/>
  <c r="L671" i="26"/>
  <c r="L672" i="26"/>
  <c r="L673" i="26"/>
  <c r="L674" i="26"/>
  <c r="L675" i="26"/>
  <c r="L676" i="26"/>
  <c r="L677" i="26"/>
  <c r="L678" i="26"/>
  <c r="L679" i="26"/>
  <c r="L680" i="26"/>
  <c r="L681" i="26"/>
  <c r="L682" i="26"/>
  <c r="L683" i="26"/>
  <c r="L684" i="26"/>
  <c r="L685" i="26"/>
  <c r="L686" i="26"/>
  <c r="L687" i="26"/>
  <c r="L688" i="26"/>
  <c r="L689" i="26"/>
  <c r="L690" i="26"/>
  <c r="L691" i="26"/>
  <c r="L692" i="26"/>
  <c r="L693" i="26"/>
  <c r="L694" i="26"/>
  <c r="L695" i="26"/>
  <c r="L696" i="26"/>
  <c r="L697" i="26"/>
  <c r="L698" i="26"/>
  <c r="L699" i="26"/>
  <c r="L700" i="26"/>
  <c r="L701" i="26"/>
  <c r="L702" i="26"/>
  <c r="L703" i="26"/>
  <c r="L704" i="26"/>
  <c r="L705" i="26"/>
  <c r="L706" i="26"/>
  <c r="L707" i="26"/>
  <c r="L708" i="26"/>
  <c r="L709" i="26"/>
  <c r="L710" i="26"/>
  <c r="L711" i="26"/>
  <c r="L712" i="26"/>
  <c r="L713" i="26"/>
  <c r="L714" i="26"/>
  <c r="L715" i="26"/>
  <c r="L716" i="26"/>
  <c r="L717" i="26"/>
  <c r="L718" i="26"/>
  <c r="L719" i="26"/>
  <c r="L720" i="26"/>
  <c r="L721" i="26"/>
  <c r="L722" i="26"/>
  <c r="L723" i="26"/>
  <c r="L724" i="26"/>
  <c r="L725" i="26"/>
  <c r="L726" i="26"/>
  <c r="L727" i="26"/>
  <c r="L728" i="26"/>
  <c r="L729" i="26"/>
  <c r="L730" i="26"/>
  <c r="L731" i="26"/>
  <c r="L732" i="26"/>
  <c r="L733" i="26"/>
  <c r="L734" i="26"/>
  <c r="L735" i="26"/>
  <c r="L736" i="26"/>
  <c r="L737" i="26"/>
  <c r="L738" i="26"/>
  <c r="L739" i="26"/>
  <c r="L740" i="26"/>
  <c r="L741" i="26"/>
  <c r="L742" i="26"/>
  <c r="L743" i="26"/>
  <c r="L744" i="26"/>
  <c r="L745" i="26"/>
  <c r="L746" i="26"/>
  <c r="L747" i="26"/>
  <c r="L748" i="26"/>
  <c r="L749" i="26"/>
  <c r="L750" i="26"/>
  <c r="L751" i="26"/>
  <c r="L752" i="26"/>
  <c r="L753" i="26"/>
  <c r="L754" i="26"/>
  <c r="L755" i="26"/>
  <c r="L756" i="26"/>
  <c r="L757" i="26"/>
  <c r="L758" i="26"/>
  <c r="L759" i="26"/>
  <c r="L760" i="26"/>
  <c r="L761" i="26"/>
  <c r="L762" i="26"/>
  <c r="L763" i="26"/>
  <c r="L764" i="26"/>
  <c r="L765" i="26"/>
  <c r="L766" i="26"/>
  <c r="L767" i="26"/>
  <c r="L768" i="26"/>
  <c r="L769" i="26"/>
  <c r="L770" i="26"/>
  <c r="L771" i="26"/>
  <c r="L772" i="26"/>
  <c r="L773" i="26"/>
  <c r="L774" i="26"/>
  <c r="L775" i="26"/>
  <c r="L776" i="26"/>
  <c r="L777" i="26"/>
  <c r="L778" i="26"/>
  <c r="L779" i="26"/>
  <c r="L780" i="26"/>
  <c r="L781" i="26"/>
  <c r="L782" i="26"/>
  <c r="L783" i="26"/>
  <c r="L784" i="26"/>
  <c r="L785" i="26"/>
  <c r="L786" i="26"/>
  <c r="L787" i="26"/>
  <c r="L788" i="26"/>
  <c r="L789" i="26"/>
  <c r="L790" i="26"/>
  <c r="L791" i="26"/>
  <c r="L792" i="26"/>
  <c r="L793" i="26"/>
  <c r="L794" i="26"/>
  <c r="L795" i="26"/>
  <c r="L796" i="26"/>
  <c r="L797" i="26"/>
  <c r="L798" i="26"/>
  <c r="L799" i="26"/>
  <c r="L800" i="26"/>
  <c r="L801" i="26"/>
  <c r="L802" i="26"/>
  <c r="L803" i="26"/>
  <c r="L804" i="26"/>
  <c r="L805" i="26"/>
  <c r="L806" i="26"/>
  <c r="L807" i="26"/>
  <c r="L808" i="26"/>
  <c r="L809" i="26"/>
  <c r="L810" i="26"/>
  <c r="L811" i="26"/>
  <c r="L812" i="26"/>
  <c r="L813" i="26"/>
  <c r="L814" i="26"/>
  <c r="L815" i="26"/>
  <c r="L816" i="26"/>
  <c r="L817" i="26"/>
  <c r="L818" i="26"/>
  <c r="L819" i="26"/>
  <c r="L820" i="26"/>
  <c r="L821" i="26"/>
  <c r="L822" i="26"/>
  <c r="L823" i="26"/>
  <c r="L824" i="26"/>
  <c r="L825" i="26"/>
  <c r="L826" i="26"/>
  <c r="L827" i="26"/>
  <c r="L828" i="26"/>
  <c r="L829" i="26"/>
  <c r="L830" i="26"/>
  <c r="L831" i="26"/>
  <c r="L832" i="26"/>
  <c r="L833" i="26"/>
  <c r="L834" i="26"/>
  <c r="L835" i="26"/>
  <c r="L836" i="26"/>
  <c r="L837" i="26"/>
  <c r="L838" i="26"/>
  <c r="L839" i="26"/>
  <c r="L840" i="26"/>
  <c r="L841" i="26"/>
  <c r="L842" i="26"/>
  <c r="L843" i="26"/>
  <c r="L844" i="26"/>
  <c r="L845" i="26"/>
  <c r="L846" i="26"/>
  <c r="L847" i="26"/>
  <c r="L848" i="26"/>
  <c r="L849" i="26"/>
  <c r="L850" i="26"/>
  <c r="L851" i="26"/>
  <c r="L852" i="26"/>
  <c r="L853" i="26"/>
  <c r="L854" i="26"/>
  <c r="L855" i="26"/>
  <c r="L856" i="26"/>
  <c r="L857" i="26"/>
  <c r="L858" i="26"/>
  <c r="L859" i="26"/>
  <c r="L860" i="26"/>
  <c r="L861" i="26"/>
  <c r="L862" i="26"/>
  <c r="L863" i="26"/>
  <c r="L864" i="26"/>
  <c r="L865" i="26"/>
  <c r="L866" i="26"/>
  <c r="L867" i="26"/>
  <c r="L868" i="26"/>
  <c r="L869" i="26"/>
  <c r="L870" i="26"/>
  <c r="L871" i="26"/>
  <c r="L872" i="26"/>
  <c r="L873" i="26"/>
  <c r="L874" i="26"/>
  <c r="L875" i="26"/>
  <c r="L876" i="26"/>
  <c r="L877" i="26"/>
  <c r="L878" i="26"/>
  <c r="L879" i="26"/>
  <c r="L880" i="26"/>
  <c r="L881" i="26"/>
  <c r="L882" i="26"/>
  <c r="L883" i="26"/>
  <c r="L884" i="26"/>
  <c r="L885" i="26"/>
  <c r="L886" i="26"/>
  <c r="L887" i="26"/>
  <c r="L888" i="26"/>
  <c r="L889" i="26"/>
  <c r="L890" i="26"/>
  <c r="L891" i="26"/>
  <c r="L892" i="26"/>
  <c r="L893" i="26"/>
  <c r="L894" i="26"/>
  <c r="L895" i="26"/>
  <c r="L896" i="26"/>
  <c r="L897" i="26"/>
  <c r="L898" i="26"/>
  <c r="L899" i="26"/>
  <c r="L900" i="26"/>
  <c r="L901" i="26"/>
  <c r="L902" i="26"/>
  <c r="L903" i="26"/>
  <c r="L904" i="26"/>
  <c r="L905" i="26"/>
  <c r="L906" i="26"/>
  <c r="L907" i="26"/>
  <c r="L908" i="26"/>
  <c r="L909" i="26"/>
  <c r="L910" i="26"/>
  <c r="L911" i="26"/>
  <c r="L912" i="26"/>
  <c r="L913" i="26"/>
  <c r="L914" i="26"/>
  <c r="L915" i="26"/>
  <c r="L916" i="26"/>
  <c r="L917" i="26"/>
  <c r="L918" i="26"/>
  <c r="L919" i="26"/>
  <c r="L920" i="26"/>
  <c r="L921" i="26"/>
  <c r="L922" i="26"/>
  <c r="L923" i="26"/>
  <c r="L924" i="26"/>
  <c r="L925" i="26"/>
  <c r="L926" i="26"/>
  <c r="L927" i="26"/>
  <c r="L928" i="26"/>
  <c r="L929" i="26"/>
  <c r="L930" i="26"/>
  <c r="L931" i="26"/>
  <c r="L932" i="26"/>
  <c r="L933" i="26"/>
  <c r="L934" i="26"/>
  <c r="L935" i="26"/>
  <c r="L936" i="26"/>
  <c r="L937" i="26"/>
  <c r="L938" i="26"/>
  <c r="L939" i="26"/>
  <c r="L940" i="26"/>
  <c r="L941" i="26"/>
  <c r="L942" i="26"/>
  <c r="L943" i="26"/>
  <c r="L944" i="26"/>
  <c r="L945" i="26"/>
  <c r="L946" i="26"/>
  <c r="L947" i="26"/>
  <c r="L948" i="26"/>
  <c r="L949" i="26"/>
  <c r="L950" i="26"/>
  <c r="L951" i="26"/>
  <c r="L952" i="26"/>
  <c r="L953" i="26"/>
  <c r="L954" i="26"/>
  <c r="L955" i="26"/>
  <c r="L956" i="26"/>
  <c r="L957" i="26"/>
  <c r="L958" i="26"/>
  <c r="L959" i="26"/>
  <c r="L960" i="26"/>
  <c r="L961" i="26"/>
  <c r="L962" i="26"/>
  <c r="L963" i="26"/>
  <c r="L964" i="26"/>
  <c r="L965" i="26"/>
  <c r="L966" i="26"/>
  <c r="L967" i="26"/>
  <c r="L968" i="26"/>
  <c r="L969" i="26"/>
  <c r="L970" i="26"/>
  <c r="L971" i="26"/>
  <c r="L972" i="26"/>
  <c r="L973" i="26"/>
  <c r="L974" i="26"/>
  <c r="L975" i="26"/>
  <c r="L976" i="26"/>
  <c r="L977" i="26"/>
  <c r="L978" i="26"/>
  <c r="L979" i="26"/>
  <c r="L980" i="26"/>
  <c r="L981" i="26"/>
  <c r="L982" i="26"/>
  <c r="L983" i="26"/>
  <c r="L984" i="26"/>
  <c r="L985" i="26"/>
  <c r="L986" i="26"/>
  <c r="L987" i="26"/>
  <c r="L988" i="26"/>
  <c r="L989" i="26"/>
  <c r="L990" i="26"/>
  <c r="L991" i="26"/>
  <c r="L992" i="26"/>
  <c r="L993" i="26"/>
  <c r="L994" i="26"/>
  <c r="L995" i="26"/>
  <c r="L996" i="26"/>
  <c r="L997" i="26"/>
  <c r="L998" i="26"/>
  <c r="L999" i="26"/>
  <c r="L1000" i="26"/>
  <c r="L1001" i="26"/>
  <c r="L1002" i="26"/>
  <c r="L1003" i="26"/>
  <c r="L1004" i="26"/>
  <c r="L1005" i="26"/>
  <c r="L1006" i="26"/>
  <c r="L1007" i="26"/>
  <c r="L1008" i="26"/>
  <c r="L1009" i="26"/>
  <c r="L1010" i="26"/>
  <c r="L1011" i="26"/>
  <c r="L1012" i="26"/>
  <c r="L1013" i="26"/>
  <c r="L1014" i="26"/>
  <c r="L1015" i="26"/>
  <c r="L1016" i="26"/>
  <c r="L1017" i="26"/>
  <c r="L1018" i="26"/>
  <c r="L1019" i="26"/>
  <c r="L1020" i="26"/>
  <c r="L1021" i="26"/>
  <c r="L1022" i="26"/>
  <c r="L1023" i="26"/>
  <c r="L1024" i="26"/>
  <c r="L1025" i="26"/>
  <c r="L1026" i="26"/>
  <c r="L1027" i="26"/>
  <c r="L1028" i="26"/>
  <c r="L1029" i="26"/>
  <c r="L1030" i="26"/>
  <c r="L1031" i="26"/>
  <c r="L1032" i="26"/>
  <c r="L1033" i="26"/>
  <c r="L1034" i="26"/>
  <c r="L1035" i="26"/>
  <c r="L1036" i="26"/>
  <c r="L1037" i="26"/>
  <c r="L1038" i="26"/>
  <c r="L1039" i="26"/>
  <c r="L1040" i="26"/>
  <c r="L1041" i="26"/>
  <c r="L1042" i="26"/>
  <c r="L1043" i="26"/>
  <c r="L1044" i="26"/>
  <c r="L1045" i="26"/>
  <c r="L1046" i="26"/>
  <c r="L1047" i="26"/>
  <c r="L1048" i="26"/>
  <c r="L1049" i="26"/>
  <c r="L1050" i="26"/>
  <c r="L1051" i="26"/>
  <c r="L1052" i="26"/>
  <c r="L1053" i="26"/>
  <c r="L1054" i="26"/>
  <c r="L1055" i="26"/>
  <c r="L1056" i="26"/>
  <c r="L1057" i="26"/>
  <c r="L1058" i="26"/>
  <c r="L1059" i="26"/>
  <c r="L1060" i="26"/>
  <c r="L1061" i="26"/>
  <c r="L1062" i="26"/>
  <c r="L1063" i="26"/>
  <c r="L1064" i="26"/>
  <c r="L1065" i="26"/>
  <c r="L1066" i="26"/>
  <c r="L1067" i="26"/>
  <c r="L1068" i="26"/>
  <c r="L1069" i="26"/>
  <c r="L1070" i="26"/>
  <c r="L1071" i="26"/>
  <c r="L1072" i="26"/>
  <c r="L1073" i="26"/>
  <c r="L1074" i="26"/>
  <c r="L1075" i="26"/>
  <c r="L1076" i="26"/>
  <c r="L1077" i="26"/>
  <c r="L1078" i="26"/>
  <c r="L1079" i="26"/>
  <c r="L1080" i="26"/>
  <c r="L1081" i="26"/>
  <c r="L1082" i="26"/>
  <c r="L1083" i="26"/>
  <c r="L1084" i="26"/>
  <c r="L1085" i="26"/>
  <c r="L1086" i="26"/>
  <c r="L1087" i="26"/>
  <c r="L1088" i="26"/>
  <c r="L1089" i="26"/>
  <c r="L1090" i="26"/>
  <c r="L1091" i="26"/>
  <c r="L1092" i="26"/>
  <c r="L1093" i="26"/>
  <c r="L1094" i="26"/>
  <c r="L1095" i="26"/>
  <c r="L1096" i="26"/>
  <c r="L1097" i="26"/>
  <c r="L1098" i="26"/>
  <c r="L1099" i="26"/>
  <c r="L1100" i="26"/>
  <c r="L1101" i="26"/>
  <c r="L1102" i="26"/>
  <c r="L1103" i="26"/>
  <c r="L1104" i="26"/>
  <c r="L1105" i="26"/>
  <c r="L1106" i="26"/>
  <c r="L1107" i="26"/>
  <c r="L1108" i="26"/>
  <c r="L1109" i="26"/>
  <c r="L1110" i="26"/>
  <c r="L1111" i="26"/>
  <c r="L1112" i="26"/>
  <c r="L1113" i="26"/>
  <c r="L1114" i="26"/>
  <c r="L1115" i="26"/>
  <c r="L1116" i="26"/>
  <c r="L1117" i="26"/>
  <c r="L1118" i="26"/>
  <c r="L1119" i="26"/>
  <c r="L1120" i="26"/>
  <c r="L1121" i="26"/>
  <c r="L1122" i="26"/>
  <c r="L1123" i="26"/>
  <c r="L1124" i="26"/>
  <c r="L1125" i="26"/>
  <c r="L1126" i="26"/>
  <c r="L1127" i="26"/>
  <c r="L1128" i="26"/>
  <c r="L1129" i="26"/>
  <c r="L1130" i="26"/>
  <c r="L1131" i="26"/>
  <c r="L1132" i="26"/>
  <c r="L1133" i="26"/>
  <c r="L1134" i="26"/>
  <c r="L1135" i="26"/>
  <c r="L1136" i="26"/>
  <c r="L1137" i="26"/>
  <c r="L1138" i="26"/>
  <c r="L1139" i="26"/>
  <c r="L1140" i="26"/>
  <c r="L1141" i="26"/>
  <c r="L1142" i="26"/>
  <c r="L1143" i="26"/>
  <c r="L1144" i="26"/>
  <c r="L1145" i="26"/>
  <c r="L1146" i="26"/>
  <c r="L1147" i="26"/>
  <c r="L1148" i="26"/>
  <c r="L1149" i="26"/>
  <c r="L1150" i="26"/>
  <c r="L1151" i="26"/>
  <c r="L1152" i="26"/>
  <c r="L1153" i="26"/>
  <c r="L1154" i="26"/>
  <c r="L1155" i="26"/>
  <c r="L1156" i="26"/>
  <c r="L1157" i="26"/>
  <c r="L1158" i="26"/>
  <c r="L1159" i="26"/>
  <c r="L1160" i="26"/>
  <c r="L1161" i="26"/>
  <c r="L1162" i="26"/>
  <c r="L1163" i="26"/>
  <c r="L1164" i="26"/>
  <c r="L1165" i="26"/>
  <c r="L1166" i="26"/>
  <c r="L1167" i="26"/>
  <c r="L1168" i="26"/>
  <c r="L1169" i="26"/>
  <c r="L1170" i="26"/>
  <c r="L1171" i="26"/>
  <c r="L1172" i="26"/>
  <c r="L1173" i="26"/>
  <c r="L1174" i="26"/>
  <c r="L1175" i="26"/>
  <c r="L1176" i="26"/>
  <c r="L1177" i="26"/>
  <c r="L1178" i="26"/>
  <c r="L1179" i="26"/>
  <c r="L1180" i="26"/>
  <c r="L1181" i="26"/>
  <c r="L1182" i="26"/>
  <c r="L1183" i="26"/>
  <c r="L1184" i="26"/>
  <c r="L1185" i="26"/>
  <c r="L1186" i="26"/>
  <c r="L1187" i="26"/>
  <c r="L1188" i="26"/>
  <c r="L1189" i="26"/>
  <c r="L1190" i="26"/>
  <c r="L1191" i="26"/>
  <c r="L1192" i="26"/>
  <c r="L1193" i="26"/>
  <c r="L1194" i="26"/>
  <c r="L1195" i="26"/>
  <c r="L1196" i="26"/>
  <c r="L1197" i="26"/>
  <c r="L1198" i="26"/>
  <c r="L1199" i="26"/>
  <c r="L1200" i="26"/>
  <c r="L1201" i="26"/>
  <c r="L1202" i="26"/>
  <c r="L1203" i="26"/>
  <c r="L1204" i="26"/>
  <c r="L1205" i="26"/>
  <c r="L1206" i="26"/>
  <c r="L1207" i="26"/>
  <c r="L1208" i="26"/>
  <c r="L1209" i="26"/>
  <c r="L1210" i="26"/>
  <c r="L1211" i="26"/>
  <c r="L1212" i="26"/>
  <c r="L1213" i="26"/>
  <c r="L1214" i="26"/>
  <c r="L1215" i="26"/>
  <c r="L1216" i="26"/>
  <c r="L1217" i="26"/>
  <c r="L1218" i="26"/>
  <c r="L1219" i="26"/>
  <c r="L1220" i="26"/>
  <c r="L1221" i="26"/>
  <c r="L1222" i="26"/>
  <c r="L1223" i="26"/>
  <c r="L1224" i="26"/>
  <c r="L1225" i="26"/>
  <c r="L1226" i="26"/>
  <c r="L1227" i="26"/>
  <c r="L1228" i="26"/>
  <c r="L1229" i="26"/>
  <c r="L1230" i="26"/>
  <c r="L1231" i="26"/>
  <c r="L1232" i="26"/>
  <c r="L1233" i="26"/>
  <c r="L1234" i="26"/>
  <c r="L1235" i="26"/>
  <c r="L1236" i="26"/>
  <c r="L1237" i="26"/>
  <c r="L1238" i="26"/>
  <c r="L1239" i="26"/>
  <c r="L1240" i="26"/>
  <c r="L1241" i="26"/>
  <c r="L1242" i="26"/>
  <c r="L1243" i="26"/>
  <c r="L1244" i="26"/>
  <c r="L1245" i="26"/>
  <c r="L1246" i="26"/>
  <c r="L1247" i="26"/>
  <c r="L1248" i="26"/>
  <c r="L1249" i="26"/>
  <c r="L1250" i="26"/>
  <c r="L1251" i="26"/>
  <c r="L1252" i="26"/>
  <c r="L1253" i="26"/>
  <c r="L1254" i="26"/>
  <c r="L1255" i="26"/>
  <c r="L1256" i="26"/>
  <c r="L1257" i="26"/>
  <c r="L1258" i="26"/>
  <c r="L1259" i="26"/>
  <c r="L1260" i="26"/>
  <c r="L1261" i="26"/>
  <c r="L1262" i="26"/>
  <c r="L1263" i="26"/>
  <c r="L1264" i="26"/>
  <c r="L1265" i="26"/>
  <c r="L1266" i="26"/>
  <c r="L1267" i="26"/>
  <c r="L1268" i="26"/>
  <c r="L1269" i="26"/>
  <c r="L1270" i="26"/>
  <c r="L1271" i="26"/>
  <c r="L1272" i="26"/>
  <c r="L1273" i="26"/>
  <c r="L1274" i="26"/>
  <c r="L1275" i="26"/>
  <c r="L1276" i="26"/>
  <c r="L1277" i="26"/>
  <c r="L1278" i="26"/>
  <c r="L1279" i="26"/>
  <c r="L1280" i="26"/>
  <c r="L1281" i="26"/>
  <c r="L1282" i="26"/>
  <c r="L1283" i="26"/>
  <c r="L1284" i="26"/>
  <c r="L1285" i="26"/>
  <c r="L1286" i="26"/>
  <c r="L1287" i="26"/>
  <c r="L1288" i="26"/>
  <c r="L1289" i="26"/>
  <c r="L1290" i="26"/>
  <c r="L1291" i="26"/>
  <c r="L1292" i="26"/>
  <c r="L1293" i="26"/>
  <c r="L1294" i="26"/>
  <c r="L1295" i="26"/>
  <c r="L1296" i="26"/>
  <c r="L1297" i="26"/>
  <c r="L1298" i="26"/>
  <c r="L1299" i="26"/>
  <c r="L1300" i="26"/>
  <c r="L1301" i="26"/>
  <c r="L1302" i="26"/>
  <c r="L1303" i="26"/>
  <c r="L1304" i="26"/>
  <c r="L1305" i="26"/>
  <c r="L1306" i="26"/>
  <c r="L1307" i="26"/>
  <c r="L1308" i="26"/>
  <c r="L1309" i="26"/>
  <c r="L1310" i="26"/>
  <c r="L1311" i="26"/>
  <c r="L1312" i="26"/>
  <c r="L1313" i="26"/>
  <c r="L1314" i="26"/>
  <c r="L1315" i="26"/>
  <c r="L1316" i="26"/>
  <c r="L1317" i="26"/>
  <c r="L1318" i="26"/>
  <c r="L1319" i="26"/>
  <c r="L1320" i="26"/>
  <c r="L1321" i="26"/>
  <c r="L1322" i="26"/>
  <c r="L1323" i="26"/>
  <c r="L1324" i="26"/>
  <c r="L1325" i="26"/>
  <c r="L1326" i="26"/>
  <c r="L1327" i="26"/>
  <c r="L1328" i="26"/>
  <c r="L1329" i="26"/>
  <c r="L1330" i="26"/>
  <c r="L1331" i="26"/>
  <c r="L1332" i="26"/>
  <c r="L1333" i="26"/>
  <c r="L1334" i="26"/>
  <c r="L1335" i="26"/>
  <c r="L1336" i="26"/>
  <c r="L1337" i="26"/>
  <c r="L1338" i="26"/>
  <c r="L1339" i="26"/>
  <c r="L1340" i="26"/>
  <c r="L1341" i="26"/>
  <c r="L1342" i="26"/>
  <c r="L1343" i="26"/>
  <c r="L1344" i="26"/>
  <c r="L1345" i="26"/>
  <c r="L1346" i="26"/>
  <c r="L1347" i="26"/>
  <c r="L1348" i="26"/>
  <c r="L1349" i="26"/>
  <c r="L1350" i="26"/>
  <c r="L1351" i="26"/>
  <c r="L1352" i="26"/>
  <c r="L1353" i="26"/>
  <c r="L1354" i="26"/>
  <c r="L1355" i="26"/>
  <c r="L1356" i="26"/>
  <c r="L1357" i="26"/>
  <c r="L1358" i="26"/>
  <c r="L1359" i="26"/>
  <c r="L1360" i="26"/>
  <c r="L1361" i="26"/>
  <c r="L1362" i="26"/>
  <c r="L1363" i="26"/>
  <c r="L1364" i="26"/>
  <c r="L1365" i="26"/>
  <c r="L1366" i="26"/>
  <c r="L1367" i="26"/>
  <c r="L1368" i="26"/>
  <c r="L1369" i="26"/>
  <c r="L1370" i="26"/>
  <c r="L1371" i="26"/>
  <c r="L1372" i="26"/>
  <c r="L1373" i="26"/>
  <c r="L1374" i="26"/>
  <c r="L1375" i="26"/>
  <c r="L1376" i="26"/>
  <c r="L1377" i="26"/>
  <c r="L1378" i="26"/>
  <c r="L1379" i="26"/>
  <c r="L1380" i="26"/>
  <c r="L1381" i="26"/>
  <c r="L1382" i="26"/>
  <c r="L1383" i="26"/>
  <c r="L1384" i="26"/>
  <c r="L1385" i="26"/>
  <c r="L1386" i="26"/>
  <c r="L1387" i="26"/>
  <c r="L1388" i="26"/>
  <c r="L1389" i="26"/>
  <c r="L1390" i="26"/>
  <c r="L1391" i="26"/>
  <c r="L1392" i="26"/>
  <c r="L1393" i="26"/>
  <c r="L1394" i="26"/>
  <c r="L1395" i="26"/>
  <c r="L1396" i="26"/>
  <c r="L1397" i="26"/>
  <c r="L1398" i="26"/>
  <c r="L1399" i="26"/>
  <c r="L1400" i="26"/>
  <c r="L1401" i="26"/>
  <c r="L1402" i="26"/>
  <c r="L1403" i="26"/>
  <c r="L1404" i="26"/>
  <c r="L1405" i="26"/>
  <c r="L1406" i="26"/>
  <c r="L1407" i="26"/>
  <c r="L1408" i="26"/>
  <c r="L1409" i="26"/>
  <c r="L1410" i="26"/>
  <c r="L1411" i="26"/>
  <c r="L1412" i="26"/>
  <c r="L1413" i="26"/>
  <c r="L1414" i="26"/>
  <c r="L1415" i="26"/>
  <c r="L1416" i="26"/>
  <c r="L1417" i="26"/>
  <c r="L1418" i="26"/>
  <c r="L1419" i="26"/>
  <c r="L1420" i="26"/>
  <c r="L1421" i="26"/>
  <c r="L1422" i="26"/>
  <c r="L1423" i="26"/>
  <c r="L1424" i="26"/>
  <c r="L1425" i="26"/>
  <c r="L1426" i="26"/>
  <c r="L1427" i="26"/>
  <c r="L1428" i="26"/>
  <c r="L1429" i="26"/>
  <c r="L1430" i="26"/>
  <c r="L1431" i="26"/>
  <c r="L1432" i="26"/>
  <c r="L1433" i="26"/>
  <c r="L1434" i="26"/>
  <c r="L1435" i="26"/>
  <c r="L1436" i="26"/>
  <c r="L1437" i="26"/>
  <c r="L1438" i="26"/>
  <c r="L1439" i="26"/>
  <c r="L1440" i="26"/>
  <c r="L1441" i="26"/>
  <c r="L1442" i="26"/>
  <c r="L1443" i="26"/>
  <c r="L1444" i="26"/>
  <c r="L1445" i="26"/>
  <c r="L1446" i="26"/>
  <c r="L1447" i="26"/>
  <c r="L1448" i="26"/>
  <c r="L1449" i="26"/>
  <c r="L1450" i="26"/>
  <c r="L1451" i="26"/>
  <c r="L1452" i="26"/>
  <c r="L1453" i="26"/>
  <c r="L1454" i="26"/>
  <c r="L1455" i="26"/>
  <c r="L1456" i="26"/>
  <c r="L1457" i="26"/>
  <c r="L1458" i="26"/>
  <c r="L1459" i="26"/>
  <c r="L1460" i="26"/>
  <c r="L1461" i="26"/>
  <c r="L1462" i="26"/>
  <c r="L1463" i="26"/>
  <c r="L1464" i="26"/>
  <c r="L1465" i="26"/>
  <c r="L1466" i="26"/>
  <c r="L1467" i="26"/>
  <c r="L1468" i="26"/>
  <c r="L1469" i="26"/>
  <c r="L1470" i="26"/>
  <c r="L1471" i="26"/>
  <c r="L1472" i="26"/>
  <c r="L1473" i="26"/>
  <c r="L1474" i="26"/>
  <c r="L1475" i="26"/>
  <c r="L1476" i="26"/>
  <c r="L1477" i="26"/>
  <c r="L1478" i="26"/>
  <c r="L1479" i="26"/>
  <c r="L1480" i="26"/>
  <c r="L1481" i="26"/>
  <c r="L1482" i="26"/>
  <c r="L1483" i="26"/>
  <c r="L1484" i="26"/>
  <c r="L1485" i="26"/>
  <c r="L1486" i="26"/>
  <c r="L1487" i="26"/>
  <c r="L1488" i="26"/>
  <c r="L1489" i="26"/>
  <c r="L1490" i="26"/>
  <c r="L1491" i="26"/>
  <c r="L1492" i="26"/>
  <c r="L1493" i="26"/>
  <c r="L1494" i="26"/>
  <c r="L1495" i="26"/>
  <c r="L1496" i="26"/>
  <c r="L1497" i="26"/>
  <c r="L1498" i="26"/>
  <c r="L1499" i="26"/>
  <c r="L1500" i="26"/>
  <c r="L1501" i="26"/>
  <c r="L1502" i="26"/>
  <c r="L1503" i="26"/>
  <c r="L1504" i="26"/>
  <c r="L1505" i="26"/>
  <c r="L1506" i="26"/>
  <c r="L1507" i="26"/>
  <c r="L1508" i="26"/>
  <c r="L1509" i="26"/>
  <c r="L1510" i="26"/>
  <c r="L1511" i="26"/>
  <c r="L1512" i="26"/>
  <c r="L1513" i="26"/>
  <c r="L1514" i="26"/>
  <c r="L1515" i="26"/>
  <c r="L1516" i="26"/>
  <c r="L1517" i="26"/>
  <c r="L1518" i="26"/>
  <c r="L1519" i="26"/>
  <c r="L1520" i="26"/>
  <c r="L1521" i="26"/>
  <c r="L1522" i="26"/>
  <c r="L1523" i="26"/>
  <c r="L1524" i="26"/>
  <c r="L1525" i="26"/>
  <c r="L1526" i="26"/>
  <c r="L1527" i="26"/>
  <c r="L1528" i="26"/>
  <c r="L1529" i="26"/>
  <c r="L1530" i="26"/>
  <c r="L1531" i="26"/>
  <c r="L1532" i="26"/>
  <c r="L1533" i="26"/>
  <c r="L1534" i="26"/>
  <c r="L1535" i="26"/>
  <c r="L1536" i="26"/>
  <c r="L1537" i="26"/>
  <c r="L1538" i="26"/>
  <c r="L1539" i="26"/>
  <c r="L1540" i="26"/>
  <c r="L1541" i="26"/>
  <c r="L1542" i="26"/>
  <c r="L1543" i="26"/>
  <c r="L1544" i="26"/>
  <c r="L1545" i="26"/>
  <c r="L1546" i="26"/>
  <c r="L1547" i="26"/>
  <c r="L1548" i="26"/>
  <c r="L1549" i="26"/>
  <c r="L1550" i="26"/>
  <c r="L1551" i="26"/>
  <c r="L1552" i="26"/>
  <c r="L1553" i="26"/>
  <c r="L1554" i="26"/>
  <c r="L1555" i="26"/>
  <c r="L1556" i="26"/>
  <c r="L1557" i="26"/>
  <c r="L1558" i="26"/>
  <c r="L1559" i="26"/>
  <c r="L1560" i="26"/>
  <c r="L1561" i="26"/>
  <c r="L1562" i="26"/>
  <c r="L1563" i="26"/>
  <c r="L1564" i="26"/>
  <c r="L1565" i="26"/>
  <c r="L1566" i="26"/>
  <c r="L1567" i="26"/>
  <c r="L1568" i="26"/>
  <c r="L1569" i="26"/>
  <c r="L1570" i="26"/>
  <c r="L1571" i="26"/>
  <c r="L1572" i="26"/>
  <c r="L1573" i="26"/>
  <c r="L1574" i="26"/>
  <c r="L1575" i="26"/>
  <c r="L1576" i="26"/>
  <c r="L1577" i="26"/>
  <c r="L1578" i="26"/>
  <c r="L1579" i="26"/>
  <c r="L1580" i="26"/>
  <c r="L1581" i="26"/>
  <c r="L1582" i="26"/>
  <c r="L1583" i="26"/>
  <c r="L1584" i="26"/>
  <c r="L1585" i="26"/>
  <c r="L1586" i="26"/>
  <c r="L1587" i="26"/>
  <c r="L1588" i="26"/>
  <c r="L1589" i="26"/>
  <c r="L1590" i="26"/>
  <c r="L1591" i="26"/>
  <c r="N55" i="34"/>
  <c r="B1468" i="26"/>
  <c r="B1460" i="26"/>
  <c r="B1544" i="26"/>
  <c r="B1540" i="26"/>
  <c r="B1536" i="26"/>
  <c r="B1532" i="26"/>
  <c r="B2" i="26"/>
  <c r="C2" i="26" s="1"/>
  <c r="B3" i="26"/>
  <c r="C3" i="26" s="1"/>
  <c r="B4" i="26"/>
  <c r="B5" i="26"/>
  <c r="C5" i="26" s="1"/>
  <c r="B6" i="26"/>
  <c r="C6" i="26" s="1"/>
  <c r="B7" i="26"/>
  <c r="C7" i="26" s="1"/>
  <c r="B8" i="26"/>
  <c r="B9" i="26"/>
  <c r="C9" i="26" s="1"/>
  <c r="B10" i="26"/>
  <c r="C10" i="26" s="1"/>
  <c r="B11" i="26"/>
  <c r="B12" i="26"/>
  <c r="C12" i="26" s="1"/>
  <c r="B13" i="26"/>
  <c r="C13" i="26" s="1"/>
  <c r="B14" i="26"/>
  <c r="C14" i="26" s="1"/>
  <c r="B15" i="26"/>
  <c r="C15" i="26" s="1"/>
  <c r="B16" i="26"/>
  <c r="C16" i="26" s="1"/>
  <c r="B17" i="26"/>
  <c r="C17" i="26" s="1"/>
  <c r="B18" i="26"/>
  <c r="B19" i="26"/>
  <c r="C19" i="26" s="1"/>
  <c r="B20" i="26"/>
  <c r="C20" i="26" s="1"/>
  <c r="B21" i="26"/>
  <c r="C21" i="26" s="1"/>
  <c r="B22" i="26"/>
  <c r="C22" i="26" s="1"/>
  <c r="B23" i="26"/>
  <c r="C23" i="26" s="1"/>
  <c r="B24" i="26"/>
  <c r="C24" i="26" s="1"/>
  <c r="B25" i="26"/>
  <c r="B26" i="26"/>
  <c r="C26" i="26" s="1"/>
  <c r="B27" i="26"/>
  <c r="C27" i="26" s="1"/>
  <c r="B28" i="26"/>
  <c r="C28" i="26" s="1"/>
  <c r="B29" i="26"/>
  <c r="C29" i="26" s="1"/>
  <c r="B30" i="26"/>
  <c r="C30" i="26" s="1"/>
  <c r="B31" i="26"/>
  <c r="C31" i="26" s="1"/>
  <c r="B32" i="26"/>
  <c r="C32" i="26" s="1"/>
  <c r="B33" i="26"/>
  <c r="C33" i="26" s="1"/>
  <c r="B34" i="26"/>
  <c r="C34" i="26" s="1"/>
  <c r="B35" i="26"/>
  <c r="C35" i="26" s="1"/>
  <c r="B36" i="26"/>
  <c r="C36" i="26" s="1"/>
  <c r="B37" i="26"/>
  <c r="C37" i="26" s="1"/>
  <c r="B38" i="26"/>
  <c r="C38" i="26" s="1"/>
  <c r="B39" i="26"/>
  <c r="C39" i="26" s="1"/>
  <c r="B40" i="26"/>
  <c r="B41" i="26"/>
  <c r="C41" i="26" s="1"/>
  <c r="B42" i="26"/>
  <c r="C42" i="26" s="1"/>
  <c r="B43" i="26"/>
  <c r="C43" i="26" s="1"/>
  <c r="B44" i="26"/>
  <c r="C44" i="26" s="1"/>
  <c r="B45" i="26"/>
  <c r="C45" i="26" s="1"/>
  <c r="B46" i="26"/>
  <c r="B47" i="26"/>
  <c r="C47" i="26" s="1"/>
  <c r="B48" i="26"/>
  <c r="C48" i="26" s="1"/>
  <c r="B49" i="26"/>
  <c r="C49" i="26" s="1"/>
  <c r="B50" i="26"/>
  <c r="C50" i="26" s="1"/>
  <c r="B51" i="26"/>
  <c r="C51" i="26" s="1"/>
  <c r="B52" i="26"/>
  <c r="B53" i="26"/>
  <c r="B54" i="26"/>
  <c r="C54" i="26" s="1"/>
  <c r="B55" i="26"/>
  <c r="C55" i="26" s="1"/>
  <c r="B56" i="26"/>
  <c r="C56" i="26" s="1"/>
  <c r="B57" i="26"/>
  <c r="C57" i="26" s="1"/>
  <c r="B58" i="26"/>
  <c r="C58" i="26" s="1"/>
  <c r="B59" i="26"/>
  <c r="C59" i="26" s="1"/>
  <c r="B60" i="26"/>
  <c r="B61" i="26"/>
  <c r="C61" i="26" s="1"/>
  <c r="B62" i="26"/>
  <c r="C62" i="26" s="1"/>
  <c r="B63" i="26"/>
  <c r="C63" i="26" s="1"/>
  <c r="B64" i="26"/>
  <c r="C64" i="26" s="1"/>
  <c r="B65" i="26"/>
  <c r="B66" i="26"/>
  <c r="C66" i="26" s="1"/>
  <c r="B67" i="26"/>
  <c r="C67" i="26" s="1"/>
  <c r="B68" i="26"/>
  <c r="C68" i="26" s="1"/>
  <c r="B69" i="26"/>
  <c r="C69" i="26" s="1"/>
  <c r="B70" i="26"/>
  <c r="C70" i="26" s="1"/>
  <c r="B71" i="26"/>
  <c r="B72" i="26"/>
  <c r="C72" i="26" s="1"/>
  <c r="B73" i="26"/>
  <c r="C73" i="26" s="1"/>
  <c r="B74" i="26"/>
  <c r="C74" i="26" s="1"/>
  <c r="B75" i="26"/>
  <c r="C75" i="26" s="1"/>
  <c r="B76" i="26"/>
  <c r="C76" i="26" s="1"/>
  <c r="B77" i="26"/>
  <c r="B78" i="26"/>
  <c r="C78" i="26" s="1"/>
  <c r="B79" i="26"/>
  <c r="C79" i="26" s="1"/>
  <c r="B80" i="26"/>
  <c r="C80" i="26" s="1"/>
  <c r="B81" i="26"/>
  <c r="C81" i="26" s="1"/>
  <c r="B82" i="26"/>
  <c r="C82" i="26" s="1"/>
  <c r="B83" i="26"/>
  <c r="B84" i="26"/>
  <c r="C84" i="26" s="1"/>
  <c r="B85" i="26"/>
  <c r="C85" i="26" s="1"/>
  <c r="B86" i="26"/>
  <c r="C86" i="26" s="1"/>
  <c r="B87" i="26"/>
  <c r="C87" i="26" s="1"/>
  <c r="B88" i="26"/>
  <c r="C88" i="26" s="1"/>
  <c r="B89" i="26"/>
  <c r="C89" i="26" s="1"/>
  <c r="B90" i="26"/>
  <c r="C90" i="26" s="1"/>
  <c r="B91" i="26"/>
  <c r="C91" i="26" s="1"/>
  <c r="B92" i="26"/>
  <c r="C92" i="26" s="1"/>
  <c r="B93" i="26"/>
  <c r="C93" i="26" s="1"/>
  <c r="B94" i="26"/>
  <c r="C94" i="26" s="1"/>
  <c r="B95" i="26"/>
  <c r="C95" i="26" s="1"/>
  <c r="B96" i="26"/>
  <c r="B97" i="26"/>
  <c r="B98" i="26"/>
  <c r="B99" i="26"/>
  <c r="B100" i="26"/>
  <c r="B101" i="26"/>
  <c r="B102" i="26"/>
  <c r="C102" i="26" s="1"/>
  <c r="B103" i="26"/>
  <c r="C103" i="26" s="1"/>
  <c r="B104" i="26"/>
  <c r="C104" i="26" s="1"/>
  <c r="B105" i="26"/>
  <c r="C105" i="26" s="1"/>
  <c r="B106" i="26"/>
  <c r="C106" i="26" s="1"/>
  <c r="B107" i="26"/>
  <c r="C107" i="26" s="1"/>
  <c r="B108" i="26"/>
  <c r="B109" i="26"/>
  <c r="C109" i="26" s="1"/>
  <c r="B110" i="26"/>
  <c r="C110" i="26" s="1"/>
  <c r="B111" i="26"/>
  <c r="C111" i="26" s="1"/>
  <c r="B112" i="26"/>
  <c r="C112" i="26" s="1"/>
  <c r="B113" i="26"/>
  <c r="C113" i="26" s="1"/>
  <c r="B114" i="26"/>
  <c r="C114" i="26" s="1"/>
  <c r="B115" i="26"/>
  <c r="B116" i="26"/>
  <c r="C116" i="26" s="1"/>
  <c r="B117" i="26"/>
  <c r="C117" i="26" s="1"/>
  <c r="B118" i="26"/>
  <c r="C118" i="26" s="1"/>
  <c r="B119" i="26"/>
  <c r="C119" i="26" s="1"/>
  <c r="B120" i="26"/>
  <c r="C120" i="26" s="1"/>
  <c r="B121" i="26"/>
  <c r="C121" i="26" s="1"/>
  <c r="B122" i="26"/>
  <c r="B123" i="26"/>
  <c r="C123" i="26" s="1"/>
  <c r="B124" i="26"/>
  <c r="C124" i="26" s="1"/>
  <c r="B125" i="26"/>
  <c r="C125" i="26" s="1"/>
  <c r="B126" i="26"/>
  <c r="B127" i="26"/>
  <c r="C127" i="26" s="1"/>
  <c r="B128" i="26"/>
  <c r="C128" i="26" s="1"/>
  <c r="B129" i="26"/>
  <c r="C129" i="26" s="1"/>
  <c r="B130" i="26"/>
  <c r="B131" i="26"/>
  <c r="C131" i="26" s="1"/>
  <c r="B132" i="26"/>
  <c r="C132" i="26" s="1"/>
  <c r="B133" i="26"/>
  <c r="C133" i="26" s="1"/>
  <c r="B134" i="26"/>
  <c r="B135" i="26"/>
  <c r="C135" i="26" s="1"/>
  <c r="B136" i="26"/>
  <c r="C136" i="26" s="1"/>
  <c r="B137" i="26"/>
  <c r="C137" i="26" s="1"/>
  <c r="B138" i="26"/>
  <c r="B139" i="26"/>
  <c r="C139" i="26" s="1"/>
  <c r="B140" i="26"/>
  <c r="C140" i="26" s="1"/>
  <c r="B141" i="26"/>
  <c r="C141" i="26" s="1"/>
  <c r="B142" i="26"/>
  <c r="B143" i="26"/>
  <c r="C143" i="26" s="1"/>
  <c r="B144" i="26"/>
  <c r="C144" i="26" s="1"/>
  <c r="B145" i="26"/>
  <c r="C145" i="26" s="1"/>
  <c r="B146" i="26"/>
  <c r="B147" i="26"/>
  <c r="C147" i="26" s="1"/>
  <c r="B148" i="26"/>
  <c r="C148" i="26" s="1"/>
  <c r="B149" i="26"/>
  <c r="C149" i="26" s="1"/>
  <c r="B150" i="26"/>
  <c r="C150" i="26" s="1"/>
  <c r="B151" i="26"/>
  <c r="B152" i="26"/>
  <c r="C152" i="26" s="1"/>
  <c r="B153" i="26"/>
  <c r="C153" i="26" s="1"/>
  <c r="B154" i="26"/>
  <c r="C154" i="26" s="1"/>
  <c r="B155" i="26"/>
  <c r="C155" i="26" s="1"/>
  <c r="B156" i="26"/>
  <c r="B157" i="26"/>
  <c r="C157" i="26" s="1"/>
  <c r="B158" i="26"/>
  <c r="C158" i="26" s="1"/>
  <c r="B159" i="26"/>
  <c r="C159" i="26" s="1"/>
  <c r="B160" i="26"/>
  <c r="C160" i="26" s="1"/>
  <c r="B161" i="26"/>
  <c r="B162" i="26"/>
  <c r="C162" i="26" s="1"/>
  <c r="B163" i="26"/>
  <c r="C163" i="26" s="1"/>
  <c r="B164" i="26"/>
  <c r="C164" i="26" s="1"/>
  <c r="B165" i="26"/>
  <c r="C165" i="26" s="1"/>
  <c r="B166" i="26"/>
  <c r="B167" i="26"/>
  <c r="C167" i="26" s="1"/>
  <c r="B168" i="26"/>
  <c r="C168" i="26" s="1"/>
  <c r="B169" i="26"/>
  <c r="C169" i="26" s="1"/>
  <c r="B170" i="26"/>
  <c r="C170" i="26" s="1"/>
  <c r="B171" i="26"/>
  <c r="B172" i="26"/>
  <c r="C172" i="26" s="1"/>
  <c r="B173" i="26"/>
  <c r="C173" i="26" s="1"/>
  <c r="B174" i="26"/>
  <c r="C174" i="26" s="1"/>
  <c r="B175" i="26"/>
  <c r="C175" i="26" s="1"/>
  <c r="B176" i="26"/>
  <c r="C176" i="26" s="1"/>
  <c r="B177" i="26"/>
  <c r="C177" i="26" s="1"/>
  <c r="B178" i="26"/>
  <c r="C178" i="26" s="1"/>
  <c r="B179" i="26"/>
  <c r="C179" i="26" s="1"/>
  <c r="B180" i="26"/>
  <c r="C180" i="26" s="1"/>
  <c r="B181" i="26"/>
  <c r="C181" i="26" s="1"/>
  <c r="B182" i="26"/>
  <c r="C182" i="26" s="1"/>
  <c r="B183" i="26"/>
  <c r="C183" i="26" s="1"/>
  <c r="B184" i="26"/>
  <c r="C184" i="26" s="1"/>
  <c r="B185" i="26"/>
  <c r="C185" i="26" s="1"/>
  <c r="B186" i="26"/>
  <c r="C186" i="26" s="1"/>
  <c r="B187" i="26"/>
  <c r="C187" i="26" s="1"/>
  <c r="B188" i="26"/>
  <c r="C188" i="26" s="1"/>
  <c r="B189" i="26"/>
  <c r="C189" i="26" s="1"/>
  <c r="B190" i="26"/>
  <c r="B191" i="26"/>
  <c r="C191" i="26" s="1"/>
  <c r="B192" i="26"/>
  <c r="C192" i="26" s="1"/>
  <c r="B193" i="26"/>
  <c r="C193" i="26" s="1"/>
  <c r="B194" i="26"/>
  <c r="B195" i="26"/>
  <c r="C195" i="26" s="1"/>
  <c r="B196" i="26"/>
  <c r="C196" i="26" s="1"/>
  <c r="B197" i="26"/>
  <c r="C197" i="26" s="1"/>
  <c r="B198" i="26"/>
  <c r="B199" i="26"/>
  <c r="C199" i="26" s="1"/>
  <c r="B200" i="26"/>
  <c r="C200" i="26" s="1"/>
  <c r="B201" i="26"/>
  <c r="C201" i="26" s="1"/>
  <c r="B202" i="26"/>
  <c r="B203" i="26"/>
  <c r="C203" i="26" s="1"/>
  <c r="B204" i="26"/>
  <c r="C204" i="26" s="1"/>
  <c r="B205" i="26"/>
  <c r="C205" i="26" s="1"/>
  <c r="B206" i="26"/>
  <c r="C206" i="26" s="1"/>
  <c r="B207" i="26"/>
  <c r="B208" i="26"/>
  <c r="C208" i="26" s="1"/>
  <c r="B209" i="26"/>
  <c r="C209" i="26" s="1"/>
  <c r="B210" i="26"/>
  <c r="C210" i="26" s="1"/>
  <c r="B211" i="26"/>
  <c r="C211" i="26" s="1"/>
  <c r="B212" i="26"/>
  <c r="C212" i="26" s="1"/>
  <c r="B213" i="26"/>
  <c r="C213" i="26" s="1"/>
  <c r="B214" i="26"/>
  <c r="B215" i="26"/>
  <c r="C215" i="26" s="1"/>
  <c r="B216" i="26"/>
  <c r="C216" i="26" s="1"/>
  <c r="B217" i="26"/>
  <c r="C217" i="26" s="1"/>
  <c r="B218" i="26"/>
  <c r="C218" i="26" s="1"/>
  <c r="B219" i="26"/>
  <c r="C219" i="26" s="1"/>
  <c r="B220" i="26"/>
  <c r="C220" i="26" s="1"/>
  <c r="B221" i="26"/>
  <c r="B222" i="26"/>
  <c r="C222" i="26" s="1"/>
  <c r="B223" i="26"/>
  <c r="C223" i="26" s="1"/>
  <c r="B224" i="26"/>
  <c r="C224" i="26" s="1"/>
  <c r="B225" i="26"/>
  <c r="C225" i="26" s="1"/>
  <c r="B226" i="26"/>
  <c r="C226" i="26" s="1"/>
  <c r="B227" i="26"/>
  <c r="C227" i="26" s="1"/>
  <c r="B228" i="26"/>
  <c r="B229" i="26"/>
  <c r="C229" i="26" s="1"/>
  <c r="B230" i="26"/>
  <c r="C230" i="26" s="1"/>
  <c r="B231" i="26"/>
  <c r="C231" i="26" s="1"/>
  <c r="B232" i="26"/>
  <c r="C232" i="26" s="1"/>
  <c r="B233" i="26"/>
  <c r="C233" i="26" s="1"/>
  <c r="B234" i="26"/>
  <c r="C234" i="26" s="1"/>
  <c r="B235" i="26"/>
  <c r="B236" i="26"/>
  <c r="C236" i="26" s="1"/>
  <c r="B237" i="26"/>
  <c r="C237" i="26" s="1"/>
  <c r="B238" i="26"/>
  <c r="C238" i="26" s="1"/>
  <c r="B239" i="26"/>
  <c r="C239" i="26" s="1"/>
  <c r="B240" i="26"/>
  <c r="C240" i="26" s="1"/>
  <c r="B241" i="26"/>
  <c r="C241" i="26" s="1"/>
  <c r="B242" i="26"/>
  <c r="B243" i="26"/>
  <c r="B244" i="26"/>
  <c r="B245" i="26"/>
  <c r="B246" i="26"/>
  <c r="B247" i="26"/>
  <c r="B248" i="26"/>
  <c r="B249" i="26"/>
  <c r="B250" i="26"/>
  <c r="B251" i="26"/>
  <c r="B252" i="26"/>
  <c r="B253" i="26"/>
  <c r="B254" i="26"/>
  <c r="B255" i="26"/>
  <c r="B256" i="26"/>
  <c r="B257" i="26"/>
  <c r="B258" i="26"/>
  <c r="B259" i="26"/>
  <c r="B260" i="26"/>
  <c r="B261" i="26"/>
  <c r="B262" i="26"/>
  <c r="B263" i="26"/>
  <c r="B264" i="26"/>
  <c r="B265" i="26"/>
  <c r="B266" i="26"/>
  <c r="B267" i="26"/>
  <c r="B268" i="26"/>
  <c r="B269" i="26"/>
  <c r="B270" i="26"/>
  <c r="B271" i="26"/>
  <c r="B272" i="26"/>
  <c r="B273" i="26"/>
  <c r="B274" i="26"/>
  <c r="B275" i="26"/>
  <c r="B276" i="26"/>
  <c r="B277" i="26"/>
  <c r="B278" i="26"/>
  <c r="B279" i="26"/>
  <c r="B280" i="26"/>
  <c r="B281" i="26"/>
  <c r="B282" i="26"/>
  <c r="B283" i="26"/>
  <c r="B284" i="26"/>
  <c r="B285" i="26"/>
  <c r="B286" i="26"/>
  <c r="B287" i="26"/>
  <c r="B288" i="26"/>
  <c r="B289" i="26"/>
  <c r="B290" i="26"/>
  <c r="B291" i="26"/>
  <c r="B292" i="26"/>
  <c r="B293" i="26"/>
  <c r="B294" i="26"/>
  <c r="B295" i="26"/>
  <c r="B296" i="26"/>
  <c r="B297" i="26"/>
  <c r="B298" i="26"/>
  <c r="B299" i="26"/>
  <c r="B300" i="26"/>
  <c r="B301" i="26"/>
  <c r="B302" i="26"/>
  <c r="B303" i="26"/>
  <c r="B304" i="26"/>
  <c r="B305" i="26"/>
  <c r="B306" i="26"/>
  <c r="B307" i="26"/>
  <c r="B308" i="26"/>
  <c r="B309" i="26"/>
  <c r="B310" i="26"/>
  <c r="B311" i="26"/>
  <c r="B312" i="26"/>
  <c r="B313" i="26"/>
  <c r="B314" i="26"/>
  <c r="B315" i="26"/>
  <c r="B316" i="26"/>
  <c r="B317" i="26"/>
  <c r="B318" i="26"/>
  <c r="B319" i="26"/>
  <c r="B320" i="26"/>
  <c r="B321" i="26"/>
  <c r="B322" i="26"/>
  <c r="B323" i="26"/>
  <c r="B324" i="26"/>
  <c r="B325" i="26"/>
  <c r="B326" i="26"/>
  <c r="B327" i="26"/>
  <c r="B328" i="26"/>
  <c r="B329" i="26"/>
  <c r="B330" i="26"/>
  <c r="B331" i="26"/>
  <c r="B332" i="26"/>
  <c r="B333" i="26"/>
  <c r="B334" i="26"/>
  <c r="B335" i="26"/>
  <c r="B336" i="26"/>
  <c r="B337" i="26"/>
  <c r="B338" i="26"/>
  <c r="B339" i="26"/>
  <c r="B340" i="26"/>
  <c r="B341" i="26"/>
  <c r="B342" i="26"/>
  <c r="B343" i="26"/>
  <c r="B344" i="26"/>
  <c r="B345" i="26"/>
  <c r="B346" i="26"/>
  <c r="B347" i="26"/>
  <c r="B348" i="26"/>
  <c r="B349" i="26"/>
  <c r="B350" i="26"/>
  <c r="B351" i="26"/>
  <c r="B352" i="26"/>
  <c r="B353" i="26"/>
  <c r="B354" i="26"/>
  <c r="B355" i="26"/>
  <c r="B356" i="26"/>
  <c r="B357" i="26"/>
  <c r="B358" i="26"/>
  <c r="B359" i="26"/>
  <c r="B360" i="26"/>
  <c r="B361" i="26"/>
  <c r="B362" i="26"/>
  <c r="B363" i="26"/>
  <c r="B364" i="26"/>
  <c r="B365" i="26"/>
  <c r="B366" i="26"/>
  <c r="B367" i="26"/>
  <c r="B368" i="26"/>
  <c r="B369" i="26"/>
  <c r="B370" i="26"/>
  <c r="B371" i="26"/>
  <c r="B372" i="26"/>
  <c r="B373" i="26"/>
  <c r="B374" i="26"/>
  <c r="B375" i="26"/>
  <c r="B376" i="26"/>
  <c r="B377" i="26"/>
  <c r="B378" i="26"/>
  <c r="B379" i="26"/>
  <c r="B380" i="26"/>
  <c r="B381" i="26"/>
  <c r="B382" i="26"/>
  <c r="B383" i="26"/>
  <c r="B384" i="26"/>
  <c r="B385" i="26"/>
  <c r="B386" i="26"/>
  <c r="B387" i="26"/>
  <c r="B388" i="26"/>
  <c r="B389" i="26"/>
  <c r="B390" i="26"/>
  <c r="B391" i="26"/>
  <c r="B392" i="26"/>
  <c r="B393" i="26"/>
  <c r="B394" i="26"/>
  <c r="B395" i="26"/>
  <c r="B396" i="26"/>
  <c r="B397" i="26"/>
  <c r="B398" i="26"/>
  <c r="B399" i="26"/>
  <c r="B400" i="26"/>
  <c r="B401" i="26"/>
  <c r="B402" i="26"/>
  <c r="B403" i="26"/>
  <c r="B404" i="26"/>
  <c r="B405" i="26"/>
  <c r="B406" i="26"/>
  <c r="B407" i="26"/>
  <c r="B408" i="26"/>
  <c r="B409" i="26"/>
  <c r="B410" i="26"/>
  <c r="B411" i="26"/>
  <c r="C411" i="26" s="1"/>
  <c r="B412" i="26"/>
  <c r="C412" i="26" s="1"/>
  <c r="B413" i="26"/>
  <c r="C413" i="26" s="1"/>
  <c r="B414" i="26"/>
  <c r="C414" i="26" s="1"/>
  <c r="B415" i="26"/>
  <c r="B416" i="26"/>
  <c r="C416" i="26" s="1"/>
  <c r="B417" i="26"/>
  <c r="C417" i="26" s="1"/>
  <c r="B418" i="26"/>
  <c r="C418" i="26" s="1"/>
  <c r="B419" i="26"/>
  <c r="C419" i="26" s="1"/>
  <c r="B420" i="26"/>
  <c r="B421" i="26"/>
  <c r="C421" i="26" s="1"/>
  <c r="B422" i="26"/>
  <c r="C422" i="26" s="1"/>
  <c r="B423" i="26"/>
  <c r="C423" i="26" s="1"/>
  <c r="B424" i="26"/>
  <c r="C424" i="26" s="1"/>
  <c r="B425" i="26"/>
  <c r="B426" i="26"/>
  <c r="C426" i="26" s="1"/>
  <c r="B427" i="26"/>
  <c r="C427" i="26" s="1"/>
  <c r="B428" i="26"/>
  <c r="C428" i="26" s="1"/>
  <c r="B429" i="26"/>
  <c r="C429" i="26" s="1"/>
  <c r="B430" i="26"/>
  <c r="B431" i="26"/>
  <c r="C431" i="26" s="1"/>
  <c r="B432" i="26"/>
  <c r="C432" i="26" s="1"/>
  <c r="B433" i="26"/>
  <c r="C433" i="26" s="1"/>
  <c r="B434" i="26"/>
  <c r="C434" i="26" s="1"/>
  <c r="B435" i="26"/>
  <c r="B436" i="26"/>
  <c r="C436" i="26" s="1"/>
  <c r="B437" i="26"/>
  <c r="C437" i="26" s="1"/>
  <c r="B438" i="26"/>
  <c r="C438" i="26" s="1"/>
  <c r="B439" i="26"/>
  <c r="C439" i="26" s="1"/>
  <c r="B440" i="26"/>
  <c r="C440" i="26" s="1"/>
  <c r="B441" i="26"/>
  <c r="C441" i="26" s="1"/>
  <c r="B442" i="26"/>
  <c r="C442" i="26" s="1"/>
  <c r="B443" i="26"/>
  <c r="C443" i="26" s="1"/>
  <c r="B444" i="26"/>
  <c r="B445" i="26"/>
  <c r="B446" i="26"/>
  <c r="B447" i="26"/>
  <c r="C447" i="26" s="1"/>
  <c r="B448" i="26"/>
  <c r="B449" i="26"/>
  <c r="C449" i="26" s="1"/>
  <c r="B450" i="26"/>
  <c r="B451" i="26"/>
  <c r="C451" i="26" s="1"/>
  <c r="B452" i="26"/>
  <c r="C452" i="26" s="1"/>
  <c r="B453" i="26"/>
  <c r="B454" i="26"/>
  <c r="C454" i="26" s="1"/>
  <c r="B455" i="26"/>
  <c r="C455" i="26" s="1"/>
  <c r="B456" i="26"/>
  <c r="C456" i="26" s="1"/>
  <c r="B457" i="26"/>
  <c r="C457" i="26" s="1"/>
  <c r="B458" i="26"/>
  <c r="C458" i="26" s="1"/>
  <c r="B459" i="26"/>
  <c r="C459" i="26" s="1"/>
  <c r="B460" i="26"/>
  <c r="C460" i="26" s="1"/>
  <c r="B461" i="26"/>
  <c r="C461" i="26" s="1"/>
  <c r="B462" i="26"/>
  <c r="C462" i="26" s="1"/>
  <c r="B463" i="26"/>
  <c r="C463" i="26" s="1"/>
  <c r="B464" i="26"/>
  <c r="C464" i="26" s="1"/>
  <c r="B465" i="26"/>
  <c r="C465" i="26" s="1"/>
  <c r="B466" i="26"/>
  <c r="B467" i="26"/>
  <c r="C467" i="26" s="1"/>
  <c r="B468" i="26"/>
  <c r="C468" i="26" s="1"/>
  <c r="B469" i="26"/>
  <c r="C469" i="26" s="1"/>
  <c r="B470" i="26"/>
  <c r="C470" i="26" s="1"/>
  <c r="B471" i="26"/>
  <c r="B472" i="26"/>
  <c r="C472" i="26" s="1"/>
  <c r="B473" i="26"/>
  <c r="C473" i="26" s="1"/>
  <c r="B474" i="26"/>
  <c r="C474" i="26" s="1"/>
  <c r="B475" i="26"/>
  <c r="C475" i="26" s="1"/>
  <c r="B476" i="26"/>
  <c r="C476" i="26" s="1"/>
  <c r="B477" i="26"/>
  <c r="C477" i="26" s="1"/>
  <c r="B478" i="26"/>
  <c r="B479" i="26"/>
  <c r="C479" i="26" s="1"/>
  <c r="B480" i="26"/>
  <c r="C480" i="26" s="1"/>
  <c r="B481" i="26"/>
  <c r="C481" i="26" s="1"/>
  <c r="B482" i="26"/>
  <c r="C482" i="26" s="1"/>
  <c r="B483" i="26"/>
  <c r="C483" i="26" s="1"/>
  <c r="B484" i="26"/>
  <c r="C484" i="26" s="1"/>
  <c r="B485" i="26"/>
  <c r="B486" i="26"/>
  <c r="C486" i="26" s="1"/>
  <c r="B487" i="26"/>
  <c r="C487" i="26" s="1"/>
  <c r="B488" i="26"/>
  <c r="C488" i="26" s="1"/>
  <c r="B489" i="26"/>
  <c r="C489" i="26" s="1"/>
  <c r="B490" i="26"/>
  <c r="B491" i="26"/>
  <c r="C491" i="26" s="1"/>
  <c r="B492" i="26"/>
  <c r="C492" i="26" s="1"/>
  <c r="B493" i="26"/>
  <c r="C493" i="26" s="1"/>
  <c r="B494" i="26"/>
  <c r="C494" i="26" s="1"/>
  <c r="B495" i="26"/>
  <c r="B496" i="26"/>
  <c r="C496" i="26" s="1"/>
  <c r="B497" i="26"/>
  <c r="C497" i="26" s="1"/>
  <c r="B498" i="26"/>
  <c r="B499" i="26"/>
  <c r="C499" i="26" s="1"/>
  <c r="B500" i="26"/>
  <c r="C500" i="26" s="1"/>
  <c r="B501" i="26"/>
  <c r="C501" i="26" s="1"/>
  <c r="B502" i="26"/>
  <c r="C502" i="26" s="1"/>
  <c r="B503" i="26"/>
  <c r="C503" i="26" s="1"/>
  <c r="B504" i="26"/>
  <c r="B505" i="26"/>
  <c r="C505" i="26" s="1"/>
  <c r="B506" i="26"/>
  <c r="C506" i="26" s="1"/>
  <c r="B507" i="26"/>
  <c r="C507" i="26" s="1"/>
  <c r="B508" i="26"/>
  <c r="C508" i="26" s="1"/>
  <c r="B509" i="26"/>
  <c r="B510" i="26"/>
  <c r="C510" i="26" s="1"/>
  <c r="B511" i="26"/>
  <c r="C511" i="26" s="1"/>
  <c r="B512" i="26"/>
  <c r="C512" i="26" s="1"/>
  <c r="B513" i="26"/>
  <c r="C513" i="26" s="1"/>
  <c r="B514" i="26"/>
  <c r="B515" i="26"/>
  <c r="C515" i="26" s="1"/>
  <c r="B516" i="26"/>
  <c r="C516" i="26" s="1"/>
  <c r="B517" i="26"/>
  <c r="C517" i="26" s="1"/>
  <c r="B518" i="26"/>
  <c r="C518" i="26" s="1"/>
  <c r="B519" i="26"/>
  <c r="B520" i="26"/>
  <c r="C520" i="26" s="1"/>
  <c r="B521" i="26"/>
  <c r="C521" i="26" s="1"/>
  <c r="B522" i="26"/>
  <c r="C522" i="26" s="1"/>
  <c r="B523" i="26"/>
  <c r="C523" i="26" s="1"/>
  <c r="B524" i="26"/>
  <c r="B525" i="26"/>
  <c r="C525" i="26" s="1"/>
  <c r="B526" i="26"/>
  <c r="C526" i="26" s="1"/>
  <c r="B527" i="26"/>
  <c r="C527" i="26" s="1"/>
  <c r="B528" i="26"/>
  <c r="C528" i="26" s="1"/>
  <c r="B529" i="26"/>
  <c r="B530" i="26"/>
  <c r="C530" i="26" s="1"/>
  <c r="B531" i="26"/>
  <c r="C531" i="26" s="1"/>
  <c r="B532" i="26"/>
  <c r="C532" i="26" s="1"/>
  <c r="B533" i="26"/>
  <c r="B534" i="26"/>
  <c r="C534" i="26" s="1"/>
  <c r="B535" i="26"/>
  <c r="C535" i="26" s="1"/>
  <c r="B536" i="26"/>
  <c r="C536" i="26" s="1"/>
  <c r="B537" i="26"/>
  <c r="B538" i="26"/>
  <c r="C538" i="26" s="1"/>
  <c r="B539" i="26"/>
  <c r="C539" i="26" s="1"/>
  <c r="B540" i="26"/>
  <c r="C540" i="26" s="1"/>
  <c r="B541" i="26"/>
  <c r="C541" i="26" s="1"/>
  <c r="B542" i="26"/>
  <c r="C542" i="26" s="1"/>
  <c r="B543" i="26"/>
  <c r="C543" i="26" s="1"/>
  <c r="B544" i="26"/>
  <c r="B545" i="26"/>
  <c r="C545" i="26" s="1"/>
  <c r="B546" i="26"/>
  <c r="C546" i="26" s="1"/>
  <c r="B547" i="26"/>
  <c r="C547" i="26" s="1"/>
  <c r="B548" i="26"/>
  <c r="C548" i="26" s="1"/>
  <c r="B549" i="26"/>
  <c r="C549" i="26" s="1"/>
  <c r="B550" i="26"/>
  <c r="C550" i="26" s="1"/>
  <c r="B551" i="26"/>
  <c r="C551" i="26" s="1"/>
  <c r="B552" i="26"/>
  <c r="C552" i="26" s="1"/>
  <c r="B553" i="26"/>
  <c r="C553" i="26" s="1"/>
  <c r="B554" i="26"/>
  <c r="C554" i="26" s="1"/>
  <c r="B555" i="26"/>
  <c r="C555" i="26" s="1"/>
  <c r="B556" i="26"/>
  <c r="C556" i="26" s="1"/>
  <c r="B557" i="26"/>
  <c r="B558" i="26"/>
  <c r="B559" i="26"/>
  <c r="C559" i="26" s="1"/>
  <c r="B560" i="26"/>
  <c r="C560" i="26" s="1"/>
  <c r="B561" i="26"/>
  <c r="C561" i="26" s="1"/>
  <c r="B562" i="26"/>
  <c r="C562" i="26" s="1"/>
  <c r="B563" i="26"/>
  <c r="C563" i="26" s="1"/>
  <c r="B564" i="26"/>
  <c r="C564" i="26" s="1"/>
  <c r="B565" i="26"/>
  <c r="C565" i="26" s="1"/>
  <c r="B566" i="26"/>
  <c r="C566" i="26" s="1"/>
  <c r="B567" i="26"/>
  <c r="C567" i="26" s="1"/>
  <c r="B568" i="26"/>
  <c r="C568" i="26" s="1"/>
  <c r="B569" i="26"/>
  <c r="B570" i="26"/>
  <c r="C570" i="26" s="1"/>
  <c r="B571" i="26"/>
  <c r="C571" i="26" s="1"/>
  <c r="B572" i="26"/>
  <c r="C572" i="26" s="1"/>
  <c r="B573" i="26"/>
  <c r="B574" i="26"/>
  <c r="C574" i="26" s="1"/>
  <c r="B575" i="26"/>
  <c r="C575" i="26" s="1"/>
  <c r="B576" i="26"/>
  <c r="C576" i="26" s="1"/>
  <c r="B577" i="26"/>
  <c r="C577" i="26" s="1"/>
  <c r="B578" i="26"/>
  <c r="C578" i="26" s="1"/>
  <c r="B579" i="26"/>
  <c r="C579" i="26" s="1"/>
  <c r="B580" i="26"/>
  <c r="B581" i="26"/>
  <c r="C581" i="26" s="1"/>
  <c r="B582" i="26"/>
  <c r="C582" i="26" s="1"/>
  <c r="B583" i="26"/>
  <c r="C583" i="26" s="1"/>
  <c r="B584" i="26"/>
  <c r="B585" i="26"/>
  <c r="C585" i="26" s="1"/>
  <c r="B586" i="26"/>
  <c r="C586" i="26" s="1"/>
  <c r="B587" i="26"/>
  <c r="C587" i="26" s="1"/>
  <c r="B588" i="26"/>
  <c r="B589" i="26"/>
  <c r="C589" i="26" s="1"/>
  <c r="B590" i="26"/>
  <c r="C590" i="26" s="1"/>
  <c r="B591" i="26"/>
  <c r="C591" i="26" s="1"/>
  <c r="B592" i="26"/>
  <c r="B593" i="26"/>
  <c r="C593" i="26" s="1"/>
  <c r="B594" i="26"/>
  <c r="C594" i="26" s="1"/>
  <c r="B595" i="26"/>
  <c r="C595" i="26" s="1"/>
  <c r="B596" i="26"/>
  <c r="B597" i="26"/>
  <c r="C597" i="26" s="1"/>
  <c r="B598" i="26"/>
  <c r="C598" i="26" s="1"/>
  <c r="B599" i="26"/>
  <c r="C599" i="26" s="1"/>
  <c r="B600" i="26"/>
  <c r="B601" i="26"/>
  <c r="C601" i="26" s="1"/>
  <c r="B602" i="26"/>
  <c r="C602" i="26" s="1"/>
  <c r="B603" i="26"/>
  <c r="C603" i="26" s="1"/>
  <c r="B604" i="26"/>
  <c r="B605" i="26"/>
  <c r="C605" i="26" s="1"/>
  <c r="B606" i="26"/>
  <c r="C606" i="26" s="1"/>
  <c r="B607" i="26"/>
  <c r="C607" i="26" s="1"/>
  <c r="B608" i="26"/>
  <c r="B609" i="26"/>
  <c r="C609" i="26" s="1"/>
  <c r="B610" i="26"/>
  <c r="C610" i="26" s="1"/>
  <c r="B611" i="26"/>
  <c r="C611" i="26" s="1"/>
  <c r="B612" i="26"/>
  <c r="B613" i="26"/>
  <c r="C613" i="26" s="1"/>
  <c r="B614" i="26"/>
  <c r="C614" i="26" s="1"/>
  <c r="B615" i="26"/>
  <c r="C615" i="26" s="1"/>
  <c r="B616" i="26"/>
  <c r="B617" i="26"/>
  <c r="C617" i="26" s="1"/>
  <c r="B618" i="26"/>
  <c r="C618" i="26" s="1"/>
  <c r="B619" i="26"/>
  <c r="C619" i="26" s="1"/>
  <c r="B620" i="26"/>
  <c r="C620" i="26" s="1"/>
  <c r="B621" i="26"/>
  <c r="C621" i="26" s="1"/>
  <c r="B622" i="26"/>
  <c r="C622" i="26" s="1"/>
  <c r="B623" i="26"/>
  <c r="B624" i="26"/>
  <c r="C624" i="26" s="1"/>
  <c r="B625" i="26"/>
  <c r="C625" i="26" s="1"/>
  <c r="B626" i="26"/>
  <c r="C626" i="26" s="1"/>
  <c r="B627" i="26"/>
  <c r="C627" i="26" s="1"/>
  <c r="B628" i="26"/>
  <c r="C628" i="26" s="1"/>
  <c r="B629" i="26"/>
  <c r="C629" i="26" s="1"/>
  <c r="B630" i="26"/>
  <c r="C630" i="26" s="1"/>
  <c r="B631" i="26"/>
  <c r="C631" i="26" s="1"/>
  <c r="B632" i="26"/>
  <c r="C632" i="26" s="1"/>
  <c r="B633" i="26"/>
  <c r="C633" i="26" s="1"/>
  <c r="B634" i="26"/>
  <c r="C634" i="26" s="1"/>
  <c r="B635" i="26"/>
  <c r="C635" i="26" s="1"/>
  <c r="B636" i="26"/>
  <c r="C636" i="26" s="1"/>
  <c r="B637" i="26"/>
  <c r="B638" i="26"/>
  <c r="C638" i="26" s="1"/>
  <c r="B639" i="26"/>
  <c r="C639" i="26" s="1"/>
  <c r="B640" i="26"/>
  <c r="C640" i="26" s="1"/>
  <c r="B641" i="26"/>
  <c r="B642" i="26"/>
  <c r="C642" i="26" s="1"/>
  <c r="B643" i="26"/>
  <c r="C643" i="26" s="1"/>
  <c r="B644" i="26"/>
  <c r="C644" i="26" s="1"/>
  <c r="B645" i="26"/>
  <c r="B646" i="26"/>
  <c r="C646" i="26" s="1"/>
  <c r="B647" i="26"/>
  <c r="C647" i="26" s="1"/>
  <c r="B648" i="26"/>
  <c r="C648" i="26" s="1"/>
  <c r="B649" i="26"/>
  <c r="B650" i="26"/>
  <c r="C650" i="26" s="1"/>
  <c r="B651" i="26"/>
  <c r="C651" i="26" s="1"/>
  <c r="B652" i="26"/>
  <c r="C652" i="26" s="1"/>
  <c r="B653" i="26"/>
  <c r="B654" i="26"/>
  <c r="C654" i="26" s="1"/>
  <c r="B655" i="26"/>
  <c r="C655" i="26" s="1"/>
  <c r="B656" i="26"/>
  <c r="C656" i="26" s="1"/>
  <c r="B657" i="26"/>
  <c r="B658" i="26"/>
  <c r="C658" i="26" s="1"/>
  <c r="B659" i="26"/>
  <c r="C659" i="26" s="1"/>
  <c r="B660" i="26"/>
  <c r="C660" i="26" s="1"/>
  <c r="B661" i="26"/>
  <c r="B662" i="26"/>
  <c r="C662" i="26" s="1"/>
  <c r="B663" i="26"/>
  <c r="C663" i="26" s="1"/>
  <c r="B664" i="26"/>
  <c r="C664" i="26" s="1"/>
  <c r="B665" i="26"/>
  <c r="B666" i="26"/>
  <c r="C666" i="26" s="1"/>
  <c r="B667" i="26"/>
  <c r="C667" i="26" s="1"/>
  <c r="B668" i="26"/>
  <c r="C668" i="26" s="1"/>
  <c r="B669" i="26"/>
  <c r="B670" i="26"/>
  <c r="C670" i="26" s="1"/>
  <c r="B671" i="26"/>
  <c r="C671" i="26" s="1"/>
  <c r="B672" i="26"/>
  <c r="C672" i="26" s="1"/>
  <c r="B673" i="26"/>
  <c r="B674" i="26"/>
  <c r="C674" i="26" s="1"/>
  <c r="B675" i="26"/>
  <c r="C675" i="26" s="1"/>
  <c r="B676" i="26"/>
  <c r="C676" i="26" s="1"/>
  <c r="B677" i="26"/>
  <c r="B678" i="26"/>
  <c r="C678" i="26" s="1"/>
  <c r="B679" i="26"/>
  <c r="C679" i="26" s="1"/>
  <c r="B680" i="26"/>
  <c r="C680" i="26" s="1"/>
  <c r="B681" i="26"/>
  <c r="B682" i="26"/>
  <c r="C682" i="26" s="1"/>
  <c r="B683" i="26"/>
  <c r="C683" i="26" s="1"/>
  <c r="B684" i="26"/>
  <c r="C684" i="26" s="1"/>
  <c r="B685" i="26"/>
  <c r="B686" i="26"/>
  <c r="C686" i="26" s="1"/>
  <c r="B687" i="26"/>
  <c r="C687" i="26" s="1"/>
  <c r="B688" i="26"/>
  <c r="C688" i="26" s="1"/>
  <c r="B689" i="26"/>
  <c r="B690" i="26"/>
  <c r="C690" i="26" s="1"/>
  <c r="B691" i="26"/>
  <c r="C691" i="26" s="1"/>
  <c r="B692" i="26"/>
  <c r="C692" i="26" s="1"/>
  <c r="B693" i="26"/>
  <c r="B694" i="26"/>
  <c r="C694" i="26" s="1"/>
  <c r="B695" i="26"/>
  <c r="C695" i="26" s="1"/>
  <c r="B696" i="26"/>
  <c r="B697" i="26"/>
  <c r="C697" i="26" s="1"/>
  <c r="B698" i="26"/>
  <c r="C698" i="26" s="1"/>
  <c r="B699" i="26"/>
  <c r="B700" i="26"/>
  <c r="C700" i="26" s="1"/>
  <c r="B701" i="26"/>
  <c r="C701" i="26" s="1"/>
  <c r="B702" i="26"/>
  <c r="B703" i="26"/>
  <c r="C703" i="26" s="1"/>
  <c r="B704" i="26"/>
  <c r="C704" i="26" s="1"/>
  <c r="B705" i="26"/>
  <c r="B706" i="26"/>
  <c r="C706" i="26" s="1"/>
  <c r="B707" i="26"/>
  <c r="C707" i="26" s="1"/>
  <c r="B708" i="26"/>
  <c r="B709" i="26"/>
  <c r="C709" i="26" s="1"/>
  <c r="B710" i="26"/>
  <c r="C710" i="26" s="1"/>
  <c r="B711" i="26"/>
  <c r="B712" i="26"/>
  <c r="C712" i="26" s="1"/>
  <c r="B713" i="26"/>
  <c r="C713" i="26" s="1"/>
  <c r="B714" i="26"/>
  <c r="C714" i="26" s="1"/>
  <c r="B715" i="26"/>
  <c r="C715" i="26" s="1"/>
  <c r="B716" i="26"/>
  <c r="C716" i="26" s="1"/>
  <c r="B717" i="26"/>
  <c r="C717" i="26" s="1"/>
  <c r="B718" i="26"/>
  <c r="B719" i="26"/>
  <c r="C719" i="26" s="1"/>
  <c r="B720" i="26"/>
  <c r="C720" i="26" s="1"/>
  <c r="B721" i="26"/>
  <c r="C721" i="26" s="1"/>
  <c r="B722" i="26"/>
  <c r="C722" i="26" s="1"/>
  <c r="B723" i="26"/>
  <c r="B724" i="26"/>
  <c r="C724" i="26" s="1"/>
  <c r="B725" i="26"/>
  <c r="C725" i="26" s="1"/>
  <c r="B726" i="26"/>
  <c r="C726" i="26" s="1"/>
  <c r="B727" i="26"/>
  <c r="B728" i="26"/>
  <c r="C728" i="26" s="1"/>
  <c r="B729" i="26"/>
  <c r="C729" i="26" s="1"/>
  <c r="B730" i="26"/>
  <c r="C730" i="26" s="1"/>
  <c r="B731" i="26"/>
  <c r="C731" i="26" s="1"/>
  <c r="B732" i="26"/>
  <c r="C732" i="26" s="1"/>
  <c r="B733" i="26"/>
  <c r="C733" i="26" s="1"/>
  <c r="B734" i="26"/>
  <c r="C734" i="26" s="1"/>
  <c r="B735" i="26"/>
  <c r="C735" i="26" s="1"/>
  <c r="B736" i="26"/>
  <c r="C736" i="26" s="1"/>
  <c r="B737" i="26"/>
  <c r="B738" i="26"/>
  <c r="C738" i="26" s="1"/>
  <c r="B739" i="26"/>
  <c r="C739" i="26" s="1"/>
  <c r="B740" i="26"/>
  <c r="B741" i="26"/>
  <c r="B742" i="26"/>
  <c r="B743" i="26"/>
  <c r="B744" i="26"/>
  <c r="B745" i="26"/>
  <c r="B746" i="26"/>
  <c r="B747" i="26"/>
  <c r="B748" i="26"/>
  <c r="B749" i="26"/>
  <c r="B750" i="26"/>
  <c r="B751" i="26"/>
  <c r="B752" i="26"/>
  <c r="B753" i="26"/>
  <c r="B754" i="26"/>
  <c r="B755" i="26"/>
  <c r="C755" i="26" s="1"/>
  <c r="B756" i="26"/>
  <c r="C756" i="26" s="1"/>
  <c r="B757" i="26"/>
  <c r="C757" i="26" s="1"/>
  <c r="B758" i="26"/>
  <c r="B759" i="26"/>
  <c r="C759" i="26" s="1"/>
  <c r="B760" i="26"/>
  <c r="C760" i="26" s="1"/>
  <c r="B761" i="26"/>
  <c r="C761" i="26" s="1"/>
  <c r="B762" i="26"/>
  <c r="B763" i="26"/>
  <c r="C763" i="26" s="1"/>
  <c r="B764" i="26"/>
  <c r="C764" i="26" s="1"/>
  <c r="B765" i="26"/>
  <c r="C765" i="26" s="1"/>
  <c r="B766" i="26"/>
  <c r="B767" i="26"/>
  <c r="C767" i="26" s="1"/>
  <c r="B768" i="26"/>
  <c r="C768" i="26" s="1"/>
  <c r="B769" i="26"/>
  <c r="C769" i="26" s="1"/>
  <c r="B770" i="26"/>
  <c r="B771" i="26"/>
  <c r="C771" i="26" s="1"/>
  <c r="B772" i="26"/>
  <c r="C772" i="26" s="1"/>
  <c r="B773" i="26"/>
  <c r="C773" i="26" s="1"/>
  <c r="B774" i="26"/>
  <c r="B775" i="26"/>
  <c r="C775" i="26" s="1"/>
  <c r="B776" i="26"/>
  <c r="C776" i="26" s="1"/>
  <c r="B777" i="26"/>
  <c r="C777" i="26" s="1"/>
  <c r="B778" i="26"/>
  <c r="B779" i="26"/>
  <c r="C779" i="26" s="1"/>
  <c r="B780" i="26"/>
  <c r="C780" i="26" s="1"/>
  <c r="B781" i="26"/>
  <c r="C781" i="26" s="1"/>
  <c r="B782" i="26"/>
  <c r="B783" i="26"/>
  <c r="C783" i="26" s="1"/>
  <c r="B784" i="26"/>
  <c r="C784" i="26" s="1"/>
  <c r="B785" i="26"/>
  <c r="C785" i="26" s="1"/>
  <c r="B786" i="26"/>
  <c r="B787" i="26"/>
  <c r="C787" i="26" s="1"/>
  <c r="B788" i="26"/>
  <c r="C788" i="26" s="1"/>
  <c r="B789" i="26"/>
  <c r="C789" i="26" s="1"/>
  <c r="B790" i="26"/>
  <c r="B791" i="26"/>
  <c r="C791" i="26" s="1"/>
  <c r="B792" i="26"/>
  <c r="C792" i="26" s="1"/>
  <c r="B793" i="26"/>
  <c r="C793" i="26" s="1"/>
  <c r="B794" i="26"/>
  <c r="B795" i="26"/>
  <c r="C795" i="26" s="1"/>
  <c r="B796" i="26"/>
  <c r="C796" i="26" s="1"/>
  <c r="B797" i="26"/>
  <c r="C797" i="26" s="1"/>
  <c r="B798" i="26"/>
  <c r="B799" i="26"/>
  <c r="C799" i="26" s="1"/>
  <c r="B800" i="26"/>
  <c r="C800" i="26" s="1"/>
  <c r="B801" i="26"/>
  <c r="C801" i="26" s="1"/>
  <c r="B802" i="26"/>
  <c r="B803" i="26"/>
  <c r="C803" i="26" s="1"/>
  <c r="B804" i="26"/>
  <c r="C804" i="26" s="1"/>
  <c r="B805" i="26"/>
  <c r="C805" i="26" s="1"/>
  <c r="B806" i="26"/>
  <c r="B807" i="26"/>
  <c r="C807" i="26" s="1"/>
  <c r="B808" i="26"/>
  <c r="C808" i="26" s="1"/>
  <c r="B809" i="26"/>
  <c r="C809" i="26" s="1"/>
  <c r="B810" i="26"/>
  <c r="B811" i="26"/>
  <c r="C811" i="26" s="1"/>
  <c r="B812" i="26"/>
  <c r="C812" i="26" s="1"/>
  <c r="B813" i="26"/>
  <c r="C813" i="26" s="1"/>
  <c r="B814" i="26"/>
  <c r="B815" i="26"/>
  <c r="C815" i="26" s="1"/>
  <c r="B816" i="26"/>
  <c r="C816" i="26" s="1"/>
  <c r="B817" i="26"/>
  <c r="C817" i="26" s="1"/>
  <c r="B818" i="26"/>
  <c r="B819" i="26"/>
  <c r="C819" i="26" s="1"/>
  <c r="B820" i="26"/>
  <c r="C820" i="26" s="1"/>
  <c r="B821" i="26"/>
  <c r="C821" i="26" s="1"/>
  <c r="B822" i="26"/>
  <c r="C822" i="26" s="1"/>
  <c r="B823" i="26"/>
  <c r="B824" i="26"/>
  <c r="C824" i="26" s="1"/>
  <c r="B825" i="26"/>
  <c r="C825" i="26" s="1"/>
  <c r="B826" i="26"/>
  <c r="C826" i="26" s="1"/>
  <c r="B827" i="26"/>
  <c r="C827" i="26" s="1"/>
  <c r="B828" i="26"/>
  <c r="C828" i="26" s="1"/>
  <c r="B829" i="26"/>
  <c r="C829" i="26" s="1"/>
  <c r="B830" i="26"/>
  <c r="B831" i="26"/>
  <c r="C831" i="26" s="1"/>
  <c r="B832" i="26"/>
  <c r="C832" i="26" s="1"/>
  <c r="B833" i="26"/>
  <c r="C833" i="26" s="1"/>
  <c r="B834" i="26"/>
  <c r="B835" i="26"/>
  <c r="C835" i="26" s="1"/>
  <c r="B836" i="26"/>
  <c r="C836" i="26" s="1"/>
  <c r="B837" i="26"/>
  <c r="C837" i="26" s="1"/>
  <c r="B838" i="26"/>
  <c r="B839" i="26"/>
  <c r="C839" i="26" s="1"/>
  <c r="B840" i="26"/>
  <c r="C840" i="26" s="1"/>
  <c r="B841" i="26"/>
  <c r="C841" i="26" s="1"/>
  <c r="B842" i="26"/>
  <c r="B843" i="26"/>
  <c r="C843" i="26" s="1"/>
  <c r="B844" i="26"/>
  <c r="C844" i="26" s="1"/>
  <c r="B845" i="26"/>
  <c r="C845" i="26" s="1"/>
  <c r="B846" i="26"/>
  <c r="B847" i="26"/>
  <c r="C847" i="26" s="1"/>
  <c r="B848" i="26"/>
  <c r="C848" i="26" s="1"/>
  <c r="B849" i="26"/>
  <c r="C849" i="26" s="1"/>
  <c r="B850" i="26"/>
  <c r="C850" i="26" s="1"/>
  <c r="B851" i="26"/>
  <c r="C851" i="26" s="1"/>
  <c r="B852" i="26"/>
  <c r="C852" i="26" s="1"/>
  <c r="B853" i="26"/>
  <c r="B854" i="26"/>
  <c r="C854" i="26" s="1"/>
  <c r="B855" i="26"/>
  <c r="C855" i="26" s="1"/>
  <c r="B856" i="26"/>
  <c r="C856" i="26" s="1"/>
  <c r="B857" i="26"/>
  <c r="C857" i="26" s="1"/>
  <c r="B858" i="26"/>
  <c r="B859" i="26"/>
  <c r="C859" i="26" s="1"/>
  <c r="B860" i="26"/>
  <c r="C860" i="26" s="1"/>
  <c r="B861" i="26"/>
  <c r="C861" i="26" s="1"/>
  <c r="B862" i="26"/>
  <c r="C862" i="26" s="1"/>
  <c r="B863" i="26"/>
  <c r="C863" i="26" s="1"/>
  <c r="B864" i="26"/>
  <c r="B865" i="26"/>
  <c r="C865" i="26" s="1"/>
  <c r="B866" i="26"/>
  <c r="C866" i="26" s="1"/>
  <c r="B867" i="26"/>
  <c r="C867" i="26" s="1"/>
  <c r="B868" i="26"/>
  <c r="C868" i="26" s="1"/>
  <c r="B869" i="26"/>
  <c r="B870" i="26"/>
  <c r="C870" i="26" s="1"/>
  <c r="B871" i="26"/>
  <c r="C871" i="26" s="1"/>
  <c r="B872" i="26"/>
  <c r="C872" i="26" s="1"/>
  <c r="B873" i="26"/>
  <c r="C873" i="26" s="1"/>
  <c r="B874" i="26"/>
  <c r="B875" i="26"/>
  <c r="C875" i="26" s="1"/>
  <c r="B876" i="26"/>
  <c r="C876" i="26" s="1"/>
  <c r="B877" i="26"/>
  <c r="C877" i="26" s="1"/>
  <c r="B878" i="26"/>
  <c r="C878" i="26" s="1"/>
  <c r="B879" i="26"/>
  <c r="B880" i="26"/>
  <c r="C880" i="26" s="1"/>
  <c r="B881" i="26"/>
  <c r="C881" i="26" s="1"/>
  <c r="B882" i="26"/>
  <c r="C882" i="26" s="1"/>
  <c r="B883" i="26"/>
  <c r="C883" i="26" s="1"/>
  <c r="B884" i="26"/>
  <c r="B885" i="26"/>
  <c r="B886" i="26"/>
  <c r="B887" i="26"/>
  <c r="C887" i="26" s="1"/>
  <c r="B888" i="26"/>
  <c r="C888" i="26" s="1"/>
  <c r="B889" i="26"/>
  <c r="C889" i="26" s="1"/>
  <c r="B890" i="26"/>
  <c r="C890" i="26" s="1"/>
  <c r="B891" i="26"/>
  <c r="C891" i="26" s="1"/>
  <c r="B892" i="26"/>
  <c r="C892" i="26" s="1"/>
  <c r="B893" i="26"/>
  <c r="B894" i="26"/>
  <c r="C894" i="26" s="1"/>
  <c r="B895" i="26"/>
  <c r="C895" i="26" s="1"/>
  <c r="B896" i="26"/>
  <c r="C896" i="26" s="1"/>
  <c r="B897" i="26"/>
  <c r="C897" i="26" s="1"/>
  <c r="B898" i="26"/>
  <c r="B899" i="26"/>
  <c r="C899" i="26" s="1"/>
  <c r="B900" i="26"/>
  <c r="C900" i="26" s="1"/>
  <c r="B901" i="26"/>
  <c r="C901" i="26" s="1"/>
  <c r="B902" i="26"/>
  <c r="B903" i="26"/>
  <c r="C903" i="26" s="1"/>
  <c r="B904" i="26"/>
  <c r="C904" i="26" s="1"/>
  <c r="B905" i="26"/>
  <c r="C905" i="26" s="1"/>
  <c r="B906" i="26"/>
  <c r="C906" i="26" s="1"/>
  <c r="B907" i="26"/>
  <c r="C907" i="26" s="1"/>
  <c r="B908" i="26"/>
  <c r="C908" i="26" s="1"/>
  <c r="B909" i="26"/>
  <c r="B910" i="26"/>
  <c r="C910" i="26" s="1"/>
  <c r="B911" i="26"/>
  <c r="C911" i="26" s="1"/>
  <c r="B912" i="26"/>
  <c r="C912" i="26" s="1"/>
  <c r="B913" i="26"/>
  <c r="C913" i="26" s="1"/>
  <c r="B914" i="26"/>
  <c r="C914" i="26" s="1"/>
  <c r="B915" i="26"/>
  <c r="C915" i="26" s="1"/>
  <c r="B916" i="26"/>
  <c r="B917" i="26"/>
  <c r="C917" i="26" s="1"/>
  <c r="B918" i="26"/>
  <c r="C918" i="26" s="1"/>
  <c r="B919" i="26"/>
  <c r="C919" i="26" s="1"/>
  <c r="B920" i="26"/>
  <c r="C920" i="26" s="1"/>
  <c r="B921" i="26"/>
  <c r="B922" i="26"/>
  <c r="C922" i="26" s="1"/>
  <c r="B923" i="26"/>
  <c r="C923" i="26" s="1"/>
  <c r="B924" i="26"/>
  <c r="C924" i="26" s="1"/>
  <c r="B925" i="26"/>
  <c r="C925" i="26" s="1"/>
  <c r="B926" i="26"/>
  <c r="C926" i="26" s="1"/>
  <c r="B927" i="26"/>
  <c r="B928" i="26"/>
  <c r="C928" i="26" s="1"/>
  <c r="B929" i="26"/>
  <c r="C929" i="26" s="1"/>
  <c r="B930" i="26"/>
  <c r="C930" i="26" s="1"/>
  <c r="B931" i="26"/>
  <c r="C931" i="26" s="1"/>
  <c r="B932" i="26"/>
  <c r="C932" i="26" s="1"/>
  <c r="B933" i="26"/>
  <c r="B934" i="26"/>
  <c r="C934" i="26" s="1"/>
  <c r="B935" i="26"/>
  <c r="C935" i="26" s="1"/>
  <c r="B936" i="26"/>
  <c r="C936" i="26" s="1"/>
  <c r="B937" i="26"/>
  <c r="C937" i="26" s="1"/>
  <c r="B938" i="26"/>
  <c r="C938" i="26" s="1"/>
  <c r="B939" i="26"/>
  <c r="C939" i="26" s="1"/>
  <c r="B940" i="26"/>
  <c r="B941" i="26"/>
  <c r="C941" i="26" s="1"/>
  <c r="B942" i="26"/>
  <c r="C942" i="26" s="1"/>
  <c r="B943" i="26"/>
  <c r="C943" i="26" s="1"/>
  <c r="B944" i="26"/>
  <c r="C944" i="26" s="1"/>
  <c r="B945" i="26"/>
  <c r="C945" i="26" s="1"/>
  <c r="B946" i="26"/>
  <c r="C946" i="26" s="1"/>
  <c r="B947" i="26"/>
  <c r="B948" i="26"/>
  <c r="C948" i="26" s="1"/>
  <c r="B949" i="26"/>
  <c r="C949" i="26" s="1"/>
  <c r="B950" i="26"/>
  <c r="C950" i="26" s="1"/>
  <c r="B951" i="26"/>
  <c r="B952" i="26"/>
  <c r="C952" i="26" s="1"/>
  <c r="B953" i="26"/>
  <c r="C953" i="26" s="1"/>
  <c r="B954" i="26"/>
  <c r="C954" i="26" s="1"/>
  <c r="B955" i="26"/>
  <c r="B956" i="26"/>
  <c r="C956" i="26" s="1"/>
  <c r="B957" i="26"/>
  <c r="C957" i="26" s="1"/>
  <c r="B958" i="26"/>
  <c r="C958" i="26" s="1"/>
  <c r="B959" i="26"/>
  <c r="B960" i="26"/>
  <c r="C960" i="26" s="1"/>
  <c r="B961" i="26"/>
  <c r="C961" i="26" s="1"/>
  <c r="B962" i="26"/>
  <c r="C962" i="26" s="1"/>
  <c r="B963" i="26"/>
  <c r="B964" i="26"/>
  <c r="C964" i="26" s="1"/>
  <c r="B965" i="26"/>
  <c r="C965" i="26" s="1"/>
  <c r="B966" i="26"/>
  <c r="C966" i="26" s="1"/>
  <c r="B967" i="26"/>
  <c r="C967" i="26" s="1"/>
  <c r="B968" i="26"/>
  <c r="B969" i="26"/>
  <c r="C969" i="26" s="1"/>
  <c r="B970" i="26"/>
  <c r="C970" i="26" s="1"/>
  <c r="B971" i="26"/>
  <c r="C971" i="26" s="1"/>
  <c r="B972" i="26"/>
  <c r="C972" i="26" s="1"/>
  <c r="B973" i="26"/>
  <c r="B974" i="26"/>
  <c r="C974" i="26" s="1"/>
  <c r="B975" i="26"/>
  <c r="C975" i="26" s="1"/>
  <c r="B976" i="26"/>
  <c r="C976" i="26" s="1"/>
  <c r="B977" i="26"/>
  <c r="C977" i="26" s="1"/>
  <c r="B978" i="26"/>
  <c r="B979" i="26"/>
  <c r="C979" i="26" s="1"/>
  <c r="B980" i="26"/>
  <c r="C980" i="26" s="1"/>
  <c r="B981" i="26"/>
  <c r="C981" i="26" s="1"/>
  <c r="B982" i="26"/>
  <c r="C982" i="26" s="1"/>
  <c r="B983" i="26"/>
  <c r="B984" i="26"/>
  <c r="C984" i="26" s="1"/>
  <c r="B985" i="26"/>
  <c r="C985" i="26" s="1"/>
  <c r="B986" i="26"/>
  <c r="C986" i="26" s="1"/>
  <c r="B987" i="26"/>
  <c r="C987" i="26" s="1"/>
  <c r="B988" i="26"/>
  <c r="B989" i="26"/>
  <c r="C989" i="26" s="1"/>
  <c r="B990" i="26"/>
  <c r="C990" i="26" s="1"/>
  <c r="B991" i="26"/>
  <c r="C991" i="26" s="1"/>
  <c r="B992" i="26"/>
  <c r="C992" i="26" s="1"/>
  <c r="B993" i="26"/>
  <c r="B994" i="26"/>
  <c r="C994" i="26" s="1"/>
  <c r="B995" i="26"/>
  <c r="C995" i="26" s="1"/>
  <c r="B996" i="26"/>
  <c r="C996" i="26" s="1"/>
  <c r="B997" i="26"/>
  <c r="B998" i="26"/>
  <c r="C998" i="26" s="1"/>
  <c r="B999" i="26"/>
  <c r="C999" i="26" s="1"/>
  <c r="B1000" i="26"/>
  <c r="C1000" i="26" s="1"/>
  <c r="B1001" i="26"/>
  <c r="B1002" i="26"/>
  <c r="C1002" i="26" s="1"/>
  <c r="B1003" i="26"/>
  <c r="C1003" i="26" s="1"/>
  <c r="B1004" i="26"/>
  <c r="C1004" i="26" s="1"/>
  <c r="B1005" i="26"/>
  <c r="B1006" i="26"/>
  <c r="C1006" i="26" s="1"/>
  <c r="B1007" i="26"/>
  <c r="C1007" i="26" s="1"/>
  <c r="B1008" i="26"/>
  <c r="C1008" i="26" s="1"/>
  <c r="B1009" i="26"/>
  <c r="B1010" i="26"/>
  <c r="C1010" i="26" s="1"/>
  <c r="B1011" i="26"/>
  <c r="C1011" i="26" s="1"/>
  <c r="B1012" i="26"/>
  <c r="C1012" i="26" s="1"/>
  <c r="B1013" i="26"/>
  <c r="C1013" i="26" s="1"/>
  <c r="B1014" i="26"/>
  <c r="C1014" i="26" s="1"/>
  <c r="B1015" i="26"/>
  <c r="C1015" i="26" s="1"/>
  <c r="B1016" i="26"/>
  <c r="B1017" i="26"/>
  <c r="C1017" i="26" s="1"/>
  <c r="B1018" i="26"/>
  <c r="C1018" i="26" s="1"/>
  <c r="B1019" i="26"/>
  <c r="C1019" i="26" s="1"/>
  <c r="B1020" i="26"/>
  <c r="C1020" i="26" s="1"/>
  <c r="B1021" i="26"/>
  <c r="C1021" i="26" s="1"/>
  <c r="B1022" i="26"/>
  <c r="C1022" i="26" s="1"/>
  <c r="B1023" i="26"/>
  <c r="B1024" i="26"/>
  <c r="C1024" i="26" s="1"/>
  <c r="B1025" i="26"/>
  <c r="C1025" i="26" s="1"/>
  <c r="B1026" i="26"/>
  <c r="C1026" i="26" s="1"/>
  <c r="B1027" i="26"/>
  <c r="C1027" i="26" s="1"/>
  <c r="B1028" i="26"/>
  <c r="C1028" i="26" s="1"/>
  <c r="B1029" i="26"/>
  <c r="C1029" i="26" s="1"/>
  <c r="B1030" i="26"/>
  <c r="B1031" i="26"/>
  <c r="C1031" i="26" s="1"/>
  <c r="B1032" i="26"/>
  <c r="C1032" i="26" s="1"/>
  <c r="B1033" i="26"/>
  <c r="C1033" i="26" s="1"/>
  <c r="B1034" i="26"/>
  <c r="C1034" i="26" s="1"/>
  <c r="B1035" i="26"/>
  <c r="C1035" i="26" s="1"/>
  <c r="B1036" i="26"/>
  <c r="C1036" i="26" s="1"/>
  <c r="B1037" i="26"/>
  <c r="B1038" i="26"/>
  <c r="B1039" i="26"/>
  <c r="C1039" i="26" s="1"/>
  <c r="B1040" i="26"/>
  <c r="C1040" i="26" s="1"/>
  <c r="B1041" i="26"/>
  <c r="C1041" i="26" s="1"/>
  <c r="B1042" i="26"/>
  <c r="C1042" i="26" s="1"/>
  <c r="B1043" i="26"/>
  <c r="C1043" i="26" s="1"/>
  <c r="B1044" i="26"/>
  <c r="C1044" i="26" s="1"/>
  <c r="B1045" i="26"/>
  <c r="B1046" i="26"/>
  <c r="C1046" i="26" s="1"/>
  <c r="B1047" i="26"/>
  <c r="C1047" i="26" s="1"/>
  <c r="B1048" i="26"/>
  <c r="C1048" i="26" s="1"/>
  <c r="B1049" i="26"/>
  <c r="C1049" i="26" s="1"/>
  <c r="B1050" i="26"/>
  <c r="B1051" i="26"/>
  <c r="C1051" i="26" s="1"/>
  <c r="B1052" i="26"/>
  <c r="C1052" i="26" s="1"/>
  <c r="B1053" i="26"/>
  <c r="C1053" i="26" s="1"/>
  <c r="B1054" i="26"/>
  <c r="C1054" i="26" s="1"/>
  <c r="B1055" i="26"/>
  <c r="B1056" i="26"/>
  <c r="C1056" i="26" s="1"/>
  <c r="B1057" i="26"/>
  <c r="C1057" i="26" s="1"/>
  <c r="B1058" i="26"/>
  <c r="C1058" i="26" s="1"/>
  <c r="B1059" i="26"/>
  <c r="C1059" i="26" s="1"/>
  <c r="B1060" i="26"/>
  <c r="B1061" i="26"/>
  <c r="C1061" i="26" s="1"/>
  <c r="B1062" i="26"/>
  <c r="C1062" i="26" s="1"/>
  <c r="B1063" i="26"/>
  <c r="C1063" i="26" s="1"/>
  <c r="B1064" i="26"/>
  <c r="C1064" i="26" s="1"/>
  <c r="B1065" i="26"/>
  <c r="B1066" i="26"/>
  <c r="C1066" i="26" s="1"/>
  <c r="B1067" i="26"/>
  <c r="C1067" i="26" s="1"/>
  <c r="B1068" i="26"/>
  <c r="C1068" i="26" s="1"/>
  <c r="B1069" i="26"/>
  <c r="C1069" i="26" s="1"/>
  <c r="B1070" i="26"/>
  <c r="B1071" i="26"/>
  <c r="C1071" i="26" s="1"/>
  <c r="B1072" i="26"/>
  <c r="C1072" i="26" s="1"/>
  <c r="B1073" i="26"/>
  <c r="C1073" i="26" s="1"/>
  <c r="B1074" i="26"/>
  <c r="C1074" i="26" s="1"/>
  <c r="B1075" i="26"/>
  <c r="B1076" i="26"/>
  <c r="B1077" i="26"/>
  <c r="B1078" i="26"/>
  <c r="C1078" i="26" s="1"/>
  <c r="B1079" i="26"/>
  <c r="C1079" i="26" s="1"/>
  <c r="B1080" i="26"/>
  <c r="C1080" i="26" s="1"/>
  <c r="B1081" i="26"/>
  <c r="C1081" i="26" s="1"/>
  <c r="B1082" i="26"/>
  <c r="C1082" i="26" s="1"/>
  <c r="B1083" i="26"/>
  <c r="C1083" i="26" s="1"/>
  <c r="B1084" i="26"/>
  <c r="B1085" i="26"/>
  <c r="C1085" i="26" s="1"/>
  <c r="B1086" i="26"/>
  <c r="C1086" i="26" s="1"/>
  <c r="B1087" i="26"/>
  <c r="C1087" i="26" s="1"/>
  <c r="B1088" i="26"/>
  <c r="C1088" i="26" s="1"/>
  <c r="B1089" i="26"/>
  <c r="C1089" i="26" s="1"/>
  <c r="B1090" i="26"/>
  <c r="C1090" i="26" s="1"/>
  <c r="B1091" i="26"/>
  <c r="B1092" i="26"/>
  <c r="C1092" i="26" s="1"/>
  <c r="B1093" i="26"/>
  <c r="C1093" i="26" s="1"/>
  <c r="B1094" i="26"/>
  <c r="C1094" i="26" s="1"/>
  <c r="B1095" i="26"/>
  <c r="B1096" i="26"/>
  <c r="C1096" i="26" s="1"/>
  <c r="B1097" i="26"/>
  <c r="C1097" i="26" s="1"/>
  <c r="B1098" i="26"/>
  <c r="C1098" i="26" s="1"/>
  <c r="B1099" i="26"/>
  <c r="B1100" i="26"/>
  <c r="C1100" i="26" s="1"/>
  <c r="B1101" i="26"/>
  <c r="C1101" i="26" s="1"/>
  <c r="B1102" i="26"/>
  <c r="C1102" i="26" s="1"/>
  <c r="B1103" i="26"/>
  <c r="C1103" i="26" s="1"/>
  <c r="B1104" i="26"/>
  <c r="C1104" i="26" s="1"/>
  <c r="B1105" i="26"/>
  <c r="C1105" i="26" s="1"/>
  <c r="B1106" i="26"/>
  <c r="B1107" i="26"/>
  <c r="C1107" i="26" s="1"/>
  <c r="B1108" i="26"/>
  <c r="C1108" i="26" s="1"/>
  <c r="B1109" i="26"/>
  <c r="C1109" i="26" s="1"/>
  <c r="B1110" i="26"/>
  <c r="C1110" i="26" s="1"/>
  <c r="B1111" i="26"/>
  <c r="C1111" i="26" s="1"/>
  <c r="B1112" i="26"/>
  <c r="C1112" i="26" s="1"/>
  <c r="B1113" i="26"/>
  <c r="B1114" i="26"/>
  <c r="C1114" i="26" s="1"/>
  <c r="B1115" i="26"/>
  <c r="C1115" i="26" s="1"/>
  <c r="B1116" i="26"/>
  <c r="C1116" i="26" s="1"/>
  <c r="B1117" i="26"/>
  <c r="B1118" i="26"/>
  <c r="C1118" i="26" s="1"/>
  <c r="B1119" i="26"/>
  <c r="C1119" i="26" s="1"/>
  <c r="B1120" i="26"/>
  <c r="C1120" i="26" s="1"/>
  <c r="B1121" i="26"/>
  <c r="B1122" i="26"/>
  <c r="C1122" i="26" s="1"/>
  <c r="B1123" i="26"/>
  <c r="C1123" i="26" s="1"/>
  <c r="B1124" i="26"/>
  <c r="C1124" i="26" s="1"/>
  <c r="B1125" i="26"/>
  <c r="B1126" i="26"/>
  <c r="C1126" i="26" s="1"/>
  <c r="B1127" i="26"/>
  <c r="C1127" i="26" s="1"/>
  <c r="B1128" i="26"/>
  <c r="C1128" i="26" s="1"/>
  <c r="B1129" i="26"/>
  <c r="B1130" i="26"/>
  <c r="C1130" i="26" s="1"/>
  <c r="B1131" i="26"/>
  <c r="C1131" i="26" s="1"/>
  <c r="B1132" i="26"/>
  <c r="C1132" i="26" s="1"/>
  <c r="B1133" i="26"/>
  <c r="B1134" i="26"/>
  <c r="C1134" i="26" s="1"/>
  <c r="B1135" i="26"/>
  <c r="C1135" i="26" s="1"/>
  <c r="B1136" i="26"/>
  <c r="C1136" i="26" s="1"/>
  <c r="B1137" i="26"/>
  <c r="B1138" i="26"/>
  <c r="C1138" i="26" s="1"/>
  <c r="B1139" i="26"/>
  <c r="C1139" i="26" s="1"/>
  <c r="B1140" i="26"/>
  <c r="C1140" i="26" s="1"/>
  <c r="B1141" i="26"/>
  <c r="B1142" i="26"/>
  <c r="C1142" i="26" s="1"/>
  <c r="B1143" i="26"/>
  <c r="C1143" i="26" s="1"/>
  <c r="B1144" i="26"/>
  <c r="C1144" i="26" s="1"/>
  <c r="B1145" i="26"/>
  <c r="B1146" i="26"/>
  <c r="C1146" i="26" s="1"/>
  <c r="B1147" i="26"/>
  <c r="C1147" i="26" s="1"/>
  <c r="B1148" i="26"/>
  <c r="C1148" i="26" s="1"/>
  <c r="B1149" i="26"/>
  <c r="B1150" i="26"/>
  <c r="C1150" i="26" s="1"/>
  <c r="B1151" i="26"/>
  <c r="C1151" i="26" s="1"/>
  <c r="B1152" i="26"/>
  <c r="C1152" i="26" s="1"/>
  <c r="B1153" i="26"/>
  <c r="B1154" i="26"/>
  <c r="C1154" i="26" s="1"/>
  <c r="B1155" i="26"/>
  <c r="C1155" i="26" s="1"/>
  <c r="B1156" i="26"/>
  <c r="C1156" i="26" s="1"/>
  <c r="B1157" i="26"/>
  <c r="B1158" i="26"/>
  <c r="C1158" i="26" s="1"/>
  <c r="B1159" i="26"/>
  <c r="C1159" i="26" s="1"/>
  <c r="B1160" i="26"/>
  <c r="C1160" i="26" s="1"/>
  <c r="B1161" i="26"/>
  <c r="B1162" i="26"/>
  <c r="C1162" i="26" s="1"/>
  <c r="B1163" i="26"/>
  <c r="C1163" i="26" s="1"/>
  <c r="B1164" i="26"/>
  <c r="C1164" i="26" s="1"/>
  <c r="B1165" i="26"/>
  <c r="B1166" i="26"/>
  <c r="C1166" i="26" s="1"/>
  <c r="B1167" i="26"/>
  <c r="C1167" i="26" s="1"/>
  <c r="B1168" i="26"/>
  <c r="C1168" i="26" s="1"/>
  <c r="B1169" i="26"/>
  <c r="B1170" i="26"/>
  <c r="C1170" i="26" s="1"/>
  <c r="B1171" i="26"/>
  <c r="C1171" i="26" s="1"/>
  <c r="B1172" i="26"/>
  <c r="C1172" i="26" s="1"/>
  <c r="B1173" i="26"/>
  <c r="B1174" i="26"/>
  <c r="C1174" i="26" s="1"/>
  <c r="B1175" i="26"/>
  <c r="C1175" i="26" s="1"/>
  <c r="B1176" i="26"/>
  <c r="C1176" i="26" s="1"/>
  <c r="B1177" i="26"/>
  <c r="B1178" i="26"/>
  <c r="C1178" i="26" s="1"/>
  <c r="B1179" i="26"/>
  <c r="C1179" i="26" s="1"/>
  <c r="B1180" i="26"/>
  <c r="C1180" i="26" s="1"/>
  <c r="B1181" i="26"/>
  <c r="B1182" i="26"/>
  <c r="C1182" i="26" s="1"/>
  <c r="B1183" i="26"/>
  <c r="C1183" i="26" s="1"/>
  <c r="B1184" i="26"/>
  <c r="C1184" i="26" s="1"/>
  <c r="B1185" i="26"/>
  <c r="B1186" i="26"/>
  <c r="C1186" i="26" s="1"/>
  <c r="B1187" i="26"/>
  <c r="C1187" i="26" s="1"/>
  <c r="B1188" i="26"/>
  <c r="C1188" i="26" s="1"/>
  <c r="B1189" i="26"/>
  <c r="B1190" i="26"/>
  <c r="C1190" i="26" s="1"/>
  <c r="B1191" i="26"/>
  <c r="C1191" i="26" s="1"/>
  <c r="B1192" i="26"/>
  <c r="C1192" i="26" s="1"/>
  <c r="B1193" i="26"/>
  <c r="B1194" i="26"/>
  <c r="C1194" i="26" s="1"/>
  <c r="B1195" i="26"/>
  <c r="C1195" i="26" s="1"/>
  <c r="B1196" i="26"/>
  <c r="C1196" i="26" s="1"/>
  <c r="B1197" i="26"/>
  <c r="B1198" i="26"/>
  <c r="C1198" i="26" s="1"/>
  <c r="B1199" i="26"/>
  <c r="C1199" i="26" s="1"/>
  <c r="B1200" i="26"/>
  <c r="C1200" i="26" s="1"/>
  <c r="B1201" i="26"/>
  <c r="B1202" i="26"/>
  <c r="C1202" i="26" s="1"/>
  <c r="B1203" i="26"/>
  <c r="C1203" i="26" s="1"/>
  <c r="B1204" i="26"/>
  <c r="C1204" i="26" s="1"/>
  <c r="B1205" i="26"/>
  <c r="B1206" i="26"/>
  <c r="C1206" i="26" s="1"/>
  <c r="B1207" i="26"/>
  <c r="C1207" i="26" s="1"/>
  <c r="B1208" i="26"/>
  <c r="C1208" i="26" s="1"/>
  <c r="B1209" i="26"/>
  <c r="B1210" i="26"/>
  <c r="C1210" i="26" s="1"/>
  <c r="B1211" i="26"/>
  <c r="C1211" i="26" s="1"/>
  <c r="B1212" i="26"/>
  <c r="C1212" i="26" s="1"/>
  <c r="B1213" i="26"/>
  <c r="B1214" i="26"/>
  <c r="C1214" i="26" s="1"/>
  <c r="B1215" i="26"/>
  <c r="C1215" i="26" s="1"/>
  <c r="B1216" i="26"/>
  <c r="C1216" i="26" s="1"/>
  <c r="B1217" i="26"/>
  <c r="B1218" i="26"/>
  <c r="C1218" i="26" s="1"/>
  <c r="B1219" i="26"/>
  <c r="C1219" i="26" s="1"/>
  <c r="B1220" i="26"/>
  <c r="C1220" i="26" s="1"/>
  <c r="B1221" i="26"/>
  <c r="C1221" i="26" s="1"/>
  <c r="B1222" i="26"/>
  <c r="B1223" i="26"/>
  <c r="C1223" i="26" s="1"/>
  <c r="B1224" i="26"/>
  <c r="C1224" i="26" s="1"/>
  <c r="B1225" i="26"/>
  <c r="C1225" i="26" s="1"/>
  <c r="B1226" i="26"/>
  <c r="C1226" i="26" s="1"/>
  <c r="B1227" i="26"/>
  <c r="C1227" i="26" s="1"/>
  <c r="B1228" i="26"/>
  <c r="C1228" i="26" s="1"/>
  <c r="B1229" i="26"/>
  <c r="B1230" i="26"/>
  <c r="C1230" i="26" s="1"/>
  <c r="B1231" i="26"/>
  <c r="C1231" i="26" s="1"/>
  <c r="B1232" i="26"/>
  <c r="C1232" i="26" s="1"/>
  <c r="B1233" i="26"/>
  <c r="B1234" i="26"/>
  <c r="C1234" i="26" s="1"/>
  <c r="B1235" i="26"/>
  <c r="C1235" i="26" s="1"/>
  <c r="B1236" i="26"/>
  <c r="C1236" i="26" s="1"/>
  <c r="B1237" i="26"/>
  <c r="B1238" i="26"/>
  <c r="C1238" i="26" s="1"/>
  <c r="B1239" i="26"/>
  <c r="C1239" i="26" s="1"/>
  <c r="B1240" i="26"/>
  <c r="C1240" i="26" s="1"/>
  <c r="B1241" i="26"/>
  <c r="B1242" i="26"/>
  <c r="C1242" i="26" s="1"/>
  <c r="B1243" i="26"/>
  <c r="C1243" i="26" s="1"/>
  <c r="B1244" i="26"/>
  <c r="C1244" i="26" s="1"/>
  <c r="B1245" i="26"/>
  <c r="B1246" i="26"/>
  <c r="C1246" i="26" s="1"/>
  <c r="B1247" i="26"/>
  <c r="C1247" i="26" s="1"/>
  <c r="B1248" i="26"/>
  <c r="C1248" i="26" s="1"/>
  <c r="B1249" i="26"/>
  <c r="B1250" i="26"/>
  <c r="C1250" i="26" s="1"/>
  <c r="B1251" i="26"/>
  <c r="C1251" i="26" s="1"/>
  <c r="B1252" i="26"/>
  <c r="C1252" i="26" s="1"/>
  <c r="B1253" i="26"/>
  <c r="C1253" i="26" s="1"/>
  <c r="B1254" i="26"/>
  <c r="C1254" i="26" s="1"/>
  <c r="B1255" i="26"/>
  <c r="C1255" i="26" s="1"/>
  <c r="B1256" i="26"/>
  <c r="B1257" i="26"/>
  <c r="C1257" i="26" s="1"/>
  <c r="B1258" i="26"/>
  <c r="C1258" i="26" s="1"/>
  <c r="B1259" i="26"/>
  <c r="C1259" i="26" s="1"/>
  <c r="B1260" i="26"/>
  <c r="C1260" i="26" s="1"/>
  <c r="B1261" i="26"/>
  <c r="C1261" i="26" s="1"/>
  <c r="B1262" i="26"/>
  <c r="C1262" i="26" s="1"/>
  <c r="B1263" i="26"/>
  <c r="B1264" i="26"/>
  <c r="C1264" i="26" s="1"/>
  <c r="B1265" i="26"/>
  <c r="C1265" i="26" s="1"/>
  <c r="B1266" i="26"/>
  <c r="C1266" i="26" s="1"/>
  <c r="B1267" i="26"/>
  <c r="C1267" i="26" s="1"/>
  <c r="B1268" i="26"/>
  <c r="B1269" i="26"/>
  <c r="C1269" i="26" s="1"/>
  <c r="B1270" i="26"/>
  <c r="C1270" i="26" s="1"/>
  <c r="B1271" i="26"/>
  <c r="C1271" i="26" s="1"/>
  <c r="B1272" i="26"/>
  <c r="C1272" i="26" s="1"/>
  <c r="B1273" i="26"/>
  <c r="C1273" i="26" s="1"/>
  <c r="B1274" i="26"/>
  <c r="B1275" i="26"/>
  <c r="C1275" i="26" s="1"/>
  <c r="B1276" i="26"/>
  <c r="C1276" i="26" s="1"/>
  <c r="B1277" i="26"/>
  <c r="C1277" i="26" s="1"/>
  <c r="B1278" i="26"/>
  <c r="C1278" i="26" s="1"/>
  <c r="B1279" i="26"/>
  <c r="C1279" i="26" s="1"/>
  <c r="B1280" i="26"/>
  <c r="B1281" i="26"/>
  <c r="C1281" i="26" s="1"/>
  <c r="B1282" i="26"/>
  <c r="C1282" i="26" s="1"/>
  <c r="B1283" i="26"/>
  <c r="C1283" i="26" s="1"/>
  <c r="B1284" i="26"/>
  <c r="C1284" i="26" s="1"/>
  <c r="B1285" i="26"/>
  <c r="C1285" i="26" s="1"/>
  <c r="B1286" i="26"/>
  <c r="C1286" i="26" s="1"/>
  <c r="B1287" i="26"/>
  <c r="B1288" i="26"/>
  <c r="C1288" i="26" s="1"/>
  <c r="B1289" i="26"/>
  <c r="C1289" i="26" s="1"/>
  <c r="B1290" i="26"/>
  <c r="C1290" i="26" s="1"/>
  <c r="B1291" i="26"/>
  <c r="C1291" i="26" s="1"/>
  <c r="B1292" i="26"/>
  <c r="C1292" i="26" s="1"/>
  <c r="B1293" i="26"/>
  <c r="C1293" i="26" s="1"/>
  <c r="B1294" i="26"/>
  <c r="B1295" i="26"/>
  <c r="C1295" i="26" s="1"/>
  <c r="B1296" i="26"/>
  <c r="C1296" i="26" s="1"/>
  <c r="B1297" i="26"/>
  <c r="C1297" i="26" s="1"/>
  <c r="B1298" i="26"/>
  <c r="B1299" i="26"/>
  <c r="C1299" i="26" s="1"/>
  <c r="B1300" i="26"/>
  <c r="C1300" i="26" s="1"/>
  <c r="B1301" i="26"/>
  <c r="C1301" i="26" s="1"/>
  <c r="B1302" i="26"/>
  <c r="B1303" i="26"/>
  <c r="C1303" i="26" s="1"/>
  <c r="B1304" i="26"/>
  <c r="C1304" i="26" s="1"/>
  <c r="B1305" i="26"/>
  <c r="C1305" i="26" s="1"/>
  <c r="B1306" i="26"/>
  <c r="B1307" i="26"/>
  <c r="C1307" i="26" s="1"/>
  <c r="B1308" i="26"/>
  <c r="C1308" i="26" s="1"/>
  <c r="B1309" i="26"/>
  <c r="C1309" i="26" s="1"/>
  <c r="B1310" i="26"/>
  <c r="B1311" i="26"/>
  <c r="C1311" i="26" s="1"/>
  <c r="B1312" i="26"/>
  <c r="C1312" i="26" s="1"/>
  <c r="B1313" i="26"/>
  <c r="C1313" i="26" s="1"/>
  <c r="B1314" i="26"/>
  <c r="C1314" i="26" s="1"/>
  <c r="B1315" i="26"/>
  <c r="B1316" i="26"/>
  <c r="C1316" i="26" s="1"/>
  <c r="B1317" i="26"/>
  <c r="C1317" i="26" s="1"/>
  <c r="B1318" i="26"/>
  <c r="C1318" i="26" s="1"/>
  <c r="B1319" i="26"/>
  <c r="C1319" i="26" s="1"/>
  <c r="B1320" i="26"/>
  <c r="B1321" i="26"/>
  <c r="C1321" i="26" s="1"/>
  <c r="B1322" i="26"/>
  <c r="C1322" i="26" s="1"/>
  <c r="B1323" i="26"/>
  <c r="C1323" i="26" s="1"/>
  <c r="B1324" i="26"/>
  <c r="C1324" i="26" s="1"/>
  <c r="B1325" i="26"/>
  <c r="B1326" i="26"/>
  <c r="C1326" i="26" s="1"/>
  <c r="B1327" i="26"/>
  <c r="C1327" i="26" s="1"/>
  <c r="B1328" i="26"/>
  <c r="C1328" i="26" s="1"/>
  <c r="B1329" i="26"/>
  <c r="C1329" i="26" s="1"/>
  <c r="B1330" i="26"/>
  <c r="B1331" i="26"/>
  <c r="C1331" i="26" s="1"/>
  <c r="B1332" i="26"/>
  <c r="C1332" i="26" s="1"/>
  <c r="B1333" i="26"/>
  <c r="C1333" i="26" s="1"/>
  <c r="B1334" i="26"/>
  <c r="C1334" i="26" s="1"/>
  <c r="B1335" i="26"/>
  <c r="B1336" i="26"/>
  <c r="C1336" i="26" s="1"/>
  <c r="B1337" i="26"/>
  <c r="C1337" i="26" s="1"/>
  <c r="B1338" i="26"/>
  <c r="C1338" i="26" s="1"/>
  <c r="B1339" i="26"/>
  <c r="C1339" i="26" s="1"/>
  <c r="B1340" i="26"/>
  <c r="B1341" i="26"/>
  <c r="C1341" i="26" s="1"/>
  <c r="B1342" i="26"/>
  <c r="C1342" i="26" s="1"/>
  <c r="B1343" i="26"/>
  <c r="C1343" i="26" s="1"/>
  <c r="B1344" i="26"/>
  <c r="B1345" i="26"/>
  <c r="C1345" i="26" s="1"/>
  <c r="B1346" i="26"/>
  <c r="C1346" i="26" s="1"/>
  <c r="B1347" i="26"/>
  <c r="C1347" i="26" s="1"/>
  <c r="B1348" i="26"/>
  <c r="B1349" i="26"/>
  <c r="C1349" i="26" s="1"/>
  <c r="B1350" i="26"/>
  <c r="C1350" i="26" s="1"/>
  <c r="B1351" i="26"/>
  <c r="C1351" i="26" s="1"/>
  <c r="B1352" i="26"/>
  <c r="B1353" i="26"/>
  <c r="C1353" i="26" s="1"/>
  <c r="B1354" i="26"/>
  <c r="C1354" i="26" s="1"/>
  <c r="B1355" i="26"/>
  <c r="C1355" i="26" s="1"/>
  <c r="B1356" i="26"/>
  <c r="B1357" i="26"/>
  <c r="C1357" i="26" s="1"/>
  <c r="B1358" i="26"/>
  <c r="C1358" i="26" s="1"/>
  <c r="B1359" i="26"/>
  <c r="C1359" i="26" s="1"/>
  <c r="B1360" i="26"/>
  <c r="C1360" i="26" s="1"/>
  <c r="B1361" i="26"/>
  <c r="C1361" i="26" s="1"/>
  <c r="B1362" i="26"/>
  <c r="C1362" i="26" s="1"/>
  <c r="B1363" i="26"/>
  <c r="B1364" i="26"/>
  <c r="C1364" i="26" s="1"/>
  <c r="B1365" i="26"/>
  <c r="C1365" i="26" s="1"/>
  <c r="B1366" i="26"/>
  <c r="C1366" i="26" s="1"/>
  <c r="B1367" i="26"/>
  <c r="C1367" i="26" s="1"/>
  <c r="B1368" i="26"/>
  <c r="C1368" i="26" s="1"/>
  <c r="B1369" i="26"/>
  <c r="C1369" i="26" s="1"/>
  <c r="B1370" i="26"/>
  <c r="B1371" i="26"/>
  <c r="C1371" i="26" s="1"/>
  <c r="B1372" i="26"/>
  <c r="C1372" i="26" s="1"/>
  <c r="B1373" i="26"/>
  <c r="C1373" i="26" s="1"/>
  <c r="B1374" i="26"/>
  <c r="C1374" i="26" s="1"/>
  <c r="B1375" i="26"/>
  <c r="C1375" i="26" s="1"/>
  <c r="B1376" i="26"/>
  <c r="C1376" i="26" s="1"/>
  <c r="B1377" i="26"/>
  <c r="B1378" i="26"/>
  <c r="C1378" i="26" s="1"/>
  <c r="B1379" i="26"/>
  <c r="C1379" i="26" s="1"/>
  <c r="B1380" i="26"/>
  <c r="C1380" i="26" s="1"/>
  <c r="B1381" i="26"/>
  <c r="C1381" i="26" s="1"/>
  <c r="B1382" i="26"/>
  <c r="C1382" i="26" s="1"/>
  <c r="B1383" i="26"/>
  <c r="C1383" i="26" s="1"/>
  <c r="B1384" i="26"/>
  <c r="B1385" i="26"/>
  <c r="B1386" i="26"/>
  <c r="C1386" i="26" s="1"/>
  <c r="B1387" i="26"/>
  <c r="C1387" i="26" s="1"/>
  <c r="B1388" i="26"/>
  <c r="C1388" i="26" s="1"/>
  <c r="B1389" i="26"/>
  <c r="C1389" i="26" s="1"/>
  <c r="B1390" i="26"/>
  <c r="C1390" i="26" s="1"/>
  <c r="B1391" i="26"/>
  <c r="C1391" i="26" s="1"/>
  <c r="B1392" i="26"/>
  <c r="B1393" i="26"/>
  <c r="C1393" i="26" s="1"/>
  <c r="B1394" i="26"/>
  <c r="C1394" i="26" s="1"/>
  <c r="B1395" i="26"/>
  <c r="C1395" i="26" s="1"/>
  <c r="B1396" i="26"/>
  <c r="C1396" i="26" s="1"/>
  <c r="B1397" i="26"/>
  <c r="B1398" i="26"/>
  <c r="C1398" i="26" s="1"/>
  <c r="B1399" i="26"/>
  <c r="C1399" i="26" s="1"/>
  <c r="B1400" i="26"/>
  <c r="C1400" i="26" s="1"/>
  <c r="B1401" i="26"/>
  <c r="C1401" i="26" s="1"/>
  <c r="B1402" i="26"/>
  <c r="B1403" i="26"/>
  <c r="C1403" i="26" s="1"/>
  <c r="B1404" i="26"/>
  <c r="C1404" i="26" s="1"/>
  <c r="B1405" i="26"/>
  <c r="C1405" i="26" s="1"/>
  <c r="B1406" i="26"/>
  <c r="C1406" i="26" s="1"/>
  <c r="B1407" i="26"/>
  <c r="B1408" i="26"/>
  <c r="C1408" i="26" s="1"/>
  <c r="B1409" i="26"/>
  <c r="C1409" i="26" s="1"/>
  <c r="B1410" i="26"/>
  <c r="C1410" i="26" s="1"/>
  <c r="B1411" i="26"/>
  <c r="C1411" i="26" s="1"/>
  <c r="B1412" i="26"/>
  <c r="B1413" i="26"/>
  <c r="C1413" i="26" s="1"/>
  <c r="B1414" i="26"/>
  <c r="C1414" i="26" s="1"/>
  <c r="B1415" i="26"/>
  <c r="C1415" i="26" s="1"/>
  <c r="B1416" i="26"/>
  <c r="C1416" i="26" s="1"/>
  <c r="B1417" i="26"/>
  <c r="B1418" i="26"/>
  <c r="C1418" i="26" s="1"/>
  <c r="B1419" i="26"/>
  <c r="C1419" i="26" s="1"/>
  <c r="B1420" i="26"/>
  <c r="C1420" i="26" s="1"/>
  <c r="B1421" i="26"/>
  <c r="C1421" i="26" s="1"/>
  <c r="B1422" i="26"/>
  <c r="B1423" i="26"/>
  <c r="B1424" i="26"/>
  <c r="B1425" i="26"/>
  <c r="C1425" i="26" s="1"/>
  <c r="B1426" i="26"/>
  <c r="C1426" i="26" s="1"/>
  <c r="B1427" i="26"/>
  <c r="C1427" i="26" s="1"/>
  <c r="B1428" i="26"/>
  <c r="C1428" i="26" s="1"/>
  <c r="B1429" i="26"/>
  <c r="C1429" i="26" s="1"/>
  <c r="B1430" i="26"/>
  <c r="C1430" i="26" s="1"/>
  <c r="B1431" i="26"/>
  <c r="B1432" i="26"/>
  <c r="C1432" i="26" s="1"/>
  <c r="B1433" i="26"/>
  <c r="C1433" i="26" s="1"/>
  <c r="B1434" i="26"/>
  <c r="C1434" i="26" s="1"/>
  <c r="B1435" i="26"/>
  <c r="C1435" i="26" s="1"/>
  <c r="B1436" i="26"/>
  <c r="C1436" i="26" s="1"/>
  <c r="B1437" i="26"/>
  <c r="C1437" i="26" s="1"/>
  <c r="B1438" i="26"/>
  <c r="B1439" i="26"/>
  <c r="C1439" i="26" s="1"/>
  <c r="B1440" i="26"/>
  <c r="C1440" i="26" s="1"/>
  <c r="B1441" i="26"/>
  <c r="C1441" i="26" s="1"/>
  <c r="B1442" i="26"/>
  <c r="B1443" i="26"/>
  <c r="C1443" i="26" s="1"/>
  <c r="B1444" i="26"/>
  <c r="C1444" i="26" s="1"/>
  <c r="B1445" i="26"/>
  <c r="C1445" i="26" s="1"/>
  <c r="B1446" i="26"/>
  <c r="B1447" i="26"/>
  <c r="C1447" i="26" s="1"/>
  <c r="B1448" i="26"/>
  <c r="C1448" i="26" s="1"/>
  <c r="B1449" i="26"/>
  <c r="C1449" i="26" s="1"/>
  <c r="B1450" i="26"/>
  <c r="C1450" i="26" s="1"/>
  <c r="B1451" i="26"/>
  <c r="C1451" i="26" s="1"/>
  <c r="B1452" i="26"/>
  <c r="C1452" i="26" s="1"/>
  <c r="B1453" i="26"/>
  <c r="B1454" i="26"/>
  <c r="C1454" i="26" s="1"/>
  <c r="B1455" i="26"/>
  <c r="C1455" i="26" s="1"/>
  <c r="B1456" i="26"/>
  <c r="C1456" i="26" s="1"/>
  <c r="B1457" i="26"/>
  <c r="C1457" i="26" s="1"/>
  <c r="B1458" i="26"/>
  <c r="C1458" i="26" s="1"/>
  <c r="B1459" i="26"/>
  <c r="C1459" i="26" s="1"/>
  <c r="B1461" i="26"/>
  <c r="C1461" i="26" s="1"/>
  <c r="B1462" i="26"/>
  <c r="C1462" i="26" s="1"/>
  <c r="B1463" i="26"/>
  <c r="C1463" i="26" s="1"/>
  <c r="B1464" i="26"/>
  <c r="B1465" i="26"/>
  <c r="C1465" i="26" s="1"/>
  <c r="B1466" i="26"/>
  <c r="C1466" i="26" s="1"/>
  <c r="B1467" i="26"/>
  <c r="C1467" i="26" s="1"/>
  <c r="B1469" i="26"/>
  <c r="C1469" i="26" s="1"/>
  <c r="B1470" i="26"/>
  <c r="C1470" i="26" s="1"/>
  <c r="B1471" i="26"/>
  <c r="C1471" i="26" s="1"/>
  <c r="B1472" i="26"/>
  <c r="B1473" i="26"/>
  <c r="C1473" i="26" s="1"/>
  <c r="B1474" i="26"/>
  <c r="C1474" i="26" s="1"/>
  <c r="B1475" i="26"/>
  <c r="C1475" i="26" s="1"/>
  <c r="B1476" i="26"/>
  <c r="B1477" i="26"/>
  <c r="C1477" i="26" s="1"/>
  <c r="B1478" i="26"/>
  <c r="C1478" i="26" s="1"/>
  <c r="B1479" i="26"/>
  <c r="C1479" i="26" s="1"/>
  <c r="B1480" i="26"/>
  <c r="B1481" i="26"/>
  <c r="C1481" i="26" s="1"/>
  <c r="B1482" i="26"/>
  <c r="C1482" i="26" s="1"/>
  <c r="B1483" i="26"/>
  <c r="C1483" i="26" s="1"/>
  <c r="B1484" i="26"/>
  <c r="B1485" i="26"/>
  <c r="C1485" i="26" s="1"/>
  <c r="B1486" i="26"/>
  <c r="C1486" i="26" s="1"/>
  <c r="B1487" i="26"/>
  <c r="C1487" i="26" s="1"/>
  <c r="B1488" i="26"/>
  <c r="B1489" i="26"/>
  <c r="C1489" i="26" s="1"/>
  <c r="B1490" i="26"/>
  <c r="C1490" i="26" s="1"/>
  <c r="B1491" i="26"/>
  <c r="C1491" i="26" s="1"/>
  <c r="B1492" i="26"/>
  <c r="B1493" i="26"/>
  <c r="C1493" i="26" s="1"/>
  <c r="B1494" i="26"/>
  <c r="C1494" i="26" s="1"/>
  <c r="B1495" i="26"/>
  <c r="C1495" i="26" s="1"/>
  <c r="B1496" i="26"/>
  <c r="B1497" i="26"/>
  <c r="C1497" i="26" s="1"/>
  <c r="B1498" i="26"/>
  <c r="C1498" i="26" s="1"/>
  <c r="B1499" i="26"/>
  <c r="C1499" i="26" s="1"/>
  <c r="B1500" i="26"/>
  <c r="B1501" i="26"/>
  <c r="C1501" i="26" s="1"/>
  <c r="B1502" i="26"/>
  <c r="C1502" i="26" s="1"/>
  <c r="B1503" i="26"/>
  <c r="C1503" i="26" s="1"/>
  <c r="B1504" i="26"/>
  <c r="B1505" i="26"/>
  <c r="C1505" i="26" s="1"/>
  <c r="B1506" i="26"/>
  <c r="C1506" i="26" s="1"/>
  <c r="B1507" i="26"/>
  <c r="C1507" i="26" s="1"/>
  <c r="B1508" i="26"/>
  <c r="B1509" i="26"/>
  <c r="C1509" i="26" s="1"/>
  <c r="B1510" i="26"/>
  <c r="C1510" i="26" s="1"/>
  <c r="B1511" i="26"/>
  <c r="C1511" i="26" s="1"/>
  <c r="B1512" i="26"/>
  <c r="B1513" i="26"/>
  <c r="C1513" i="26" s="1"/>
  <c r="B1514" i="26"/>
  <c r="C1514" i="26" s="1"/>
  <c r="B1515" i="26"/>
  <c r="C1515" i="26" s="1"/>
  <c r="B1516" i="26"/>
  <c r="B1517" i="26"/>
  <c r="C1517" i="26" s="1"/>
  <c r="B1518" i="26"/>
  <c r="C1518" i="26" s="1"/>
  <c r="B1519" i="26"/>
  <c r="C1519" i="26" s="1"/>
  <c r="B1520" i="26"/>
  <c r="B1521" i="26"/>
  <c r="C1521" i="26" s="1"/>
  <c r="B1522" i="26"/>
  <c r="C1522" i="26" s="1"/>
  <c r="B1523" i="26"/>
  <c r="C1523" i="26" s="1"/>
  <c r="B1524" i="26"/>
  <c r="B1525" i="26"/>
  <c r="C1525" i="26" s="1"/>
  <c r="B1526" i="26"/>
  <c r="C1526" i="26" s="1"/>
  <c r="B1527" i="26"/>
  <c r="C1527" i="26" s="1"/>
  <c r="B1528" i="26"/>
  <c r="B1529" i="26"/>
  <c r="C1529" i="26" s="1"/>
  <c r="B1530" i="26"/>
  <c r="C1530" i="26" s="1"/>
  <c r="B1531" i="26"/>
  <c r="C1531" i="26" s="1"/>
  <c r="B1533" i="26"/>
  <c r="C1533" i="26" s="1"/>
  <c r="B1534" i="26"/>
  <c r="C1534" i="26" s="1"/>
  <c r="B1535" i="26"/>
  <c r="C1535" i="26" s="1"/>
  <c r="B1537" i="26"/>
  <c r="C1537" i="26" s="1"/>
  <c r="B1538" i="26"/>
  <c r="C1538" i="26" s="1"/>
  <c r="B1539" i="26"/>
  <c r="C1539" i="26" s="1"/>
  <c r="B1541" i="26"/>
  <c r="C1541" i="26" s="1"/>
  <c r="B1542" i="26"/>
  <c r="C1542" i="26" s="1"/>
  <c r="B1543" i="26"/>
  <c r="C1543" i="26" s="1"/>
  <c r="B1545" i="26"/>
  <c r="C1545" i="26" s="1"/>
  <c r="B1546" i="26"/>
  <c r="C1546" i="26" s="1"/>
  <c r="B1547" i="26"/>
  <c r="C1547" i="26" s="1"/>
  <c r="B1548" i="26"/>
  <c r="B1549" i="26"/>
  <c r="C1549" i="26" s="1"/>
  <c r="B1550" i="26"/>
  <c r="C1550" i="26" s="1"/>
  <c r="B1551" i="26"/>
  <c r="C1551" i="26" s="1"/>
  <c r="B1552" i="26"/>
  <c r="B1553" i="26"/>
  <c r="C1553" i="26" s="1"/>
  <c r="B1554" i="26"/>
  <c r="C1554" i="26" s="1"/>
  <c r="B1555" i="26"/>
  <c r="C1555" i="26" s="1"/>
  <c r="B1556" i="26"/>
  <c r="B1557" i="26"/>
  <c r="C1557" i="26" s="1"/>
  <c r="B1558" i="26"/>
  <c r="C1558" i="26" s="1"/>
  <c r="B1559" i="26"/>
  <c r="C1559" i="26" s="1"/>
  <c r="B1560" i="26"/>
  <c r="B1561" i="26"/>
  <c r="C1561" i="26" s="1"/>
  <c r="B1562" i="26"/>
  <c r="C1562" i="26" s="1"/>
  <c r="B1563" i="26"/>
  <c r="C1563" i="26" s="1"/>
  <c r="B1564" i="26"/>
  <c r="B1565" i="26"/>
  <c r="C1565" i="26" s="1"/>
  <c r="B1566" i="26"/>
  <c r="C1566" i="26" s="1"/>
  <c r="B1567" i="26"/>
  <c r="C1567" i="26" s="1"/>
  <c r="B1568" i="26"/>
  <c r="C1568" i="26" s="1"/>
  <c r="B1569" i="26"/>
  <c r="B1570" i="26"/>
  <c r="C1570" i="26" s="1"/>
  <c r="B1571" i="26"/>
  <c r="C1571" i="26" s="1"/>
  <c r="B1572" i="26"/>
  <c r="C1572" i="26" s="1"/>
  <c r="B1573" i="26"/>
  <c r="C1573" i="26" s="1"/>
  <c r="B1574" i="26"/>
  <c r="C1574" i="26" s="1"/>
  <c r="B1575" i="26"/>
  <c r="C1575" i="26" s="1"/>
  <c r="B1576" i="26"/>
  <c r="B1577" i="26"/>
  <c r="C1577" i="26" s="1"/>
  <c r="B1578" i="26"/>
  <c r="C1578" i="26" s="1"/>
  <c r="B1579" i="26"/>
  <c r="C1579" i="26" s="1"/>
  <c r="B1580" i="26"/>
  <c r="B1581" i="26"/>
  <c r="C1581" i="26" s="1"/>
  <c r="B1582" i="26"/>
  <c r="C1582" i="26" s="1"/>
  <c r="B1583" i="26"/>
  <c r="C1583" i="26" s="1"/>
  <c r="B1584" i="26"/>
  <c r="B1585" i="26"/>
  <c r="C1585" i="26" s="1"/>
  <c r="B1586" i="26"/>
  <c r="C1586" i="26" s="1"/>
  <c r="B1587" i="26"/>
  <c r="C1587" i="26" s="1"/>
  <c r="B1588" i="26"/>
  <c r="B1589" i="26"/>
  <c r="C1589" i="26" s="1"/>
  <c r="B1590" i="26"/>
  <c r="C1590" i="26" s="1"/>
  <c r="B1591" i="26"/>
  <c r="C1591" i="26" s="1"/>
  <c r="O61" i="30"/>
  <c r="B61" i="30"/>
  <c r="B85" i="30"/>
  <c r="B86" i="30"/>
  <c r="B87" i="30"/>
  <c r="B88" i="30"/>
  <c r="B89" i="30"/>
  <c r="B90" i="30"/>
  <c r="O84" i="30"/>
  <c r="B84" i="30" s="1"/>
  <c r="O83" i="30"/>
  <c r="B83" i="30" s="1"/>
  <c r="O82" i="30"/>
  <c r="B82" i="30" s="1"/>
  <c r="O81" i="30"/>
  <c r="B81" i="30" s="1"/>
  <c r="O80" i="30"/>
  <c r="B80" i="30" s="1"/>
  <c r="O79" i="30"/>
  <c r="B79" i="30" s="1"/>
  <c r="O78" i="30"/>
  <c r="B78" i="30" s="1"/>
  <c r="O77" i="30"/>
  <c r="B77" i="30" s="1"/>
  <c r="O76" i="30"/>
  <c r="B76" i="30" s="1"/>
  <c r="O75" i="30"/>
  <c r="B75" i="30" s="1"/>
  <c r="O74" i="30"/>
  <c r="B74" i="30" s="1"/>
  <c r="O73" i="30"/>
  <c r="B73" i="30" s="1"/>
  <c r="O72" i="30"/>
  <c r="B72" i="30" s="1"/>
  <c r="O69" i="30"/>
  <c r="B69" i="30" s="1"/>
  <c r="O68" i="30"/>
  <c r="B68" i="30" s="1"/>
  <c r="O63" i="30"/>
  <c r="B63" i="30" s="1"/>
  <c r="O60" i="30"/>
  <c r="B60" i="30" s="1"/>
  <c r="O59" i="30"/>
  <c r="B59" i="30" s="1"/>
  <c r="O58" i="30"/>
  <c r="B58" i="30" s="1"/>
  <c r="O57" i="30"/>
  <c r="B57" i="30" s="1"/>
  <c r="O56" i="30"/>
  <c r="B56" i="30" s="1"/>
  <c r="O55" i="30"/>
  <c r="B55" i="30" s="1"/>
  <c r="O54" i="30"/>
  <c r="B54" i="30" s="1"/>
  <c r="O52" i="30"/>
  <c r="B52" i="30" s="1"/>
  <c r="O48" i="30"/>
  <c r="B48" i="30" s="1"/>
  <c r="O47" i="30"/>
  <c r="B47" i="30" s="1"/>
  <c r="O46" i="30"/>
  <c r="B46" i="30" s="1"/>
  <c r="O45" i="30"/>
  <c r="B45" i="30" s="1"/>
  <c r="O44" i="30"/>
  <c r="B44" i="30" s="1"/>
  <c r="O43" i="30"/>
  <c r="B43" i="30" s="1"/>
  <c r="O42" i="30"/>
  <c r="B42" i="30" s="1"/>
  <c r="O41" i="30"/>
  <c r="B41" i="30" s="1"/>
  <c r="O40" i="30"/>
  <c r="B40" i="30" s="1"/>
  <c r="O39" i="30"/>
  <c r="B39" i="30" s="1"/>
  <c r="O38" i="30"/>
  <c r="B38" i="30" s="1"/>
  <c r="O37" i="30"/>
  <c r="B37" i="30" s="1"/>
  <c r="O35" i="30"/>
  <c r="B35" i="30" s="1"/>
  <c r="O33" i="30"/>
  <c r="B33" i="30" s="1"/>
  <c r="O31" i="30"/>
  <c r="B31" i="30" s="1"/>
  <c r="O29" i="30"/>
  <c r="B29" i="30" s="1"/>
  <c r="O21" i="30"/>
  <c r="B21" i="30" s="1"/>
  <c r="O19" i="30"/>
  <c r="B19" i="30" s="1"/>
  <c r="O17" i="30"/>
  <c r="B17" i="30" s="1"/>
  <c r="O4" i="30"/>
  <c r="B4" i="30" s="1"/>
  <c r="O11" i="30"/>
  <c r="B11" i="30" s="1"/>
  <c r="O9" i="30"/>
  <c r="B9" i="30" s="1"/>
  <c r="O7" i="30"/>
  <c r="B7" i="30" s="1"/>
  <c r="O5" i="30"/>
  <c r="B5" i="30" s="1"/>
  <c r="A313" i="25" l="1"/>
  <c r="A314" i="25"/>
  <c r="Q55" i="34" a="1"/>
  <c r="Q55" i="34" s="1"/>
  <c r="Q22" i="34" a="1"/>
  <c r="Q22" i="34" s="1"/>
  <c r="Q197" i="34" a="1"/>
  <c r="Q197" i="34" s="1"/>
  <c r="Q90" i="34" a="1"/>
  <c r="Q90" i="34" s="1"/>
  <c r="Q155" i="34" a="1"/>
  <c r="Q155" i="34" s="1"/>
  <c r="Q276" i="34" a="1"/>
  <c r="Q276" i="34" s="1"/>
  <c r="Q15" i="34" a="1"/>
  <c r="Q15" i="34" s="1"/>
  <c r="Q254" i="34" a="1"/>
  <c r="Q254" i="34" s="1"/>
  <c r="Q115" i="34" a="1"/>
  <c r="Q115" i="34" s="1"/>
  <c r="Q233" i="34" a="1"/>
  <c r="Q233" i="34" s="1"/>
  <c r="Q184" i="34" a="1"/>
  <c r="Q184" i="34" s="1"/>
  <c r="Q63" i="34" a="1"/>
  <c r="Q63" i="34" s="1"/>
  <c r="Q7" i="34" a="1"/>
  <c r="Q7" i="34" s="1"/>
  <c r="Q242" i="34" a="1"/>
  <c r="Q242" i="34" s="1"/>
  <c r="Q175" i="34" a="1"/>
  <c r="Q175" i="34" s="1"/>
  <c r="Q77" i="34" a="1"/>
  <c r="Q77" i="34" s="1"/>
  <c r="Q142" i="34" a="1"/>
  <c r="Q142" i="34" s="1"/>
  <c r="Q283" i="34" a="1"/>
  <c r="Q283" i="34" s="1"/>
  <c r="Q169" i="34" a="1"/>
  <c r="Q169" i="34" s="1"/>
  <c r="Q209" i="34" a="1"/>
  <c r="Q209" i="34" s="1"/>
  <c r="Q110" i="34" a="1"/>
  <c r="Q110" i="34" s="1"/>
  <c r="Q228" i="34" a="1"/>
  <c r="Q228" i="34" s="1"/>
  <c r="Q132" i="34" a="1"/>
  <c r="Q132" i="34" s="1"/>
  <c r="Q27" i="34" a="1"/>
  <c r="Q27" i="34" s="1"/>
  <c r="Q182" i="34" a="1"/>
  <c r="Q182" i="34" s="1"/>
  <c r="Q61" i="34" a="1"/>
  <c r="Q61" i="34" s="1"/>
  <c r="Q128" i="34" a="1"/>
  <c r="Q128" i="34" s="1"/>
  <c r="Q68" i="34" a="1"/>
  <c r="Q68" i="34" s="1"/>
  <c r="Q42" i="34" a="1"/>
  <c r="Q42" i="34" s="1"/>
  <c r="Q113" i="34" a="1"/>
  <c r="Q113" i="34" s="1"/>
  <c r="Q231" i="34" a="1"/>
  <c r="Q231" i="34" s="1"/>
  <c r="Q239" i="34" a="1"/>
  <c r="Q239" i="34" s="1"/>
  <c r="Q247" i="34" a="1"/>
  <c r="Q247" i="34" s="1"/>
  <c r="Q6" i="34" a="1"/>
  <c r="Q6" i="34" s="1"/>
  <c r="Q108" i="34" a="1"/>
  <c r="Q108" i="34" s="1"/>
  <c r="Q195" i="34" a="1"/>
  <c r="Q195" i="34" s="1"/>
  <c r="Q87" i="34" a="1"/>
  <c r="Q87" i="34" s="1"/>
  <c r="Q281" i="34" a="1"/>
  <c r="Q281" i="34" s="1"/>
  <c r="Q46" i="34" a="1"/>
  <c r="Q46" i="34" s="1"/>
  <c r="Q202" i="34" a="1"/>
  <c r="Q202" i="34" s="1"/>
  <c r="Q98" i="34" a="1"/>
  <c r="Q98" i="34" s="1"/>
  <c r="Q163" i="34" a="1"/>
  <c r="Q163" i="34" s="1"/>
  <c r="Q69" i="34" a="1"/>
  <c r="Q69" i="34" s="1"/>
  <c r="Q20" i="34" a="1"/>
  <c r="Q20" i="34" s="1"/>
  <c r="Q261" i="34" a="1"/>
  <c r="Q261" i="34" s="1"/>
  <c r="Q134" i="34" a="1"/>
  <c r="Q134" i="34" s="1"/>
  <c r="Q241" i="34" a="1"/>
  <c r="Q241" i="34" s="1"/>
  <c r="Q189" i="34" a="1"/>
  <c r="Q189" i="34" s="1"/>
  <c r="Q76" i="34" a="1"/>
  <c r="Q76" i="34" s="1"/>
  <c r="Q141" i="34" a="1"/>
  <c r="Q141" i="34" s="1"/>
  <c r="Q270" i="34" a="1"/>
  <c r="Q270" i="34" s="1"/>
  <c r="Q21" i="34" a="1"/>
  <c r="Q21" i="34" s="1"/>
  <c r="Q85" i="34" a="1"/>
  <c r="Q85" i="34" s="1"/>
  <c r="Q150" i="34" a="1"/>
  <c r="Q150" i="34" s="1"/>
  <c r="Q18" i="34" a="1"/>
  <c r="Q18" i="34" s="1"/>
  <c r="Q12" i="34" a="1"/>
  <c r="Q12" i="34" s="1"/>
  <c r="Q213" i="34" a="1"/>
  <c r="Q213" i="34" s="1"/>
  <c r="Q118" i="34" a="1"/>
  <c r="Q118" i="34" s="1"/>
  <c r="Q244" i="34" a="1"/>
  <c r="Q244" i="34" s="1"/>
  <c r="Q136" i="34" a="1"/>
  <c r="Q136" i="34" s="1"/>
  <c r="Q50" i="34" a="1"/>
  <c r="Q50" i="34" s="1"/>
  <c r="Q186" i="34" a="1"/>
  <c r="Q186" i="34" s="1"/>
  <c r="Q65" i="34" a="1"/>
  <c r="Q65" i="34" s="1"/>
  <c r="Q5" i="34" a="1"/>
  <c r="Q5" i="34" s="1"/>
  <c r="Q72" i="34" a="1"/>
  <c r="Q72" i="34" s="1"/>
  <c r="Q47" i="34" a="1"/>
  <c r="Q47" i="34" s="1"/>
  <c r="Q121" i="34" a="1"/>
  <c r="Q121" i="34" s="1"/>
  <c r="Q260" i="34" a="1"/>
  <c r="Q260" i="34" s="1"/>
  <c r="Q267" i="34" a="1"/>
  <c r="Q267" i="34" s="1"/>
  <c r="Q164" i="34" a="1"/>
  <c r="Q164" i="34" s="1"/>
  <c r="Q256" i="34" a="1"/>
  <c r="Q256" i="34" s="1"/>
  <c r="Q111" i="34" a="1"/>
  <c r="Q111" i="34" s="1"/>
  <c r="Q89" i="34" a="1"/>
  <c r="Q89" i="34" s="1"/>
  <c r="Q14" i="34" a="1"/>
  <c r="Q14" i="34" s="1"/>
  <c r="Q206" i="34" a="1"/>
  <c r="Q206" i="34" s="1"/>
  <c r="Q106" i="34" a="1"/>
  <c r="Q106" i="34" s="1"/>
  <c r="Q216" i="34" a="1"/>
  <c r="Q216" i="34" s="1"/>
  <c r="Q73" i="34" a="1"/>
  <c r="Q73" i="34" s="1"/>
  <c r="Q25" i="34" a="1"/>
  <c r="Q25" i="34" s="1"/>
  <c r="Q265" i="34" a="1"/>
  <c r="Q265" i="34" s="1"/>
  <c r="Q140" i="34" a="1"/>
  <c r="Q140" i="34" s="1"/>
  <c r="Q249" i="34" a="1"/>
  <c r="Q249" i="34" s="1"/>
  <c r="Q193" i="34" a="1"/>
  <c r="Q193" i="34" s="1"/>
  <c r="Q84" i="34" a="1"/>
  <c r="Q84" i="34" s="1"/>
  <c r="Q149" i="34" a="1"/>
  <c r="Q149" i="34" s="1"/>
  <c r="Q278" i="34" a="1"/>
  <c r="Q278" i="34" s="1"/>
  <c r="Q35" i="34" a="1"/>
  <c r="Q35" i="34" s="1"/>
  <c r="Q93" i="34" a="1"/>
  <c r="Q93" i="34" s="1"/>
  <c r="Q158" i="34" a="1"/>
  <c r="Q158" i="34" s="1"/>
  <c r="Q11" i="34" a="1"/>
  <c r="Q11" i="34" s="1"/>
  <c r="Q181" i="34" a="1"/>
  <c r="Q181" i="34" s="1"/>
  <c r="Q257" i="34" a="1"/>
  <c r="Q257" i="34" s="1"/>
  <c r="Q126" i="34" a="1"/>
  <c r="Q126" i="34" s="1"/>
  <c r="Q272" i="34" a="1"/>
  <c r="Q272" i="34" s="1"/>
  <c r="Q144" i="34" a="1"/>
  <c r="Q144" i="34" s="1"/>
  <c r="Q263" i="34" a="1"/>
  <c r="Q263" i="34" s="1"/>
  <c r="Q191" i="34" a="1"/>
  <c r="Q191" i="34" s="1"/>
  <c r="Q58" i="34" a="1"/>
  <c r="Q58" i="34" s="1"/>
  <c r="Q153" i="34" a="1"/>
  <c r="Q153" i="34" s="1"/>
  <c r="Q13" i="34" a="1"/>
  <c r="Q13" i="34" s="1"/>
  <c r="Q129" i="34" a="1"/>
  <c r="Q129" i="34" s="1"/>
  <c r="Q19" i="34" a="1"/>
  <c r="Q19" i="34" s="1"/>
  <c r="Q282" i="34" a="1"/>
  <c r="Q282" i="34" s="1"/>
  <c r="Q125" i="34" a="1"/>
  <c r="Q125" i="34" s="1"/>
  <c r="Q143" i="34" a="1"/>
  <c r="Q143" i="34" s="1"/>
  <c r="Q24" i="34" a="1"/>
  <c r="Q24" i="34" s="1"/>
  <c r="Q28" i="34" a="1"/>
  <c r="Q28" i="34" s="1"/>
  <c r="Q211" i="34" a="1"/>
  <c r="Q211" i="34" s="1"/>
  <c r="Q114" i="34" a="1"/>
  <c r="Q114" i="34" s="1"/>
  <c r="Q224" i="34" a="1"/>
  <c r="Q224" i="34" s="1"/>
  <c r="Q32" i="34" a="1"/>
  <c r="Q32" i="34" s="1"/>
  <c r="Q29" i="34" a="1"/>
  <c r="Q29" i="34" s="1"/>
  <c r="Q75" i="34" a="1"/>
  <c r="Q75" i="34" s="1"/>
  <c r="Q148" i="34" a="1"/>
  <c r="Q148" i="34" s="1"/>
  <c r="Q269" i="34" a="1"/>
  <c r="Q269" i="34" s="1"/>
  <c r="Q198" i="34" a="1"/>
  <c r="Q198" i="34" s="1"/>
  <c r="Q92" i="34" a="1"/>
  <c r="Q92" i="34" s="1"/>
  <c r="Q157" i="34" a="1"/>
  <c r="Q157" i="34" s="1"/>
  <c r="Q70" i="34" a="1"/>
  <c r="Q70" i="34" s="1"/>
  <c r="Q45" i="34" a="1"/>
  <c r="Q45" i="34" s="1"/>
  <c r="Q101" i="34" a="1"/>
  <c r="Q101" i="34" s="1"/>
  <c r="Q219" i="34" a="1"/>
  <c r="Q219" i="34" s="1"/>
  <c r="Q168" i="34" a="1"/>
  <c r="Q168" i="34" s="1"/>
  <c r="Q185" i="34" a="1"/>
  <c r="Q185" i="34" s="1"/>
  <c r="Q64" i="34" a="1"/>
  <c r="Q64" i="34" s="1"/>
  <c r="Q4" i="34" a="1"/>
  <c r="Q4" i="34" s="1"/>
  <c r="Q71" i="34" a="1"/>
  <c r="Q71" i="34" s="1"/>
  <c r="Q160" i="34" a="1"/>
  <c r="Q160" i="34" s="1"/>
  <c r="Q57" i="34" a="1"/>
  <c r="Q57" i="34" s="1"/>
  <c r="Q196" i="34" a="1"/>
  <c r="Q196" i="34" s="1"/>
  <c r="Q80" i="34" a="1"/>
  <c r="Q80" i="34" s="1"/>
  <c r="Q161" i="34" a="1"/>
  <c r="Q161" i="34" s="1"/>
  <c r="Q36" i="34" a="1"/>
  <c r="Q36" i="34" s="1"/>
  <c r="Q264" i="34" a="1"/>
  <c r="Q264" i="34" s="1"/>
  <c r="Q133" i="34" a="1"/>
  <c r="Q133" i="34" s="1"/>
  <c r="Q240" i="34" a="1"/>
  <c r="Q240" i="34" s="1"/>
  <c r="Q207" i="34" a="1"/>
  <c r="Q207" i="34" s="1"/>
  <c r="Q26" i="34" a="1"/>
  <c r="Q26" i="34" s="1"/>
  <c r="Q205" i="34" a="1"/>
  <c r="Q205" i="34" s="1"/>
  <c r="Q178" i="34" a="1"/>
  <c r="Q178" i="34" s="1"/>
  <c r="Q253" i="34" a="1"/>
  <c r="Q253" i="34" s="1"/>
  <c r="Q122" i="34" a="1"/>
  <c r="Q122" i="34" s="1"/>
  <c r="Q232" i="34" a="1"/>
  <c r="Q232" i="34" s="1"/>
  <c r="Q258" i="34" a="1"/>
  <c r="Q258" i="34" s="1"/>
  <c r="Q34" i="34" a="1"/>
  <c r="Q34" i="34" s="1"/>
  <c r="Q83" i="34" a="1"/>
  <c r="Q83" i="34" s="1"/>
  <c r="Q156" i="34" a="1"/>
  <c r="Q156" i="34" s="1"/>
  <c r="Q277" i="34" a="1"/>
  <c r="Q277" i="34" s="1"/>
  <c r="Q203" i="34" a="1"/>
  <c r="Q203" i="34" s="1"/>
  <c r="Q100" i="34" a="1"/>
  <c r="Q100" i="34" s="1"/>
  <c r="Q165" i="34" a="1"/>
  <c r="Q165" i="34" s="1"/>
  <c r="Q176" i="34" a="1"/>
  <c r="Q176" i="34" s="1"/>
  <c r="Q49" i="34" a="1"/>
  <c r="Q49" i="34" s="1"/>
  <c r="Q117" i="34" a="1"/>
  <c r="Q117" i="34" s="1"/>
  <c r="Q227" i="34" a="1"/>
  <c r="Q227" i="34" s="1"/>
  <c r="Q17" i="34" a="1"/>
  <c r="Q17" i="34" s="1"/>
  <c r="Q190" i="34" a="1"/>
  <c r="Q190" i="34" s="1"/>
  <c r="Q56" i="34" a="1"/>
  <c r="Q56" i="34" s="1"/>
  <c r="Q8" i="34" a="1"/>
  <c r="Q8" i="34" s="1"/>
  <c r="Q103" i="34" a="1"/>
  <c r="Q103" i="34" s="1"/>
  <c r="Q221" i="34" a="1"/>
  <c r="Q221" i="34" s="1"/>
  <c r="Q79" i="34" a="1"/>
  <c r="Q79" i="34" s="1"/>
  <c r="Q200" i="34" a="1"/>
  <c r="Q200" i="34" s="1"/>
  <c r="Q96" i="34" a="1"/>
  <c r="Q96" i="34" s="1"/>
  <c r="Q230" i="34" a="1"/>
  <c r="Q230" i="34" s="1"/>
  <c r="Q172" i="34" a="1"/>
  <c r="Q172" i="34" s="1"/>
  <c r="Q59" i="34" a="1"/>
  <c r="Q59" i="34" s="1"/>
  <c r="Q146" i="34" a="1"/>
  <c r="Q146" i="34" s="1"/>
  <c r="Q275" i="34" a="1"/>
  <c r="Q275" i="34" s="1"/>
  <c r="Q183" i="34" a="1"/>
  <c r="Q183" i="34" s="1"/>
  <c r="Q62" i="34" a="1"/>
  <c r="Q62" i="34" s="1"/>
  <c r="Q39" i="34" a="1"/>
  <c r="Q39" i="34" s="1"/>
  <c r="Q218" i="34" a="1"/>
  <c r="Q218" i="34" s="1"/>
  <c r="Q235" i="34" a="1"/>
  <c r="Q235" i="34" s="1"/>
  <c r="Q237" i="34" a="1"/>
  <c r="Q237" i="34" s="1"/>
  <c r="Q154" i="34" a="1"/>
  <c r="Q154" i="34" s="1"/>
  <c r="Q188" i="34" a="1"/>
  <c r="Q188" i="34" s="1"/>
  <c r="Q66" i="34" a="1"/>
  <c r="Q66" i="34" s="1"/>
  <c r="Q139" i="34" a="1"/>
  <c r="Q139" i="34" s="1"/>
  <c r="Q248" i="34" a="1"/>
  <c r="Q248" i="34" s="1"/>
  <c r="Q10" i="34" a="1"/>
  <c r="Q10" i="34" s="1"/>
  <c r="Q43" i="34" a="1"/>
  <c r="Q43" i="34" s="1"/>
  <c r="Q99" i="34" a="1"/>
  <c r="Q99" i="34" s="1"/>
  <c r="Q217" i="34" a="1"/>
  <c r="Q217" i="34" s="1"/>
  <c r="Q286" i="34" a="1"/>
  <c r="Q286" i="34" s="1"/>
  <c r="Q212" i="34" a="1"/>
  <c r="Q212" i="34" s="1"/>
  <c r="Q124" i="34" a="1"/>
  <c r="Q124" i="34" s="1"/>
  <c r="Q226" i="34" a="1"/>
  <c r="Q226" i="34" s="1"/>
  <c r="Q41" i="34" a="1"/>
  <c r="Q41" i="34" s="1"/>
  <c r="Q262" i="34" a="1"/>
  <c r="Q262" i="34" s="1"/>
  <c r="Q131" i="34" a="1"/>
  <c r="Q131" i="34" s="1"/>
  <c r="Q271" i="34" a="1"/>
  <c r="Q271" i="34" s="1"/>
  <c r="Q31" i="34" a="1"/>
  <c r="Q31" i="34" s="1"/>
  <c r="Q199" i="34" a="1"/>
  <c r="Q199" i="34" s="1"/>
  <c r="Q86" i="34" a="1"/>
  <c r="Q86" i="34" s="1"/>
  <c r="Q151" i="34" a="1"/>
  <c r="Q151" i="34" s="1"/>
  <c r="Q119" i="34" a="1"/>
  <c r="Q119" i="34" s="1"/>
  <c r="Q245" i="34" a="1"/>
  <c r="Q245" i="34" s="1"/>
  <c r="Q171" i="34" a="1"/>
  <c r="Q171" i="34" s="1"/>
  <c r="Q210" i="34" a="1"/>
  <c r="Q210" i="34" s="1"/>
  <c r="Q112" i="34" a="1"/>
  <c r="Q112" i="34" s="1"/>
  <c r="Q246" i="34" a="1"/>
  <c r="Q246" i="34" s="1"/>
  <c r="Q33" i="34" a="1"/>
  <c r="Q33" i="34" s="1"/>
  <c r="Q97" i="34" a="1"/>
  <c r="Q97" i="34" s="1"/>
  <c r="Q162" i="34" a="1"/>
  <c r="Q162" i="34" s="1"/>
  <c r="Q285" i="34" a="1"/>
  <c r="Q285" i="34" s="1"/>
  <c r="Q104" i="34" a="1"/>
  <c r="Q104" i="34" s="1"/>
  <c r="Q192" i="34" a="1"/>
  <c r="Q192" i="34" s="1"/>
  <c r="Q82" i="34" a="1"/>
  <c r="Q82" i="34" s="1"/>
  <c r="Q147" i="34" a="1"/>
  <c r="Q147" i="34" s="1"/>
  <c r="Q268" i="34" a="1"/>
  <c r="Q268" i="34" s="1"/>
  <c r="Q174" i="34" a="1"/>
  <c r="Q174" i="34" s="1"/>
  <c r="Q48" i="34" a="1"/>
  <c r="Q48" i="34" s="1"/>
  <c r="Q107" i="34" a="1"/>
  <c r="Q107" i="34" s="1"/>
  <c r="Q225" i="34" a="1"/>
  <c r="Q225" i="34" s="1"/>
  <c r="Q167" i="34" a="1"/>
  <c r="Q167" i="34" s="1"/>
  <c r="Q255" i="34" a="1"/>
  <c r="Q255" i="34" s="1"/>
  <c r="Q3" i="34" a="1"/>
  <c r="Q3" i="34" s="1"/>
  <c r="Q234" i="34" a="1"/>
  <c r="Q234" i="34" s="1"/>
  <c r="Q179" i="34" a="1"/>
  <c r="Q179" i="34" s="1"/>
  <c r="Q54" i="34" a="1"/>
  <c r="Q54" i="34" s="1"/>
  <c r="Q135" i="34" a="1"/>
  <c r="Q135" i="34" s="1"/>
  <c r="Q279" i="34" a="1"/>
  <c r="Q279" i="34" s="1"/>
  <c r="Q40" i="34" a="1"/>
  <c r="Q40" i="34" s="1"/>
  <c r="Q204" i="34" a="1"/>
  <c r="Q204" i="34" s="1"/>
  <c r="Q94" i="34" a="1"/>
  <c r="Q94" i="34" s="1"/>
  <c r="Q220" i="34" a="1"/>
  <c r="Q220" i="34" s="1"/>
  <c r="Q127" i="34" a="1"/>
  <c r="Q127" i="34" s="1"/>
  <c r="Q284" i="34" a="1"/>
  <c r="Q284" i="34" s="1"/>
  <c r="Q177" i="34" a="1"/>
  <c r="Q177" i="34" s="1"/>
  <c r="Q214" i="34" a="1"/>
  <c r="Q214" i="34" s="1"/>
  <c r="Q120" i="34" a="1"/>
  <c r="Q120" i="34" s="1"/>
  <c r="Q274" i="34" a="1"/>
  <c r="Q274" i="34" s="1"/>
  <c r="Q38" i="34" a="1"/>
  <c r="Q38" i="34" s="1"/>
  <c r="Q105" i="34" a="1"/>
  <c r="Q105" i="34" s="1"/>
  <c r="Q223" i="34" a="1"/>
  <c r="Q223" i="34" s="1"/>
  <c r="Q91" i="34" a="1"/>
  <c r="Q91" i="34" s="1"/>
  <c r="Q170" i="34" a="1"/>
  <c r="Q170" i="34" s="1"/>
  <c r="Q78" i="34" a="1"/>
  <c r="Q78" i="34" s="1"/>
  <c r="Q238" i="34" a="1"/>
  <c r="Q238" i="34" s="1"/>
  <c r="Q30" i="34" a="1"/>
  <c r="Q30" i="34" s="1"/>
  <c r="Z467" i="25" a="1"/>
  <c r="Z467" i="25" s="1"/>
  <c r="Z369" i="25" a="1"/>
  <c r="Z369" i="25" s="1"/>
  <c r="Z569" i="25" a="1"/>
  <c r="Z569" i="25" s="1"/>
  <c r="Z659" i="25" a="1"/>
  <c r="Z659" i="25" s="1"/>
  <c r="Z1316" i="25" a="1"/>
  <c r="Z1316" i="25" s="1"/>
  <c r="Z1365" i="25" a="1"/>
  <c r="Z1365" i="25" s="1"/>
  <c r="Z388" i="25" a="1"/>
  <c r="Z388" i="25" s="1"/>
  <c r="Z554" i="25" a="1"/>
  <c r="Z554" i="25" s="1"/>
  <c r="Z688" i="25" a="1"/>
  <c r="Z688" i="25" s="1"/>
  <c r="A644" i="25"/>
  <c r="Z1134" i="25" a="1"/>
  <c r="Z1134" i="25" s="1"/>
  <c r="Z1340" i="25" a="1"/>
  <c r="Z1340" i="25" s="1"/>
  <c r="Z1382" i="25" a="1"/>
  <c r="Z1382" i="25" s="1"/>
  <c r="Z367" i="25" a="1"/>
  <c r="Z367" i="25" s="1"/>
  <c r="A441" i="25"/>
  <c r="Z393" i="25" a="1"/>
  <c r="Z393" i="25" s="1"/>
  <c r="A459" i="25"/>
  <c r="Z463" i="25" a="1"/>
  <c r="Z463" i="25" s="1"/>
  <c r="Z516" i="25" a="1"/>
  <c r="Z516" i="25" s="1"/>
  <c r="Z559" i="25" a="1"/>
  <c r="Z559" i="25" s="1"/>
  <c r="A558" i="25"/>
  <c r="Z648" i="25" a="1"/>
  <c r="Z648" i="25" s="1"/>
  <c r="Z1314" i="25" a="1"/>
  <c r="Z1314" i="25" s="1"/>
  <c r="Z1360" i="25" a="1"/>
  <c r="Z1360" i="25" s="1"/>
  <c r="Z418" i="25" a="1"/>
  <c r="Z418" i="25" s="1"/>
  <c r="Z536" i="25" a="1"/>
  <c r="Z536" i="25" s="1"/>
  <c r="Z599" i="25" a="1"/>
  <c r="Z599" i="25" s="1"/>
  <c r="A594" i="25"/>
  <c r="Z1140" i="25" a="1"/>
  <c r="Z1140" i="25" s="1"/>
  <c r="Z391" i="25" a="1"/>
  <c r="Z391" i="25" s="1"/>
  <c r="Z433" i="25" a="1"/>
  <c r="Z433" i="25" s="1"/>
  <c r="A501" i="25"/>
  <c r="Z557" i="25" a="1"/>
  <c r="Z557" i="25" s="1"/>
  <c r="Z590" i="25" a="1"/>
  <c r="Z590" i="25" s="1"/>
  <c r="Z1110" i="25" a="1"/>
  <c r="Z1110" i="25" s="1"/>
  <c r="Z1132" i="25" a="1"/>
  <c r="Z1132" i="25" s="1"/>
  <c r="Z1346" i="25" a="1"/>
  <c r="Z1346" i="25" s="1"/>
  <c r="Z466" i="25" a="1"/>
  <c r="Z466" i="25" s="1"/>
  <c r="Z525" i="25" a="1"/>
  <c r="Z525" i="25" s="1"/>
  <c r="A534" i="25"/>
  <c r="A498" i="25"/>
  <c r="Z666" i="25" a="1"/>
  <c r="Z666" i="25" s="1"/>
  <c r="Z1138" i="25" a="1"/>
  <c r="Z1138" i="25" s="1"/>
  <c r="A686" i="25"/>
  <c r="Z1317" i="25" a="1"/>
  <c r="Z1317" i="25" s="1"/>
  <c r="Z555" i="25" a="1"/>
  <c r="Z555" i="25" s="1"/>
  <c r="Z689" i="25" a="1"/>
  <c r="Z689" i="25" s="1"/>
  <c r="A761" i="25"/>
  <c r="Z442" i="25" a="1"/>
  <c r="Z442" i="25" s="1"/>
  <c r="A510" i="25"/>
  <c r="Z473" i="25" a="1"/>
  <c r="Z473" i="25" s="1"/>
  <c r="Z565" i="25" a="1"/>
  <c r="Z565" i="25" s="1"/>
  <c r="Z652" i="25" a="1"/>
  <c r="Z652" i="25" s="1"/>
  <c r="A614" i="25"/>
  <c r="Z1122" i="25" a="1"/>
  <c r="Z1122" i="25" s="1"/>
  <c r="Z1119" i="25" a="1"/>
  <c r="Z1119" i="25" s="1"/>
  <c r="Z1315" i="25" a="1"/>
  <c r="Z1315" i="25" s="1"/>
  <c r="Z1358" i="25" a="1"/>
  <c r="Z1358" i="25" s="1"/>
  <c r="Z1361" i="25" a="1"/>
  <c r="Z1361" i="25" s="1"/>
  <c r="Z1364" i="25" a="1"/>
  <c r="Z1364" i="25" s="1"/>
  <c r="Z465" i="25" a="1"/>
  <c r="Z465" i="25" s="1"/>
  <c r="A495" i="25"/>
  <c r="Z521" i="25" a="1"/>
  <c r="Z521" i="25" s="1"/>
  <c r="A522" i="25"/>
  <c r="Z572" i="25" a="1"/>
  <c r="Z572" i="25" s="1"/>
  <c r="Z662" i="25" a="1"/>
  <c r="Z662" i="25" s="1"/>
  <c r="Z1320" i="25" a="1"/>
  <c r="Z1320" i="25" s="1"/>
  <c r="Z1368" i="25" a="1"/>
  <c r="Z1368" i="25" s="1"/>
  <c r="A773" i="25"/>
  <c r="Z541" i="25" a="1"/>
  <c r="Z541" i="25" s="1"/>
  <c r="Z584" i="25" a="1"/>
  <c r="Z584" i="25" s="1"/>
  <c r="Z1337" i="25" a="1"/>
  <c r="Z1337" i="25" s="1"/>
  <c r="Z592" i="25" a="1"/>
  <c r="Z592" i="25" s="1"/>
  <c r="Z651" i="25" a="1"/>
  <c r="Z651" i="25" s="1"/>
  <c r="Z383" i="25" a="1"/>
  <c r="Z383" i="25" s="1"/>
  <c r="Z412" i="25" a="1"/>
  <c r="Z412" i="25" s="1"/>
  <c r="Z602" i="25" a="1"/>
  <c r="Z602" i="25" s="1"/>
  <c r="Z611" i="25" a="1"/>
  <c r="Z611" i="25" s="1"/>
  <c r="A605" i="25"/>
  <c r="Z1099" i="25" a="1"/>
  <c r="Z1099" i="25" s="1"/>
  <c r="A770" i="25"/>
  <c r="Z646" i="25" a="1"/>
  <c r="Z646" i="25" s="1"/>
  <c r="A608" i="25"/>
  <c r="Z431" i="25" a="1"/>
  <c r="Z431" i="25" s="1"/>
  <c r="Z522" i="25" a="1"/>
  <c r="Z522" i="25" s="1"/>
  <c r="Z1127" i="25" a="1"/>
  <c r="Z1127" i="25" s="1"/>
  <c r="A653" i="25"/>
  <c r="Z1321" i="25" a="1"/>
  <c r="Z1321" i="25" s="1"/>
  <c r="Z389" i="25" a="1"/>
  <c r="Z389" i="25" s="1"/>
  <c r="Z444" i="25" a="1"/>
  <c r="Z444" i="25" s="1"/>
  <c r="Z1130" i="25" a="1"/>
  <c r="Z1130" i="25" s="1"/>
  <c r="Z1338" i="25" a="1"/>
  <c r="Z1338" i="25" s="1"/>
  <c r="Z368" i="25" a="1"/>
  <c r="Z368" i="25" s="1"/>
  <c r="Z397" i="25" a="1"/>
  <c r="Z397" i="25" s="1"/>
  <c r="Z517" i="25" a="1"/>
  <c r="Z517" i="25" s="1"/>
  <c r="A546" i="25"/>
  <c r="Z655" i="25" a="1"/>
  <c r="Z655" i="25" s="1"/>
  <c r="A617" i="25"/>
  <c r="Z384" i="25" a="1"/>
  <c r="Z384" i="25" s="1"/>
  <c r="A450" i="25"/>
  <c r="Z407" i="25" a="1"/>
  <c r="Z407" i="25" s="1"/>
  <c r="A474" i="25"/>
  <c r="Z410" i="25" a="1"/>
  <c r="Z410" i="25" s="1"/>
  <c r="A477" i="25"/>
  <c r="Z413" i="25" a="1"/>
  <c r="Z413" i="25" s="1"/>
  <c r="A480" i="25"/>
  <c r="Z416" i="25" a="1"/>
  <c r="Z416" i="25" s="1"/>
  <c r="A483" i="25"/>
  <c r="Z419" i="25" a="1"/>
  <c r="Z419" i="25" s="1"/>
  <c r="A486" i="25"/>
  <c r="A782" i="25"/>
  <c r="Z534" i="25" a="1"/>
  <c r="Z534" i="25" s="1"/>
  <c r="Z537" i="25" a="1"/>
  <c r="Z537" i="25" s="1"/>
  <c r="Z540" i="25" a="1"/>
  <c r="Z540" i="25" s="1"/>
  <c r="Z583" i="25" a="1"/>
  <c r="Z583" i="25" s="1"/>
  <c r="Z600" i="25" a="1"/>
  <c r="Z600" i="25" s="1"/>
  <c r="Z603" i="25" a="1"/>
  <c r="Z603" i="25" s="1"/>
  <c r="Z606" i="25" a="1"/>
  <c r="Z606" i="25" s="1"/>
  <c r="Z609" i="25" a="1"/>
  <c r="Z609" i="25" s="1"/>
  <c r="Z612" i="25" a="1"/>
  <c r="Z612" i="25" s="1"/>
  <c r="Z678" i="25" a="1"/>
  <c r="Z678" i="25" s="1"/>
  <c r="Z681" i="25" a="1"/>
  <c r="Z681" i="25" s="1"/>
  <c r="Z684" i="25" a="1"/>
  <c r="Z684" i="25" s="1"/>
  <c r="Z1100" i="25" a="1"/>
  <c r="Z1100" i="25" s="1"/>
  <c r="A659" i="25"/>
  <c r="Z1094" i="25" a="1"/>
  <c r="Z1094" i="25" s="1"/>
  <c r="Z1144" i="25" a="1"/>
  <c r="Z1144" i="25" s="1"/>
  <c r="Z1147" i="25" a="1"/>
  <c r="Z1147" i="25" s="1"/>
  <c r="A695" i="25"/>
  <c r="Z1150" i="25" a="1"/>
  <c r="Z1150" i="25" s="1"/>
  <c r="A698" i="25"/>
  <c r="Z1089" i="25" a="1"/>
  <c r="Z1089" i="25" s="1"/>
  <c r="Z1305" i="25" a="1"/>
  <c r="Z1305" i="25" s="1"/>
  <c r="Z1330" i="25" a="1"/>
  <c r="Z1330" i="25" s="1"/>
  <c r="Z1333" i="25" a="1"/>
  <c r="Z1333" i="25" s="1"/>
  <c r="Z1336" i="25" a="1"/>
  <c r="Z1336" i="25" s="1"/>
  <c r="Z1378" i="25" a="1"/>
  <c r="Z1378" i="25" s="1"/>
  <c r="Z1381" i="25" a="1"/>
  <c r="Z1381" i="25" s="1"/>
  <c r="Z430" i="25" a="1"/>
  <c r="Z430" i="25" s="1"/>
  <c r="A492" i="25"/>
  <c r="Z656" i="25" a="1"/>
  <c r="Z656" i="25" s="1"/>
  <c r="Z538" i="25" a="1"/>
  <c r="Z538" i="25" s="1"/>
  <c r="Z682" i="25" a="1"/>
  <c r="Z682" i="25" s="1"/>
  <c r="A638" i="25"/>
  <c r="Z1151" i="25" a="1"/>
  <c r="Z1151" i="25" s="1"/>
  <c r="Z1087" i="25" a="1"/>
  <c r="Z1087" i="25" s="1"/>
  <c r="A707" i="25"/>
  <c r="Z399" i="25" a="1"/>
  <c r="Z399" i="25" s="1"/>
  <c r="A465" i="25"/>
  <c r="Z443" i="25" a="1"/>
  <c r="Z443" i="25" s="1"/>
  <c r="Z472" i="25" a="1"/>
  <c r="Z472" i="25" s="1"/>
  <c r="A570" i="25"/>
  <c r="Z564" i="25" a="1"/>
  <c r="Z564" i="25" s="1"/>
  <c r="A662" i="25"/>
  <c r="Z1357" i="25" a="1"/>
  <c r="Z1357" i="25" s="1"/>
  <c r="Z406" i="25" a="1"/>
  <c r="Z406" i="25" s="1"/>
  <c r="Z533" i="25" a="1"/>
  <c r="Z533" i="25" s="1"/>
  <c r="Z605" i="25" a="1"/>
  <c r="Z605" i="25" s="1"/>
  <c r="A599" i="25"/>
  <c r="Z668" i="25" a="1"/>
  <c r="Z668" i="25" s="1"/>
  <c r="Z1093" i="25" a="1"/>
  <c r="Z1093" i="25" s="1"/>
  <c r="Z1143" i="25" a="1"/>
  <c r="Z1143" i="25" s="1"/>
  <c r="A173" i="25"/>
  <c r="Z1326" i="25" a="1"/>
  <c r="Z1326" i="25" s="1"/>
  <c r="Z1332" i="25" a="1"/>
  <c r="Z1332" i="25" s="1"/>
  <c r="Z1380" i="25" a="1"/>
  <c r="Z1380" i="25" s="1"/>
  <c r="Z426" i="25" a="1"/>
  <c r="Z426" i="25" s="1"/>
  <c r="Z461" i="25" a="1"/>
  <c r="Z461" i="25" s="1"/>
  <c r="Z1312" i="25" a="1"/>
  <c r="Z1312" i="25" s="1"/>
  <c r="A719" i="25"/>
  <c r="Z1352" i="25" a="1"/>
  <c r="Z1352" i="25" s="1"/>
  <c r="Z370" i="25" a="1"/>
  <c r="Z370" i="25" s="1"/>
  <c r="A444" i="25"/>
  <c r="Z404" i="25" a="1"/>
  <c r="Z404" i="25" s="1"/>
  <c r="A471" i="25"/>
  <c r="Z597" i="25" a="1"/>
  <c r="Z597" i="25" s="1"/>
  <c r="Z1324" i="25" a="1"/>
  <c r="Z1324" i="25" s="1"/>
  <c r="Z386" i="25" a="1"/>
  <c r="Z386" i="25" s="1"/>
  <c r="Z459" i="25" a="1"/>
  <c r="Z459" i="25" s="1"/>
  <c r="Z1096" i="25" a="1"/>
  <c r="Z1096" i="25" s="1"/>
  <c r="A692" i="25"/>
  <c r="Z1152" i="25" a="1"/>
  <c r="Z1152" i="25" s="1"/>
  <c r="Z1307" i="25" a="1"/>
  <c r="Z1307" i="25" s="1"/>
  <c r="Z1341" i="25" a="1"/>
  <c r="Z1341" i="25" s="1"/>
  <c r="Z400" i="25" a="1"/>
  <c r="Z400" i="25" s="1"/>
  <c r="Z429" i="25" a="1"/>
  <c r="Z429" i="25" s="1"/>
  <c r="Z436" i="25" a="1"/>
  <c r="Z436" i="25" s="1"/>
  <c r="A504" i="25"/>
  <c r="Z520" i="25" a="1"/>
  <c r="Z520" i="25" s="1"/>
  <c r="Z593" i="25" a="1"/>
  <c r="Z593" i="25" s="1"/>
  <c r="A587" i="25"/>
  <c r="Z658" i="25" a="1"/>
  <c r="Z658" i="25" s="1"/>
  <c r="A620" i="25"/>
  <c r="Z1113" i="25" a="1"/>
  <c r="Z1113" i="25" s="1"/>
  <c r="Z366" i="25" a="1"/>
  <c r="Z366" i="25" s="1"/>
  <c r="Z392" i="25" a="1"/>
  <c r="Z392" i="25" s="1"/>
  <c r="Z395" i="25" a="1"/>
  <c r="Z395" i="25" s="1"/>
  <c r="Z427" i="25" a="1"/>
  <c r="Z427" i="25" s="1"/>
  <c r="A489" i="25"/>
  <c r="Z469" i="25" a="1"/>
  <c r="Z469" i="25" s="1"/>
  <c r="Z434" i="25" a="1"/>
  <c r="Z434" i="25" s="1"/>
  <c r="Z440" i="25" a="1"/>
  <c r="Z440" i="25" s="1"/>
  <c r="Z462" i="25" a="1"/>
  <c r="Z462" i="25" s="1"/>
  <c r="Z471" i="25" a="1"/>
  <c r="Z471" i="25" s="1"/>
  <c r="Z558" i="25" a="1"/>
  <c r="Z558" i="25" s="1"/>
  <c r="Z563" i="25" a="1"/>
  <c r="Z563" i="25" s="1"/>
  <c r="Z588" i="25" a="1"/>
  <c r="Z588" i="25" s="1"/>
  <c r="A582" i="25"/>
  <c r="Z591" i="25" a="1"/>
  <c r="Z591" i="25" s="1"/>
  <c r="Z647" i="25" a="1"/>
  <c r="Z647" i="25" s="1"/>
  <c r="Z650" i="25" a="1"/>
  <c r="Z650" i="25" s="1"/>
  <c r="Z1105" i="25" a="1"/>
  <c r="Z1105" i="25" s="1"/>
  <c r="Z1117" i="25" a="1"/>
  <c r="Z1117" i="25" s="1"/>
  <c r="Z1310" i="25" a="1"/>
  <c r="Z1310" i="25" s="1"/>
  <c r="Z1313" i="25" a="1"/>
  <c r="Z1313" i="25" s="1"/>
  <c r="Z1350" i="25" a="1"/>
  <c r="Z1350" i="25" s="1"/>
  <c r="Z1353" i="25" a="1"/>
  <c r="Z1353" i="25" s="1"/>
  <c r="Z1356" i="25" a="1"/>
  <c r="Z1356" i="25" s="1"/>
  <c r="Z401" i="25" a="1"/>
  <c r="Z401" i="25" s="1"/>
  <c r="Z437" i="25" a="1"/>
  <c r="Z437" i="25" s="1"/>
  <c r="Z518" i="25" a="1"/>
  <c r="Z518" i="25" s="1"/>
  <c r="Z1126" i="25" a="1"/>
  <c r="Z1126" i="25" s="1"/>
  <c r="Z1114" i="25" a="1"/>
  <c r="Z1114" i="25" s="1"/>
  <c r="Z385" i="25" a="1"/>
  <c r="Z385" i="25" s="1"/>
  <c r="Z458" i="25" a="1"/>
  <c r="Z458" i="25" s="1"/>
  <c r="Z685" i="25" a="1"/>
  <c r="Z685" i="25" s="1"/>
  <c r="A641" i="25"/>
  <c r="Z1095" i="25" a="1"/>
  <c r="Z1095" i="25" s="1"/>
  <c r="Z1148" i="25" a="1"/>
  <c r="Z1148" i="25" s="1"/>
  <c r="Z1306" i="25" a="1"/>
  <c r="Z1306" i="25" s="1"/>
  <c r="A713" i="25"/>
  <c r="Z435" i="25" a="1"/>
  <c r="Z435" i="25" s="1"/>
  <c r="Z1106" i="25" a="1"/>
  <c r="Z1106" i="25" s="1"/>
  <c r="A674" i="25"/>
  <c r="Z409" i="25" a="1"/>
  <c r="Z409" i="25" s="1"/>
  <c r="Z608" i="25" a="1"/>
  <c r="Z608" i="25" s="1"/>
  <c r="A602" i="25"/>
  <c r="Z680" i="25" a="1"/>
  <c r="Z680" i="25" s="1"/>
  <c r="Z1329" i="25" a="1"/>
  <c r="Z1329" i="25" s="1"/>
  <c r="Z1377" i="25" a="1"/>
  <c r="Z1377" i="25" s="1"/>
  <c r="Z468" i="25" a="1"/>
  <c r="Z468" i="25" s="1"/>
  <c r="Z1349" i="25" a="1"/>
  <c r="Z1349" i="25" s="1"/>
  <c r="Z381" i="25" a="1"/>
  <c r="Z381" i="25" s="1"/>
  <c r="A447" i="25"/>
  <c r="Z402" i="25" a="1"/>
  <c r="Z402" i="25" s="1"/>
  <c r="Z576" i="25" a="1"/>
  <c r="Z576" i="25" s="1"/>
  <c r="Z595" i="25" a="1"/>
  <c r="Z595" i="25" s="1"/>
  <c r="Z660" i="25" a="1"/>
  <c r="Z660" i="25" s="1"/>
  <c r="Z1124" i="25" a="1"/>
  <c r="Z1124" i="25" s="1"/>
  <c r="A650" i="25"/>
  <c r="Z1369" i="25" a="1"/>
  <c r="Z1369" i="25" s="1"/>
  <c r="Z585" i="25" a="1"/>
  <c r="Z585" i="25" s="1"/>
  <c r="Z686" i="25" a="1"/>
  <c r="Z686" i="25" s="1"/>
  <c r="Z1344" i="25" a="1"/>
  <c r="Z1344" i="25" s="1"/>
  <c r="Z568" i="25" a="1"/>
  <c r="Z568" i="25" s="1"/>
  <c r="Z371" i="25" a="1"/>
  <c r="Z371" i="25" s="1"/>
  <c r="Z382" i="25" a="1"/>
  <c r="Z382" i="25" s="1"/>
  <c r="Z405" i="25" a="1"/>
  <c r="Z405" i="25" s="1"/>
  <c r="Z526" i="25" a="1"/>
  <c r="Z526" i="25" s="1"/>
  <c r="Z529" i="25" a="1"/>
  <c r="Z529" i="25" s="1"/>
  <c r="Z532" i="25" a="1"/>
  <c r="Z532" i="25" s="1"/>
  <c r="Z577" i="25" a="1"/>
  <c r="Z577" i="25" s="1"/>
  <c r="Z598" i="25" a="1"/>
  <c r="Z598" i="25" s="1"/>
  <c r="A593" i="25"/>
  <c r="Z664" i="25" a="1"/>
  <c r="Z664" i="25" s="1"/>
  <c r="A626" i="25"/>
  <c r="Z667" i="25" a="1"/>
  <c r="Z667" i="25" s="1"/>
  <c r="A629" i="25"/>
  <c r="Z676" i="25" a="1"/>
  <c r="Z676" i="25" s="1"/>
  <c r="A632" i="25"/>
  <c r="Z1128" i="25" a="1"/>
  <c r="Z1128" i="25" s="1"/>
  <c r="Z1098" i="25" a="1"/>
  <c r="Z1098" i="25" s="1"/>
  <c r="A722" i="25"/>
  <c r="Z1116" i="25" a="1"/>
  <c r="Z1116" i="25" s="1"/>
  <c r="Z1139" i="25" a="1"/>
  <c r="Z1139" i="25" s="1"/>
  <c r="Z1142" i="25" a="1"/>
  <c r="Z1142" i="25" s="1"/>
  <c r="Z1322" i="25" a="1"/>
  <c r="Z1322" i="25" s="1"/>
  <c r="Z1325" i="25" a="1"/>
  <c r="Z1325" i="25" s="1"/>
  <c r="Z1328" i="25" a="1"/>
  <c r="Z1328" i="25" s="1"/>
  <c r="A468" i="25"/>
  <c r="Z1370" i="25" a="1"/>
  <c r="Z1370" i="25" s="1"/>
  <c r="Z1373" i="25" a="1"/>
  <c r="Z1373" i="25" s="1"/>
  <c r="Z1376" i="25" a="1"/>
  <c r="Z1376" i="25" s="1"/>
  <c r="Z524" i="25" a="1"/>
  <c r="Z524" i="25" s="1"/>
  <c r="Z575" i="25" a="1"/>
  <c r="Z575" i="25" s="1"/>
  <c r="Z594" i="25" a="1"/>
  <c r="Z594" i="25" s="1"/>
  <c r="A588" i="25"/>
  <c r="Z1123" i="25" a="1"/>
  <c r="Z1123" i="25" s="1"/>
  <c r="Z1120" i="25" a="1"/>
  <c r="Z1120" i="25" s="1"/>
  <c r="Z1362" i="25" a="1"/>
  <c r="Z1362" i="25" s="1"/>
  <c r="A767" i="25"/>
  <c r="Z1107" i="25" a="1"/>
  <c r="Z1107" i="25" s="1"/>
  <c r="Z1334" i="25" a="1"/>
  <c r="Z1334" i="25" s="1"/>
  <c r="Z396" i="25" a="1"/>
  <c r="Z396" i="25" s="1"/>
  <c r="A462" i="25"/>
  <c r="Z428" i="25" a="1"/>
  <c r="Z428" i="25" s="1"/>
  <c r="Z441" i="25" a="1"/>
  <c r="Z441" i="25" s="1"/>
  <c r="Z567" i="25" a="1"/>
  <c r="Z567" i="25" s="1"/>
  <c r="A564" i="25"/>
  <c r="Z654" i="25" a="1"/>
  <c r="Z654" i="25" s="1"/>
  <c r="Z1118" i="25" a="1"/>
  <c r="Z1118" i="25" s="1"/>
  <c r="A677" i="25"/>
  <c r="Z1354" i="25" a="1"/>
  <c r="Z1354" i="25" s="1"/>
  <c r="Z415" i="25" a="1"/>
  <c r="Z415" i="25" s="1"/>
  <c r="Z530" i="25" a="1"/>
  <c r="Z530" i="25" s="1"/>
  <c r="Z677" i="25" a="1"/>
  <c r="Z677" i="25" s="1"/>
  <c r="Z1146" i="25" a="1"/>
  <c r="Z1146" i="25" s="1"/>
  <c r="Z1374" i="25" a="1"/>
  <c r="Z1374" i="25" s="1"/>
  <c r="A779" i="25"/>
  <c r="A1158" i="25"/>
  <c r="Z587" i="25" a="1"/>
  <c r="Z587" i="25" s="1"/>
  <c r="A581" i="25"/>
  <c r="Z1104" i="25" a="1"/>
  <c r="Z1104" i="25" s="1"/>
  <c r="Z1309" i="25" a="1"/>
  <c r="Z1309" i="25" s="1"/>
  <c r="A716" i="25"/>
  <c r="Z528" i="25" a="1"/>
  <c r="Z528" i="25" s="1"/>
  <c r="Z573" i="25" a="1"/>
  <c r="Z573" i="25" s="1"/>
  <c r="Z663" i="25" a="1"/>
  <c r="Z663" i="25" s="1"/>
  <c r="Z1097" i="25" a="1"/>
  <c r="Z1097" i="25" s="1"/>
  <c r="A656" i="25"/>
  <c r="Z1115" i="25" a="1"/>
  <c r="Z1115" i="25" s="1"/>
  <c r="A683" i="25"/>
  <c r="Z1366" i="25" a="1"/>
  <c r="Z1366" i="25" s="1"/>
  <c r="Z1372" i="25" a="1"/>
  <c r="Z1372" i="25" s="1"/>
  <c r="Z542" i="25" a="1"/>
  <c r="Z542" i="25" s="1"/>
  <c r="Z1108" i="25" a="1"/>
  <c r="Z1108" i="25" s="1"/>
  <c r="Z1135" i="25" a="1"/>
  <c r="Z1135" i="25" s="1"/>
  <c r="Z571" i="25" a="1"/>
  <c r="Z571" i="25" s="1"/>
  <c r="Z390" i="25" a="1"/>
  <c r="Z390" i="25" s="1"/>
  <c r="A456" i="25"/>
  <c r="Z460" i="25" a="1"/>
  <c r="Z460" i="25" s="1"/>
  <c r="A516" i="25"/>
  <c r="Z556" i="25" a="1"/>
  <c r="Z556" i="25" s="1"/>
  <c r="Z586" i="25" a="1"/>
  <c r="Z586" i="25" s="1"/>
  <c r="Z690" i="25" a="1"/>
  <c r="Z690" i="25" s="1"/>
  <c r="Z1109" i="25" a="1"/>
  <c r="Z1109" i="25" s="1"/>
  <c r="A668" i="25"/>
  <c r="Z1103" i="25" a="1"/>
  <c r="Z1103" i="25" s="1"/>
  <c r="A671" i="25"/>
  <c r="Z1136" i="25" a="1"/>
  <c r="Z1136" i="25" s="1"/>
  <c r="Z1131" i="25" a="1"/>
  <c r="Z1131" i="25" s="1"/>
  <c r="Z1308" i="25" a="1"/>
  <c r="Z1308" i="25" s="1"/>
  <c r="Z1342" i="25" a="1"/>
  <c r="Z1342" i="25" s="1"/>
  <c r="Z1345" i="25" a="1"/>
  <c r="Z1345" i="25" s="1"/>
  <c r="Z1348" i="25" a="1"/>
  <c r="Z1348" i="25" s="1"/>
  <c r="Z1401" i="25" a="1"/>
  <c r="Z1401" i="25" s="1"/>
  <c r="Z1235" i="25" a="1"/>
  <c r="Z1235" i="25" s="1"/>
  <c r="Z1153" i="25" a="1"/>
  <c r="Z1153" i="25" s="1"/>
  <c r="Z1017" i="25" a="1"/>
  <c r="Z1017" i="25" s="1"/>
  <c r="C409" i="26"/>
  <c r="C408" i="26"/>
  <c r="C407" i="26"/>
  <c r="C406" i="26"/>
  <c r="C405" i="26"/>
  <c r="C403" i="26"/>
  <c r="C402" i="26"/>
  <c r="C401" i="26"/>
  <c r="C400" i="26"/>
  <c r="C399" i="26"/>
  <c r="C397" i="26"/>
  <c r="C396" i="26"/>
  <c r="C395" i="26"/>
  <c r="C394" i="26"/>
  <c r="C392" i="26"/>
  <c r="C391" i="26"/>
  <c r="C390" i="26"/>
  <c r="C389" i="26"/>
  <c r="C387" i="26"/>
  <c r="C386" i="26"/>
  <c r="C385" i="26"/>
  <c r="C384" i="26"/>
  <c r="C383" i="26"/>
  <c r="C381" i="26"/>
  <c r="C380" i="26"/>
  <c r="C379" i="26"/>
  <c r="C378" i="26"/>
  <c r="C377" i="26"/>
  <c r="C375" i="26"/>
  <c r="C374" i="26"/>
  <c r="C373" i="26"/>
  <c r="C372" i="26"/>
  <c r="C371" i="26"/>
  <c r="C369" i="26"/>
  <c r="C368" i="26"/>
  <c r="C367" i="26"/>
  <c r="C366" i="26"/>
  <c r="C364" i="26"/>
  <c r="C363" i="26"/>
  <c r="C362" i="26"/>
  <c r="C361" i="26"/>
  <c r="C360" i="26"/>
  <c r="C359" i="26"/>
  <c r="C357" i="26"/>
  <c r="C356" i="26"/>
  <c r="C355" i="26"/>
  <c r="C354" i="26"/>
  <c r="C353" i="26"/>
  <c r="C352" i="26"/>
  <c r="C350" i="26"/>
  <c r="C349" i="26"/>
  <c r="C348" i="26"/>
  <c r="C347" i="26"/>
  <c r="C345" i="26"/>
  <c r="C344" i="26"/>
  <c r="C343" i="26"/>
  <c r="C342" i="26"/>
  <c r="C341" i="26"/>
  <c r="C340" i="26"/>
  <c r="C339" i="26"/>
  <c r="C338" i="26"/>
  <c r="C337" i="26"/>
  <c r="C336" i="26"/>
  <c r="C334" i="26"/>
  <c r="C333" i="26"/>
  <c r="C332" i="26"/>
  <c r="C331" i="26"/>
  <c r="C330" i="26"/>
  <c r="C329" i="26"/>
  <c r="C327" i="26"/>
  <c r="C326" i="26"/>
  <c r="C325" i="26"/>
  <c r="C324" i="26"/>
  <c r="C323" i="26"/>
  <c r="C322" i="26"/>
  <c r="C320" i="26"/>
  <c r="C319" i="26"/>
  <c r="C318" i="26"/>
  <c r="C317" i="26"/>
  <c r="C315" i="26"/>
  <c r="C314" i="26"/>
  <c r="C313" i="26"/>
  <c r="C312" i="26"/>
  <c r="C310" i="26"/>
  <c r="C309" i="26"/>
  <c r="C308" i="26"/>
  <c r="C307" i="26"/>
  <c r="C305" i="26"/>
  <c r="C304" i="26"/>
  <c r="C303" i="26"/>
  <c r="C302" i="26"/>
  <c r="C300" i="26"/>
  <c r="C299" i="26"/>
  <c r="C298" i="26"/>
  <c r="C296" i="26"/>
  <c r="C295" i="26"/>
  <c r="C294" i="26"/>
  <c r="C292" i="26"/>
  <c r="C291" i="26"/>
  <c r="C290" i="26"/>
  <c r="C289" i="26"/>
  <c r="C288" i="26"/>
  <c r="C286" i="26"/>
  <c r="C285" i="26"/>
  <c r="C284" i="26"/>
  <c r="C283" i="26"/>
  <c r="C281" i="26"/>
  <c r="C280" i="26"/>
  <c r="C278" i="26"/>
  <c r="C277" i="26"/>
  <c r="C275" i="26"/>
  <c r="C274" i="26"/>
  <c r="C273" i="26"/>
  <c r="C272" i="26"/>
  <c r="C271" i="26"/>
  <c r="C270" i="26"/>
  <c r="C269" i="26"/>
  <c r="C267" i="26"/>
  <c r="C266" i="26"/>
  <c r="C265" i="26"/>
  <c r="C264" i="26"/>
  <c r="C263" i="26"/>
  <c r="C261" i="26"/>
  <c r="C260" i="26"/>
  <c r="C259" i="26"/>
  <c r="C258" i="26"/>
  <c r="C257" i="26"/>
  <c r="C256" i="26"/>
  <c r="C254" i="26"/>
  <c r="C253" i="26"/>
  <c r="C252" i="26"/>
  <c r="C251" i="26"/>
  <c r="C244" i="26"/>
  <c r="C243" i="26"/>
  <c r="L52" i="30"/>
  <c r="L37" i="30"/>
  <c r="L3" i="30"/>
  <c r="O3" i="30" s="1"/>
  <c r="B3" i="30" s="1"/>
  <c r="L4" i="30"/>
  <c r="L5" i="30"/>
  <c r="L6" i="30"/>
  <c r="O6" i="30" s="1"/>
  <c r="B6" i="30" s="1"/>
  <c r="L7" i="30"/>
  <c r="L8" i="30"/>
  <c r="O8" i="30" s="1"/>
  <c r="B8" i="30" s="1"/>
  <c r="L9" i="30"/>
  <c r="L10" i="30"/>
  <c r="O10" i="30" s="1"/>
  <c r="B10" i="30" s="1"/>
  <c r="L11" i="30"/>
  <c r="L12" i="30"/>
  <c r="O12" i="30" s="1"/>
  <c r="B12" i="30" s="1"/>
  <c r="L13" i="30"/>
  <c r="O13" i="30" s="1"/>
  <c r="B13" i="30" s="1"/>
  <c r="L14" i="30"/>
  <c r="O14" i="30" s="1"/>
  <c r="B14" i="30" s="1"/>
  <c r="L15" i="30"/>
  <c r="O15" i="30" s="1"/>
  <c r="B15" i="30" s="1"/>
  <c r="L16" i="30"/>
  <c r="O16" i="30" s="1"/>
  <c r="B16" i="30" s="1"/>
  <c r="L17" i="30"/>
  <c r="L18" i="30"/>
  <c r="O18" i="30" s="1"/>
  <c r="B18" i="30" s="1"/>
  <c r="L19" i="30"/>
  <c r="L20" i="30"/>
  <c r="O20" i="30" s="1"/>
  <c r="B20" i="30" s="1"/>
  <c r="L21" i="30"/>
  <c r="L22" i="30"/>
  <c r="O22" i="30" s="1"/>
  <c r="B22" i="30" s="1"/>
  <c r="L23" i="30"/>
  <c r="O23" i="30" s="1"/>
  <c r="B23" i="30" s="1"/>
  <c r="L24" i="30"/>
  <c r="O24" i="30" s="1"/>
  <c r="B24" i="30" s="1"/>
  <c r="L25" i="30"/>
  <c r="O25" i="30" s="1"/>
  <c r="B25" i="30" s="1"/>
  <c r="L26" i="30"/>
  <c r="O26" i="30" s="1"/>
  <c r="B26" i="30" s="1"/>
  <c r="L27" i="30"/>
  <c r="O27" i="30" s="1"/>
  <c r="B27" i="30" s="1"/>
  <c r="L28" i="30"/>
  <c r="O28" i="30" s="1"/>
  <c r="B28" i="30" s="1"/>
  <c r="L29" i="30"/>
  <c r="L30" i="30"/>
  <c r="O30" i="30" s="1"/>
  <c r="B30" i="30" s="1"/>
  <c r="L31" i="30"/>
  <c r="L32" i="30"/>
  <c r="O32" i="30" s="1"/>
  <c r="B32" i="30" s="1"/>
  <c r="L33" i="30"/>
  <c r="L34" i="30"/>
  <c r="O34" i="30" s="1"/>
  <c r="B34" i="30" s="1"/>
  <c r="L35" i="30"/>
  <c r="L36" i="30"/>
  <c r="O36" i="30" s="1"/>
  <c r="B36" i="30" s="1"/>
  <c r="L38" i="30"/>
  <c r="L39" i="30"/>
  <c r="L40" i="30"/>
  <c r="L41" i="30"/>
  <c r="L42" i="30"/>
  <c r="L43" i="30"/>
  <c r="L44" i="30"/>
  <c r="L45" i="30"/>
  <c r="L46" i="30"/>
  <c r="L47" i="30"/>
  <c r="L48" i="30"/>
  <c r="L49" i="30"/>
  <c r="O49" i="30" s="1"/>
  <c r="B49" i="30" s="1"/>
  <c r="L50" i="30"/>
  <c r="O50" i="30" s="1"/>
  <c r="B50" i="30" s="1"/>
  <c r="L51" i="30"/>
  <c r="O51" i="30" s="1"/>
  <c r="B51" i="30" s="1"/>
  <c r="L53" i="30"/>
  <c r="O53" i="30" s="1"/>
  <c r="B53" i="30" s="1"/>
  <c r="L54" i="30"/>
  <c r="L55" i="30"/>
  <c r="L56" i="30"/>
  <c r="L57" i="30"/>
  <c r="L58" i="30"/>
  <c r="L59" i="30"/>
  <c r="L60" i="30"/>
  <c r="L61" i="30"/>
  <c r="L62" i="30"/>
  <c r="O62" i="30" s="1"/>
  <c r="B62" i="30" s="1"/>
  <c r="L63" i="30"/>
  <c r="L64" i="30"/>
  <c r="O64" i="30" s="1"/>
  <c r="B64" i="30" s="1"/>
  <c r="L65" i="30"/>
  <c r="O65" i="30" s="1"/>
  <c r="B65" i="30" s="1"/>
  <c r="L66" i="30"/>
  <c r="O66" i="30" s="1"/>
  <c r="B66" i="30" s="1"/>
  <c r="L67" i="30"/>
  <c r="O67" i="30" s="1"/>
  <c r="B67" i="30" s="1"/>
  <c r="L68" i="30"/>
  <c r="L69" i="30"/>
  <c r="L70" i="30"/>
  <c r="O70" i="30" s="1"/>
  <c r="B70" i="30" s="1"/>
  <c r="L71" i="30"/>
  <c r="O71" i="30" s="1"/>
  <c r="B71" i="30" s="1"/>
  <c r="L72" i="30"/>
  <c r="L73" i="30"/>
  <c r="L74" i="30"/>
  <c r="L75" i="30"/>
  <c r="L76" i="30"/>
  <c r="L77" i="30"/>
  <c r="L78" i="30"/>
  <c r="L79" i="30"/>
  <c r="L80" i="30"/>
  <c r="L81" i="30"/>
  <c r="L82" i="30"/>
  <c r="L83" i="30"/>
  <c r="L84" i="30"/>
  <c r="L2" i="30"/>
  <c r="O2" i="30" s="1"/>
  <c r="B2" i="30" s="1"/>
  <c r="P928" i="22"/>
  <c r="O253" i="16"/>
  <c r="A253" i="16" s="1"/>
  <c r="N253" i="16"/>
  <c r="Q253" i="16" s="1" a="1"/>
  <c r="Q253" i="16" s="1"/>
  <c r="O254" i="16"/>
  <c r="A254" i="16" s="1"/>
  <c r="N254" i="16"/>
  <c r="O255" i="16"/>
  <c r="A255" i="16" s="1"/>
  <c r="N255" i="16"/>
  <c r="O36" i="16"/>
  <c r="A36" i="16" s="1"/>
  <c r="N36" i="16"/>
  <c r="Q36" i="16" s="1" a="1"/>
  <c r="Q36" i="16" s="1"/>
  <c r="O37" i="16"/>
  <c r="N37" i="16"/>
  <c r="O38" i="16"/>
  <c r="N38" i="16"/>
  <c r="P2" i="29"/>
  <c r="A10" i="29"/>
  <c r="A11" i="29"/>
  <c r="A12" i="29"/>
  <c r="A15" i="29"/>
  <c r="A16" i="29"/>
  <c r="A17" i="29"/>
  <c r="A18" i="29"/>
  <c r="A19" i="29"/>
  <c r="A22" i="29"/>
  <c r="A23" i="29"/>
  <c r="A24" i="29"/>
  <c r="A25" i="29"/>
  <c r="A26" i="29"/>
  <c r="A29" i="29"/>
  <c r="A30" i="29"/>
  <c r="A31" i="29"/>
  <c r="A32" i="29"/>
  <c r="A33" i="29"/>
  <c r="A36" i="29"/>
  <c r="A37" i="29"/>
  <c r="A38" i="29"/>
  <c r="A39" i="29"/>
  <c r="A40" i="29"/>
  <c r="A43" i="29"/>
  <c r="A44" i="29"/>
  <c r="A45" i="29"/>
  <c r="A46" i="29"/>
  <c r="A47" i="29"/>
  <c r="A55" i="29"/>
  <c r="A56" i="29"/>
  <c r="A57" i="29"/>
  <c r="A58" i="29"/>
  <c r="A59" i="29"/>
  <c r="A60" i="29"/>
  <c r="A63" i="29"/>
  <c r="A64" i="29"/>
  <c r="A65" i="29"/>
  <c r="A66" i="29"/>
  <c r="A69" i="29"/>
  <c r="A70" i="29"/>
  <c r="A71" i="29"/>
  <c r="A72" i="29"/>
  <c r="A73" i="29"/>
  <c r="A76" i="29"/>
  <c r="A77" i="29"/>
  <c r="A78" i="29"/>
  <c r="A79" i="29"/>
  <c r="A80" i="29"/>
  <c r="A83" i="29"/>
  <c r="A84" i="29"/>
  <c r="A85" i="29"/>
  <c r="A86" i="29"/>
  <c r="A87" i="29"/>
  <c r="A90" i="29"/>
  <c r="A91" i="29"/>
  <c r="A92" i="29"/>
  <c r="A93" i="29"/>
  <c r="A94" i="29"/>
  <c r="A97" i="29"/>
  <c r="A98" i="29"/>
  <c r="A99" i="29"/>
  <c r="A100" i="29"/>
  <c r="A101" i="29"/>
  <c r="A3" i="29"/>
  <c r="O2" i="29"/>
  <c r="A2" i="29" s="1"/>
  <c r="A6" i="29"/>
  <c r="A7" i="29"/>
  <c r="A104" i="29"/>
  <c r="A105" i="29"/>
  <c r="A106" i="29"/>
  <c r="A107" i="29"/>
  <c r="A108" i="29"/>
  <c r="A109" i="29"/>
  <c r="A112" i="29"/>
  <c r="A113" i="29"/>
  <c r="A114" i="29"/>
  <c r="A115" i="29"/>
  <c r="A118" i="29"/>
  <c r="A119" i="29"/>
  <c r="A120" i="29"/>
  <c r="A121" i="29"/>
  <c r="A122" i="29"/>
  <c r="A125" i="29"/>
  <c r="A126" i="29"/>
  <c r="A127" i="29"/>
  <c r="A128" i="29"/>
  <c r="A129" i="29"/>
  <c r="A132" i="29"/>
  <c r="A133" i="29"/>
  <c r="A134" i="29"/>
  <c r="A135" i="29"/>
  <c r="A136" i="29"/>
  <c r="A139" i="29"/>
  <c r="A140" i="29"/>
  <c r="A141" i="29"/>
  <c r="A142" i="29"/>
  <c r="A143" i="29"/>
  <c r="A146" i="29"/>
  <c r="A147" i="29"/>
  <c r="A148" i="29"/>
  <c r="A149" i="29"/>
  <c r="A150" i="29"/>
  <c r="A153" i="29"/>
  <c r="A154" i="29"/>
  <c r="A155" i="29"/>
  <c r="A156" i="29"/>
  <c r="A157" i="29"/>
  <c r="A160" i="29"/>
  <c r="A161" i="29"/>
  <c r="A162" i="29"/>
  <c r="A163" i="29"/>
  <c r="A164" i="29"/>
  <c r="A167" i="29"/>
  <c r="A168" i="29"/>
  <c r="A169" i="29"/>
  <c r="A170" i="29"/>
  <c r="A171" i="29"/>
  <c r="A174" i="29"/>
  <c r="A177" i="29"/>
  <c r="A178" i="29"/>
  <c r="A179" i="29"/>
  <c r="A180" i="29"/>
  <c r="A181" i="29"/>
  <c r="A184" i="29"/>
  <c r="A185" i="29"/>
  <c r="A186" i="29"/>
  <c r="A187" i="29"/>
  <c r="A188" i="29"/>
  <c r="A576" i="25" l="1"/>
  <c r="A598" i="25"/>
  <c r="A575" i="25"/>
  <c r="A764" i="25"/>
  <c r="A623" i="25"/>
  <c r="A611" i="25"/>
  <c r="A680" i="25"/>
  <c r="A528" i="25"/>
  <c r="A665" i="25"/>
  <c r="A552" i="25"/>
  <c r="A453" i="25"/>
  <c r="A689" i="25"/>
  <c r="A647" i="25"/>
  <c r="A776" i="25"/>
  <c r="A540" i="25"/>
  <c r="A635" i="25"/>
  <c r="W256" i="25"/>
  <c r="W257" i="25"/>
  <c r="W258" i="25"/>
  <c r="W259" i="25"/>
  <c r="W260" i="25"/>
  <c r="W261" i="25"/>
  <c r="W262" i="25"/>
  <c r="W263" i="25"/>
  <c r="W264" i="25"/>
  <c r="W265" i="25"/>
  <c r="W266" i="25"/>
  <c r="W267" i="25"/>
  <c r="W268" i="25"/>
  <c r="W269" i="25"/>
  <c r="W270" i="25"/>
  <c r="W271" i="25"/>
  <c r="W272" i="25"/>
  <c r="W273" i="25"/>
  <c r="W274" i="25"/>
  <c r="W327" i="25"/>
  <c r="W328" i="25"/>
  <c r="W329" i="25"/>
  <c r="W330" i="25"/>
  <c r="W331" i="25"/>
  <c r="W332" i="25"/>
  <c r="W333" i="25"/>
  <c r="W334" i="25"/>
  <c r="W349" i="25"/>
  <c r="W350" i="25"/>
  <c r="W351" i="25"/>
  <c r="W352" i="25"/>
  <c r="W353" i="25"/>
  <c r="W354" i="25"/>
  <c r="W355" i="25"/>
  <c r="W356" i="25"/>
  <c r="W357" i="25"/>
  <c r="W358" i="25"/>
  <c r="W359" i="25"/>
  <c r="W360" i="25"/>
  <c r="W361" i="25"/>
  <c r="W362" i="25"/>
  <c r="W363" i="25"/>
  <c r="W364" i="25"/>
  <c r="W319" i="25"/>
  <c r="W320" i="25"/>
  <c r="W321" i="25"/>
  <c r="W322" i="25"/>
  <c r="W323" i="25"/>
  <c r="W324" i="25"/>
  <c r="W325" i="25"/>
  <c r="W326" i="25"/>
  <c r="W17" i="25"/>
  <c r="W18" i="25"/>
  <c r="W19" i="25"/>
  <c r="W20" i="25"/>
  <c r="W21" i="25"/>
  <c r="W22" i="25"/>
  <c r="W23" i="25"/>
  <c r="W24" i="25"/>
  <c r="W25" i="25"/>
  <c r="W26" i="25"/>
  <c r="W27" i="25"/>
  <c r="W28" i="25"/>
  <c r="W29" i="25"/>
  <c r="W30" i="25"/>
  <c r="W35" i="25"/>
  <c r="W36" i="25"/>
  <c r="W37" i="25"/>
  <c r="W38" i="25"/>
  <c r="W39" i="25"/>
  <c r="W40" i="25"/>
  <c r="W41" i="25"/>
  <c r="W42" i="25"/>
  <c r="W43" i="25"/>
  <c r="W44" i="25"/>
  <c r="W201" i="25"/>
  <c r="W202" i="25"/>
  <c r="W203" i="25"/>
  <c r="W204" i="25"/>
  <c r="W205" i="25"/>
  <c r="W206" i="25"/>
  <c r="W207" i="25"/>
  <c r="W208" i="25"/>
  <c r="W236" i="25"/>
  <c r="W237" i="25"/>
  <c r="W238" i="25"/>
  <c r="W239" i="25"/>
  <c r="W240" i="25"/>
  <c r="W241" i="25"/>
  <c r="W242" i="25"/>
  <c r="W243" i="25"/>
  <c r="W244" i="25"/>
  <c r="W245" i="25"/>
  <c r="W246" i="25"/>
  <c r="W247" i="25"/>
  <c r="W248" i="25"/>
  <c r="W249" i="25"/>
  <c r="W250" i="25"/>
  <c r="W251" i="25"/>
  <c r="W193" i="25"/>
  <c r="W194" i="25"/>
  <c r="W195" i="25"/>
  <c r="W196" i="25"/>
  <c r="W197" i="25"/>
  <c r="W198" i="25"/>
  <c r="W199" i="25"/>
  <c r="W200" i="25"/>
  <c r="W1221" i="25"/>
  <c r="W1222" i="25"/>
  <c r="W1223" i="25"/>
  <c r="W1224" i="25"/>
  <c r="W1225" i="25"/>
  <c r="W1226" i="25"/>
  <c r="W1227" i="25"/>
  <c r="W1228" i="25"/>
  <c r="W1229" i="25"/>
  <c r="W1230" i="25"/>
  <c r="W1231" i="25"/>
  <c r="W1232" i="25"/>
  <c r="W1233" i="25"/>
  <c r="W1234" i="25"/>
  <c r="W1244" i="25"/>
  <c r="W1245" i="25"/>
  <c r="W1246" i="25"/>
  <c r="W1247" i="25"/>
  <c r="W1252" i="25"/>
  <c r="W1253" i="25"/>
  <c r="W1254" i="25"/>
  <c r="W1255" i="25"/>
  <c r="W1248" i="25"/>
  <c r="W1249" i="25"/>
  <c r="W1250" i="25"/>
  <c r="W1251" i="25"/>
  <c r="W1256" i="25"/>
  <c r="W1257" i="25"/>
  <c r="W1258" i="25"/>
  <c r="W1259" i="25"/>
  <c r="W1240" i="25"/>
  <c r="W1241" i="25"/>
  <c r="W1242" i="25"/>
  <c r="W1243" i="25"/>
  <c r="W1236" i="25"/>
  <c r="W1237" i="25"/>
  <c r="W1238" i="25"/>
  <c r="W1239" i="25"/>
  <c r="W1264" i="25"/>
  <c r="W1265" i="25"/>
  <c r="W1266" i="25"/>
  <c r="W1267" i="25"/>
  <c r="W1268" i="25"/>
  <c r="W1269" i="25"/>
  <c r="W1270" i="25"/>
  <c r="W1271" i="25"/>
  <c r="W1272" i="25"/>
  <c r="W1273" i="25"/>
  <c r="W1274" i="25"/>
  <c r="W1275" i="25"/>
  <c r="W1276" i="25"/>
  <c r="W1277" i="25"/>
  <c r="W1278" i="25"/>
  <c r="W1279" i="25"/>
  <c r="W1288" i="25"/>
  <c r="W1289" i="25"/>
  <c r="W1290" i="25"/>
  <c r="W1291" i="25"/>
  <c r="W1292" i="25"/>
  <c r="W1293" i="25"/>
  <c r="W1294" i="25"/>
  <c r="W1295" i="25"/>
  <c r="W1280" i="25"/>
  <c r="W1281" i="25"/>
  <c r="W1282" i="25"/>
  <c r="W1283" i="25"/>
  <c r="W1284" i="25"/>
  <c r="W1285" i="25"/>
  <c r="W1286" i="25"/>
  <c r="W1287" i="25"/>
  <c r="W1296" i="25"/>
  <c r="W1297" i="25"/>
  <c r="W1298" i="25"/>
  <c r="W1299" i="25"/>
  <c r="W1300" i="25"/>
  <c r="W1053" i="25"/>
  <c r="W1054" i="25"/>
  <c r="W1055" i="25"/>
  <c r="W1056" i="25"/>
  <c r="W1057" i="25"/>
  <c r="W1058" i="25"/>
  <c r="W1059" i="25"/>
  <c r="W1060" i="25"/>
  <c r="W1023" i="25"/>
  <c r="W1029" i="25"/>
  <c r="W1030" i="25"/>
  <c r="W1031" i="25"/>
  <c r="W1032" i="25"/>
  <c r="W1024" i="25"/>
  <c r="W1025" i="25"/>
  <c r="W1026" i="25"/>
  <c r="W1027" i="25"/>
  <c r="W1028" i="25"/>
  <c r="W1033" i="25"/>
  <c r="W1039" i="25"/>
  <c r="W1040" i="25"/>
  <c r="W1041" i="25"/>
  <c r="W1042" i="25"/>
  <c r="W1034" i="25"/>
  <c r="W1035" i="25"/>
  <c r="W1036" i="25"/>
  <c r="W1037" i="25"/>
  <c r="W1038" i="25"/>
  <c r="W1043" i="25"/>
  <c r="W1049" i="25"/>
  <c r="W1050" i="25"/>
  <c r="W1051" i="25"/>
  <c r="W1052" i="25"/>
  <c r="W1044" i="25"/>
  <c r="W1045" i="25"/>
  <c r="W1046" i="25"/>
  <c r="W1047" i="25"/>
  <c r="W1048" i="25"/>
  <c r="W1069" i="25"/>
  <c r="W1070" i="25"/>
  <c r="W1071" i="25"/>
  <c r="W1072" i="25"/>
  <c r="W1073" i="25"/>
  <c r="W1074" i="25"/>
  <c r="W1075" i="25"/>
  <c r="W1076" i="25"/>
  <c r="W1077" i="25"/>
  <c r="W1078" i="25"/>
  <c r="W1079" i="25"/>
  <c r="W1080" i="25"/>
  <c r="W1081" i="25"/>
  <c r="W1082" i="25"/>
  <c r="W1083" i="25"/>
  <c r="W1084" i="25"/>
  <c r="W31" i="25"/>
  <c r="W32" i="25"/>
  <c r="W33" i="25"/>
  <c r="W34" i="25"/>
  <c r="W86" i="25"/>
  <c r="Z86" i="25" s="1" a="1"/>
  <c r="Z86" i="25" s="1"/>
  <c r="W87" i="25"/>
  <c r="Z87" i="25" s="1" a="1"/>
  <c r="Z87" i="25" s="1"/>
  <c r="W88" i="25"/>
  <c r="Z88" i="25" s="1" a="1"/>
  <c r="Z88" i="25" s="1"/>
  <c r="W89" i="25"/>
  <c r="Z89" i="25" s="1" a="1"/>
  <c r="Z89" i="25" s="1"/>
  <c r="W90" i="25"/>
  <c r="Z90" i="25" s="1" a="1"/>
  <c r="Z90" i="25" s="1"/>
  <c r="W91" i="25"/>
  <c r="Z91" i="25" s="1" a="1"/>
  <c r="Z91" i="25" s="1"/>
  <c r="W92" i="25"/>
  <c r="Z92" i="25" s="1" a="1"/>
  <c r="Z92" i="25" s="1"/>
  <c r="W93" i="25"/>
  <c r="W94" i="25"/>
  <c r="W95" i="25"/>
  <c r="W96" i="25"/>
  <c r="W97" i="25"/>
  <c r="W98" i="25"/>
  <c r="W100" i="25"/>
  <c r="W101" i="25"/>
  <c r="W102" i="25"/>
  <c r="W103" i="25"/>
  <c r="W104" i="25"/>
  <c r="W105" i="25"/>
  <c r="W99" i="25"/>
  <c r="W132" i="25"/>
  <c r="W133" i="25"/>
  <c r="W134" i="25"/>
  <c r="W135" i="25"/>
  <c r="W136" i="25"/>
  <c r="W137" i="25"/>
  <c r="W227" i="25"/>
  <c r="W228" i="25"/>
  <c r="W229" i="25"/>
  <c r="W230" i="25"/>
  <c r="W231" i="25"/>
  <c r="W232" i="25"/>
  <c r="W233" i="25"/>
  <c r="W2" i="25"/>
  <c r="W3" i="25"/>
  <c r="W4" i="25"/>
  <c r="W5" i="25"/>
  <c r="W6" i="25"/>
  <c r="W7" i="25"/>
  <c r="W8" i="25"/>
  <c r="W125" i="25"/>
  <c r="W126" i="25"/>
  <c r="W127" i="25"/>
  <c r="W128" i="25"/>
  <c r="W129" i="25"/>
  <c r="W130" i="25"/>
  <c r="W131" i="25"/>
  <c r="W164" i="25"/>
  <c r="W1065" i="25"/>
  <c r="W1066" i="25"/>
  <c r="W1067" i="25"/>
  <c r="W1068" i="25"/>
  <c r="W1061" i="25"/>
  <c r="W1062" i="25"/>
  <c r="W1063" i="25"/>
  <c r="W1064" i="25"/>
  <c r="W1260" i="25"/>
  <c r="W1261" i="25"/>
  <c r="W1262" i="25"/>
  <c r="W1263" i="25"/>
  <c r="W209" i="25"/>
  <c r="W210" i="25"/>
  <c r="W211" i="25"/>
  <c r="W212" i="25"/>
  <c r="W213" i="25"/>
  <c r="W214" i="25"/>
  <c r="W215" i="25"/>
  <c r="W216" i="25"/>
  <c r="W335" i="25"/>
  <c r="W336" i="25"/>
  <c r="W337" i="25"/>
  <c r="W338" i="25"/>
  <c r="W339" i="25"/>
  <c r="W340" i="25"/>
  <c r="W341" i="25"/>
  <c r="W342" i="25"/>
  <c r="W189" i="25"/>
  <c r="W190" i="25"/>
  <c r="W191" i="25"/>
  <c r="W192" i="25"/>
  <c r="W138" i="25"/>
  <c r="W139" i="25"/>
  <c r="W140" i="25"/>
  <c r="W141" i="25"/>
  <c r="W1022" i="25"/>
  <c r="W1018" i="25"/>
  <c r="W1019" i="25"/>
  <c r="W1020" i="25"/>
  <c r="W1021" i="25"/>
  <c r="W45" i="25"/>
  <c r="W46" i="25"/>
  <c r="W47" i="25"/>
  <c r="W48" i="25"/>
  <c r="W49" i="25"/>
  <c r="W50" i="25"/>
  <c r="W275" i="25"/>
  <c r="W276" i="25"/>
  <c r="W277" i="25"/>
  <c r="W278" i="25"/>
  <c r="W279" i="25"/>
  <c r="W280" i="25"/>
  <c r="W51" i="25"/>
  <c r="W52" i="25"/>
  <c r="W53" i="25"/>
  <c r="W54" i="25"/>
  <c r="W55" i="25"/>
  <c r="W56" i="25"/>
  <c r="W281" i="25"/>
  <c r="W282" i="25"/>
  <c r="W283" i="25"/>
  <c r="W284" i="25"/>
  <c r="W285" i="25"/>
  <c r="W286" i="25"/>
  <c r="A38" i="16"/>
  <c r="A37" i="16"/>
  <c r="K3" i="30"/>
  <c r="K4" i="30"/>
  <c r="K5" i="30"/>
  <c r="K6" i="30"/>
  <c r="K7" i="30"/>
  <c r="K8" i="30"/>
  <c r="K9" i="30"/>
  <c r="K10" i="30"/>
  <c r="K11" i="30"/>
  <c r="K12" i="30"/>
  <c r="K13" i="30"/>
  <c r="K14" i="30"/>
  <c r="K15" i="30"/>
  <c r="K16" i="30"/>
  <c r="K17" i="30"/>
  <c r="K18" i="30"/>
  <c r="K19" i="30"/>
  <c r="K20" i="30"/>
  <c r="K21" i="30"/>
  <c r="K22" i="30"/>
  <c r="K23" i="30"/>
  <c r="K24" i="30"/>
  <c r="K25" i="30"/>
  <c r="K26" i="30"/>
  <c r="K27" i="30"/>
  <c r="K28" i="30"/>
  <c r="K29" i="30"/>
  <c r="K30" i="30"/>
  <c r="K31" i="30"/>
  <c r="K32" i="30"/>
  <c r="K33" i="30"/>
  <c r="K34" i="30"/>
  <c r="K35" i="30"/>
  <c r="K36" i="30"/>
  <c r="K37" i="30"/>
  <c r="K38" i="30"/>
  <c r="K39" i="30"/>
  <c r="K40" i="30"/>
  <c r="K41" i="30"/>
  <c r="K42" i="30"/>
  <c r="K43" i="30"/>
  <c r="K44" i="30"/>
  <c r="K45" i="30"/>
  <c r="K46" i="30"/>
  <c r="K47" i="30"/>
  <c r="K48" i="30"/>
  <c r="K49" i="30"/>
  <c r="K50" i="30"/>
  <c r="K51" i="30"/>
  <c r="K52" i="30"/>
  <c r="K53" i="30"/>
  <c r="K54" i="30"/>
  <c r="K55" i="30"/>
  <c r="K56" i="30"/>
  <c r="K57" i="30"/>
  <c r="K58" i="30"/>
  <c r="K59" i="30"/>
  <c r="K60" i="30"/>
  <c r="K61" i="30"/>
  <c r="K62" i="30"/>
  <c r="K63" i="30"/>
  <c r="K64" i="30"/>
  <c r="K65" i="30"/>
  <c r="K66" i="30"/>
  <c r="K67" i="30"/>
  <c r="K68" i="30"/>
  <c r="K69" i="30"/>
  <c r="K70" i="30"/>
  <c r="K71" i="30"/>
  <c r="K72" i="30"/>
  <c r="K73" i="30"/>
  <c r="K74" i="30"/>
  <c r="K75" i="30"/>
  <c r="K76" i="30"/>
  <c r="K77" i="30"/>
  <c r="K78" i="30"/>
  <c r="K79" i="30"/>
  <c r="K80" i="30"/>
  <c r="K81" i="30"/>
  <c r="K82" i="30"/>
  <c r="K83" i="30"/>
  <c r="K84" i="30"/>
  <c r="K2" i="30"/>
  <c r="N10" i="29"/>
  <c r="Q10" i="29" s="1" a="1"/>
  <c r="Q10" i="29" s="1"/>
  <c r="N3" i="29"/>
  <c r="N7" i="29"/>
  <c r="N29" i="29"/>
  <c r="N36" i="29"/>
  <c r="N43" i="29"/>
  <c r="N15" i="29"/>
  <c r="N22" i="29"/>
  <c r="N69" i="29"/>
  <c r="N76" i="29"/>
  <c r="N83" i="29"/>
  <c r="N97" i="29"/>
  <c r="N55" i="29"/>
  <c r="N56" i="29"/>
  <c r="N90" i="29"/>
  <c r="N118" i="29"/>
  <c r="N146" i="29"/>
  <c r="N153" i="29"/>
  <c r="N160" i="29"/>
  <c r="N104" i="29"/>
  <c r="N105" i="29"/>
  <c r="N167" i="29"/>
  <c r="N139" i="29"/>
  <c r="N132" i="29"/>
  <c r="N125" i="29"/>
  <c r="N174" i="29"/>
  <c r="N2" i="29"/>
  <c r="N6" i="29"/>
  <c r="N177" i="29"/>
  <c r="N184" i="29"/>
  <c r="N32" i="29"/>
  <c r="N39" i="29"/>
  <c r="N46" i="29"/>
  <c r="N18" i="29"/>
  <c r="N25" i="29"/>
  <c r="N72" i="29"/>
  <c r="N79" i="29"/>
  <c r="N86" i="29"/>
  <c r="N100" i="29"/>
  <c r="N65" i="29"/>
  <c r="N59" i="29"/>
  <c r="N93" i="29"/>
  <c r="N121" i="29"/>
  <c r="N149" i="29"/>
  <c r="N156" i="29"/>
  <c r="N163" i="29"/>
  <c r="N114" i="29"/>
  <c r="N108" i="29"/>
  <c r="N170" i="29"/>
  <c r="N142" i="29"/>
  <c r="N135" i="29"/>
  <c r="N128" i="29"/>
  <c r="N180" i="29"/>
  <c r="N187" i="29"/>
  <c r="N33" i="29"/>
  <c r="N40" i="29"/>
  <c r="N47" i="29"/>
  <c r="N19" i="29"/>
  <c r="N26" i="29"/>
  <c r="N73" i="29"/>
  <c r="N80" i="29"/>
  <c r="N87" i="29"/>
  <c r="N101" i="29"/>
  <c r="N66" i="29"/>
  <c r="N60" i="29"/>
  <c r="N94" i="29"/>
  <c r="N122" i="29"/>
  <c r="N150" i="29"/>
  <c r="N157" i="29"/>
  <c r="N164" i="29"/>
  <c r="N115" i="29"/>
  <c r="N109" i="29"/>
  <c r="N171" i="29"/>
  <c r="N143" i="29"/>
  <c r="N136" i="29"/>
  <c r="N129" i="29"/>
  <c r="N181" i="29"/>
  <c r="N188" i="29"/>
  <c r="N30" i="29"/>
  <c r="N37" i="29"/>
  <c r="N44" i="29"/>
  <c r="N16" i="29"/>
  <c r="N23" i="29"/>
  <c r="N70" i="29"/>
  <c r="N77" i="29"/>
  <c r="N84" i="29"/>
  <c r="N98" i="29"/>
  <c r="N63" i="29"/>
  <c r="N57" i="29"/>
  <c r="N91" i="29"/>
  <c r="N119" i="29"/>
  <c r="N147" i="29"/>
  <c r="N154" i="29"/>
  <c r="N161" i="29"/>
  <c r="N112" i="29"/>
  <c r="N106" i="29"/>
  <c r="N168" i="29"/>
  <c r="N140" i="29"/>
  <c r="N133" i="29"/>
  <c r="N126" i="29"/>
  <c r="N178" i="29"/>
  <c r="N185" i="29"/>
  <c r="N31" i="29"/>
  <c r="N38" i="29"/>
  <c r="N45" i="29"/>
  <c r="N17" i="29"/>
  <c r="N24" i="29"/>
  <c r="N71" i="29"/>
  <c r="N78" i="29"/>
  <c r="N85" i="29"/>
  <c r="N99" i="29"/>
  <c r="N64" i="29"/>
  <c r="N58" i="29"/>
  <c r="N92" i="29"/>
  <c r="N120" i="29"/>
  <c r="N148" i="29"/>
  <c r="N155" i="29"/>
  <c r="N162" i="29"/>
  <c r="N113" i="29"/>
  <c r="N107" i="29"/>
  <c r="N169" i="29"/>
  <c r="N141" i="29"/>
  <c r="N134" i="29"/>
  <c r="N127" i="29"/>
  <c r="N179" i="29"/>
  <c r="N186" i="29"/>
  <c r="N11" i="29"/>
  <c r="N12" i="29"/>
  <c r="P104" i="22" l="1"/>
  <c r="P110" i="22"/>
  <c r="P111" i="22"/>
  <c r="P112" i="22"/>
  <c r="P113" i="22"/>
  <c r="P212" i="22"/>
  <c r="P216" i="22"/>
  <c r="P217" i="22"/>
  <c r="P3" i="22"/>
  <c r="P8" i="22"/>
  <c r="P9" i="22"/>
  <c r="P10" i="22"/>
  <c r="P225" i="22"/>
  <c r="P116" i="22"/>
  <c r="P57" i="22"/>
  <c r="P105" i="22"/>
  <c r="P106" i="22"/>
  <c r="P107" i="22"/>
  <c r="P108" i="22"/>
  <c r="P109" i="22"/>
  <c r="P213" i="22"/>
  <c r="P214" i="22"/>
  <c r="P215" i="22"/>
  <c r="P4" i="22"/>
  <c r="P5" i="22"/>
  <c r="P6" i="22"/>
  <c r="P7" i="22"/>
  <c r="P226" i="22"/>
  <c r="P117" i="22"/>
  <c r="P58" i="22"/>
  <c r="P589" i="22"/>
  <c r="P595" i="22"/>
  <c r="P596" i="22"/>
  <c r="P597" i="22"/>
  <c r="P598" i="22"/>
  <c r="P697" i="22"/>
  <c r="P701" i="22"/>
  <c r="P702" i="22"/>
  <c r="P498" i="22"/>
  <c r="P503" i="22"/>
  <c r="P504" i="22"/>
  <c r="P505" i="22"/>
  <c r="P710" i="22"/>
  <c r="P601" i="22"/>
  <c r="P552" i="22"/>
  <c r="P590" i="22"/>
  <c r="P591" i="22"/>
  <c r="P592" i="22"/>
  <c r="P593" i="22"/>
  <c r="P594" i="22"/>
  <c r="P698" i="22"/>
  <c r="P699" i="22"/>
  <c r="P700" i="22"/>
  <c r="P499" i="22"/>
  <c r="P500" i="22"/>
  <c r="P501" i="22"/>
  <c r="P502" i="22"/>
  <c r="P711" i="22"/>
  <c r="P602" i="22"/>
  <c r="P553" i="22"/>
  <c r="P342" i="22"/>
  <c r="P343" i="22"/>
  <c r="P344" i="22"/>
  <c r="P345" i="22"/>
  <c r="P346" i="22"/>
  <c r="P444" i="22"/>
  <c r="P445" i="22"/>
  <c r="P446" i="22"/>
  <c r="P260" i="22"/>
  <c r="P261" i="22"/>
  <c r="P262" i="22"/>
  <c r="P263" i="22"/>
  <c r="P464" i="22"/>
  <c r="P349" i="22"/>
  <c r="P310" i="22"/>
  <c r="P826" i="22"/>
  <c r="P827" i="22"/>
  <c r="P828" i="22"/>
  <c r="P829" i="22"/>
  <c r="P830" i="22"/>
  <c r="P929" i="22"/>
  <c r="P930" i="22"/>
  <c r="P745" i="22"/>
  <c r="P746" i="22"/>
  <c r="P747" i="22"/>
  <c r="P748" i="22"/>
  <c r="P953" i="22"/>
  <c r="P833" i="22"/>
  <c r="P795" i="22"/>
  <c r="V110" i="22"/>
  <c r="V111" i="22"/>
  <c r="V212" i="22"/>
  <c r="Y212" i="22" s="1" a="1"/>
  <c r="Y212" i="22" s="1"/>
  <c r="W216" i="22"/>
  <c r="A216" i="22" s="1"/>
  <c r="W217" i="22"/>
  <c r="A217" i="22" s="1"/>
  <c r="W3" i="22"/>
  <c r="A3" i="22" s="1"/>
  <c r="W8" i="22"/>
  <c r="A8" i="22" s="1"/>
  <c r="W9" i="22"/>
  <c r="A9" i="22" s="1"/>
  <c r="W10" i="22"/>
  <c r="W225" i="22"/>
  <c r="W116" i="22"/>
  <c r="W57" i="22"/>
  <c r="W105" i="22"/>
  <c r="W106" i="22"/>
  <c r="W107" i="22"/>
  <c r="W108" i="22"/>
  <c r="W109" i="22"/>
  <c r="W213" i="22"/>
  <c r="W214" i="22"/>
  <c r="W215" i="22"/>
  <c r="W4" i="22"/>
  <c r="W5" i="22"/>
  <c r="W6" i="22"/>
  <c r="W7" i="22"/>
  <c r="W226" i="22"/>
  <c r="W117" i="22"/>
  <c r="W58" i="22"/>
  <c r="W589" i="22"/>
  <c r="A589" i="22" s="1"/>
  <c r="W595" i="22"/>
  <c r="A595" i="22" s="1"/>
  <c r="W596" i="22"/>
  <c r="A596" i="22" s="1"/>
  <c r="W597" i="22"/>
  <c r="A597" i="22" s="1"/>
  <c r="W598" i="22"/>
  <c r="A598" i="22" s="1"/>
  <c r="V697" i="22"/>
  <c r="Y697" i="22" s="1" a="1"/>
  <c r="Y697" i="22" s="1"/>
  <c r="W505" i="22"/>
  <c r="A505" i="22" s="1"/>
  <c r="W710" i="22"/>
  <c r="A710" i="22" s="1"/>
  <c r="W601" i="22"/>
  <c r="A601" i="22" s="1"/>
  <c r="W552" i="22"/>
  <c r="A552" i="22" s="1"/>
  <c r="W590" i="22"/>
  <c r="A590" i="22" s="1"/>
  <c r="W591" i="22"/>
  <c r="A591" i="22" s="1"/>
  <c r="W698" i="22"/>
  <c r="A698" i="22" s="1"/>
  <c r="W500" i="22"/>
  <c r="A500" i="22" s="1"/>
  <c r="W501" i="22"/>
  <c r="A501" i="22" s="1"/>
  <c r="W502" i="22"/>
  <c r="A502" i="22" s="1"/>
  <c r="W711" i="22"/>
  <c r="A711" i="22" s="1"/>
  <c r="W602" i="22"/>
  <c r="A602" i="22" s="1"/>
  <c r="V553" i="22"/>
  <c r="Y553" i="22" s="1" a="1"/>
  <c r="Y553" i="22" s="1"/>
  <c r="W444" i="22"/>
  <c r="A444" i="22" s="1"/>
  <c r="W445" i="22"/>
  <c r="A445" i="22" s="1"/>
  <c r="W446" i="22"/>
  <c r="A446" i="22" s="1"/>
  <c r="W260" i="22"/>
  <c r="A260" i="22" s="1"/>
  <c r="W261" i="22"/>
  <c r="A261" i="22" s="1"/>
  <c r="W262" i="22"/>
  <c r="A262" i="22" s="1"/>
  <c r="W310" i="22"/>
  <c r="A310" i="22" s="1"/>
  <c r="V828" i="22"/>
  <c r="W829" i="22"/>
  <c r="A829" i="22" s="1"/>
  <c r="W830" i="22"/>
  <c r="A830" i="22" s="1"/>
  <c r="W928" i="22"/>
  <c r="A928" i="22" s="1"/>
  <c r="W929" i="22"/>
  <c r="A929" i="22" s="1"/>
  <c r="W930" i="22"/>
  <c r="A930" i="22" s="1"/>
  <c r="W748" i="22"/>
  <c r="A748" i="22" s="1"/>
  <c r="W795" i="22"/>
  <c r="A795" i="22" s="1"/>
  <c r="A58" i="22" l="1"/>
  <c r="A4" i="22"/>
  <c r="A215" i="22"/>
  <c r="A214" i="22"/>
  <c r="A213" i="22"/>
  <c r="A109" i="22"/>
  <c r="A108" i="22"/>
  <c r="V107" i="22"/>
  <c r="V10" i="22"/>
  <c r="W827" i="22"/>
  <c r="A827" i="22" s="1"/>
  <c r="W826" i="22"/>
  <c r="A826" i="22" s="1"/>
  <c r="W349" i="22"/>
  <c r="A349" i="22" s="1"/>
  <c r="W346" i="22"/>
  <c r="A346" i="22" s="1"/>
  <c r="W345" i="22"/>
  <c r="A345" i="22" s="1"/>
  <c r="W343" i="22"/>
  <c r="A343" i="22" s="1"/>
  <c r="W594" i="22"/>
  <c r="A594" i="22" s="1"/>
  <c r="W503" i="22"/>
  <c r="A503" i="22" s="1"/>
  <c r="W498" i="22"/>
  <c r="A498" i="22" s="1"/>
  <c r="W702" i="22"/>
  <c r="A702" i="22" s="1"/>
  <c r="A117" i="22"/>
  <c r="A226" i="22"/>
  <c r="V7" i="22"/>
  <c r="A7" i="22"/>
  <c r="A6" i="22"/>
  <c r="W112" i="22"/>
  <c r="A112" i="22" s="1"/>
  <c r="W111" i="22"/>
  <c r="W110" i="22"/>
  <c r="A110" i="22" s="1"/>
  <c r="V602" i="22"/>
  <c r="Y602" i="22" s="1" a="1"/>
  <c r="Y602" i="22" s="1"/>
  <c r="V500" i="22"/>
  <c r="V499" i="22"/>
  <c r="Y499" i="22" s="1" a="1"/>
  <c r="Y499" i="22" s="1"/>
  <c r="W499" i="22"/>
  <c r="A499" i="22" s="1"/>
  <c r="A105" i="22"/>
  <c r="W833" i="22"/>
  <c r="A833" i="22" s="1"/>
  <c r="W700" i="22"/>
  <c r="A700" i="22" s="1"/>
  <c r="A57" i="22"/>
  <c r="W953" i="22"/>
  <c r="A953" i="22" s="1"/>
  <c r="W699" i="22"/>
  <c r="A699" i="22" s="1"/>
  <c r="A116" i="22"/>
  <c r="W747" i="22"/>
  <c r="A747" i="22" s="1"/>
  <c r="W113" i="22"/>
  <c r="A113" i="22" s="1"/>
  <c r="W828" i="22"/>
  <c r="W746" i="22"/>
  <c r="A746" i="22" s="1"/>
  <c r="W342" i="22"/>
  <c r="A342" i="22" s="1"/>
  <c r="W701" i="22"/>
  <c r="A701" i="22" s="1"/>
  <c r="A225" i="22"/>
  <c r="V591" i="22"/>
  <c r="W553" i="22"/>
  <c r="A553" i="22" s="1"/>
  <c r="W697" i="22"/>
  <c r="A697" i="22" s="1"/>
  <c r="A10" i="22"/>
  <c r="V595" i="22"/>
  <c r="V592" i="22"/>
  <c r="W745" i="22"/>
  <c r="A745" i="22" s="1"/>
  <c r="V596" i="22"/>
  <c r="V745" i="22"/>
  <c r="Y745" i="22" s="1" a="1"/>
  <c r="Y745" i="22" s="1"/>
  <c r="V589" i="22"/>
  <c r="Y589" i="22" s="1" a="1"/>
  <c r="Y589" i="22" s="1"/>
  <c r="V930" i="22"/>
  <c r="V58" i="22"/>
  <c r="Y58" i="22" s="1" a="1"/>
  <c r="Y58" i="22" s="1"/>
  <c r="V263" i="22"/>
  <c r="V4" i="22"/>
  <c r="Y4" i="22" s="1" a="1"/>
  <c r="Y4" i="22" s="1"/>
  <c r="A5" i="22"/>
  <c r="W104" i="22"/>
  <c r="A104" i="22" s="1"/>
  <c r="V262" i="22"/>
  <c r="V215" i="22"/>
  <c r="W464" i="22"/>
  <c r="A464" i="22" s="1"/>
  <c r="W593" i="22"/>
  <c r="A593" i="22" s="1"/>
  <c r="A107" i="22"/>
  <c r="V9" i="22"/>
  <c r="W263" i="22"/>
  <c r="A263" i="22" s="1"/>
  <c r="W504" i="22"/>
  <c r="A504" i="22" s="1"/>
  <c r="A106" i="22"/>
  <c r="V8" i="22"/>
  <c r="V261" i="22"/>
  <c r="V217" i="22"/>
  <c r="V795" i="22"/>
  <c r="Y795" i="22" s="1" a="1"/>
  <c r="Y795" i="22" s="1"/>
  <c r="V446" i="22"/>
  <c r="V590" i="22"/>
  <c r="Y590" i="22" s="1" a="1"/>
  <c r="Y590" i="22" s="1"/>
  <c r="V216" i="22"/>
  <c r="V552" i="22"/>
  <c r="Y552" i="22" s="1" a="1"/>
  <c r="Y552" i="22" s="1"/>
  <c r="V444" i="22"/>
  <c r="Y444" i="22" s="1" a="1"/>
  <c r="Y444" i="22" s="1"/>
  <c r="V214" i="22"/>
  <c r="V710" i="22"/>
  <c r="Y710" i="22" s="1" a="1"/>
  <c r="Y710" i="22" s="1"/>
  <c r="V213" i="22"/>
  <c r="Y213" i="22" s="1" a="1"/>
  <c r="Y213" i="22" s="1"/>
  <c r="W212" i="22"/>
  <c r="A212" i="22" s="1"/>
  <c r="V505" i="22"/>
  <c r="V260" i="22"/>
  <c r="Y260" i="22" s="1" a="1"/>
  <c r="Y260" i="22" s="1"/>
  <c r="V344" i="22"/>
  <c r="V928" i="22"/>
  <c r="Y928" i="22" s="1" a="1"/>
  <c r="Y928" i="22" s="1"/>
  <c r="V109" i="22"/>
  <c r="V830" i="22"/>
  <c r="V711" i="22"/>
  <c r="Y711" i="22" s="1" a="1"/>
  <c r="Y711" i="22" s="1"/>
  <c r="V108" i="22"/>
  <c r="W592" i="22"/>
  <c r="A592" i="22" s="1"/>
  <c r="V3" i="22"/>
  <c r="Y3" i="22" s="1" a="1"/>
  <c r="Y3" i="22" s="1"/>
  <c r="V748" i="22"/>
  <c r="V698" i="22"/>
  <c r="Y698" i="22" s="1" a="1"/>
  <c r="Y698" i="22" s="1"/>
  <c r="V829" i="22"/>
  <c r="V502" i="22"/>
  <c r="V598" i="22"/>
  <c r="V445" i="22"/>
  <c r="V601" i="22"/>
  <c r="Y601" i="22" s="1" a="1"/>
  <c r="Y601" i="22" s="1"/>
  <c r="V310" i="22"/>
  <c r="Y310" i="22" s="1" a="1"/>
  <c r="Y310" i="22" s="1"/>
  <c r="V929" i="22"/>
  <c r="V501" i="22"/>
  <c r="V597" i="22"/>
  <c r="W344" i="22"/>
  <c r="A344" i="22" s="1"/>
  <c r="V833" i="22"/>
  <c r="Y833" i="22" s="1" a="1"/>
  <c r="Y833" i="22" s="1"/>
  <c r="V827" i="22"/>
  <c r="V346" i="22"/>
  <c r="V700" i="22"/>
  <c r="V504" i="22"/>
  <c r="V117" i="22"/>
  <c r="Y117" i="22" s="1" a="1"/>
  <c r="Y117" i="22" s="1"/>
  <c r="V106" i="22"/>
  <c r="V113" i="22"/>
  <c r="V953" i="22"/>
  <c r="Y953" i="22" s="1" a="1"/>
  <c r="Y953" i="22" s="1"/>
  <c r="V826" i="22"/>
  <c r="Y826" i="22" s="1" a="1"/>
  <c r="Y826" i="22" s="1"/>
  <c r="V345" i="22"/>
  <c r="V699" i="22"/>
  <c r="V503" i="22"/>
  <c r="V226" i="22"/>
  <c r="Y226" i="22" s="1" a="1"/>
  <c r="Y226" i="22" s="1"/>
  <c r="V105" i="22"/>
  <c r="Y105" i="22" s="1" a="1"/>
  <c r="Y105" i="22" s="1"/>
  <c r="V112" i="22"/>
  <c r="V498" i="22"/>
  <c r="Y498" i="22" s="1" a="1"/>
  <c r="Y498" i="22" s="1"/>
  <c r="V57" i="22"/>
  <c r="Y57" i="22" s="1" a="1"/>
  <c r="Y57" i="22" s="1"/>
  <c r="V747" i="22"/>
  <c r="V349" i="22"/>
  <c r="Y349" i="22" s="1" a="1"/>
  <c r="Y349" i="22" s="1"/>
  <c r="V343" i="22"/>
  <c r="V594" i="22"/>
  <c r="V702" i="22"/>
  <c r="V6" i="22"/>
  <c r="V116" i="22"/>
  <c r="Y116" i="22" s="1" a="1"/>
  <c r="Y116" i="22" s="1"/>
  <c r="V746" i="22"/>
  <c r="V464" i="22"/>
  <c r="Y464" i="22" s="1" a="1"/>
  <c r="Y464" i="22" s="1"/>
  <c r="V342" i="22"/>
  <c r="Y342" i="22" s="1" a="1"/>
  <c r="Y342" i="22" s="1"/>
  <c r="V593" i="22"/>
  <c r="V701" i="22"/>
  <c r="V5" i="22"/>
  <c r="V225" i="22"/>
  <c r="Y225" i="22" s="1" a="1"/>
  <c r="Y225" i="22" s="1"/>
  <c r="V104" i="22"/>
  <c r="Y104" i="22" s="1" a="1"/>
  <c r="Y104" i="22" s="1"/>
  <c r="P46" i="22"/>
  <c r="P47" i="22"/>
  <c r="P48" i="22"/>
  <c r="P49" i="22"/>
  <c r="P50" i="22"/>
  <c r="P51" i="22"/>
  <c r="P52" i="22"/>
  <c r="P53" i="22"/>
  <c r="P54" i="22"/>
  <c r="P55" i="22"/>
  <c r="P56" i="22"/>
  <c r="P98" i="22"/>
  <c r="P99" i="22"/>
  <c r="P100" i="22"/>
  <c r="P101" i="22"/>
  <c r="P102" i="22"/>
  <c r="P103" i="22"/>
  <c r="P118" i="22"/>
  <c r="P119" i="22"/>
  <c r="P120" i="22"/>
  <c r="P121" i="22"/>
  <c r="P122" i="22"/>
  <c r="P123" i="22"/>
  <c r="P124" i="22"/>
  <c r="P218" i="22"/>
  <c r="P219" i="22"/>
  <c r="P220" i="22"/>
  <c r="P221" i="22"/>
  <c r="P222" i="22"/>
  <c r="P223" i="22"/>
  <c r="P224" i="22"/>
  <c r="P1019" i="22"/>
  <c r="P1024" i="22"/>
  <c r="P1025" i="22"/>
  <c r="P1026" i="22"/>
  <c r="P1027" i="22"/>
  <c r="P1032" i="22"/>
  <c r="P1033" i="22"/>
  <c r="P1034" i="22"/>
  <c r="P987" i="22"/>
  <c r="P988" i="22"/>
  <c r="P989" i="22"/>
  <c r="P990" i="22"/>
  <c r="P991" i="22"/>
  <c r="P992" i="22"/>
  <c r="P993" i="22"/>
  <c r="P994" i="22"/>
  <c r="P995" i="22"/>
  <c r="P1000" i="22"/>
  <c r="P1001" i="22"/>
  <c r="P1002" i="22"/>
  <c r="P996" i="22"/>
  <c r="P997" i="22"/>
  <c r="P998" i="22"/>
  <c r="P999" i="22"/>
  <c r="P1003" i="22"/>
  <c r="P1008" i="22"/>
  <c r="P1009" i="22"/>
  <c r="P1010" i="22"/>
  <c r="P1004" i="22"/>
  <c r="P1005" i="22"/>
  <c r="P1006" i="22"/>
  <c r="P1007" i="22"/>
  <c r="P1011" i="22"/>
  <c r="P1016" i="22"/>
  <c r="P1017" i="22"/>
  <c r="P1018" i="22"/>
  <c r="P1012" i="22"/>
  <c r="P1013" i="22"/>
  <c r="P1014" i="22"/>
  <c r="P1015" i="22"/>
  <c r="P1035" i="22"/>
  <c r="P1036" i="22"/>
  <c r="P1037" i="22"/>
  <c r="P1038" i="22"/>
  <c r="P1039" i="22"/>
  <c r="P1040" i="22"/>
  <c r="P1041" i="22"/>
  <c r="P1042" i="22"/>
  <c r="P1043" i="22"/>
  <c r="P1044" i="22"/>
  <c r="P1045" i="22"/>
  <c r="P1046" i="22"/>
  <c r="P1047" i="22"/>
  <c r="P1048" i="22"/>
  <c r="P1049" i="22"/>
  <c r="P1050" i="22"/>
  <c r="P25" i="22"/>
  <c r="P26" i="22"/>
  <c r="P27" i="22"/>
  <c r="P28" i="22"/>
  <c r="P29" i="22"/>
  <c r="P30" i="22"/>
  <c r="P31" i="22"/>
  <c r="P32" i="22"/>
  <c r="P33" i="22"/>
  <c r="P34" i="22"/>
  <c r="P35" i="22"/>
  <c r="P36" i="22"/>
  <c r="P37" i="22"/>
  <c r="P38" i="22"/>
  <c r="P11" i="22"/>
  <c r="P12" i="22"/>
  <c r="P13" i="22"/>
  <c r="P14" i="22"/>
  <c r="P15" i="22"/>
  <c r="P16" i="22"/>
  <c r="P17" i="22"/>
  <c r="P18" i="22"/>
  <c r="P19" i="22"/>
  <c r="P20" i="22"/>
  <c r="P21" i="22"/>
  <c r="P22" i="22"/>
  <c r="P23" i="22"/>
  <c r="P24" i="22"/>
  <c r="P986" i="22"/>
  <c r="P39" i="22"/>
  <c r="P40" i="22"/>
  <c r="P41" i="22"/>
  <c r="P42" i="22"/>
  <c r="P43" i="22"/>
  <c r="P44" i="22"/>
  <c r="P45" i="22"/>
  <c r="P59" i="22"/>
  <c r="P60" i="22"/>
  <c r="P61" i="22"/>
  <c r="P62" i="22"/>
  <c r="P63" i="22"/>
  <c r="P64" i="22"/>
  <c r="P65" i="22"/>
  <c r="P66" i="22"/>
  <c r="P67" i="22"/>
  <c r="P68" i="22"/>
  <c r="P77" i="22"/>
  <c r="P85" i="22"/>
  <c r="P86" i="22"/>
  <c r="P87" i="22"/>
  <c r="P88" i="22"/>
  <c r="P89" i="22"/>
  <c r="P90" i="22"/>
  <c r="P78" i="22"/>
  <c r="P79" i="22"/>
  <c r="P80" i="22"/>
  <c r="P81" i="22"/>
  <c r="P82" i="22"/>
  <c r="P83" i="22"/>
  <c r="P84" i="22"/>
  <c r="P69" i="22"/>
  <c r="P70" i="22"/>
  <c r="P71" i="22"/>
  <c r="P72" i="22"/>
  <c r="P73" i="22"/>
  <c r="P74" i="22"/>
  <c r="P75" i="22"/>
  <c r="P76" i="22"/>
  <c r="P91" i="22"/>
  <c r="P92" i="22"/>
  <c r="P93" i="22"/>
  <c r="P94" i="22"/>
  <c r="P95" i="22"/>
  <c r="P96" i="22"/>
  <c r="P97" i="22"/>
  <c r="P157" i="22"/>
  <c r="P158" i="22"/>
  <c r="P159" i="22"/>
  <c r="P160" i="22"/>
  <c r="P161" i="22"/>
  <c r="P162" i="22"/>
  <c r="P163" i="22"/>
  <c r="P164" i="22"/>
  <c r="P165" i="22"/>
  <c r="P166" i="22"/>
  <c r="P167" i="22"/>
  <c r="P168" i="22"/>
  <c r="P169" i="22"/>
  <c r="P170" i="22"/>
  <c r="P171" i="22"/>
  <c r="P172" i="22"/>
  <c r="P173" i="22"/>
  <c r="P174" i="22"/>
  <c r="P175" i="22"/>
  <c r="P176" i="22"/>
  <c r="P177" i="22"/>
  <c r="P178" i="22"/>
  <c r="P179" i="22"/>
  <c r="P180" i="22"/>
  <c r="P189" i="22"/>
  <c r="P190" i="22"/>
  <c r="P191" i="22"/>
  <c r="P192" i="22"/>
  <c r="P193" i="22"/>
  <c r="P194" i="22"/>
  <c r="P195" i="22"/>
  <c r="P196" i="22"/>
  <c r="P181" i="22"/>
  <c r="P182" i="22"/>
  <c r="P183" i="22"/>
  <c r="P184" i="22"/>
  <c r="P185" i="22"/>
  <c r="P186" i="22"/>
  <c r="P187" i="22"/>
  <c r="P188" i="22"/>
  <c r="P197" i="22"/>
  <c r="P198" i="22"/>
  <c r="P199" i="22"/>
  <c r="P200" i="22"/>
  <c r="P201" i="22"/>
  <c r="P202" i="22"/>
  <c r="P203" i="22"/>
  <c r="P204" i="22"/>
  <c r="P133" i="22"/>
  <c r="P134" i="22"/>
  <c r="P135" i="22"/>
  <c r="P136" i="22"/>
  <c r="P137" i="22"/>
  <c r="P138" i="22"/>
  <c r="P139" i="22"/>
  <c r="P140" i="22"/>
  <c r="P125" i="22"/>
  <c r="P126" i="22"/>
  <c r="P127" i="22"/>
  <c r="P128" i="22"/>
  <c r="P129" i="22"/>
  <c r="P130" i="22"/>
  <c r="P131" i="22"/>
  <c r="P132" i="22"/>
  <c r="P1020" i="22"/>
  <c r="P1021" i="22"/>
  <c r="P1022" i="22"/>
  <c r="P1023" i="22"/>
  <c r="P1028" i="22"/>
  <c r="P1029" i="22"/>
  <c r="P1030" i="22"/>
  <c r="P1031" i="22"/>
  <c r="P227" i="22"/>
  <c r="P228" i="22"/>
  <c r="P229" i="22"/>
  <c r="P230" i="22"/>
  <c r="P231" i="22"/>
  <c r="P232" i="22"/>
  <c r="P233" i="22"/>
  <c r="P234" i="22"/>
  <c r="P235" i="22"/>
  <c r="P236" i="22"/>
  <c r="P237" i="22"/>
  <c r="P238" i="22"/>
  <c r="P239" i="22"/>
  <c r="P240" i="22"/>
  <c r="P241" i="22"/>
  <c r="P242" i="22"/>
  <c r="P243" i="22"/>
  <c r="P244" i="22"/>
  <c r="P245" i="22"/>
  <c r="P246" i="22"/>
  <c r="P247" i="22"/>
  <c r="P248" i="22"/>
  <c r="P249" i="22"/>
  <c r="P250" i="22"/>
  <c r="P251" i="22"/>
  <c r="P252" i="22"/>
  <c r="P253" i="22"/>
  <c r="P254" i="22"/>
  <c r="P255" i="22"/>
  <c r="P256" i="22"/>
  <c r="P257" i="22"/>
  <c r="P258" i="22"/>
  <c r="P205" i="22"/>
  <c r="P206" i="22"/>
  <c r="P207" i="22"/>
  <c r="P208" i="22"/>
  <c r="P209" i="22"/>
  <c r="P210" i="22"/>
  <c r="P211" i="22"/>
  <c r="P141" i="22"/>
  <c r="P142" i="22"/>
  <c r="P143" i="22"/>
  <c r="P144" i="22"/>
  <c r="P145" i="22"/>
  <c r="P146" i="22"/>
  <c r="P147" i="22"/>
  <c r="P148" i="22"/>
  <c r="P149" i="22"/>
  <c r="P150" i="22"/>
  <c r="P151" i="22"/>
  <c r="P152" i="22"/>
  <c r="P153" i="22"/>
  <c r="P154" i="22"/>
  <c r="P155" i="22"/>
  <c r="P156" i="22"/>
  <c r="P541" i="22"/>
  <c r="P542" i="22"/>
  <c r="P543" i="22"/>
  <c r="P544" i="22"/>
  <c r="P545" i="22"/>
  <c r="P546" i="22"/>
  <c r="P547" i="22"/>
  <c r="P548" i="22"/>
  <c r="P549" i="22"/>
  <c r="P550" i="22"/>
  <c r="P551" i="22"/>
  <c r="P583" i="22"/>
  <c r="P584" i="22"/>
  <c r="P585" i="22"/>
  <c r="P586" i="22"/>
  <c r="P587" i="22"/>
  <c r="P588" i="22"/>
  <c r="P603" i="22"/>
  <c r="P604" i="22"/>
  <c r="P605" i="22"/>
  <c r="P606" i="22"/>
  <c r="P607" i="22"/>
  <c r="P608" i="22"/>
  <c r="P609" i="22"/>
  <c r="P703" i="22"/>
  <c r="P704" i="22"/>
  <c r="P705" i="22"/>
  <c r="P706" i="22"/>
  <c r="P707" i="22"/>
  <c r="P708" i="22"/>
  <c r="P709" i="22"/>
  <c r="P1149" i="22"/>
  <c r="P1154" i="22"/>
  <c r="P1155" i="22"/>
  <c r="P1156" i="22"/>
  <c r="P1157" i="22"/>
  <c r="P1162" i="22"/>
  <c r="P1163" i="22"/>
  <c r="P1164" i="22"/>
  <c r="P1117" i="22"/>
  <c r="P1118" i="22"/>
  <c r="P1119" i="22"/>
  <c r="P1120" i="22"/>
  <c r="P1121" i="22"/>
  <c r="P1122" i="22"/>
  <c r="P1123" i="22"/>
  <c r="P1124" i="22"/>
  <c r="P1125" i="22"/>
  <c r="P1130" i="22"/>
  <c r="P1131" i="22"/>
  <c r="P1132" i="22"/>
  <c r="P1126" i="22"/>
  <c r="P1127" i="22"/>
  <c r="P1128" i="22"/>
  <c r="P1129" i="22"/>
  <c r="P1133" i="22"/>
  <c r="P1138" i="22"/>
  <c r="P1139" i="22"/>
  <c r="P1140" i="22"/>
  <c r="P1134" i="22"/>
  <c r="P1135" i="22"/>
  <c r="P1136" i="22"/>
  <c r="P1137" i="22"/>
  <c r="P1141" i="22"/>
  <c r="P1146" i="22"/>
  <c r="P1147" i="22"/>
  <c r="P1148" i="22"/>
  <c r="P1142" i="22"/>
  <c r="P1143" i="22"/>
  <c r="P1144" i="22"/>
  <c r="P1145" i="22"/>
  <c r="P1165" i="22"/>
  <c r="P1166" i="22"/>
  <c r="P1167" i="22"/>
  <c r="P1168" i="22"/>
  <c r="P1169" i="22"/>
  <c r="P1170" i="22"/>
  <c r="P1171" i="22"/>
  <c r="P1172" i="22"/>
  <c r="P1173" i="22"/>
  <c r="P1174" i="22"/>
  <c r="P1175" i="22"/>
  <c r="P1176" i="22"/>
  <c r="P1177" i="22"/>
  <c r="P1178" i="22"/>
  <c r="P1179" i="22"/>
  <c r="P1180" i="22"/>
  <c r="P520" i="22"/>
  <c r="P521" i="22"/>
  <c r="P522" i="22"/>
  <c r="P523" i="22"/>
  <c r="P524" i="22"/>
  <c r="P525" i="22"/>
  <c r="P526" i="22"/>
  <c r="P527" i="22"/>
  <c r="P528" i="22"/>
  <c r="P529" i="22"/>
  <c r="P530" i="22"/>
  <c r="P531" i="22"/>
  <c r="P532" i="22"/>
  <c r="P533" i="22"/>
  <c r="P506" i="22"/>
  <c r="P507" i="22"/>
  <c r="P508" i="22"/>
  <c r="P509" i="22"/>
  <c r="P510" i="22"/>
  <c r="P511" i="22"/>
  <c r="P512" i="22"/>
  <c r="P513" i="22"/>
  <c r="P514" i="22"/>
  <c r="P515" i="22"/>
  <c r="P516" i="22"/>
  <c r="P517" i="22"/>
  <c r="P518" i="22"/>
  <c r="P519" i="22"/>
  <c r="P1116" i="22"/>
  <c r="P534" i="22"/>
  <c r="P535" i="22"/>
  <c r="P536" i="22"/>
  <c r="P537" i="22"/>
  <c r="P538" i="22"/>
  <c r="P539" i="22"/>
  <c r="P540" i="22"/>
  <c r="P562" i="22"/>
  <c r="P570" i="22"/>
  <c r="P571" i="22"/>
  <c r="P572" i="22"/>
  <c r="P573" i="22"/>
  <c r="P574" i="22"/>
  <c r="P575" i="22"/>
  <c r="P563" i="22"/>
  <c r="P564" i="22"/>
  <c r="P565" i="22"/>
  <c r="P566" i="22"/>
  <c r="P567" i="22"/>
  <c r="P568" i="22"/>
  <c r="P569" i="22"/>
  <c r="P554" i="22"/>
  <c r="P555" i="22"/>
  <c r="P556" i="22"/>
  <c r="P557" i="22"/>
  <c r="P558" i="22"/>
  <c r="P559" i="22"/>
  <c r="P560" i="22"/>
  <c r="P561" i="22"/>
  <c r="P576" i="22"/>
  <c r="P577" i="22"/>
  <c r="P578" i="22"/>
  <c r="P579" i="22"/>
  <c r="P580" i="22"/>
  <c r="P581" i="22"/>
  <c r="P582" i="22"/>
  <c r="P642" i="22"/>
  <c r="P643" i="22"/>
  <c r="P644" i="22"/>
  <c r="P645" i="22"/>
  <c r="P646" i="22"/>
  <c r="P647" i="22"/>
  <c r="P648" i="22"/>
  <c r="P649" i="22"/>
  <c r="P650" i="22"/>
  <c r="P651" i="22"/>
  <c r="P652" i="22"/>
  <c r="P653" i="22"/>
  <c r="P654" i="22"/>
  <c r="P655" i="22"/>
  <c r="P656" i="22"/>
  <c r="P657" i="22"/>
  <c r="P658" i="22"/>
  <c r="P659" i="22"/>
  <c r="P660" i="22"/>
  <c r="P661" i="22"/>
  <c r="P662" i="22"/>
  <c r="P663" i="22"/>
  <c r="P664" i="22"/>
  <c r="P665" i="22"/>
  <c r="P674" i="22"/>
  <c r="P675" i="22"/>
  <c r="P676" i="22"/>
  <c r="P677" i="22"/>
  <c r="P678" i="22"/>
  <c r="P679" i="22"/>
  <c r="P680" i="22"/>
  <c r="P681" i="22"/>
  <c r="P666" i="22"/>
  <c r="P667" i="22"/>
  <c r="P668" i="22"/>
  <c r="P669" i="22"/>
  <c r="P670" i="22"/>
  <c r="P671" i="22"/>
  <c r="P672" i="22"/>
  <c r="P673" i="22"/>
  <c r="P682" i="22"/>
  <c r="P683" i="22"/>
  <c r="P684" i="22"/>
  <c r="P685" i="22"/>
  <c r="P686" i="22"/>
  <c r="P687" i="22"/>
  <c r="P688" i="22"/>
  <c r="P689" i="22"/>
  <c r="P618" i="22"/>
  <c r="P619" i="22"/>
  <c r="P620" i="22"/>
  <c r="P621" i="22"/>
  <c r="P622" i="22"/>
  <c r="P623" i="22"/>
  <c r="P624" i="22"/>
  <c r="P625" i="22"/>
  <c r="P610" i="22"/>
  <c r="P611" i="22"/>
  <c r="P612" i="22"/>
  <c r="P613" i="22"/>
  <c r="P614" i="22"/>
  <c r="P615" i="22"/>
  <c r="P616" i="22"/>
  <c r="P617" i="22"/>
  <c r="P1150" i="22"/>
  <c r="P1151" i="22"/>
  <c r="P1152" i="22"/>
  <c r="P1153" i="22"/>
  <c r="P1158" i="22"/>
  <c r="P1159" i="22"/>
  <c r="P1160" i="22"/>
  <c r="P1161" i="22"/>
  <c r="P712" i="22"/>
  <c r="P713" i="22"/>
  <c r="P714" i="22"/>
  <c r="P715" i="22"/>
  <c r="P716" i="22"/>
  <c r="P717" i="22"/>
  <c r="P718" i="22"/>
  <c r="P719" i="22"/>
  <c r="P720" i="22"/>
  <c r="P721" i="22"/>
  <c r="P722" i="22"/>
  <c r="P723" i="22"/>
  <c r="P724" i="22"/>
  <c r="P725" i="22"/>
  <c r="P726" i="22"/>
  <c r="P727" i="22"/>
  <c r="P728" i="22"/>
  <c r="P729" i="22"/>
  <c r="P730" i="22"/>
  <c r="P731" i="22"/>
  <c r="P732" i="22"/>
  <c r="P733" i="22"/>
  <c r="P734" i="22"/>
  <c r="P735" i="22"/>
  <c r="P736" i="22"/>
  <c r="P737" i="22"/>
  <c r="P738" i="22"/>
  <c r="P739" i="22"/>
  <c r="P740" i="22"/>
  <c r="P741" i="22"/>
  <c r="P742" i="22"/>
  <c r="P743" i="22"/>
  <c r="P690" i="22"/>
  <c r="P691" i="22"/>
  <c r="P692" i="22"/>
  <c r="P693" i="22"/>
  <c r="P694" i="22"/>
  <c r="P695" i="22"/>
  <c r="P696" i="22"/>
  <c r="P626" i="22"/>
  <c r="P627" i="22"/>
  <c r="P628" i="22"/>
  <c r="P629" i="22"/>
  <c r="P630" i="22"/>
  <c r="P631" i="22"/>
  <c r="P632" i="22"/>
  <c r="P633" i="22"/>
  <c r="P634" i="22"/>
  <c r="P635" i="22"/>
  <c r="P636" i="22"/>
  <c r="P637" i="22"/>
  <c r="P638" i="22"/>
  <c r="P639" i="22"/>
  <c r="P640" i="22"/>
  <c r="P641" i="22"/>
  <c r="P303" i="22"/>
  <c r="P304" i="22"/>
  <c r="P305" i="22"/>
  <c r="P306" i="22"/>
  <c r="P307" i="22"/>
  <c r="P308" i="22"/>
  <c r="P309" i="22"/>
  <c r="P336" i="22"/>
  <c r="P337" i="22"/>
  <c r="P338" i="22"/>
  <c r="P339" i="22"/>
  <c r="P340" i="22"/>
  <c r="P341" i="22"/>
  <c r="P447" i="22"/>
  <c r="P448" i="22"/>
  <c r="P449" i="22"/>
  <c r="P450" i="22"/>
  <c r="P451" i="22"/>
  <c r="P452" i="22"/>
  <c r="P453" i="22"/>
  <c r="P1084" i="22"/>
  <c r="P1089" i="22"/>
  <c r="P1090" i="22"/>
  <c r="P1091" i="22"/>
  <c r="P1092" i="22"/>
  <c r="P1097" i="22"/>
  <c r="P1098" i="22"/>
  <c r="P1099" i="22"/>
  <c r="P1052" i="22"/>
  <c r="P1053" i="22"/>
  <c r="P1054" i="22"/>
  <c r="P1055" i="22"/>
  <c r="P1056" i="22"/>
  <c r="P1057" i="22"/>
  <c r="P1058" i="22"/>
  <c r="P1059" i="22"/>
  <c r="P1060" i="22"/>
  <c r="P1065" i="22"/>
  <c r="P1066" i="22"/>
  <c r="P1067" i="22"/>
  <c r="P1061" i="22"/>
  <c r="P1062" i="22"/>
  <c r="P1063" i="22"/>
  <c r="P1064" i="22"/>
  <c r="P1068" i="22"/>
  <c r="P1073" i="22"/>
  <c r="P1074" i="22"/>
  <c r="P1075" i="22"/>
  <c r="P1069" i="22"/>
  <c r="P1070" i="22"/>
  <c r="P1071" i="22"/>
  <c r="P1072" i="22"/>
  <c r="P1076" i="22"/>
  <c r="P1081" i="22"/>
  <c r="P1082" i="22"/>
  <c r="P1083" i="22"/>
  <c r="P1077" i="22"/>
  <c r="P1078" i="22"/>
  <c r="P1079" i="22"/>
  <c r="P1080" i="22"/>
  <c r="P1100" i="22"/>
  <c r="P1101" i="22"/>
  <c r="P1102" i="22"/>
  <c r="P1103" i="22"/>
  <c r="P1104" i="22"/>
  <c r="P1105" i="22"/>
  <c r="P1106" i="22"/>
  <c r="P1107" i="22"/>
  <c r="P1108" i="22"/>
  <c r="P1109" i="22"/>
  <c r="P1110" i="22"/>
  <c r="P1111" i="22"/>
  <c r="P1112" i="22"/>
  <c r="P1113" i="22"/>
  <c r="P1114" i="22"/>
  <c r="P1115" i="22"/>
  <c r="P278" i="22"/>
  <c r="P279" i="22"/>
  <c r="P280" i="22"/>
  <c r="P281" i="22"/>
  <c r="P282" i="22"/>
  <c r="P283" i="22"/>
  <c r="P284" i="22"/>
  <c r="P285" i="22"/>
  <c r="P286" i="22"/>
  <c r="P287" i="22"/>
  <c r="P288" i="22"/>
  <c r="P289" i="22"/>
  <c r="P290" i="22"/>
  <c r="P291" i="22"/>
  <c r="P264" i="22"/>
  <c r="P265" i="22"/>
  <c r="P266" i="22"/>
  <c r="P267" i="22"/>
  <c r="P268" i="22"/>
  <c r="P269" i="22"/>
  <c r="P270" i="22"/>
  <c r="P271" i="22"/>
  <c r="P272" i="22"/>
  <c r="P273" i="22"/>
  <c r="P274" i="22"/>
  <c r="P275" i="22"/>
  <c r="P276" i="22"/>
  <c r="P277" i="22"/>
  <c r="P1051" i="22"/>
  <c r="P292" i="22"/>
  <c r="P293" i="22"/>
  <c r="P294" i="22"/>
  <c r="P295" i="22"/>
  <c r="P296" i="22"/>
  <c r="P297" i="22"/>
  <c r="P298" i="22"/>
  <c r="P311" i="22"/>
  <c r="P312" i="22"/>
  <c r="P313" i="22"/>
  <c r="P314" i="22"/>
  <c r="P315" i="22"/>
  <c r="P316" i="22"/>
  <c r="P317" i="22"/>
  <c r="P318" i="22"/>
  <c r="P319" i="22"/>
  <c r="P320" i="22"/>
  <c r="P454" i="22"/>
  <c r="P455" i="22"/>
  <c r="P456" i="22"/>
  <c r="P457" i="22"/>
  <c r="P458" i="22"/>
  <c r="P459" i="22"/>
  <c r="P460" i="22"/>
  <c r="P461" i="22"/>
  <c r="P462" i="22"/>
  <c r="P463" i="22"/>
  <c r="P321" i="22"/>
  <c r="P322" i="22"/>
  <c r="P323" i="22"/>
  <c r="P324" i="22"/>
  <c r="P325" i="22"/>
  <c r="P326" i="22"/>
  <c r="P327" i="22"/>
  <c r="P328" i="22"/>
  <c r="P329" i="22"/>
  <c r="P330" i="22"/>
  <c r="P331" i="22"/>
  <c r="P332" i="22"/>
  <c r="P333" i="22"/>
  <c r="P334" i="22"/>
  <c r="P335" i="22"/>
  <c r="P389" i="22"/>
  <c r="P390" i="22"/>
  <c r="P391" i="22"/>
  <c r="P392" i="22"/>
  <c r="P393" i="22"/>
  <c r="P394" i="22"/>
  <c r="P395" i="22"/>
  <c r="P396" i="22"/>
  <c r="P397" i="22"/>
  <c r="P398" i="22"/>
  <c r="P399" i="22"/>
  <c r="P400" i="22"/>
  <c r="P401" i="22"/>
  <c r="P402" i="22"/>
  <c r="P403" i="22"/>
  <c r="P404" i="22"/>
  <c r="P405" i="22"/>
  <c r="P406" i="22"/>
  <c r="P407" i="22"/>
  <c r="P408" i="22"/>
  <c r="P409" i="22"/>
  <c r="P410" i="22"/>
  <c r="P411" i="22"/>
  <c r="P412" i="22"/>
  <c r="P421" i="22"/>
  <c r="P422" i="22"/>
  <c r="P423" i="22"/>
  <c r="P424" i="22"/>
  <c r="P425" i="22"/>
  <c r="P426" i="22"/>
  <c r="P427" i="22"/>
  <c r="P428" i="22"/>
  <c r="P413" i="22"/>
  <c r="P414" i="22"/>
  <c r="P415" i="22"/>
  <c r="P416" i="22"/>
  <c r="P417" i="22"/>
  <c r="P418" i="22"/>
  <c r="P419" i="22"/>
  <c r="P420" i="22"/>
  <c r="P429" i="22"/>
  <c r="P430" i="22"/>
  <c r="P431" i="22"/>
  <c r="P432" i="22"/>
  <c r="P433" i="22"/>
  <c r="P434" i="22"/>
  <c r="P435" i="22"/>
  <c r="P436" i="22"/>
  <c r="P365" i="22"/>
  <c r="P366" i="22"/>
  <c r="P367" i="22"/>
  <c r="P368" i="22"/>
  <c r="P369" i="22"/>
  <c r="P370" i="22"/>
  <c r="P371" i="22"/>
  <c r="P372" i="22"/>
  <c r="P357" i="22"/>
  <c r="P358" i="22"/>
  <c r="P359" i="22"/>
  <c r="P360" i="22"/>
  <c r="P361" i="22"/>
  <c r="P362" i="22"/>
  <c r="P363" i="22"/>
  <c r="P364" i="22"/>
  <c r="P1085" i="22"/>
  <c r="P1086" i="22"/>
  <c r="P1087" i="22"/>
  <c r="P1088" i="22"/>
  <c r="P1093" i="22"/>
  <c r="P1094" i="22"/>
  <c r="P1095" i="22"/>
  <c r="P1096" i="22"/>
  <c r="P465" i="22"/>
  <c r="P466" i="22"/>
  <c r="P467" i="22"/>
  <c r="P468" i="22"/>
  <c r="P469" i="22"/>
  <c r="P470" i="22"/>
  <c r="P471" i="22"/>
  <c r="P472" i="22"/>
  <c r="P473" i="22"/>
  <c r="P474" i="22"/>
  <c r="P475" i="22"/>
  <c r="P476" i="22"/>
  <c r="P477" i="22"/>
  <c r="P478" i="22"/>
  <c r="P479" i="22"/>
  <c r="P480" i="22"/>
  <c r="P481" i="22"/>
  <c r="P482" i="22"/>
  <c r="P483" i="22"/>
  <c r="P484" i="22"/>
  <c r="P485" i="22"/>
  <c r="P486" i="22"/>
  <c r="P487" i="22"/>
  <c r="P488" i="22"/>
  <c r="P489" i="22"/>
  <c r="P490" i="22"/>
  <c r="P491" i="22"/>
  <c r="P492" i="22"/>
  <c r="P493" i="22"/>
  <c r="P494" i="22"/>
  <c r="P495" i="22"/>
  <c r="P496" i="22"/>
  <c r="P437" i="22"/>
  <c r="P438" i="22"/>
  <c r="P439" i="22"/>
  <c r="P440" i="22"/>
  <c r="P441" i="22"/>
  <c r="P442" i="22"/>
  <c r="P443" i="22"/>
  <c r="P373" i="22"/>
  <c r="P374" i="22"/>
  <c r="P375" i="22"/>
  <c r="P376" i="22"/>
  <c r="P377" i="22"/>
  <c r="P378" i="22"/>
  <c r="P379" i="22"/>
  <c r="P380" i="22"/>
  <c r="P381" i="22"/>
  <c r="P382" i="22"/>
  <c r="P383" i="22"/>
  <c r="P384" i="22"/>
  <c r="P385" i="22"/>
  <c r="P386" i="22"/>
  <c r="P387" i="22"/>
  <c r="P388" i="22"/>
  <c r="P784" i="22"/>
  <c r="P785" i="22"/>
  <c r="P786" i="22"/>
  <c r="P787" i="22"/>
  <c r="P788" i="22"/>
  <c r="P789" i="22"/>
  <c r="P790" i="22"/>
  <c r="P791" i="22"/>
  <c r="P792" i="22"/>
  <c r="P793" i="22"/>
  <c r="P794" i="22"/>
  <c r="P820" i="22"/>
  <c r="P821" i="22"/>
  <c r="P822" i="22"/>
  <c r="P823" i="22"/>
  <c r="P824" i="22"/>
  <c r="P825" i="22"/>
  <c r="P931" i="22"/>
  <c r="P932" i="22"/>
  <c r="P933" i="22"/>
  <c r="P934" i="22"/>
  <c r="P935" i="22"/>
  <c r="P936" i="22"/>
  <c r="P1213" i="22"/>
  <c r="P1218" i="22"/>
  <c r="P1219" i="22"/>
  <c r="P1220" i="22"/>
  <c r="P1221" i="22"/>
  <c r="P1226" i="22"/>
  <c r="P1227" i="22"/>
  <c r="P1228" i="22"/>
  <c r="P1182" i="22"/>
  <c r="P1183" i="22"/>
  <c r="P1184" i="22"/>
  <c r="P1185" i="22"/>
  <c r="P1186" i="22"/>
  <c r="P1187" i="22"/>
  <c r="P1188" i="22"/>
  <c r="P1189" i="22"/>
  <c r="P1194" i="22"/>
  <c r="P1195" i="22"/>
  <c r="P1196" i="22"/>
  <c r="P1190" i="22"/>
  <c r="P1191" i="22"/>
  <c r="P1192" i="22"/>
  <c r="P1193" i="22"/>
  <c r="P1197" i="22"/>
  <c r="P1202" i="22"/>
  <c r="P1203" i="22"/>
  <c r="P1204" i="22"/>
  <c r="P1198" i="22"/>
  <c r="P1199" i="22"/>
  <c r="P1200" i="22"/>
  <c r="P1201" i="22"/>
  <c r="P1205" i="22"/>
  <c r="P1210" i="22"/>
  <c r="P1211" i="22"/>
  <c r="P1212" i="22"/>
  <c r="P1206" i="22"/>
  <c r="P1207" i="22"/>
  <c r="P1208" i="22"/>
  <c r="P1209" i="22"/>
  <c r="P1229" i="22"/>
  <c r="P1230" i="22"/>
  <c r="P1231" i="22"/>
  <c r="P1232" i="22"/>
  <c r="P1233" i="22"/>
  <c r="P1234" i="22"/>
  <c r="P1235" i="22"/>
  <c r="P1236" i="22"/>
  <c r="P1237" i="22"/>
  <c r="P1238" i="22"/>
  <c r="P1239" i="22"/>
  <c r="P1240" i="22"/>
  <c r="P1241" i="22"/>
  <c r="P1242" i="22"/>
  <c r="P1243" i="22"/>
  <c r="P1244" i="22"/>
  <c r="P763" i="22"/>
  <c r="P764" i="22"/>
  <c r="P765" i="22"/>
  <c r="P766" i="22"/>
  <c r="P767" i="22"/>
  <c r="P768" i="22"/>
  <c r="P769" i="22"/>
  <c r="P770" i="22"/>
  <c r="P771" i="22"/>
  <c r="P772" i="22"/>
  <c r="P773" i="22"/>
  <c r="P774" i="22"/>
  <c r="P775" i="22"/>
  <c r="P776" i="22"/>
  <c r="P749" i="22"/>
  <c r="P750" i="22"/>
  <c r="P751" i="22"/>
  <c r="P752" i="22"/>
  <c r="P753" i="22"/>
  <c r="P754" i="22"/>
  <c r="P755" i="22"/>
  <c r="P756" i="22"/>
  <c r="P757" i="22"/>
  <c r="P758" i="22"/>
  <c r="P759" i="22"/>
  <c r="P760" i="22"/>
  <c r="P761" i="22"/>
  <c r="P762" i="22"/>
  <c r="P1181" i="22"/>
  <c r="P777" i="22"/>
  <c r="P778" i="22"/>
  <c r="P779" i="22"/>
  <c r="P780" i="22"/>
  <c r="P781" i="22"/>
  <c r="P782" i="22"/>
  <c r="P783" i="22"/>
  <c r="P796" i="22"/>
  <c r="P797" i="22"/>
  <c r="P798" i="22"/>
  <c r="P799" i="22"/>
  <c r="P800" i="22"/>
  <c r="P801" i="22"/>
  <c r="P802" i="22"/>
  <c r="P803" i="22"/>
  <c r="P804" i="22"/>
  <c r="P938" i="22"/>
  <c r="P939" i="22"/>
  <c r="P940" i="22"/>
  <c r="P941" i="22"/>
  <c r="P942" i="22"/>
  <c r="P943" i="22"/>
  <c r="P944" i="22"/>
  <c r="P945" i="22"/>
  <c r="P946" i="22"/>
  <c r="P947" i="22"/>
  <c r="P805" i="22"/>
  <c r="P806" i="22"/>
  <c r="P807" i="22"/>
  <c r="P808" i="22"/>
  <c r="P809" i="22"/>
  <c r="P810" i="22"/>
  <c r="P811" i="22"/>
  <c r="P812" i="22"/>
  <c r="P813" i="22"/>
  <c r="P814" i="22"/>
  <c r="P815" i="22"/>
  <c r="P816" i="22"/>
  <c r="P817" i="22"/>
  <c r="P818" i="22"/>
  <c r="P819" i="22"/>
  <c r="P873" i="22"/>
  <c r="P874" i="22"/>
  <c r="P875" i="22"/>
  <c r="P876" i="22"/>
  <c r="P877" i="22"/>
  <c r="P878" i="22"/>
  <c r="P879" i="22"/>
  <c r="P880" i="22"/>
  <c r="P881" i="22"/>
  <c r="P882" i="22"/>
  <c r="P883" i="22"/>
  <c r="P884" i="22"/>
  <c r="P885" i="22"/>
  <c r="P886" i="22"/>
  <c r="P887" i="22"/>
  <c r="P888" i="22"/>
  <c r="P889" i="22"/>
  <c r="P890" i="22"/>
  <c r="P891" i="22"/>
  <c r="P892" i="22"/>
  <c r="P893" i="22"/>
  <c r="P894" i="22"/>
  <c r="P895" i="22"/>
  <c r="P896" i="22"/>
  <c r="P905" i="22"/>
  <c r="P906" i="22"/>
  <c r="P907" i="22"/>
  <c r="P908" i="22"/>
  <c r="P909" i="22"/>
  <c r="P910" i="22"/>
  <c r="P911" i="22"/>
  <c r="P912" i="22"/>
  <c r="P897" i="22"/>
  <c r="P898" i="22"/>
  <c r="P899" i="22"/>
  <c r="P900" i="22"/>
  <c r="P901" i="22"/>
  <c r="P902" i="22"/>
  <c r="P903" i="22"/>
  <c r="P904" i="22"/>
  <c r="P913" i="22"/>
  <c r="P914" i="22"/>
  <c r="P915" i="22"/>
  <c r="P916" i="22"/>
  <c r="P917" i="22"/>
  <c r="P918" i="22"/>
  <c r="P919" i="22"/>
  <c r="P920" i="22"/>
  <c r="P849" i="22"/>
  <c r="P850" i="22"/>
  <c r="P851" i="22"/>
  <c r="P852" i="22"/>
  <c r="P853" i="22"/>
  <c r="P854" i="22"/>
  <c r="P855" i="22"/>
  <c r="P856" i="22"/>
  <c r="P841" i="22"/>
  <c r="P842" i="22"/>
  <c r="P843" i="22"/>
  <c r="P844" i="22"/>
  <c r="P845" i="22"/>
  <c r="P846" i="22"/>
  <c r="P847" i="22"/>
  <c r="P848" i="22"/>
  <c r="P1214" i="22"/>
  <c r="P1215" i="22"/>
  <c r="P1216" i="22"/>
  <c r="P1217" i="22"/>
  <c r="P1222" i="22"/>
  <c r="P1223" i="22"/>
  <c r="P1224" i="22"/>
  <c r="P1225" i="22"/>
  <c r="P954" i="22"/>
  <c r="P955" i="22"/>
  <c r="P956" i="22"/>
  <c r="P957" i="22"/>
  <c r="P958" i="22"/>
  <c r="P959" i="22"/>
  <c r="P960" i="22"/>
  <c r="P961" i="22"/>
  <c r="P962" i="22"/>
  <c r="P963" i="22"/>
  <c r="P964" i="22"/>
  <c r="P965" i="22"/>
  <c r="P966" i="22"/>
  <c r="P967" i="22"/>
  <c r="P968" i="22"/>
  <c r="P969" i="22"/>
  <c r="P970" i="22"/>
  <c r="P971" i="22"/>
  <c r="P972" i="22"/>
  <c r="P973" i="22"/>
  <c r="P974" i="22"/>
  <c r="P975" i="22"/>
  <c r="P976" i="22"/>
  <c r="P977" i="22"/>
  <c r="P978" i="22"/>
  <c r="P979" i="22"/>
  <c r="P980" i="22"/>
  <c r="P981" i="22"/>
  <c r="P982" i="22"/>
  <c r="P983" i="22"/>
  <c r="P984" i="22"/>
  <c r="P985" i="22"/>
  <c r="P948" i="22"/>
  <c r="P949" i="22"/>
  <c r="P950" i="22"/>
  <c r="P951" i="22"/>
  <c r="P952" i="22"/>
  <c r="P921" i="22"/>
  <c r="P922" i="22"/>
  <c r="P923" i="22"/>
  <c r="P924" i="22"/>
  <c r="P925" i="22"/>
  <c r="P926" i="22"/>
  <c r="P927" i="22"/>
  <c r="P857" i="22"/>
  <c r="P858" i="22"/>
  <c r="P859" i="22"/>
  <c r="P860" i="22"/>
  <c r="P861" i="22"/>
  <c r="P862" i="22"/>
  <c r="P863" i="22"/>
  <c r="P864" i="22"/>
  <c r="P865" i="22"/>
  <c r="P866" i="22"/>
  <c r="P867" i="22"/>
  <c r="P868" i="22"/>
  <c r="P869" i="22"/>
  <c r="P870" i="22"/>
  <c r="P871" i="22"/>
  <c r="P872" i="22"/>
  <c r="P2" i="22"/>
  <c r="P497" i="22"/>
  <c r="P259" i="22"/>
  <c r="P744" i="22"/>
  <c r="P114" i="22"/>
  <c r="P115" i="22"/>
  <c r="P599" i="22"/>
  <c r="P600" i="22"/>
  <c r="P347" i="22"/>
  <c r="P348" i="22"/>
  <c r="P831" i="22"/>
  <c r="P832" i="22"/>
  <c r="A828" i="22" l="1"/>
  <c r="A111" i="22"/>
  <c r="W115" i="22"/>
  <c r="A115" i="22" s="1"/>
  <c r="W114" i="22"/>
  <c r="A114" i="22" s="1"/>
  <c r="V114" i="22"/>
  <c r="Y114" i="22" s="1" a="1"/>
  <c r="Y114" i="22" s="1"/>
  <c r="V600" i="22"/>
  <c r="Y600" i="22" s="1" a="1"/>
  <c r="Y600" i="22" s="1"/>
  <c r="W600" i="22"/>
  <c r="A600" i="22" s="1"/>
  <c r="V599" i="22"/>
  <c r="Y599" i="22" s="1" a="1"/>
  <c r="Y599" i="22" s="1"/>
  <c r="W599" i="22"/>
  <c r="A599" i="22" s="1"/>
  <c r="V347" i="22"/>
  <c r="Y347" i="22" s="1" a="1"/>
  <c r="Y347" i="22" s="1"/>
  <c r="W348" i="22"/>
  <c r="A348" i="22" s="1"/>
  <c r="V348" i="22"/>
  <c r="Y348" i="22" s="1" a="1"/>
  <c r="Y348" i="22" s="1"/>
  <c r="W347" i="22"/>
  <c r="A347" i="22" s="1"/>
  <c r="V832" i="22"/>
  <c r="Y832" i="22" s="1" a="1"/>
  <c r="Y832" i="22" s="1"/>
  <c r="V831" i="22"/>
  <c r="Y831" i="22" s="1" a="1"/>
  <c r="Y831" i="22" s="1"/>
  <c r="W832" i="22"/>
  <c r="A832" i="22" s="1"/>
  <c r="W831" i="22"/>
  <c r="A831" i="22" s="1"/>
  <c r="V115" i="22"/>
  <c r="Y115" i="22" s="1" a="1"/>
  <c r="Y115" i="22" s="1"/>
  <c r="K744" i="22"/>
  <c r="K259" i="22"/>
  <c r="K497" i="22"/>
  <c r="K2" i="22"/>
  <c r="W2" i="22" l="1"/>
  <c r="A2" i="22" s="1"/>
  <c r="V2" i="22"/>
  <c r="Y2" i="22" s="1" a="1"/>
  <c r="Y2" i="22" s="1"/>
  <c r="V259" i="22"/>
  <c r="Y259" i="22" s="1" a="1"/>
  <c r="Y259" i="22" s="1"/>
  <c r="W259" i="22"/>
  <c r="A259" i="22" s="1"/>
  <c r="W744" i="22"/>
  <c r="A744" i="22" s="1"/>
  <c r="V744" i="22"/>
  <c r="Y744" i="22" s="1" a="1"/>
  <c r="Y744" i="22" s="1"/>
  <c r="V497" i="22"/>
  <c r="Y497" i="22" s="1" a="1"/>
  <c r="Y497" i="22" s="1"/>
  <c r="W497" i="22"/>
  <c r="A497" i="22" s="1"/>
  <c r="N362" i="16" l="1"/>
  <c r="O362" i="16"/>
  <c r="A362" i="16" s="1"/>
  <c r="N145" i="16"/>
  <c r="O145" i="16"/>
  <c r="A145" i="16" l="1"/>
  <c r="A549" i="25"/>
  <c r="A543" i="25"/>
  <c r="A537" i="25"/>
  <c r="A531" i="25"/>
  <c r="A525" i="25"/>
  <c r="A519" i="25"/>
  <c r="A513" i="25"/>
  <c r="A507" i="25"/>
  <c r="A206" i="25"/>
  <c r="A591" i="25"/>
  <c r="A585" i="25"/>
  <c r="A579" i="25"/>
  <c r="A573" i="25"/>
  <c r="A567" i="25"/>
  <c r="A561" i="25"/>
  <c r="A555" i="25"/>
  <c r="Y24" i="25"/>
  <c r="X24" i="25"/>
  <c r="A596" i="25"/>
  <c r="A476" i="25"/>
  <c r="A473" i="25"/>
  <c r="A470" i="25"/>
  <c r="A455" i="25"/>
  <c r="A452" i="25"/>
  <c r="A449" i="25"/>
  <c r="A446" i="25"/>
  <c r="A467" i="25"/>
  <c r="A464" i="25"/>
  <c r="A461" i="25"/>
  <c r="A458" i="25"/>
  <c r="A443" i="25"/>
  <c r="A440" i="25"/>
  <c r="A610" i="25"/>
  <c r="A607" i="25"/>
  <c r="A604" i="25"/>
  <c r="A601" i="25"/>
  <c r="A622" i="25"/>
  <c r="A619" i="25"/>
  <c r="A616" i="25"/>
  <c r="A613" i="25"/>
  <c r="A706" i="25"/>
  <c r="A697" i="25"/>
  <c r="A721" i="25"/>
  <c r="A718" i="25"/>
  <c r="A715" i="25"/>
  <c r="A712" i="25"/>
  <c r="A709" i="25"/>
  <c r="A694" i="25"/>
  <c r="A676" i="25"/>
  <c r="A673" i="25"/>
  <c r="A670" i="25"/>
  <c r="A667" i="25"/>
  <c r="A691" i="25"/>
  <c r="A688" i="25"/>
  <c r="A685" i="25"/>
  <c r="A682" i="25"/>
  <c r="A679" i="25"/>
  <c r="A664" i="25"/>
  <c r="A646" i="25"/>
  <c r="A643" i="25"/>
  <c r="A640" i="25"/>
  <c r="A637" i="25"/>
  <c r="A661" i="25"/>
  <c r="A658" i="25"/>
  <c r="A655" i="25"/>
  <c r="A652" i="25"/>
  <c r="A649" i="25"/>
  <c r="A771" i="25"/>
  <c r="A768" i="25"/>
  <c r="A765" i="25"/>
  <c r="A762" i="25"/>
  <c r="A1157" i="25"/>
  <c r="A1154" i="25"/>
  <c r="A792" i="25"/>
  <c r="A783" i="25"/>
  <c r="A780" i="25"/>
  <c r="A777" i="25"/>
  <c r="A774" i="25"/>
  <c r="A634" i="25"/>
  <c r="A631" i="25"/>
  <c r="A628" i="25"/>
  <c r="A625" i="25"/>
  <c r="A750" i="25"/>
  <c r="A747" i="25"/>
  <c r="A744" i="25"/>
  <c r="A737" i="25"/>
  <c r="A734" i="25"/>
  <c r="AA2" i="21"/>
  <c r="AA3" i="21"/>
  <c r="AA4" i="21"/>
  <c r="AA5" i="21"/>
  <c r="AA6" i="21"/>
  <c r="AA7" i="21"/>
  <c r="AA8" i="21"/>
  <c r="AA9" i="21"/>
  <c r="AA10" i="21"/>
  <c r="AA11" i="21"/>
  <c r="AA12" i="21"/>
  <c r="AA13" i="21"/>
  <c r="AA14" i="21"/>
  <c r="AA15" i="21"/>
  <c r="AA16" i="21"/>
  <c r="AA17" i="21"/>
  <c r="AA18" i="21"/>
  <c r="AA19" i="21"/>
  <c r="AA20" i="21"/>
  <c r="AA21" i="21"/>
  <c r="AA22" i="21"/>
  <c r="AA23" i="21"/>
  <c r="AA24" i="21"/>
  <c r="AA25" i="21"/>
  <c r="AA26" i="21"/>
  <c r="AA27" i="21"/>
  <c r="AA28" i="21"/>
  <c r="AA29" i="21"/>
  <c r="AA30" i="21"/>
  <c r="AA31" i="21"/>
  <c r="AA32" i="21"/>
  <c r="AA33" i="21"/>
  <c r="AA34" i="21"/>
  <c r="AA35" i="21"/>
  <c r="AA36" i="21"/>
  <c r="AA37" i="21"/>
  <c r="AA38" i="21"/>
  <c r="AA39" i="21"/>
  <c r="AA40" i="21"/>
  <c r="AA41" i="21"/>
  <c r="AA42" i="21"/>
  <c r="AA43" i="21"/>
  <c r="AA44" i="21"/>
  <c r="AA45" i="21"/>
  <c r="AA46" i="21"/>
  <c r="AA47" i="21"/>
  <c r="AA48" i="21"/>
  <c r="AA49" i="21"/>
  <c r="AA50" i="21"/>
  <c r="AA51" i="21"/>
  <c r="AA52" i="21"/>
  <c r="AA53" i="21"/>
  <c r="AA54" i="21"/>
  <c r="AA55" i="21"/>
  <c r="AA56" i="21"/>
  <c r="AA57" i="21"/>
  <c r="AA58" i="21"/>
  <c r="AA59" i="21"/>
  <c r="AA60" i="21"/>
  <c r="AA61" i="21"/>
  <c r="AA62" i="21"/>
  <c r="AA63" i="21"/>
  <c r="AA64" i="21"/>
  <c r="AA65" i="21"/>
  <c r="AA66" i="21"/>
  <c r="AA67" i="21"/>
  <c r="AA68" i="21"/>
  <c r="AA69" i="21"/>
  <c r="AA70" i="21"/>
  <c r="AA71" i="21"/>
  <c r="AA72" i="21"/>
  <c r="AA73" i="21"/>
  <c r="AA74" i="21"/>
  <c r="AA75" i="21"/>
  <c r="AA76" i="21"/>
  <c r="AA77" i="21"/>
  <c r="AA78" i="21"/>
  <c r="AA79" i="21"/>
  <c r="AA80" i="21"/>
  <c r="AA81" i="21"/>
  <c r="AA82" i="21"/>
  <c r="AA83" i="21"/>
  <c r="AA84" i="21"/>
  <c r="AA85" i="21"/>
  <c r="AA86" i="21"/>
  <c r="AA87" i="21"/>
  <c r="AA88" i="21"/>
  <c r="AA89" i="21"/>
  <c r="AA90" i="21"/>
  <c r="AA91" i="21"/>
  <c r="AA92" i="21"/>
  <c r="AA93" i="21"/>
  <c r="AA94" i="21"/>
  <c r="AA95" i="21"/>
  <c r="AA96" i="21"/>
  <c r="AA97" i="21"/>
  <c r="AA98" i="21"/>
  <c r="AA99" i="21"/>
  <c r="AA100" i="21"/>
  <c r="AA101" i="21"/>
  <c r="AA102" i="21"/>
  <c r="AA103" i="21"/>
  <c r="AA104" i="21"/>
  <c r="AA105" i="21"/>
  <c r="AA106" i="21"/>
  <c r="AA107" i="21"/>
  <c r="AA108" i="21"/>
  <c r="AA109" i="21"/>
  <c r="AA110" i="21"/>
  <c r="AA111" i="21"/>
  <c r="AA112" i="21"/>
  <c r="AA113" i="21"/>
  <c r="AA114" i="21"/>
  <c r="AA115" i="21"/>
  <c r="AA116" i="21"/>
  <c r="AA117" i="21"/>
  <c r="AA118" i="21"/>
  <c r="AA119" i="21"/>
  <c r="AA120" i="21"/>
  <c r="AA121" i="21"/>
  <c r="AA122" i="21"/>
  <c r="AA123" i="21"/>
  <c r="AA124" i="21"/>
  <c r="AA125" i="21"/>
  <c r="AA126" i="21"/>
  <c r="AA127" i="21"/>
  <c r="AA128" i="21"/>
  <c r="AA129" i="21"/>
  <c r="AA130" i="21"/>
  <c r="AA131" i="21"/>
  <c r="AA132" i="21"/>
  <c r="AA133" i="21"/>
  <c r="AA134" i="21"/>
  <c r="AA135" i="21"/>
  <c r="AA136" i="21"/>
  <c r="AA137" i="21"/>
  <c r="AA138" i="21"/>
  <c r="AA139" i="21"/>
  <c r="AA140" i="21"/>
  <c r="AA141" i="21"/>
  <c r="AA142" i="21"/>
  <c r="AA143" i="21"/>
  <c r="AA144" i="21"/>
  <c r="AA145" i="21"/>
  <c r="AA146" i="21"/>
  <c r="AA147" i="21"/>
  <c r="AA148" i="21"/>
  <c r="AA149" i="21"/>
  <c r="K691" i="22"/>
  <c r="K692" i="22"/>
  <c r="K693" i="22"/>
  <c r="K694" i="22"/>
  <c r="K695" i="22"/>
  <c r="K696" i="22"/>
  <c r="K626" i="22"/>
  <c r="K627" i="22"/>
  <c r="K628" i="22"/>
  <c r="K629" i="22"/>
  <c r="K630" i="22"/>
  <c r="K631" i="22"/>
  <c r="K632" i="22"/>
  <c r="K633" i="22"/>
  <c r="K634" i="22"/>
  <c r="K635" i="22"/>
  <c r="K636" i="22"/>
  <c r="K637" i="22"/>
  <c r="K638" i="22"/>
  <c r="K639" i="22"/>
  <c r="K640" i="22"/>
  <c r="K641" i="22"/>
  <c r="K303" i="22"/>
  <c r="K304" i="22"/>
  <c r="K305" i="22"/>
  <c r="K306" i="22"/>
  <c r="K307" i="22"/>
  <c r="K308" i="22"/>
  <c r="K309" i="22"/>
  <c r="K336" i="22"/>
  <c r="K337" i="22"/>
  <c r="K338" i="22"/>
  <c r="K339" i="22"/>
  <c r="K340" i="22"/>
  <c r="K341" i="22"/>
  <c r="K447" i="22"/>
  <c r="K448" i="22"/>
  <c r="K449" i="22"/>
  <c r="K450" i="22"/>
  <c r="K451" i="22"/>
  <c r="K452" i="22"/>
  <c r="K453" i="22"/>
  <c r="K1084" i="22"/>
  <c r="K1089" i="22"/>
  <c r="K1090" i="22"/>
  <c r="K1091" i="22"/>
  <c r="K1092" i="22"/>
  <c r="K1097" i="22"/>
  <c r="K1098" i="22"/>
  <c r="K1099" i="22"/>
  <c r="K1052" i="22"/>
  <c r="K1053" i="22"/>
  <c r="K1054" i="22"/>
  <c r="K1055" i="22"/>
  <c r="K1056" i="22"/>
  <c r="K1057" i="22"/>
  <c r="K1058" i="22"/>
  <c r="K1059" i="22"/>
  <c r="K1060" i="22"/>
  <c r="K1065" i="22"/>
  <c r="K1066" i="22"/>
  <c r="K1067" i="22"/>
  <c r="K1061" i="22"/>
  <c r="K1062" i="22"/>
  <c r="K1063" i="22"/>
  <c r="K1064" i="22"/>
  <c r="K1068" i="22"/>
  <c r="K1073" i="22"/>
  <c r="K1074" i="22"/>
  <c r="K1075" i="22"/>
  <c r="K1069" i="22"/>
  <c r="K1070" i="22"/>
  <c r="K1071" i="22"/>
  <c r="K1072" i="22"/>
  <c r="K1076" i="22"/>
  <c r="K1081" i="22"/>
  <c r="K1082" i="22"/>
  <c r="K1083" i="22"/>
  <c r="K1077" i="22"/>
  <c r="K1078" i="22"/>
  <c r="K1079" i="22"/>
  <c r="K1080" i="22"/>
  <c r="K1100" i="22"/>
  <c r="K1101" i="22"/>
  <c r="K1102" i="22"/>
  <c r="K1103" i="22"/>
  <c r="K1104" i="22"/>
  <c r="K1105" i="22"/>
  <c r="K1106" i="22"/>
  <c r="K1107" i="22"/>
  <c r="K1108" i="22"/>
  <c r="K1109" i="22"/>
  <c r="K1110" i="22"/>
  <c r="K1111" i="22"/>
  <c r="K1112" i="22"/>
  <c r="K1113" i="22"/>
  <c r="K1114" i="22"/>
  <c r="K1115" i="22"/>
  <c r="K278" i="22"/>
  <c r="K279" i="22"/>
  <c r="K280" i="22"/>
  <c r="K281" i="22"/>
  <c r="K282" i="22"/>
  <c r="K283" i="22"/>
  <c r="K284" i="22"/>
  <c r="K285" i="22"/>
  <c r="K286" i="22"/>
  <c r="K287" i="22"/>
  <c r="K288" i="22"/>
  <c r="K289" i="22"/>
  <c r="K290" i="22"/>
  <c r="K291" i="22"/>
  <c r="K264" i="22"/>
  <c r="K265" i="22"/>
  <c r="K266" i="22"/>
  <c r="K267" i="22"/>
  <c r="K268" i="22"/>
  <c r="K269" i="22"/>
  <c r="K270" i="22"/>
  <c r="K271" i="22"/>
  <c r="K272" i="22"/>
  <c r="K273" i="22"/>
  <c r="K274" i="22"/>
  <c r="K275" i="22"/>
  <c r="K276" i="22"/>
  <c r="K277" i="22"/>
  <c r="K1051" i="22"/>
  <c r="K292" i="22"/>
  <c r="K293" i="22"/>
  <c r="K294" i="22"/>
  <c r="K295" i="22"/>
  <c r="K296" i="22"/>
  <c r="K297" i="22"/>
  <c r="K298" i="22"/>
  <c r="K311" i="22"/>
  <c r="K312" i="22"/>
  <c r="K313" i="22"/>
  <c r="K314" i="22"/>
  <c r="K315" i="22"/>
  <c r="K316" i="22"/>
  <c r="K317" i="22"/>
  <c r="K318" i="22"/>
  <c r="K319" i="22"/>
  <c r="K320" i="22"/>
  <c r="K454" i="22"/>
  <c r="K455" i="22"/>
  <c r="K456" i="22"/>
  <c r="K457" i="22"/>
  <c r="K458" i="22"/>
  <c r="K459" i="22"/>
  <c r="K460" i="22"/>
  <c r="K461" i="22"/>
  <c r="K462" i="22"/>
  <c r="K463" i="22"/>
  <c r="K321" i="22"/>
  <c r="K322" i="22"/>
  <c r="K323" i="22"/>
  <c r="K324" i="22"/>
  <c r="K325" i="22"/>
  <c r="K326" i="22"/>
  <c r="K327" i="22"/>
  <c r="K328" i="22"/>
  <c r="K329" i="22"/>
  <c r="K330" i="22"/>
  <c r="K331" i="22"/>
  <c r="K332" i="22"/>
  <c r="K333" i="22"/>
  <c r="K334" i="22"/>
  <c r="K335" i="22"/>
  <c r="K389" i="22"/>
  <c r="K390" i="22"/>
  <c r="K391" i="22"/>
  <c r="K392" i="22"/>
  <c r="K393" i="22"/>
  <c r="K394" i="22"/>
  <c r="K395" i="22"/>
  <c r="K396" i="22"/>
  <c r="K397" i="22"/>
  <c r="K398" i="22"/>
  <c r="K399" i="22"/>
  <c r="K400" i="22"/>
  <c r="K401" i="22"/>
  <c r="K402" i="22"/>
  <c r="K403" i="22"/>
  <c r="K404" i="22"/>
  <c r="K405" i="22"/>
  <c r="K406" i="22"/>
  <c r="K407" i="22"/>
  <c r="K408" i="22"/>
  <c r="K409" i="22"/>
  <c r="K410" i="22"/>
  <c r="K411" i="22"/>
  <c r="K412" i="22"/>
  <c r="K421" i="22"/>
  <c r="K422" i="22"/>
  <c r="K423" i="22"/>
  <c r="K424" i="22"/>
  <c r="K425" i="22"/>
  <c r="K426" i="22"/>
  <c r="K427" i="22"/>
  <c r="K428" i="22"/>
  <c r="K413" i="22"/>
  <c r="K414" i="22"/>
  <c r="K415" i="22"/>
  <c r="K416" i="22"/>
  <c r="K417" i="22"/>
  <c r="K418" i="22"/>
  <c r="K419" i="22"/>
  <c r="K420" i="22"/>
  <c r="K429" i="22"/>
  <c r="K430" i="22"/>
  <c r="K431" i="22"/>
  <c r="K432" i="22"/>
  <c r="K433" i="22"/>
  <c r="K434" i="22"/>
  <c r="K435" i="22"/>
  <c r="K436" i="22"/>
  <c r="K365" i="22"/>
  <c r="K366" i="22"/>
  <c r="K367" i="22"/>
  <c r="K368" i="22"/>
  <c r="K369" i="22"/>
  <c r="K370" i="22"/>
  <c r="K371" i="22"/>
  <c r="K372" i="22"/>
  <c r="K357" i="22"/>
  <c r="K358" i="22"/>
  <c r="K359" i="22"/>
  <c r="K360" i="22"/>
  <c r="K361" i="22"/>
  <c r="K362" i="22"/>
  <c r="K363" i="22"/>
  <c r="K364" i="22"/>
  <c r="K1085" i="22"/>
  <c r="K1086" i="22"/>
  <c r="K1087" i="22"/>
  <c r="K1088" i="22"/>
  <c r="K1093" i="22"/>
  <c r="K1094" i="22"/>
  <c r="K1095" i="22"/>
  <c r="K1096" i="22"/>
  <c r="K465" i="22"/>
  <c r="K466" i="22"/>
  <c r="K467" i="22"/>
  <c r="K468" i="22"/>
  <c r="K469" i="22"/>
  <c r="K470" i="22"/>
  <c r="K471" i="22"/>
  <c r="K472" i="22"/>
  <c r="K473" i="22"/>
  <c r="K474" i="22"/>
  <c r="K475" i="22"/>
  <c r="K476" i="22"/>
  <c r="K477" i="22"/>
  <c r="K478" i="22"/>
  <c r="K479" i="22"/>
  <c r="K480" i="22"/>
  <c r="K481" i="22"/>
  <c r="K482" i="22"/>
  <c r="K483" i="22"/>
  <c r="K484" i="22"/>
  <c r="K485" i="22"/>
  <c r="K486" i="22"/>
  <c r="K487" i="22"/>
  <c r="K488" i="22"/>
  <c r="K489" i="22"/>
  <c r="K490" i="22"/>
  <c r="K491" i="22"/>
  <c r="K492" i="22"/>
  <c r="K493" i="22"/>
  <c r="K494" i="22"/>
  <c r="K495" i="22"/>
  <c r="K496" i="22"/>
  <c r="K437" i="22"/>
  <c r="K438" i="22"/>
  <c r="K439" i="22"/>
  <c r="K440" i="22"/>
  <c r="K441" i="22"/>
  <c r="K442" i="22"/>
  <c r="K443" i="22"/>
  <c r="K373" i="22"/>
  <c r="K374" i="22"/>
  <c r="K375" i="22"/>
  <c r="K376" i="22"/>
  <c r="K377" i="22"/>
  <c r="K378" i="22"/>
  <c r="K379" i="22"/>
  <c r="K380" i="22"/>
  <c r="K381" i="22"/>
  <c r="K382" i="22"/>
  <c r="K383" i="22"/>
  <c r="K384" i="22"/>
  <c r="K385" i="22"/>
  <c r="K386" i="22"/>
  <c r="K387" i="22"/>
  <c r="K388" i="22"/>
  <c r="K784" i="22"/>
  <c r="K785" i="22"/>
  <c r="K786" i="22"/>
  <c r="K787" i="22"/>
  <c r="K788" i="22"/>
  <c r="K789" i="22"/>
  <c r="K790" i="22"/>
  <c r="K791" i="22"/>
  <c r="K792" i="22"/>
  <c r="K793" i="22"/>
  <c r="K794" i="22"/>
  <c r="K820" i="22"/>
  <c r="K821" i="22"/>
  <c r="K822" i="22"/>
  <c r="K823" i="22"/>
  <c r="K824" i="22"/>
  <c r="K825" i="22"/>
  <c r="K931" i="22"/>
  <c r="K932" i="22"/>
  <c r="K933" i="22"/>
  <c r="K934" i="22"/>
  <c r="K935" i="22"/>
  <c r="K936" i="22"/>
  <c r="K1213" i="22"/>
  <c r="K1218" i="22"/>
  <c r="K1219" i="22"/>
  <c r="K1220" i="22"/>
  <c r="K1221" i="22"/>
  <c r="K1226" i="22"/>
  <c r="K1227" i="22"/>
  <c r="K1228" i="22"/>
  <c r="K1182" i="22"/>
  <c r="K1183" i="22"/>
  <c r="K1184" i="22"/>
  <c r="K1185" i="22"/>
  <c r="K1186" i="22"/>
  <c r="K1187" i="22"/>
  <c r="K1188" i="22"/>
  <c r="K1189" i="22"/>
  <c r="K1194" i="22"/>
  <c r="K1195" i="22"/>
  <c r="K1196" i="22"/>
  <c r="K1190" i="22"/>
  <c r="K1191" i="22"/>
  <c r="K1192" i="22"/>
  <c r="K1193" i="22"/>
  <c r="K1197" i="22"/>
  <c r="K1202" i="22"/>
  <c r="K1203" i="22"/>
  <c r="K1204" i="22"/>
  <c r="K1198" i="22"/>
  <c r="K1199" i="22"/>
  <c r="K1200" i="22"/>
  <c r="K1201" i="22"/>
  <c r="K1205" i="22"/>
  <c r="K1210" i="22"/>
  <c r="K1211" i="22"/>
  <c r="K1212" i="22"/>
  <c r="K1206" i="22"/>
  <c r="K1207" i="22"/>
  <c r="K1208" i="22"/>
  <c r="K1209" i="22"/>
  <c r="K1229" i="22"/>
  <c r="K1230" i="22"/>
  <c r="K1231" i="22"/>
  <c r="K1232" i="22"/>
  <c r="K1233" i="22"/>
  <c r="K1234" i="22"/>
  <c r="K1235" i="22"/>
  <c r="K1236" i="22"/>
  <c r="K1237" i="22"/>
  <c r="K1238" i="22"/>
  <c r="K1239" i="22"/>
  <c r="K1240" i="22"/>
  <c r="K1241" i="22"/>
  <c r="K1242" i="22"/>
  <c r="K1243" i="22"/>
  <c r="K1244" i="22"/>
  <c r="K763" i="22"/>
  <c r="K764" i="22"/>
  <c r="K765" i="22"/>
  <c r="K766" i="22"/>
  <c r="K767" i="22"/>
  <c r="K768" i="22"/>
  <c r="K769" i="22"/>
  <c r="K770" i="22"/>
  <c r="K771" i="22"/>
  <c r="K772" i="22"/>
  <c r="K773" i="22"/>
  <c r="K774" i="22"/>
  <c r="K775" i="22"/>
  <c r="K776" i="22"/>
  <c r="K749" i="22"/>
  <c r="K750" i="22"/>
  <c r="K751" i="22"/>
  <c r="K752" i="22"/>
  <c r="K753" i="22"/>
  <c r="K754" i="22"/>
  <c r="K755" i="22"/>
  <c r="K756" i="22"/>
  <c r="K757" i="22"/>
  <c r="K758" i="22"/>
  <c r="K759" i="22"/>
  <c r="K760" i="22"/>
  <c r="K761" i="22"/>
  <c r="K762" i="22"/>
  <c r="K1181" i="22"/>
  <c r="K777" i="22"/>
  <c r="K778" i="22"/>
  <c r="K779" i="22"/>
  <c r="K780" i="22"/>
  <c r="K781" i="22"/>
  <c r="K782" i="22"/>
  <c r="K783" i="22"/>
  <c r="K796" i="22"/>
  <c r="K797" i="22"/>
  <c r="K798" i="22"/>
  <c r="K799" i="22"/>
  <c r="K800" i="22"/>
  <c r="K801" i="22"/>
  <c r="K802" i="22"/>
  <c r="K803" i="22"/>
  <c r="K804" i="22"/>
  <c r="K938" i="22"/>
  <c r="K939" i="22"/>
  <c r="K940" i="22"/>
  <c r="K941" i="22"/>
  <c r="K942" i="22"/>
  <c r="K943" i="22"/>
  <c r="K944" i="22"/>
  <c r="K945" i="22"/>
  <c r="K946" i="22"/>
  <c r="K947" i="22"/>
  <c r="K805" i="22"/>
  <c r="K806" i="22"/>
  <c r="K807" i="22"/>
  <c r="K808" i="22"/>
  <c r="K809" i="22"/>
  <c r="K810" i="22"/>
  <c r="K811" i="22"/>
  <c r="K812" i="22"/>
  <c r="K813" i="22"/>
  <c r="K814" i="22"/>
  <c r="K815" i="22"/>
  <c r="K816" i="22"/>
  <c r="K817" i="22"/>
  <c r="K818" i="22"/>
  <c r="K819" i="22"/>
  <c r="K873" i="22"/>
  <c r="K874" i="22"/>
  <c r="K875" i="22"/>
  <c r="K876" i="22"/>
  <c r="K877" i="22"/>
  <c r="K878" i="22"/>
  <c r="K879" i="22"/>
  <c r="K880" i="22"/>
  <c r="K881" i="22"/>
  <c r="K882" i="22"/>
  <c r="K883" i="22"/>
  <c r="K884" i="22"/>
  <c r="K885" i="22"/>
  <c r="K886" i="22"/>
  <c r="K887" i="22"/>
  <c r="K888" i="22"/>
  <c r="K889" i="22"/>
  <c r="K890" i="22"/>
  <c r="K891" i="22"/>
  <c r="K892" i="22"/>
  <c r="K893" i="22"/>
  <c r="K894" i="22"/>
  <c r="K895" i="22"/>
  <c r="K896" i="22"/>
  <c r="K905" i="22"/>
  <c r="K906" i="22"/>
  <c r="K907" i="22"/>
  <c r="K908" i="22"/>
  <c r="K909" i="22"/>
  <c r="K910" i="22"/>
  <c r="K911" i="22"/>
  <c r="K912" i="22"/>
  <c r="K897" i="22"/>
  <c r="K898" i="22"/>
  <c r="K899" i="22"/>
  <c r="K900" i="22"/>
  <c r="K901" i="22"/>
  <c r="K902" i="22"/>
  <c r="K903" i="22"/>
  <c r="K904" i="22"/>
  <c r="K913" i="22"/>
  <c r="K914" i="22"/>
  <c r="K915" i="22"/>
  <c r="K916" i="22"/>
  <c r="K917" i="22"/>
  <c r="K918" i="22"/>
  <c r="K919" i="22"/>
  <c r="K920" i="22"/>
  <c r="K849" i="22"/>
  <c r="K850" i="22"/>
  <c r="K851" i="22"/>
  <c r="K852" i="22"/>
  <c r="K853" i="22"/>
  <c r="K854" i="22"/>
  <c r="K855" i="22"/>
  <c r="K856" i="22"/>
  <c r="K841" i="22"/>
  <c r="K842" i="22"/>
  <c r="K843" i="22"/>
  <c r="K844" i="22"/>
  <c r="K845" i="22"/>
  <c r="K846" i="22"/>
  <c r="K847" i="22"/>
  <c r="K848" i="22"/>
  <c r="K1214" i="22"/>
  <c r="K1215" i="22"/>
  <c r="K1216" i="22"/>
  <c r="K1217" i="22"/>
  <c r="K1222" i="22"/>
  <c r="K1223" i="22"/>
  <c r="K1224" i="22"/>
  <c r="K1225" i="22"/>
  <c r="K954" i="22"/>
  <c r="K955" i="22"/>
  <c r="K956" i="22"/>
  <c r="K957" i="22"/>
  <c r="K958" i="22"/>
  <c r="K959" i="22"/>
  <c r="K960" i="22"/>
  <c r="K961" i="22"/>
  <c r="K962" i="22"/>
  <c r="K963" i="22"/>
  <c r="K964" i="22"/>
  <c r="K965" i="22"/>
  <c r="K966" i="22"/>
  <c r="K967" i="22"/>
  <c r="K968" i="22"/>
  <c r="K969" i="22"/>
  <c r="K970" i="22"/>
  <c r="K971" i="22"/>
  <c r="K972" i="22"/>
  <c r="K973" i="22"/>
  <c r="K974" i="22"/>
  <c r="K975" i="22"/>
  <c r="K976" i="22"/>
  <c r="K977" i="22"/>
  <c r="K978" i="22"/>
  <c r="K979" i="22"/>
  <c r="K980" i="22"/>
  <c r="K981" i="22"/>
  <c r="K982" i="22"/>
  <c r="K983" i="22"/>
  <c r="K984" i="22"/>
  <c r="K985" i="22"/>
  <c r="K948" i="22"/>
  <c r="K949" i="22"/>
  <c r="K950" i="22"/>
  <c r="K951" i="22"/>
  <c r="K952" i="22"/>
  <c r="K921" i="22"/>
  <c r="K922" i="22"/>
  <c r="K923" i="22"/>
  <c r="K924" i="22"/>
  <c r="K925" i="22"/>
  <c r="K926" i="22"/>
  <c r="K927" i="22"/>
  <c r="K857" i="22"/>
  <c r="K858" i="22"/>
  <c r="K859" i="22"/>
  <c r="K860" i="22"/>
  <c r="K861" i="22"/>
  <c r="K862" i="22"/>
  <c r="K863" i="22"/>
  <c r="K864" i="22"/>
  <c r="K865" i="22"/>
  <c r="K866" i="22"/>
  <c r="K867" i="22"/>
  <c r="K868" i="22"/>
  <c r="K869" i="22"/>
  <c r="K870" i="22"/>
  <c r="K871" i="22"/>
  <c r="K872" i="22"/>
  <c r="K141" i="22"/>
  <c r="K142" i="22"/>
  <c r="K143" i="22"/>
  <c r="K144" i="22"/>
  <c r="K145" i="22"/>
  <c r="K146" i="22"/>
  <c r="K147" i="22"/>
  <c r="K148" i="22"/>
  <c r="K149" i="22"/>
  <c r="K150" i="22"/>
  <c r="K151" i="22"/>
  <c r="K152" i="22"/>
  <c r="K153" i="22"/>
  <c r="K154" i="22"/>
  <c r="K155" i="22"/>
  <c r="K156" i="22"/>
  <c r="K541" i="22"/>
  <c r="K542" i="22"/>
  <c r="K543" i="22"/>
  <c r="K544" i="22"/>
  <c r="K545" i="22"/>
  <c r="K546" i="22"/>
  <c r="K547" i="22"/>
  <c r="K548" i="22"/>
  <c r="K549" i="22"/>
  <c r="K550" i="22"/>
  <c r="K551" i="22"/>
  <c r="K583" i="22"/>
  <c r="K584" i="22"/>
  <c r="K585" i="22"/>
  <c r="K586" i="22"/>
  <c r="K587" i="22"/>
  <c r="K588" i="22"/>
  <c r="K603" i="22"/>
  <c r="K604" i="22"/>
  <c r="K605" i="22"/>
  <c r="K606" i="22"/>
  <c r="K607" i="22"/>
  <c r="K608" i="22"/>
  <c r="K609" i="22"/>
  <c r="K703" i="22"/>
  <c r="K704" i="22"/>
  <c r="K705" i="22"/>
  <c r="K706" i="22"/>
  <c r="K707" i="22"/>
  <c r="K708" i="22"/>
  <c r="K709" i="22"/>
  <c r="K1149" i="22"/>
  <c r="K1154" i="22"/>
  <c r="K1155" i="22"/>
  <c r="K1156" i="22"/>
  <c r="K1157" i="22"/>
  <c r="K1162" i="22"/>
  <c r="K1163" i="22"/>
  <c r="K1164" i="22"/>
  <c r="K1117" i="22"/>
  <c r="K1118" i="22"/>
  <c r="K1119" i="22"/>
  <c r="K1120" i="22"/>
  <c r="K1121" i="22"/>
  <c r="K1122" i="22"/>
  <c r="K1123" i="22"/>
  <c r="K1124" i="22"/>
  <c r="K1125" i="22"/>
  <c r="K1130" i="22"/>
  <c r="K1131" i="22"/>
  <c r="K1132" i="22"/>
  <c r="K1126" i="22"/>
  <c r="K1127" i="22"/>
  <c r="K1128" i="22"/>
  <c r="K1129" i="22"/>
  <c r="K1133" i="22"/>
  <c r="K1138" i="22"/>
  <c r="K1139" i="22"/>
  <c r="K1140" i="22"/>
  <c r="K1134" i="22"/>
  <c r="K1135" i="22"/>
  <c r="K1136" i="22"/>
  <c r="K1137" i="22"/>
  <c r="K1141" i="22"/>
  <c r="K1146" i="22"/>
  <c r="K1147" i="22"/>
  <c r="K1148" i="22"/>
  <c r="K1142" i="22"/>
  <c r="K1143" i="22"/>
  <c r="K1144" i="22"/>
  <c r="K1145" i="22"/>
  <c r="K1165" i="22"/>
  <c r="K1166" i="22"/>
  <c r="K1167" i="22"/>
  <c r="K1168" i="22"/>
  <c r="K1169" i="22"/>
  <c r="K1170" i="22"/>
  <c r="K1171" i="22"/>
  <c r="K1172" i="22"/>
  <c r="K1173" i="22"/>
  <c r="K1174" i="22"/>
  <c r="K1175" i="22"/>
  <c r="K1176" i="22"/>
  <c r="K1177" i="22"/>
  <c r="K1178" i="22"/>
  <c r="K1179" i="22"/>
  <c r="K1180" i="22"/>
  <c r="K520" i="22"/>
  <c r="K521" i="22"/>
  <c r="K522" i="22"/>
  <c r="K523" i="22"/>
  <c r="K524" i="22"/>
  <c r="K525" i="22"/>
  <c r="K526" i="22"/>
  <c r="K527" i="22"/>
  <c r="K528" i="22"/>
  <c r="K529" i="22"/>
  <c r="K530" i="22"/>
  <c r="K531" i="22"/>
  <c r="K532" i="22"/>
  <c r="K533" i="22"/>
  <c r="K506" i="22"/>
  <c r="K507" i="22"/>
  <c r="K508" i="22"/>
  <c r="K509" i="22"/>
  <c r="K510" i="22"/>
  <c r="K511" i="22"/>
  <c r="K512" i="22"/>
  <c r="K513" i="22"/>
  <c r="K514" i="22"/>
  <c r="K515" i="22"/>
  <c r="K516" i="22"/>
  <c r="K517" i="22"/>
  <c r="K518" i="22"/>
  <c r="K519" i="22"/>
  <c r="K1116" i="22"/>
  <c r="K534" i="22"/>
  <c r="K535" i="22"/>
  <c r="K536" i="22"/>
  <c r="K537" i="22"/>
  <c r="K538" i="22"/>
  <c r="K539" i="22"/>
  <c r="K540" i="22"/>
  <c r="K562" i="22"/>
  <c r="K570" i="22"/>
  <c r="K571" i="22"/>
  <c r="K572" i="22"/>
  <c r="K573" i="22"/>
  <c r="K574" i="22"/>
  <c r="K575" i="22"/>
  <c r="K563" i="22"/>
  <c r="K564" i="22"/>
  <c r="K565" i="22"/>
  <c r="K566" i="22"/>
  <c r="K567" i="22"/>
  <c r="K568" i="22"/>
  <c r="K569" i="22"/>
  <c r="K554" i="22"/>
  <c r="K555" i="22"/>
  <c r="K556" i="22"/>
  <c r="K557" i="22"/>
  <c r="K558" i="22"/>
  <c r="K559" i="22"/>
  <c r="K560" i="22"/>
  <c r="K561" i="22"/>
  <c r="K576" i="22"/>
  <c r="K577" i="22"/>
  <c r="K578" i="22"/>
  <c r="K579" i="22"/>
  <c r="K580" i="22"/>
  <c r="K581" i="22"/>
  <c r="K582" i="22"/>
  <c r="K642" i="22"/>
  <c r="K643" i="22"/>
  <c r="K644" i="22"/>
  <c r="K645" i="22"/>
  <c r="K646" i="22"/>
  <c r="K647" i="22"/>
  <c r="K648" i="22"/>
  <c r="K649" i="22"/>
  <c r="K650" i="22"/>
  <c r="K651" i="22"/>
  <c r="K652" i="22"/>
  <c r="K653" i="22"/>
  <c r="K654" i="22"/>
  <c r="K655" i="22"/>
  <c r="K656" i="22"/>
  <c r="K657" i="22"/>
  <c r="K658" i="22"/>
  <c r="K659" i="22"/>
  <c r="K660" i="22"/>
  <c r="K661" i="22"/>
  <c r="K662" i="22"/>
  <c r="K663" i="22"/>
  <c r="K664" i="22"/>
  <c r="K665" i="22"/>
  <c r="K674" i="22"/>
  <c r="K675" i="22"/>
  <c r="K676" i="22"/>
  <c r="K677" i="22"/>
  <c r="K678" i="22"/>
  <c r="K679" i="22"/>
  <c r="K680" i="22"/>
  <c r="K681" i="22"/>
  <c r="K666" i="22"/>
  <c r="K667" i="22"/>
  <c r="K668" i="22"/>
  <c r="K669" i="22"/>
  <c r="K670" i="22"/>
  <c r="K671" i="22"/>
  <c r="K672" i="22"/>
  <c r="K673" i="22"/>
  <c r="K682" i="22"/>
  <c r="K683" i="22"/>
  <c r="K684" i="22"/>
  <c r="K685" i="22"/>
  <c r="K686" i="22"/>
  <c r="K687" i="22"/>
  <c r="K688" i="22"/>
  <c r="K689" i="22"/>
  <c r="K618" i="22"/>
  <c r="K619" i="22"/>
  <c r="K620" i="22"/>
  <c r="K621" i="22"/>
  <c r="K622" i="22"/>
  <c r="K623" i="22"/>
  <c r="K624" i="22"/>
  <c r="K625" i="22"/>
  <c r="K610" i="22"/>
  <c r="K611" i="22"/>
  <c r="K612" i="22"/>
  <c r="K613" i="22"/>
  <c r="K614" i="22"/>
  <c r="K615" i="22"/>
  <c r="K616" i="22"/>
  <c r="K617" i="22"/>
  <c r="K1150" i="22"/>
  <c r="K1151" i="22"/>
  <c r="K1152" i="22"/>
  <c r="K1153" i="22"/>
  <c r="K1158" i="22"/>
  <c r="K1159" i="22"/>
  <c r="K1160" i="22"/>
  <c r="K1161" i="22"/>
  <c r="K712" i="22"/>
  <c r="K713" i="22"/>
  <c r="K714" i="22"/>
  <c r="K715" i="22"/>
  <c r="K716" i="22"/>
  <c r="K717" i="22"/>
  <c r="K718" i="22"/>
  <c r="K719" i="22"/>
  <c r="K720" i="22"/>
  <c r="K721" i="22"/>
  <c r="K722" i="22"/>
  <c r="K723" i="22"/>
  <c r="K724" i="22"/>
  <c r="K725" i="22"/>
  <c r="K726" i="22"/>
  <c r="K727" i="22"/>
  <c r="K728" i="22"/>
  <c r="K729" i="22"/>
  <c r="K730" i="22"/>
  <c r="K731" i="22"/>
  <c r="K732" i="22"/>
  <c r="K733" i="22"/>
  <c r="K734" i="22"/>
  <c r="K735" i="22"/>
  <c r="K736" i="22"/>
  <c r="K737" i="22"/>
  <c r="K738" i="22"/>
  <c r="K739" i="22"/>
  <c r="K740" i="22"/>
  <c r="K741" i="22"/>
  <c r="K742" i="22"/>
  <c r="K743" i="22"/>
  <c r="K690" i="22"/>
  <c r="K47" i="22"/>
  <c r="K48" i="22"/>
  <c r="K49" i="22"/>
  <c r="K50" i="22"/>
  <c r="K51" i="22"/>
  <c r="K52" i="22"/>
  <c r="K53" i="22"/>
  <c r="K54" i="22"/>
  <c r="K55" i="22"/>
  <c r="K56" i="22"/>
  <c r="K98" i="22"/>
  <c r="K99" i="22"/>
  <c r="K100" i="22"/>
  <c r="K101" i="22"/>
  <c r="K102" i="22"/>
  <c r="K103" i="22"/>
  <c r="K118" i="22"/>
  <c r="K119" i="22"/>
  <c r="K120" i="22"/>
  <c r="K121" i="22"/>
  <c r="K122" i="22"/>
  <c r="K123" i="22"/>
  <c r="K124" i="22"/>
  <c r="K218" i="22"/>
  <c r="K219" i="22"/>
  <c r="K220" i="22"/>
  <c r="K221" i="22"/>
  <c r="K222" i="22"/>
  <c r="K223" i="22"/>
  <c r="K224" i="22"/>
  <c r="K1019" i="22"/>
  <c r="K1024" i="22"/>
  <c r="K1025" i="22"/>
  <c r="K1026" i="22"/>
  <c r="K1027" i="22"/>
  <c r="K1032" i="22"/>
  <c r="K1033" i="22"/>
  <c r="K1034" i="22"/>
  <c r="K987" i="22"/>
  <c r="K988" i="22"/>
  <c r="K989" i="22"/>
  <c r="K990" i="22"/>
  <c r="K991" i="22"/>
  <c r="K992" i="22"/>
  <c r="K993" i="22"/>
  <c r="K994" i="22"/>
  <c r="K995" i="22"/>
  <c r="K1000" i="22"/>
  <c r="K1001" i="22"/>
  <c r="K1002" i="22"/>
  <c r="K996" i="22"/>
  <c r="K997" i="22"/>
  <c r="K998" i="22"/>
  <c r="K999" i="22"/>
  <c r="K1003" i="22"/>
  <c r="K1008" i="22"/>
  <c r="K1009" i="22"/>
  <c r="K1010" i="22"/>
  <c r="K1004" i="22"/>
  <c r="K1005" i="22"/>
  <c r="K1006" i="22"/>
  <c r="K1007" i="22"/>
  <c r="K1011" i="22"/>
  <c r="K1016" i="22"/>
  <c r="K1017" i="22"/>
  <c r="K1018" i="22"/>
  <c r="K1012" i="22"/>
  <c r="K1013" i="22"/>
  <c r="K1014" i="22"/>
  <c r="K1015" i="22"/>
  <c r="K1035" i="22"/>
  <c r="K1036" i="22"/>
  <c r="K1037" i="22"/>
  <c r="K1038" i="22"/>
  <c r="K1039" i="22"/>
  <c r="K1040" i="22"/>
  <c r="K1041" i="22"/>
  <c r="K1042" i="22"/>
  <c r="K1043" i="22"/>
  <c r="K1044" i="22"/>
  <c r="K1045" i="22"/>
  <c r="K1046" i="22"/>
  <c r="K1047" i="22"/>
  <c r="K1048" i="22"/>
  <c r="K1049" i="22"/>
  <c r="K1050" i="22"/>
  <c r="K25" i="22"/>
  <c r="K26" i="22"/>
  <c r="K27" i="22"/>
  <c r="K28" i="22"/>
  <c r="K29" i="22"/>
  <c r="K30" i="22"/>
  <c r="K31" i="22"/>
  <c r="K32" i="22"/>
  <c r="K33" i="22"/>
  <c r="K34" i="22"/>
  <c r="K35" i="22"/>
  <c r="K36" i="22"/>
  <c r="K37" i="22"/>
  <c r="K38" i="22"/>
  <c r="K11" i="22"/>
  <c r="K12" i="22"/>
  <c r="K13" i="22"/>
  <c r="K14" i="22"/>
  <c r="K15" i="22"/>
  <c r="K16" i="22"/>
  <c r="K17" i="22"/>
  <c r="K18" i="22"/>
  <c r="K19" i="22"/>
  <c r="K20" i="22"/>
  <c r="K21" i="22"/>
  <c r="K22" i="22"/>
  <c r="K23" i="22"/>
  <c r="K24" i="22"/>
  <c r="K986" i="22"/>
  <c r="K39" i="22"/>
  <c r="K40" i="22"/>
  <c r="K41" i="22"/>
  <c r="K42" i="22"/>
  <c r="K43" i="22"/>
  <c r="K44" i="22"/>
  <c r="K45" i="22"/>
  <c r="K59" i="22"/>
  <c r="K60" i="22"/>
  <c r="K61" i="22"/>
  <c r="K62" i="22"/>
  <c r="K63" i="22"/>
  <c r="K64" i="22"/>
  <c r="K65" i="22"/>
  <c r="K66" i="22"/>
  <c r="K67" i="22"/>
  <c r="K68" i="22"/>
  <c r="K77" i="22"/>
  <c r="K85" i="22"/>
  <c r="K86" i="22"/>
  <c r="K87" i="22"/>
  <c r="K88" i="22"/>
  <c r="K89" i="22"/>
  <c r="K90" i="22"/>
  <c r="K78" i="22"/>
  <c r="K79" i="22"/>
  <c r="K80" i="22"/>
  <c r="K81" i="22"/>
  <c r="K82" i="22"/>
  <c r="K83" i="22"/>
  <c r="K84" i="22"/>
  <c r="K69" i="22"/>
  <c r="K70" i="22"/>
  <c r="K71" i="22"/>
  <c r="K72" i="22"/>
  <c r="K73" i="22"/>
  <c r="K74" i="22"/>
  <c r="K75" i="22"/>
  <c r="K76" i="22"/>
  <c r="K91" i="22"/>
  <c r="K92" i="22"/>
  <c r="K93" i="22"/>
  <c r="K94" i="22"/>
  <c r="K95" i="22"/>
  <c r="K96" i="22"/>
  <c r="K97" i="22"/>
  <c r="K157" i="22"/>
  <c r="K158" i="22"/>
  <c r="K159" i="22"/>
  <c r="K160" i="22"/>
  <c r="K161" i="22"/>
  <c r="K162" i="22"/>
  <c r="K163" i="22"/>
  <c r="K164" i="22"/>
  <c r="K165" i="22"/>
  <c r="K166" i="22"/>
  <c r="K167" i="22"/>
  <c r="K168" i="22"/>
  <c r="K169" i="22"/>
  <c r="K170" i="22"/>
  <c r="K171" i="22"/>
  <c r="K172" i="22"/>
  <c r="K173" i="22"/>
  <c r="K174" i="22"/>
  <c r="K175" i="22"/>
  <c r="K176" i="22"/>
  <c r="K177" i="22"/>
  <c r="K178" i="22"/>
  <c r="K179" i="22"/>
  <c r="K180" i="22"/>
  <c r="K189" i="22"/>
  <c r="K190" i="22"/>
  <c r="K191" i="22"/>
  <c r="K192" i="22"/>
  <c r="K193" i="22"/>
  <c r="K194" i="22"/>
  <c r="K195" i="22"/>
  <c r="K196" i="22"/>
  <c r="K181" i="22"/>
  <c r="K182" i="22"/>
  <c r="K183" i="22"/>
  <c r="K184" i="22"/>
  <c r="K185" i="22"/>
  <c r="K186" i="22"/>
  <c r="K187" i="22"/>
  <c r="K188" i="22"/>
  <c r="K197" i="22"/>
  <c r="K198" i="22"/>
  <c r="K199" i="22"/>
  <c r="K200" i="22"/>
  <c r="K201" i="22"/>
  <c r="K202" i="22"/>
  <c r="K203" i="22"/>
  <c r="K204" i="22"/>
  <c r="K133" i="22"/>
  <c r="K134" i="22"/>
  <c r="K135" i="22"/>
  <c r="K136" i="22"/>
  <c r="K137" i="22"/>
  <c r="K138" i="22"/>
  <c r="K139" i="22"/>
  <c r="K140" i="22"/>
  <c r="K125" i="22"/>
  <c r="K126" i="22"/>
  <c r="K127" i="22"/>
  <c r="K128" i="22"/>
  <c r="K129" i="22"/>
  <c r="K130" i="22"/>
  <c r="K131" i="22"/>
  <c r="K132" i="22"/>
  <c r="K1020" i="22"/>
  <c r="K1021" i="22"/>
  <c r="K1022" i="22"/>
  <c r="K1023" i="22"/>
  <c r="K1028" i="22"/>
  <c r="K1029" i="22"/>
  <c r="K1030" i="22"/>
  <c r="K1031" i="22"/>
  <c r="K227" i="22"/>
  <c r="K228" i="22"/>
  <c r="K229" i="22"/>
  <c r="K230" i="22"/>
  <c r="K231" i="22"/>
  <c r="K232" i="22"/>
  <c r="K233" i="22"/>
  <c r="K234" i="22"/>
  <c r="K235" i="22"/>
  <c r="K236" i="22"/>
  <c r="K237" i="22"/>
  <c r="K238" i="22"/>
  <c r="K239" i="22"/>
  <c r="K240" i="22"/>
  <c r="K241" i="22"/>
  <c r="K242" i="22"/>
  <c r="K243" i="22"/>
  <c r="K244" i="22"/>
  <c r="K245" i="22"/>
  <c r="K246" i="22"/>
  <c r="K247" i="22"/>
  <c r="K248" i="22"/>
  <c r="K249" i="22"/>
  <c r="K250" i="22"/>
  <c r="K251" i="22"/>
  <c r="K252" i="22"/>
  <c r="K253" i="22"/>
  <c r="K254" i="22"/>
  <c r="K255" i="22"/>
  <c r="K256" i="22"/>
  <c r="K257" i="22"/>
  <c r="K258" i="22"/>
  <c r="K205" i="22"/>
  <c r="K206" i="22"/>
  <c r="K207" i="22"/>
  <c r="K208" i="22"/>
  <c r="K209" i="22"/>
  <c r="K210" i="22"/>
  <c r="K211" i="22"/>
  <c r="K46" i="22"/>
  <c r="F1573" i="19"/>
  <c r="F1569" i="19"/>
  <c r="F1565" i="19"/>
  <c r="F1561" i="19"/>
  <c r="F1554" i="19"/>
  <c r="F1549" i="19"/>
  <c r="F1545" i="19"/>
  <c r="F1541" i="19"/>
  <c r="F1537" i="19"/>
  <c r="F1533" i="19"/>
  <c r="F1529" i="19"/>
  <c r="F1525" i="19"/>
  <c r="F1521" i="19"/>
  <c r="F1517" i="19"/>
  <c r="F1513" i="19"/>
  <c r="F1509" i="19"/>
  <c r="F1505" i="19"/>
  <c r="F1501" i="19"/>
  <c r="F1497" i="19"/>
  <c r="F1493" i="19"/>
  <c r="F1489" i="19"/>
  <c r="F1485" i="19"/>
  <c r="F1481" i="19"/>
  <c r="F1477" i="19"/>
  <c r="F1473" i="19"/>
  <c r="F1469" i="19"/>
  <c r="F1465" i="19"/>
  <c r="F1461" i="19"/>
  <c r="F1457" i="19"/>
  <c r="F1453" i="19"/>
  <c r="F1449" i="19"/>
  <c r="F1445" i="19"/>
  <c r="F1438" i="19"/>
  <c r="F1431" i="19"/>
  <c r="F1427" i="19"/>
  <c r="F1423" i="19"/>
  <c r="F1416" i="19"/>
  <c r="F1409" i="19"/>
  <c r="F1402" i="19"/>
  <c r="F1397" i="19"/>
  <c r="F1392" i="19"/>
  <c r="F1387" i="19"/>
  <c r="F1382" i="19"/>
  <c r="F1377" i="19"/>
  <c r="F1370" i="19"/>
  <c r="F1369" i="19"/>
  <c r="F1362" i="19"/>
  <c r="F1355" i="19"/>
  <c r="F1348" i="19"/>
  <c r="F1341" i="19"/>
  <c r="F1337" i="19"/>
  <c r="F1333" i="19"/>
  <c r="F1329" i="19"/>
  <c r="F1325" i="19"/>
  <c r="F1320" i="19"/>
  <c r="F1315" i="19"/>
  <c r="F1310" i="19"/>
  <c r="F1305" i="19"/>
  <c r="F1300" i="19"/>
  <c r="F1295" i="19"/>
  <c r="F1291" i="19"/>
  <c r="F1287" i="19"/>
  <c r="F1283" i="19"/>
  <c r="F1279" i="19"/>
  <c r="F1272" i="19"/>
  <c r="F1265" i="19"/>
  <c r="F1259" i="19"/>
  <c r="F1253" i="19"/>
  <c r="F1248" i="19"/>
  <c r="F1247" i="19"/>
  <c r="F1240" i="19"/>
  <c r="F1236" i="19"/>
  <c r="F1232" i="19"/>
  <c r="F1228" i="19"/>
  <c r="F1224" i="19"/>
  <c r="F1220" i="19"/>
  <c r="F1213" i="19"/>
  <c r="F1208" i="19"/>
  <c r="F1204" i="19"/>
  <c r="F1200" i="19"/>
  <c r="F1196" i="19"/>
  <c r="F1192" i="19"/>
  <c r="F1188" i="19"/>
  <c r="F1184" i="19"/>
  <c r="F1180" i="19"/>
  <c r="F1176" i="19"/>
  <c r="F1172" i="19"/>
  <c r="F1168" i="19"/>
  <c r="F1164" i="19"/>
  <c r="F1160" i="19"/>
  <c r="F1156" i="19"/>
  <c r="F1152" i="19"/>
  <c r="F1148" i="19"/>
  <c r="F1144" i="19"/>
  <c r="F1140" i="19"/>
  <c r="F1136" i="19"/>
  <c r="F1132" i="19"/>
  <c r="F1128" i="19"/>
  <c r="F1124" i="19"/>
  <c r="F1120" i="19"/>
  <c r="F1116" i="19"/>
  <c r="F1112" i="19"/>
  <c r="F1108" i="19"/>
  <c r="F1104" i="19"/>
  <c r="F1097" i="19"/>
  <c r="F1090" i="19"/>
  <c r="F1086" i="19"/>
  <c r="F1082" i="19"/>
  <c r="F1075" i="19"/>
  <c r="F1068" i="19"/>
  <c r="F1061" i="19"/>
  <c r="F1056" i="19"/>
  <c r="F1051" i="19"/>
  <c r="F1046" i="19"/>
  <c r="F1041" i="19"/>
  <c r="F1036" i="19"/>
  <c r="F1029" i="19"/>
  <c r="F1028" i="19"/>
  <c r="F1021" i="19"/>
  <c r="F1014" i="19"/>
  <c r="F1007" i="19"/>
  <c r="F1000" i="19"/>
  <c r="F996" i="19"/>
  <c r="F992" i="19"/>
  <c r="F988" i="19"/>
  <c r="F984" i="19"/>
  <c r="F979" i="19"/>
  <c r="F974" i="19"/>
  <c r="F969" i="19"/>
  <c r="F964" i="19"/>
  <c r="F959" i="19"/>
  <c r="F954" i="19"/>
  <c r="F950" i="19"/>
  <c r="F946" i="19"/>
  <c r="F942" i="19"/>
  <c r="F938" i="19"/>
  <c r="F931" i="19"/>
  <c r="F924" i="19"/>
  <c r="F918" i="19"/>
  <c r="F912" i="19"/>
  <c r="F907" i="19"/>
  <c r="F906" i="19"/>
  <c r="F899" i="19"/>
  <c r="F895" i="19"/>
  <c r="E895" i="19"/>
  <c r="E896" i="19"/>
  <c r="E897" i="19"/>
  <c r="E898" i="19"/>
  <c r="E899" i="19"/>
  <c r="E900" i="19"/>
  <c r="E901" i="19"/>
  <c r="E902" i="19"/>
  <c r="E903" i="19"/>
  <c r="E904" i="19"/>
  <c r="E905" i="19"/>
  <c r="E906" i="19"/>
  <c r="E907" i="19"/>
  <c r="E908" i="19"/>
  <c r="E909" i="19"/>
  <c r="E910" i="19"/>
  <c r="E911" i="19"/>
  <c r="E912" i="19"/>
  <c r="E913" i="19"/>
  <c r="E914" i="19"/>
  <c r="E915" i="19"/>
  <c r="E916" i="19"/>
  <c r="E917" i="19"/>
  <c r="E918" i="19"/>
  <c r="E919" i="19"/>
  <c r="E920" i="19"/>
  <c r="E921" i="19"/>
  <c r="E922" i="19"/>
  <c r="E923" i="19"/>
  <c r="E924" i="19"/>
  <c r="E925" i="19"/>
  <c r="E926" i="19"/>
  <c r="E927" i="19"/>
  <c r="E928" i="19"/>
  <c r="E929" i="19"/>
  <c r="E930" i="19"/>
  <c r="E931" i="19"/>
  <c r="E932" i="19"/>
  <c r="E933" i="19"/>
  <c r="E934" i="19"/>
  <c r="E935" i="19"/>
  <c r="E936" i="19"/>
  <c r="E937" i="19"/>
  <c r="E938" i="19"/>
  <c r="E939" i="19"/>
  <c r="E940" i="19"/>
  <c r="E941" i="19"/>
  <c r="E942" i="19"/>
  <c r="E943" i="19"/>
  <c r="E944" i="19"/>
  <c r="E945" i="19"/>
  <c r="E946" i="19"/>
  <c r="E947" i="19"/>
  <c r="E948" i="19"/>
  <c r="E949" i="19"/>
  <c r="E950" i="19"/>
  <c r="E951" i="19"/>
  <c r="E952" i="19"/>
  <c r="E953" i="19"/>
  <c r="E954" i="19"/>
  <c r="E955" i="19"/>
  <c r="E956" i="19"/>
  <c r="E957" i="19"/>
  <c r="E958" i="19"/>
  <c r="E959" i="19"/>
  <c r="E960" i="19"/>
  <c r="E961" i="19"/>
  <c r="E962" i="19"/>
  <c r="E963" i="19"/>
  <c r="E964" i="19"/>
  <c r="E965" i="19"/>
  <c r="E966" i="19"/>
  <c r="E967" i="19"/>
  <c r="E968" i="19"/>
  <c r="E969" i="19"/>
  <c r="E970" i="19"/>
  <c r="E971" i="19"/>
  <c r="E972" i="19"/>
  <c r="E973" i="19"/>
  <c r="E974" i="19"/>
  <c r="E975" i="19"/>
  <c r="E976" i="19"/>
  <c r="E977" i="19"/>
  <c r="E978" i="19"/>
  <c r="E979" i="19"/>
  <c r="E980" i="19"/>
  <c r="E981" i="19"/>
  <c r="E982" i="19"/>
  <c r="E983" i="19"/>
  <c r="E984" i="19"/>
  <c r="E985" i="19"/>
  <c r="E986" i="19"/>
  <c r="E987" i="19"/>
  <c r="E988" i="19"/>
  <c r="E989" i="19"/>
  <c r="E990" i="19"/>
  <c r="E991" i="19"/>
  <c r="E992" i="19"/>
  <c r="E993" i="19"/>
  <c r="E994" i="19"/>
  <c r="E995" i="19"/>
  <c r="E996" i="19"/>
  <c r="E997" i="19"/>
  <c r="E998" i="19"/>
  <c r="E999" i="19"/>
  <c r="E1000" i="19"/>
  <c r="E1001" i="19"/>
  <c r="E1002" i="19"/>
  <c r="E1003" i="19"/>
  <c r="E1004" i="19"/>
  <c r="E1005" i="19"/>
  <c r="E1006" i="19"/>
  <c r="E1007" i="19"/>
  <c r="E1008" i="19"/>
  <c r="E1009" i="19"/>
  <c r="E1010" i="19"/>
  <c r="E1011" i="19"/>
  <c r="E1012" i="19"/>
  <c r="E1013" i="19"/>
  <c r="E1014" i="19"/>
  <c r="E1015" i="19"/>
  <c r="E1016" i="19"/>
  <c r="E1017" i="19"/>
  <c r="E1018" i="19"/>
  <c r="E1019" i="19"/>
  <c r="E1020" i="19"/>
  <c r="E1021" i="19"/>
  <c r="E1022" i="19"/>
  <c r="E1023" i="19"/>
  <c r="E1024" i="19"/>
  <c r="E1025" i="19"/>
  <c r="E1026" i="19"/>
  <c r="E1027" i="19"/>
  <c r="E1028" i="19"/>
  <c r="E1029" i="19"/>
  <c r="E1030" i="19"/>
  <c r="E1031" i="19"/>
  <c r="E1032" i="19"/>
  <c r="E1033" i="19"/>
  <c r="E1034" i="19"/>
  <c r="E1035" i="19"/>
  <c r="E1036" i="19"/>
  <c r="E1037" i="19"/>
  <c r="E1038" i="19"/>
  <c r="E1039" i="19"/>
  <c r="E1040" i="19"/>
  <c r="E1041" i="19"/>
  <c r="E1042" i="19"/>
  <c r="E1043" i="19"/>
  <c r="E1044" i="19"/>
  <c r="E1045" i="19"/>
  <c r="E1046" i="19"/>
  <c r="E1047" i="19"/>
  <c r="E1048" i="19"/>
  <c r="E1049" i="19"/>
  <c r="E1050" i="19"/>
  <c r="E1051" i="19"/>
  <c r="E1052" i="19"/>
  <c r="E1053" i="19"/>
  <c r="E1054" i="19"/>
  <c r="E1055" i="19"/>
  <c r="E1056" i="19"/>
  <c r="E1057" i="19"/>
  <c r="E1058" i="19"/>
  <c r="E1059" i="19"/>
  <c r="E1060" i="19"/>
  <c r="E1061" i="19"/>
  <c r="E1062" i="19"/>
  <c r="E1063" i="19"/>
  <c r="E1064" i="19"/>
  <c r="E1065" i="19"/>
  <c r="E1066" i="19"/>
  <c r="E1067" i="19"/>
  <c r="E1068" i="19"/>
  <c r="E1069" i="19"/>
  <c r="E1070" i="19"/>
  <c r="E1071" i="19"/>
  <c r="E1072" i="19"/>
  <c r="E1073" i="19"/>
  <c r="E1074" i="19"/>
  <c r="E1075" i="19"/>
  <c r="E1076" i="19"/>
  <c r="E1077" i="19"/>
  <c r="E1078" i="19"/>
  <c r="E1079" i="19"/>
  <c r="E1080" i="19"/>
  <c r="E1081" i="19"/>
  <c r="E1082" i="19"/>
  <c r="E1083" i="19"/>
  <c r="E1084" i="19"/>
  <c r="E1085" i="19"/>
  <c r="E1086" i="19"/>
  <c r="E1087" i="19"/>
  <c r="E1088" i="19"/>
  <c r="E1089" i="19"/>
  <c r="E1090" i="19"/>
  <c r="E1091" i="19"/>
  <c r="E1092" i="19"/>
  <c r="E1093" i="19"/>
  <c r="E1094" i="19"/>
  <c r="E1095" i="19"/>
  <c r="E1096" i="19"/>
  <c r="E1097" i="19"/>
  <c r="E1098" i="19"/>
  <c r="E1099" i="19"/>
  <c r="E1100" i="19"/>
  <c r="E1101" i="19"/>
  <c r="E1102" i="19"/>
  <c r="E1103" i="19"/>
  <c r="E1104" i="19"/>
  <c r="E1105" i="19"/>
  <c r="E1106" i="19"/>
  <c r="E1107" i="19"/>
  <c r="E1108" i="19"/>
  <c r="E1109" i="19"/>
  <c r="E1110" i="19"/>
  <c r="E1111" i="19"/>
  <c r="E1112" i="19"/>
  <c r="E1113" i="19"/>
  <c r="E1114" i="19"/>
  <c r="E1115" i="19"/>
  <c r="E1116" i="19"/>
  <c r="E1117" i="19"/>
  <c r="E1118" i="19"/>
  <c r="E1119" i="19"/>
  <c r="E1120" i="19"/>
  <c r="E1121" i="19"/>
  <c r="E1122" i="19"/>
  <c r="E1123" i="19"/>
  <c r="E1124" i="19"/>
  <c r="E1125" i="19"/>
  <c r="E1126" i="19"/>
  <c r="E1127" i="19"/>
  <c r="E1128" i="19"/>
  <c r="E1129" i="19"/>
  <c r="E1130" i="19"/>
  <c r="E1131" i="19"/>
  <c r="E1132" i="19"/>
  <c r="E1133" i="19"/>
  <c r="E1134" i="19"/>
  <c r="E1135" i="19"/>
  <c r="E1136" i="19"/>
  <c r="E1137" i="19"/>
  <c r="E1138" i="19"/>
  <c r="E1139" i="19"/>
  <c r="E1140" i="19"/>
  <c r="E1141" i="19"/>
  <c r="E1142" i="19"/>
  <c r="E1143" i="19"/>
  <c r="E1144" i="19"/>
  <c r="E1145" i="19"/>
  <c r="E1146" i="19"/>
  <c r="E1147" i="19"/>
  <c r="E1148" i="19"/>
  <c r="E1149" i="19"/>
  <c r="E1150" i="19"/>
  <c r="E1151" i="19"/>
  <c r="E1152" i="19"/>
  <c r="E1153" i="19"/>
  <c r="E1154" i="19"/>
  <c r="E1155" i="19"/>
  <c r="E1156" i="19"/>
  <c r="E1157" i="19"/>
  <c r="E1158" i="19"/>
  <c r="E1159" i="19"/>
  <c r="E1160" i="19"/>
  <c r="E1161" i="19"/>
  <c r="E1162" i="19"/>
  <c r="E1163" i="19"/>
  <c r="E1164" i="19"/>
  <c r="E1165" i="19"/>
  <c r="E1166" i="19"/>
  <c r="E1167" i="19"/>
  <c r="E1168" i="19"/>
  <c r="E1169" i="19"/>
  <c r="E1170" i="19"/>
  <c r="E1171" i="19"/>
  <c r="E1172" i="19"/>
  <c r="E1173" i="19"/>
  <c r="E1174" i="19"/>
  <c r="E1175" i="19"/>
  <c r="E1176" i="19"/>
  <c r="E1177" i="19"/>
  <c r="E1178" i="19"/>
  <c r="E1179" i="19"/>
  <c r="E1180" i="19"/>
  <c r="E1181" i="19"/>
  <c r="E1182" i="19"/>
  <c r="E1183" i="19"/>
  <c r="E1184" i="19"/>
  <c r="E1185" i="19"/>
  <c r="E1186" i="19"/>
  <c r="E1187" i="19"/>
  <c r="E1188" i="19"/>
  <c r="E1189" i="19"/>
  <c r="E1190" i="19"/>
  <c r="E1191" i="19"/>
  <c r="E1192" i="19"/>
  <c r="E1193" i="19"/>
  <c r="E1194" i="19"/>
  <c r="E1195" i="19"/>
  <c r="E1196" i="19"/>
  <c r="E1197" i="19"/>
  <c r="E1198" i="19"/>
  <c r="E1199" i="19"/>
  <c r="E1200" i="19"/>
  <c r="E1201" i="19"/>
  <c r="E1202" i="19"/>
  <c r="E1203" i="19"/>
  <c r="E1204" i="19"/>
  <c r="E1205" i="19"/>
  <c r="E1206" i="19"/>
  <c r="E1207" i="19"/>
  <c r="E1208" i="19"/>
  <c r="E1209" i="19"/>
  <c r="E1210" i="19"/>
  <c r="E1211" i="19"/>
  <c r="E1212" i="19"/>
  <c r="E1213" i="19"/>
  <c r="E1214" i="19"/>
  <c r="E1215" i="19"/>
  <c r="E1216" i="19"/>
  <c r="E1217" i="19"/>
  <c r="E1218" i="19"/>
  <c r="E1219" i="19"/>
  <c r="E1220" i="19"/>
  <c r="E1221" i="19"/>
  <c r="E1222" i="19"/>
  <c r="E1223" i="19"/>
  <c r="E1224" i="19"/>
  <c r="E1225" i="19"/>
  <c r="E1226" i="19"/>
  <c r="E1227" i="19"/>
  <c r="E1228" i="19"/>
  <c r="E1229" i="19"/>
  <c r="E1230" i="19"/>
  <c r="E1231" i="19"/>
  <c r="E1232" i="19"/>
  <c r="E1233" i="19"/>
  <c r="E1234" i="19"/>
  <c r="E1235" i="19"/>
  <c r="E1236" i="19"/>
  <c r="E1237" i="19"/>
  <c r="E1238" i="19"/>
  <c r="E1239" i="19"/>
  <c r="E1240" i="19"/>
  <c r="E1241" i="19"/>
  <c r="E1242" i="19"/>
  <c r="E1243" i="19"/>
  <c r="E1244" i="19"/>
  <c r="E1245" i="19"/>
  <c r="E1246" i="19"/>
  <c r="E1247" i="19"/>
  <c r="E1248" i="19"/>
  <c r="E1249" i="19"/>
  <c r="E1250" i="19"/>
  <c r="E1251" i="19"/>
  <c r="E1252" i="19"/>
  <c r="E1253" i="19"/>
  <c r="E1254" i="19"/>
  <c r="E1255" i="19"/>
  <c r="E1256" i="19"/>
  <c r="E1257" i="19"/>
  <c r="E1258" i="19"/>
  <c r="E1259" i="19"/>
  <c r="E1260" i="19"/>
  <c r="E1261" i="19"/>
  <c r="E1262" i="19"/>
  <c r="E1263" i="19"/>
  <c r="E1264" i="19"/>
  <c r="E1265" i="19"/>
  <c r="E1266" i="19"/>
  <c r="E1267" i="19"/>
  <c r="E1268" i="19"/>
  <c r="E1269" i="19"/>
  <c r="E1270" i="19"/>
  <c r="E1271" i="19"/>
  <c r="E1272" i="19"/>
  <c r="E1273" i="19"/>
  <c r="E1274" i="19"/>
  <c r="E1275" i="19"/>
  <c r="E1276" i="19"/>
  <c r="E1277" i="19"/>
  <c r="E1278" i="19"/>
  <c r="E1279" i="19"/>
  <c r="E1280" i="19"/>
  <c r="E1281" i="19"/>
  <c r="E1282" i="19"/>
  <c r="E1283" i="19"/>
  <c r="E1284" i="19"/>
  <c r="E1285" i="19"/>
  <c r="E1286" i="19"/>
  <c r="E1287" i="19"/>
  <c r="E1288" i="19"/>
  <c r="E1289" i="19"/>
  <c r="E1290" i="19"/>
  <c r="E1291" i="19"/>
  <c r="E1292" i="19"/>
  <c r="E1293" i="19"/>
  <c r="E1294" i="19"/>
  <c r="E1295" i="19"/>
  <c r="E1296" i="19"/>
  <c r="E1297" i="19"/>
  <c r="E1298" i="19"/>
  <c r="E1299" i="19"/>
  <c r="E1300" i="19"/>
  <c r="E1301" i="19"/>
  <c r="E1302" i="19"/>
  <c r="E1303" i="19"/>
  <c r="E1304" i="19"/>
  <c r="E1305" i="19"/>
  <c r="E1306" i="19"/>
  <c r="E1307" i="19"/>
  <c r="E1308" i="19"/>
  <c r="E1309" i="19"/>
  <c r="E1310" i="19"/>
  <c r="E1311" i="19"/>
  <c r="E1312" i="19"/>
  <c r="E1313" i="19"/>
  <c r="E1314" i="19"/>
  <c r="E1315" i="19"/>
  <c r="E1316" i="19"/>
  <c r="E1317" i="19"/>
  <c r="E1318" i="19"/>
  <c r="E1319" i="19"/>
  <c r="E1320" i="19"/>
  <c r="E1321" i="19"/>
  <c r="E1322" i="19"/>
  <c r="E1323" i="19"/>
  <c r="E1324" i="19"/>
  <c r="E1325" i="19"/>
  <c r="E1326" i="19"/>
  <c r="E1327" i="19"/>
  <c r="E1328" i="19"/>
  <c r="E1329" i="19"/>
  <c r="E1330" i="19"/>
  <c r="E1331" i="19"/>
  <c r="E1332" i="19"/>
  <c r="E1333" i="19"/>
  <c r="E1334" i="19"/>
  <c r="E1335" i="19"/>
  <c r="E1336" i="19"/>
  <c r="E1337" i="19"/>
  <c r="E1338" i="19"/>
  <c r="E1339" i="19"/>
  <c r="E1340" i="19"/>
  <c r="E1341" i="19"/>
  <c r="E1342" i="19"/>
  <c r="E1343" i="19"/>
  <c r="E1344" i="19"/>
  <c r="E1345" i="19"/>
  <c r="E1346" i="19"/>
  <c r="E1347" i="19"/>
  <c r="E1348" i="19"/>
  <c r="E1349" i="19"/>
  <c r="E1350" i="19"/>
  <c r="E1351" i="19"/>
  <c r="E1352" i="19"/>
  <c r="E1353" i="19"/>
  <c r="E1354" i="19"/>
  <c r="E1355" i="19"/>
  <c r="E1356" i="19"/>
  <c r="E1357" i="19"/>
  <c r="E1358" i="19"/>
  <c r="E1359" i="19"/>
  <c r="E1360" i="19"/>
  <c r="E1361" i="19"/>
  <c r="E1362" i="19"/>
  <c r="E1363" i="19"/>
  <c r="E1364" i="19"/>
  <c r="E1365" i="19"/>
  <c r="E1366" i="19"/>
  <c r="E1367" i="19"/>
  <c r="E1368" i="19"/>
  <c r="E1369" i="19"/>
  <c r="E1370" i="19"/>
  <c r="E1371" i="19"/>
  <c r="E1372" i="19"/>
  <c r="E1373" i="19"/>
  <c r="E1374" i="19"/>
  <c r="E1375" i="19"/>
  <c r="E1376" i="19"/>
  <c r="E1377" i="19"/>
  <c r="E1378" i="19"/>
  <c r="E1379" i="19"/>
  <c r="E1380" i="19"/>
  <c r="E1381" i="19"/>
  <c r="E1382" i="19"/>
  <c r="E1383" i="19"/>
  <c r="E1384" i="19"/>
  <c r="E1385" i="19"/>
  <c r="E1386" i="19"/>
  <c r="E1387" i="19"/>
  <c r="E1388" i="19"/>
  <c r="E1389" i="19"/>
  <c r="E1390" i="19"/>
  <c r="E1391" i="19"/>
  <c r="E1392" i="19"/>
  <c r="E1393" i="19"/>
  <c r="E1394" i="19"/>
  <c r="E1395" i="19"/>
  <c r="E1396" i="19"/>
  <c r="E1397" i="19"/>
  <c r="E1398" i="19"/>
  <c r="E1399" i="19"/>
  <c r="E1400" i="19"/>
  <c r="E1401" i="19"/>
  <c r="E1402" i="19"/>
  <c r="E1403" i="19"/>
  <c r="E1404" i="19"/>
  <c r="E1405" i="19"/>
  <c r="E1406" i="19"/>
  <c r="E1407" i="19"/>
  <c r="E1408" i="19"/>
  <c r="E1409" i="19"/>
  <c r="E1410" i="19"/>
  <c r="E1411" i="19"/>
  <c r="E1412" i="19"/>
  <c r="E1413" i="19"/>
  <c r="E1414" i="19"/>
  <c r="E1415" i="19"/>
  <c r="E1416" i="19"/>
  <c r="E1417" i="19"/>
  <c r="E1418" i="19"/>
  <c r="E1419" i="19"/>
  <c r="E1420" i="19"/>
  <c r="E1421" i="19"/>
  <c r="E1422" i="19"/>
  <c r="E1423" i="19"/>
  <c r="E1424" i="19"/>
  <c r="E1425" i="19"/>
  <c r="E1426" i="19"/>
  <c r="E1427" i="19"/>
  <c r="E1428" i="19"/>
  <c r="E1429" i="19"/>
  <c r="E1430" i="19"/>
  <c r="E1431" i="19"/>
  <c r="E1432" i="19"/>
  <c r="E1433" i="19"/>
  <c r="E1434" i="19"/>
  <c r="E1435" i="19"/>
  <c r="E1436" i="19"/>
  <c r="E1437" i="19"/>
  <c r="E1438" i="19"/>
  <c r="E1439" i="19"/>
  <c r="E1440" i="19"/>
  <c r="E1441" i="19"/>
  <c r="E1442" i="19"/>
  <c r="E1443" i="19"/>
  <c r="E1444" i="19"/>
  <c r="E1445" i="19"/>
  <c r="E1446" i="19"/>
  <c r="E1447" i="19"/>
  <c r="E1448" i="19"/>
  <c r="E1449" i="19"/>
  <c r="E1450" i="19"/>
  <c r="E1451" i="19"/>
  <c r="E1452" i="19"/>
  <c r="E1453" i="19"/>
  <c r="E1454" i="19"/>
  <c r="E1455" i="19"/>
  <c r="E1456" i="19"/>
  <c r="E1457" i="19"/>
  <c r="E1458" i="19"/>
  <c r="E1459" i="19"/>
  <c r="E1460" i="19"/>
  <c r="E1461" i="19"/>
  <c r="E1462" i="19"/>
  <c r="E1463" i="19"/>
  <c r="E1464" i="19"/>
  <c r="E1465" i="19"/>
  <c r="E1466" i="19"/>
  <c r="E1467" i="19"/>
  <c r="E1468" i="19"/>
  <c r="E1469" i="19"/>
  <c r="E1470" i="19"/>
  <c r="E1471" i="19"/>
  <c r="E1472" i="19"/>
  <c r="E1473" i="19"/>
  <c r="E1474" i="19"/>
  <c r="E1475" i="19"/>
  <c r="E1476" i="19"/>
  <c r="E1477" i="19"/>
  <c r="E1478" i="19"/>
  <c r="E1479" i="19"/>
  <c r="E1480" i="19"/>
  <c r="E1481" i="19"/>
  <c r="E1482" i="19"/>
  <c r="E1483" i="19"/>
  <c r="E1484" i="19"/>
  <c r="E1485" i="19"/>
  <c r="E1486" i="19"/>
  <c r="E1487" i="19"/>
  <c r="E1488" i="19"/>
  <c r="E1489" i="19"/>
  <c r="E1490" i="19"/>
  <c r="E1491" i="19"/>
  <c r="E1492" i="19"/>
  <c r="E1493" i="19"/>
  <c r="E1494" i="19"/>
  <c r="E1495" i="19"/>
  <c r="E1496" i="19"/>
  <c r="E1497" i="19"/>
  <c r="E1498" i="19"/>
  <c r="E1499" i="19"/>
  <c r="E1500" i="19"/>
  <c r="E1501" i="19"/>
  <c r="E1502" i="19"/>
  <c r="E1503" i="19"/>
  <c r="E1504" i="19"/>
  <c r="E1505" i="19"/>
  <c r="E1506" i="19"/>
  <c r="E1507" i="19"/>
  <c r="E1508" i="19"/>
  <c r="E1509" i="19"/>
  <c r="E1510" i="19"/>
  <c r="E1511" i="19"/>
  <c r="E1512" i="19"/>
  <c r="E1513" i="19"/>
  <c r="E1514" i="19"/>
  <c r="E1515" i="19"/>
  <c r="E1516" i="19"/>
  <c r="E1517" i="19"/>
  <c r="E1518" i="19"/>
  <c r="E1519" i="19"/>
  <c r="E1520" i="19"/>
  <c r="E1521" i="19"/>
  <c r="E1522" i="19"/>
  <c r="E1523" i="19"/>
  <c r="E1524" i="19"/>
  <c r="E1525" i="19"/>
  <c r="E1526" i="19"/>
  <c r="E1527" i="19"/>
  <c r="E1528" i="19"/>
  <c r="E1529" i="19"/>
  <c r="E1530" i="19"/>
  <c r="E1531" i="19"/>
  <c r="E1532" i="19"/>
  <c r="E1533" i="19"/>
  <c r="E1534" i="19"/>
  <c r="E1535" i="19"/>
  <c r="E1536" i="19"/>
  <c r="E1537" i="19"/>
  <c r="E1538" i="19"/>
  <c r="E1539" i="19"/>
  <c r="E1540" i="19"/>
  <c r="E1541" i="19"/>
  <c r="E1542" i="19"/>
  <c r="E1543" i="19"/>
  <c r="E1544" i="19"/>
  <c r="E1545" i="19"/>
  <c r="E1546" i="19"/>
  <c r="E1547" i="19"/>
  <c r="E1548" i="19"/>
  <c r="E1549" i="19"/>
  <c r="E1550" i="19"/>
  <c r="E1551" i="19"/>
  <c r="E1552" i="19"/>
  <c r="E1553" i="19"/>
  <c r="E1554" i="19"/>
  <c r="E1555" i="19"/>
  <c r="E1556" i="19"/>
  <c r="E1557" i="19"/>
  <c r="E1558" i="19"/>
  <c r="E1559" i="19"/>
  <c r="E1560" i="19"/>
  <c r="E1561" i="19"/>
  <c r="E1562" i="19"/>
  <c r="E1563" i="19"/>
  <c r="E1564" i="19"/>
  <c r="E1565" i="19"/>
  <c r="E1566" i="19"/>
  <c r="E1567" i="19"/>
  <c r="E1568" i="19"/>
  <c r="E1569" i="19"/>
  <c r="E1570" i="19"/>
  <c r="E1571" i="19"/>
  <c r="E1572" i="19"/>
  <c r="E1573" i="19"/>
  <c r="E1574" i="19"/>
  <c r="E1575" i="19"/>
  <c r="E1576" i="19"/>
  <c r="L895" i="19"/>
  <c r="L896" i="19"/>
  <c r="L897" i="19"/>
  <c r="L898" i="19"/>
  <c r="L899" i="19"/>
  <c r="L900" i="19"/>
  <c r="L901" i="19"/>
  <c r="L902" i="19"/>
  <c r="L903" i="19"/>
  <c r="L904" i="19"/>
  <c r="L905" i="19"/>
  <c r="L906" i="19"/>
  <c r="L907" i="19"/>
  <c r="L908" i="19"/>
  <c r="L909" i="19"/>
  <c r="L910" i="19"/>
  <c r="L911" i="19"/>
  <c r="L912" i="19"/>
  <c r="L913" i="19"/>
  <c r="L914" i="19"/>
  <c r="L915" i="19"/>
  <c r="L916" i="19"/>
  <c r="L917" i="19"/>
  <c r="L918" i="19"/>
  <c r="L919" i="19"/>
  <c r="L920" i="19"/>
  <c r="L921" i="19"/>
  <c r="L922" i="19"/>
  <c r="L923" i="19"/>
  <c r="L924" i="19"/>
  <c r="L925" i="19"/>
  <c r="L926" i="19"/>
  <c r="L927" i="19"/>
  <c r="L928" i="19"/>
  <c r="L929" i="19"/>
  <c r="L930" i="19"/>
  <c r="L931" i="19"/>
  <c r="L932" i="19"/>
  <c r="L933" i="19"/>
  <c r="L934" i="19"/>
  <c r="L935" i="19"/>
  <c r="L936" i="19"/>
  <c r="L937" i="19"/>
  <c r="L938" i="19"/>
  <c r="L939" i="19"/>
  <c r="L940" i="19"/>
  <c r="L941" i="19"/>
  <c r="L942" i="19"/>
  <c r="L943" i="19"/>
  <c r="L944" i="19"/>
  <c r="L945" i="19"/>
  <c r="L946" i="19"/>
  <c r="L947" i="19"/>
  <c r="L948" i="19"/>
  <c r="L949" i="19"/>
  <c r="L950" i="19"/>
  <c r="L951" i="19"/>
  <c r="L952" i="19"/>
  <c r="L953" i="19"/>
  <c r="L954" i="19"/>
  <c r="L955" i="19"/>
  <c r="L956" i="19"/>
  <c r="L957" i="19"/>
  <c r="L958" i="19"/>
  <c r="L959" i="19"/>
  <c r="L960" i="19"/>
  <c r="L961" i="19"/>
  <c r="L962" i="19"/>
  <c r="L963" i="19"/>
  <c r="L964" i="19"/>
  <c r="L965" i="19"/>
  <c r="L966" i="19"/>
  <c r="L967" i="19"/>
  <c r="L968" i="19"/>
  <c r="L969" i="19"/>
  <c r="L970" i="19"/>
  <c r="L971" i="19"/>
  <c r="L972" i="19"/>
  <c r="L973" i="19"/>
  <c r="L974" i="19"/>
  <c r="L975" i="19"/>
  <c r="L976" i="19"/>
  <c r="L977" i="19"/>
  <c r="L978" i="19"/>
  <c r="L979" i="19"/>
  <c r="L980" i="19"/>
  <c r="L981" i="19"/>
  <c r="L982" i="19"/>
  <c r="L983" i="19"/>
  <c r="L984" i="19"/>
  <c r="L985" i="19"/>
  <c r="L986" i="19"/>
  <c r="L987" i="19"/>
  <c r="L988" i="19"/>
  <c r="L989" i="19"/>
  <c r="L990" i="19"/>
  <c r="L991" i="19"/>
  <c r="L992" i="19"/>
  <c r="L993" i="19"/>
  <c r="L994" i="19"/>
  <c r="L995" i="19"/>
  <c r="L996" i="19"/>
  <c r="L997" i="19"/>
  <c r="L998" i="19"/>
  <c r="L999" i="19"/>
  <c r="L1000" i="19"/>
  <c r="L1001" i="19"/>
  <c r="L1002" i="19"/>
  <c r="L1003" i="19"/>
  <c r="L1004" i="19"/>
  <c r="L1005" i="19"/>
  <c r="L1006" i="19"/>
  <c r="L1007" i="19"/>
  <c r="L1008" i="19"/>
  <c r="L1009" i="19"/>
  <c r="L1010" i="19"/>
  <c r="L1011" i="19"/>
  <c r="L1012" i="19"/>
  <c r="L1013" i="19"/>
  <c r="L1014" i="19"/>
  <c r="L1015" i="19"/>
  <c r="L1016" i="19"/>
  <c r="L1017" i="19"/>
  <c r="L1018" i="19"/>
  <c r="L1019" i="19"/>
  <c r="L1020" i="19"/>
  <c r="L1021" i="19"/>
  <c r="L1022" i="19"/>
  <c r="L1023" i="19"/>
  <c r="L1024" i="19"/>
  <c r="L1025" i="19"/>
  <c r="L1026" i="19"/>
  <c r="L1027" i="19"/>
  <c r="L1028" i="19"/>
  <c r="L1029" i="19"/>
  <c r="L1030" i="19"/>
  <c r="L1031" i="19"/>
  <c r="L1032" i="19"/>
  <c r="L1033" i="19"/>
  <c r="L1034" i="19"/>
  <c r="L1035" i="19"/>
  <c r="L1036" i="19"/>
  <c r="L1037" i="19"/>
  <c r="L1038" i="19"/>
  <c r="L1039" i="19"/>
  <c r="L1040" i="19"/>
  <c r="L1041" i="19"/>
  <c r="L1042" i="19"/>
  <c r="L1043" i="19"/>
  <c r="L1044" i="19"/>
  <c r="L1045" i="19"/>
  <c r="L1046" i="19"/>
  <c r="L1047" i="19"/>
  <c r="L1048" i="19"/>
  <c r="L1049" i="19"/>
  <c r="L1050" i="19"/>
  <c r="L1051" i="19"/>
  <c r="L1052" i="19"/>
  <c r="L1053" i="19"/>
  <c r="L1054" i="19"/>
  <c r="L1055" i="19"/>
  <c r="L1056" i="19"/>
  <c r="L1057" i="19"/>
  <c r="L1058" i="19"/>
  <c r="L1059" i="19"/>
  <c r="L1060" i="19"/>
  <c r="L1061" i="19"/>
  <c r="L1062" i="19"/>
  <c r="L1063" i="19"/>
  <c r="L1064" i="19"/>
  <c r="L1065" i="19"/>
  <c r="L1066" i="19"/>
  <c r="L1067" i="19"/>
  <c r="L1068" i="19"/>
  <c r="L1069" i="19"/>
  <c r="L1070" i="19"/>
  <c r="L1071" i="19"/>
  <c r="L1072" i="19"/>
  <c r="L1073" i="19"/>
  <c r="L1074" i="19"/>
  <c r="L1075" i="19"/>
  <c r="L1076" i="19"/>
  <c r="L1077" i="19"/>
  <c r="L1078" i="19"/>
  <c r="L1079" i="19"/>
  <c r="L1080" i="19"/>
  <c r="L1081" i="19"/>
  <c r="L1082" i="19"/>
  <c r="L1083" i="19"/>
  <c r="L1084" i="19"/>
  <c r="L1085" i="19"/>
  <c r="L1086" i="19"/>
  <c r="L1087" i="19"/>
  <c r="L1088" i="19"/>
  <c r="L1089" i="19"/>
  <c r="L1090" i="19"/>
  <c r="L1091" i="19"/>
  <c r="L1092" i="19"/>
  <c r="L1093" i="19"/>
  <c r="L1094" i="19"/>
  <c r="L1095" i="19"/>
  <c r="L1096" i="19"/>
  <c r="L1097" i="19"/>
  <c r="L1098" i="19"/>
  <c r="L1099" i="19"/>
  <c r="L1100" i="19"/>
  <c r="L1101" i="19"/>
  <c r="L1102" i="19"/>
  <c r="L1103" i="19"/>
  <c r="L1104" i="19"/>
  <c r="L1105" i="19"/>
  <c r="L1106" i="19"/>
  <c r="L1107" i="19"/>
  <c r="L1108" i="19"/>
  <c r="L1109" i="19"/>
  <c r="L1110" i="19"/>
  <c r="L1111" i="19"/>
  <c r="L1112" i="19"/>
  <c r="L1113" i="19"/>
  <c r="L1114" i="19"/>
  <c r="L1115" i="19"/>
  <c r="L1116" i="19"/>
  <c r="L1117" i="19"/>
  <c r="L1118" i="19"/>
  <c r="L1119" i="19"/>
  <c r="L1120" i="19"/>
  <c r="L1121" i="19"/>
  <c r="L1122" i="19"/>
  <c r="L1123" i="19"/>
  <c r="L1124" i="19"/>
  <c r="L1125" i="19"/>
  <c r="L1126" i="19"/>
  <c r="L1127" i="19"/>
  <c r="L1128" i="19"/>
  <c r="L1129" i="19"/>
  <c r="L1130" i="19"/>
  <c r="L1131" i="19"/>
  <c r="L1132" i="19"/>
  <c r="L1133" i="19"/>
  <c r="L1134" i="19"/>
  <c r="L1135" i="19"/>
  <c r="L1136" i="19"/>
  <c r="L1137" i="19"/>
  <c r="L1138" i="19"/>
  <c r="L1139" i="19"/>
  <c r="L1140" i="19"/>
  <c r="L1141" i="19"/>
  <c r="L1142" i="19"/>
  <c r="L1143" i="19"/>
  <c r="L1144" i="19"/>
  <c r="L1145" i="19"/>
  <c r="L1146" i="19"/>
  <c r="L1147" i="19"/>
  <c r="L1148" i="19"/>
  <c r="L1149" i="19"/>
  <c r="L1150" i="19"/>
  <c r="L1151" i="19"/>
  <c r="L1152" i="19"/>
  <c r="L1153" i="19"/>
  <c r="L1154" i="19"/>
  <c r="L1155" i="19"/>
  <c r="L1156" i="19"/>
  <c r="L1157" i="19"/>
  <c r="L1158" i="19"/>
  <c r="L1159" i="19"/>
  <c r="L1160" i="19"/>
  <c r="L1161" i="19"/>
  <c r="L1162" i="19"/>
  <c r="L1163" i="19"/>
  <c r="L1164" i="19"/>
  <c r="L1165" i="19"/>
  <c r="L1166" i="19"/>
  <c r="L1167" i="19"/>
  <c r="L1168" i="19"/>
  <c r="L1169" i="19"/>
  <c r="L1170" i="19"/>
  <c r="L1171" i="19"/>
  <c r="L1172" i="19"/>
  <c r="L1173" i="19"/>
  <c r="L1174" i="19"/>
  <c r="L1175" i="19"/>
  <c r="L1176" i="19"/>
  <c r="L1177" i="19"/>
  <c r="L1178" i="19"/>
  <c r="L1179" i="19"/>
  <c r="L1180" i="19"/>
  <c r="L1181" i="19"/>
  <c r="L1182" i="19"/>
  <c r="L1183" i="19"/>
  <c r="L1184" i="19"/>
  <c r="L1185" i="19"/>
  <c r="L1186" i="19"/>
  <c r="L1187" i="19"/>
  <c r="L1188" i="19"/>
  <c r="L1189" i="19"/>
  <c r="L1190" i="19"/>
  <c r="L1191" i="19"/>
  <c r="L1192" i="19"/>
  <c r="L1193" i="19"/>
  <c r="L1194" i="19"/>
  <c r="L1195" i="19"/>
  <c r="L1196" i="19"/>
  <c r="L1197" i="19"/>
  <c r="L1198" i="19"/>
  <c r="L1199" i="19"/>
  <c r="L1200" i="19"/>
  <c r="L1201" i="19"/>
  <c r="L1202" i="19"/>
  <c r="L1203" i="19"/>
  <c r="L1204" i="19"/>
  <c r="L1205" i="19"/>
  <c r="L1206" i="19"/>
  <c r="L1207" i="19"/>
  <c r="L1208" i="19"/>
  <c r="L1209" i="19"/>
  <c r="L1210" i="19"/>
  <c r="L1211" i="19"/>
  <c r="L1212" i="19"/>
  <c r="L1213" i="19"/>
  <c r="L1214" i="19"/>
  <c r="L1215" i="19"/>
  <c r="L1216" i="19"/>
  <c r="L1217" i="19"/>
  <c r="L1218" i="19"/>
  <c r="L1219" i="19"/>
  <c r="L1220" i="19"/>
  <c r="L1221" i="19"/>
  <c r="L1222" i="19"/>
  <c r="L1223" i="19"/>
  <c r="L1224" i="19"/>
  <c r="L1225" i="19"/>
  <c r="L1226" i="19"/>
  <c r="L1227" i="19"/>
  <c r="L1228" i="19"/>
  <c r="L1229" i="19"/>
  <c r="L1230" i="19"/>
  <c r="L1231" i="19"/>
  <c r="L1232" i="19"/>
  <c r="L1233" i="19"/>
  <c r="L1234" i="19"/>
  <c r="L1235" i="19"/>
  <c r="L1236" i="19"/>
  <c r="L1237" i="19"/>
  <c r="L1238" i="19"/>
  <c r="L1239" i="19"/>
  <c r="L1240" i="19"/>
  <c r="L1241" i="19"/>
  <c r="L1242" i="19"/>
  <c r="L1243" i="19"/>
  <c r="L1244" i="19"/>
  <c r="L1245" i="19"/>
  <c r="L1246" i="19"/>
  <c r="L1247" i="19"/>
  <c r="L1248" i="19"/>
  <c r="L1249" i="19"/>
  <c r="L1250" i="19"/>
  <c r="L1251" i="19"/>
  <c r="L1252" i="19"/>
  <c r="L1253" i="19"/>
  <c r="L1254" i="19"/>
  <c r="L1255" i="19"/>
  <c r="L1256" i="19"/>
  <c r="L1257" i="19"/>
  <c r="L1258" i="19"/>
  <c r="L1259" i="19"/>
  <c r="L1260" i="19"/>
  <c r="L1261" i="19"/>
  <c r="L1262" i="19"/>
  <c r="L1263" i="19"/>
  <c r="L1264" i="19"/>
  <c r="L1265" i="19"/>
  <c r="L1266" i="19"/>
  <c r="L1267" i="19"/>
  <c r="L1268" i="19"/>
  <c r="L1269" i="19"/>
  <c r="L1270" i="19"/>
  <c r="L1271" i="19"/>
  <c r="L1272" i="19"/>
  <c r="L1273" i="19"/>
  <c r="L1274" i="19"/>
  <c r="L1275" i="19"/>
  <c r="L1276" i="19"/>
  <c r="L1277" i="19"/>
  <c r="L1278" i="19"/>
  <c r="L1279" i="19"/>
  <c r="L1280" i="19"/>
  <c r="L1281" i="19"/>
  <c r="L1282" i="19"/>
  <c r="L1283" i="19"/>
  <c r="L1284" i="19"/>
  <c r="L1285" i="19"/>
  <c r="L1286" i="19"/>
  <c r="L1287" i="19"/>
  <c r="L1288" i="19"/>
  <c r="L1289" i="19"/>
  <c r="L1290" i="19"/>
  <c r="L1291" i="19"/>
  <c r="L1292" i="19"/>
  <c r="L1293" i="19"/>
  <c r="L1294" i="19"/>
  <c r="L1295" i="19"/>
  <c r="L1296" i="19"/>
  <c r="L1297" i="19"/>
  <c r="L1298" i="19"/>
  <c r="L1299" i="19"/>
  <c r="L1300" i="19"/>
  <c r="L1301" i="19"/>
  <c r="L1302" i="19"/>
  <c r="L1303" i="19"/>
  <c r="L1304" i="19"/>
  <c r="L1305" i="19"/>
  <c r="L1306" i="19"/>
  <c r="L1307" i="19"/>
  <c r="L1308" i="19"/>
  <c r="L1309" i="19"/>
  <c r="L1310" i="19"/>
  <c r="L1311" i="19"/>
  <c r="L1312" i="19"/>
  <c r="L1313" i="19"/>
  <c r="L1314" i="19"/>
  <c r="L1315" i="19"/>
  <c r="L1316" i="19"/>
  <c r="L1317" i="19"/>
  <c r="L1318" i="19"/>
  <c r="L1319" i="19"/>
  <c r="L1320" i="19"/>
  <c r="L1321" i="19"/>
  <c r="L1322" i="19"/>
  <c r="L1323" i="19"/>
  <c r="L1324" i="19"/>
  <c r="L1325" i="19"/>
  <c r="L1326" i="19"/>
  <c r="L1327" i="19"/>
  <c r="L1328" i="19"/>
  <c r="L1329" i="19"/>
  <c r="L1330" i="19"/>
  <c r="L1331" i="19"/>
  <c r="L1332" i="19"/>
  <c r="L1333" i="19"/>
  <c r="L1334" i="19"/>
  <c r="L1335" i="19"/>
  <c r="L1336" i="19"/>
  <c r="L1337" i="19"/>
  <c r="L1338" i="19"/>
  <c r="L1339" i="19"/>
  <c r="L1340" i="19"/>
  <c r="L1341" i="19"/>
  <c r="L1342" i="19"/>
  <c r="L1343" i="19"/>
  <c r="L1344" i="19"/>
  <c r="L1345" i="19"/>
  <c r="L1346" i="19"/>
  <c r="L1347" i="19"/>
  <c r="L1348" i="19"/>
  <c r="L1349" i="19"/>
  <c r="L1350" i="19"/>
  <c r="L1351" i="19"/>
  <c r="L1352" i="19"/>
  <c r="L1353" i="19"/>
  <c r="L1354" i="19"/>
  <c r="L1355" i="19"/>
  <c r="L1356" i="19"/>
  <c r="L1357" i="19"/>
  <c r="L1358" i="19"/>
  <c r="L1359" i="19"/>
  <c r="L1360" i="19"/>
  <c r="L1361" i="19"/>
  <c r="L1362" i="19"/>
  <c r="L1363" i="19"/>
  <c r="L1364" i="19"/>
  <c r="L1365" i="19"/>
  <c r="L1366" i="19"/>
  <c r="L1367" i="19"/>
  <c r="L1368" i="19"/>
  <c r="L1369" i="19"/>
  <c r="L1370" i="19"/>
  <c r="L1371" i="19"/>
  <c r="L1372" i="19"/>
  <c r="L1373" i="19"/>
  <c r="L1374" i="19"/>
  <c r="L1375" i="19"/>
  <c r="L1376" i="19"/>
  <c r="L1377" i="19"/>
  <c r="L1378" i="19"/>
  <c r="L1379" i="19"/>
  <c r="L1380" i="19"/>
  <c r="L1381" i="19"/>
  <c r="L1382" i="19"/>
  <c r="L1383" i="19"/>
  <c r="L1384" i="19"/>
  <c r="L1385" i="19"/>
  <c r="L1386" i="19"/>
  <c r="L1387" i="19"/>
  <c r="L1388" i="19"/>
  <c r="L1389" i="19"/>
  <c r="L1390" i="19"/>
  <c r="L1391" i="19"/>
  <c r="L1392" i="19"/>
  <c r="L1393" i="19"/>
  <c r="L1394" i="19"/>
  <c r="L1395" i="19"/>
  <c r="L1396" i="19"/>
  <c r="L1397" i="19"/>
  <c r="L1398" i="19"/>
  <c r="L1399" i="19"/>
  <c r="L1400" i="19"/>
  <c r="L1401" i="19"/>
  <c r="L1402" i="19"/>
  <c r="L1403" i="19"/>
  <c r="L1404" i="19"/>
  <c r="L1405" i="19"/>
  <c r="L1406" i="19"/>
  <c r="L1407" i="19"/>
  <c r="L1408" i="19"/>
  <c r="L1409" i="19"/>
  <c r="L1410" i="19"/>
  <c r="L1411" i="19"/>
  <c r="L1412" i="19"/>
  <c r="L1413" i="19"/>
  <c r="L1414" i="19"/>
  <c r="L1415" i="19"/>
  <c r="L1416" i="19"/>
  <c r="L1417" i="19"/>
  <c r="L1418" i="19"/>
  <c r="L1419" i="19"/>
  <c r="L1420" i="19"/>
  <c r="L1421" i="19"/>
  <c r="L1422" i="19"/>
  <c r="L1423" i="19"/>
  <c r="L1424" i="19"/>
  <c r="L1425" i="19"/>
  <c r="L1426" i="19"/>
  <c r="L1427" i="19"/>
  <c r="L1428" i="19"/>
  <c r="L1429" i="19"/>
  <c r="L1430" i="19"/>
  <c r="L1431" i="19"/>
  <c r="L1432" i="19"/>
  <c r="L1433" i="19"/>
  <c r="L1434" i="19"/>
  <c r="L1435" i="19"/>
  <c r="L1436" i="19"/>
  <c r="L1437" i="19"/>
  <c r="L1438" i="19"/>
  <c r="L1439" i="19"/>
  <c r="L1440" i="19"/>
  <c r="L1441" i="19"/>
  <c r="L1442" i="19"/>
  <c r="L1443" i="19"/>
  <c r="L1444" i="19"/>
  <c r="L1445" i="19"/>
  <c r="L1446" i="19"/>
  <c r="L1447" i="19"/>
  <c r="L1448" i="19"/>
  <c r="L1449" i="19"/>
  <c r="L1450" i="19"/>
  <c r="L1451" i="19"/>
  <c r="L1452" i="19"/>
  <c r="L1453" i="19"/>
  <c r="L1454" i="19"/>
  <c r="L1455" i="19"/>
  <c r="L1456" i="19"/>
  <c r="L1457" i="19"/>
  <c r="L1458" i="19"/>
  <c r="L1459" i="19"/>
  <c r="L1460" i="19"/>
  <c r="L1461" i="19"/>
  <c r="L1462" i="19"/>
  <c r="L1463" i="19"/>
  <c r="L1464" i="19"/>
  <c r="L1465" i="19"/>
  <c r="L1466" i="19"/>
  <c r="L1467" i="19"/>
  <c r="L1468" i="19"/>
  <c r="L1469" i="19"/>
  <c r="L1470" i="19"/>
  <c r="L1471" i="19"/>
  <c r="L1472" i="19"/>
  <c r="L1473" i="19"/>
  <c r="L1474" i="19"/>
  <c r="L1475" i="19"/>
  <c r="L1476" i="19"/>
  <c r="L1477" i="19"/>
  <c r="L1478" i="19"/>
  <c r="L1479" i="19"/>
  <c r="L1480" i="19"/>
  <c r="L1481" i="19"/>
  <c r="L1482" i="19"/>
  <c r="L1483" i="19"/>
  <c r="L1484" i="19"/>
  <c r="L1485" i="19"/>
  <c r="L1486" i="19"/>
  <c r="L1487" i="19"/>
  <c r="L1488" i="19"/>
  <c r="L1489" i="19"/>
  <c r="L1490" i="19"/>
  <c r="L1491" i="19"/>
  <c r="L1492" i="19"/>
  <c r="L1493" i="19"/>
  <c r="L1494" i="19"/>
  <c r="L1495" i="19"/>
  <c r="L1496" i="19"/>
  <c r="L1497" i="19"/>
  <c r="L1498" i="19"/>
  <c r="L1499" i="19"/>
  <c r="L1500" i="19"/>
  <c r="L1501" i="19"/>
  <c r="L1502" i="19"/>
  <c r="L1503" i="19"/>
  <c r="L1504" i="19"/>
  <c r="L1505" i="19"/>
  <c r="L1506" i="19"/>
  <c r="L1507" i="19"/>
  <c r="L1508" i="19"/>
  <c r="L1509" i="19"/>
  <c r="L1510" i="19"/>
  <c r="L1511" i="19"/>
  <c r="L1512" i="19"/>
  <c r="L1513" i="19"/>
  <c r="L1514" i="19"/>
  <c r="L1515" i="19"/>
  <c r="L1516" i="19"/>
  <c r="L1517" i="19"/>
  <c r="L1518" i="19"/>
  <c r="L1519" i="19"/>
  <c r="L1520" i="19"/>
  <c r="L1521" i="19"/>
  <c r="L1522" i="19"/>
  <c r="L1523" i="19"/>
  <c r="L1524" i="19"/>
  <c r="L1525" i="19"/>
  <c r="L1526" i="19"/>
  <c r="L1527" i="19"/>
  <c r="L1528" i="19"/>
  <c r="L1529" i="19"/>
  <c r="L1530" i="19"/>
  <c r="L1531" i="19"/>
  <c r="L1532" i="19"/>
  <c r="L1533" i="19"/>
  <c r="L1534" i="19"/>
  <c r="L1535" i="19"/>
  <c r="L1536" i="19"/>
  <c r="L1537" i="19"/>
  <c r="L1538" i="19"/>
  <c r="L1539" i="19"/>
  <c r="L1540" i="19"/>
  <c r="L1541" i="19"/>
  <c r="L1542" i="19"/>
  <c r="L1543" i="19"/>
  <c r="L1544" i="19"/>
  <c r="L1545" i="19"/>
  <c r="L1546" i="19"/>
  <c r="L1547" i="19"/>
  <c r="L1548" i="19"/>
  <c r="L1549" i="19"/>
  <c r="L1550" i="19"/>
  <c r="L1551" i="19"/>
  <c r="L1552" i="19"/>
  <c r="L1553" i="19"/>
  <c r="L1554" i="19"/>
  <c r="L1555" i="19"/>
  <c r="L1556" i="19"/>
  <c r="L1557" i="19"/>
  <c r="L1558" i="19"/>
  <c r="L1559" i="19"/>
  <c r="L1560" i="19"/>
  <c r="L1561" i="19"/>
  <c r="L1562" i="19"/>
  <c r="L1563" i="19"/>
  <c r="L1564" i="19"/>
  <c r="L1565" i="19"/>
  <c r="L1566" i="19"/>
  <c r="L1567" i="19"/>
  <c r="L1568" i="19"/>
  <c r="L1569" i="19"/>
  <c r="L1570" i="19"/>
  <c r="L1571" i="19"/>
  <c r="L1572" i="19"/>
  <c r="L1573" i="19"/>
  <c r="L1574" i="19"/>
  <c r="L1575" i="19"/>
  <c r="L1576" i="19"/>
  <c r="D2" i="19"/>
  <c r="D3" i="19"/>
  <c r="D4" i="19"/>
  <c r="D5" i="19"/>
  <c r="D6" i="19"/>
  <c r="D7" i="19"/>
  <c r="D8" i="19"/>
  <c r="D9" i="19"/>
  <c r="D10" i="19"/>
  <c r="D11" i="19"/>
  <c r="D12" i="19"/>
  <c r="D13" i="19"/>
  <c r="D14" i="19"/>
  <c r="D15" i="19"/>
  <c r="D16" i="19"/>
  <c r="D17" i="19"/>
  <c r="D18" i="19"/>
  <c r="D19" i="19"/>
  <c r="D20" i="19"/>
  <c r="D21" i="19"/>
  <c r="D22" i="19"/>
  <c r="D23" i="19"/>
  <c r="D24" i="19"/>
  <c r="D25" i="19"/>
  <c r="D26" i="19"/>
  <c r="D27" i="19"/>
  <c r="D28" i="19"/>
  <c r="D29" i="19"/>
  <c r="D30" i="19"/>
  <c r="D31" i="19"/>
  <c r="D32" i="19"/>
  <c r="D33" i="19"/>
  <c r="D34" i="19"/>
  <c r="D35" i="19"/>
  <c r="D36" i="19"/>
  <c r="D37" i="19"/>
  <c r="D38" i="19"/>
  <c r="D39" i="19"/>
  <c r="D40" i="19"/>
  <c r="D41" i="19"/>
  <c r="D42" i="19"/>
  <c r="D43" i="19"/>
  <c r="D44" i="19"/>
  <c r="D45" i="19"/>
  <c r="D46" i="19"/>
  <c r="D47" i="19"/>
  <c r="D48" i="19"/>
  <c r="D49" i="19"/>
  <c r="D50" i="19"/>
  <c r="D51" i="19"/>
  <c r="D52" i="19"/>
  <c r="D53" i="19"/>
  <c r="D54" i="19"/>
  <c r="D55" i="19"/>
  <c r="D56" i="19"/>
  <c r="D57" i="19"/>
  <c r="D58" i="19"/>
  <c r="D59" i="19"/>
  <c r="D60" i="19"/>
  <c r="D61" i="19"/>
  <c r="D62" i="19"/>
  <c r="D63" i="19"/>
  <c r="D64" i="19"/>
  <c r="D65" i="19"/>
  <c r="D66" i="19"/>
  <c r="D67" i="19"/>
  <c r="D68" i="19"/>
  <c r="D69" i="19"/>
  <c r="D70" i="19"/>
  <c r="D71" i="19"/>
  <c r="D72" i="19"/>
  <c r="D73" i="19"/>
  <c r="D74" i="19"/>
  <c r="D75" i="19"/>
  <c r="D76" i="19"/>
  <c r="D77" i="19"/>
  <c r="D78" i="19"/>
  <c r="D79" i="19"/>
  <c r="D80" i="19"/>
  <c r="D81" i="19"/>
  <c r="D82" i="19"/>
  <c r="D83" i="19"/>
  <c r="D84" i="19"/>
  <c r="D85" i="19"/>
  <c r="D86" i="19"/>
  <c r="D87" i="19"/>
  <c r="D88" i="19"/>
  <c r="D89" i="19"/>
  <c r="D90" i="19"/>
  <c r="D91" i="19"/>
  <c r="D92" i="19"/>
  <c r="D93" i="19"/>
  <c r="D94" i="19"/>
  <c r="D95" i="19"/>
  <c r="D96" i="19"/>
  <c r="D97" i="19"/>
  <c r="D98" i="19"/>
  <c r="D99" i="19"/>
  <c r="D100" i="19"/>
  <c r="D101" i="19"/>
  <c r="D102" i="19"/>
  <c r="D103" i="19"/>
  <c r="D104" i="19"/>
  <c r="D105" i="19"/>
  <c r="D106" i="19"/>
  <c r="D107" i="19"/>
  <c r="D108" i="19"/>
  <c r="D109" i="19"/>
  <c r="D110" i="19"/>
  <c r="D111" i="19"/>
  <c r="D112" i="19"/>
  <c r="D113" i="19"/>
  <c r="D114" i="19"/>
  <c r="D115" i="19"/>
  <c r="D116" i="19"/>
  <c r="D117" i="19"/>
  <c r="D118" i="19"/>
  <c r="D119" i="19"/>
  <c r="D120" i="19"/>
  <c r="D121" i="19"/>
  <c r="D122" i="19"/>
  <c r="D123" i="19"/>
  <c r="D124" i="19"/>
  <c r="D125" i="19"/>
  <c r="D126" i="19"/>
  <c r="D127" i="19"/>
  <c r="D128" i="19"/>
  <c r="D129" i="19"/>
  <c r="D130" i="19"/>
  <c r="D131" i="19"/>
  <c r="D132" i="19"/>
  <c r="D133" i="19"/>
  <c r="D134" i="19"/>
  <c r="D135" i="19"/>
  <c r="D136" i="19"/>
  <c r="D137" i="19"/>
  <c r="D138" i="19"/>
  <c r="D139" i="19"/>
  <c r="D140" i="19"/>
  <c r="D141" i="19"/>
  <c r="D142" i="19"/>
  <c r="D143" i="19"/>
  <c r="D144" i="19"/>
  <c r="D145" i="19"/>
  <c r="D146" i="19"/>
  <c r="D147" i="19"/>
  <c r="D148" i="19"/>
  <c r="D149" i="19"/>
  <c r="D150" i="19"/>
  <c r="D151" i="19"/>
  <c r="D152" i="19"/>
  <c r="D153" i="19"/>
  <c r="D154" i="19"/>
  <c r="D155" i="19"/>
  <c r="D156" i="19"/>
  <c r="D157" i="19"/>
  <c r="D158" i="19"/>
  <c r="D159" i="19"/>
  <c r="D160" i="19"/>
  <c r="D161" i="19"/>
  <c r="D162" i="19"/>
  <c r="D163" i="19"/>
  <c r="D164" i="19"/>
  <c r="D165" i="19"/>
  <c r="D166" i="19"/>
  <c r="D167" i="19"/>
  <c r="D168" i="19"/>
  <c r="D169" i="19"/>
  <c r="D170" i="19"/>
  <c r="D171" i="19"/>
  <c r="D172" i="19"/>
  <c r="D173" i="19"/>
  <c r="D174" i="19"/>
  <c r="D175" i="19"/>
  <c r="D176" i="19"/>
  <c r="D177" i="19"/>
  <c r="D178" i="19"/>
  <c r="D179" i="19"/>
  <c r="D180" i="19"/>
  <c r="D181" i="19"/>
  <c r="D182" i="19"/>
  <c r="D183" i="19"/>
  <c r="D184" i="19"/>
  <c r="D185" i="19"/>
  <c r="D186" i="19"/>
  <c r="D187" i="19"/>
  <c r="D188" i="19"/>
  <c r="D189" i="19"/>
  <c r="D190" i="19"/>
  <c r="D191" i="19"/>
  <c r="D192" i="19"/>
  <c r="D193" i="19"/>
  <c r="D194" i="19"/>
  <c r="D195" i="19"/>
  <c r="D196" i="19"/>
  <c r="D197" i="19"/>
  <c r="D198" i="19"/>
  <c r="D199" i="19"/>
  <c r="D200" i="19"/>
  <c r="D201" i="19"/>
  <c r="D202" i="19"/>
  <c r="D203" i="19"/>
  <c r="D204" i="19"/>
  <c r="D205" i="19"/>
  <c r="D206" i="19"/>
  <c r="D207" i="19"/>
  <c r="D208" i="19"/>
  <c r="D209" i="19"/>
  <c r="D210" i="19"/>
  <c r="D211" i="19"/>
  <c r="D212" i="19"/>
  <c r="D213" i="19"/>
  <c r="D214" i="19"/>
  <c r="D215" i="19"/>
  <c r="D216" i="19"/>
  <c r="D217" i="19"/>
  <c r="D218" i="19"/>
  <c r="D219" i="19"/>
  <c r="D220" i="19"/>
  <c r="D221" i="19"/>
  <c r="D222" i="19"/>
  <c r="D223" i="19"/>
  <c r="D224" i="19"/>
  <c r="D225" i="19"/>
  <c r="D226" i="19"/>
  <c r="D227" i="19"/>
  <c r="D228" i="19"/>
  <c r="D229" i="19"/>
  <c r="D230" i="19"/>
  <c r="D231" i="19"/>
  <c r="D232" i="19"/>
  <c r="D233" i="19"/>
  <c r="D234" i="19"/>
  <c r="D235" i="19"/>
  <c r="D236" i="19"/>
  <c r="D237" i="19"/>
  <c r="D238" i="19"/>
  <c r="D239" i="19"/>
  <c r="D240" i="19"/>
  <c r="D241" i="19"/>
  <c r="D242" i="19"/>
  <c r="D243" i="19"/>
  <c r="D244" i="19"/>
  <c r="D245" i="19"/>
  <c r="D246" i="19"/>
  <c r="D247" i="19"/>
  <c r="D248" i="19"/>
  <c r="D249" i="19"/>
  <c r="D250" i="19"/>
  <c r="D251" i="19"/>
  <c r="D252" i="19"/>
  <c r="D253" i="19"/>
  <c r="D254" i="19"/>
  <c r="D255" i="19"/>
  <c r="D256" i="19"/>
  <c r="D257" i="19"/>
  <c r="D258" i="19"/>
  <c r="D259" i="19"/>
  <c r="D260" i="19"/>
  <c r="D261" i="19"/>
  <c r="D262" i="19"/>
  <c r="D263" i="19"/>
  <c r="D264" i="19"/>
  <c r="D265" i="19"/>
  <c r="D266" i="19"/>
  <c r="D267" i="19"/>
  <c r="D268" i="19"/>
  <c r="D269" i="19"/>
  <c r="D270" i="19"/>
  <c r="D271" i="19"/>
  <c r="D272" i="19"/>
  <c r="D273" i="19"/>
  <c r="D274" i="19"/>
  <c r="D275" i="19"/>
  <c r="D276" i="19"/>
  <c r="D277" i="19"/>
  <c r="D278" i="19"/>
  <c r="D279" i="19"/>
  <c r="D280" i="19"/>
  <c r="D281" i="19"/>
  <c r="D282" i="19"/>
  <c r="D283" i="19"/>
  <c r="D284" i="19"/>
  <c r="D285" i="19"/>
  <c r="D286" i="19"/>
  <c r="D287" i="19"/>
  <c r="D288" i="19"/>
  <c r="D289" i="19"/>
  <c r="D290" i="19"/>
  <c r="D291" i="19"/>
  <c r="D292" i="19"/>
  <c r="D293" i="19"/>
  <c r="D294" i="19"/>
  <c r="D295" i="19"/>
  <c r="D296" i="19"/>
  <c r="D297" i="19"/>
  <c r="D298" i="19"/>
  <c r="D299" i="19"/>
  <c r="D300" i="19"/>
  <c r="D301" i="19"/>
  <c r="D302" i="19"/>
  <c r="D303" i="19"/>
  <c r="D304" i="19"/>
  <c r="D305" i="19"/>
  <c r="D306" i="19"/>
  <c r="D307" i="19"/>
  <c r="D308" i="19"/>
  <c r="D309" i="19"/>
  <c r="D310" i="19"/>
  <c r="D311" i="19"/>
  <c r="D312" i="19"/>
  <c r="D313" i="19"/>
  <c r="D314" i="19"/>
  <c r="D315" i="19"/>
  <c r="D316" i="19"/>
  <c r="D317" i="19"/>
  <c r="D318" i="19"/>
  <c r="D319" i="19"/>
  <c r="D320" i="19"/>
  <c r="D321" i="19"/>
  <c r="D322" i="19"/>
  <c r="D323" i="19"/>
  <c r="D324" i="19"/>
  <c r="D325" i="19"/>
  <c r="D326" i="19"/>
  <c r="D327" i="19"/>
  <c r="D328" i="19"/>
  <c r="D329" i="19"/>
  <c r="D330" i="19"/>
  <c r="D331" i="19"/>
  <c r="D332" i="19"/>
  <c r="D333" i="19"/>
  <c r="D334" i="19"/>
  <c r="D335" i="19"/>
  <c r="D336" i="19"/>
  <c r="D337" i="19"/>
  <c r="D338" i="19"/>
  <c r="D339" i="19"/>
  <c r="D340" i="19"/>
  <c r="D341" i="19"/>
  <c r="D342" i="19"/>
  <c r="D343" i="19"/>
  <c r="D344" i="19"/>
  <c r="D345" i="19"/>
  <c r="D346" i="19"/>
  <c r="D347" i="19"/>
  <c r="D348" i="19"/>
  <c r="D349" i="19"/>
  <c r="D350" i="19"/>
  <c r="D351" i="19"/>
  <c r="D352" i="19"/>
  <c r="D353" i="19"/>
  <c r="D354" i="19"/>
  <c r="D355" i="19"/>
  <c r="D356" i="19"/>
  <c r="D357" i="19"/>
  <c r="D358" i="19"/>
  <c r="D359" i="19"/>
  <c r="D360" i="19"/>
  <c r="D361" i="19"/>
  <c r="D362" i="19"/>
  <c r="D363" i="19"/>
  <c r="D364" i="19"/>
  <c r="D365" i="19"/>
  <c r="D366" i="19"/>
  <c r="D367" i="19"/>
  <c r="D368" i="19"/>
  <c r="D369" i="19"/>
  <c r="D370" i="19"/>
  <c r="D371" i="19"/>
  <c r="D372" i="19"/>
  <c r="D373" i="19"/>
  <c r="D374" i="19"/>
  <c r="D375" i="19"/>
  <c r="D376" i="19"/>
  <c r="D377" i="19"/>
  <c r="D378" i="19"/>
  <c r="D379" i="19"/>
  <c r="D380" i="19"/>
  <c r="D381" i="19"/>
  <c r="D382" i="19"/>
  <c r="D383" i="19"/>
  <c r="D384" i="19"/>
  <c r="D385" i="19"/>
  <c r="D386" i="19"/>
  <c r="D387" i="19"/>
  <c r="D388" i="19"/>
  <c r="D389" i="19"/>
  <c r="D390" i="19"/>
  <c r="D391" i="19"/>
  <c r="D392" i="19"/>
  <c r="D393" i="19"/>
  <c r="D394" i="19"/>
  <c r="D395" i="19"/>
  <c r="D396" i="19"/>
  <c r="D397" i="19"/>
  <c r="D398" i="19"/>
  <c r="D399" i="19"/>
  <c r="D400" i="19"/>
  <c r="D401" i="19"/>
  <c r="D402" i="19"/>
  <c r="D403" i="19"/>
  <c r="D404" i="19"/>
  <c r="D405" i="19"/>
  <c r="D406" i="19"/>
  <c r="D407" i="19"/>
  <c r="D408" i="19"/>
  <c r="D409" i="19"/>
  <c r="D410" i="19"/>
  <c r="D411" i="19"/>
  <c r="D412" i="19"/>
  <c r="D413" i="19"/>
  <c r="D414" i="19"/>
  <c r="D415" i="19"/>
  <c r="D416" i="19"/>
  <c r="D417" i="19"/>
  <c r="D418" i="19"/>
  <c r="D419" i="19"/>
  <c r="D420" i="19"/>
  <c r="D421" i="19"/>
  <c r="D422" i="19"/>
  <c r="D423" i="19"/>
  <c r="D424" i="19"/>
  <c r="D425" i="19"/>
  <c r="D426" i="19"/>
  <c r="D427" i="19"/>
  <c r="D428" i="19"/>
  <c r="D429" i="19"/>
  <c r="D430" i="19"/>
  <c r="D431" i="19"/>
  <c r="D432" i="19"/>
  <c r="D433" i="19"/>
  <c r="D434" i="19"/>
  <c r="D435" i="19"/>
  <c r="D436" i="19"/>
  <c r="D437" i="19"/>
  <c r="D438" i="19"/>
  <c r="D439" i="19"/>
  <c r="D440" i="19"/>
  <c r="D441" i="19"/>
  <c r="D442" i="19"/>
  <c r="D443" i="19"/>
  <c r="D444" i="19"/>
  <c r="D445" i="19"/>
  <c r="D446" i="19"/>
  <c r="D447" i="19"/>
  <c r="D448" i="19"/>
  <c r="D449" i="19"/>
  <c r="D450" i="19"/>
  <c r="D451" i="19"/>
  <c r="D452" i="19"/>
  <c r="D453" i="19"/>
  <c r="D454" i="19"/>
  <c r="D455" i="19"/>
  <c r="D456" i="19"/>
  <c r="D457" i="19"/>
  <c r="D458" i="19"/>
  <c r="D459" i="19"/>
  <c r="D460" i="19"/>
  <c r="D461" i="19"/>
  <c r="D462" i="19"/>
  <c r="D463" i="19"/>
  <c r="D464" i="19"/>
  <c r="D465" i="19"/>
  <c r="D466" i="19"/>
  <c r="D467" i="19"/>
  <c r="D468" i="19"/>
  <c r="D469" i="19"/>
  <c r="D470" i="19"/>
  <c r="D471" i="19"/>
  <c r="D472" i="19"/>
  <c r="D473" i="19"/>
  <c r="D474" i="19"/>
  <c r="D475" i="19"/>
  <c r="D476" i="19"/>
  <c r="D477" i="19"/>
  <c r="D478" i="19"/>
  <c r="D479" i="19"/>
  <c r="D480" i="19"/>
  <c r="D481" i="19"/>
  <c r="D482" i="19"/>
  <c r="D483" i="19"/>
  <c r="D484" i="19"/>
  <c r="D485" i="19"/>
  <c r="D486" i="19"/>
  <c r="D487" i="19"/>
  <c r="D488" i="19"/>
  <c r="D489" i="19"/>
  <c r="D490" i="19"/>
  <c r="D491" i="19"/>
  <c r="D492" i="19"/>
  <c r="D493" i="19"/>
  <c r="D494" i="19"/>
  <c r="D495" i="19"/>
  <c r="D496" i="19"/>
  <c r="D497" i="19"/>
  <c r="D498" i="19"/>
  <c r="D499" i="19"/>
  <c r="D500" i="19"/>
  <c r="D501" i="19"/>
  <c r="D502" i="19"/>
  <c r="D503" i="19"/>
  <c r="D504" i="19"/>
  <c r="D505" i="19"/>
  <c r="D506" i="19"/>
  <c r="D507" i="19"/>
  <c r="D508" i="19"/>
  <c r="D509" i="19"/>
  <c r="D510" i="19"/>
  <c r="D511" i="19"/>
  <c r="D512" i="19"/>
  <c r="D513" i="19"/>
  <c r="D514" i="19"/>
  <c r="D515" i="19"/>
  <c r="D516" i="19"/>
  <c r="D517" i="19"/>
  <c r="D518" i="19"/>
  <c r="D519" i="19"/>
  <c r="D520" i="19"/>
  <c r="D521" i="19"/>
  <c r="D522" i="19"/>
  <c r="D523" i="19"/>
  <c r="D524" i="19"/>
  <c r="D525" i="19"/>
  <c r="D526" i="19"/>
  <c r="D527" i="19"/>
  <c r="D528" i="19"/>
  <c r="D529" i="19"/>
  <c r="D530" i="19"/>
  <c r="D531" i="19"/>
  <c r="D532" i="19"/>
  <c r="D533" i="19"/>
  <c r="D534" i="19"/>
  <c r="D535" i="19"/>
  <c r="D536" i="19"/>
  <c r="D537" i="19"/>
  <c r="D538" i="19"/>
  <c r="D539" i="19"/>
  <c r="D540" i="19"/>
  <c r="D541" i="19"/>
  <c r="D542" i="19"/>
  <c r="D543" i="19"/>
  <c r="D544" i="19"/>
  <c r="D545" i="19"/>
  <c r="D546" i="19"/>
  <c r="D547" i="19"/>
  <c r="D548" i="19"/>
  <c r="D549" i="19"/>
  <c r="D550" i="19"/>
  <c r="D551" i="19"/>
  <c r="D552" i="19"/>
  <c r="D553" i="19"/>
  <c r="D554" i="19"/>
  <c r="D555" i="19"/>
  <c r="D556" i="19"/>
  <c r="D557" i="19"/>
  <c r="D558" i="19"/>
  <c r="D559" i="19"/>
  <c r="D560" i="19"/>
  <c r="D561" i="19"/>
  <c r="D562" i="19"/>
  <c r="D563" i="19"/>
  <c r="D564" i="19"/>
  <c r="D565" i="19"/>
  <c r="D566" i="19"/>
  <c r="D567" i="19"/>
  <c r="D568" i="19"/>
  <c r="D569" i="19"/>
  <c r="D570" i="19"/>
  <c r="D571" i="19"/>
  <c r="D572" i="19"/>
  <c r="D573" i="19"/>
  <c r="D574" i="19"/>
  <c r="D575" i="19"/>
  <c r="D576" i="19"/>
  <c r="D577" i="19"/>
  <c r="D578" i="19"/>
  <c r="D579" i="19"/>
  <c r="D580" i="19"/>
  <c r="D581" i="19"/>
  <c r="D582" i="19"/>
  <c r="D583" i="19"/>
  <c r="D584" i="19"/>
  <c r="D585" i="19"/>
  <c r="D586" i="19"/>
  <c r="D587" i="19"/>
  <c r="D588" i="19"/>
  <c r="D589" i="19"/>
  <c r="D590" i="19"/>
  <c r="D591" i="19"/>
  <c r="D592" i="19"/>
  <c r="D593" i="19"/>
  <c r="D594" i="19"/>
  <c r="D595" i="19"/>
  <c r="D596" i="19"/>
  <c r="D597" i="19"/>
  <c r="D598" i="19"/>
  <c r="D599" i="19"/>
  <c r="D600" i="19"/>
  <c r="D601" i="19"/>
  <c r="D602" i="19"/>
  <c r="D603" i="19"/>
  <c r="D604" i="19"/>
  <c r="D605" i="19"/>
  <c r="D606" i="19"/>
  <c r="D607" i="19"/>
  <c r="D608" i="19"/>
  <c r="D609" i="19"/>
  <c r="D610" i="19"/>
  <c r="D611" i="19"/>
  <c r="D612" i="19"/>
  <c r="D613" i="19"/>
  <c r="D614" i="19"/>
  <c r="D615" i="19"/>
  <c r="D616" i="19"/>
  <c r="D617" i="19"/>
  <c r="D618" i="19"/>
  <c r="D619" i="19"/>
  <c r="D620" i="19"/>
  <c r="D621" i="19"/>
  <c r="D622" i="19"/>
  <c r="D623" i="19"/>
  <c r="D624" i="19"/>
  <c r="D625" i="19"/>
  <c r="D626" i="19"/>
  <c r="D627" i="19"/>
  <c r="D628" i="19"/>
  <c r="D629" i="19"/>
  <c r="D630" i="19"/>
  <c r="D631" i="19"/>
  <c r="D632" i="19"/>
  <c r="D633" i="19"/>
  <c r="D634" i="19"/>
  <c r="D635" i="19"/>
  <c r="D636" i="19"/>
  <c r="D637" i="19"/>
  <c r="D638" i="19"/>
  <c r="D639" i="19"/>
  <c r="D640" i="19"/>
  <c r="D641" i="19"/>
  <c r="D642" i="19"/>
  <c r="D643" i="19"/>
  <c r="D644" i="19"/>
  <c r="D645" i="19"/>
  <c r="D646" i="19"/>
  <c r="D647" i="19"/>
  <c r="D648" i="19"/>
  <c r="D649" i="19"/>
  <c r="D650" i="19"/>
  <c r="D651" i="19"/>
  <c r="D652" i="19"/>
  <c r="D653" i="19"/>
  <c r="D654" i="19"/>
  <c r="D655" i="19"/>
  <c r="D656" i="19"/>
  <c r="D657" i="19"/>
  <c r="D658" i="19"/>
  <c r="D659" i="19"/>
  <c r="D660" i="19"/>
  <c r="D661" i="19"/>
  <c r="D662" i="19"/>
  <c r="D663" i="19"/>
  <c r="D664" i="19"/>
  <c r="D665" i="19"/>
  <c r="D666" i="19"/>
  <c r="D667" i="19"/>
  <c r="D668" i="19"/>
  <c r="D669" i="19"/>
  <c r="D670" i="19"/>
  <c r="D671" i="19"/>
  <c r="D672" i="19"/>
  <c r="D673" i="19"/>
  <c r="D674" i="19"/>
  <c r="D675" i="19"/>
  <c r="D676" i="19"/>
  <c r="D677" i="19"/>
  <c r="D678" i="19"/>
  <c r="D679" i="19"/>
  <c r="D680" i="19"/>
  <c r="D681" i="19"/>
  <c r="D682" i="19"/>
  <c r="D683" i="19"/>
  <c r="D684" i="19"/>
  <c r="D685" i="19"/>
  <c r="D686" i="19"/>
  <c r="D687" i="19"/>
  <c r="D688" i="19"/>
  <c r="D689" i="19"/>
  <c r="D690" i="19"/>
  <c r="D691" i="19"/>
  <c r="D692" i="19"/>
  <c r="D693" i="19"/>
  <c r="D694" i="19"/>
  <c r="D695" i="19"/>
  <c r="D696" i="19"/>
  <c r="D697" i="19"/>
  <c r="D698" i="19"/>
  <c r="D699" i="19"/>
  <c r="D700" i="19"/>
  <c r="D701" i="19"/>
  <c r="D702" i="19"/>
  <c r="D703" i="19"/>
  <c r="D704" i="19"/>
  <c r="D705" i="19"/>
  <c r="D706" i="19"/>
  <c r="D707" i="19"/>
  <c r="D708" i="19"/>
  <c r="D709" i="19"/>
  <c r="D710" i="19"/>
  <c r="D711" i="19"/>
  <c r="D712" i="19"/>
  <c r="D713" i="19"/>
  <c r="D714" i="19"/>
  <c r="D715" i="19"/>
  <c r="D716" i="19"/>
  <c r="D717" i="19"/>
  <c r="D718" i="19"/>
  <c r="D719" i="19"/>
  <c r="D720" i="19"/>
  <c r="D721" i="19"/>
  <c r="D722" i="19"/>
  <c r="D723" i="19"/>
  <c r="D724" i="19"/>
  <c r="D725" i="19"/>
  <c r="D726" i="19"/>
  <c r="D727" i="19"/>
  <c r="D728" i="19"/>
  <c r="D729" i="19"/>
  <c r="D730" i="19"/>
  <c r="D731" i="19"/>
  <c r="D732" i="19"/>
  <c r="D733" i="19"/>
  <c r="D734" i="19"/>
  <c r="D735" i="19"/>
  <c r="D736" i="19"/>
  <c r="D737" i="19"/>
  <c r="D738" i="19"/>
  <c r="D739" i="19"/>
  <c r="D740" i="19"/>
  <c r="D741" i="19"/>
  <c r="D742" i="19"/>
  <c r="D743" i="19"/>
  <c r="D744" i="19"/>
  <c r="D745" i="19"/>
  <c r="D746" i="19"/>
  <c r="D747" i="19"/>
  <c r="D748" i="19"/>
  <c r="D749" i="19"/>
  <c r="D750" i="19"/>
  <c r="D751" i="19"/>
  <c r="D752" i="19"/>
  <c r="D753" i="19"/>
  <c r="D754" i="19"/>
  <c r="D755" i="19"/>
  <c r="D756" i="19"/>
  <c r="D757" i="19"/>
  <c r="D758" i="19"/>
  <c r="D759" i="19"/>
  <c r="D760" i="19"/>
  <c r="D761" i="19"/>
  <c r="D762" i="19"/>
  <c r="D763" i="19"/>
  <c r="D764" i="19"/>
  <c r="D765" i="19"/>
  <c r="D766" i="19"/>
  <c r="D767" i="19"/>
  <c r="D768" i="19"/>
  <c r="D769" i="19"/>
  <c r="D770" i="19"/>
  <c r="D771" i="19"/>
  <c r="D772" i="19"/>
  <c r="D773" i="19"/>
  <c r="D774" i="19"/>
  <c r="D775" i="19"/>
  <c r="D776" i="19"/>
  <c r="D777" i="19"/>
  <c r="D778" i="19"/>
  <c r="D779" i="19"/>
  <c r="D780" i="19"/>
  <c r="D781" i="19"/>
  <c r="D782" i="19"/>
  <c r="D783" i="19"/>
  <c r="D784" i="19"/>
  <c r="D785" i="19"/>
  <c r="D786" i="19"/>
  <c r="D787" i="19"/>
  <c r="D788" i="19"/>
  <c r="D789" i="19"/>
  <c r="D790" i="19"/>
  <c r="D791" i="19"/>
  <c r="D792" i="19"/>
  <c r="D793" i="19"/>
  <c r="D794" i="19"/>
  <c r="D795" i="19"/>
  <c r="D796" i="19"/>
  <c r="D797" i="19"/>
  <c r="D798" i="19"/>
  <c r="D799" i="19"/>
  <c r="D800" i="19"/>
  <c r="D801" i="19"/>
  <c r="D802" i="19"/>
  <c r="D803" i="19"/>
  <c r="D804" i="19"/>
  <c r="D805" i="19"/>
  <c r="D806" i="19"/>
  <c r="D807" i="19"/>
  <c r="D808" i="19"/>
  <c r="D809" i="19"/>
  <c r="D810" i="19"/>
  <c r="D811" i="19"/>
  <c r="D812" i="19"/>
  <c r="D813" i="19"/>
  <c r="D814" i="19"/>
  <c r="D815" i="19"/>
  <c r="D816" i="19"/>
  <c r="D817" i="19"/>
  <c r="D818" i="19"/>
  <c r="D819" i="19"/>
  <c r="D820" i="19"/>
  <c r="D821" i="19"/>
  <c r="D822" i="19"/>
  <c r="D823" i="19"/>
  <c r="D824" i="19"/>
  <c r="D825" i="19"/>
  <c r="D826" i="19"/>
  <c r="D827" i="19"/>
  <c r="D828" i="19"/>
  <c r="D829" i="19"/>
  <c r="D830" i="19"/>
  <c r="D831" i="19"/>
  <c r="D832" i="19"/>
  <c r="D833" i="19"/>
  <c r="D834" i="19"/>
  <c r="D835" i="19"/>
  <c r="D836" i="19"/>
  <c r="D837" i="19"/>
  <c r="D838" i="19"/>
  <c r="D839" i="19"/>
  <c r="D840" i="19"/>
  <c r="D841" i="19"/>
  <c r="D842" i="19"/>
  <c r="D843" i="19"/>
  <c r="D844" i="19"/>
  <c r="D845" i="19"/>
  <c r="D846" i="19"/>
  <c r="D847" i="19"/>
  <c r="D848" i="19"/>
  <c r="D849" i="19"/>
  <c r="D850" i="19"/>
  <c r="D851" i="19"/>
  <c r="D852" i="19"/>
  <c r="D853" i="19"/>
  <c r="D854" i="19"/>
  <c r="D855" i="19"/>
  <c r="D856" i="19"/>
  <c r="D857" i="19"/>
  <c r="D858" i="19"/>
  <c r="D859" i="19"/>
  <c r="D860" i="19"/>
  <c r="D861" i="19"/>
  <c r="D862" i="19"/>
  <c r="D863" i="19"/>
  <c r="D864" i="19"/>
  <c r="D865" i="19"/>
  <c r="D866" i="19"/>
  <c r="D867" i="19"/>
  <c r="D868" i="19"/>
  <c r="D869" i="19"/>
  <c r="D870" i="19"/>
  <c r="D871" i="19"/>
  <c r="D872" i="19"/>
  <c r="D873" i="19"/>
  <c r="D874" i="19"/>
  <c r="D875" i="19"/>
  <c r="D876" i="19"/>
  <c r="D877" i="19"/>
  <c r="D878" i="19"/>
  <c r="D879" i="19"/>
  <c r="D880" i="19"/>
  <c r="D881" i="19"/>
  <c r="D882" i="19"/>
  <c r="D883" i="19"/>
  <c r="D884" i="19"/>
  <c r="D885" i="19"/>
  <c r="D886" i="19"/>
  <c r="D887" i="19"/>
  <c r="D888" i="19"/>
  <c r="D889" i="19"/>
  <c r="D890" i="19"/>
  <c r="D891" i="19"/>
  <c r="D892" i="19"/>
  <c r="D893" i="19"/>
  <c r="D894" i="19"/>
  <c r="F692" i="23"/>
  <c r="F688" i="23"/>
  <c r="F684" i="23"/>
  <c r="F680" i="23"/>
  <c r="F673" i="23"/>
  <c r="F668" i="23"/>
  <c r="F664" i="23"/>
  <c r="F660" i="23"/>
  <c r="F656" i="23"/>
  <c r="F652" i="23"/>
  <c r="F648" i="23"/>
  <c r="F644" i="23"/>
  <c r="F640" i="23"/>
  <c r="F636" i="23"/>
  <c r="F632" i="23"/>
  <c r="F628" i="23"/>
  <c r="F624" i="23"/>
  <c r="F620" i="23"/>
  <c r="F616" i="23"/>
  <c r="F612" i="23"/>
  <c r="F608" i="23"/>
  <c r="F604" i="23"/>
  <c r="F600" i="23"/>
  <c r="F596" i="23"/>
  <c r="F592" i="23"/>
  <c r="F588" i="23"/>
  <c r="F584" i="23"/>
  <c r="F580" i="23"/>
  <c r="F576" i="23"/>
  <c r="F572" i="23"/>
  <c r="F568" i="23"/>
  <c r="F564" i="23"/>
  <c r="F557" i="23"/>
  <c r="F550" i="23"/>
  <c r="F546" i="23"/>
  <c r="F542" i="23"/>
  <c r="F535" i="23"/>
  <c r="F528" i="23"/>
  <c r="F527" i="23"/>
  <c r="F526" i="23"/>
  <c r="F521" i="23"/>
  <c r="F516" i="23"/>
  <c r="F511" i="23"/>
  <c r="F506" i="23"/>
  <c r="F501" i="23"/>
  <c r="F496" i="23"/>
  <c r="F489" i="23"/>
  <c r="F488" i="23"/>
  <c r="F481" i="23"/>
  <c r="F474" i="23"/>
  <c r="F467" i="23"/>
  <c r="F460" i="23"/>
  <c r="F456" i="23"/>
  <c r="F452" i="23"/>
  <c r="F448" i="23"/>
  <c r="F444" i="23"/>
  <c r="F439" i="23"/>
  <c r="F434" i="23"/>
  <c r="F429" i="23"/>
  <c r="F424" i="23"/>
  <c r="F419" i="23"/>
  <c r="F414" i="23"/>
  <c r="F410" i="23"/>
  <c r="F406" i="23"/>
  <c r="F402" i="23"/>
  <c r="F398" i="23"/>
  <c r="F391" i="23"/>
  <c r="F384" i="23"/>
  <c r="F378" i="23"/>
  <c r="F372" i="23"/>
  <c r="F367" i="23"/>
  <c r="F360" i="23"/>
  <c r="F353" i="23"/>
  <c r="F349" i="23"/>
  <c r="F345" i="23"/>
  <c r="F341" i="23"/>
  <c r="F337" i="23"/>
  <c r="F333" i="23"/>
  <c r="F326" i="23"/>
  <c r="F321" i="23"/>
  <c r="F317" i="23"/>
  <c r="F313" i="23"/>
  <c r="F309" i="23"/>
  <c r="F305" i="23"/>
  <c r="F301" i="23"/>
  <c r="F297" i="23"/>
  <c r="F293" i="23"/>
  <c r="F289" i="23"/>
  <c r="F285" i="23"/>
  <c r="F281" i="23"/>
  <c r="F277" i="23"/>
  <c r="F273" i="23"/>
  <c r="F269" i="23"/>
  <c r="F265" i="23"/>
  <c r="F261" i="23"/>
  <c r="F257" i="23"/>
  <c r="F253" i="23"/>
  <c r="F249" i="23"/>
  <c r="F245" i="23"/>
  <c r="F241" i="23"/>
  <c r="F237" i="23"/>
  <c r="F233" i="23"/>
  <c r="F229" i="23"/>
  <c r="F225" i="23"/>
  <c r="F221" i="23"/>
  <c r="F217" i="23"/>
  <c r="F210" i="23"/>
  <c r="F203" i="23"/>
  <c r="F199" i="23"/>
  <c r="F195" i="23"/>
  <c r="F188" i="23"/>
  <c r="F181" i="23"/>
  <c r="F180" i="23"/>
  <c r="F179" i="23"/>
  <c r="F174" i="23"/>
  <c r="F169" i="23"/>
  <c r="F164" i="23"/>
  <c r="F159" i="23"/>
  <c r="F154" i="23"/>
  <c r="F149" i="23"/>
  <c r="F142" i="23"/>
  <c r="F141" i="23"/>
  <c r="F134" i="23"/>
  <c r="F127" i="23"/>
  <c r="F120" i="23"/>
  <c r="F113" i="23"/>
  <c r="F109" i="23"/>
  <c r="F105" i="23"/>
  <c r="F101" i="23"/>
  <c r="F97" i="23"/>
  <c r="F92" i="23"/>
  <c r="F87" i="23"/>
  <c r="F82" i="23"/>
  <c r="F77" i="23"/>
  <c r="F72" i="23"/>
  <c r="F67" i="23"/>
  <c r="F63" i="23"/>
  <c r="F59" i="23"/>
  <c r="F55" i="23"/>
  <c r="F51" i="23"/>
  <c r="F44" i="23"/>
  <c r="F37" i="23"/>
  <c r="F31" i="23"/>
  <c r="F25" i="23"/>
  <c r="F20" i="23"/>
  <c r="F13" i="23"/>
  <c r="F6" i="23"/>
  <c r="F2" i="23"/>
  <c r="D3" i="23"/>
  <c r="D4" i="23"/>
  <c r="D5" i="23"/>
  <c r="D6" i="23"/>
  <c r="D7" i="23"/>
  <c r="D8" i="23"/>
  <c r="D9" i="23"/>
  <c r="D10" i="23"/>
  <c r="D11" i="23"/>
  <c r="D12" i="23"/>
  <c r="D13" i="23"/>
  <c r="D14" i="23"/>
  <c r="D15" i="23"/>
  <c r="D16" i="23"/>
  <c r="D17" i="23"/>
  <c r="D18" i="23"/>
  <c r="D19" i="23"/>
  <c r="D20" i="23"/>
  <c r="D21" i="23"/>
  <c r="D22" i="23"/>
  <c r="D23" i="23"/>
  <c r="D24" i="23"/>
  <c r="D25" i="23"/>
  <c r="D26" i="23"/>
  <c r="D27" i="23"/>
  <c r="D28" i="23"/>
  <c r="D29" i="23"/>
  <c r="D30" i="23"/>
  <c r="D31" i="23"/>
  <c r="D32" i="23"/>
  <c r="D33" i="23"/>
  <c r="D34" i="23"/>
  <c r="D35" i="23"/>
  <c r="D36" i="23"/>
  <c r="D37" i="23"/>
  <c r="D38" i="23"/>
  <c r="D39" i="23"/>
  <c r="D40" i="23"/>
  <c r="D41" i="23"/>
  <c r="D42" i="23"/>
  <c r="D43" i="23"/>
  <c r="D44" i="23"/>
  <c r="D45" i="23"/>
  <c r="D46" i="23"/>
  <c r="D47" i="23"/>
  <c r="D48" i="23"/>
  <c r="D49" i="23"/>
  <c r="D50" i="23"/>
  <c r="D51" i="23"/>
  <c r="D52" i="23"/>
  <c r="D53" i="23"/>
  <c r="D54" i="23"/>
  <c r="D55" i="23"/>
  <c r="D56" i="23"/>
  <c r="D57" i="23"/>
  <c r="D58" i="23"/>
  <c r="D59" i="23"/>
  <c r="D60" i="23"/>
  <c r="D61" i="23"/>
  <c r="D62" i="23"/>
  <c r="D63" i="23"/>
  <c r="D64" i="23"/>
  <c r="D65" i="23"/>
  <c r="D66" i="23"/>
  <c r="D67" i="23"/>
  <c r="D68" i="23"/>
  <c r="D69" i="23"/>
  <c r="D70" i="23"/>
  <c r="D71" i="23"/>
  <c r="D72" i="23"/>
  <c r="D73" i="23"/>
  <c r="D74" i="23"/>
  <c r="D75" i="23"/>
  <c r="D76" i="23"/>
  <c r="D77" i="23"/>
  <c r="D78" i="23"/>
  <c r="D79" i="23"/>
  <c r="D80" i="23"/>
  <c r="D81" i="23"/>
  <c r="D82" i="23"/>
  <c r="D83" i="23"/>
  <c r="D84" i="23"/>
  <c r="D85" i="23"/>
  <c r="D86" i="23"/>
  <c r="D87" i="23"/>
  <c r="D88" i="23"/>
  <c r="D89" i="23"/>
  <c r="D90" i="23"/>
  <c r="D91" i="23"/>
  <c r="D92" i="23"/>
  <c r="D93" i="23"/>
  <c r="D94" i="23"/>
  <c r="D95" i="23"/>
  <c r="D96" i="23"/>
  <c r="D97" i="23"/>
  <c r="D98" i="23"/>
  <c r="D99" i="23"/>
  <c r="D100" i="23"/>
  <c r="D101" i="23"/>
  <c r="D102" i="23"/>
  <c r="D103" i="23"/>
  <c r="D104" i="23"/>
  <c r="D105" i="23"/>
  <c r="D106" i="23"/>
  <c r="D107" i="23"/>
  <c r="D108" i="23"/>
  <c r="D109" i="23"/>
  <c r="D110" i="23"/>
  <c r="D111" i="23"/>
  <c r="D112" i="23"/>
  <c r="D113" i="23"/>
  <c r="D114" i="23"/>
  <c r="D115" i="23"/>
  <c r="D116" i="23"/>
  <c r="D117" i="23"/>
  <c r="D118" i="23"/>
  <c r="D119" i="23"/>
  <c r="D120" i="23"/>
  <c r="D121" i="23"/>
  <c r="D122" i="23"/>
  <c r="D123" i="23"/>
  <c r="D124" i="23"/>
  <c r="D125" i="23"/>
  <c r="D126" i="23"/>
  <c r="D127" i="23"/>
  <c r="D128" i="23"/>
  <c r="D129" i="23"/>
  <c r="D130" i="23"/>
  <c r="D131" i="23"/>
  <c r="D132" i="23"/>
  <c r="D133" i="23"/>
  <c r="D134" i="23"/>
  <c r="D135" i="23"/>
  <c r="D136" i="23"/>
  <c r="D137" i="23"/>
  <c r="D138" i="23"/>
  <c r="D139" i="23"/>
  <c r="D140" i="23"/>
  <c r="D141" i="23"/>
  <c r="D142" i="23"/>
  <c r="D143" i="23"/>
  <c r="D144" i="23"/>
  <c r="D145" i="23"/>
  <c r="D146" i="23"/>
  <c r="D147" i="23"/>
  <c r="D148" i="23"/>
  <c r="D149" i="23"/>
  <c r="D150" i="23"/>
  <c r="D151" i="23"/>
  <c r="D152" i="23"/>
  <c r="D153" i="23"/>
  <c r="D154" i="23"/>
  <c r="D155" i="23"/>
  <c r="D156" i="23"/>
  <c r="D157" i="23"/>
  <c r="D158" i="23"/>
  <c r="D159" i="23"/>
  <c r="D160" i="23"/>
  <c r="D161" i="23"/>
  <c r="D162" i="23"/>
  <c r="D163" i="23"/>
  <c r="D164" i="23"/>
  <c r="D165" i="23"/>
  <c r="D166" i="23"/>
  <c r="D167" i="23"/>
  <c r="D168" i="23"/>
  <c r="D169" i="23"/>
  <c r="D170" i="23"/>
  <c r="D171" i="23"/>
  <c r="D172" i="23"/>
  <c r="D173" i="23"/>
  <c r="D174" i="23"/>
  <c r="D175" i="23"/>
  <c r="D176" i="23"/>
  <c r="D177" i="23"/>
  <c r="D178" i="23"/>
  <c r="D179" i="23"/>
  <c r="D180" i="23"/>
  <c r="D181" i="23"/>
  <c r="D182" i="23"/>
  <c r="D183" i="23"/>
  <c r="D184" i="23"/>
  <c r="D185" i="23"/>
  <c r="D186" i="23"/>
  <c r="D187" i="23"/>
  <c r="D188" i="23"/>
  <c r="D189" i="23"/>
  <c r="D190" i="23"/>
  <c r="D191" i="23"/>
  <c r="D192" i="23"/>
  <c r="D193" i="23"/>
  <c r="D194" i="23"/>
  <c r="D195" i="23"/>
  <c r="D196" i="23"/>
  <c r="D197" i="23"/>
  <c r="D198" i="23"/>
  <c r="D199" i="23"/>
  <c r="D200" i="23"/>
  <c r="D201" i="23"/>
  <c r="D202" i="23"/>
  <c r="D203" i="23"/>
  <c r="D204" i="23"/>
  <c r="D205" i="23"/>
  <c r="D206" i="23"/>
  <c r="D207" i="23"/>
  <c r="D208" i="23"/>
  <c r="D209" i="23"/>
  <c r="D210" i="23"/>
  <c r="D211" i="23"/>
  <c r="D212" i="23"/>
  <c r="D213" i="23"/>
  <c r="D214" i="23"/>
  <c r="D215" i="23"/>
  <c r="D216" i="23"/>
  <c r="D217" i="23"/>
  <c r="D218" i="23"/>
  <c r="D219" i="23"/>
  <c r="D220" i="23"/>
  <c r="D221" i="23"/>
  <c r="D222" i="23"/>
  <c r="D223" i="23"/>
  <c r="D224" i="23"/>
  <c r="D225" i="23"/>
  <c r="D226" i="23"/>
  <c r="D227" i="23"/>
  <c r="D228" i="23"/>
  <c r="D229" i="23"/>
  <c r="D230" i="23"/>
  <c r="D231" i="23"/>
  <c r="D232" i="23"/>
  <c r="D233" i="23"/>
  <c r="D234" i="23"/>
  <c r="D235" i="23"/>
  <c r="D236" i="23"/>
  <c r="D237" i="23"/>
  <c r="D238" i="23"/>
  <c r="D239" i="23"/>
  <c r="D240" i="23"/>
  <c r="D241" i="23"/>
  <c r="D242" i="23"/>
  <c r="D243" i="23"/>
  <c r="D244" i="23"/>
  <c r="D245" i="23"/>
  <c r="D246" i="23"/>
  <c r="D247" i="23"/>
  <c r="D248" i="23"/>
  <c r="D249" i="23"/>
  <c r="D250" i="23"/>
  <c r="D251" i="23"/>
  <c r="D252" i="23"/>
  <c r="D253" i="23"/>
  <c r="D254" i="23"/>
  <c r="D255" i="23"/>
  <c r="D256" i="23"/>
  <c r="D257" i="23"/>
  <c r="D258" i="23"/>
  <c r="D259" i="23"/>
  <c r="D260" i="23"/>
  <c r="D261" i="23"/>
  <c r="D262" i="23"/>
  <c r="D263" i="23"/>
  <c r="D264" i="23"/>
  <c r="D265" i="23"/>
  <c r="D266" i="23"/>
  <c r="D267" i="23"/>
  <c r="D268" i="23"/>
  <c r="D269" i="23"/>
  <c r="D270" i="23"/>
  <c r="D271" i="23"/>
  <c r="D272" i="23"/>
  <c r="D273" i="23"/>
  <c r="D274" i="23"/>
  <c r="D275" i="23"/>
  <c r="D276" i="23"/>
  <c r="D277" i="23"/>
  <c r="D278" i="23"/>
  <c r="D279" i="23"/>
  <c r="D280" i="23"/>
  <c r="D281" i="23"/>
  <c r="D282" i="23"/>
  <c r="D283" i="23"/>
  <c r="D284" i="23"/>
  <c r="D285" i="23"/>
  <c r="D286" i="23"/>
  <c r="D287" i="23"/>
  <c r="D288" i="23"/>
  <c r="D289" i="23"/>
  <c r="D290" i="23"/>
  <c r="D291" i="23"/>
  <c r="D292" i="23"/>
  <c r="D293" i="23"/>
  <c r="D294" i="23"/>
  <c r="D295" i="23"/>
  <c r="D296" i="23"/>
  <c r="D297" i="23"/>
  <c r="D298" i="23"/>
  <c r="D299" i="23"/>
  <c r="D300" i="23"/>
  <c r="D301" i="23"/>
  <c r="D302" i="23"/>
  <c r="D303" i="23"/>
  <c r="D304" i="23"/>
  <c r="D305" i="23"/>
  <c r="D306" i="23"/>
  <c r="D307" i="23"/>
  <c r="D308" i="23"/>
  <c r="D309" i="23"/>
  <c r="D310" i="23"/>
  <c r="D311" i="23"/>
  <c r="D312" i="23"/>
  <c r="D313" i="23"/>
  <c r="D314" i="23"/>
  <c r="D315" i="23"/>
  <c r="D316" i="23"/>
  <c r="D317" i="23"/>
  <c r="D318" i="23"/>
  <c r="D319" i="23"/>
  <c r="D320" i="23"/>
  <c r="D321" i="23"/>
  <c r="D322" i="23"/>
  <c r="D323" i="23"/>
  <c r="D324" i="23"/>
  <c r="D325" i="23"/>
  <c r="D326" i="23"/>
  <c r="D327" i="23"/>
  <c r="D328" i="23"/>
  <c r="D329" i="23"/>
  <c r="D330" i="23"/>
  <c r="D331" i="23"/>
  <c r="D332" i="23"/>
  <c r="D333" i="23"/>
  <c r="D334" i="23"/>
  <c r="D335" i="23"/>
  <c r="D336" i="23"/>
  <c r="D337" i="23"/>
  <c r="D338" i="23"/>
  <c r="D339" i="23"/>
  <c r="D340" i="23"/>
  <c r="D341" i="23"/>
  <c r="D342" i="23"/>
  <c r="D343" i="23"/>
  <c r="D344" i="23"/>
  <c r="D345" i="23"/>
  <c r="D346" i="23"/>
  <c r="D347" i="23"/>
  <c r="D348" i="23"/>
  <c r="D349" i="23"/>
  <c r="D350" i="23"/>
  <c r="D351" i="23"/>
  <c r="D352" i="23"/>
  <c r="D353" i="23"/>
  <c r="D354" i="23"/>
  <c r="D355" i="23"/>
  <c r="D356" i="23"/>
  <c r="D357" i="23"/>
  <c r="D358" i="23"/>
  <c r="D359" i="23"/>
  <c r="D360" i="23"/>
  <c r="D361" i="23"/>
  <c r="D362" i="23"/>
  <c r="D363" i="23"/>
  <c r="D364" i="23"/>
  <c r="D365" i="23"/>
  <c r="D366" i="23"/>
  <c r="D367" i="23"/>
  <c r="D368" i="23"/>
  <c r="D369" i="23"/>
  <c r="D370" i="23"/>
  <c r="D371" i="23"/>
  <c r="D372" i="23"/>
  <c r="D373" i="23"/>
  <c r="D374" i="23"/>
  <c r="D375" i="23"/>
  <c r="D376" i="23"/>
  <c r="D377" i="23"/>
  <c r="D378" i="23"/>
  <c r="D379" i="23"/>
  <c r="D380" i="23"/>
  <c r="D381" i="23"/>
  <c r="D382" i="23"/>
  <c r="D383" i="23"/>
  <c r="D384" i="23"/>
  <c r="D385" i="23"/>
  <c r="D386" i="23"/>
  <c r="D387" i="23"/>
  <c r="D388" i="23"/>
  <c r="D389" i="23"/>
  <c r="D390" i="23"/>
  <c r="D391" i="23"/>
  <c r="D392" i="23"/>
  <c r="D393" i="23"/>
  <c r="D394" i="23"/>
  <c r="D395" i="23"/>
  <c r="D396" i="23"/>
  <c r="D397" i="23"/>
  <c r="D398" i="23"/>
  <c r="D399" i="23"/>
  <c r="D400" i="23"/>
  <c r="D401" i="23"/>
  <c r="D402" i="23"/>
  <c r="D403" i="23"/>
  <c r="D404" i="23"/>
  <c r="D405" i="23"/>
  <c r="D406" i="23"/>
  <c r="D407" i="23"/>
  <c r="D408" i="23"/>
  <c r="D409" i="23"/>
  <c r="D410" i="23"/>
  <c r="D411" i="23"/>
  <c r="D412" i="23"/>
  <c r="D413" i="23"/>
  <c r="D414" i="23"/>
  <c r="D415" i="23"/>
  <c r="D416" i="23"/>
  <c r="D417" i="23"/>
  <c r="D418" i="23"/>
  <c r="D419" i="23"/>
  <c r="D420" i="23"/>
  <c r="D421" i="23"/>
  <c r="D422" i="23"/>
  <c r="D423" i="23"/>
  <c r="D424" i="23"/>
  <c r="D425" i="23"/>
  <c r="D426" i="23"/>
  <c r="D427" i="23"/>
  <c r="D428" i="23"/>
  <c r="D429" i="23"/>
  <c r="D430" i="23"/>
  <c r="D431" i="23"/>
  <c r="D432" i="23"/>
  <c r="D433" i="23"/>
  <c r="D434" i="23"/>
  <c r="D435" i="23"/>
  <c r="D436" i="23"/>
  <c r="D437" i="23"/>
  <c r="D438" i="23"/>
  <c r="D439" i="23"/>
  <c r="D440" i="23"/>
  <c r="D441" i="23"/>
  <c r="D442" i="23"/>
  <c r="D443" i="23"/>
  <c r="D444" i="23"/>
  <c r="D445" i="23"/>
  <c r="D446" i="23"/>
  <c r="D447" i="23"/>
  <c r="D448" i="23"/>
  <c r="D449" i="23"/>
  <c r="D450" i="23"/>
  <c r="D451" i="23"/>
  <c r="D452" i="23"/>
  <c r="D453" i="23"/>
  <c r="D454" i="23"/>
  <c r="D455" i="23"/>
  <c r="D456" i="23"/>
  <c r="D457" i="23"/>
  <c r="D458" i="23"/>
  <c r="D459" i="23"/>
  <c r="D460" i="23"/>
  <c r="D461" i="23"/>
  <c r="D462" i="23"/>
  <c r="D463" i="23"/>
  <c r="D464" i="23"/>
  <c r="D465" i="23"/>
  <c r="D466" i="23"/>
  <c r="D467" i="23"/>
  <c r="D468" i="23"/>
  <c r="D469" i="23"/>
  <c r="D470" i="23"/>
  <c r="D471" i="23"/>
  <c r="D472" i="23"/>
  <c r="D473" i="23"/>
  <c r="D474" i="23"/>
  <c r="D475" i="23"/>
  <c r="D476" i="23"/>
  <c r="D477" i="23"/>
  <c r="D478" i="23"/>
  <c r="D479" i="23"/>
  <c r="D480" i="23"/>
  <c r="D481" i="23"/>
  <c r="D482" i="23"/>
  <c r="D483" i="23"/>
  <c r="D484" i="23"/>
  <c r="D485" i="23"/>
  <c r="D486" i="23"/>
  <c r="D487" i="23"/>
  <c r="D488" i="23"/>
  <c r="D489" i="23"/>
  <c r="D490" i="23"/>
  <c r="D491" i="23"/>
  <c r="D492" i="23"/>
  <c r="D493" i="23"/>
  <c r="D494" i="23"/>
  <c r="D495" i="23"/>
  <c r="D496" i="23"/>
  <c r="D497" i="23"/>
  <c r="D498" i="23"/>
  <c r="D499" i="23"/>
  <c r="D500" i="23"/>
  <c r="D501" i="23"/>
  <c r="D502" i="23"/>
  <c r="D503" i="23"/>
  <c r="D504" i="23"/>
  <c r="D505" i="23"/>
  <c r="D506" i="23"/>
  <c r="D507" i="23"/>
  <c r="D508" i="23"/>
  <c r="D509" i="23"/>
  <c r="D510" i="23"/>
  <c r="D511" i="23"/>
  <c r="D512" i="23"/>
  <c r="D513" i="23"/>
  <c r="D514" i="23"/>
  <c r="D515" i="23"/>
  <c r="D516" i="23"/>
  <c r="D517" i="23"/>
  <c r="D518" i="23"/>
  <c r="D519" i="23"/>
  <c r="D520" i="23"/>
  <c r="D521" i="23"/>
  <c r="D522" i="23"/>
  <c r="D523" i="23"/>
  <c r="D524" i="23"/>
  <c r="D525" i="23"/>
  <c r="D526" i="23"/>
  <c r="D527" i="23"/>
  <c r="D528" i="23"/>
  <c r="D529" i="23"/>
  <c r="D530" i="23"/>
  <c r="D531" i="23"/>
  <c r="D532" i="23"/>
  <c r="D533" i="23"/>
  <c r="D534" i="23"/>
  <c r="D535" i="23"/>
  <c r="D536" i="23"/>
  <c r="D537" i="23"/>
  <c r="D538" i="23"/>
  <c r="D539" i="23"/>
  <c r="D540" i="23"/>
  <c r="D541" i="23"/>
  <c r="D542" i="23"/>
  <c r="D543" i="23"/>
  <c r="D544" i="23"/>
  <c r="D545" i="23"/>
  <c r="D546" i="23"/>
  <c r="D547" i="23"/>
  <c r="D548" i="23"/>
  <c r="D549" i="23"/>
  <c r="D550" i="23"/>
  <c r="D551" i="23"/>
  <c r="D552" i="23"/>
  <c r="D553" i="23"/>
  <c r="D554" i="23"/>
  <c r="D555" i="23"/>
  <c r="D556" i="23"/>
  <c r="D557" i="23"/>
  <c r="D558" i="23"/>
  <c r="D559" i="23"/>
  <c r="D560" i="23"/>
  <c r="D561" i="23"/>
  <c r="D562" i="23"/>
  <c r="D563" i="23"/>
  <c r="D564" i="23"/>
  <c r="D565" i="23"/>
  <c r="D566" i="23"/>
  <c r="D567" i="23"/>
  <c r="D568" i="23"/>
  <c r="D569" i="23"/>
  <c r="D570" i="23"/>
  <c r="D571" i="23"/>
  <c r="D572" i="23"/>
  <c r="D573" i="23"/>
  <c r="D574" i="23"/>
  <c r="D575" i="23"/>
  <c r="D576" i="23"/>
  <c r="D577" i="23"/>
  <c r="D578" i="23"/>
  <c r="D579" i="23"/>
  <c r="D580" i="23"/>
  <c r="D581" i="23"/>
  <c r="D582" i="23"/>
  <c r="D583" i="23"/>
  <c r="D584" i="23"/>
  <c r="D585" i="23"/>
  <c r="D586" i="23"/>
  <c r="D587" i="23"/>
  <c r="D588" i="23"/>
  <c r="D589" i="23"/>
  <c r="D590" i="23"/>
  <c r="D591" i="23"/>
  <c r="D592" i="23"/>
  <c r="D593" i="23"/>
  <c r="D594" i="23"/>
  <c r="D595" i="23"/>
  <c r="D596" i="23"/>
  <c r="D597" i="23"/>
  <c r="D598" i="23"/>
  <c r="D599" i="23"/>
  <c r="D600" i="23"/>
  <c r="D601" i="23"/>
  <c r="D602" i="23"/>
  <c r="D603" i="23"/>
  <c r="D604" i="23"/>
  <c r="D605" i="23"/>
  <c r="D606" i="23"/>
  <c r="D607" i="23"/>
  <c r="D608" i="23"/>
  <c r="D609" i="23"/>
  <c r="D610" i="23"/>
  <c r="D611" i="23"/>
  <c r="D612" i="23"/>
  <c r="D613" i="23"/>
  <c r="D614" i="23"/>
  <c r="D615" i="23"/>
  <c r="D616" i="23"/>
  <c r="D617" i="23"/>
  <c r="D618" i="23"/>
  <c r="D619" i="23"/>
  <c r="D620" i="23"/>
  <c r="D621" i="23"/>
  <c r="D622" i="23"/>
  <c r="D623" i="23"/>
  <c r="D624" i="23"/>
  <c r="D625" i="23"/>
  <c r="D626" i="23"/>
  <c r="D627" i="23"/>
  <c r="D628" i="23"/>
  <c r="D629" i="23"/>
  <c r="D630" i="23"/>
  <c r="D631" i="23"/>
  <c r="D632" i="23"/>
  <c r="D633" i="23"/>
  <c r="D634" i="23"/>
  <c r="D635" i="23"/>
  <c r="D636" i="23"/>
  <c r="D637" i="23"/>
  <c r="D638" i="23"/>
  <c r="D639" i="23"/>
  <c r="D640" i="23"/>
  <c r="D641" i="23"/>
  <c r="D642" i="23"/>
  <c r="D643" i="23"/>
  <c r="D644" i="23"/>
  <c r="D645" i="23"/>
  <c r="D646" i="23"/>
  <c r="D647" i="23"/>
  <c r="D648" i="23"/>
  <c r="D649" i="23"/>
  <c r="D650" i="23"/>
  <c r="D651" i="23"/>
  <c r="D652" i="23"/>
  <c r="D653" i="23"/>
  <c r="D654" i="23"/>
  <c r="D655" i="23"/>
  <c r="D656" i="23"/>
  <c r="D657" i="23"/>
  <c r="D658" i="23"/>
  <c r="D659" i="23"/>
  <c r="D660" i="23"/>
  <c r="D661" i="23"/>
  <c r="D662" i="23"/>
  <c r="D663" i="23"/>
  <c r="D664" i="23"/>
  <c r="D665" i="23"/>
  <c r="D666" i="23"/>
  <c r="D667" i="23"/>
  <c r="D668" i="23"/>
  <c r="D669" i="23"/>
  <c r="D670" i="23"/>
  <c r="D671" i="23"/>
  <c r="D672" i="23"/>
  <c r="D673" i="23"/>
  <c r="D674" i="23"/>
  <c r="D675" i="23"/>
  <c r="D676" i="23"/>
  <c r="D677" i="23"/>
  <c r="D678" i="23"/>
  <c r="D679" i="23"/>
  <c r="D680" i="23"/>
  <c r="D681" i="23"/>
  <c r="D682" i="23"/>
  <c r="D683" i="23"/>
  <c r="D684" i="23"/>
  <c r="D685" i="23"/>
  <c r="D686" i="23"/>
  <c r="D687" i="23"/>
  <c r="D688" i="23"/>
  <c r="D689" i="23"/>
  <c r="D690" i="23"/>
  <c r="D691" i="23"/>
  <c r="D692" i="23"/>
  <c r="D693" i="23"/>
  <c r="D694" i="23"/>
  <c r="D695" i="23"/>
  <c r="D2" i="23"/>
  <c r="E4" i="23"/>
  <c r="E5" i="23"/>
  <c r="E6" i="23"/>
  <c r="E7" i="23"/>
  <c r="E8" i="23"/>
  <c r="E9" i="23"/>
  <c r="E10" i="23"/>
  <c r="E11" i="23"/>
  <c r="E12" i="23"/>
  <c r="E13" i="23"/>
  <c r="E14" i="23"/>
  <c r="E15" i="23"/>
  <c r="E16" i="23"/>
  <c r="E17" i="23"/>
  <c r="E18" i="23"/>
  <c r="E19" i="23"/>
  <c r="E20" i="23"/>
  <c r="E21" i="23"/>
  <c r="E22" i="23"/>
  <c r="E23" i="23"/>
  <c r="E24" i="23"/>
  <c r="E25" i="23"/>
  <c r="E26" i="23"/>
  <c r="E27" i="23"/>
  <c r="E28" i="23"/>
  <c r="E29" i="23"/>
  <c r="E30" i="23"/>
  <c r="E31" i="23"/>
  <c r="E32" i="23"/>
  <c r="E33" i="23"/>
  <c r="E34" i="23"/>
  <c r="E35" i="23"/>
  <c r="E36" i="23"/>
  <c r="E37" i="23"/>
  <c r="E38" i="23"/>
  <c r="E39" i="23"/>
  <c r="E40" i="23"/>
  <c r="E41" i="23"/>
  <c r="E42" i="23"/>
  <c r="E43" i="23"/>
  <c r="E44" i="23"/>
  <c r="E45" i="23"/>
  <c r="E46" i="23"/>
  <c r="E47" i="23"/>
  <c r="E48" i="23"/>
  <c r="E49" i="23"/>
  <c r="E50" i="23"/>
  <c r="E51" i="23"/>
  <c r="E52" i="23"/>
  <c r="E53" i="23"/>
  <c r="E54" i="23"/>
  <c r="E55" i="23"/>
  <c r="E56" i="23"/>
  <c r="E57" i="23"/>
  <c r="E58" i="23"/>
  <c r="E59" i="23"/>
  <c r="E60" i="23"/>
  <c r="E61" i="23"/>
  <c r="E62" i="23"/>
  <c r="E63" i="23"/>
  <c r="E64" i="23"/>
  <c r="E65" i="23"/>
  <c r="E66" i="23"/>
  <c r="E67" i="23"/>
  <c r="E68" i="23"/>
  <c r="E69" i="23"/>
  <c r="E70" i="23"/>
  <c r="E71" i="23"/>
  <c r="E72" i="23"/>
  <c r="E73" i="23"/>
  <c r="E74" i="23"/>
  <c r="E75" i="23"/>
  <c r="E76" i="23"/>
  <c r="E77" i="23"/>
  <c r="E78" i="23"/>
  <c r="E79" i="23"/>
  <c r="E80" i="23"/>
  <c r="E81" i="23"/>
  <c r="E82" i="23"/>
  <c r="E83" i="23"/>
  <c r="E84" i="23"/>
  <c r="E85" i="23"/>
  <c r="E86" i="23"/>
  <c r="E87" i="23"/>
  <c r="E88" i="23"/>
  <c r="E89" i="23"/>
  <c r="E90" i="23"/>
  <c r="E91" i="23"/>
  <c r="E92" i="23"/>
  <c r="E93" i="23"/>
  <c r="E94" i="23"/>
  <c r="E95" i="23"/>
  <c r="E96" i="23"/>
  <c r="E97" i="23"/>
  <c r="E98" i="23"/>
  <c r="E99" i="23"/>
  <c r="E100" i="23"/>
  <c r="E101" i="23"/>
  <c r="E102" i="23"/>
  <c r="E103" i="23"/>
  <c r="E104" i="23"/>
  <c r="E105" i="23"/>
  <c r="E106" i="23"/>
  <c r="E107" i="23"/>
  <c r="E108" i="23"/>
  <c r="E109" i="23"/>
  <c r="E110" i="23"/>
  <c r="E111" i="23"/>
  <c r="E112" i="23"/>
  <c r="E113" i="23"/>
  <c r="E114" i="23"/>
  <c r="E115" i="23"/>
  <c r="E116" i="23"/>
  <c r="E117" i="23"/>
  <c r="E118" i="23"/>
  <c r="E119" i="23"/>
  <c r="E120" i="23"/>
  <c r="E121" i="23"/>
  <c r="E122" i="23"/>
  <c r="E123" i="23"/>
  <c r="E124" i="23"/>
  <c r="E125" i="23"/>
  <c r="E126" i="23"/>
  <c r="E127" i="23"/>
  <c r="E128" i="23"/>
  <c r="E129" i="23"/>
  <c r="E130" i="23"/>
  <c r="E131" i="23"/>
  <c r="E132" i="23"/>
  <c r="E133" i="23"/>
  <c r="E134" i="23"/>
  <c r="E135" i="23"/>
  <c r="E136" i="23"/>
  <c r="E137" i="23"/>
  <c r="E138" i="23"/>
  <c r="E139" i="23"/>
  <c r="E140" i="23"/>
  <c r="E141" i="23"/>
  <c r="E142" i="23"/>
  <c r="E143" i="23"/>
  <c r="E144" i="23"/>
  <c r="E145" i="23"/>
  <c r="E146" i="23"/>
  <c r="E147" i="23"/>
  <c r="E148" i="23"/>
  <c r="E149" i="23"/>
  <c r="E150" i="23"/>
  <c r="E151" i="23"/>
  <c r="E152" i="23"/>
  <c r="E153" i="23"/>
  <c r="E154" i="23"/>
  <c r="E155" i="23"/>
  <c r="E156" i="23"/>
  <c r="E157" i="23"/>
  <c r="E158" i="23"/>
  <c r="E159" i="23"/>
  <c r="E160" i="23"/>
  <c r="E161" i="23"/>
  <c r="E162" i="23"/>
  <c r="E163" i="23"/>
  <c r="E164" i="23"/>
  <c r="E165" i="23"/>
  <c r="E166" i="23"/>
  <c r="E167" i="23"/>
  <c r="E168" i="23"/>
  <c r="E169" i="23"/>
  <c r="E170" i="23"/>
  <c r="E171" i="23"/>
  <c r="E172" i="23"/>
  <c r="E173" i="23"/>
  <c r="E174" i="23"/>
  <c r="E175" i="23"/>
  <c r="E176" i="23"/>
  <c r="E177" i="23"/>
  <c r="E178" i="23"/>
  <c r="E179" i="23"/>
  <c r="E180" i="23"/>
  <c r="E181" i="23"/>
  <c r="E182" i="23"/>
  <c r="E183" i="23"/>
  <c r="E184" i="23"/>
  <c r="E185" i="23"/>
  <c r="E186" i="23"/>
  <c r="E187" i="23"/>
  <c r="E188" i="23"/>
  <c r="E189" i="23"/>
  <c r="E190" i="23"/>
  <c r="E191" i="23"/>
  <c r="E192" i="23"/>
  <c r="E193" i="23"/>
  <c r="E194" i="23"/>
  <c r="E195" i="23"/>
  <c r="E196" i="23"/>
  <c r="E197" i="23"/>
  <c r="E198" i="23"/>
  <c r="E199" i="23"/>
  <c r="E200" i="23"/>
  <c r="E201" i="23"/>
  <c r="E202" i="23"/>
  <c r="E203" i="23"/>
  <c r="E204" i="23"/>
  <c r="E205" i="23"/>
  <c r="E206" i="23"/>
  <c r="E207" i="23"/>
  <c r="E208" i="23"/>
  <c r="E209" i="23"/>
  <c r="E210" i="23"/>
  <c r="E211" i="23"/>
  <c r="E212" i="23"/>
  <c r="E213" i="23"/>
  <c r="E214" i="23"/>
  <c r="E215" i="23"/>
  <c r="E216" i="23"/>
  <c r="E217" i="23"/>
  <c r="E218" i="23"/>
  <c r="E219" i="23"/>
  <c r="E220" i="23"/>
  <c r="E221" i="23"/>
  <c r="E222" i="23"/>
  <c r="E223" i="23"/>
  <c r="E224" i="23"/>
  <c r="E225" i="23"/>
  <c r="E226" i="23"/>
  <c r="E227" i="23"/>
  <c r="E228" i="23"/>
  <c r="E229" i="23"/>
  <c r="E230" i="23"/>
  <c r="E231" i="23"/>
  <c r="E232" i="23"/>
  <c r="E233" i="23"/>
  <c r="E234" i="23"/>
  <c r="E235" i="23"/>
  <c r="E236" i="23"/>
  <c r="E237" i="23"/>
  <c r="E238" i="23"/>
  <c r="E239" i="23"/>
  <c r="E240" i="23"/>
  <c r="E241" i="23"/>
  <c r="E242" i="23"/>
  <c r="E243" i="23"/>
  <c r="E244" i="23"/>
  <c r="E245" i="23"/>
  <c r="E246" i="23"/>
  <c r="E247" i="23"/>
  <c r="E248" i="23"/>
  <c r="E249" i="23"/>
  <c r="E250" i="23"/>
  <c r="E251" i="23"/>
  <c r="E252" i="23"/>
  <c r="E253" i="23"/>
  <c r="E254" i="23"/>
  <c r="E255" i="23"/>
  <c r="E256" i="23"/>
  <c r="E257" i="23"/>
  <c r="E258" i="23"/>
  <c r="E259" i="23"/>
  <c r="E260" i="23"/>
  <c r="E261" i="23"/>
  <c r="E262" i="23"/>
  <c r="E263" i="23"/>
  <c r="E264" i="23"/>
  <c r="E265" i="23"/>
  <c r="E266" i="23"/>
  <c r="E267" i="23"/>
  <c r="E268" i="23"/>
  <c r="E269" i="23"/>
  <c r="E270" i="23"/>
  <c r="E271" i="23"/>
  <c r="E272" i="23"/>
  <c r="E273" i="23"/>
  <c r="E274" i="23"/>
  <c r="E275" i="23"/>
  <c r="E276" i="23"/>
  <c r="E277" i="23"/>
  <c r="E278" i="23"/>
  <c r="E279" i="23"/>
  <c r="E280" i="23"/>
  <c r="E281" i="23"/>
  <c r="E282" i="23"/>
  <c r="E283" i="23"/>
  <c r="E284" i="23"/>
  <c r="E285" i="23"/>
  <c r="E286" i="23"/>
  <c r="E287" i="23"/>
  <c r="E288" i="23"/>
  <c r="E289" i="23"/>
  <c r="E290" i="23"/>
  <c r="E291" i="23"/>
  <c r="E292" i="23"/>
  <c r="E293" i="23"/>
  <c r="E294" i="23"/>
  <c r="E295" i="23"/>
  <c r="E296" i="23"/>
  <c r="E297" i="23"/>
  <c r="E298" i="23"/>
  <c r="E299" i="23"/>
  <c r="E300" i="23"/>
  <c r="E301" i="23"/>
  <c r="E302" i="23"/>
  <c r="E303" i="23"/>
  <c r="E304" i="23"/>
  <c r="E305" i="23"/>
  <c r="E306" i="23"/>
  <c r="E307" i="23"/>
  <c r="E308" i="23"/>
  <c r="E309" i="23"/>
  <c r="E310" i="23"/>
  <c r="E311" i="23"/>
  <c r="E312" i="23"/>
  <c r="E313" i="23"/>
  <c r="E314" i="23"/>
  <c r="E315" i="23"/>
  <c r="E316" i="23"/>
  <c r="E317" i="23"/>
  <c r="E318" i="23"/>
  <c r="E319" i="23"/>
  <c r="E320" i="23"/>
  <c r="E321" i="23"/>
  <c r="E322" i="23"/>
  <c r="E323" i="23"/>
  <c r="E324" i="23"/>
  <c r="E325" i="23"/>
  <c r="E326" i="23"/>
  <c r="E327" i="23"/>
  <c r="E328" i="23"/>
  <c r="E329" i="23"/>
  <c r="E330" i="23"/>
  <c r="E331" i="23"/>
  <c r="E332" i="23"/>
  <c r="E333" i="23"/>
  <c r="E334" i="23"/>
  <c r="E335" i="23"/>
  <c r="E336" i="23"/>
  <c r="E337" i="23"/>
  <c r="E338" i="23"/>
  <c r="E339" i="23"/>
  <c r="E340" i="23"/>
  <c r="E341" i="23"/>
  <c r="E342" i="23"/>
  <c r="E343" i="23"/>
  <c r="E344" i="23"/>
  <c r="E345" i="23"/>
  <c r="E346" i="23"/>
  <c r="E347" i="23"/>
  <c r="E348" i="23"/>
  <c r="E349" i="23"/>
  <c r="E350" i="23"/>
  <c r="E351" i="23"/>
  <c r="E352" i="23"/>
  <c r="E353" i="23"/>
  <c r="E354" i="23"/>
  <c r="E355" i="23"/>
  <c r="E356" i="23"/>
  <c r="E357" i="23"/>
  <c r="E358" i="23"/>
  <c r="E359" i="23"/>
  <c r="E360" i="23"/>
  <c r="E361" i="23"/>
  <c r="E362" i="23"/>
  <c r="E363" i="23"/>
  <c r="E364" i="23"/>
  <c r="E365" i="23"/>
  <c r="E366" i="23"/>
  <c r="E367" i="23"/>
  <c r="E368" i="23"/>
  <c r="E369" i="23"/>
  <c r="E370" i="23"/>
  <c r="E371" i="23"/>
  <c r="E372" i="23"/>
  <c r="E373" i="23"/>
  <c r="E374" i="23"/>
  <c r="E375" i="23"/>
  <c r="E376" i="23"/>
  <c r="E377" i="23"/>
  <c r="E378" i="23"/>
  <c r="E379" i="23"/>
  <c r="E380" i="23"/>
  <c r="E381" i="23"/>
  <c r="E382" i="23"/>
  <c r="E383" i="23"/>
  <c r="E384" i="23"/>
  <c r="E385" i="23"/>
  <c r="E386" i="23"/>
  <c r="E387" i="23"/>
  <c r="E388" i="23"/>
  <c r="E389" i="23"/>
  <c r="E390" i="23"/>
  <c r="E391" i="23"/>
  <c r="E392" i="23"/>
  <c r="E393" i="23"/>
  <c r="E394" i="23"/>
  <c r="E395" i="23"/>
  <c r="E396" i="23"/>
  <c r="E397" i="23"/>
  <c r="E398" i="23"/>
  <c r="E399" i="23"/>
  <c r="E400" i="23"/>
  <c r="E401" i="23"/>
  <c r="E402" i="23"/>
  <c r="E403" i="23"/>
  <c r="E404" i="23"/>
  <c r="E405" i="23"/>
  <c r="E406" i="23"/>
  <c r="E407" i="23"/>
  <c r="E408" i="23"/>
  <c r="E409" i="23"/>
  <c r="E410" i="23"/>
  <c r="E411" i="23"/>
  <c r="E412" i="23"/>
  <c r="E413" i="23"/>
  <c r="E414" i="23"/>
  <c r="E415" i="23"/>
  <c r="E416" i="23"/>
  <c r="E417" i="23"/>
  <c r="E418" i="23"/>
  <c r="E419" i="23"/>
  <c r="E420" i="23"/>
  <c r="E421" i="23"/>
  <c r="E422" i="23"/>
  <c r="E423" i="23"/>
  <c r="E424" i="23"/>
  <c r="E425" i="23"/>
  <c r="E426" i="23"/>
  <c r="E427" i="23"/>
  <c r="E428" i="23"/>
  <c r="E429" i="23"/>
  <c r="E430" i="23"/>
  <c r="E431" i="23"/>
  <c r="E432" i="23"/>
  <c r="E433" i="23"/>
  <c r="E434" i="23"/>
  <c r="E435" i="23"/>
  <c r="E436" i="23"/>
  <c r="E437" i="23"/>
  <c r="E438" i="23"/>
  <c r="E439" i="23"/>
  <c r="E440" i="23"/>
  <c r="E441" i="23"/>
  <c r="E442" i="23"/>
  <c r="E443" i="23"/>
  <c r="E444" i="23"/>
  <c r="E445" i="23"/>
  <c r="E446" i="23"/>
  <c r="E447" i="23"/>
  <c r="E448" i="23"/>
  <c r="E449" i="23"/>
  <c r="E450" i="23"/>
  <c r="E451" i="23"/>
  <c r="E452" i="23"/>
  <c r="E453" i="23"/>
  <c r="E454" i="23"/>
  <c r="E455" i="23"/>
  <c r="E456" i="23"/>
  <c r="E457" i="23"/>
  <c r="E458" i="23"/>
  <c r="E459" i="23"/>
  <c r="E460" i="23"/>
  <c r="E461" i="23"/>
  <c r="E462" i="23"/>
  <c r="E463" i="23"/>
  <c r="E464" i="23"/>
  <c r="E465" i="23"/>
  <c r="E466" i="23"/>
  <c r="E467" i="23"/>
  <c r="E468" i="23"/>
  <c r="E469" i="23"/>
  <c r="E470" i="23"/>
  <c r="E471" i="23"/>
  <c r="E472" i="23"/>
  <c r="E473" i="23"/>
  <c r="E474" i="23"/>
  <c r="E475" i="23"/>
  <c r="E476" i="23"/>
  <c r="E477" i="23"/>
  <c r="E478" i="23"/>
  <c r="E479" i="23"/>
  <c r="E480" i="23"/>
  <c r="E481" i="23"/>
  <c r="E482" i="23"/>
  <c r="E483" i="23"/>
  <c r="E484" i="23"/>
  <c r="E485" i="23"/>
  <c r="E486" i="23"/>
  <c r="E487" i="23"/>
  <c r="E488" i="23"/>
  <c r="E489" i="23"/>
  <c r="E490" i="23"/>
  <c r="E491" i="23"/>
  <c r="E492" i="23"/>
  <c r="E493" i="23"/>
  <c r="E494" i="23"/>
  <c r="E495" i="23"/>
  <c r="E496" i="23"/>
  <c r="E497" i="23"/>
  <c r="E498" i="23"/>
  <c r="E499" i="23"/>
  <c r="E500" i="23"/>
  <c r="E501" i="23"/>
  <c r="E502" i="23"/>
  <c r="E503" i="23"/>
  <c r="E504" i="23"/>
  <c r="E505" i="23"/>
  <c r="E506" i="23"/>
  <c r="E507" i="23"/>
  <c r="E508" i="23"/>
  <c r="E509" i="23"/>
  <c r="E510" i="23"/>
  <c r="E511" i="23"/>
  <c r="E512" i="23"/>
  <c r="E513" i="23"/>
  <c r="E514" i="23"/>
  <c r="E515" i="23"/>
  <c r="E516" i="23"/>
  <c r="E517" i="23"/>
  <c r="E518" i="23"/>
  <c r="E519" i="23"/>
  <c r="E520" i="23"/>
  <c r="E521" i="23"/>
  <c r="E522" i="23"/>
  <c r="E523" i="23"/>
  <c r="E524" i="23"/>
  <c r="E525" i="23"/>
  <c r="E526" i="23"/>
  <c r="E527" i="23"/>
  <c r="E528" i="23"/>
  <c r="E529" i="23"/>
  <c r="E530" i="23"/>
  <c r="E531" i="23"/>
  <c r="E532" i="23"/>
  <c r="E533" i="23"/>
  <c r="E534" i="23"/>
  <c r="E535" i="23"/>
  <c r="E536" i="23"/>
  <c r="E537" i="23"/>
  <c r="E538" i="23"/>
  <c r="E539" i="23"/>
  <c r="E540" i="23"/>
  <c r="E541" i="23"/>
  <c r="E542" i="23"/>
  <c r="E543" i="23"/>
  <c r="E544" i="23"/>
  <c r="E545" i="23"/>
  <c r="E546" i="23"/>
  <c r="E547" i="23"/>
  <c r="E548" i="23"/>
  <c r="E549" i="23"/>
  <c r="E550" i="23"/>
  <c r="E551" i="23"/>
  <c r="E552" i="23"/>
  <c r="E553" i="23"/>
  <c r="E554" i="23"/>
  <c r="E555" i="23"/>
  <c r="E556" i="23"/>
  <c r="E557" i="23"/>
  <c r="E558" i="23"/>
  <c r="E559" i="23"/>
  <c r="E560" i="23"/>
  <c r="E561" i="23"/>
  <c r="E562" i="23"/>
  <c r="E563" i="23"/>
  <c r="E564" i="23"/>
  <c r="E565" i="23"/>
  <c r="E566" i="23"/>
  <c r="E567" i="23"/>
  <c r="E568" i="23"/>
  <c r="E569" i="23"/>
  <c r="E570" i="23"/>
  <c r="E571" i="23"/>
  <c r="E572" i="23"/>
  <c r="E573" i="23"/>
  <c r="E574" i="23"/>
  <c r="E575" i="23"/>
  <c r="E576" i="23"/>
  <c r="E577" i="23"/>
  <c r="E578" i="23"/>
  <c r="E579" i="23"/>
  <c r="E580" i="23"/>
  <c r="E581" i="23"/>
  <c r="E582" i="23"/>
  <c r="E583" i="23"/>
  <c r="E584" i="23"/>
  <c r="E585" i="23"/>
  <c r="E586" i="23"/>
  <c r="E587" i="23"/>
  <c r="E588" i="23"/>
  <c r="E589" i="23"/>
  <c r="E590" i="23"/>
  <c r="E591" i="23"/>
  <c r="E592" i="23"/>
  <c r="E593" i="23"/>
  <c r="E594" i="23"/>
  <c r="E595" i="23"/>
  <c r="E596" i="23"/>
  <c r="E597" i="23"/>
  <c r="E598" i="23"/>
  <c r="E599" i="23"/>
  <c r="E600" i="23"/>
  <c r="E601" i="23"/>
  <c r="E602" i="23"/>
  <c r="E603" i="23"/>
  <c r="E604" i="23"/>
  <c r="E605" i="23"/>
  <c r="E606" i="23"/>
  <c r="E607" i="23"/>
  <c r="E608" i="23"/>
  <c r="E609" i="23"/>
  <c r="E610" i="23"/>
  <c r="E611" i="23"/>
  <c r="E612" i="23"/>
  <c r="E613" i="23"/>
  <c r="E614" i="23"/>
  <c r="E615" i="23"/>
  <c r="E616" i="23"/>
  <c r="E617" i="23"/>
  <c r="E618" i="23"/>
  <c r="E619" i="23"/>
  <c r="E620" i="23"/>
  <c r="E621" i="23"/>
  <c r="E622" i="23"/>
  <c r="E623" i="23"/>
  <c r="E624" i="23"/>
  <c r="E625" i="23"/>
  <c r="E626" i="23"/>
  <c r="E627" i="23"/>
  <c r="E628" i="23"/>
  <c r="E629" i="23"/>
  <c r="E630" i="23"/>
  <c r="E631" i="23"/>
  <c r="E632" i="23"/>
  <c r="E633" i="23"/>
  <c r="E634" i="23"/>
  <c r="E635" i="23"/>
  <c r="E636" i="23"/>
  <c r="E637" i="23"/>
  <c r="E638" i="23"/>
  <c r="E639" i="23"/>
  <c r="E640" i="23"/>
  <c r="E641" i="23"/>
  <c r="E642" i="23"/>
  <c r="E643" i="23"/>
  <c r="E644" i="23"/>
  <c r="E645" i="23"/>
  <c r="E646" i="23"/>
  <c r="E647" i="23"/>
  <c r="E648" i="23"/>
  <c r="E649" i="23"/>
  <c r="E650" i="23"/>
  <c r="E651" i="23"/>
  <c r="E652" i="23"/>
  <c r="E653" i="23"/>
  <c r="E654" i="23"/>
  <c r="E655" i="23"/>
  <c r="E656" i="23"/>
  <c r="E657" i="23"/>
  <c r="E658" i="23"/>
  <c r="E659" i="23"/>
  <c r="E660" i="23"/>
  <c r="E661" i="23"/>
  <c r="E662" i="23"/>
  <c r="E663" i="23"/>
  <c r="E664" i="23"/>
  <c r="E665" i="23"/>
  <c r="E666" i="23"/>
  <c r="E667" i="23"/>
  <c r="E668" i="23"/>
  <c r="E669" i="23"/>
  <c r="E670" i="23"/>
  <c r="E671" i="23"/>
  <c r="E672" i="23"/>
  <c r="E673" i="23"/>
  <c r="E674" i="23"/>
  <c r="E675" i="23"/>
  <c r="E676" i="23"/>
  <c r="E677" i="23"/>
  <c r="E678" i="23"/>
  <c r="E679" i="23"/>
  <c r="E680" i="23"/>
  <c r="E681" i="23"/>
  <c r="E682" i="23"/>
  <c r="E683" i="23"/>
  <c r="E684" i="23"/>
  <c r="E685" i="23"/>
  <c r="E686" i="23"/>
  <c r="E687" i="23"/>
  <c r="E688" i="23"/>
  <c r="E689" i="23"/>
  <c r="E690" i="23"/>
  <c r="E691" i="23"/>
  <c r="E692" i="23"/>
  <c r="E693" i="23"/>
  <c r="E694" i="23"/>
  <c r="E695" i="23"/>
  <c r="E3" i="23"/>
  <c r="L695" i="23"/>
  <c r="L694" i="23"/>
  <c r="L693" i="23"/>
  <c r="L692" i="23"/>
  <c r="L691" i="23"/>
  <c r="L690" i="23"/>
  <c r="L689" i="23"/>
  <c r="L688" i="23"/>
  <c r="L687" i="23"/>
  <c r="L686" i="23"/>
  <c r="L685" i="23"/>
  <c r="L684" i="23"/>
  <c r="L683" i="23"/>
  <c r="L682" i="23"/>
  <c r="L681" i="23"/>
  <c r="L680" i="23"/>
  <c r="L679" i="23"/>
  <c r="L678" i="23"/>
  <c r="L677" i="23"/>
  <c r="L676" i="23"/>
  <c r="L675" i="23"/>
  <c r="L674" i="23"/>
  <c r="L673" i="23"/>
  <c r="L672" i="23"/>
  <c r="L671" i="23"/>
  <c r="L670" i="23"/>
  <c r="L669" i="23"/>
  <c r="L668" i="23"/>
  <c r="L667" i="23"/>
  <c r="L666" i="23"/>
  <c r="L665" i="23"/>
  <c r="L664" i="23"/>
  <c r="L663" i="23"/>
  <c r="L662" i="23"/>
  <c r="L661" i="23"/>
  <c r="L660" i="23"/>
  <c r="L659" i="23"/>
  <c r="L658" i="23"/>
  <c r="L657" i="23"/>
  <c r="L656" i="23"/>
  <c r="L655" i="23"/>
  <c r="L654" i="23"/>
  <c r="L653" i="23"/>
  <c r="L652" i="23"/>
  <c r="L651" i="23"/>
  <c r="L650" i="23"/>
  <c r="L649" i="23"/>
  <c r="L648" i="23"/>
  <c r="L647" i="23"/>
  <c r="L646" i="23"/>
  <c r="L645" i="23"/>
  <c r="L644" i="23"/>
  <c r="L643" i="23"/>
  <c r="L642" i="23"/>
  <c r="L641" i="23"/>
  <c r="L640" i="23"/>
  <c r="L639" i="23"/>
  <c r="L638" i="23"/>
  <c r="L637" i="23"/>
  <c r="L636" i="23"/>
  <c r="L635" i="23"/>
  <c r="L634" i="23"/>
  <c r="L633" i="23"/>
  <c r="L632" i="23"/>
  <c r="L631" i="23"/>
  <c r="L630" i="23"/>
  <c r="L629" i="23"/>
  <c r="L628" i="23"/>
  <c r="L627" i="23"/>
  <c r="L626" i="23"/>
  <c r="L625" i="23"/>
  <c r="L624" i="23"/>
  <c r="L623" i="23"/>
  <c r="L622" i="23"/>
  <c r="L621" i="23"/>
  <c r="L620" i="23"/>
  <c r="L619" i="23"/>
  <c r="L618" i="23"/>
  <c r="L617" i="23"/>
  <c r="L616" i="23"/>
  <c r="L615" i="23"/>
  <c r="L614" i="23"/>
  <c r="L613" i="23"/>
  <c r="L612" i="23"/>
  <c r="L611" i="23"/>
  <c r="L610" i="23"/>
  <c r="L609" i="23"/>
  <c r="L608" i="23"/>
  <c r="L607" i="23"/>
  <c r="L606" i="23"/>
  <c r="L605" i="23"/>
  <c r="L604" i="23"/>
  <c r="L603" i="23"/>
  <c r="L602" i="23"/>
  <c r="L601" i="23"/>
  <c r="L600" i="23"/>
  <c r="L599" i="23"/>
  <c r="L598" i="23"/>
  <c r="L597" i="23"/>
  <c r="L596" i="23"/>
  <c r="L595" i="23"/>
  <c r="L594" i="23"/>
  <c r="L593" i="23"/>
  <c r="L592" i="23"/>
  <c r="L591" i="23"/>
  <c r="L590" i="23"/>
  <c r="L589" i="23"/>
  <c r="L588" i="23"/>
  <c r="L587" i="23"/>
  <c r="L586" i="23"/>
  <c r="L585" i="23"/>
  <c r="L584" i="23"/>
  <c r="L583" i="23"/>
  <c r="L582" i="23"/>
  <c r="L581" i="23"/>
  <c r="L580" i="23"/>
  <c r="L579" i="23"/>
  <c r="L578" i="23"/>
  <c r="L577" i="23"/>
  <c r="L576" i="23"/>
  <c r="L575" i="23"/>
  <c r="L574" i="23"/>
  <c r="L573" i="23"/>
  <c r="L572" i="23"/>
  <c r="L571" i="23"/>
  <c r="L570" i="23"/>
  <c r="L569" i="23"/>
  <c r="L568" i="23"/>
  <c r="L567" i="23"/>
  <c r="L566" i="23"/>
  <c r="L565" i="23"/>
  <c r="L564" i="23"/>
  <c r="L563" i="23"/>
  <c r="L562" i="23"/>
  <c r="L561" i="23"/>
  <c r="L560" i="23"/>
  <c r="L559" i="23"/>
  <c r="L558" i="23"/>
  <c r="L557" i="23"/>
  <c r="L556" i="23"/>
  <c r="L555" i="23"/>
  <c r="L554" i="23"/>
  <c r="L553" i="23"/>
  <c r="L552" i="23"/>
  <c r="L551" i="23"/>
  <c r="L550" i="23"/>
  <c r="L549" i="23"/>
  <c r="L548" i="23"/>
  <c r="L547" i="23"/>
  <c r="L546" i="23"/>
  <c r="L545" i="23"/>
  <c r="L544" i="23"/>
  <c r="L543" i="23"/>
  <c r="L542" i="23"/>
  <c r="L541" i="23"/>
  <c r="L540" i="23"/>
  <c r="L539" i="23"/>
  <c r="L538" i="23"/>
  <c r="L537" i="23"/>
  <c r="L536" i="23"/>
  <c r="L535" i="23"/>
  <c r="L534" i="23"/>
  <c r="L533" i="23"/>
  <c r="L532" i="23"/>
  <c r="L531" i="23"/>
  <c r="L530" i="23"/>
  <c r="L529" i="23"/>
  <c r="L528" i="23"/>
  <c r="L527" i="23"/>
  <c r="L526" i="23"/>
  <c r="L525" i="23"/>
  <c r="L524" i="23"/>
  <c r="L523" i="23"/>
  <c r="L522" i="23"/>
  <c r="L521" i="23"/>
  <c r="L520" i="23"/>
  <c r="L519" i="23"/>
  <c r="L518" i="23"/>
  <c r="L517" i="23"/>
  <c r="L516" i="23"/>
  <c r="L515" i="23"/>
  <c r="L514" i="23"/>
  <c r="L513" i="23"/>
  <c r="L512" i="23"/>
  <c r="L511" i="23"/>
  <c r="L510" i="23"/>
  <c r="L509" i="23"/>
  <c r="L508" i="23"/>
  <c r="L507" i="23"/>
  <c r="L506" i="23"/>
  <c r="L505" i="23"/>
  <c r="L504" i="23"/>
  <c r="L503" i="23"/>
  <c r="L502" i="23"/>
  <c r="L501" i="23"/>
  <c r="L500" i="23"/>
  <c r="L499" i="23"/>
  <c r="L498" i="23"/>
  <c r="L497" i="23"/>
  <c r="L496" i="23"/>
  <c r="L495" i="23"/>
  <c r="L494" i="23"/>
  <c r="L493" i="23"/>
  <c r="L492" i="23"/>
  <c r="L491" i="23"/>
  <c r="L490" i="23"/>
  <c r="L489" i="23"/>
  <c r="L488" i="23"/>
  <c r="L487" i="23"/>
  <c r="L486" i="23"/>
  <c r="L485" i="23"/>
  <c r="L484" i="23"/>
  <c r="L483" i="23"/>
  <c r="L482" i="23"/>
  <c r="L481" i="23"/>
  <c r="L480" i="23"/>
  <c r="L479" i="23"/>
  <c r="L478" i="23"/>
  <c r="L477" i="23"/>
  <c r="L476" i="23"/>
  <c r="L475" i="23"/>
  <c r="L474" i="23"/>
  <c r="L473" i="23"/>
  <c r="L472" i="23"/>
  <c r="L471" i="23"/>
  <c r="L470" i="23"/>
  <c r="L469" i="23"/>
  <c r="L468" i="23"/>
  <c r="L467" i="23"/>
  <c r="L466" i="23"/>
  <c r="L465" i="23"/>
  <c r="L464" i="23"/>
  <c r="L463" i="23"/>
  <c r="L462" i="23"/>
  <c r="L461" i="23"/>
  <c r="L460" i="23"/>
  <c r="L459" i="23"/>
  <c r="L458" i="23"/>
  <c r="L457" i="23"/>
  <c r="L456" i="23"/>
  <c r="L455" i="23"/>
  <c r="L454" i="23"/>
  <c r="L453" i="23"/>
  <c r="L452" i="23"/>
  <c r="L451" i="23"/>
  <c r="L450" i="23"/>
  <c r="L449" i="23"/>
  <c r="L448" i="23"/>
  <c r="L447" i="23"/>
  <c r="L446" i="23"/>
  <c r="L445" i="23"/>
  <c r="L444" i="23"/>
  <c r="L443" i="23"/>
  <c r="L442" i="23"/>
  <c r="L441" i="23"/>
  <c r="L440" i="23"/>
  <c r="L439" i="23"/>
  <c r="L438" i="23"/>
  <c r="L437" i="23"/>
  <c r="L436" i="23"/>
  <c r="L435" i="23"/>
  <c r="L434" i="23"/>
  <c r="L433" i="23"/>
  <c r="L432" i="23"/>
  <c r="L431" i="23"/>
  <c r="L430" i="23"/>
  <c r="L429" i="23"/>
  <c r="L428" i="23"/>
  <c r="L427" i="23"/>
  <c r="L426" i="23"/>
  <c r="L425" i="23"/>
  <c r="L424" i="23"/>
  <c r="L423" i="23"/>
  <c r="L422" i="23"/>
  <c r="L421" i="23"/>
  <c r="L420" i="23"/>
  <c r="L419" i="23"/>
  <c r="L418" i="23"/>
  <c r="L417" i="23"/>
  <c r="L416" i="23"/>
  <c r="L415" i="23"/>
  <c r="L414" i="23"/>
  <c r="L413" i="23"/>
  <c r="L412" i="23"/>
  <c r="L411" i="23"/>
  <c r="L410" i="23"/>
  <c r="L409" i="23"/>
  <c r="L408" i="23"/>
  <c r="L407" i="23"/>
  <c r="L406" i="23"/>
  <c r="L405" i="23"/>
  <c r="L404" i="23"/>
  <c r="L403" i="23"/>
  <c r="L402" i="23"/>
  <c r="L401" i="23"/>
  <c r="L400" i="23"/>
  <c r="L399" i="23"/>
  <c r="L398" i="23"/>
  <c r="L397" i="23"/>
  <c r="L396" i="23"/>
  <c r="L395" i="23"/>
  <c r="L394" i="23"/>
  <c r="L393" i="23"/>
  <c r="L392" i="23"/>
  <c r="L391" i="23"/>
  <c r="L390" i="23"/>
  <c r="L389" i="23"/>
  <c r="L388" i="23"/>
  <c r="L387" i="23"/>
  <c r="L386" i="23"/>
  <c r="L385" i="23"/>
  <c r="L384" i="23"/>
  <c r="L383" i="23"/>
  <c r="L382" i="23"/>
  <c r="L381" i="23"/>
  <c r="L380" i="23"/>
  <c r="L379" i="23"/>
  <c r="L378" i="23"/>
  <c r="L377" i="23"/>
  <c r="L376" i="23"/>
  <c r="L375" i="23"/>
  <c r="L374" i="23"/>
  <c r="L373" i="23"/>
  <c r="L372" i="23"/>
  <c r="L371" i="23"/>
  <c r="L370" i="23"/>
  <c r="L369" i="23"/>
  <c r="L368" i="23"/>
  <c r="L367" i="23"/>
  <c r="L366" i="23"/>
  <c r="L365" i="23"/>
  <c r="L364" i="23"/>
  <c r="L363" i="23"/>
  <c r="L362" i="23"/>
  <c r="L361" i="23"/>
  <c r="L360" i="23"/>
  <c r="L359" i="23"/>
  <c r="L358" i="23"/>
  <c r="L357" i="23"/>
  <c r="L356" i="23"/>
  <c r="L355" i="23"/>
  <c r="L354" i="23"/>
  <c r="L353" i="23"/>
  <c r="L352" i="23"/>
  <c r="L351" i="23"/>
  <c r="L350" i="23"/>
  <c r="L349" i="23"/>
  <c r="L348" i="23"/>
  <c r="L347" i="23"/>
  <c r="L346" i="23"/>
  <c r="L345" i="23"/>
  <c r="L344" i="23"/>
  <c r="L343" i="23"/>
  <c r="L342" i="23"/>
  <c r="L341" i="23"/>
  <c r="L340" i="23"/>
  <c r="L339" i="23"/>
  <c r="L338" i="23"/>
  <c r="L337" i="23"/>
  <c r="L336" i="23"/>
  <c r="L335" i="23"/>
  <c r="L334" i="23"/>
  <c r="L333" i="23"/>
  <c r="L332" i="23"/>
  <c r="L331" i="23"/>
  <c r="L330" i="23"/>
  <c r="L329" i="23"/>
  <c r="L328" i="23"/>
  <c r="L327" i="23"/>
  <c r="L326" i="23"/>
  <c r="L325" i="23"/>
  <c r="L324" i="23"/>
  <c r="L323" i="23"/>
  <c r="L322" i="23"/>
  <c r="L321" i="23"/>
  <c r="L320" i="23"/>
  <c r="L319" i="23"/>
  <c r="L318" i="23"/>
  <c r="L317" i="23"/>
  <c r="L316" i="23"/>
  <c r="L315" i="23"/>
  <c r="L314" i="23"/>
  <c r="L313" i="23"/>
  <c r="L312" i="23"/>
  <c r="L311" i="23"/>
  <c r="L310" i="23"/>
  <c r="L309" i="23"/>
  <c r="L308" i="23"/>
  <c r="L307" i="23"/>
  <c r="L306" i="23"/>
  <c r="L305" i="23"/>
  <c r="L304" i="23"/>
  <c r="L303" i="23"/>
  <c r="L302" i="23"/>
  <c r="L301" i="23"/>
  <c r="L300" i="23"/>
  <c r="L299" i="23"/>
  <c r="L298" i="23"/>
  <c r="L297" i="23"/>
  <c r="L296" i="23"/>
  <c r="L295" i="23"/>
  <c r="L294" i="23"/>
  <c r="L293" i="23"/>
  <c r="L292" i="23"/>
  <c r="L291" i="23"/>
  <c r="L290" i="23"/>
  <c r="L289" i="23"/>
  <c r="L288" i="23"/>
  <c r="L287" i="23"/>
  <c r="L286" i="23"/>
  <c r="L285" i="23"/>
  <c r="L284" i="23"/>
  <c r="L283" i="23"/>
  <c r="L282" i="23"/>
  <c r="L281" i="23"/>
  <c r="L280" i="23"/>
  <c r="L279" i="23"/>
  <c r="L278" i="23"/>
  <c r="L277" i="23"/>
  <c r="L276" i="23"/>
  <c r="L275" i="23"/>
  <c r="L274" i="23"/>
  <c r="L273" i="23"/>
  <c r="L272" i="23"/>
  <c r="L271" i="23"/>
  <c r="L270" i="23"/>
  <c r="L269" i="23"/>
  <c r="L268" i="23"/>
  <c r="L267" i="23"/>
  <c r="L266" i="23"/>
  <c r="L265" i="23"/>
  <c r="L264" i="23"/>
  <c r="L263" i="23"/>
  <c r="L262" i="23"/>
  <c r="L261" i="23"/>
  <c r="L260" i="23"/>
  <c r="L259" i="23"/>
  <c r="L258" i="23"/>
  <c r="L257" i="23"/>
  <c r="L256" i="23"/>
  <c r="L255" i="23"/>
  <c r="L254" i="23"/>
  <c r="L253" i="23"/>
  <c r="L252" i="23"/>
  <c r="L251" i="23"/>
  <c r="L250" i="23"/>
  <c r="L249" i="23"/>
  <c r="L248" i="23"/>
  <c r="L247" i="23"/>
  <c r="L246" i="23"/>
  <c r="L245" i="23"/>
  <c r="L244" i="23"/>
  <c r="L243" i="23"/>
  <c r="L242" i="23"/>
  <c r="L241" i="23"/>
  <c r="L240" i="23"/>
  <c r="L239" i="23"/>
  <c r="L238" i="23"/>
  <c r="L237" i="23"/>
  <c r="L236" i="23"/>
  <c r="L235" i="23"/>
  <c r="L234" i="23"/>
  <c r="L233" i="23"/>
  <c r="L232" i="23"/>
  <c r="L231" i="23"/>
  <c r="L230" i="23"/>
  <c r="L229" i="23"/>
  <c r="L228" i="23"/>
  <c r="L227" i="23"/>
  <c r="L226" i="23"/>
  <c r="L225" i="23"/>
  <c r="L224" i="23"/>
  <c r="L223" i="23"/>
  <c r="L222" i="23"/>
  <c r="L221" i="23"/>
  <c r="L220" i="23"/>
  <c r="L219" i="23"/>
  <c r="L218" i="23"/>
  <c r="L217" i="23"/>
  <c r="L216" i="23"/>
  <c r="L215" i="23"/>
  <c r="L214" i="23"/>
  <c r="L213" i="23"/>
  <c r="L212" i="23"/>
  <c r="L211" i="23"/>
  <c r="L210" i="23"/>
  <c r="L209" i="23"/>
  <c r="L208" i="23"/>
  <c r="L207" i="23"/>
  <c r="L206" i="23"/>
  <c r="L205" i="23"/>
  <c r="L204" i="23"/>
  <c r="L203" i="23"/>
  <c r="L202" i="23"/>
  <c r="L201" i="23"/>
  <c r="L200" i="23"/>
  <c r="L199" i="23"/>
  <c r="L198" i="23"/>
  <c r="L197" i="23"/>
  <c r="L196" i="23"/>
  <c r="L195" i="23"/>
  <c r="L194" i="23"/>
  <c r="L193" i="23"/>
  <c r="L192" i="23"/>
  <c r="L191" i="23"/>
  <c r="L190" i="23"/>
  <c r="L189" i="23"/>
  <c r="L188" i="23"/>
  <c r="L187" i="23"/>
  <c r="L186" i="23"/>
  <c r="L185" i="23"/>
  <c r="L184" i="23"/>
  <c r="L183" i="23"/>
  <c r="L182" i="23"/>
  <c r="L181" i="23"/>
  <c r="L180" i="23"/>
  <c r="L179" i="23"/>
  <c r="L178" i="23"/>
  <c r="L177" i="23"/>
  <c r="L176" i="23"/>
  <c r="L175" i="23"/>
  <c r="L174" i="23"/>
  <c r="L173" i="23"/>
  <c r="L172" i="23"/>
  <c r="L171" i="23"/>
  <c r="L170" i="23"/>
  <c r="L169" i="23"/>
  <c r="L168" i="23"/>
  <c r="L167" i="23"/>
  <c r="L166" i="23"/>
  <c r="L165" i="23"/>
  <c r="L164" i="23"/>
  <c r="L163" i="23"/>
  <c r="L162" i="23"/>
  <c r="L161" i="23"/>
  <c r="L160" i="23"/>
  <c r="L159" i="23"/>
  <c r="L158" i="23"/>
  <c r="L157" i="23"/>
  <c r="L156" i="23"/>
  <c r="L155" i="23"/>
  <c r="L154" i="23"/>
  <c r="L153" i="23"/>
  <c r="L152" i="23"/>
  <c r="L151" i="23"/>
  <c r="L150" i="23"/>
  <c r="L149" i="23"/>
  <c r="L148" i="23"/>
  <c r="L147" i="23"/>
  <c r="L146" i="23"/>
  <c r="L145" i="23"/>
  <c r="L144" i="23"/>
  <c r="L143" i="23"/>
  <c r="L142" i="23"/>
  <c r="L141" i="23"/>
  <c r="L140" i="23"/>
  <c r="L139" i="23"/>
  <c r="L138" i="23"/>
  <c r="L137" i="23"/>
  <c r="L136" i="23"/>
  <c r="L135" i="23"/>
  <c r="L134" i="23"/>
  <c r="L133" i="23"/>
  <c r="L132" i="23"/>
  <c r="L131" i="23"/>
  <c r="L130" i="23"/>
  <c r="L129" i="23"/>
  <c r="L128" i="23"/>
  <c r="L127" i="23"/>
  <c r="L126" i="23"/>
  <c r="L125" i="23"/>
  <c r="L124" i="23"/>
  <c r="L123" i="23"/>
  <c r="L122" i="23"/>
  <c r="L121" i="23"/>
  <c r="L120" i="23"/>
  <c r="L119" i="23"/>
  <c r="L118" i="23"/>
  <c r="L117" i="23"/>
  <c r="L116" i="23"/>
  <c r="L115" i="23"/>
  <c r="L114" i="23"/>
  <c r="L113" i="23"/>
  <c r="L112" i="23"/>
  <c r="L111" i="23"/>
  <c r="L110" i="23"/>
  <c r="L109" i="23"/>
  <c r="L108" i="23"/>
  <c r="L107" i="23"/>
  <c r="L106" i="23"/>
  <c r="L105" i="23"/>
  <c r="L104" i="23"/>
  <c r="L103" i="23"/>
  <c r="L102" i="23"/>
  <c r="L101" i="23"/>
  <c r="L100" i="23"/>
  <c r="L99" i="23"/>
  <c r="L98" i="23"/>
  <c r="L97" i="23"/>
  <c r="L96" i="23"/>
  <c r="L95" i="23"/>
  <c r="L94" i="23"/>
  <c r="L93" i="23"/>
  <c r="L92" i="23"/>
  <c r="L91" i="23"/>
  <c r="L90" i="23"/>
  <c r="L89" i="23"/>
  <c r="L88" i="23"/>
  <c r="L87" i="23"/>
  <c r="L86" i="23"/>
  <c r="L85" i="23"/>
  <c r="L84" i="23"/>
  <c r="L83" i="23"/>
  <c r="L82" i="23"/>
  <c r="L81" i="23"/>
  <c r="L80" i="23"/>
  <c r="L79" i="23"/>
  <c r="L78" i="23"/>
  <c r="L77" i="23"/>
  <c r="L76" i="23"/>
  <c r="L75" i="23"/>
  <c r="L74" i="23"/>
  <c r="L73" i="23"/>
  <c r="L72" i="23"/>
  <c r="L71" i="23"/>
  <c r="L70" i="23"/>
  <c r="L69" i="23"/>
  <c r="L68" i="23"/>
  <c r="L67" i="23"/>
  <c r="L66" i="23"/>
  <c r="L65" i="23"/>
  <c r="L64" i="23"/>
  <c r="L63" i="23"/>
  <c r="L62" i="23"/>
  <c r="L61" i="23"/>
  <c r="L60" i="23"/>
  <c r="L59" i="23"/>
  <c r="L58" i="23"/>
  <c r="L57" i="23"/>
  <c r="L56" i="23"/>
  <c r="L55" i="23"/>
  <c r="L54" i="23"/>
  <c r="L53" i="23"/>
  <c r="L52" i="23"/>
  <c r="L51" i="23"/>
  <c r="L50" i="23"/>
  <c r="L49" i="23"/>
  <c r="L48" i="23"/>
  <c r="L47" i="23"/>
  <c r="L46" i="23"/>
  <c r="L45" i="23"/>
  <c r="L44" i="23"/>
  <c r="L43" i="23"/>
  <c r="L42" i="23"/>
  <c r="L41" i="23"/>
  <c r="L40" i="23"/>
  <c r="L39" i="23"/>
  <c r="L38" i="23"/>
  <c r="L37" i="23"/>
  <c r="L36" i="23"/>
  <c r="L35" i="23"/>
  <c r="L34" i="23"/>
  <c r="L33" i="23"/>
  <c r="L32" i="23"/>
  <c r="L31" i="23"/>
  <c r="L30" i="23"/>
  <c r="L29" i="23"/>
  <c r="L28" i="23"/>
  <c r="L27" i="23"/>
  <c r="L26" i="23"/>
  <c r="L25" i="23"/>
  <c r="L24" i="23"/>
  <c r="L23" i="23"/>
  <c r="L22" i="23"/>
  <c r="L21" i="23"/>
  <c r="L20" i="23"/>
  <c r="L19" i="23"/>
  <c r="L18" i="23"/>
  <c r="L17" i="23"/>
  <c r="L16" i="23"/>
  <c r="L15" i="23"/>
  <c r="L14" i="23"/>
  <c r="L13" i="23"/>
  <c r="L12" i="23"/>
  <c r="L11" i="23"/>
  <c r="L10" i="23"/>
  <c r="L9" i="23"/>
  <c r="L8" i="23"/>
  <c r="L7" i="23"/>
  <c r="L6" i="23"/>
  <c r="L5" i="23"/>
  <c r="L4" i="23"/>
  <c r="L3" i="23"/>
  <c r="L2" i="23"/>
  <c r="E2" i="23"/>
  <c r="V1133" i="22"/>
  <c r="Y1133" i="22" s="1" a="1"/>
  <c r="Y1133" i="22" s="1"/>
  <c r="V71" i="22"/>
  <c r="L843" i="19"/>
  <c r="L844" i="19"/>
  <c r="L845" i="19"/>
  <c r="L846" i="19"/>
  <c r="L847" i="19"/>
  <c r="L848" i="19"/>
  <c r="L849" i="19"/>
  <c r="L850" i="19"/>
  <c r="L851" i="19"/>
  <c r="L852" i="19"/>
  <c r="L853" i="19"/>
  <c r="L854" i="19"/>
  <c r="L855" i="19"/>
  <c r="L856" i="19"/>
  <c r="L857" i="19"/>
  <c r="L858" i="19"/>
  <c r="L859" i="19"/>
  <c r="L860" i="19"/>
  <c r="L861" i="19"/>
  <c r="L862" i="19"/>
  <c r="L863" i="19"/>
  <c r="L864" i="19"/>
  <c r="L865" i="19"/>
  <c r="L866" i="19"/>
  <c r="L867" i="19"/>
  <c r="L868" i="19"/>
  <c r="L869" i="19"/>
  <c r="L870" i="19"/>
  <c r="L871" i="19"/>
  <c r="L872" i="19"/>
  <c r="L873" i="19"/>
  <c r="L874" i="19"/>
  <c r="L875" i="19"/>
  <c r="L876" i="19"/>
  <c r="L877" i="19"/>
  <c r="L878" i="19"/>
  <c r="L879" i="19"/>
  <c r="L880" i="19"/>
  <c r="L881" i="19"/>
  <c r="L882" i="19"/>
  <c r="L883" i="19"/>
  <c r="L884" i="19"/>
  <c r="L885" i="19"/>
  <c r="L886" i="19"/>
  <c r="L887" i="19"/>
  <c r="L888" i="19"/>
  <c r="L889" i="19"/>
  <c r="L890" i="19"/>
  <c r="L891" i="19"/>
  <c r="L892" i="19"/>
  <c r="L893" i="19"/>
  <c r="L894" i="19"/>
  <c r="E843" i="19"/>
  <c r="E844" i="19"/>
  <c r="E845" i="19"/>
  <c r="E846" i="19"/>
  <c r="E847" i="19"/>
  <c r="E848" i="19"/>
  <c r="E849" i="19"/>
  <c r="E850" i="19"/>
  <c r="E851" i="19"/>
  <c r="E852" i="19"/>
  <c r="E853" i="19"/>
  <c r="E854" i="19"/>
  <c r="E855" i="19"/>
  <c r="E856" i="19"/>
  <c r="E857" i="19"/>
  <c r="E858" i="19"/>
  <c r="E859" i="19"/>
  <c r="E860" i="19"/>
  <c r="E861" i="19"/>
  <c r="E862" i="19"/>
  <c r="E863" i="19"/>
  <c r="E864" i="19"/>
  <c r="E865" i="19"/>
  <c r="E866" i="19"/>
  <c r="E867" i="19"/>
  <c r="E868" i="19"/>
  <c r="E869" i="19"/>
  <c r="E870" i="19"/>
  <c r="E871" i="19"/>
  <c r="E872" i="19"/>
  <c r="E873" i="19"/>
  <c r="E874" i="19"/>
  <c r="E875" i="19"/>
  <c r="E876" i="19"/>
  <c r="E877" i="19"/>
  <c r="E878" i="19"/>
  <c r="E879" i="19"/>
  <c r="E880" i="19"/>
  <c r="E881" i="19"/>
  <c r="E882" i="19"/>
  <c r="E883" i="19"/>
  <c r="E884" i="19"/>
  <c r="E885" i="19"/>
  <c r="E886" i="19"/>
  <c r="E887" i="19"/>
  <c r="E888" i="19"/>
  <c r="E889" i="19"/>
  <c r="E890" i="19"/>
  <c r="E891" i="19"/>
  <c r="E892" i="19"/>
  <c r="E893" i="19"/>
  <c r="E894" i="19"/>
  <c r="O499" i="16"/>
  <c r="N499" i="16"/>
  <c r="O500" i="16"/>
  <c r="A500" i="16" s="1"/>
  <c r="N500" i="16"/>
  <c r="O501" i="16"/>
  <c r="N501" i="16"/>
  <c r="O488" i="16"/>
  <c r="A488" i="16" s="1"/>
  <c r="N488" i="16"/>
  <c r="O489" i="16"/>
  <c r="N489" i="16"/>
  <c r="O490" i="16"/>
  <c r="N490" i="16"/>
  <c r="O491" i="16"/>
  <c r="N491" i="16"/>
  <c r="O492" i="16"/>
  <c r="A492" i="16" s="1"/>
  <c r="N492" i="16"/>
  <c r="O493" i="16"/>
  <c r="N493" i="16"/>
  <c r="O480" i="16"/>
  <c r="A480" i="16" s="1"/>
  <c r="N480" i="16"/>
  <c r="O481" i="16"/>
  <c r="A481" i="16" s="1"/>
  <c r="N481" i="16"/>
  <c r="O482" i="16"/>
  <c r="A482" i="16" s="1"/>
  <c r="N482" i="16"/>
  <c r="O483" i="16"/>
  <c r="A483" i="16" s="1"/>
  <c r="N483" i="16"/>
  <c r="O484" i="16"/>
  <c r="A484" i="16" s="1"/>
  <c r="N484" i="16"/>
  <c r="O485" i="16"/>
  <c r="N485" i="16"/>
  <c r="O472" i="16"/>
  <c r="A472" i="16" s="1"/>
  <c r="N472" i="16"/>
  <c r="O473" i="16"/>
  <c r="A473" i="16" s="1"/>
  <c r="N473" i="16"/>
  <c r="O474" i="16"/>
  <c r="N474" i="16"/>
  <c r="O475" i="16"/>
  <c r="N475" i="16"/>
  <c r="O476" i="16"/>
  <c r="N476" i="16"/>
  <c r="O477" i="16"/>
  <c r="N477" i="16"/>
  <c r="O184" i="16"/>
  <c r="N184" i="16"/>
  <c r="O185" i="16"/>
  <c r="N185" i="16"/>
  <c r="O186" i="16"/>
  <c r="N186" i="16"/>
  <c r="O180" i="16"/>
  <c r="N180" i="16"/>
  <c r="O181" i="16"/>
  <c r="N181" i="16"/>
  <c r="O182" i="16"/>
  <c r="N182" i="16"/>
  <c r="O176" i="16"/>
  <c r="N176" i="16"/>
  <c r="O177" i="16"/>
  <c r="N177" i="16"/>
  <c r="O178" i="16"/>
  <c r="N178" i="16"/>
  <c r="O172" i="16"/>
  <c r="N172" i="16"/>
  <c r="O173" i="16"/>
  <c r="N173" i="16"/>
  <c r="O174" i="16"/>
  <c r="N174" i="16"/>
  <c r="O216" i="16"/>
  <c r="N216" i="16"/>
  <c r="O217" i="16"/>
  <c r="N217" i="16"/>
  <c r="O218" i="16"/>
  <c r="N218" i="16"/>
  <c r="O212" i="16"/>
  <c r="N212" i="16"/>
  <c r="O213" i="16"/>
  <c r="N213" i="16"/>
  <c r="O214" i="16"/>
  <c r="N214" i="16"/>
  <c r="O208" i="16"/>
  <c r="N208" i="16"/>
  <c r="O209" i="16"/>
  <c r="N209" i="16"/>
  <c r="O210" i="16"/>
  <c r="N210" i="16"/>
  <c r="O204" i="16"/>
  <c r="N204" i="16"/>
  <c r="O205" i="16"/>
  <c r="N205" i="16"/>
  <c r="O206" i="16"/>
  <c r="N206" i="16"/>
  <c r="O168" i="16"/>
  <c r="N168" i="16"/>
  <c r="O169" i="16"/>
  <c r="N169" i="16"/>
  <c r="O170" i="16"/>
  <c r="N170" i="16"/>
  <c r="O164" i="16"/>
  <c r="N164" i="16"/>
  <c r="O165" i="16"/>
  <c r="N165" i="16"/>
  <c r="O166" i="16"/>
  <c r="N166" i="16"/>
  <c r="O160" i="16"/>
  <c r="N160" i="16"/>
  <c r="O161" i="16"/>
  <c r="N161" i="16"/>
  <c r="O162" i="16"/>
  <c r="N162" i="16"/>
  <c r="O156" i="16"/>
  <c r="N156" i="16"/>
  <c r="O157" i="16"/>
  <c r="N157" i="16"/>
  <c r="O158" i="16"/>
  <c r="N158" i="16"/>
  <c r="O200" i="16"/>
  <c r="N200" i="16"/>
  <c r="O201" i="16"/>
  <c r="N201" i="16"/>
  <c r="O202" i="16"/>
  <c r="N202" i="16"/>
  <c r="O196" i="16"/>
  <c r="N196" i="16"/>
  <c r="O197" i="16"/>
  <c r="N197" i="16"/>
  <c r="O198" i="16"/>
  <c r="N198" i="16"/>
  <c r="O192" i="16"/>
  <c r="N192" i="16"/>
  <c r="O193" i="16"/>
  <c r="N193" i="16"/>
  <c r="O194" i="16"/>
  <c r="N194" i="16"/>
  <c r="O188" i="16"/>
  <c r="N188" i="16"/>
  <c r="O189" i="16"/>
  <c r="N189" i="16"/>
  <c r="O190" i="16"/>
  <c r="N190" i="16"/>
  <c r="O142" i="16"/>
  <c r="N142" i="16"/>
  <c r="O143" i="16"/>
  <c r="N143" i="16"/>
  <c r="O144" i="16"/>
  <c r="N144" i="16"/>
  <c r="O152" i="16"/>
  <c r="N152" i="16"/>
  <c r="O153" i="16"/>
  <c r="N153" i="16"/>
  <c r="O139" i="16"/>
  <c r="N139" i="16"/>
  <c r="O140" i="16"/>
  <c r="N140" i="16"/>
  <c r="O135" i="16"/>
  <c r="N135" i="16"/>
  <c r="O136" i="16"/>
  <c r="N136" i="16"/>
  <c r="O137" i="16"/>
  <c r="N137" i="16"/>
  <c r="O131" i="16"/>
  <c r="N131" i="16"/>
  <c r="O132" i="16"/>
  <c r="N132" i="16"/>
  <c r="O133" i="16"/>
  <c r="N133" i="16"/>
  <c r="O127" i="16"/>
  <c r="N127" i="16"/>
  <c r="O128" i="16"/>
  <c r="N128" i="16"/>
  <c r="O129" i="16"/>
  <c r="N129" i="16"/>
  <c r="O123" i="16"/>
  <c r="N123" i="16"/>
  <c r="O124" i="16"/>
  <c r="N124" i="16"/>
  <c r="O125" i="16"/>
  <c r="N125" i="16"/>
  <c r="O119" i="16"/>
  <c r="N119" i="16"/>
  <c r="O120" i="16"/>
  <c r="N120" i="16"/>
  <c r="O121" i="16"/>
  <c r="N121" i="16"/>
  <c r="O115" i="16"/>
  <c r="N115" i="16"/>
  <c r="O116" i="16"/>
  <c r="N116" i="16"/>
  <c r="O117" i="16"/>
  <c r="N117" i="16"/>
  <c r="O111" i="16"/>
  <c r="N111" i="16"/>
  <c r="O112" i="16"/>
  <c r="N112" i="16"/>
  <c r="O113" i="16"/>
  <c r="N113" i="16"/>
  <c r="O107" i="16"/>
  <c r="N107" i="16"/>
  <c r="O108" i="16"/>
  <c r="N108" i="16"/>
  <c r="O109" i="16"/>
  <c r="N109" i="16"/>
  <c r="O103" i="16"/>
  <c r="N103" i="16"/>
  <c r="O104" i="16"/>
  <c r="N104" i="16"/>
  <c r="O105" i="16"/>
  <c r="N105" i="16"/>
  <c r="O99" i="16"/>
  <c r="N99" i="16"/>
  <c r="O100" i="16"/>
  <c r="N100" i="16"/>
  <c r="O101" i="16"/>
  <c r="N101" i="16"/>
  <c r="O95" i="16"/>
  <c r="N95" i="16"/>
  <c r="O96" i="16"/>
  <c r="N96" i="16"/>
  <c r="O97" i="16"/>
  <c r="N97" i="16"/>
  <c r="O91" i="16"/>
  <c r="N91" i="16"/>
  <c r="O92" i="16"/>
  <c r="N92" i="16"/>
  <c r="O93" i="16"/>
  <c r="N93" i="16"/>
  <c r="O87" i="16"/>
  <c r="N87" i="16"/>
  <c r="O88" i="16"/>
  <c r="N88" i="16"/>
  <c r="O89" i="16"/>
  <c r="N89" i="16"/>
  <c r="O83" i="16"/>
  <c r="N83" i="16"/>
  <c r="O84" i="16"/>
  <c r="N84" i="16"/>
  <c r="O85" i="16"/>
  <c r="N85" i="16"/>
  <c r="O79" i="16"/>
  <c r="N79" i="16"/>
  <c r="O80" i="16"/>
  <c r="N80" i="16"/>
  <c r="O81" i="16"/>
  <c r="N81" i="16"/>
  <c r="O75" i="16"/>
  <c r="N75" i="16"/>
  <c r="O76" i="16"/>
  <c r="N76" i="16"/>
  <c r="O77" i="16"/>
  <c r="N77" i="16"/>
  <c r="O68" i="16"/>
  <c r="N68" i="16"/>
  <c r="O69" i="16"/>
  <c r="N69" i="16"/>
  <c r="O70" i="16"/>
  <c r="N70" i="16"/>
  <c r="O71" i="16"/>
  <c r="N71" i="16"/>
  <c r="O72" i="16"/>
  <c r="N72" i="16"/>
  <c r="O73" i="16"/>
  <c r="N73" i="16"/>
  <c r="O60" i="16"/>
  <c r="N60" i="16"/>
  <c r="O61" i="16"/>
  <c r="N61" i="16"/>
  <c r="O62" i="16"/>
  <c r="N62" i="16"/>
  <c r="O63" i="16"/>
  <c r="N63" i="16"/>
  <c r="O64" i="16"/>
  <c r="N64" i="16"/>
  <c r="O65" i="16"/>
  <c r="N65" i="16"/>
  <c r="N55" i="16"/>
  <c r="N56" i="16"/>
  <c r="N57" i="16"/>
  <c r="O56" i="16"/>
  <c r="O57" i="16"/>
  <c r="O53" i="16"/>
  <c r="N53" i="16"/>
  <c r="O54" i="16"/>
  <c r="N54" i="16"/>
  <c r="O48" i="16"/>
  <c r="N48" i="16"/>
  <c r="O50" i="16"/>
  <c r="N50" i="16"/>
  <c r="O49" i="16"/>
  <c r="N49" i="16"/>
  <c r="O51" i="16"/>
  <c r="N51" i="16"/>
  <c r="O45" i="16"/>
  <c r="N45" i="16"/>
  <c r="O44" i="16"/>
  <c r="N44" i="16"/>
  <c r="O46" i="16"/>
  <c r="N46" i="16"/>
  <c r="O42" i="16"/>
  <c r="A42" i="16" s="1"/>
  <c r="N42" i="16"/>
  <c r="O40" i="16"/>
  <c r="N40" i="16"/>
  <c r="O41" i="16"/>
  <c r="N41" i="16"/>
  <c r="N28" i="16"/>
  <c r="O28" i="16"/>
  <c r="N29" i="16"/>
  <c r="O29" i="16"/>
  <c r="N30" i="16"/>
  <c r="O30" i="16"/>
  <c r="N24" i="16"/>
  <c r="O24" i="16"/>
  <c r="N25" i="16"/>
  <c r="O25" i="16"/>
  <c r="N26" i="16"/>
  <c r="O26" i="16"/>
  <c r="N20" i="16"/>
  <c r="O20" i="16"/>
  <c r="N21" i="16"/>
  <c r="O21" i="16"/>
  <c r="N22" i="16"/>
  <c r="O22" i="16"/>
  <c r="N16" i="16"/>
  <c r="O16" i="16"/>
  <c r="N17" i="16"/>
  <c r="O17" i="16"/>
  <c r="N18" i="16"/>
  <c r="O18" i="16"/>
  <c r="N12" i="16"/>
  <c r="O12" i="16"/>
  <c r="N13" i="16"/>
  <c r="O13" i="16"/>
  <c r="N14" i="16"/>
  <c r="O14" i="16"/>
  <c r="N9" i="16"/>
  <c r="O9" i="16"/>
  <c r="N10" i="16"/>
  <c r="O10" i="16"/>
  <c r="N6" i="16"/>
  <c r="O6" i="16"/>
  <c r="N7" i="16"/>
  <c r="O7" i="16"/>
  <c r="N3" i="16"/>
  <c r="O3" i="16"/>
  <c r="N4" i="16"/>
  <c r="O4" i="16"/>
  <c r="A584" i="25" l="1"/>
  <c r="A248" i="25"/>
  <c r="A488" i="25"/>
  <c r="A487" i="25"/>
  <c r="A548" i="25"/>
  <c r="A547" i="25"/>
  <c r="A393" i="25"/>
  <c r="A392" i="25"/>
  <c r="A566" i="25"/>
  <c r="A565" i="25"/>
  <c r="A590" i="25"/>
  <c r="A247" i="25"/>
  <c r="A518" i="25"/>
  <c r="A517" i="25"/>
  <c r="A542" i="25"/>
  <c r="A541" i="25"/>
  <c r="A741" i="25"/>
  <c r="A746" i="25"/>
  <c r="A735" i="25"/>
  <c r="A740" i="25"/>
  <c r="A554" i="25"/>
  <c r="A553" i="25"/>
  <c r="A578" i="25"/>
  <c r="A506" i="25"/>
  <c r="A505" i="25"/>
  <c r="A530" i="25"/>
  <c r="A529" i="25"/>
  <c r="A500" i="25"/>
  <c r="A499" i="25"/>
  <c r="A524" i="25"/>
  <c r="A523" i="25"/>
  <c r="A572" i="25"/>
  <c r="A571" i="25"/>
  <c r="A738" i="25"/>
  <c r="A743" i="25"/>
  <c r="A482" i="25"/>
  <c r="A481" i="25"/>
  <c r="A494" i="25"/>
  <c r="A493" i="25"/>
  <c r="A560" i="25"/>
  <c r="A559" i="25"/>
  <c r="A512" i="25"/>
  <c r="A511" i="25"/>
  <c r="A536" i="25"/>
  <c r="A535" i="25"/>
  <c r="W46" i="22"/>
  <c r="A46" i="22" s="1"/>
  <c r="V209" i="22"/>
  <c r="V208" i="22"/>
  <c r="V207" i="22"/>
  <c r="V255" i="22"/>
  <c r="W250" i="22"/>
  <c r="A250" i="22" s="1"/>
  <c r="W242" i="22"/>
  <c r="A242" i="22" s="1"/>
  <c r="W236" i="22"/>
  <c r="A236" i="22" s="1"/>
  <c r="W235" i="22"/>
  <c r="A235" i="22" s="1"/>
  <c r="W232" i="22"/>
  <c r="A232" i="22" s="1"/>
  <c r="W230" i="22"/>
  <c r="A230" i="22" s="1"/>
  <c r="V229" i="22"/>
  <c r="W227" i="22"/>
  <c r="A227" i="22" s="1"/>
  <c r="V1031" i="22"/>
  <c r="V1030" i="22"/>
  <c r="W1029" i="22"/>
  <c r="A1029" i="22" s="1"/>
  <c r="V1022" i="22"/>
  <c r="W132" i="22"/>
  <c r="A132" i="22" s="1"/>
  <c r="W130" i="22"/>
  <c r="A130" i="22" s="1"/>
  <c r="V129" i="22"/>
  <c r="Y129" i="22" s="1" a="1"/>
  <c r="Y129" i="22" s="1"/>
  <c r="W128" i="22"/>
  <c r="A128" i="22" s="1"/>
  <c r="V139" i="22"/>
  <c r="V138" i="22"/>
  <c r="V137" i="22"/>
  <c r="Y137" i="22" s="1" a="1"/>
  <c r="Y137" i="22" s="1"/>
  <c r="W136" i="22"/>
  <c r="A136" i="22" s="1"/>
  <c r="W200" i="22"/>
  <c r="A200" i="22" s="1"/>
  <c r="W188" i="22"/>
  <c r="A188" i="22" s="1"/>
  <c r="V195" i="22"/>
  <c r="V194" i="22"/>
  <c r="V193" i="22"/>
  <c r="W180" i="22"/>
  <c r="A180" i="22" s="1"/>
  <c r="V179" i="22"/>
  <c r="W177" i="22"/>
  <c r="A177" i="22" s="1"/>
  <c r="V171" i="22"/>
  <c r="V170" i="22"/>
  <c r="W168" i="22"/>
  <c r="A168" i="22" s="1"/>
  <c r="V166" i="22"/>
  <c r="V165" i="22"/>
  <c r="Y165" i="22" s="1" a="1"/>
  <c r="Y165" i="22" s="1"/>
  <c r="V164" i="22"/>
  <c r="W160" i="22"/>
  <c r="A160" i="22" s="1"/>
  <c r="W159" i="22"/>
  <c r="A159" i="22" s="1"/>
  <c r="W157" i="22"/>
  <c r="A157" i="22" s="1"/>
  <c r="W96" i="22"/>
  <c r="A96" i="22" s="1"/>
  <c r="W75" i="22"/>
  <c r="A75" i="22" s="1"/>
  <c r="W74" i="22"/>
  <c r="A74" i="22" s="1"/>
  <c r="V73" i="22"/>
  <c r="Y73" i="22" s="1" a="1"/>
  <c r="Y73" i="22" s="1"/>
  <c r="W72" i="22"/>
  <c r="A72" i="22" s="1"/>
  <c r="W70" i="22"/>
  <c r="A70" i="22" s="1"/>
  <c r="V84" i="22"/>
  <c r="W83" i="22"/>
  <c r="A83" i="22" s="1"/>
  <c r="V80" i="22"/>
  <c r="W79" i="22"/>
  <c r="A79" i="22" s="1"/>
  <c r="V90" i="22"/>
  <c r="W88" i="22"/>
  <c r="A88" i="22" s="1"/>
  <c r="V67" i="22"/>
  <c r="V66" i="22"/>
  <c r="W65" i="22"/>
  <c r="A65" i="22" s="1"/>
  <c r="W64" i="22"/>
  <c r="A64" i="22" s="1"/>
  <c r="V63" i="22"/>
  <c r="W61" i="22"/>
  <c r="A61" i="22" s="1"/>
  <c r="V60" i="22"/>
  <c r="V41" i="22"/>
  <c r="V39" i="22"/>
  <c r="Y39" i="22" s="1" a="1"/>
  <c r="Y39" i="22" s="1"/>
  <c r="W21" i="22"/>
  <c r="A21" i="22" s="1"/>
  <c r="W20" i="22"/>
  <c r="A20" i="22" s="1"/>
  <c r="W19" i="22"/>
  <c r="A19" i="22" s="1"/>
  <c r="W14" i="22"/>
  <c r="A14" i="22" s="1"/>
  <c r="V12" i="22"/>
  <c r="W36" i="22"/>
  <c r="A36" i="22" s="1"/>
  <c r="V35" i="22"/>
  <c r="V33" i="22"/>
  <c r="W28" i="22"/>
  <c r="A28" i="22" s="1"/>
  <c r="W27" i="22"/>
  <c r="A27" i="22" s="1"/>
  <c r="W25" i="22"/>
  <c r="A25" i="22" s="1"/>
  <c r="V1045" i="22"/>
  <c r="W1042" i="22"/>
  <c r="A1042" i="22" s="1"/>
  <c r="W1041" i="22"/>
  <c r="A1041" i="22" s="1"/>
  <c r="V1038" i="22"/>
  <c r="V1037" i="22"/>
  <c r="V1015" i="22"/>
  <c r="W1013" i="22"/>
  <c r="A1013" i="22" s="1"/>
  <c r="W1012" i="22"/>
  <c r="A1012" i="22" s="1"/>
  <c r="W1018" i="22"/>
  <c r="A1018" i="22" s="1"/>
  <c r="V1017" i="22"/>
  <c r="V1011" i="22"/>
  <c r="Y1011" i="22" s="1" a="1"/>
  <c r="Y1011" i="22" s="1"/>
  <c r="V1007" i="22"/>
  <c r="V1006" i="22"/>
  <c r="W1010" i="22"/>
  <c r="A1010" i="22" s="1"/>
  <c r="W1009" i="22"/>
  <c r="A1009" i="22" s="1"/>
  <c r="V1008" i="22"/>
  <c r="W1003" i="22"/>
  <c r="A1003" i="22" s="1"/>
  <c r="W999" i="22"/>
  <c r="A999" i="22" s="1"/>
  <c r="W1002" i="22"/>
  <c r="A1002" i="22" s="1"/>
  <c r="W1000" i="22"/>
  <c r="A1000" i="22" s="1"/>
  <c r="W995" i="22"/>
  <c r="A995" i="22" s="1"/>
  <c r="W994" i="22"/>
  <c r="A994" i="22" s="1"/>
  <c r="V993" i="22"/>
  <c r="W991" i="22"/>
  <c r="A991" i="22" s="1"/>
  <c r="W988" i="22"/>
  <c r="A988" i="22" s="1"/>
  <c r="V1034" i="22"/>
  <c r="V1033" i="22"/>
  <c r="W1032" i="22"/>
  <c r="A1032" i="22" s="1"/>
  <c r="W1027" i="22"/>
  <c r="A1027" i="22" s="1"/>
  <c r="W1026" i="22"/>
  <c r="A1026" i="22" s="1"/>
  <c r="W1025" i="22"/>
  <c r="A1025" i="22" s="1"/>
  <c r="V224" i="22"/>
  <c r="V223" i="22"/>
  <c r="W221" i="22"/>
  <c r="A221" i="22" s="1"/>
  <c r="W218" i="22"/>
  <c r="A218" i="22" s="1"/>
  <c r="W124" i="22"/>
  <c r="A124" i="22" s="1"/>
  <c r="W122" i="22"/>
  <c r="A122" i="22" s="1"/>
  <c r="V119" i="22"/>
  <c r="V103" i="22"/>
  <c r="W99" i="22"/>
  <c r="A99" i="22" s="1"/>
  <c r="W98" i="22"/>
  <c r="A98" i="22" s="1"/>
  <c r="V55" i="22"/>
  <c r="V53" i="22"/>
  <c r="W690" i="22"/>
  <c r="A690" i="22" s="1"/>
  <c r="V737" i="22"/>
  <c r="V735" i="22"/>
  <c r="V733" i="22"/>
  <c r="V732" i="22"/>
  <c r="V729" i="22"/>
  <c r="V722" i="22"/>
  <c r="W719" i="22"/>
  <c r="A719" i="22" s="1"/>
  <c r="W1160" i="22"/>
  <c r="A1160" i="22" s="1"/>
  <c r="W1158" i="22"/>
  <c r="A1158" i="22" s="1"/>
  <c r="V1153" i="22"/>
  <c r="V1151" i="22"/>
  <c r="V1150" i="22"/>
  <c r="Y1150" i="22" s="1" a="1"/>
  <c r="Y1150" i="22" s="1"/>
  <c r="V616" i="22"/>
  <c r="V615" i="22"/>
  <c r="W610" i="22"/>
  <c r="A610" i="22" s="1"/>
  <c r="W621" i="22"/>
  <c r="A621" i="22" s="1"/>
  <c r="V618" i="22"/>
  <c r="Y618" i="22" s="1" a="1"/>
  <c r="Y618" i="22" s="1"/>
  <c r="V689" i="22"/>
  <c r="W688" i="22"/>
  <c r="A688" i="22" s="1"/>
  <c r="V686" i="22"/>
  <c r="W672" i="22"/>
  <c r="A672" i="22" s="1"/>
  <c r="W670" i="22"/>
  <c r="A670" i="22" s="1"/>
  <c r="V669" i="22"/>
  <c r="V676" i="22"/>
  <c r="W675" i="22"/>
  <c r="A675" i="22" s="1"/>
  <c r="V665" i="22"/>
  <c r="W663" i="22"/>
  <c r="A663" i="22" s="1"/>
  <c r="W651" i="22"/>
  <c r="A651" i="22" s="1"/>
  <c r="W647" i="22"/>
  <c r="A647" i="22" s="1"/>
  <c r="W644" i="22"/>
  <c r="A644" i="22" s="1"/>
  <c r="W642" i="22"/>
  <c r="A642" i="22" s="1"/>
  <c r="V582" i="22"/>
  <c r="W579" i="22"/>
  <c r="A579" i="22" s="1"/>
  <c r="W577" i="22"/>
  <c r="A577" i="22" s="1"/>
  <c r="W576" i="22"/>
  <c r="A576" i="22" s="1"/>
  <c r="V560" i="22"/>
  <c r="W559" i="22"/>
  <c r="A559" i="22" s="1"/>
  <c r="W558" i="22"/>
  <c r="A558" i="22" s="1"/>
  <c r="W557" i="22"/>
  <c r="A557" i="22" s="1"/>
  <c r="W555" i="22"/>
  <c r="A555" i="22" s="1"/>
  <c r="V568" i="22"/>
  <c r="V567" i="22"/>
  <c r="W566" i="22"/>
  <c r="A566" i="22" s="1"/>
  <c r="V565" i="22"/>
  <c r="W564" i="22"/>
  <c r="A564" i="22" s="1"/>
  <c r="V573" i="22"/>
  <c r="W572" i="22"/>
  <c r="A572" i="22" s="1"/>
  <c r="V562" i="22"/>
  <c r="Y562" i="22" s="1" a="1"/>
  <c r="Y562" i="22" s="1"/>
  <c r="W540" i="22"/>
  <c r="A540" i="22" s="1"/>
  <c r="V539" i="22"/>
  <c r="W536" i="22"/>
  <c r="A536" i="22" s="1"/>
  <c r="W535" i="22"/>
  <c r="A535" i="22" s="1"/>
  <c r="V518" i="22"/>
  <c r="V509" i="22"/>
  <c r="V508" i="22"/>
  <c r="V531" i="22"/>
  <c r="W528" i="22"/>
  <c r="A528" i="22" s="1"/>
  <c r="V527" i="22"/>
  <c r="Y527" i="22" s="1" a="1"/>
  <c r="Y527" i="22" s="1"/>
  <c r="W526" i="22"/>
  <c r="A526" i="22" s="1"/>
  <c r="V525" i="22"/>
  <c r="W524" i="22"/>
  <c r="A524" i="22" s="1"/>
  <c r="W521" i="22"/>
  <c r="A521" i="22" s="1"/>
  <c r="W1180" i="22"/>
  <c r="A1180" i="22" s="1"/>
  <c r="V1177" i="22"/>
  <c r="Y1177" i="22" s="1" a="1"/>
  <c r="Y1177" i="22" s="1"/>
  <c r="V1176" i="22"/>
  <c r="W1172" i="22"/>
  <c r="A1172" i="22" s="1"/>
  <c r="W1170" i="22"/>
  <c r="A1170" i="22" s="1"/>
  <c r="W1168" i="22"/>
  <c r="A1168" i="22" s="1"/>
  <c r="W1166" i="22"/>
  <c r="A1166" i="22" s="1"/>
  <c r="V1145" i="22"/>
  <c r="V1144" i="22"/>
  <c r="V1143" i="22"/>
  <c r="V1148" i="22"/>
  <c r="V1147" i="22"/>
  <c r="W1146" i="22"/>
  <c r="A1146" i="22" s="1"/>
  <c r="W1137" i="22"/>
  <c r="A1137" i="22" s="1"/>
  <c r="V1136" i="22"/>
  <c r="W1134" i="22"/>
  <c r="A1134" i="22" s="1"/>
  <c r="W1140" i="22"/>
  <c r="A1140" i="22" s="1"/>
  <c r="V1139" i="22"/>
  <c r="V1128" i="22"/>
  <c r="V1132" i="22"/>
  <c r="W1131" i="22"/>
  <c r="A1131" i="22" s="1"/>
  <c r="W1130" i="22"/>
  <c r="A1130" i="22" s="1"/>
  <c r="V1123" i="22"/>
  <c r="W1119" i="22"/>
  <c r="A1119" i="22" s="1"/>
  <c r="V1157" i="22"/>
  <c r="Y1157" i="22" s="1" a="1"/>
  <c r="Y1157" i="22" s="1"/>
  <c r="V1155" i="22"/>
  <c r="V1154" i="22"/>
  <c r="V706" i="22"/>
  <c r="V705" i="22"/>
  <c r="W704" i="22"/>
  <c r="A704" i="22" s="1"/>
  <c r="W703" i="22"/>
  <c r="A703" i="22" s="1"/>
  <c r="W608" i="22"/>
  <c r="A608" i="22" s="1"/>
  <c r="V607" i="22"/>
  <c r="V606" i="22"/>
  <c r="V603" i="22"/>
  <c r="Y603" i="22" s="1" a="1"/>
  <c r="Y603" i="22" s="1"/>
  <c r="V588" i="22"/>
  <c r="V587" i="22"/>
  <c r="V586" i="22"/>
  <c r="V585" i="22"/>
  <c r="W584" i="22"/>
  <c r="A584" i="22" s="1"/>
  <c r="W551" i="22"/>
  <c r="A551" i="22" s="1"/>
  <c r="W549" i="22"/>
  <c r="A549" i="22" s="1"/>
  <c r="V546" i="22"/>
  <c r="V541" i="22"/>
  <c r="Y541" i="22" s="1" a="1"/>
  <c r="Y541" i="22" s="1"/>
  <c r="V156" i="22"/>
  <c r="V155" i="22"/>
  <c r="V154" i="22"/>
  <c r="V153" i="22"/>
  <c r="Y153" i="22" s="1" a="1"/>
  <c r="Y153" i="22" s="1"/>
  <c r="W150" i="22"/>
  <c r="A150" i="22" s="1"/>
  <c r="W147" i="22"/>
  <c r="A147" i="22" s="1"/>
  <c r="V145" i="22"/>
  <c r="Y145" i="22" s="1" a="1"/>
  <c r="Y145" i="22" s="1"/>
  <c r="W141" i="22"/>
  <c r="A141" i="22" s="1"/>
  <c r="V639" i="22"/>
  <c r="W638" i="22"/>
  <c r="A638" i="22" s="1"/>
  <c r="V633" i="22"/>
  <c r="V627" i="22"/>
  <c r="W696" i="22"/>
  <c r="A696" i="22" s="1"/>
  <c r="W694" i="22"/>
  <c r="A694" i="22" s="1"/>
  <c r="V692" i="22"/>
  <c r="A205" i="25"/>
  <c r="A204" i="25"/>
  <c r="A203" i="25"/>
  <c r="A202" i="25"/>
  <c r="A201" i="25"/>
  <c r="A200" i="25"/>
  <c r="A48" i="25"/>
  <c r="A47" i="25"/>
  <c r="A46" i="25"/>
  <c r="A45" i="25"/>
  <c r="A44" i="25"/>
  <c r="A43" i="25"/>
  <c r="A199" i="25"/>
  <c r="A198" i="25"/>
  <c r="A197" i="25"/>
  <c r="A196" i="25"/>
  <c r="A195" i="25"/>
  <c r="A194" i="25"/>
  <c r="A230" i="25"/>
  <c r="A229" i="25"/>
  <c r="A228" i="25"/>
  <c r="A227" i="25"/>
  <c r="A226" i="25"/>
  <c r="A225" i="25"/>
  <c r="A224" i="25"/>
  <c r="A223" i="25"/>
  <c r="A141" i="25"/>
  <c r="A140" i="25"/>
  <c r="A139" i="25"/>
  <c r="A138" i="25"/>
  <c r="A137" i="25"/>
  <c r="A136" i="25"/>
  <c r="A135" i="25"/>
  <c r="A134" i="25"/>
  <c r="A351" i="25"/>
  <c r="A350" i="25"/>
  <c r="A307" i="25"/>
  <c r="A305" i="25"/>
  <c r="A304" i="25"/>
  <c r="A303" i="25"/>
  <c r="A302" i="25"/>
  <c r="A301" i="25"/>
  <c r="A148" i="25"/>
  <c r="A147" i="25"/>
  <c r="A146" i="25"/>
  <c r="A145" i="25"/>
  <c r="A144" i="25"/>
  <c r="A143" i="25"/>
  <c r="A142" i="25"/>
  <c r="A98" i="25"/>
  <c r="A97" i="25"/>
  <c r="A96" i="25"/>
  <c r="A95" i="25"/>
  <c r="A94" i="25"/>
  <c r="A92" i="25"/>
  <c r="A91" i="25"/>
  <c r="A90" i="25"/>
  <c r="A89" i="25"/>
  <c r="A88" i="25"/>
  <c r="A87" i="25"/>
  <c r="A56" i="25"/>
  <c r="A55" i="25"/>
  <c r="A54" i="25"/>
  <c r="A53" i="25"/>
  <c r="A52" i="25"/>
  <c r="A51" i="25"/>
  <c r="A50" i="25"/>
  <c r="A299" i="25"/>
  <c r="A298" i="25"/>
  <c r="A296" i="25"/>
  <c r="A295" i="25"/>
  <c r="A294" i="25"/>
  <c r="A293" i="25"/>
  <c r="A292" i="25"/>
  <c r="A291" i="25"/>
  <c r="A290" i="25"/>
  <c r="A289" i="25"/>
  <c r="A288" i="25"/>
  <c r="A286" i="25"/>
  <c r="A388" i="25"/>
  <c r="A387" i="25"/>
  <c r="A386" i="25"/>
  <c r="A385" i="25"/>
  <c r="A374" i="25"/>
  <c r="A373" i="25"/>
  <c r="A370" i="25"/>
  <c r="A369" i="25"/>
  <c r="A368" i="25"/>
  <c r="A382" i="25"/>
  <c r="A381" i="25"/>
  <c r="A380" i="25"/>
  <c r="A379" i="25"/>
  <c r="A376" i="25"/>
  <c r="A367" i="25"/>
  <c r="A364" i="25"/>
  <c r="A363" i="25"/>
  <c r="A362" i="25"/>
  <c r="A361" i="25"/>
  <c r="A358" i="25"/>
  <c r="A357" i="25"/>
  <c r="A356" i="25"/>
  <c r="A355" i="25"/>
  <c r="A352" i="25"/>
  <c r="A583" i="25"/>
  <c r="A339" i="25"/>
  <c r="A337" i="25"/>
  <c r="A343" i="25"/>
  <c r="A342" i="25"/>
  <c r="A340" i="25"/>
  <c r="A317" i="25"/>
  <c r="A316" i="25"/>
  <c r="A170" i="25"/>
  <c r="A168" i="25"/>
  <c r="A167" i="25"/>
  <c r="A163" i="25"/>
  <c r="A162" i="25"/>
  <c r="A160" i="25"/>
  <c r="A159" i="25"/>
  <c r="A152" i="25"/>
  <c r="A150" i="25"/>
  <c r="A149" i="25"/>
  <c r="A246" i="25"/>
  <c r="A245" i="25"/>
  <c r="A243" i="25"/>
  <c r="A242" i="25"/>
  <c r="A241" i="25"/>
  <c r="A240" i="25"/>
  <c r="A237" i="25"/>
  <c r="A236" i="25"/>
  <c r="A235" i="25"/>
  <c r="A234" i="25"/>
  <c r="A231" i="25"/>
  <c r="A193" i="25"/>
  <c r="A192" i="25"/>
  <c r="A189" i="25"/>
  <c r="A188" i="25"/>
  <c r="A187" i="25"/>
  <c r="A186" i="25"/>
  <c r="A183" i="25"/>
  <c r="A182" i="25"/>
  <c r="A181" i="25"/>
  <c r="A180" i="25"/>
  <c r="A177" i="25"/>
  <c r="A176" i="25"/>
  <c r="A174" i="25"/>
  <c r="A185" i="25"/>
  <c r="A312" i="25"/>
  <c r="A708" i="25"/>
  <c r="A308" i="25"/>
  <c r="A705" i="25"/>
  <c r="A109" i="25"/>
  <c r="A742" i="25"/>
  <c r="A113" i="25"/>
  <c r="A606" i="25"/>
  <c r="A300" i="25"/>
  <c r="A104" i="25"/>
  <c r="A769" i="25"/>
  <c r="A100" i="25"/>
  <c r="A781" i="25"/>
  <c r="A79" i="25"/>
  <c r="A748" i="25"/>
  <c r="A57" i="25"/>
  <c r="A760" i="25"/>
  <c r="A282" i="25"/>
  <c r="A630" i="25"/>
  <c r="A278" i="25"/>
  <c r="A615" i="25"/>
  <c r="A274" i="25"/>
  <c r="A654" i="25"/>
  <c r="A639" i="25"/>
  <c r="A267" i="25"/>
  <c r="A666" i="25"/>
  <c r="A263" i="25"/>
  <c r="A690" i="25"/>
  <c r="A259" i="25"/>
  <c r="A675" i="25"/>
  <c r="A255" i="25"/>
  <c r="A457" i="25"/>
  <c r="A251" i="25"/>
  <c r="A469" i="25"/>
  <c r="A375" i="25"/>
  <c r="A49" i="25"/>
  <c r="A371" i="25"/>
  <c r="A383" i="25"/>
  <c r="A359" i="25"/>
  <c r="A327" i="25"/>
  <c r="A586" i="25"/>
  <c r="A331" i="25"/>
  <c r="A574" i="25"/>
  <c r="A335" i="25"/>
  <c r="A442" i="25"/>
  <c r="A323" i="25"/>
  <c r="A124" i="25"/>
  <c r="A538" i="25"/>
  <c r="A120" i="25"/>
  <c r="A562" i="25"/>
  <c r="A154" i="25"/>
  <c r="A131" i="25"/>
  <c r="A490" i="25"/>
  <c r="A127" i="25"/>
  <c r="A514" i="25"/>
  <c r="A213" i="25"/>
  <c r="A533" i="25"/>
  <c r="A209" i="25"/>
  <c r="A557" i="25"/>
  <c r="A233" i="25"/>
  <c r="A221" i="25"/>
  <c r="A485" i="25"/>
  <c r="A217" i="25"/>
  <c r="A509" i="25"/>
  <c r="A184" i="25"/>
  <c r="A311" i="25"/>
  <c r="A711" i="25"/>
  <c r="A112" i="25"/>
  <c r="A733" i="25"/>
  <c r="A118" i="25"/>
  <c r="A597" i="25"/>
  <c r="A171" i="25"/>
  <c r="A720" i="25"/>
  <c r="A103" i="25"/>
  <c r="A772" i="25"/>
  <c r="A72" i="25"/>
  <c r="A285" i="25"/>
  <c r="A621" i="25"/>
  <c r="A281" i="25"/>
  <c r="A633" i="25"/>
  <c r="A277" i="25"/>
  <c r="A618" i="25"/>
  <c r="A273" i="25"/>
  <c r="A657" i="25"/>
  <c r="A270" i="25"/>
  <c r="A642" i="25"/>
  <c r="A266" i="25"/>
  <c r="A681" i="25"/>
  <c r="A262" i="25"/>
  <c r="A693" i="25"/>
  <c r="A258" i="25"/>
  <c r="A678" i="25"/>
  <c r="A254" i="25"/>
  <c r="A460" i="25"/>
  <c r="A250" i="25"/>
  <c r="A472" i="25"/>
  <c r="A378" i="25"/>
  <c r="A366" i="25"/>
  <c r="A354" i="25"/>
  <c r="A326" i="25"/>
  <c r="A589" i="25"/>
  <c r="A330" i="25"/>
  <c r="A577" i="25"/>
  <c r="A338" i="25"/>
  <c r="A334" i="25"/>
  <c r="A445" i="25"/>
  <c r="A315" i="25"/>
  <c r="A123" i="25"/>
  <c r="A544" i="25"/>
  <c r="A119" i="25"/>
  <c r="A568" i="25"/>
  <c r="A161" i="25"/>
  <c r="A130" i="25"/>
  <c r="A496" i="25"/>
  <c r="A126" i="25"/>
  <c r="A520" i="25"/>
  <c r="A14" i="25"/>
  <c r="A212" i="25"/>
  <c r="A539" i="25"/>
  <c r="A208" i="25"/>
  <c r="A563" i="25"/>
  <c r="A244" i="25"/>
  <c r="A232" i="25"/>
  <c r="A220" i="25"/>
  <c r="A491" i="25"/>
  <c r="A216" i="25"/>
  <c r="A515" i="25"/>
  <c r="A191" i="25"/>
  <c r="A179" i="25"/>
  <c r="A175" i="25"/>
  <c r="A310" i="25"/>
  <c r="A714" i="25"/>
  <c r="A111" i="25"/>
  <c r="A736" i="25"/>
  <c r="A117" i="25"/>
  <c r="A600" i="25"/>
  <c r="A306" i="25"/>
  <c r="A106" i="25"/>
  <c r="A763" i="25"/>
  <c r="A102" i="25"/>
  <c r="A775" i="25"/>
  <c r="A65" i="25"/>
  <c r="A99" i="25"/>
  <c r="A788" i="25"/>
  <c r="A284" i="25"/>
  <c r="A624" i="25"/>
  <c r="A280" i="25"/>
  <c r="A609" i="25"/>
  <c r="A276" i="25"/>
  <c r="A636" i="25"/>
  <c r="A272" i="25"/>
  <c r="A660" i="25"/>
  <c r="A269" i="25"/>
  <c r="A645" i="25"/>
  <c r="A265" i="25"/>
  <c r="A684" i="25"/>
  <c r="A261" i="25"/>
  <c r="A669" i="25"/>
  <c r="A257" i="25"/>
  <c r="A696" i="25"/>
  <c r="A253" i="25"/>
  <c r="A463" i="25"/>
  <c r="A249" i="25"/>
  <c r="A475" i="25"/>
  <c r="A377" i="25"/>
  <c r="A365" i="25"/>
  <c r="A353" i="25"/>
  <c r="A325" i="25"/>
  <c r="A592" i="25"/>
  <c r="A329" i="25"/>
  <c r="A580" i="25"/>
  <c r="A341" i="25"/>
  <c r="A333" i="25"/>
  <c r="A448" i="25"/>
  <c r="A125" i="25"/>
  <c r="A526" i="25"/>
  <c r="A122" i="25"/>
  <c r="A550" i="25"/>
  <c r="A166" i="25"/>
  <c r="A133" i="25"/>
  <c r="A478" i="25"/>
  <c r="A129" i="25"/>
  <c r="A502" i="25"/>
  <c r="A211" i="25"/>
  <c r="A545" i="25"/>
  <c r="A207" i="25"/>
  <c r="A569" i="25"/>
  <c r="A239" i="25"/>
  <c r="A219" i="25"/>
  <c r="A497" i="25"/>
  <c r="A215" i="25"/>
  <c r="A521" i="25"/>
  <c r="A190" i="25"/>
  <c r="A178" i="25"/>
  <c r="A309" i="25"/>
  <c r="A717" i="25"/>
  <c r="A110" i="25"/>
  <c r="A739" i="25"/>
  <c r="A114" i="25"/>
  <c r="A603" i="25"/>
  <c r="A105" i="25"/>
  <c r="A766" i="25"/>
  <c r="A101" i="25"/>
  <c r="A778" i="25"/>
  <c r="A86" i="25"/>
  <c r="A745" i="25"/>
  <c r="A58" i="25"/>
  <c r="A297" i="25"/>
  <c r="A287" i="25"/>
  <c r="A172" i="25"/>
  <c r="A283" i="25"/>
  <c r="A627" i="25"/>
  <c r="A279" i="25"/>
  <c r="A612" i="25"/>
  <c r="A275" i="25"/>
  <c r="A651" i="25"/>
  <c r="A271" i="25"/>
  <c r="A663" i="25"/>
  <c r="A268" i="25"/>
  <c r="A648" i="25"/>
  <c r="A264" i="25"/>
  <c r="A687" i="25"/>
  <c r="A260" i="25"/>
  <c r="A672" i="25"/>
  <c r="A256" i="25"/>
  <c r="A454" i="25"/>
  <c r="A252" i="25"/>
  <c r="A466" i="25"/>
  <c r="A384" i="25"/>
  <c r="A372" i="25"/>
  <c r="A360" i="25"/>
  <c r="A324" i="25"/>
  <c r="A595" i="25"/>
  <c r="A344" i="25"/>
  <c r="A336" i="25"/>
  <c r="A439" i="25"/>
  <c r="A332" i="25"/>
  <c r="A451" i="25"/>
  <c r="A532" i="25"/>
  <c r="A121" i="25"/>
  <c r="A556" i="25"/>
  <c r="A169" i="25"/>
  <c r="A151" i="25"/>
  <c r="A132" i="25"/>
  <c r="A484" i="25"/>
  <c r="A128" i="25"/>
  <c r="A508" i="25"/>
  <c r="A214" i="25"/>
  <c r="A527" i="25"/>
  <c r="A210" i="25"/>
  <c r="A551" i="25"/>
  <c r="A238" i="25"/>
  <c r="A222" i="25"/>
  <c r="A479" i="25"/>
  <c r="A218" i="25"/>
  <c r="A503" i="25"/>
  <c r="Z205" i="25" a="1"/>
  <c r="Z205" i="25" s="1"/>
  <c r="Z17" i="25" a="1"/>
  <c r="Z17" i="25" s="1"/>
  <c r="Z99" i="25" a="1"/>
  <c r="Z99" i="25" s="1"/>
  <c r="A93" i="25"/>
  <c r="Z240" i="25" a="1"/>
  <c r="Z240" i="25" s="1"/>
  <c r="A153" i="25"/>
  <c r="Z1240" i="25" a="1"/>
  <c r="Z1240" i="25" s="1"/>
  <c r="A328" i="25"/>
  <c r="Z1044" i="25" a="1"/>
  <c r="Z1044" i="25" s="1"/>
  <c r="Z236" i="25" a="1"/>
  <c r="Z236" i="25" s="1"/>
  <c r="Z48" i="25" a="1"/>
  <c r="Z48" i="25" s="1"/>
  <c r="Z1024" i="25" a="1"/>
  <c r="Z1024" i="25" s="1"/>
  <c r="Z244" i="25" a="1"/>
  <c r="Z244" i="25" s="1"/>
  <c r="Z201" i="25" a="1"/>
  <c r="Z201" i="25" s="1"/>
  <c r="Z331" i="25" a="1"/>
  <c r="Z331" i="25" s="1"/>
  <c r="Z256" i="25" a="1"/>
  <c r="Z256" i="25" s="1"/>
  <c r="Z51" i="25" a="1"/>
  <c r="Z51" i="25" s="1"/>
  <c r="Z1022" i="25" a="1"/>
  <c r="Z1022" i="25" s="1"/>
  <c r="Z93" i="25" a="1"/>
  <c r="Z93" i="25" s="1"/>
  <c r="Z285" i="25" a="1"/>
  <c r="Z285" i="25" s="1"/>
  <c r="Z56" i="25" a="1"/>
  <c r="Z56" i="25" s="1"/>
  <c r="Z276" i="25" a="1"/>
  <c r="Z276" i="25" s="1"/>
  <c r="Z1021" i="25" a="1"/>
  <c r="Z1021" i="25" s="1"/>
  <c r="Z139" i="25" a="1"/>
  <c r="Z139" i="25" s="1"/>
  <c r="Z341" i="25" a="1"/>
  <c r="Z341" i="25" s="1"/>
  <c r="Z216" i="25" a="1"/>
  <c r="Z216" i="25" s="1"/>
  <c r="Z210" i="25" a="1"/>
  <c r="Z210" i="25" s="1"/>
  <c r="Z1063" i="25" a="1"/>
  <c r="Z1063" i="25" s="1"/>
  <c r="Z1067" i="25" a="1"/>
  <c r="Z1067" i="25" s="1"/>
  <c r="Z127" i="25" a="1"/>
  <c r="Z127" i="25" s="1"/>
  <c r="Z131" i="25" a="1"/>
  <c r="Z131" i="25" s="1"/>
  <c r="Z3" i="25" a="1"/>
  <c r="Z3" i="25" s="1"/>
  <c r="Z7" i="25" a="1"/>
  <c r="Z7" i="25" s="1"/>
  <c r="Z228" i="25" a="1"/>
  <c r="Z228" i="25" s="1"/>
  <c r="Z135" i="25" a="1"/>
  <c r="Z135" i="25" s="1"/>
  <c r="Z102" i="25" a="1"/>
  <c r="Z102" i="25" s="1"/>
  <c r="Z97" i="25" a="1"/>
  <c r="Z97" i="25" s="1"/>
  <c r="Z34" i="25" a="1"/>
  <c r="Z34" i="25" s="1"/>
  <c r="Z1084" i="25" a="1"/>
  <c r="Z1084" i="25" s="1"/>
  <c r="Z1080" i="25" a="1"/>
  <c r="Z1080" i="25" s="1"/>
  <c r="Z1076" i="25" a="1"/>
  <c r="Z1076" i="25" s="1"/>
  <c r="Z1072" i="25" a="1"/>
  <c r="Z1072" i="25" s="1"/>
  <c r="Z1048" i="25" a="1"/>
  <c r="Z1048" i="25" s="1"/>
  <c r="Z1049" i="25" a="1"/>
  <c r="Z1049" i="25" s="1"/>
  <c r="Z1036" i="25" a="1"/>
  <c r="Z1036" i="25" s="1"/>
  <c r="Z1041" i="25" a="1"/>
  <c r="Z1041" i="25" s="1"/>
  <c r="Z1028" i="25" a="1"/>
  <c r="Z1028" i="25" s="1"/>
  <c r="Z1029" i="25" a="1"/>
  <c r="Z1029" i="25" s="1"/>
  <c r="Z1058" i="25" a="1"/>
  <c r="Z1058" i="25" s="1"/>
  <c r="Z1054" i="25" a="1"/>
  <c r="Z1054" i="25" s="1"/>
  <c r="Z1297" i="25" a="1"/>
  <c r="Z1297" i="25" s="1"/>
  <c r="Z1285" i="25" a="1"/>
  <c r="Z1285" i="25" s="1"/>
  <c r="Z1281" i="25" a="1"/>
  <c r="Z1281" i="25" s="1"/>
  <c r="Z1293" i="25" a="1"/>
  <c r="Z1293" i="25" s="1"/>
  <c r="Z1278" i="25" a="1"/>
  <c r="Z1278" i="25" s="1"/>
  <c r="Z1274" i="25" a="1"/>
  <c r="Z1274" i="25" s="1"/>
  <c r="Z1270" i="25" a="1"/>
  <c r="Z1270" i="25" s="1"/>
  <c r="Z1239" i="25" a="1"/>
  <c r="Z1239" i="25" s="1"/>
  <c r="Z1251" i="25" a="1"/>
  <c r="Z1251" i="25" s="1"/>
  <c r="Z1254" i="25" a="1"/>
  <c r="Z1254" i="25" s="1"/>
  <c r="Z1233" i="25" a="1"/>
  <c r="Z1233" i="25" s="1"/>
  <c r="Z1234" i="25" a="1"/>
  <c r="Z1234" i="25" s="1"/>
  <c r="Z1226" i="25" a="1"/>
  <c r="Z1226" i="25" s="1"/>
  <c r="Z199" i="25" a="1"/>
  <c r="Z199" i="25" s="1"/>
  <c r="Z251" i="25" a="1"/>
  <c r="Z251" i="25" s="1"/>
  <c r="Z36" i="25" a="1"/>
  <c r="Z36" i="25" s="1"/>
  <c r="Z27" i="25" a="1"/>
  <c r="Z27" i="25" s="1"/>
  <c r="Z22" i="25" a="1"/>
  <c r="Z22" i="25" s="1"/>
  <c r="Z322" i="25" a="1"/>
  <c r="Z322" i="25" s="1"/>
  <c r="Z364" i="25" a="1"/>
  <c r="Z364" i="25" s="1"/>
  <c r="Z360" i="25" a="1"/>
  <c r="Z360" i="25" s="1"/>
  <c r="Z356" i="25" a="1"/>
  <c r="Z356" i="25" s="1"/>
  <c r="Z352" i="25" a="1"/>
  <c r="Z352" i="25" s="1"/>
  <c r="Z272" i="25" a="1"/>
  <c r="Z272" i="25" s="1"/>
  <c r="Z267" i="25" a="1"/>
  <c r="Z267" i="25" s="1"/>
  <c r="Z260" i="25" a="1"/>
  <c r="Z260" i="25" s="1"/>
  <c r="A13" i="16"/>
  <c r="A17" i="16"/>
  <c r="A16" i="16"/>
  <c r="A21" i="16"/>
  <c r="A25" i="16"/>
  <c r="A24" i="16"/>
  <c r="A30" i="16"/>
  <c r="A29" i="16"/>
  <c r="A40" i="16"/>
  <c r="A50" i="16"/>
  <c r="A54" i="16"/>
  <c r="A57" i="16"/>
  <c r="A63" i="16"/>
  <c r="A60" i="16"/>
  <c r="A72" i="16"/>
  <c r="A71" i="16"/>
  <c r="A76" i="16"/>
  <c r="A75" i="16"/>
  <c r="A85" i="16"/>
  <c r="A84" i="16"/>
  <c r="A83" i="16"/>
  <c r="A87" i="16"/>
  <c r="A101" i="16"/>
  <c r="A100" i="16"/>
  <c r="A108" i="16"/>
  <c r="A107" i="16"/>
  <c r="A111" i="16"/>
  <c r="A121" i="16"/>
  <c r="A119" i="16"/>
  <c r="A129" i="16"/>
  <c r="A133" i="16"/>
  <c r="A143" i="16"/>
  <c r="A189" i="16"/>
  <c r="A188" i="16"/>
  <c r="A193" i="16"/>
  <c r="A192" i="16"/>
  <c r="A158" i="16"/>
  <c r="A156" i="16"/>
  <c r="A165" i="16"/>
  <c r="A164" i="16"/>
  <c r="A170" i="16"/>
  <c r="A206" i="16"/>
  <c r="A210" i="16"/>
  <c r="A208" i="16"/>
  <c r="A173" i="16"/>
  <c r="A172" i="16"/>
  <c r="A177" i="16"/>
  <c r="A176" i="16"/>
  <c r="Q42" i="16" a="1"/>
  <c r="Q42" i="16" s="1"/>
  <c r="V97" i="22"/>
  <c r="W143" i="22"/>
  <c r="A143" i="22" s="1"/>
  <c r="W56" i="22"/>
  <c r="A56" i="22" s="1"/>
  <c r="V1168" i="22"/>
  <c r="V88" i="22"/>
  <c r="V716" i="22"/>
  <c r="Y716" i="22" s="1" a="1"/>
  <c r="Y716" i="22" s="1"/>
  <c r="V61" i="22"/>
  <c r="V141" i="22"/>
  <c r="Y141" i="22" s="1" a="1"/>
  <c r="Y141" i="22" s="1"/>
  <c r="V624" i="22"/>
  <c r="W240" i="22"/>
  <c r="A240" i="22" s="1"/>
  <c r="V1146" i="22"/>
  <c r="V994" i="22"/>
  <c r="V647" i="22"/>
  <c r="W228" i="22"/>
  <c r="A228" i="22" s="1"/>
  <c r="W992" i="22"/>
  <c r="A992" i="22" s="1"/>
  <c r="W624" i="22"/>
  <c r="A624" i="22" s="1"/>
  <c r="W133" i="22"/>
  <c r="A133" i="22" s="1"/>
  <c r="W134" i="22"/>
  <c r="A134" i="22" s="1"/>
  <c r="V1152" i="22"/>
  <c r="V719" i="22"/>
  <c r="W47" i="22"/>
  <c r="A47" i="22" s="1"/>
  <c r="V569" i="22"/>
  <c r="V625" i="22"/>
  <c r="V72" i="22"/>
  <c r="V228" i="22"/>
  <c r="V134" i="22"/>
  <c r="V1026" i="22"/>
  <c r="V123" i="22"/>
  <c r="V121" i="22"/>
  <c r="V1040" i="22"/>
  <c r="V566" i="22"/>
  <c r="W38" i="22"/>
  <c r="A38" i="22" s="1"/>
  <c r="V56" i="22"/>
  <c r="V38" i="22"/>
  <c r="W1040" i="22"/>
  <c r="A1040" i="22" s="1"/>
  <c r="V717" i="22"/>
  <c r="V241" i="22"/>
  <c r="V131" i="22"/>
  <c r="V62" i="22"/>
  <c r="V169" i="22"/>
  <c r="Y169" i="22" s="1" a="1"/>
  <c r="Y169" i="22" s="1"/>
  <c r="V561" i="22"/>
  <c r="V992" i="22"/>
  <c r="W716" i="22"/>
  <c r="A716" i="22" s="1"/>
  <c r="V36" i="22"/>
  <c r="V227" i="22"/>
  <c r="Y227" i="22" s="1" a="1"/>
  <c r="Y227" i="22" s="1"/>
  <c r="V1024" i="22"/>
  <c r="W622" i="22"/>
  <c r="A622" i="22" s="1"/>
  <c r="W646" i="22"/>
  <c r="A646" i="22" s="1"/>
  <c r="V133" i="22"/>
  <c r="Y133" i="22" s="1" a="1"/>
  <c r="Y133" i="22" s="1"/>
  <c r="W717" i="22"/>
  <c r="A717" i="22" s="1"/>
  <c r="W169" i="22"/>
  <c r="A169" i="22" s="1"/>
  <c r="V542" i="22"/>
  <c r="W1046" i="22"/>
  <c r="A1046" i="22" s="1"/>
  <c r="W229" i="22"/>
  <c r="A229" i="22" s="1"/>
  <c r="V557" i="22"/>
  <c r="V559" i="22"/>
  <c r="W525" i="22"/>
  <c r="A525" i="22" s="1"/>
  <c r="W129" i="22"/>
  <c r="A129" i="22" s="1"/>
  <c r="W103" i="22"/>
  <c r="A103" i="22" s="1"/>
  <c r="V1127" i="22"/>
  <c r="W560" i="22"/>
  <c r="A560" i="22" s="1"/>
  <c r="V991" i="22"/>
  <c r="Y991" i="22" s="1" a="1"/>
  <c r="Y991" i="22" s="1"/>
  <c r="W1037" i="22"/>
  <c r="A1037" i="22" s="1"/>
  <c r="V704" i="22"/>
  <c r="V83" i="22"/>
  <c r="V1047" i="22"/>
  <c r="Y1047" i="22" s="1" a="1"/>
  <c r="Y1047" i="22" s="1"/>
  <c r="V120" i="22"/>
  <c r="W149" i="22"/>
  <c r="A149" i="22" s="1"/>
  <c r="V1046" i="22"/>
  <c r="Z286" i="25" a="1"/>
  <c r="Z286" i="25" s="1"/>
  <c r="Z284" i="25" a="1"/>
  <c r="Z284" i="25" s="1"/>
  <c r="Z283" i="25" a="1"/>
  <c r="Z283" i="25" s="1"/>
  <c r="Z282" i="25" a="1"/>
  <c r="Z282" i="25" s="1"/>
  <c r="Z281" i="25" a="1"/>
  <c r="Z281" i="25" s="1"/>
  <c r="Z55" i="25" a="1"/>
  <c r="Z55" i="25" s="1"/>
  <c r="Z54" i="25" a="1"/>
  <c r="Z54" i="25" s="1"/>
  <c r="Z53" i="25" a="1"/>
  <c r="Z53" i="25" s="1"/>
  <c r="Z52" i="25" a="1"/>
  <c r="Z52" i="25" s="1"/>
  <c r="Z280" i="25" a="1"/>
  <c r="Z280" i="25" s="1"/>
  <c r="Z279" i="25" a="1"/>
  <c r="Z279" i="25" s="1"/>
  <c r="Z278" i="25" a="1"/>
  <c r="Z278" i="25" s="1"/>
  <c r="Z277" i="25" a="1"/>
  <c r="Z277" i="25" s="1"/>
  <c r="Z275" i="25" a="1"/>
  <c r="Z275" i="25" s="1"/>
  <c r="Z50" i="25" a="1"/>
  <c r="Z50" i="25" s="1"/>
  <c r="Z49" i="25" a="1"/>
  <c r="Z49" i="25" s="1"/>
  <c r="Z47" i="25" a="1"/>
  <c r="Z47" i="25" s="1"/>
  <c r="Z46" i="25" a="1"/>
  <c r="Z46" i="25" s="1"/>
  <c r="Z45" i="25" a="1"/>
  <c r="Z45" i="25" s="1"/>
  <c r="Z1020" i="25" a="1"/>
  <c r="Z1020" i="25" s="1"/>
  <c r="Z1019" i="25" a="1"/>
  <c r="Z1019" i="25" s="1"/>
  <c r="Z1018" i="25" a="1"/>
  <c r="Z1018" i="25" s="1"/>
  <c r="Z141" i="25" a="1"/>
  <c r="Z141" i="25" s="1"/>
  <c r="Z140" i="25" a="1"/>
  <c r="Z140" i="25" s="1"/>
  <c r="Z138" i="25" a="1"/>
  <c r="Z138" i="25" s="1"/>
  <c r="Z192" i="25" a="1"/>
  <c r="Z192" i="25" s="1"/>
  <c r="Z191" i="25" a="1"/>
  <c r="Z191" i="25" s="1"/>
  <c r="Z190" i="25" a="1"/>
  <c r="Z190" i="25" s="1"/>
  <c r="Z189" i="25" a="1"/>
  <c r="Z189" i="25" s="1"/>
  <c r="Z342" i="25" a="1"/>
  <c r="Z342" i="25" s="1"/>
  <c r="Z340" i="25" a="1"/>
  <c r="Z340" i="25" s="1"/>
  <c r="Z339" i="25" a="1"/>
  <c r="Z339" i="25" s="1"/>
  <c r="Z338" i="25" a="1"/>
  <c r="Z338" i="25" s="1"/>
  <c r="Z337" i="25" a="1"/>
  <c r="Z337" i="25" s="1"/>
  <c r="Z336" i="25" a="1"/>
  <c r="Z336" i="25" s="1"/>
  <c r="Z335" i="25" a="1"/>
  <c r="Z335" i="25" s="1"/>
  <c r="Z215" i="25" a="1"/>
  <c r="Z215" i="25" s="1"/>
  <c r="Z214" i="25" a="1"/>
  <c r="Z214" i="25" s="1"/>
  <c r="Z213" i="25" a="1"/>
  <c r="Z213" i="25" s="1"/>
  <c r="Z212" i="25" a="1"/>
  <c r="Z212" i="25" s="1"/>
  <c r="Z211" i="25" a="1"/>
  <c r="Z211" i="25" s="1"/>
  <c r="Z209" i="25" a="1"/>
  <c r="Z209" i="25" s="1"/>
  <c r="Z1263" i="25" a="1"/>
  <c r="Z1263" i="25" s="1"/>
  <c r="Z1262" i="25" a="1"/>
  <c r="Z1262" i="25" s="1"/>
  <c r="Z1261" i="25" a="1"/>
  <c r="Z1261" i="25" s="1"/>
  <c r="Z1260" i="25" a="1"/>
  <c r="Z1260" i="25" s="1"/>
  <c r="Z1064" i="25" a="1"/>
  <c r="Z1064" i="25" s="1"/>
  <c r="Z1062" i="25" a="1"/>
  <c r="Z1062" i="25" s="1"/>
  <c r="Z1061" i="25" a="1"/>
  <c r="Z1061" i="25" s="1"/>
  <c r="Z1068" i="25" a="1"/>
  <c r="Z1068" i="25" s="1"/>
  <c r="Z1066" i="25" a="1"/>
  <c r="Z1066" i="25" s="1"/>
  <c r="Z1065" i="25" a="1"/>
  <c r="Z1065" i="25" s="1"/>
  <c r="Z164" i="25" a="1"/>
  <c r="Z164" i="25" s="1"/>
  <c r="Z130" i="25" a="1"/>
  <c r="Z130" i="25" s="1"/>
  <c r="Z129" i="25" a="1"/>
  <c r="Z129" i="25" s="1"/>
  <c r="Z128" i="25" a="1"/>
  <c r="Z128" i="25" s="1"/>
  <c r="Z126" i="25" a="1"/>
  <c r="Z126" i="25" s="1"/>
  <c r="Z125" i="25" a="1"/>
  <c r="Z125" i="25" s="1"/>
  <c r="Z8" i="25" a="1"/>
  <c r="Z8" i="25" s="1"/>
  <c r="Z6" i="25" a="1"/>
  <c r="Z6" i="25" s="1"/>
  <c r="Z5" i="25" a="1"/>
  <c r="Z5" i="25" s="1"/>
  <c r="Z4" i="25" a="1"/>
  <c r="Z4" i="25" s="1"/>
  <c r="Z2" i="25" a="1"/>
  <c r="Z2" i="25" s="1"/>
  <c r="Z233" i="25" a="1"/>
  <c r="Z233" i="25" s="1"/>
  <c r="Z232" i="25" a="1"/>
  <c r="Z232" i="25" s="1"/>
  <c r="Z231" i="25" a="1"/>
  <c r="Z231" i="25" s="1"/>
  <c r="Z230" i="25" a="1"/>
  <c r="Z230" i="25" s="1"/>
  <c r="Z229" i="25" a="1"/>
  <c r="Z229" i="25" s="1"/>
  <c r="Z227" i="25" a="1"/>
  <c r="Z227" i="25" s="1"/>
  <c r="Z137" i="25" a="1"/>
  <c r="Z137" i="25" s="1"/>
  <c r="Z136" i="25" a="1"/>
  <c r="Z136" i="25" s="1"/>
  <c r="Z134" i="25" a="1"/>
  <c r="Z134" i="25" s="1"/>
  <c r="Z133" i="25" a="1"/>
  <c r="Z133" i="25" s="1"/>
  <c r="Z132" i="25" a="1"/>
  <c r="Z132" i="25" s="1"/>
  <c r="Z105" i="25" a="1"/>
  <c r="Z105" i="25" s="1"/>
  <c r="Z104" i="25" a="1"/>
  <c r="Z104" i="25" s="1"/>
  <c r="Z103" i="25" a="1"/>
  <c r="Z103" i="25" s="1"/>
  <c r="Z101" i="25" a="1"/>
  <c r="Z101" i="25" s="1"/>
  <c r="Z100" i="25" a="1"/>
  <c r="Z100" i="25" s="1"/>
  <c r="Z98" i="25" a="1"/>
  <c r="Z98" i="25" s="1"/>
  <c r="Z96" i="25" a="1"/>
  <c r="Z96" i="25" s="1"/>
  <c r="Z95" i="25" a="1"/>
  <c r="Z95" i="25" s="1"/>
  <c r="Z94" i="25" a="1"/>
  <c r="Z94" i="25" s="1"/>
  <c r="Z33" i="25" a="1"/>
  <c r="Z33" i="25" s="1"/>
  <c r="Z32" i="25" a="1"/>
  <c r="Z32" i="25" s="1"/>
  <c r="Z31" i="25" a="1"/>
  <c r="Z31" i="25" s="1"/>
  <c r="Z1083" i="25" a="1"/>
  <c r="Z1083" i="25" s="1"/>
  <c r="Z1082" i="25" a="1"/>
  <c r="Z1082" i="25" s="1"/>
  <c r="Z1081" i="25" a="1"/>
  <c r="Z1081" i="25" s="1"/>
  <c r="Z1079" i="25" a="1"/>
  <c r="Z1079" i="25" s="1"/>
  <c r="Z1078" i="25" a="1"/>
  <c r="Z1078" i="25" s="1"/>
  <c r="Z1077" i="25" a="1"/>
  <c r="Z1077" i="25" s="1"/>
  <c r="Z1075" i="25" a="1"/>
  <c r="Z1075" i="25" s="1"/>
  <c r="Z1074" i="25" a="1"/>
  <c r="Z1074" i="25" s="1"/>
  <c r="Z1073" i="25" a="1"/>
  <c r="Z1073" i="25" s="1"/>
  <c r="Z1071" i="25" a="1"/>
  <c r="Z1071" i="25" s="1"/>
  <c r="Z1070" i="25" a="1"/>
  <c r="Z1070" i="25" s="1"/>
  <c r="Z1069" i="25" a="1"/>
  <c r="Z1069" i="25" s="1"/>
  <c r="Z1047" i="25" a="1"/>
  <c r="Z1047" i="25" s="1"/>
  <c r="Z1046" i="25" a="1"/>
  <c r="Z1046" i="25" s="1"/>
  <c r="Z1045" i="25" a="1"/>
  <c r="Z1045" i="25" s="1"/>
  <c r="Z1052" i="25" a="1"/>
  <c r="Z1052" i="25" s="1"/>
  <c r="Z1051" i="25" a="1"/>
  <c r="Z1051" i="25" s="1"/>
  <c r="Z1050" i="25" a="1"/>
  <c r="Z1050" i="25" s="1"/>
  <c r="Z1043" i="25" a="1"/>
  <c r="Z1043" i="25" s="1"/>
  <c r="Z1038" i="25" a="1"/>
  <c r="Z1038" i="25" s="1"/>
  <c r="Z1037" i="25" a="1"/>
  <c r="Z1037" i="25" s="1"/>
  <c r="Z1035" i="25" a="1"/>
  <c r="Z1035" i="25" s="1"/>
  <c r="Z1034" i="25" a="1"/>
  <c r="Z1034" i="25" s="1"/>
  <c r="Z1042" i="25" a="1"/>
  <c r="Z1042" i="25" s="1"/>
  <c r="Z1040" i="25" a="1"/>
  <c r="Z1040" i="25" s="1"/>
  <c r="Z1039" i="25" a="1"/>
  <c r="Z1039" i="25" s="1"/>
  <c r="Z1033" i="25" a="1"/>
  <c r="Z1033" i="25" s="1"/>
  <c r="Z1027" i="25" a="1"/>
  <c r="Z1027" i="25" s="1"/>
  <c r="Z1026" i="25" a="1"/>
  <c r="Z1026" i="25" s="1"/>
  <c r="Z1025" i="25" a="1"/>
  <c r="Z1025" i="25" s="1"/>
  <c r="Z1032" i="25" a="1"/>
  <c r="Z1032" i="25" s="1"/>
  <c r="Z1031" i="25" a="1"/>
  <c r="Z1031" i="25" s="1"/>
  <c r="Z1030" i="25" a="1"/>
  <c r="Z1030" i="25" s="1"/>
  <c r="Z1023" i="25" a="1"/>
  <c r="Z1023" i="25" s="1"/>
  <c r="Z1060" i="25" a="1"/>
  <c r="Z1060" i="25" s="1"/>
  <c r="Z1059" i="25" a="1"/>
  <c r="Z1059" i="25" s="1"/>
  <c r="Z1057" i="25" a="1"/>
  <c r="Z1057" i="25" s="1"/>
  <c r="Z1056" i="25" a="1"/>
  <c r="Z1056" i="25" s="1"/>
  <c r="Z1055" i="25" a="1"/>
  <c r="Z1055" i="25" s="1"/>
  <c r="Z1053" i="25" a="1"/>
  <c r="Z1053" i="25" s="1"/>
  <c r="Z1300" i="25" a="1"/>
  <c r="Z1300" i="25" s="1"/>
  <c r="Z1299" i="25" a="1"/>
  <c r="Z1299" i="25" s="1"/>
  <c r="Z1298" i="25" a="1"/>
  <c r="Z1298" i="25" s="1"/>
  <c r="Z1296" i="25" a="1"/>
  <c r="Z1296" i="25" s="1"/>
  <c r="Z1287" i="25" a="1"/>
  <c r="Z1287" i="25" s="1"/>
  <c r="Z1286" i="25" a="1"/>
  <c r="Z1286" i="25" s="1"/>
  <c r="Z1284" i="25" a="1"/>
  <c r="Z1284" i="25" s="1"/>
  <c r="Z1283" i="25" a="1"/>
  <c r="Z1283" i="25" s="1"/>
  <c r="Z1282" i="25" a="1"/>
  <c r="Z1282" i="25" s="1"/>
  <c r="Z1280" i="25" a="1"/>
  <c r="Z1280" i="25" s="1"/>
  <c r="Z1295" i="25" a="1"/>
  <c r="Z1295" i="25" s="1"/>
  <c r="Z1294" i="25" a="1"/>
  <c r="Z1294" i="25" s="1"/>
  <c r="Z1292" i="25" a="1"/>
  <c r="Z1292" i="25" s="1"/>
  <c r="Z1291" i="25" a="1"/>
  <c r="Z1291" i="25" s="1"/>
  <c r="Z1290" i="25" a="1"/>
  <c r="Z1290" i="25" s="1"/>
  <c r="Z1289" i="25" a="1"/>
  <c r="Z1289" i="25" s="1"/>
  <c r="Z1288" i="25" a="1"/>
  <c r="Z1288" i="25" s="1"/>
  <c r="Z1279" i="25" a="1"/>
  <c r="Z1279" i="25" s="1"/>
  <c r="Z1277" i="25" a="1"/>
  <c r="Z1277" i="25" s="1"/>
  <c r="Z1276" i="25" a="1"/>
  <c r="Z1276" i="25" s="1"/>
  <c r="Z1275" i="25" a="1"/>
  <c r="Z1275" i="25" s="1"/>
  <c r="Z1273" i="25" a="1"/>
  <c r="Z1273" i="25" s="1"/>
  <c r="Z1272" i="25" a="1"/>
  <c r="Z1272" i="25" s="1"/>
  <c r="Z1271" i="25" a="1"/>
  <c r="Z1271" i="25" s="1"/>
  <c r="Z1269" i="25" a="1"/>
  <c r="Z1269" i="25" s="1"/>
  <c r="Z1268" i="25" a="1"/>
  <c r="Z1268" i="25" s="1"/>
  <c r="Z1267" i="25" a="1"/>
  <c r="Z1267" i="25" s="1"/>
  <c r="Z1266" i="25" a="1"/>
  <c r="Z1266" i="25" s="1"/>
  <c r="Z1265" i="25" a="1"/>
  <c r="Z1265" i="25" s="1"/>
  <c r="Z1264" i="25" a="1"/>
  <c r="Z1264" i="25" s="1"/>
  <c r="Z1238" i="25" a="1"/>
  <c r="Z1238" i="25" s="1"/>
  <c r="Z1237" i="25" a="1"/>
  <c r="Z1237" i="25" s="1"/>
  <c r="Z1236" i="25" a="1"/>
  <c r="Z1236" i="25" s="1"/>
  <c r="Z1243" i="25" a="1"/>
  <c r="Z1243" i="25" s="1"/>
  <c r="Z1242" i="25" a="1"/>
  <c r="Z1242" i="25" s="1"/>
  <c r="Z1241" i="25" a="1"/>
  <c r="Z1241" i="25" s="1"/>
  <c r="Z1259" i="25" a="1"/>
  <c r="Z1259" i="25" s="1"/>
  <c r="Z1258" i="25" a="1"/>
  <c r="Z1258" i="25" s="1"/>
  <c r="Z1257" i="25" a="1"/>
  <c r="Z1257" i="25" s="1"/>
  <c r="Z1256" i="25" a="1"/>
  <c r="Z1256" i="25" s="1"/>
  <c r="Z1250" i="25" a="1"/>
  <c r="Z1250" i="25" s="1"/>
  <c r="Z1249" i="25" a="1"/>
  <c r="Z1249" i="25" s="1"/>
  <c r="Z1248" i="25" a="1"/>
  <c r="Z1248" i="25" s="1"/>
  <c r="Z1255" i="25" a="1"/>
  <c r="Z1255" i="25" s="1"/>
  <c r="Z1253" i="25" a="1"/>
  <c r="Z1253" i="25" s="1"/>
  <c r="Z1252" i="25" a="1"/>
  <c r="Z1252" i="25" s="1"/>
  <c r="Z1247" i="25" a="1"/>
  <c r="Z1247" i="25" s="1"/>
  <c r="Z1246" i="25" a="1"/>
  <c r="Z1246" i="25" s="1"/>
  <c r="Z1245" i="25" a="1"/>
  <c r="Z1245" i="25" s="1"/>
  <c r="Z1244" i="25" a="1"/>
  <c r="Z1244" i="25" s="1"/>
  <c r="Z1232" i="25" a="1"/>
  <c r="Z1232" i="25" s="1"/>
  <c r="Z1231" i="25" a="1"/>
  <c r="Z1231" i="25" s="1"/>
  <c r="Z1230" i="25" a="1"/>
  <c r="Z1230" i="25" s="1"/>
  <c r="Z1229" i="25" a="1"/>
  <c r="Z1229" i="25" s="1"/>
  <c r="Z1228" i="25" a="1"/>
  <c r="Z1228" i="25" s="1"/>
  <c r="Z1227" i="25" a="1"/>
  <c r="Z1227" i="25" s="1"/>
  <c r="Z1225" i="25" a="1"/>
  <c r="Z1225" i="25" s="1"/>
  <c r="Z1224" i="25" a="1"/>
  <c r="Z1224" i="25" s="1"/>
  <c r="Z1223" i="25" a="1"/>
  <c r="Z1223" i="25" s="1"/>
  <c r="Z1222" i="25" a="1"/>
  <c r="Z1222" i="25" s="1"/>
  <c r="Z1221" i="25" a="1"/>
  <c r="Z1221" i="25" s="1"/>
  <c r="Z200" i="25" a="1"/>
  <c r="Z200" i="25" s="1"/>
  <c r="Z198" i="25" a="1"/>
  <c r="Z198" i="25" s="1"/>
  <c r="Z197" i="25" a="1"/>
  <c r="Z197" i="25" s="1"/>
  <c r="Z196" i="25" a="1"/>
  <c r="Z196" i="25" s="1"/>
  <c r="Z195" i="25" a="1"/>
  <c r="Z195" i="25" s="1"/>
  <c r="Z194" i="25" a="1"/>
  <c r="Z194" i="25" s="1"/>
  <c r="Z193" i="25" a="1"/>
  <c r="Z193" i="25" s="1"/>
  <c r="Z250" i="25" a="1"/>
  <c r="Z250" i="25" s="1"/>
  <c r="Z249" i="25" a="1"/>
  <c r="Z249" i="25" s="1"/>
  <c r="Z248" i="25" a="1"/>
  <c r="Z248" i="25" s="1"/>
  <c r="Z247" i="25" a="1"/>
  <c r="Z247" i="25" s="1"/>
  <c r="Z246" i="25" a="1"/>
  <c r="Z246" i="25" s="1"/>
  <c r="Z245" i="25" a="1"/>
  <c r="Z245" i="25" s="1"/>
  <c r="Z243" i="25" a="1"/>
  <c r="Z243" i="25" s="1"/>
  <c r="Z242" i="25" a="1"/>
  <c r="Z242" i="25" s="1"/>
  <c r="Z241" i="25" a="1"/>
  <c r="Z241" i="25" s="1"/>
  <c r="Z239" i="25" a="1"/>
  <c r="Z239" i="25" s="1"/>
  <c r="Z238" i="25" a="1"/>
  <c r="Z238" i="25" s="1"/>
  <c r="Z237" i="25" a="1"/>
  <c r="Z237" i="25" s="1"/>
  <c r="Z208" i="25" a="1"/>
  <c r="Z208" i="25" s="1"/>
  <c r="Z207" i="25" a="1"/>
  <c r="Z207" i="25" s="1"/>
  <c r="Z206" i="25" a="1"/>
  <c r="Z206" i="25" s="1"/>
  <c r="Z204" i="25" a="1"/>
  <c r="Z204" i="25" s="1"/>
  <c r="Z203" i="25" a="1"/>
  <c r="Z203" i="25" s="1"/>
  <c r="Z202" i="25" a="1"/>
  <c r="Z202" i="25" s="1"/>
  <c r="Z44" i="25" a="1"/>
  <c r="Z44" i="25" s="1"/>
  <c r="Z43" i="25" a="1"/>
  <c r="Z43" i="25" s="1"/>
  <c r="Z42" i="25" a="1"/>
  <c r="Z42" i="25" s="1"/>
  <c r="Z41" i="25" a="1"/>
  <c r="Z41" i="25" s="1"/>
  <c r="Z40" i="25" a="1"/>
  <c r="Z40" i="25" s="1"/>
  <c r="Z39" i="25" a="1"/>
  <c r="Z39" i="25" s="1"/>
  <c r="Z38" i="25" a="1"/>
  <c r="Z38" i="25" s="1"/>
  <c r="Z37" i="25" a="1"/>
  <c r="Z37" i="25" s="1"/>
  <c r="Z35" i="25" a="1"/>
  <c r="Z35" i="25" s="1"/>
  <c r="Z30" i="25" a="1"/>
  <c r="Z30" i="25" s="1"/>
  <c r="Z29" i="25" a="1"/>
  <c r="Z29" i="25" s="1"/>
  <c r="Z28" i="25" a="1"/>
  <c r="Z28" i="25" s="1"/>
  <c r="Z26" i="25" a="1"/>
  <c r="Z26" i="25" s="1"/>
  <c r="Z25" i="25" a="1"/>
  <c r="Z25" i="25" s="1"/>
  <c r="Z24" i="25" a="1"/>
  <c r="Z24" i="25" s="1"/>
  <c r="Z23" i="25" a="1"/>
  <c r="Z23" i="25" s="1"/>
  <c r="Z21" i="25" a="1"/>
  <c r="Z21" i="25" s="1"/>
  <c r="Z20" i="25" a="1"/>
  <c r="Z20" i="25" s="1"/>
  <c r="Z19" i="25" a="1"/>
  <c r="Z19" i="25" s="1"/>
  <c r="Z18" i="25" a="1"/>
  <c r="Z18" i="25" s="1"/>
  <c r="Z326" i="25" a="1"/>
  <c r="Z326" i="25" s="1"/>
  <c r="Z325" i="25" a="1"/>
  <c r="Z325" i="25" s="1"/>
  <c r="Z324" i="25" a="1"/>
  <c r="Z324" i="25" s="1"/>
  <c r="Z323" i="25" a="1"/>
  <c r="Z323" i="25" s="1"/>
  <c r="Z321" i="25" a="1"/>
  <c r="Z321" i="25" s="1"/>
  <c r="Z320" i="25" a="1"/>
  <c r="Z320" i="25" s="1"/>
  <c r="Z319" i="25" a="1"/>
  <c r="Z319" i="25" s="1"/>
  <c r="Z363" i="25" a="1"/>
  <c r="Z363" i="25" s="1"/>
  <c r="Z362" i="25" a="1"/>
  <c r="Z362" i="25" s="1"/>
  <c r="Z361" i="25" a="1"/>
  <c r="Z361" i="25" s="1"/>
  <c r="Z359" i="25" a="1"/>
  <c r="Z359" i="25" s="1"/>
  <c r="Z358" i="25" a="1"/>
  <c r="Z358" i="25" s="1"/>
  <c r="Z357" i="25" a="1"/>
  <c r="Z357" i="25" s="1"/>
  <c r="Z355" i="25" a="1"/>
  <c r="Z355" i="25" s="1"/>
  <c r="Z354" i="25" a="1"/>
  <c r="Z354" i="25" s="1"/>
  <c r="Z353" i="25" a="1"/>
  <c r="Z353" i="25" s="1"/>
  <c r="Z351" i="25" a="1"/>
  <c r="Z351" i="25" s="1"/>
  <c r="Z350" i="25" a="1"/>
  <c r="Z350" i="25" s="1"/>
  <c r="Z349" i="25" a="1"/>
  <c r="Z349" i="25" s="1"/>
  <c r="Z334" i="25" a="1"/>
  <c r="Z334" i="25" s="1"/>
  <c r="Z333" i="25" a="1"/>
  <c r="Z333" i="25" s="1"/>
  <c r="Z332" i="25" a="1"/>
  <c r="Z332" i="25" s="1"/>
  <c r="Z330" i="25" a="1"/>
  <c r="Z330" i="25" s="1"/>
  <c r="Z329" i="25" a="1"/>
  <c r="Z329" i="25" s="1"/>
  <c r="Z328" i="25" a="1"/>
  <c r="Z328" i="25" s="1"/>
  <c r="Z327" i="25" a="1"/>
  <c r="Z327" i="25" s="1"/>
  <c r="Z274" i="25" a="1"/>
  <c r="Z274" i="25" s="1"/>
  <c r="Z273" i="25" a="1"/>
  <c r="Z273" i="25" s="1"/>
  <c r="Z271" i="25" a="1"/>
  <c r="Z271" i="25" s="1"/>
  <c r="Z270" i="25" a="1"/>
  <c r="Z270" i="25" s="1"/>
  <c r="Z269" i="25" a="1"/>
  <c r="Z269" i="25" s="1"/>
  <c r="Z268" i="25" a="1"/>
  <c r="Z268" i="25" s="1"/>
  <c r="Z266" i="25" a="1"/>
  <c r="Z266" i="25" s="1"/>
  <c r="Z265" i="25" a="1"/>
  <c r="Z265" i="25" s="1"/>
  <c r="Z264" i="25" a="1"/>
  <c r="Z264" i="25" s="1"/>
  <c r="Z263" i="25" a="1"/>
  <c r="Z263" i="25" s="1"/>
  <c r="Z262" i="25" a="1"/>
  <c r="Z262" i="25" s="1"/>
  <c r="Z261" i="25" a="1"/>
  <c r="Z261" i="25" s="1"/>
  <c r="Z259" i="25" a="1"/>
  <c r="Z259" i="25" s="1"/>
  <c r="Z258" i="25" a="1"/>
  <c r="Z258" i="25" s="1"/>
  <c r="Z257" i="25" a="1"/>
  <c r="Z257" i="25" s="1"/>
  <c r="V46" i="22"/>
  <c r="V872" i="22"/>
  <c r="W872" i="22"/>
  <c r="A872" i="22" s="1"/>
  <c r="V871" i="22"/>
  <c r="W871" i="22"/>
  <c r="A871" i="22" s="1"/>
  <c r="V870" i="22"/>
  <c r="W870" i="22"/>
  <c r="A870" i="22" s="1"/>
  <c r="V869" i="22"/>
  <c r="Y869" i="22" s="1" a="1"/>
  <c r="Y869" i="22" s="1"/>
  <c r="W869" i="22"/>
  <c r="A869" i="22" s="1"/>
  <c r="V868" i="22"/>
  <c r="W868" i="22"/>
  <c r="A868" i="22" s="1"/>
  <c r="V867" i="22"/>
  <c r="W867" i="22"/>
  <c r="A867" i="22" s="1"/>
  <c r="V866" i="22"/>
  <c r="W866" i="22"/>
  <c r="A866" i="22" s="1"/>
  <c r="V865" i="22"/>
  <c r="Y865" i="22" s="1" a="1"/>
  <c r="Y865" i="22" s="1"/>
  <c r="W865" i="22"/>
  <c r="A865" i="22" s="1"/>
  <c r="V864" i="22"/>
  <c r="W864" i="22"/>
  <c r="A864" i="22" s="1"/>
  <c r="V863" i="22"/>
  <c r="W863" i="22"/>
  <c r="A863" i="22" s="1"/>
  <c r="V862" i="22"/>
  <c r="W862" i="22"/>
  <c r="A862" i="22" s="1"/>
  <c r="V861" i="22"/>
  <c r="Y861" i="22" s="1" a="1"/>
  <c r="Y861" i="22" s="1"/>
  <c r="W861" i="22"/>
  <c r="A861" i="22" s="1"/>
  <c r="V860" i="22"/>
  <c r="W860" i="22"/>
  <c r="A860" i="22" s="1"/>
  <c r="V859" i="22"/>
  <c r="W859" i="22"/>
  <c r="A859" i="22" s="1"/>
  <c r="V858" i="22"/>
  <c r="W858" i="22"/>
  <c r="A858" i="22" s="1"/>
  <c r="V857" i="22"/>
  <c r="Y857" i="22" s="1" a="1"/>
  <c r="Y857" i="22" s="1"/>
  <c r="W857" i="22"/>
  <c r="A857" i="22" s="1"/>
  <c r="V927" i="22"/>
  <c r="W927" i="22"/>
  <c r="A927" i="22" s="1"/>
  <c r="V926" i="22"/>
  <c r="W926" i="22"/>
  <c r="A926" i="22" s="1"/>
  <c r="V925" i="22"/>
  <c r="W925" i="22"/>
  <c r="A925" i="22" s="1"/>
  <c r="V924" i="22"/>
  <c r="W924" i="22"/>
  <c r="A924" i="22" s="1"/>
  <c r="V923" i="22"/>
  <c r="W923" i="22"/>
  <c r="A923" i="22" s="1"/>
  <c r="V922" i="22"/>
  <c r="W922" i="22"/>
  <c r="A922" i="22" s="1"/>
  <c r="V921" i="22"/>
  <c r="Y921" i="22" s="1" a="1"/>
  <c r="Y921" i="22" s="1"/>
  <c r="W921" i="22"/>
  <c r="A921" i="22" s="1"/>
  <c r="V952" i="22"/>
  <c r="W952" i="22"/>
  <c r="A952" i="22" s="1"/>
  <c r="V951" i="22"/>
  <c r="W951" i="22"/>
  <c r="A951" i="22" s="1"/>
  <c r="V950" i="22"/>
  <c r="W950" i="22"/>
  <c r="A950" i="22" s="1"/>
  <c r="V949" i="22"/>
  <c r="W949" i="22"/>
  <c r="A949" i="22" s="1"/>
  <c r="V948" i="22"/>
  <c r="Y948" i="22" s="1" a="1"/>
  <c r="Y948" i="22" s="1"/>
  <c r="W948" i="22"/>
  <c r="A948" i="22" s="1"/>
  <c r="V985" i="22"/>
  <c r="W985" i="22"/>
  <c r="A985" i="22" s="1"/>
  <c r="V984" i="22"/>
  <c r="W984" i="22"/>
  <c r="A984" i="22" s="1"/>
  <c r="V983" i="22"/>
  <c r="W983" i="22"/>
  <c r="A983" i="22" s="1"/>
  <c r="V982" i="22"/>
  <c r="Y982" i="22" s="1" a="1"/>
  <c r="Y982" i="22" s="1"/>
  <c r="W982" i="22"/>
  <c r="A982" i="22" s="1"/>
  <c r="V981" i="22"/>
  <c r="W981" i="22"/>
  <c r="A981" i="22" s="1"/>
  <c r="V980" i="22"/>
  <c r="W980" i="22"/>
  <c r="A980" i="22" s="1"/>
  <c r="V979" i="22"/>
  <c r="W979" i="22"/>
  <c r="A979" i="22" s="1"/>
  <c r="V978" i="22"/>
  <c r="Y978" i="22" s="1" a="1"/>
  <c r="Y978" i="22" s="1"/>
  <c r="W978" i="22"/>
  <c r="A978" i="22" s="1"/>
  <c r="V977" i="22"/>
  <c r="W977" i="22"/>
  <c r="A977" i="22" s="1"/>
  <c r="V976" i="22"/>
  <c r="W976" i="22"/>
  <c r="A976" i="22" s="1"/>
  <c r="V975" i="22"/>
  <c r="W975" i="22"/>
  <c r="A975" i="22" s="1"/>
  <c r="V974" i="22"/>
  <c r="Y974" i="22" s="1" a="1"/>
  <c r="Y974" i="22" s="1"/>
  <c r="W974" i="22"/>
  <c r="A974" i="22" s="1"/>
  <c r="V973" i="22"/>
  <c r="W973" i="22"/>
  <c r="A973" i="22" s="1"/>
  <c r="V972" i="22"/>
  <c r="W972" i="22"/>
  <c r="A972" i="22" s="1"/>
  <c r="V971" i="22"/>
  <c r="W971" i="22"/>
  <c r="A971" i="22" s="1"/>
  <c r="V970" i="22"/>
  <c r="Y970" i="22" s="1" a="1"/>
  <c r="Y970" i="22" s="1"/>
  <c r="W970" i="22"/>
  <c r="A970" i="22" s="1"/>
  <c r="V969" i="22"/>
  <c r="W969" i="22"/>
  <c r="A969" i="22" s="1"/>
  <c r="V968" i="22"/>
  <c r="W968" i="22"/>
  <c r="A968" i="22" s="1"/>
  <c r="V967" i="22"/>
  <c r="W967" i="22"/>
  <c r="A967" i="22" s="1"/>
  <c r="V966" i="22"/>
  <c r="Y966" i="22" s="1" a="1"/>
  <c r="Y966" i="22" s="1"/>
  <c r="W966" i="22"/>
  <c r="A966" i="22" s="1"/>
  <c r="V965" i="22"/>
  <c r="W965" i="22"/>
  <c r="A965" i="22" s="1"/>
  <c r="V964" i="22"/>
  <c r="W964" i="22"/>
  <c r="A964" i="22" s="1"/>
  <c r="V963" i="22"/>
  <c r="W963" i="22"/>
  <c r="A963" i="22" s="1"/>
  <c r="V962" i="22"/>
  <c r="Y962" i="22" s="1" a="1"/>
  <c r="Y962" i="22" s="1"/>
  <c r="W962" i="22"/>
  <c r="A962" i="22" s="1"/>
  <c r="V961" i="22"/>
  <c r="W961" i="22"/>
  <c r="A961" i="22" s="1"/>
  <c r="V960" i="22"/>
  <c r="W960" i="22"/>
  <c r="A960" i="22" s="1"/>
  <c r="V959" i="22"/>
  <c r="W959" i="22"/>
  <c r="A959" i="22" s="1"/>
  <c r="V958" i="22"/>
  <c r="Y958" i="22" s="1" a="1"/>
  <c r="Y958" i="22" s="1"/>
  <c r="W958" i="22"/>
  <c r="A958" i="22" s="1"/>
  <c r="V957" i="22"/>
  <c r="W957" i="22"/>
  <c r="A957" i="22" s="1"/>
  <c r="V956" i="22"/>
  <c r="W956" i="22"/>
  <c r="A956" i="22" s="1"/>
  <c r="V955" i="22"/>
  <c r="W955" i="22"/>
  <c r="A955" i="22" s="1"/>
  <c r="V954" i="22"/>
  <c r="Y954" i="22" s="1" a="1"/>
  <c r="Y954" i="22" s="1"/>
  <c r="W954" i="22"/>
  <c r="A954" i="22" s="1"/>
  <c r="V1225" i="22"/>
  <c r="W1225" i="22"/>
  <c r="A1225" i="22" s="1"/>
  <c r="V1224" i="22"/>
  <c r="W1224" i="22"/>
  <c r="A1224" i="22" s="1"/>
  <c r="V1223" i="22"/>
  <c r="W1223" i="22"/>
  <c r="A1223" i="22" s="1"/>
  <c r="V1222" i="22"/>
  <c r="Y1222" i="22" s="1" a="1"/>
  <c r="Y1222" i="22" s="1"/>
  <c r="W1222" i="22"/>
  <c r="A1222" i="22" s="1"/>
  <c r="V1217" i="22"/>
  <c r="W1217" i="22"/>
  <c r="A1217" i="22" s="1"/>
  <c r="V1216" i="22"/>
  <c r="W1216" i="22"/>
  <c r="A1216" i="22" s="1"/>
  <c r="V1215" i="22"/>
  <c r="W1215" i="22"/>
  <c r="A1215" i="22" s="1"/>
  <c r="V1214" i="22"/>
  <c r="Y1214" i="22" s="1" a="1"/>
  <c r="Y1214" i="22" s="1"/>
  <c r="W1214" i="22"/>
  <c r="A1214" i="22" s="1"/>
  <c r="V848" i="22"/>
  <c r="W848" i="22"/>
  <c r="A848" i="22" s="1"/>
  <c r="V847" i="22"/>
  <c r="W847" i="22"/>
  <c r="A847" i="22" s="1"/>
  <c r="V846" i="22"/>
  <c r="W846" i="22"/>
  <c r="A846" i="22" s="1"/>
  <c r="V845" i="22"/>
  <c r="Y845" i="22" s="1" a="1"/>
  <c r="Y845" i="22" s="1"/>
  <c r="W845" i="22"/>
  <c r="A845" i="22" s="1"/>
  <c r="V844" i="22"/>
  <c r="W844" i="22"/>
  <c r="A844" i="22" s="1"/>
  <c r="V843" i="22"/>
  <c r="W843" i="22"/>
  <c r="A843" i="22" s="1"/>
  <c r="V842" i="22"/>
  <c r="W842" i="22"/>
  <c r="A842" i="22" s="1"/>
  <c r="V841" i="22"/>
  <c r="Y841" i="22" s="1" a="1"/>
  <c r="Y841" i="22" s="1"/>
  <c r="W841" i="22"/>
  <c r="A841" i="22" s="1"/>
  <c r="V856" i="22"/>
  <c r="W856" i="22"/>
  <c r="A856" i="22" s="1"/>
  <c r="V855" i="22"/>
  <c r="W855" i="22"/>
  <c r="A855" i="22" s="1"/>
  <c r="V854" i="22"/>
  <c r="W854" i="22"/>
  <c r="A854" i="22" s="1"/>
  <c r="V853" i="22"/>
  <c r="Y853" i="22" s="1" a="1"/>
  <c r="Y853" i="22" s="1"/>
  <c r="W853" i="22"/>
  <c r="A853" i="22" s="1"/>
  <c r="V852" i="22"/>
  <c r="W852" i="22"/>
  <c r="A852" i="22" s="1"/>
  <c r="V851" i="22"/>
  <c r="W851" i="22"/>
  <c r="A851" i="22" s="1"/>
  <c r="V850" i="22"/>
  <c r="W850" i="22"/>
  <c r="A850" i="22" s="1"/>
  <c r="V849" i="22"/>
  <c r="Y849" i="22" s="1" a="1"/>
  <c r="Y849" i="22" s="1"/>
  <c r="W849" i="22"/>
  <c r="A849" i="22" s="1"/>
  <c r="V920" i="22"/>
  <c r="W920" i="22"/>
  <c r="A920" i="22" s="1"/>
  <c r="V919" i="22"/>
  <c r="W919" i="22"/>
  <c r="A919" i="22" s="1"/>
  <c r="V918" i="22"/>
  <c r="W918" i="22"/>
  <c r="A918" i="22" s="1"/>
  <c r="V917" i="22"/>
  <c r="Y917" i="22" s="1" a="1"/>
  <c r="Y917" i="22" s="1"/>
  <c r="W917" i="22"/>
  <c r="A917" i="22" s="1"/>
  <c r="V916" i="22"/>
  <c r="W916" i="22"/>
  <c r="A916" i="22" s="1"/>
  <c r="V915" i="22"/>
  <c r="W915" i="22"/>
  <c r="A915" i="22" s="1"/>
  <c r="V914" i="22"/>
  <c r="W914" i="22"/>
  <c r="A914" i="22" s="1"/>
  <c r="V913" i="22"/>
  <c r="Y913" i="22" s="1" a="1"/>
  <c r="Y913" i="22" s="1"/>
  <c r="W913" i="22"/>
  <c r="A913" i="22" s="1"/>
  <c r="V904" i="22"/>
  <c r="W904" i="22"/>
  <c r="A904" i="22" s="1"/>
  <c r="V903" i="22"/>
  <c r="W903" i="22"/>
  <c r="A903" i="22" s="1"/>
  <c r="V902" i="22"/>
  <c r="W902" i="22"/>
  <c r="A902" i="22" s="1"/>
  <c r="V901" i="22"/>
  <c r="Y901" i="22" s="1" a="1"/>
  <c r="Y901" i="22" s="1"/>
  <c r="W901" i="22"/>
  <c r="A901" i="22" s="1"/>
  <c r="V900" i="22"/>
  <c r="W900" i="22"/>
  <c r="A900" i="22" s="1"/>
  <c r="V899" i="22"/>
  <c r="W899" i="22"/>
  <c r="A899" i="22" s="1"/>
  <c r="V898" i="22"/>
  <c r="W898" i="22"/>
  <c r="A898" i="22" s="1"/>
  <c r="V897" i="22"/>
  <c r="Y897" i="22" s="1" a="1"/>
  <c r="Y897" i="22" s="1"/>
  <c r="W897" i="22"/>
  <c r="A897" i="22" s="1"/>
  <c r="V912" i="22"/>
  <c r="W912" i="22"/>
  <c r="A912" i="22" s="1"/>
  <c r="V911" i="22"/>
  <c r="W911" i="22"/>
  <c r="A911" i="22" s="1"/>
  <c r="V910" i="22"/>
  <c r="W910" i="22"/>
  <c r="A910" i="22" s="1"/>
  <c r="V909" i="22"/>
  <c r="Y909" i="22" s="1" a="1"/>
  <c r="Y909" i="22" s="1"/>
  <c r="W909" i="22"/>
  <c r="A909" i="22" s="1"/>
  <c r="V908" i="22"/>
  <c r="W908" i="22"/>
  <c r="A908" i="22" s="1"/>
  <c r="V907" i="22"/>
  <c r="W907" i="22"/>
  <c r="A907" i="22" s="1"/>
  <c r="V906" i="22"/>
  <c r="W906" i="22"/>
  <c r="A906" i="22" s="1"/>
  <c r="V905" i="22"/>
  <c r="Y905" i="22" s="1" a="1"/>
  <c r="Y905" i="22" s="1"/>
  <c r="W905" i="22"/>
  <c r="A905" i="22" s="1"/>
  <c r="V896" i="22"/>
  <c r="W896" i="22"/>
  <c r="A896" i="22" s="1"/>
  <c r="V895" i="22"/>
  <c r="W895" i="22"/>
  <c r="A895" i="22" s="1"/>
  <c r="V894" i="22"/>
  <c r="W894" i="22"/>
  <c r="A894" i="22" s="1"/>
  <c r="V893" i="22"/>
  <c r="Y893" i="22" s="1" a="1"/>
  <c r="Y893" i="22" s="1"/>
  <c r="W893" i="22"/>
  <c r="A893" i="22" s="1"/>
  <c r="V892" i="22"/>
  <c r="W892" i="22"/>
  <c r="A892" i="22" s="1"/>
  <c r="V891" i="22"/>
  <c r="W891" i="22"/>
  <c r="A891" i="22" s="1"/>
  <c r="V890" i="22"/>
  <c r="W890" i="22"/>
  <c r="A890" i="22" s="1"/>
  <c r="V889" i="22"/>
  <c r="Y889" i="22" s="1" a="1"/>
  <c r="Y889" i="22" s="1"/>
  <c r="W889" i="22"/>
  <c r="A889" i="22" s="1"/>
  <c r="V888" i="22"/>
  <c r="W888" i="22"/>
  <c r="A888" i="22" s="1"/>
  <c r="V887" i="22"/>
  <c r="W887" i="22"/>
  <c r="A887" i="22" s="1"/>
  <c r="V886" i="22"/>
  <c r="W886" i="22"/>
  <c r="A886" i="22" s="1"/>
  <c r="V885" i="22"/>
  <c r="Y885" i="22" s="1" a="1"/>
  <c r="Y885" i="22" s="1"/>
  <c r="W885" i="22"/>
  <c r="A885" i="22" s="1"/>
  <c r="V884" i="22"/>
  <c r="W884" i="22"/>
  <c r="A884" i="22" s="1"/>
  <c r="V883" i="22"/>
  <c r="W883" i="22"/>
  <c r="A883" i="22" s="1"/>
  <c r="V882" i="22"/>
  <c r="W882" i="22"/>
  <c r="A882" i="22" s="1"/>
  <c r="V881" i="22"/>
  <c r="Y881" i="22" s="1" a="1"/>
  <c r="Y881" i="22" s="1"/>
  <c r="W881" i="22"/>
  <c r="A881" i="22" s="1"/>
  <c r="V880" i="22"/>
  <c r="W880" i="22"/>
  <c r="A880" i="22" s="1"/>
  <c r="V879" i="22"/>
  <c r="W879" i="22"/>
  <c r="A879" i="22" s="1"/>
  <c r="V878" i="22"/>
  <c r="W878" i="22"/>
  <c r="A878" i="22" s="1"/>
  <c r="V877" i="22"/>
  <c r="Y877" i="22" s="1" a="1"/>
  <c r="Y877" i="22" s="1"/>
  <c r="W877" i="22"/>
  <c r="A877" i="22" s="1"/>
  <c r="V876" i="22"/>
  <c r="W876" i="22"/>
  <c r="A876" i="22" s="1"/>
  <c r="V875" i="22"/>
  <c r="W875" i="22"/>
  <c r="A875" i="22" s="1"/>
  <c r="V874" i="22"/>
  <c r="W874" i="22"/>
  <c r="A874" i="22" s="1"/>
  <c r="V873" i="22"/>
  <c r="Y873" i="22" s="1" a="1"/>
  <c r="Y873" i="22" s="1"/>
  <c r="W873" i="22"/>
  <c r="A873" i="22" s="1"/>
  <c r="V819" i="22"/>
  <c r="W819" i="22"/>
  <c r="A819" i="22" s="1"/>
  <c r="V818" i="22"/>
  <c r="W818" i="22"/>
  <c r="A818" i="22" s="1"/>
  <c r="V817" i="22"/>
  <c r="W817" i="22"/>
  <c r="A817" i="22" s="1"/>
  <c r="V816" i="22"/>
  <c r="W816" i="22"/>
  <c r="A816" i="22" s="1"/>
  <c r="V815" i="22"/>
  <c r="W815" i="22"/>
  <c r="A815" i="22" s="1"/>
  <c r="V814" i="22"/>
  <c r="W814" i="22"/>
  <c r="A814" i="22" s="1"/>
  <c r="V813" i="22"/>
  <c r="Y813" i="22" s="1" a="1"/>
  <c r="Y813" i="22" s="1"/>
  <c r="W813" i="22"/>
  <c r="A813" i="22" s="1"/>
  <c r="V812" i="22"/>
  <c r="W812" i="22"/>
  <c r="A812" i="22" s="1"/>
  <c r="V811" i="22"/>
  <c r="W811" i="22"/>
  <c r="A811" i="22" s="1"/>
  <c r="V810" i="22"/>
  <c r="W810" i="22"/>
  <c r="A810" i="22" s="1"/>
  <c r="V809" i="22"/>
  <c r="Y809" i="22" s="1" a="1"/>
  <c r="Y809" i="22" s="1"/>
  <c r="W809" i="22"/>
  <c r="A809" i="22" s="1"/>
  <c r="V808" i="22"/>
  <c r="W808" i="22"/>
  <c r="A808" i="22" s="1"/>
  <c r="V807" i="22"/>
  <c r="W807" i="22"/>
  <c r="A807" i="22" s="1"/>
  <c r="V806" i="22"/>
  <c r="W806" i="22"/>
  <c r="A806" i="22" s="1"/>
  <c r="V805" i="22"/>
  <c r="Y805" i="22" s="1" a="1"/>
  <c r="Y805" i="22" s="1"/>
  <c r="W805" i="22"/>
  <c r="A805" i="22" s="1"/>
  <c r="V947" i="22"/>
  <c r="W947" i="22"/>
  <c r="A947" i="22" s="1"/>
  <c r="V946" i="22"/>
  <c r="W946" i="22"/>
  <c r="A946" i="22" s="1"/>
  <c r="V945" i="22"/>
  <c r="W945" i="22"/>
  <c r="A945" i="22" s="1"/>
  <c r="V944" i="22"/>
  <c r="W944" i="22"/>
  <c r="A944" i="22" s="1"/>
  <c r="V943" i="22"/>
  <c r="Y943" i="22" s="1" a="1"/>
  <c r="Y943" i="22" s="1"/>
  <c r="W943" i="22"/>
  <c r="A943" i="22" s="1"/>
  <c r="V942" i="22"/>
  <c r="W942" i="22"/>
  <c r="A942" i="22" s="1"/>
  <c r="V941" i="22"/>
  <c r="W941" i="22"/>
  <c r="A941" i="22" s="1"/>
  <c r="V940" i="22"/>
  <c r="W940" i="22"/>
  <c r="A940" i="22" s="1"/>
  <c r="V939" i="22"/>
  <c r="W939" i="22"/>
  <c r="A939" i="22" s="1"/>
  <c r="V938" i="22"/>
  <c r="Y938" i="22" s="1" a="1"/>
  <c r="Y938" i="22" s="1"/>
  <c r="W938" i="22"/>
  <c r="A938" i="22" s="1"/>
  <c r="V804" i="22"/>
  <c r="W804" i="22"/>
  <c r="A804" i="22" s="1"/>
  <c r="V803" i="22"/>
  <c r="W803" i="22"/>
  <c r="A803" i="22" s="1"/>
  <c r="V802" i="22"/>
  <c r="W802" i="22"/>
  <c r="A802" i="22" s="1"/>
  <c r="V801" i="22"/>
  <c r="W801" i="22"/>
  <c r="A801" i="22" s="1"/>
  <c r="V800" i="22"/>
  <c r="Y800" i="22" s="1" a="1"/>
  <c r="Y800" i="22" s="1"/>
  <c r="W800" i="22"/>
  <c r="A800" i="22" s="1"/>
  <c r="V799" i="22"/>
  <c r="W799" i="22"/>
  <c r="A799" i="22" s="1"/>
  <c r="V798" i="22"/>
  <c r="W798" i="22"/>
  <c r="A798" i="22" s="1"/>
  <c r="V797" i="22"/>
  <c r="W797" i="22"/>
  <c r="A797" i="22" s="1"/>
  <c r="V796" i="22"/>
  <c r="W796" i="22"/>
  <c r="A796" i="22" s="1"/>
  <c r="V783" i="22"/>
  <c r="W783" i="22"/>
  <c r="A783" i="22" s="1"/>
  <c r="V782" i="22"/>
  <c r="W782" i="22"/>
  <c r="A782" i="22" s="1"/>
  <c r="V781" i="22"/>
  <c r="W781" i="22"/>
  <c r="A781" i="22" s="1"/>
  <c r="V780" i="22"/>
  <c r="W780" i="22"/>
  <c r="A780" i="22" s="1"/>
  <c r="V779" i="22"/>
  <c r="W779" i="22"/>
  <c r="A779" i="22" s="1"/>
  <c r="V778" i="22"/>
  <c r="W778" i="22"/>
  <c r="A778" i="22" s="1"/>
  <c r="V777" i="22"/>
  <c r="Y777" i="22" s="1" a="1"/>
  <c r="Y777" i="22" s="1"/>
  <c r="W777" i="22"/>
  <c r="A777" i="22" s="1"/>
  <c r="V1181" i="22"/>
  <c r="Y1181" i="22" s="1" a="1"/>
  <c r="Y1181" i="22" s="1"/>
  <c r="W1181" i="22"/>
  <c r="A1181" i="22" s="1"/>
  <c r="V762" i="22"/>
  <c r="W762" i="22"/>
  <c r="A762" i="22" s="1"/>
  <c r="V761" i="22"/>
  <c r="W761" i="22"/>
  <c r="A761" i="22" s="1"/>
  <c r="V760" i="22"/>
  <c r="W760" i="22"/>
  <c r="A760" i="22" s="1"/>
  <c r="V759" i="22"/>
  <c r="W759" i="22"/>
  <c r="A759" i="22" s="1"/>
  <c r="V758" i="22"/>
  <c r="W758" i="22"/>
  <c r="A758" i="22" s="1"/>
  <c r="V757" i="22"/>
  <c r="W757" i="22"/>
  <c r="A757" i="22" s="1"/>
  <c r="V756" i="22"/>
  <c r="Y756" i="22" s="1" a="1"/>
  <c r="Y756" i="22" s="1"/>
  <c r="W756" i="22"/>
  <c r="A756" i="22" s="1"/>
  <c r="V755" i="22"/>
  <c r="W755" i="22"/>
  <c r="A755" i="22" s="1"/>
  <c r="V754" i="22"/>
  <c r="W754" i="22"/>
  <c r="A754" i="22" s="1"/>
  <c r="V753" i="22"/>
  <c r="W753" i="22"/>
  <c r="A753" i="22" s="1"/>
  <c r="V752" i="22"/>
  <c r="W752" i="22"/>
  <c r="A752" i="22" s="1"/>
  <c r="V751" i="22"/>
  <c r="W751" i="22"/>
  <c r="A751" i="22" s="1"/>
  <c r="V750" i="22"/>
  <c r="W750" i="22"/>
  <c r="A750" i="22" s="1"/>
  <c r="V749" i="22"/>
  <c r="Y749" i="22" s="1" a="1"/>
  <c r="Y749" i="22" s="1"/>
  <c r="W749" i="22"/>
  <c r="A749" i="22" s="1"/>
  <c r="V776" i="22"/>
  <c r="W776" i="22"/>
  <c r="A776" i="22" s="1"/>
  <c r="V775" i="22"/>
  <c r="W775" i="22"/>
  <c r="A775" i="22" s="1"/>
  <c r="V774" i="22"/>
  <c r="W774" i="22"/>
  <c r="A774" i="22" s="1"/>
  <c r="V773" i="22"/>
  <c r="W773" i="22"/>
  <c r="A773" i="22" s="1"/>
  <c r="V772" i="22"/>
  <c r="W772" i="22"/>
  <c r="A772" i="22" s="1"/>
  <c r="V771" i="22"/>
  <c r="W771" i="22"/>
  <c r="A771" i="22" s="1"/>
  <c r="V770" i="22"/>
  <c r="Y770" i="22" s="1" a="1"/>
  <c r="Y770" i="22" s="1"/>
  <c r="W770" i="22"/>
  <c r="A770" i="22" s="1"/>
  <c r="V769" i="22"/>
  <c r="W769" i="22"/>
  <c r="A769" i="22" s="1"/>
  <c r="V768" i="22"/>
  <c r="W768" i="22"/>
  <c r="A768" i="22" s="1"/>
  <c r="V767" i="22"/>
  <c r="W767" i="22"/>
  <c r="A767" i="22" s="1"/>
  <c r="V766" i="22"/>
  <c r="W766" i="22"/>
  <c r="A766" i="22" s="1"/>
  <c r="V765" i="22"/>
  <c r="W765" i="22"/>
  <c r="A765" i="22" s="1"/>
  <c r="V764" i="22"/>
  <c r="W764" i="22"/>
  <c r="A764" i="22" s="1"/>
  <c r="V763" i="22"/>
  <c r="Y763" i="22" s="1" a="1"/>
  <c r="Y763" i="22" s="1"/>
  <c r="W763" i="22"/>
  <c r="A763" i="22" s="1"/>
  <c r="V1244" i="22"/>
  <c r="W1244" i="22"/>
  <c r="A1244" i="22" s="1"/>
  <c r="V1243" i="22"/>
  <c r="W1243" i="22"/>
  <c r="A1243" i="22" s="1"/>
  <c r="V1242" i="22"/>
  <c r="W1242" i="22"/>
  <c r="A1242" i="22" s="1"/>
  <c r="V1241" i="22"/>
  <c r="Y1241" i="22" s="1" a="1"/>
  <c r="Y1241" i="22" s="1"/>
  <c r="W1241" i="22"/>
  <c r="A1241" i="22" s="1"/>
  <c r="V1240" i="22"/>
  <c r="W1240" i="22"/>
  <c r="A1240" i="22" s="1"/>
  <c r="V1239" i="22"/>
  <c r="W1239" i="22"/>
  <c r="A1239" i="22" s="1"/>
  <c r="V1238" i="22"/>
  <c r="W1238" i="22"/>
  <c r="A1238" i="22" s="1"/>
  <c r="V1237" i="22"/>
  <c r="Y1237" i="22" s="1" a="1"/>
  <c r="Y1237" i="22" s="1"/>
  <c r="W1237" i="22"/>
  <c r="A1237" i="22" s="1"/>
  <c r="V1236" i="22"/>
  <c r="W1236" i="22"/>
  <c r="A1236" i="22" s="1"/>
  <c r="V1235" i="22"/>
  <c r="W1235" i="22"/>
  <c r="A1235" i="22" s="1"/>
  <c r="V1234" i="22"/>
  <c r="W1234" i="22"/>
  <c r="A1234" i="22" s="1"/>
  <c r="V1233" i="22"/>
  <c r="Y1233" i="22" s="1" a="1"/>
  <c r="Y1233" i="22" s="1"/>
  <c r="W1233" i="22"/>
  <c r="A1233" i="22" s="1"/>
  <c r="V1232" i="22"/>
  <c r="W1232" i="22"/>
  <c r="A1232" i="22" s="1"/>
  <c r="V1231" i="22"/>
  <c r="W1231" i="22"/>
  <c r="A1231" i="22" s="1"/>
  <c r="V1230" i="22"/>
  <c r="W1230" i="22"/>
  <c r="A1230" i="22" s="1"/>
  <c r="V1229" i="22"/>
  <c r="Y1229" i="22" s="1" a="1"/>
  <c r="Y1229" i="22" s="1"/>
  <c r="W1229" i="22"/>
  <c r="A1229" i="22" s="1"/>
  <c r="V1209" i="22"/>
  <c r="W1209" i="22"/>
  <c r="A1209" i="22" s="1"/>
  <c r="V1208" i="22"/>
  <c r="W1208" i="22"/>
  <c r="A1208" i="22" s="1"/>
  <c r="V1207" i="22"/>
  <c r="W1207" i="22"/>
  <c r="A1207" i="22" s="1"/>
  <c r="V1206" i="22"/>
  <c r="Y1206" i="22" s="1" a="1"/>
  <c r="Y1206" i="22" s="1"/>
  <c r="W1206" i="22"/>
  <c r="A1206" i="22" s="1"/>
  <c r="V1212" i="22"/>
  <c r="W1212" i="22"/>
  <c r="A1212" i="22" s="1"/>
  <c r="V1211" i="22"/>
  <c r="W1211" i="22"/>
  <c r="A1211" i="22" s="1"/>
  <c r="V1210" i="22"/>
  <c r="W1210" i="22"/>
  <c r="A1210" i="22" s="1"/>
  <c r="V1205" i="22"/>
  <c r="Y1205" i="22" s="1" a="1"/>
  <c r="Y1205" i="22" s="1"/>
  <c r="W1205" i="22"/>
  <c r="A1205" i="22" s="1"/>
  <c r="V1201" i="22"/>
  <c r="W1201" i="22"/>
  <c r="A1201" i="22" s="1"/>
  <c r="V1200" i="22"/>
  <c r="W1200" i="22"/>
  <c r="A1200" i="22" s="1"/>
  <c r="V1199" i="22"/>
  <c r="W1199" i="22"/>
  <c r="A1199" i="22" s="1"/>
  <c r="V1198" i="22"/>
  <c r="Y1198" i="22" s="1" a="1"/>
  <c r="Y1198" i="22" s="1"/>
  <c r="W1198" i="22"/>
  <c r="A1198" i="22" s="1"/>
  <c r="V1204" i="22"/>
  <c r="W1204" i="22"/>
  <c r="A1204" i="22" s="1"/>
  <c r="V1203" i="22"/>
  <c r="W1203" i="22"/>
  <c r="A1203" i="22" s="1"/>
  <c r="V1202" i="22"/>
  <c r="W1202" i="22"/>
  <c r="A1202" i="22" s="1"/>
  <c r="V1197" i="22"/>
  <c r="Y1197" i="22" s="1" a="1"/>
  <c r="Y1197" i="22" s="1"/>
  <c r="W1197" i="22"/>
  <c r="A1197" i="22" s="1"/>
  <c r="V1193" i="22"/>
  <c r="W1193" i="22"/>
  <c r="A1193" i="22" s="1"/>
  <c r="V1192" i="22"/>
  <c r="W1192" i="22"/>
  <c r="A1192" i="22" s="1"/>
  <c r="V1191" i="22"/>
  <c r="W1191" i="22"/>
  <c r="A1191" i="22" s="1"/>
  <c r="V1190" i="22"/>
  <c r="Y1190" i="22" s="1" a="1"/>
  <c r="Y1190" i="22" s="1"/>
  <c r="W1190" i="22"/>
  <c r="A1190" i="22" s="1"/>
  <c r="V1196" i="22"/>
  <c r="W1196" i="22"/>
  <c r="A1196" i="22" s="1"/>
  <c r="V1195" i="22"/>
  <c r="W1195" i="22"/>
  <c r="A1195" i="22" s="1"/>
  <c r="V1194" i="22"/>
  <c r="W1194" i="22"/>
  <c r="A1194" i="22" s="1"/>
  <c r="V1189" i="22"/>
  <c r="Y1189" i="22" s="1" a="1"/>
  <c r="Y1189" i="22" s="1"/>
  <c r="W1189" i="22"/>
  <c r="A1189" i="22" s="1"/>
  <c r="V1188" i="22"/>
  <c r="W1188" i="22"/>
  <c r="A1188" i="22" s="1"/>
  <c r="V1187" i="22"/>
  <c r="W1187" i="22"/>
  <c r="A1187" i="22" s="1"/>
  <c r="V1186" i="22"/>
  <c r="W1186" i="22"/>
  <c r="A1186" i="22" s="1"/>
  <c r="V1185" i="22"/>
  <c r="W1185" i="22"/>
  <c r="A1185" i="22" s="1"/>
  <c r="V1184" i="22"/>
  <c r="W1184" i="22"/>
  <c r="A1184" i="22" s="1"/>
  <c r="V1183" i="22"/>
  <c r="W1183" i="22"/>
  <c r="A1183" i="22" s="1"/>
  <c r="V1182" i="22"/>
  <c r="Y1182" i="22" s="1" a="1"/>
  <c r="Y1182" i="22" s="1"/>
  <c r="W1182" i="22"/>
  <c r="A1182" i="22" s="1"/>
  <c r="V1228" i="22"/>
  <c r="W1228" i="22"/>
  <c r="A1228" i="22" s="1"/>
  <c r="V1227" i="22"/>
  <c r="W1227" i="22"/>
  <c r="A1227" i="22" s="1"/>
  <c r="V1226" i="22"/>
  <c r="W1226" i="22"/>
  <c r="A1226" i="22" s="1"/>
  <c r="V1221" i="22"/>
  <c r="Y1221" i="22" s="1" a="1"/>
  <c r="Y1221" i="22" s="1"/>
  <c r="W1221" i="22"/>
  <c r="A1221" i="22" s="1"/>
  <c r="V1220" i="22"/>
  <c r="W1220" i="22"/>
  <c r="A1220" i="22" s="1"/>
  <c r="V1219" i="22"/>
  <c r="W1219" i="22"/>
  <c r="A1219" i="22" s="1"/>
  <c r="V1218" i="22"/>
  <c r="W1218" i="22"/>
  <c r="A1218" i="22" s="1"/>
  <c r="V1213" i="22"/>
  <c r="Y1213" i="22" s="1" a="1"/>
  <c r="Y1213" i="22" s="1"/>
  <c r="W1213" i="22"/>
  <c r="A1213" i="22" s="1"/>
  <c r="V936" i="22"/>
  <c r="W936" i="22"/>
  <c r="A936" i="22" s="1"/>
  <c r="V935" i="22"/>
  <c r="W935" i="22"/>
  <c r="A935" i="22" s="1"/>
  <c r="V934" i="22"/>
  <c r="W934" i="22"/>
  <c r="A934" i="22" s="1"/>
  <c r="V933" i="22"/>
  <c r="W933" i="22"/>
  <c r="A933" i="22" s="1"/>
  <c r="V932" i="22"/>
  <c r="W932" i="22"/>
  <c r="A932" i="22" s="1"/>
  <c r="V931" i="22"/>
  <c r="Y931" i="22" s="1" a="1"/>
  <c r="Y931" i="22" s="1"/>
  <c r="W931" i="22"/>
  <c r="A931" i="22" s="1"/>
  <c r="V825" i="22"/>
  <c r="W825" i="22"/>
  <c r="A825" i="22" s="1"/>
  <c r="V824" i="22"/>
  <c r="W824" i="22"/>
  <c r="A824" i="22" s="1"/>
  <c r="V823" i="22"/>
  <c r="W823" i="22"/>
  <c r="A823" i="22" s="1"/>
  <c r="V822" i="22"/>
  <c r="W822" i="22"/>
  <c r="A822" i="22" s="1"/>
  <c r="V821" i="22"/>
  <c r="W821" i="22"/>
  <c r="A821" i="22" s="1"/>
  <c r="V820" i="22"/>
  <c r="Y820" i="22" s="1" a="1"/>
  <c r="Y820" i="22" s="1"/>
  <c r="W820" i="22"/>
  <c r="A820" i="22" s="1"/>
  <c r="V794" i="22"/>
  <c r="W794" i="22"/>
  <c r="A794" i="22" s="1"/>
  <c r="V793" i="22"/>
  <c r="W793" i="22"/>
  <c r="A793" i="22" s="1"/>
  <c r="V792" i="22"/>
  <c r="W792" i="22"/>
  <c r="A792" i="22" s="1"/>
  <c r="V791" i="22"/>
  <c r="W791" i="22"/>
  <c r="A791" i="22" s="1"/>
  <c r="V790" i="22"/>
  <c r="W790" i="22"/>
  <c r="A790" i="22" s="1"/>
  <c r="V789" i="22"/>
  <c r="W789" i="22"/>
  <c r="A789" i="22" s="1"/>
  <c r="V788" i="22"/>
  <c r="Y788" i="22" s="1" a="1"/>
  <c r="Y788" i="22" s="1"/>
  <c r="W788" i="22"/>
  <c r="A788" i="22" s="1"/>
  <c r="V787" i="22"/>
  <c r="W787" i="22"/>
  <c r="A787" i="22" s="1"/>
  <c r="V786" i="22"/>
  <c r="W786" i="22"/>
  <c r="A786" i="22" s="1"/>
  <c r="V785" i="22"/>
  <c r="W785" i="22"/>
  <c r="A785" i="22" s="1"/>
  <c r="V784" i="22"/>
  <c r="Y784" i="22" s="1" a="1"/>
  <c r="Y784" i="22" s="1"/>
  <c r="W784" i="22"/>
  <c r="A784" i="22" s="1"/>
  <c r="V388" i="22"/>
  <c r="W388" i="22"/>
  <c r="A388" i="22" s="1"/>
  <c r="V387" i="22"/>
  <c r="W387" i="22"/>
  <c r="A387" i="22" s="1"/>
  <c r="V386" i="22"/>
  <c r="W386" i="22"/>
  <c r="A386" i="22" s="1"/>
  <c r="V385" i="22"/>
  <c r="Y385" i="22" s="1" a="1"/>
  <c r="Y385" i="22" s="1"/>
  <c r="W385" i="22"/>
  <c r="A385" i="22" s="1"/>
  <c r="V384" i="22"/>
  <c r="W384" i="22"/>
  <c r="A384" i="22" s="1"/>
  <c r="V383" i="22"/>
  <c r="W383" i="22"/>
  <c r="A383" i="22" s="1"/>
  <c r="V382" i="22"/>
  <c r="W382" i="22"/>
  <c r="A382" i="22" s="1"/>
  <c r="V381" i="22"/>
  <c r="Y381" i="22" s="1" a="1"/>
  <c r="Y381" i="22" s="1"/>
  <c r="W381" i="22"/>
  <c r="A381" i="22" s="1"/>
  <c r="V380" i="22"/>
  <c r="W380" i="22"/>
  <c r="A380" i="22" s="1"/>
  <c r="V379" i="22"/>
  <c r="W379" i="22"/>
  <c r="A379" i="22" s="1"/>
  <c r="V378" i="22"/>
  <c r="W378" i="22"/>
  <c r="A378" i="22" s="1"/>
  <c r="V377" i="22"/>
  <c r="Y377" i="22" s="1" a="1"/>
  <c r="Y377" i="22" s="1"/>
  <c r="W377" i="22"/>
  <c r="A377" i="22" s="1"/>
  <c r="V376" i="22"/>
  <c r="W376" i="22"/>
  <c r="A376" i="22" s="1"/>
  <c r="V375" i="22"/>
  <c r="W375" i="22"/>
  <c r="A375" i="22" s="1"/>
  <c r="V374" i="22"/>
  <c r="W374" i="22"/>
  <c r="A374" i="22" s="1"/>
  <c r="V373" i="22"/>
  <c r="Y373" i="22" s="1" a="1"/>
  <c r="Y373" i="22" s="1"/>
  <c r="W373" i="22"/>
  <c r="A373" i="22" s="1"/>
  <c r="V443" i="22"/>
  <c r="W443" i="22"/>
  <c r="A443" i="22" s="1"/>
  <c r="V442" i="22"/>
  <c r="W442" i="22"/>
  <c r="A442" i="22" s="1"/>
  <c r="V441" i="22"/>
  <c r="W441" i="22"/>
  <c r="A441" i="22" s="1"/>
  <c r="V440" i="22"/>
  <c r="W440" i="22"/>
  <c r="A440" i="22" s="1"/>
  <c r="V439" i="22"/>
  <c r="W439" i="22"/>
  <c r="A439" i="22" s="1"/>
  <c r="V438" i="22"/>
  <c r="W438" i="22"/>
  <c r="A438" i="22" s="1"/>
  <c r="V437" i="22"/>
  <c r="Y437" i="22" s="1" a="1"/>
  <c r="Y437" i="22" s="1"/>
  <c r="W437" i="22"/>
  <c r="A437" i="22" s="1"/>
  <c r="V496" i="22"/>
  <c r="W496" i="22"/>
  <c r="A496" i="22" s="1"/>
  <c r="V495" i="22"/>
  <c r="W495" i="22"/>
  <c r="A495" i="22" s="1"/>
  <c r="V494" i="22"/>
  <c r="W494" i="22"/>
  <c r="A494" i="22" s="1"/>
  <c r="V493" i="22"/>
  <c r="Y493" i="22" s="1" a="1"/>
  <c r="Y493" i="22" s="1"/>
  <c r="W493" i="22"/>
  <c r="A493" i="22" s="1"/>
  <c r="V492" i="22"/>
  <c r="W492" i="22"/>
  <c r="A492" i="22" s="1"/>
  <c r="V491" i="22"/>
  <c r="W491" i="22"/>
  <c r="A491" i="22" s="1"/>
  <c r="V490" i="22"/>
  <c r="W490" i="22"/>
  <c r="A490" i="22" s="1"/>
  <c r="V489" i="22"/>
  <c r="Y489" i="22" s="1" a="1"/>
  <c r="Y489" i="22" s="1"/>
  <c r="W489" i="22"/>
  <c r="A489" i="22" s="1"/>
  <c r="V488" i="22"/>
  <c r="W488" i="22"/>
  <c r="A488" i="22" s="1"/>
  <c r="V487" i="22"/>
  <c r="W487" i="22"/>
  <c r="A487" i="22" s="1"/>
  <c r="V486" i="22"/>
  <c r="W486" i="22"/>
  <c r="A486" i="22" s="1"/>
  <c r="V485" i="22"/>
  <c r="Y485" i="22" s="1" a="1"/>
  <c r="Y485" i="22" s="1"/>
  <c r="W485" i="22"/>
  <c r="A485" i="22" s="1"/>
  <c r="V484" i="22"/>
  <c r="W484" i="22"/>
  <c r="A484" i="22" s="1"/>
  <c r="V483" i="22"/>
  <c r="W483" i="22"/>
  <c r="A483" i="22" s="1"/>
  <c r="V482" i="22"/>
  <c r="W482" i="22"/>
  <c r="A482" i="22" s="1"/>
  <c r="V481" i="22"/>
  <c r="Y481" i="22" s="1" a="1"/>
  <c r="Y481" i="22" s="1"/>
  <c r="W481" i="22"/>
  <c r="A481" i="22" s="1"/>
  <c r="V480" i="22"/>
  <c r="W480" i="22"/>
  <c r="A480" i="22" s="1"/>
  <c r="V479" i="22"/>
  <c r="W479" i="22"/>
  <c r="A479" i="22" s="1"/>
  <c r="V478" i="22"/>
  <c r="W478" i="22"/>
  <c r="A478" i="22" s="1"/>
  <c r="V477" i="22"/>
  <c r="Y477" i="22" s="1" a="1"/>
  <c r="Y477" i="22" s="1"/>
  <c r="W477" i="22"/>
  <c r="A477" i="22" s="1"/>
  <c r="V476" i="22"/>
  <c r="W476" i="22"/>
  <c r="A476" i="22" s="1"/>
  <c r="V475" i="22"/>
  <c r="W475" i="22"/>
  <c r="A475" i="22" s="1"/>
  <c r="V474" i="22"/>
  <c r="W474" i="22"/>
  <c r="A474" i="22" s="1"/>
  <c r="V473" i="22"/>
  <c r="Y473" i="22" s="1" a="1"/>
  <c r="Y473" i="22" s="1"/>
  <c r="W473" i="22"/>
  <c r="A473" i="22" s="1"/>
  <c r="V472" i="22"/>
  <c r="W472" i="22"/>
  <c r="A472" i="22" s="1"/>
  <c r="V471" i="22"/>
  <c r="W471" i="22"/>
  <c r="A471" i="22" s="1"/>
  <c r="V470" i="22"/>
  <c r="W470" i="22"/>
  <c r="A470" i="22" s="1"/>
  <c r="V469" i="22"/>
  <c r="Y469" i="22" s="1" a="1"/>
  <c r="Y469" i="22" s="1"/>
  <c r="W469" i="22"/>
  <c r="A469" i="22" s="1"/>
  <c r="V468" i="22"/>
  <c r="W468" i="22"/>
  <c r="A468" i="22" s="1"/>
  <c r="V467" i="22"/>
  <c r="W467" i="22"/>
  <c r="A467" i="22" s="1"/>
  <c r="V466" i="22"/>
  <c r="W466" i="22"/>
  <c r="A466" i="22" s="1"/>
  <c r="V465" i="22"/>
  <c r="Y465" i="22" s="1" a="1"/>
  <c r="Y465" i="22" s="1"/>
  <c r="W465" i="22"/>
  <c r="A465" i="22" s="1"/>
  <c r="V1096" i="22"/>
  <c r="W1096" i="22"/>
  <c r="A1096" i="22" s="1"/>
  <c r="V1095" i="22"/>
  <c r="W1095" i="22"/>
  <c r="A1095" i="22" s="1"/>
  <c r="V1094" i="22"/>
  <c r="W1094" i="22"/>
  <c r="A1094" i="22" s="1"/>
  <c r="V1093" i="22"/>
  <c r="Y1093" i="22" s="1" a="1"/>
  <c r="Y1093" i="22" s="1"/>
  <c r="W1093" i="22"/>
  <c r="A1093" i="22" s="1"/>
  <c r="V1088" i="22"/>
  <c r="W1088" i="22"/>
  <c r="A1088" i="22" s="1"/>
  <c r="V1087" i="22"/>
  <c r="W1087" i="22"/>
  <c r="A1087" i="22" s="1"/>
  <c r="V1086" i="22"/>
  <c r="W1086" i="22"/>
  <c r="A1086" i="22" s="1"/>
  <c r="V1085" i="22"/>
  <c r="Y1085" i="22" s="1" a="1"/>
  <c r="Y1085" i="22" s="1"/>
  <c r="W1085" i="22"/>
  <c r="A1085" i="22" s="1"/>
  <c r="V364" i="22"/>
  <c r="W364" i="22"/>
  <c r="A364" i="22" s="1"/>
  <c r="V363" i="22"/>
  <c r="W363" i="22"/>
  <c r="A363" i="22" s="1"/>
  <c r="V362" i="22"/>
  <c r="W362" i="22"/>
  <c r="A362" i="22" s="1"/>
  <c r="V361" i="22"/>
  <c r="Y361" i="22" s="1" a="1"/>
  <c r="Y361" i="22" s="1"/>
  <c r="W361" i="22"/>
  <c r="A361" i="22" s="1"/>
  <c r="V360" i="22"/>
  <c r="W360" i="22"/>
  <c r="A360" i="22" s="1"/>
  <c r="V359" i="22"/>
  <c r="W359" i="22"/>
  <c r="A359" i="22" s="1"/>
  <c r="V358" i="22"/>
  <c r="W358" i="22"/>
  <c r="A358" i="22" s="1"/>
  <c r="V357" i="22"/>
  <c r="Y357" i="22" s="1" a="1"/>
  <c r="Y357" i="22" s="1"/>
  <c r="W357" i="22"/>
  <c r="A357" i="22" s="1"/>
  <c r="V372" i="22"/>
  <c r="W372" i="22"/>
  <c r="A372" i="22" s="1"/>
  <c r="V371" i="22"/>
  <c r="W371" i="22"/>
  <c r="A371" i="22" s="1"/>
  <c r="V370" i="22"/>
  <c r="W370" i="22"/>
  <c r="A370" i="22" s="1"/>
  <c r="V369" i="22"/>
  <c r="Y369" i="22" s="1" a="1"/>
  <c r="Y369" i="22" s="1"/>
  <c r="W369" i="22"/>
  <c r="A369" i="22" s="1"/>
  <c r="V368" i="22"/>
  <c r="W368" i="22"/>
  <c r="A368" i="22" s="1"/>
  <c r="V367" i="22"/>
  <c r="W367" i="22"/>
  <c r="A367" i="22" s="1"/>
  <c r="V366" i="22"/>
  <c r="W366" i="22"/>
  <c r="A366" i="22" s="1"/>
  <c r="V365" i="22"/>
  <c r="Y365" i="22" s="1" a="1"/>
  <c r="Y365" i="22" s="1"/>
  <c r="W365" i="22"/>
  <c r="A365" i="22" s="1"/>
  <c r="V436" i="22"/>
  <c r="W436" i="22"/>
  <c r="A436" i="22" s="1"/>
  <c r="V435" i="22"/>
  <c r="W435" i="22"/>
  <c r="A435" i="22" s="1"/>
  <c r="V434" i="22"/>
  <c r="W434" i="22"/>
  <c r="A434" i="22" s="1"/>
  <c r="V433" i="22"/>
  <c r="Y433" i="22" s="1" a="1"/>
  <c r="Y433" i="22" s="1"/>
  <c r="W433" i="22"/>
  <c r="A433" i="22" s="1"/>
  <c r="V432" i="22"/>
  <c r="W432" i="22"/>
  <c r="A432" i="22" s="1"/>
  <c r="V431" i="22"/>
  <c r="W431" i="22"/>
  <c r="A431" i="22" s="1"/>
  <c r="V430" i="22"/>
  <c r="W430" i="22"/>
  <c r="A430" i="22" s="1"/>
  <c r="V429" i="22"/>
  <c r="Y429" i="22" s="1" a="1"/>
  <c r="Y429" i="22" s="1"/>
  <c r="W429" i="22"/>
  <c r="A429" i="22" s="1"/>
  <c r="V420" i="22"/>
  <c r="W420" i="22"/>
  <c r="A420" i="22" s="1"/>
  <c r="V419" i="22"/>
  <c r="W419" i="22"/>
  <c r="A419" i="22" s="1"/>
  <c r="V418" i="22"/>
  <c r="W418" i="22"/>
  <c r="A418" i="22" s="1"/>
  <c r="V417" i="22"/>
  <c r="Y417" i="22" s="1" a="1"/>
  <c r="Y417" i="22" s="1"/>
  <c r="W417" i="22"/>
  <c r="A417" i="22" s="1"/>
  <c r="V416" i="22"/>
  <c r="W416" i="22"/>
  <c r="A416" i="22" s="1"/>
  <c r="V415" i="22"/>
  <c r="W415" i="22"/>
  <c r="A415" i="22" s="1"/>
  <c r="V414" i="22"/>
  <c r="W414" i="22"/>
  <c r="A414" i="22" s="1"/>
  <c r="V413" i="22"/>
  <c r="Y413" i="22" s="1" a="1"/>
  <c r="Y413" i="22" s="1"/>
  <c r="W413" i="22"/>
  <c r="A413" i="22" s="1"/>
  <c r="V428" i="22"/>
  <c r="W428" i="22"/>
  <c r="A428" i="22" s="1"/>
  <c r="V427" i="22"/>
  <c r="W427" i="22"/>
  <c r="A427" i="22" s="1"/>
  <c r="V426" i="22"/>
  <c r="W426" i="22"/>
  <c r="A426" i="22" s="1"/>
  <c r="V425" i="22"/>
  <c r="Y425" i="22" s="1" a="1"/>
  <c r="Y425" i="22" s="1"/>
  <c r="W425" i="22"/>
  <c r="A425" i="22" s="1"/>
  <c r="V424" i="22"/>
  <c r="W424" i="22"/>
  <c r="A424" i="22" s="1"/>
  <c r="V423" i="22"/>
  <c r="W423" i="22"/>
  <c r="A423" i="22" s="1"/>
  <c r="V422" i="22"/>
  <c r="W422" i="22"/>
  <c r="A422" i="22" s="1"/>
  <c r="V421" i="22"/>
  <c r="Y421" i="22" s="1" a="1"/>
  <c r="Y421" i="22" s="1"/>
  <c r="W421" i="22"/>
  <c r="A421" i="22" s="1"/>
  <c r="V412" i="22"/>
  <c r="W412" i="22"/>
  <c r="A412" i="22" s="1"/>
  <c r="V411" i="22"/>
  <c r="W411" i="22"/>
  <c r="A411" i="22" s="1"/>
  <c r="V410" i="22"/>
  <c r="W410" i="22"/>
  <c r="A410" i="22" s="1"/>
  <c r="V409" i="22"/>
  <c r="Y409" i="22" s="1" a="1"/>
  <c r="Y409" i="22" s="1"/>
  <c r="W409" i="22"/>
  <c r="A409" i="22" s="1"/>
  <c r="V408" i="22"/>
  <c r="W408" i="22"/>
  <c r="A408" i="22" s="1"/>
  <c r="V407" i="22"/>
  <c r="W407" i="22"/>
  <c r="A407" i="22" s="1"/>
  <c r="V406" i="22"/>
  <c r="W406" i="22"/>
  <c r="A406" i="22" s="1"/>
  <c r="V405" i="22"/>
  <c r="Y405" i="22" s="1" a="1"/>
  <c r="Y405" i="22" s="1"/>
  <c r="W405" i="22"/>
  <c r="A405" i="22" s="1"/>
  <c r="V404" i="22"/>
  <c r="W404" i="22"/>
  <c r="A404" i="22" s="1"/>
  <c r="V403" i="22"/>
  <c r="W403" i="22"/>
  <c r="A403" i="22" s="1"/>
  <c r="V402" i="22"/>
  <c r="W402" i="22"/>
  <c r="A402" i="22" s="1"/>
  <c r="V401" i="22"/>
  <c r="Y401" i="22" s="1" a="1"/>
  <c r="Y401" i="22" s="1"/>
  <c r="W401" i="22"/>
  <c r="A401" i="22" s="1"/>
  <c r="V400" i="22"/>
  <c r="W400" i="22"/>
  <c r="A400" i="22" s="1"/>
  <c r="V399" i="22"/>
  <c r="W399" i="22"/>
  <c r="A399" i="22" s="1"/>
  <c r="V398" i="22"/>
  <c r="W398" i="22"/>
  <c r="A398" i="22" s="1"/>
  <c r="V397" i="22"/>
  <c r="Y397" i="22" s="1" a="1"/>
  <c r="Y397" i="22" s="1"/>
  <c r="W397" i="22"/>
  <c r="A397" i="22" s="1"/>
  <c r="V396" i="22"/>
  <c r="W396" i="22"/>
  <c r="A396" i="22" s="1"/>
  <c r="V395" i="22"/>
  <c r="W395" i="22"/>
  <c r="A395" i="22" s="1"/>
  <c r="V394" i="22"/>
  <c r="W394" i="22"/>
  <c r="A394" i="22" s="1"/>
  <c r="V393" i="22"/>
  <c r="Y393" i="22" s="1" a="1"/>
  <c r="Y393" i="22" s="1"/>
  <c r="W393" i="22"/>
  <c r="A393" i="22" s="1"/>
  <c r="V392" i="22"/>
  <c r="W392" i="22"/>
  <c r="A392" i="22" s="1"/>
  <c r="V391" i="22"/>
  <c r="W391" i="22"/>
  <c r="A391" i="22" s="1"/>
  <c r="V390" i="22"/>
  <c r="W390" i="22"/>
  <c r="A390" i="22" s="1"/>
  <c r="V389" i="22"/>
  <c r="Y389" i="22" s="1" a="1"/>
  <c r="Y389" i="22" s="1"/>
  <c r="W389" i="22"/>
  <c r="A389" i="22" s="1"/>
  <c r="V335" i="22"/>
  <c r="W335" i="22"/>
  <c r="A335" i="22" s="1"/>
  <c r="V334" i="22"/>
  <c r="W334" i="22"/>
  <c r="A334" i="22" s="1"/>
  <c r="V333" i="22"/>
  <c r="W333" i="22"/>
  <c r="A333" i="22" s="1"/>
  <c r="V332" i="22"/>
  <c r="W332" i="22"/>
  <c r="A332" i="22" s="1"/>
  <c r="V331" i="22"/>
  <c r="W331" i="22"/>
  <c r="A331" i="22" s="1"/>
  <c r="V330" i="22"/>
  <c r="W330" i="22"/>
  <c r="A330" i="22" s="1"/>
  <c r="V329" i="22"/>
  <c r="Y329" i="22" s="1" a="1"/>
  <c r="Y329" i="22" s="1"/>
  <c r="W329" i="22"/>
  <c r="A329" i="22" s="1"/>
  <c r="V328" i="22"/>
  <c r="W328" i="22"/>
  <c r="A328" i="22" s="1"/>
  <c r="V327" i="22"/>
  <c r="W327" i="22"/>
  <c r="A327" i="22" s="1"/>
  <c r="V326" i="22"/>
  <c r="W326" i="22"/>
  <c r="A326" i="22" s="1"/>
  <c r="V325" i="22"/>
  <c r="Y325" i="22" s="1" a="1"/>
  <c r="Y325" i="22" s="1"/>
  <c r="W325" i="22"/>
  <c r="A325" i="22" s="1"/>
  <c r="V324" i="22"/>
  <c r="W324" i="22"/>
  <c r="A324" i="22" s="1"/>
  <c r="V323" i="22"/>
  <c r="W323" i="22"/>
  <c r="A323" i="22" s="1"/>
  <c r="V322" i="22"/>
  <c r="W322" i="22"/>
  <c r="A322" i="22" s="1"/>
  <c r="V321" i="22"/>
  <c r="Y321" i="22" s="1" a="1"/>
  <c r="Y321" i="22" s="1"/>
  <c r="W321" i="22"/>
  <c r="A321" i="22" s="1"/>
  <c r="V463" i="22"/>
  <c r="W463" i="22"/>
  <c r="A463" i="22" s="1"/>
  <c r="V462" i="22"/>
  <c r="W462" i="22"/>
  <c r="A462" i="22" s="1"/>
  <c r="V461" i="22"/>
  <c r="W461" i="22"/>
  <c r="A461" i="22" s="1"/>
  <c r="V460" i="22"/>
  <c r="W460" i="22"/>
  <c r="A460" i="22" s="1"/>
  <c r="V459" i="22"/>
  <c r="Y459" i="22" s="1" a="1"/>
  <c r="Y459" i="22" s="1"/>
  <c r="W459" i="22"/>
  <c r="A459" i="22" s="1"/>
  <c r="V458" i="22"/>
  <c r="W458" i="22"/>
  <c r="A458" i="22" s="1"/>
  <c r="V457" i="22"/>
  <c r="W457" i="22"/>
  <c r="A457" i="22" s="1"/>
  <c r="V456" i="22"/>
  <c r="W456" i="22"/>
  <c r="A456" i="22" s="1"/>
  <c r="V455" i="22"/>
  <c r="W455" i="22"/>
  <c r="A455" i="22" s="1"/>
  <c r="V454" i="22"/>
  <c r="Y454" i="22" s="1" a="1"/>
  <c r="Y454" i="22" s="1"/>
  <c r="W454" i="22"/>
  <c r="A454" i="22" s="1"/>
  <c r="V320" i="22"/>
  <c r="W320" i="22"/>
  <c r="A320" i="22" s="1"/>
  <c r="V319" i="22"/>
  <c r="W319" i="22"/>
  <c r="A319" i="22" s="1"/>
  <c r="V318" i="22"/>
  <c r="W318" i="22"/>
  <c r="A318" i="22" s="1"/>
  <c r="V317" i="22"/>
  <c r="W317" i="22"/>
  <c r="A317" i="22" s="1"/>
  <c r="V316" i="22"/>
  <c r="Y316" i="22" s="1" a="1"/>
  <c r="Y316" i="22" s="1"/>
  <c r="W316" i="22"/>
  <c r="A316" i="22" s="1"/>
  <c r="V315" i="22"/>
  <c r="W315" i="22"/>
  <c r="A315" i="22" s="1"/>
  <c r="V314" i="22"/>
  <c r="W314" i="22"/>
  <c r="A314" i="22" s="1"/>
  <c r="V313" i="22"/>
  <c r="W313" i="22"/>
  <c r="A313" i="22" s="1"/>
  <c r="V312" i="22"/>
  <c r="W312" i="22"/>
  <c r="A312" i="22" s="1"/>
  <c r="V311" i="22"/>
  <c r="Y311" i="22" s="1" a="1"/>
  <c r="Y311" i="22" s="1"/>
  <c r="W311" i="22"/>
  <c r="A311" i="22" s="1"/>
  <c r="V298" i="22"/>
  <c r="W298" i="22"/>
  <c r="A298" i="22" s="1"/>
  <c r="V297" i="22"/>
  <c r="W297" i="22"/>
  <c r="A297" i="22" s="1"/>
  <c r="V296" i="22"/>
  <c r="W296" i="22"/>
  <c r="A296" i="22" s="1"/>
  <c r="V295" i="22"/>
  <c r="W295" i="22"/>
  <c r="A295" i="22" s="1"/>
  <c r="V294" i="22"/>
  <c r="W294" i="22"/>
  <c r="A294" i="22" s="1"/>
  <c r="V293" i="22"/>
  <c r="W293" i="22"/>
  <c r="A293" i="22" s="1"/>
  <c r="V292" i="22"/>
  <c r="Y292" i="22" s="1" a="1"/>
  <c r="Y292" i="22" s="1"/>
  <c r="W292" i="22"/>
  <c r="A292" i="22" s="1"/>
  <c r="V1051" i="22"/>
  <c r="Y1051" i="22" s="1" a="1"/>
  <c r="Y1051" i="22" s="1"/>
  <c r="W1051" i="22"/>
  <c r="A1051" i="22" s="1"/>
  <c r="V277" i="22"/>
  <c r="W277" i="22"/>
  <c r="A277" i="22" s="1"/>
  <c r="V276" i="22"/>
  <c r="W276" i="22"/>
  <c r="A276" i="22" s="1"/>
  <c r="V275" i="22"/>
  <c r="W275" i="22"/>
  <c r="A275" i="22" s="1"/>
  <c r="V274" i="22"/>
  <c r="W274" i="22"/>
  <c r="A274" i="22" s="1"/>
  <c r="V273" i="22"/>
  <c r="W273" i="22"/>
  <c r="A273" i="22" s="1"/>
  <c r="V272" i="22"/>
  <c r="W272" i="22"/>
  <c r="A272" i="22" s="1"/>
  <c r="V271" i="22"/>
  <c r="Y271" i="22" s="1" a="1"/>
  <c r="Y271" i="22" s="1"/>
  <c r="W271" i="22"/>
  <c r="A271" i="22" s="1"/>
  <c r="V270" i="22"/>
  <c r="W270" i="22"/>
  <c r="A270" i="22" s="1"/>
  <c r="V269" i="22"/>
  <c r="W269" i="22"/>
  <c r="A269" i="22" s="1"/>
  <c r="V268" i="22"/>
  <c r="W268" i="22"/>
  <c r="A268" i="22" s="1"/>
  <c r="V267" i="22"/>
  <c r="W267" i="22"/>
  <c r="A267" i="22" s="1"/>
  <c r="V266" i="22"/>
  <c r="W266" i="22"/>
  <c r="A266" i="22" s="1"/>
  <c r="V265" i="22"/>
  <c r="W265" i="22"/>
  <c r="A265" i="22" s="1"/>
  <c r="V264" i="22"/>
  <c r="Y264" i="22" s="1" a="1"/>
  <c r="Y264" i="22" s="1"/>
  <c r="W264" i="22"/>
  <c r="A264" i="22" s="1"/>
  <c r="V291" i="22"/>
  <c r="W291" i="22"/>
  <c r="A291" i="22" s="1"/>
  <c r="V290" i="22"/>
  <c r="W290" i="22"/>
  <c r="A290" i="22" s="1"/>
  <c r="V289" i="22"/>
  <c r="W289" i="22"/>
  <c r="A289" i="22" s="1"/>
  <c r="V288" i="22"/>
  <c r="W288" i="22"/>
  <c r="A288" i="22" s="1"/>
  <c r="V287" i="22"/>
  <c r="W287" i="22"/>
  <c r="A287" i="22" s="1"/>
  <c r="V286" i="22"/>
  <c r="W286" i="22"/>
  <c r="A286" i="22" s="1"/>
  <c r="V285" i="22"/>
  <c r="Y285" i="22" s="1" a="1"/>
  <c r="Y285" i="22" s="1"/>
  <c r="W285" i="22"/>
  <c r="A285" i="22" s="1"/>
  <c r="V284" i="22"/>
  <c r="W284" i="22"/>
  <c r="A284" i="22" s="1"/>
  <c r="V283" i="22"/>
  <c r="W283" i="22"/>
  <c r="A283" i="22" s="1"/>
  <c r="V282" i="22"/>
  <c r="W282" i="22"/>
  <c r="A282" i="22" s="1"/>
  <c r="V281" i="22"/>
  <c r="W281" i="22"/>
  <c r="A281" i="22" s="1"/>
  <c r="V280" i="22"/>
  <c r="W280" i="22"/>
  <c r="A280" i="22" s="1"/>
  <c r="V279" i="22"/>
  <c r="W279" i="22"/>
  <c r="A279" i="22" s="1"/>
  <c r="V278" i="22"/>
  <c r="Y278" i="22" s="1" a="1"/>
  <c r="Y278" i="22" s="1"/>
  <c r="W278" i="22"/>
  <c r="A278" i="22" s="1"/>
  <c r="V1115" i="22"/>
  <c r="W1115" i="22"/>
  <c r="A1115" i="22" s="1"/>
  <c r="V1114" i="22"/>
  <c r="W1114" i="22"/>
  <c r="A1114" i="22" s="1"/>
  <c r="V1113" i="22"/>
  <c r="W1113" i="22"/>
  <c r="A1113" i="22" s="1"/>
  <c r="V1112" i="22"/>
  <c r="Y1112" i="22" s="1" a="1"/>
  <c r="Y1112" i="22" s="1"/>
  <c r="W1112" i="22"/>
  <c r="A1112" i="22" s="1"/>
  <c r="V1111" i="22"/>
  <c r="W1111" i="22"/>
  <c r="A1111" i="22" s="1"/>
  <c r="V1110" i="22"/>
  <c r="W1110" i="22"/>
  <c r="A1110" i="22" s="1"/>
  <c r="V1109" i="22"/>
  <c r="W1109" i="22"/>
  <c r="A1109" i="22" s="1"/>
  <c r="V1108" i="22"/>
  <c r="Y1108" i="22" s="1" a="1"/>
  <c r="Y1108" i="22" s="1"/>
  <c r="W1108" i="22"/>
  <c r="A1108" i="22" s="1"/>
  <c r="V1107" i="22"/>
  <c r="W1107" i="22"/>
  <c r="A1107" i="22" s="1"/>
  <c r="V1106" i="22"/>
  <c r="W1106" i="22"/>
  <c r="A1106" i="22" s="1"/>
  <c r="V1105" i="22"/>
  <c r="W1105" i="22"/>
  <c r="A1105" i="22" s="1"/>
  <c r="V1104" i="22"/>
  <c r="Y1104" i="22" s="1" a="1"/>
  <c r="Y1104" i="22" s="1"/>
  <c r="W1104" i="22"/>
  <c r="A1104" i="22" s="1"/>
  <c r="V1103" i="22"/>
  <c r="W1103" i="22"/>
  <c r="A1103" i="22" s="1"/>
  <c r="V1102" i="22"/>
  <c r="W1102" i="22"/>
  <c r="A1102" i="22" s="1"/>
  <c r="V1101" i="22"/>
  <c r="W1101" i="22"/>
  <c r="A1101" i="22" s="1"/>
  <c r="V1100" i="22"/>
  <c r="Y1100" i="22" s="1" a="1"/>
  <c r="Y1100" i="22" s="1"/>
  <c r="W1100" i="22"/>
  <c r="A1100" i="22" s="1"/>
  <c r="V1080" i="22"/>
  <c r="W1080" i="22"/>
  <c r="A1080" i="22" s="1"/>
  <c r="V1079" i="22"/>
  <c r="W1079" i="22"/>
  <c r="A1079" i="22" s="1"/>
  <c r="V1078" i="22"/>
  <c r="W1078" i="22"/>
  <c r="A1078" i="22" s="1"/>
  <c r="V1077" i="22"/>
  <c r="Y1077" i="22" s="1" a="1"/>
  <c r="Y1077" i="22" s="1"/>
  <c r="W1077" i="22"/>
  <c r="A1077" i="22" s="1"/>
  <c r="V1083" i="22"/>
  <c r="W1083" i="22"/>
  <c r="A1083" i="22" s="1"/>
  <c r="V1082" i="22"/>
  <c r="W1082" i="22"/>
  <c r="A1082" i="22" s="1"/>
  <c r="V1081" i="22"/>
  <c r="W1081" i="22"/>
  <c r="A1081" i="22" s="1"/>
  <c r="V1076" i="22"/>
  <c r="Y1076" i="22" s="1" a="1"/>
  <c r="Y1076" i="22" s="1"/>
  <c r="W1076" i="22"/>
  <c r="A1076" i="22" s="1"/>
  <c r="V1072" i="22"/>
  <c r="W1072" i="22"/>
  <c r="A1072" i="22" s="1"/>
  <c r="V1071" i="22"/>
  <c r="W1071" i="22"/>
  <c r="A1071" i="22" s="1"/>
  <c r="V1070" i="22"/>
  <c r="W1070" i="22"/>
  <c r="A1070" i="22" s="1"/>
  <c r="V1069" i="22"/>
  <c r="Y1069" i="22" s="1" a="1"/>
  <c r="Y1069" i="22" s="1"/>
  <c r="W1069" i="22"/>
  <c r="A1069" i="22" s="1"/>
  <c r="V1075" i="22"/>
  <c r="W1075" i="22"/>
  <c r="A1075" i="22" s="1"/>
  <c r="V1074" i="22"/>
  <c r="W1074" i="22"/>
  <c r="A1074" i="22" s="1"/>
  <c r="V1073" i="22"/>
  <c r="W1073" i="22"/>
  <c r="A1073" i="22" s="1"/>
  <c r="V1068" i="22"/>
  <c r="Y1068" i="22" s="1" a="1"/>
  <c r="Y1068" i="22" s="1"/>
  <c r="W1068" i="22"/>
  <c r="A1068" i="22" s="1"/>
  <c r="V1064" i="22"/>
  <c r="W1064" i="22"/>
  <c r="A1064" i="22" s="1"/>
  <c r="V1063" i="22"/>
  <c r="W1063" i="22"/>
  <c r="A1063" i="22" s="1"/>
  <c r="V1062" i="22"/>
  <c r="W1062" i="22"/>
  <c r="A1062" i="22" s="1"/>
  <c r="V1061" i="22"/>
  <c r="Y1061" i="22" s="1" a="1"/>
  <c r="Y1061" i="22" s="1"/>
  <c r="W1061" i="22"/>
  <c r="A1061" i="22" s="1"/>
  <c r="V1067" i="22"/>
  <c r="W1067" i="22"/>
  <c r="A1067" i="22" s="1"/>
  <c r="V1066" i="22"/>
  <c r="W1066" i="22"/>
  <c r="A1066" i="22" s="1"/>
  <c r="V1065" i="22"/>
  <c r="W1065" i="22"/>
  <c r="A1065" i="22" s="1"/>
  <c r="V1060" i="22"/>
  <c r="Y1060" i="22" s="1" a="1"/>
  <c r="Y1060" i="22" s="1"/>
  <c r="W1060" i="22"/>
  <c r="A1060" i="22" s="1"/>
  <c r="V1059" i="22"/>
  <c r="W1059" i="22"/>
  <c r="A1059" i="22" s="1"/>
  <c r="V1058" i="22"/>
  <c r="W1058" i="22"/>
  <c r="A1058" i="22" s="1"/>
  <c r="V1057" i="22"/>
  <c r="W1057" i="22"/>
  <c r="A1057" i="22" s="1"/>
  <c r="V1056" i="22"/>
  <c r="Y1056" i="22" s="1" a="1"/>
  <c r="Y1056" i="22" s="1"/>
  <c r="W1056" i="22"/>
  <c r="A1056" i="22" s="1"/>
  <c r="V1055" i="22"/>
  <c r="W1055" i="22"/>
  <c r="A1055" i="22" s="1"/>
  <c r="V1054" i="22"/>
  <c r="W1054" i="22"/>
  <c r="A1054" i="22" s="1"/>
  <c r="V1053" i="22"/>
  <c r="W1053" i="22"/>
  <c r="A1053" i="22" s="1"/>
  <c r="V1052" i="22"/>
  <c r="Y1052" i="22" s="1" a="1"/>
  <c r="Y1052" i="22" s="1"/>
  <c r="W1052" i="22"/>
  <c r="A1052" i="22" s="1"/>
  <c r="V1099" i="22"/>
  <c r="W1099" i="22"/>
  <c r="A1099" i="22" s="1"/>
  <c r="V1098" i="22"/>
  <c r="W1098" i="22"/>
  <c r="A1098" i="22" s="1"/>
  <c r="V1097" i="22"/>
  <c r="W1097" i="22"/>
  <c r="A1097" i="22" s="1"/>
  <c r="V1092" i="22"/>
  <c r="Y1092" i="22" s="1" a="1"/>
  <c r="Y1092" i="22" s="1"/>
  <c r="W1092" i="22"/>
  <c r="A1092" i="22" s="1"/>
  <c r="V1091" i="22"/>
  <c r="W1091" i="22"/>
  <c r="A1091" i="22" s="1"/>
  <c r="V1090" i="22"/>
  <c r="W1090" i="22"/>
  <c r="A1090" i="22" s="1"/>
  <c r="V1089" i="22"/>
  <c r="W1089" i="22"/>
  <c r="A1089" i="22" s="1"/>
  <c r="V1084" i="22"/>
  <c r="Y1084" i="22" s="1" a="1"/>
  <c r="Y1084" i="22" s="1"/>
  <c r="W1084" i="22"/>
  <c r="A1084" i="22" s="1"/>
  <c r="W453" i="22"/>
  <c r="A453" i="22" s="1"/>
  <c r="V452" i="22"/>
  <c r="W452" i="22"/>
  <c r="A452" i="22" s="1"/>
  <c r="V451" i="22"/>
  <c r="W451" i="22"/>
  <c r="A451" i="22" s="1"/>
  <c r="V450" i="22"/>
  <c r="W450" i="22"/>
  <c r="A450" i="22" s="1"/>
  <c r="V449" i="22"/>
  <c r="W449" i="22"/>
  <c r="A449" i="22" s="1"/>
  <c r="V448" i="22"/>
  <c r="W448" i="22"/>
  <c r="A448" i="22" s="1"/>
  <c r="V447" i="22"/>
  <c r="Y447" i="22" s="1" a="1"/>
  <c r="Y447" i="22" s="1"/>
  <c r="W447" i="22"/>
  <c r="A447" i="22" s="1"/>
  <c r="V341" i="22"/>
  <c r="W341" i="22"/>
  <c r="A341" i="22" s="1"/>
  <c r="V340" i="22"/>
  <c r="W340" i="22"/>
  <c r="A340" i="22" s="1"/>
  <c r="V339" i="22"/>
  <c r="W339" i="22"/>
  <c r="A339" i="22" s="1"/>
  <c r="V338" i="22"/>
  <c r="W338" i="22"/>
  <c r="A338" i="22" s="1"/>
  <c r="V337" i="22"/>
  <c r="W337" i="22"/>
  <c r="A337" i="22" s="1"/>
  <c r="V336" i="22"/>
  <c r="Y336" i="22" s="1" a="1"/>
  <c r="Y336" i="22" s="1"/>
  <c r="W336" i="22"/>
  <c r="A336" i="22" s="1"/>
  <c r="V309" i="22"/>
  <c r="W309" i="22"/>
  <c r="A309" i="22" s="1"/>
  <c r="V308" i="22"/>
  <c r="W308" i="22"/>
  <c r="A308" i="22" s="1"/>
  <c r="V307" i="22"/>
  <c r="W307" i="22"/>
  <c r="A307" i="22" s="1"/>
  <c r="V306" i="22"/>
  <c r="W306" i="22"/>
  <c r="A306" i="22" s="1"/>
  <c r="V305" i="22"/>
  <c r="W305" i="22"/>
  <c r="A305" i="22" s="1"/>
  <c r="V304" i="22"/>
  <c r="W304" i="22"/>
  <c r="A304" i="22" s="1"/>
  <c r="V303" i="22"/>
  <c r="Y303" i="22" s="1" a="1"/>
  <c r="Y303" i="22" s="1"/>
  <c r="W303" i="22"/>
  <c r="A303" i="22" s="1"/>
  <c r="A174" i="16"/>
  <c r="A105" i="16"/>
  <c r="A168" i="16"/>
  <c r="A161" i="16"/>
  <c r="A4" i="16"/>
  <c r="A12" i="16"/>
  <c r="A142" i="16"/>
  <c r="A197" i="16"/>
  <c r="A162" i="16"/>
  <c r="A22" i="16"/>
  <c r="A157" i="16"/>
  <c r="A10" i="16"/>
  <c r="A153" i="16"/>
  <c r="A194" i="16"/>
  <c r="A200" i="16"/>
  <c r="A491" i="16"/>
  <c r="A501" i="16"/>
  <c r="A28" i="16"/>
  <c r="A46" i="16"/>
  <c r="A49" i="16"/>
  <c r="A53" i="16"/>
  <c r="A202" i="16"/>
  <c r="A204" i="16"/>
  <c r="A214" i="16"/>
  <c r="A217" i="16"/>
  <c r="A182" i="16"/>
  <c r="A185" i="16"/>
  <c r="A475" i="16"/>
  <c r="A485" i="16"/>
  <c r="A493" i="16"/>
  <c r="A489" i="16"/>
  <c r="A20" i="16"/>
  <c r="A45" i="16"/>
  <c r="A48" i="16"/>
  <c r="A499" i="16"/>
  <c r="A93" i="16"/>
  <c r="A96" i="16"/>
  <c r="A99" i="16"/>
  <c r="A109" i="16"/>
  <c r="A112" i="16"/>
  <c r="A115" i="16"/>
  <c r="A125" i="16"/>
  <c r="A128" i="16"/>
  <c r="A131" i="16"/>
  <c r="A166" i="16"/>
  <c r="A169" i="16"/>
  <c r="A9" i="16"/>
  <c r="A152" i="16"/>
  <c r="A190" i="16"/>
  <c r="A216" i="16"/>
  <c r="A181" i="16"/>
  <c r="A474" i="16"/>
  <c r="A44" i="16"/>
  <c r="A56" i="16"/>
  <c r="A73" i="16"/>
  <c r="A69" i="16"/>
  <c r="A88" i="16"/>
  <c r="A91" i="16"/>
  <c r="A104" i="16"/>
  <c r="A117" i="16"/>
  <c r="A120" i="16"/>
  <c r="A123" i="16"/>
  <c r="A136" i="16"/>
  <c r="A64" i="16"/>
  <c r="A70" i="16"/>
  <c r="A79" i="16"/>
  <c r="A89" i="16"/>
  <c r="A92" i="16"/>
  <c r="A95" i="16"/>
  <c r="A124" i="16"/>
  <c r="A127" i="16"/>
  <c r="A137" i="16"/>
  <c r="A3" i="16"/>
  <c r="A18" i="16"/>
  <c r="A213" i="16"/>
  <c r="A178" i="16"/>
  <c r="A184" i="16"/>
  <c r="A41" i="16"/>
  <c r="A196" i="16"/>
  <c r="A490" i="16"/>
  <c r="A7" i="16"/>
  <c r="A14" i="16"/>
  <c r="A140" i="16"/>
  <c r="A144" i="16"/>
  <c r="A209" i="16"/>
  <c r="A212" i="16"/>
  <c r="A180" i="16"/>
  <c r="A477" i="16"/>
  <c r="A62" i="16"/>
  <c r="A68" i="16"/>
  <c r="A81" i="16"/>
  <c r="A97" i="16"/>
  <c r="A103" i="16"/>
  <c r="A113" i="16"/>
  <c r="A116" i="16"/>
  <c r="A132" i="16"/>
  <c r="A135" i="16"/>
  <c r="A160" i="16"/>
  <c r="A6" i="16"/>
  <c r="A26" i="16"/>
  <c r="A51" i="16"/>
  <c r="A139" i="16"/>
  <c r="A198" i="16"/>
  <c r="A205" i="16"/>
  <c r="A218" i="16"/>
  <c r="A186" i="16"/>
  <c r="A476" i="16"/>
  <c r="A65" i="16"/>
  <c r="A61" i="16"/>
  <c r="A77" i="16"/>
  <c r="A80" i="16"/>
  <c r="A201" i="16"/>
  <c r="V89" i="22"/>
  <c r="V537" i="22"/>
  <c r="W537" i="22"/>
  <c r="A537" i="22" s="1"/>
  <c r="W158" i="22"/>
  <c r="A158" i="22" s="1"/>
  <c r="V619" i="22"/>
  <c r="W26" i="22"/>
  <c r="A26" i="22" s="1"/>
  <c r="V157" i="22"/>
  <c r="Y157" i="22" s="1" a="1"/>
  <c r="Y157" i="22" s="1"/>
  <c r="W620" i="22"/>
  <c r="A620" i="22" s="1"/>
  <c r="W123" i="22"/>
  <c r="A123" i="22" s="1"/>
  <c r="V623" i="22"/>
  <c r="W135" i="22"/>
  <c r="A135" i="22" s="1"/>
  <c r="V631" i="22"/>
  <c r="W1152" i="22"/>
  <c r="A1152" i="22" s="1"/>
  <c r="W241" i="22"/>
  <c r="A241" i="22" s="1"/>
  <c r="V240" i="22"/>
  <c r="W239" i="22"/>
  <c r="A239" i="22" s="1"/>
  <c r="V239" i="22"/>
  <c r="Y239" i="22" s="1" a="1"/>
  <c r="Y239" i="22" s="1"/>
  <c r="W623" i="22"/>
  <c r="A623" i="22" s="1"/>
  <c r="W121" i="22"/>
  <c r="A121" i="22" s="1"/>
  <c r="V622" i="22"/>
  <c r="Y622" i="22" s="1" a="1"/>
  <c r="Y622" i="22" s="1"/>
  <c r="W565" i="22"/>
  <c r="A565" i="22" s="1"/>
  <c r="W71" i="22"/>
  <c r="A71" i="22" s="1"/>
  <c r="W120" i="22"/>
  <c r="A120" i="22" s="1"/>
  <c r="V523" i="22"/>
  <c r="W640" i="22"/>
  <c r="A640" i="22" s="1"/>
  <c r="W523" i="22"/>
  <c r="A523" i="22" s="1"/>
  <c r="W63" i="22"/>
  <c r="A63" i="22" s="1"/>
  <c r="W1007" i="22"/>
  <c r="A1007" i="22" s="1"/>
  <c r="V130" i="22"/>
  <c r="V26" i="22"/>
  <c r="W1153" i="22"/>
  <c r="A1153" i="22" s="1"/>
  <c r="W1151" i="22"/>
  <c r="A1151" i="22" s="1"/>
  <c r="W1150" i="22"/>
  <c r="A1150" i="22" s="1"/>
  <c r="W97" i="22"/>
  <c r="A97" i="22" s="1"/>
  <c r="W1015" i="22"/>
  <c r="A1015" i="22" s="1"/>
  <c r="V576" i="22"/>
  <c r="Y576" i="22" s="1" a="1"/>
  <c r="Y576" i="22" s="1"/>
  <c r="V1029" i="22"/>
  <c r="V51" i="22"/>
  <c r="W619" i="22"/>
  <c r="A619" i="22" s="1"/>
  <c r="W90" i="22"/>
  <c r="A90" i="22" s="1"/>
  <c r="W1011" i="22"/>
  <c r="A1011" i="22" s="1"/>
  <c r="W119" i="22"/>
  <c r="A119" i="22" s="1"/>
  <c r="W62" i="22"/>
  <c r="A62" i="22" s="1"/>
  <c r="W1006" i="22"/>
  <c r="A1006" i="22" s="1"/>
  <c r="W51" i="22"/>
  <c r="A51" i="22" s="1"/>
  <c r="V640" i="22"/>
  <c r="V662" i="22"/>
  <c r="W12" i="22"/>
  <c r="A12" i="22" s="1"/>
  <c r="W686" i="22"/>
  <c r="A686" i="22" s="1"/>
  <c r="V658" i="22"/>
  <c r="W658" i="22"/>
  <c r="A658" i="22" s="1"/>
  <c r="V731" i="22"/>
  <c r="W731" i="22"/>
  <c r="A731" i="22" s="1"/>
  <c r="V682" i="22"/>
  <c r="W682" i="22"/>
  <c r="A682" i="22" s="1"/>
  <c r="V513" i="22"/>
  <c r="V678" i="22"/>
  <c r="W678" i="22"/>
  <c r="A678" i="22" s="1"/>
  <c r="W729" i="22"/>
  <c r="A729" i="22" s="1"/>
  <c r="V672" i="22"/>
  <c r="V250" i="22"/>
  <c r="V663" i="22"/>
  <c r="W13" i="22"/>
  <c r="A13" i="22" s="1"/>
  <c r="W680" i="22"/>
  <c r="A680" i="22" s="1"/>
  <c r="V680" i="22"/>
  <c r="V683" i="22"/>
  <c r="W683" i="22"/>
  <c r="A683" i="22" s="1"/>
  <c r="W679" i="22"/>
  <c r="A679" i="22" s="1"/>
  <c r="V679" i="22"/>
  <c r="W659" i="22"/>
  <c r="A659" i="22" s="1"/>
  <c r="V659" i="22"/>
  <c r="V251" i="22"/>
  <c r="W251" i="22"/>
  <c r="A251" i="22" s="1"/>
  <c r="W743" i="22"/>
  <c r="A743" i="22" s="1"/>
  <c r="V743" i="22"/>
  <c r="W742" i="22"/>
  <c r="A742" i="22" s="1"/>
  <c r="V742" i="22"/>
  <c r="V730" i="22"/>
  <c r="W730" i="22"/>
  <c r="A730" i="22" s="1"/>
  <c r="W198" i="22"/>
  <c r="A198" i="22" s="1"/>
  <c r="W741" i="22"/>
  <c r="A741" i="22" s="1"/>
  <c r="V741" i="22"/>
  <c r="W671" i="22"/>
  <c r="A671" i="22" s="1"/>
  <c r="V671" i="22"/>
  <c r="V684" i="22"/>
  <c r="W684" i="22"/>
  <c r="A684" i="22" s="1"/>
  <c r="V728" i="22"/>
  <c r="W728" i="22"/>
  <c r="A728" i="22" s="1"/>
  <c r="W986" i="22"/>
  <c r="A986" i="22" s="1"/>
  <c r="V986" i="22"/>
  <c r="V511" i="22"/>
  <c r="W511" i="22"/>
  <c r="A511" i="22" s="1"/>
  <c r="W740" i="22"/>
  <c r="A740" i="22" s="1"/>
  <c r="V740" i="22"/>
  <c r="V187" i="22"/>
  <c r="W187" i="22"/>
  <c r="A187" i="22" s="1"/>
  <c r="V191" i="22"/>
  <c r="W191" i="22"/>
  <c r="A191" i="22" s="1"/>
  <c r="W24" i="22"/>
  <c r="A24" i="22" s="1"/>
  <c r="V24" i="22"/>
  <c r="V514" i="22"/>
  <c r="W514" i="22"/>
  <c r="A514" i="22" s="1"/>
  <c r="V660" i="22"/>
  <c r="W660" i="22"/>
  <c r="A660" i="22" s="1"/>
  <c r="V252" i="22"/>
  <c r="W252" i="22"/>
  <c r="A252" i="22" s="1"/>
  <c r="V178" i="22"/>
  <c r="W178" i="22"/>
  <c r="A178" i="22" s="1"/>
  <c r="W674" i="22"/>
  <c r="A674" i="22" s="1"/>
  <c r="V674" i="22"/>
  <c r="V37" i="22"/>
  <c r="W37" i="22"/>
  <c r="A37" i="22" s="1"/>
  <c r="V738" i="22"/>
  <c r="V515" i="22"/>
  <c r="V186" i="22"/>
  <c r="W186" i="22"/>
  <c r="A186" i="22" s="1"/>
  <c r="W190" i="22"/>
  <c r="A190" i="22" s="1"/>
  <c r="V190" i="22"/>
  <c r="W23" i="22"/>
  <c r="A23" i="22" s="1"/>
  <c r="V23" i="22"/>
  <c r="W11" i="22"/>
  <c r="A11" i="22" s="1"/>
  <c r="V11" i="22"/>
  <c r="W189" i="22"/>
  <c r="A189" i="22" s="1"/>
  <c r="V189" i="22"/>
  <c r="V34" i="22"/>
  <c r="W34" i="22"/>
  <c r="A34" i="22" s="1"/>
  <c r="W998" i="22"/>
  <c r="A998" i="22" s="1"/>
  <c r="V998" i="22"/>
  <c r="V990" i="22"/>
  <c r="V666" i="22"/>
  <c r="W666" i="22"/>
  <c r="A666" i="22" s="1"/>
  <c r="V254" i="22"/>
  <c r="V1035" i="22"/>
  <c r="Y1035" i="22" s="1" a="1"/>
  <c r="Y1035" i="22" s="1"/>
  <c r="W1035" i="22"/>
  <c r="A1035" i="22" s="1"/>
  <c r="W997" i="22"/>
  <c r="A997" i="22" s="1"/>
  <c r="V997" i="22"/>
  <c r="V989" i="22"/>
  <c r="W989" i="22"/>
  <c r="A989" i="22" s="1"/>
  <c r="V118" i="22"/>
  <c r="Y118" i="22" s="1" a="1"/>
  <c r="Y118" i="22" s="1"/>
  <c r="W118" i="22"/>
  <c r="A118" i="22" s="1"/>
  <c r="V685" i="22"/>
  <c r="W685" i="22"/>
  <c r="A685" i="22" s="1"/>
  <c r="W681" i="22"/>
  <c r="A681" i="22" s="1"/>
  <c r="V681" i="22"/>
  <c r="V661" i="22"/>
  <c r="W661" i="22"/>
  <c r="A661" i="22" s="1"/>
  <c r="W512" i="22"/>
  <c r="A512" i="22" s="1"/>
  <c r="V512" i="22"/>
  <c r="W253" i="22"/>
  <c r="A253" i="22" s="1"/>
  <c r="V253" i="22"/>
  <c r="V32" i="22"/>
  <c r="Y32" i="22" s="1" a="1"/>
  <c r="Y32" i="22" s="1"/>
  <c r="V50" i="22"/>
  <c r="Y50" i="22" s="1" a="1"/>
  <c r="Y50" i="22" s="1"/>
  <c r="W50" i="22"/>
  <c r="A50" i="22" s="1"/>
  <c r="W55" i="22"/>
  <c r="A55" i="22" s="1"/>
  <c r="W575" i="22"/>
  <c r="A575" i="22" s="1"/>
  <c r="W54" i="22"/>
  <c r="A54" i="22" s="1"/>
  <c r="V1016" i="22"/>
  <c r="V996" i="22"/>
  <c r="Y996" i="22" s="1" a="1"/>
  <c r="Y996" i="22" s="1"/>
  <c r="V574" i="22"/>
  <c r="V549" i="22"/>
  <c r="V521" i="22"/>
  <c r="W219" i="22"/>
  <c r="A219" i="22" s="1"/>
  <c r="W633" i="22"/>
  <c r="A633" i="22" s="1"/>
  <c r="W1138" i="22"/>
  <c r="A1138" i="22" s="1"/>
  <c r="W1017" i="22"/>
  <c r="A1017" i="22" s="1"/>
  <c r="W53" i="22"/>
  <c r="A53" i="22" s="1"/>
  <c r="V128" i="22"/>
  <c r="V14" i="22"/>
  <c r="W664" i="22"/>
  <c r="A664" i="22" s="1"/>
  <c r="V664" i="22"/>
  <c r="W1016" i="22"/>
  <c r="A1016" i="22" s="1"/>
  <c r="V668" i="22"/>
  <c r="V180" i="22"/>
  <c r="V13" i="22"/>
  <c r="V52" i="22"/>
  <c r="V1129" i="22"/>
  <c r="W185" i="22"/>
  <c r="A185" i="22" s="1"/>
  <c r="W513" i="22"/>
  <c r="A513" i="22" s="1"/>
  <c r="W1129" i="22"/>
  <c r="A1129" i="22" s="1"/>
  <c r="W52" i="22"/>
  <c r="A52" i="22" s="1"/>
  <c r="W223" i="22"/>
  <c r="A223" i="22" s="1"/>
  <c r="V1138" i="22"/>
  <c r="V204" i="22"/>
  <c r="V1122" i="22"/>
  <c r="W606" i="22"/>
  <c r="A606" i="22" s="1"/>
  <c r="W204" i="22"/>
  <c r="A204" i="22" s="1"/>
  <c r="W1048" i="22"/>
  <c r="A1048" i="22" s="1"/>
  <c r="V238" i="22"/>
  <c r="V714" i="22"/>
  <c r="V1180" i="22"/>
  <c r="W84" i="22"/>
  <c r="A84" i="22" s="1"/>
  <c r="W238" i="22"/>
  <c r="A238" i="22" s="1"/>
  <c r="W1047" i="22"/>
  <c r="A1047" i="22" s="1"/>
  <c r="V185" i="22"/>
  <c r="V536" i="22"/>
  <c r="W1031" i="22"/>
  <c r="A1031" i="22" s="1"/>
  <c r="V184" i="22"/>
  <c r="V168" i="22"/>
  <c r="W996" i="22"/>
  <c r="A996" i="22" s="1"/>
  <c r="W184" i="22"/>
  <c r="A184" i="22" s="1"/>
  <c r="W153" i="22"/>
  <c r="A153" i="22" s="1"/>
  <c r="V1048" i="22"/>
  <c r="V222" i="22"/>
  <c r="W73" i="22"/>
  <c r="A73" i="22" s="1"/>
  <c r="W625" i="22"/>
  <c r="A625" i="22" s="1"/>
  <c r="V159" i="22"/>
  <c r="V158" i="22"/>
  <c r="W170" i="22"/>
  <c r="A170" i="22" s="1"/>
  <c r="W35" i="22"/>
  <c r="A35" i="22" s="1"/>
  <c r="V988" i="22"/>
  <c r="V1019" i="22"/>
  <c r="Y1019" i="22" s="1" a="1"/>
  <c r="Y1019" i="22" s="1"/>
  <c r="W33" i="22"/>
  <c r="A33" i="22" s="1"/>
  <c r="W990" i="22"/>
  <c r="A990" i="22" s="1"/>
  <c r="V1049" i="22"/>
  <c r="V122" i="22"/>
  <c r="W222" i="22"/>
  <c r="A222" i="22" s="1"/>
  <c r="W1039" i="22"/>
  <c r="A1039" i="22" s="1"/>
  <c r="W1036" i="22"/>
  <c r="A1036" i="22" s="1"/>
  <c r="V1036" i="22"/>
  <c r="V219" i="22"/>
  <c r="V1166" i="22"/>
  <c r="V101" i="22"/>
  <c r="W1165" i="22"/>
  <c r="A1165" i="22" s="1"/>
  <c r="W603" i="22"/>
  <c r="A603" i="22" s="1"/>
  <c r="V610" i="22"/>
  <c r="Y610" i="22" s="1" a="1"/>
  <c r="Y610" i="22" s="1"/>
  <c r="W171" i="22"/>
  <c r="A171" i="22" s="1"/>
  <c r="W1038" i="22"/>
  <c r="A1038" i="22" s="1"/>
  <c r="W1008" i="22"/>
  <c r="A1008" i="22" s="1"/>
  <c r="W1024" i="22"/>
  <c r="A1024" i="22" s="1"/>
  <c r="W100" i="22"/>
  <c r="A100" i="22" s="1"/>
  <c r="V1050" i="22"/>
  <c r="V100" i="22"/>
  <c r="V540" i="22"/>
  <c r="W588" i="22"/>
  <c r="A588" i="22" s="1"/>
  <c r="V1010" i="22"/>
  <c r="V579" i="22"/>
  <c r="V528" i="22"/>
  <c r="W209" i="22"/>
  <c r="A209" i="22" s="1"/>
  <c r="W208" i="22"/>
  <c r="A208" i="22" s="1"/>
  <c r="V999" i="22"/>
  <c r="V54" i="22"/>
  <c r="V49" i="22"/>
  <c r="W49" i="22"/>
  <c r="A49" i="22" s="1"/>
  <c r="W30" i="22"/>
  <c r="A30" i="22" s="1"/>
  <c r="V30" i="22"/>
  <c r="V1044" i="22"/>
  <c r="W1044" i="22"/>
  <c r="A1044" i="22" s="1"/>
  <c r="V1014" i="22"/>
  <c r="W1014" i="22"/>
  <c r="A1014" i="22" s="1"/>
  <c r="W1034" i="22"/>
  <c r="A1034" i="22" s="1"/>
  <c r="V220" i="22"/>
  <c r="W220" i="22"/>
  <c r="A220" i="22" s="1"/>
  <c r="V48" i="22"/>
  <c r="W48" i="22"/>
  <c r="A48" i="22" s="1"/>
  <c r="W1120" i="22"/>
  <c r="A1120" i="22" s="1"/>
  <c r="V1120" i="22"/>
  <c r="W709" i="22"/>
  <c r="A709" i="22" s="1"/>
  <c r="V709" i="22"/>
  <c r="V604" i="22"/>
  <c r="W604" i="22"/>
  <c r="A604" i="22" s="1"/>
  <c r="V151" i="22"/>
  <c r="W151" i="22"/>
  <c r="A151" i="22" s="1"/>
  <c r="W210" i="22"/>
  <c r="A210" i="22" s="1"/>
  <c r="V605" i="22"/>
  <c r="W605" i="22"/>
  <c r="A605" i="22" s="1"/>
  <c r="V1002" i="22"/>
  <c r="W987" i="22"/>
  <c r="A987" i="22" s="1"/>
  <c r="V987" i="22"/>
  <c r="Y987" i="22" s="1" a="1"/>
  <c r="Y987" i="22" s="1"/>
  <c r="V102" i="22"/>
  <c r="W102" i="22"/>
  <c r="A102" i="22" s="1"/>
  <c r="W530" i="22"/>
  <c r="A530" i="22" s="1"/>
  <c r="V530" i="22"/>
  <c r="W1179" i="22"/>
  <c r="A1179" i="22" s="1"/>
  <c r="V1179" i="22"/>
  <c r="V1167" i="22"/>
  <c r="W1141" i="22"/>
  <c r="A1141" i="22" s="1"/>
  <c r="V1141" i="22"/>
  <c r="Y1141" i="22" s="1" a="1"/>
  <c r="Y1141" i="22" s="1"/>
  <c r="W1121" i="22"/>
  <c r="A1121" i="22" s="1"/>
  <c r="V1121" i="22"/>
  <c r="Y1121" i="22" s="1" a="1"/>
  <c r="Y1121" i="22" s="1"/>
  <c r="W1149" i="22"/>
  <c r="A1149" i="22" s="1"/>
  <c r="V1149" i="22"/>
  <c r="Y1149" i="22" s="1" a="1"/>
  <c r="Y1149" i="22" s="1"/>
  <c r="W548" i="22"/>
  <c r="A548" i="22" s="1"/>
  <c r="V548" i="22"/>
  <c r="V152" i="22"/>
  <c r="W152" i="22"/>
  <c r="A152" i="22" s="1"/>
  <c r="W211" i="22"/>
  <c r="A211" i="22" s="1"/>
  <c r="V211" i="22"/>
  <c r="W652" i="22"/>
  <c r="A652" i="22" s="1"/>
  <c r="W630" i="22"/>
  <c r="A630" i="22" s="1"/>
  <c r="V630" i="22"/>
  <c r="Y630" i="22" s="1" a="1"/>
  <c r="Y630" i="22" s="1"/>
  <c r="W1045" i="22"/>
  <c r="A1045" i="22" s="1"/>
  <c r="W1167" i="22"/>
  <c r="A1167" i="22" s="1"/>
  <c r="W101" i="22"/>
  <c r="A101" i="22" s="1"/>
  <c r="V31" i="22"/>
  <c r="W31" i="22"/>
  <c r="A31" i="22" s="1"/>
  <c r="W1005" i="22"/>
  <c r="A1005" i="22" s="1"/>
  <c r="V1005" i="22"/>
  <c r="V221" i="22"/>
  <c r="V210" i="22"/>
  <c r="V1023" i="22"/>
  <c r="W1023" i="22"/>
  <c r="A1023" i="22" s="1"/>
  <c r="W1178" i="22"/>
  <c r="A1178" i="22" s="1"/>
  <c r="W527" i="22"/>
  <c r="A527" i="22" s="1"/>
  <c r="W1145" i="22"/>
  <c r="A1145" i="22" s="1"/>
  <c r="W29" i="22"/>
  <c r="A29" i="22" s="1"/>
  <c r="V1043" i="22"/>
  <c r="Y1043" i="22" s="1" a="1"/>
  <c r="Y1043" i="22" s="1"/>
  <c r="W1043" i="22"/>
  <c r="A1043" i="22" s="1"/>
  <c r="W1001" i="22"/>
  <c r="A1001" i="22" s="1"/>
  <c r="V1001" i="22"/>
  <c r="V47" i="22"/>
  <c r="W1177" i="22"/>
  <c r="A1177" i="22" s="1"/>
  <c r="V708" i="22"/>
  <c r="V650" i="22"/>
  <c r="Y650" i="22" s="1" a="1"/>
  <c r="Y650" i="22" s="1"/>
  <c r="V570" i="22"/>
  <c r="W570" i="22"/>
  <c r="A570" i="22" s="1"/>
  <c r="W628" i="22"/>
  <c r="A628" i="22" s="1"/>
  <c r="V628" i="22"/>
  <c r="W539" i="22"/>
  <c r="A539" i="22" s="1"/>
  <c r="V648" i="22"/>
  <c r="W538" i="22"/>
  <c r="A538" i="22" s="1"/>
  <c r="V641" i="22"/>
  <c r="V1158" i="22"/>
  <c r="Y1158" i="22" s="1" a="1"/>
  <c r="Y1158" i="22" s="1"/>
  <c r="V1021" i="22"/>
  <c r="W1128" i="22"/>
  <c r="A1128" i="22" s="1"/>
  <c r="W546" i="22"/>
  <c r="A546" i="22" s="1"/>
  <c r="W649" i="22"/>
  <c r="A649" i="22" s="1"/>
  <c r="W568" i="22"/>
  <c r="A568" i="22" s="1"/>
  <c r="W708" i="22"/>
  <c r="A708" i="22" s="1"/>
  <c r="V149" i="22"/>
  <c r="Y149" i="22" s="1" a="1"/>
  <c r="Y149" i="22" s="1"/>
  <c r="W81" i="22"/>
  <c r="A81" i="22" s="1"/>
  <c r="W529" i="22"/>
  <c r="A529" i="22" s="1"/>
  <c r="V529" i="22"/>
  <c r="V1178" i="22"/>
  <c r="V547" i="22"/>
  <c r="W1176" i="22"/>
  <c r="A1176" i="22" s="1"/>
  <c r="W1136" i="22"/>
  <c r="A1136" i="22" s="1"/>
  <c r="V1126" i="22"/>
  <c r="Y1126" i="22" s="1" a="1"/>
  <c r="Y1126" i="22" s="1"/>
  <c r="W1126" i="22"/>
  <c r="A1126" i="22" s="1"/>
  <c r="W1118" i="22"/>
  <c r="A1118" i="22" s="1"/>
  <c r="V707" i="22"/>
  <c r="V545" i="22"/>
  <c r="Y545" i="22" s="1" a="1"/>
  <c r="Y545" i="22" s="1"/>
  <c r="V578" i="22"/>
  <c r="W578" i="22"/>
  <c r="A578" i="22" s="1"/>
  <c r="W562" i="22"/>
  <c r="A562" i="22" s="1"/>
  <c r="W627" i="22"/>
  <c r="A627" i="22" s="1"/>
  <c r="W641" i="22"/>
  <c r="A641" i="22" s="1"/>
  <c r="V78" i="22"/>
  <c r="Y78" i="22" s="1" a="1"/>
  <c r="Y78" i="22" s="1"/>
  <c r="W78" i="22"/>
  <c r="A78" i="22" s="1"/>
  <c r="V64" i="22"/>
  <c r="Y64" i="22" s="1" a="1"/>
  <c r="Y64" i="22" s="1"/>
  <c r="V577" i="22"/>
  <c r="W639" i="22"/>
  <c r="A639" i="22" s="1"/>
  <c r="W547" i="22"/>
  <c r="A547" i="22" s="1"/>
  <c r="W39" i="22"/>
  <c r="A39" i="22" s="1"/>
  <c r="V651" i="22"/>
  <c r="V74" i="22"/>
  <c r="V29" i="22"/>
  <c r="V1013" i="22"/>
  <c r="V649" i="22"/>
  <c r="V538" i="22"/>
  <c r="V1165" i="22"/>
  <c r="Y1165" i="22" s="1" a="1"/>
  <c r="Y1165" i="22" s="1"/>
  <c r="W1127" i="22"/>
  <c r="A1127" i="22" s="1"/>
  <c r="W545" i="22"/>
  <c r="A545" i="22" s="1"/>
  <c r="W1033" i="22"/>
  <c r="A1033" i="22" s="1"/>
  <c r="V1119" i="22"/>
  <c r="W629" i="22"/>
  <c r="A629" i="22" s="1"/>
  <c r="W569" i="22"/>
  <c r="A569" i="22" s="1"/>
  <c r="V629" i="22"/>
  <c r="V1118" i="22"/>
  <c r="V150" i="22"/>
  <c r="W648" i="22"/>
  <c r="A648" i="22" s="1"/>
  <c r="W567" i="22"/>
  <c r="A567" i="22" s="1"/>
  <c r="W707" i="22"/>
  <c r="A707" i="22" s="1"/>
  <c r="V1137" i="22"/>
  <c r="W131" i="22"/>
  <c r="A131" i="22" s="1"/>
  <c r="V646" i="22"/>
  <c r="Y646" i="22" s="1" a="1"/>
  <c r="Y646" i="22" s="1"/>
  <c r="V135" i="22"/>
  <c r="W89" i="22"/>
  <c r="A89" i="22" s="1"/>
  <c r="W718" i="22"/>
  <c r="A718" i="22" s="1"/>
  <c r="W561" i="22"/>
  <c r="A561" i="22" s="1"/>
  <c r="V718" i="22"/>
  <c r="V1025" i="22"/>
  <c r="W1050" i="22"/>
  <c r="A1050" i="22" s="1"/>
  <c r="W993" i="22"/>
  <c r="A993" i="22" s="1"/>
  <c r="W1019" i="22"/>
  <c r="A1019" i="22" s="1"/>
  <c r="W1049" i="22"/>
  <c r="A1049" i="22" s="1"/>
  <c r="W224" i="22"/>
  <c r="A224" i="22" s="1"/>
  <c r="V1039" i="22"/>
  <c r="Y1039" i="22" s="1" a="1"/>
  <c r="Y1039" i="22" s="1"/>
  <c r="V25" i="22"/>
  <c r="Y25" i="22" s="1" a="1"/>
  <c r="Y25" i="22" s="1"/>
  <c r="V91" i="22"/>
  <c r="Y91" i="22" s="1" a="1"/>
  <c r="Y91" i="22" s="1"/>
  <c r="W32" i="22"/>
  <c r="A32" i="22" s="1"/>
  <c r="V1003" i="22"/>
  <c r="Y1003" i="22" s="1" a="1"/>
  <c r="Y1003" i="22" s="1"/>
  <c r="W1004" i="22"/>
  <c r="A1004" i="22" s="1"/>
  <c r="V1142" i="22"/>
  <c r="Y1142" i="22" s="1" a="1"/>
  <c r="Y1142" i="22" s="1"/>
  <c r="V1004" i="22"/>
  <c r="Y1004" i="22" s="1" a="1"/>
  <c r="Y1004" i="22" s="1"/>
  <c r="V670" i="22"/>
  <c r="W618" i="22"/>
  <c r="A618" i="22" s="1"/>
  <c r="V1028" i="22"/>
  <c r="Y1028" i="22" s="1" a="1"/>
  <c r="Y1028" i="22" s="1"/>
  <c r="W1173" i="22"/>
  <c r="A1173" i="22" s="1"/>
  <c r="V510" i="22"/>
  <c r="V127" i="22"/>
  <c r="W127" i="22"/>
  <c r="A127" i="22" s="1"/>
  <c r="V183" i="22"/>
  <c r="V695" i="22"/>
  <c r="W695" i="22"/>
  <c r="A695" i="22" s="1"/>
  <c r="V713" i="22"/>
  <c r="V558" i="22"/>
  <c r="Y558" i="22" s="1" a="1"/>
  <c r="Y558" i="22" s="1"/>
  <c r="V205" i="22"/>
  <c r="Y205" i="22" s="1" a="1"/>
  <c r="Y205" i="22" s="1"/>
  <c r="W205" i="22"/>
  <c r="A205" i="22" s="1"/>
  <c r="V181" i="22"/>
  <c r="W181" i="22"/>
  <c r="A181" i="22" s="1"/>
  <c r="V94" i="22"/>
  <c r="V1174" i="22"/>
  <c r="V727" i="22"/>
  <c r="W544" i="22"/>
  <c r="A544" i="22" s="1"/>
  <c r="W249" i="22"/>
  <c r="A249" i="22" s="1"/>
  <c r="V22" i="22"/>
  <c r="V726" i="22"/>
  <c r="V1164" i="22"/>
  <c r="V543" i="22"/>
  <c r="W543" i="22"/>
  <c r="A543" i="22" s="1"/>
  <c r="V59" i="22"/>
  <c r="Y59" i="22" s="1" a="1"/>
  <c r="Y59" i="22" s="1"/>
  <c r="W59" i="22"/>
  <c r="A59" i="22" s="1"/>
  <c r="W737" i="22"/>
  <c r="A737" i="22" s="1"/>
  <c r="W739" i="22"/>
  <c r="A739" i="22" s="1"/>
  <c r="W616" i="22"/>
  <c r="A616" i="22" s="1"/>
  <c r="W507" i="22"/>
  <c r="A507" i="22" s="1"/>
  <c r="V507" i="22"/>
  <c r="V1162" i="22"/>
  <c r="W1162" i="22"/>
  <c r="A1162" i="22" s="1"/>
  <c r="V258" i="22"/>
  <c r="W258" i="22"/>
  <c r="A258" i="22" s="1"/>
  <c r="W246" i="22"/>
  <c r="A246" i="22" s="1"/>
  <c r="V246" i="22"/>
  <c r="V196" i="22"/>
  <c r="W196" i="22"/>
  <c r="A196" i="22" s="1"/>
  <c r="W615" i="22"/>
  <c r="A615" i="22" s="1"/>
  <c r="W92" i="22"/>
  <c r="A92" i="22" s="1"/>
  <c r="W673" i="22"/>
  <c r="A673" i="22" s="1"/>
  <c r="V657" i="22"/>
  <c r="V645" i="22"/>
  <c r="V535" i="22"/>
  <c r="V1135" i="22"/>
  <c r="W1135" i="22"/>
  <c r="A1135" i="22" s="1"/>
  <c r="V1117" i="22"/>
  <c r="Y1117" i="22" s="1" a="1"/>
  <c r="Y1117" i="22" s="1"/>
  <c r="V148" i="22"/>
  <c r="W148" i="22"/>
  <c r="A148" i="22" s="1"/>
  <c r="V203" i="22"/>
  <c r="W203" i="22"/>
  <c r="A203" i="22" s="1"/>
  <c r="V87" i="22"/>
  <c r="W87" i="22"/>
  <c r="A87" i="22" s="1"/>
  <c r="V656" i="22"/>
  <c r="W206" i="22"/>
  <c r="A206" i="22" s="1"/>
  <c r="V206" i="22"/>
  <c r="V182" i="22"/>
  <c r="W182" i="22"/>
  <c r="A182" i="22" s="1"/>
  <c r="V69" i="22"/>
  <c r="Y69" i="22" s="1" a="1"/>
  <c r="Y69" i="22" s="1"/>
  <c r="W69" i="22"/>
  <c r="A69" i="22" s="1"/>
  <c r="W617" i="22"/>
  <c r="A617" i="22" s="1"/>
  <c r="W636" i="22"/>
  <c r="A636" i="22" s="1"/>
  <c r="V636" i="22"/>
  <c r="V725" i="22"/>
  <c r="W1116" i="22"/>
  <c r="A1116" i="22" s="1"/>
  <c r="V1163" i="22"/>
  <c r="V247" i="22"/>
  <c r="V201" i="22"/>
  <c r="W201" i="22"/>
  <c r="A201" i="22" s="1"/>
  <c r="V45" i="22"/>
  <c r="W45" i="22"/>
  <c r="A45" i="22" s="1"/>
  <c r="V237" i="22"/>
  <c r="V20" i="22"/>
  <c r="V736" i="22"/>
  <c r="W736" i="22"/>
  <c r="A736" i="22" s="1"/>
  <c r="V712" i="22"/>
  <c r="Y712" i="22" s="1" a="1"/>
  <c r="Y712" i="22" s="1"/>
  <c r="V614" i="22"/>
  <c r="Y614" i="22" s="1" a="1"/>
  <c r="Y614" i="22" s="1"/>
  <c r="W654" i="22"/>
  <c r="A654" i="22" s="1"/>
  <c r="V703" i="22"/>
  <c r="Y703" i="22" s="1" a="1"/>
  <c r="Y703" i="22" s="1"/>
  <c r="V176" i="22"/>
  <c r="W176" i="22"/>
  <c r="A176" i="22" s="1"/>
  <c r="W665" i="22"/>
  <c r="A665" i="22" s="1"/>
  <c r="W1125" i="22"/>
  <c r="A1125" i="22" s="1"/>
  <c r="W82" i="22"/>
  <c r="A82" i="22" s="1"/>
  <c r="V77" i="22"/>
  <c r="Y77" i="22" s="1" a="1"/>
  <c r="Y77" i="22" s="1"/>
  <c r="W77" i="22"/>
  <c r="A77" i="22" s="1"/>
  <c r="W738" i="22"/>
  <c r="A738" i="22" s="1"/>
  <c r="V696" i="22"/>
  <c r="V564" i="22"/>
  <c r="V236" i="22"/>
  <c r="V19" i="22"/>
  <c r="W634" i="22"/>
  <c r="A634" i="22" s="1"/>
  <c r="V634" i="22"/>
  <c r="Y634" i="22" s="1" a="1"/>
  <c r="Y634" i="22" s="1"/>
  <c r="V723" i="22"/>
  <c r="W723" i="22"/>
  <c r="A723" i="22" s="1"/>
  <c r="W669" i="22"/>
  <c r="A669" i="22" s="1"/>
  <c r="W556" i="22"/>
  <c r="A556" i="22" s="1"/>
  <c r="V556" i="22"/>
  <c r="V506" i="22"/>
  <c r="W506" i="22"/>
  <c r="A506" i="22" s="1"/>
  <c r="W1148" i="22"/>
  <c r="A1148" i="22" s="1"/>
  <c r="W609" i="22"/>
  <c r="A609" i="22" s="1"/>
  <c r="V609" i="22"/>
  <c r="W156" i="22"/>
  <c r="A156" i="22" s="1"/>
  <c r="V245" i="22"/>
  <c r="W245" i="22"/>
  <c r="A245" i="22" s="1"/>
  <c r="W233" i="22"/>
  <c r="A233" i="22" s="1"/>
  <c r="W1022" i="22"/>
  <c r="A1022" i="22" s="1"/>
  <c r="W139" i="22"/>
  <c r="A139" i="22" s="1"/>
  <c r="W199" i="22"/>
  <c r="A199" i="22" s="1"/>
  <c r="W195" i="22"/>
  <c r="A195" i="22" s="1"/>
  <c r="W175" i="22"/>
  <c r="A175" i="22" s="1"/>
  <c r="V175" i="22"/>
  <c r="W163" i="22"/>
  <c r="A163" i="22" s="1"/>
  <c r="V163" i="22"/>
  <c r="V68" i="22"/>
  <c r="W68" i="22"/>
  <c r="A68" i="22" s="1"/>
  <c r="W510" i="22"/>
  <c r="A510" i="22" s="1"/>
  <c r="V694" i="22"/>
  <c r="V575" i="22"/>
  <c r="V734" i="22"/>
  <c r="W734" i="22"/>
  <c r="A734" i="22" s="1"/>
  <c r="V612" i="22"/>
  <c r="V572" i="22"/>
  <c r="V1170" i="22"/>
  <c r="W1124" i="22"/>
  <c r="A1124" i="22" s="1"/>
  <c r="V608" i="22"/>
  <c r="V551" i="22"/>
  <c r="V256" i="22"/>
  <c r="W256" i="22"/>
  <c r="A256" i="22" s="1"/>
  <c r="W194" i="22"/>
  <c r="A194" i="22" s="1"/>
  <c r="W17" i="22"/>
  <c r="A17" i="22" s="1"/>
  <c r="V17" i="22"/>
  <c r="W581" i="22"/>
  <c r="A581" i="22" s="1"/>
  <c r="W509" i="22"/>
  <c r="A509" i="22" s="1"/>
  <c r="W542" i="22"/>
  <c r="A542" i="22" s="1"/>
  <c r="W1030" i="22"/>
  <c r="A1030" i="22" s="1"/>
  <c r="W183" i="22"/>
  <c r="A183" i="22" s="1"/>
  <c r="W167" i="22"/>
  <c r="A167" i="22" s="1"/>
  <c r="W94" i="22"/>
  <c r="A94" i="22" s="1"/>
  <c r="V584" i="22"/>
  <c r="W632" i="22"/>
  <c r="A632" i="22" s="1"/>
  <c r="V632" i="22"/>
  <c r="W691" i="22"/>
  <c r="A691" i="22" s="1"/>
  <c r="V691" i="22"/>
  <c r="W1159" i="22"/>
  <c r="A1159" i="22" s="1"/>
  <c r="V1159" i="22"/>
  <c r="W611" i="22"/>
  <c r="A611" i="22" s="1"/>
  <c r="V611" i="22"/>
  <c r="W667" i="22"/>
  <c r="A667" i="22" s="1"/>
  <c r="V667" i="22"/>
  <c r="W580" i="22"/>
  <c r="A580" i="22" s="1"/>
  <c r="W516" i="22"/>
  <c r="A516" i="22" s="1"/>
  <c r="W1169" i="22"/>
  <c r="A1169" i="22" s="1"/>
  <c r="V1169" i="22"/>
  <c r="Y1169" i="22" s="1" a="1"/>
  <c r="Y1169" i="22" s="1"/>
  <c r="W1123" i="22"/>
  <c r="A1123" i="22" s="1"/>
  <c r="W550" i="22"/>
  <c r="A550" i="22" s="1"/>
  <c r="V550" i="22"/>
  <c r="V243" i="22"/>
  <c r="W243" i="22"/>
  <c r="A243" i="22" s="1"/>
  <c r="W197" i="22"/>
  <c r="A197" i="22" s="1"/>
  <c r="V617" i="22"/>
  <c r="V580" i="22"/>
  <c r="V233" i="22"/>
  <c r="V200" i="22"/>
  <c r="V82" i="22"/>
  <c r="W668" i="22"/>
  <c r="A668" i="22" s="1"/>
  <c r="W1143" i="22"/>
  <c r="A1143" i="22" s="1"/>
  <c r="W587" i="22"/>
  <c r="A587" i="22" s="1"/>
  <c r="W155" i="22"/>
  <c r="A155" i="22" s="1"/>
  <c r="W207" i="22"/>
  <c r="A207" i="22" s="1"/>
  <c r="W237" i="22"/>
  <c r="A237" i="22" s="1"/>
  <c r="W1028" i="22"/>
  <c r="A1028" i="22" s="1"/>
  <c r="W165" i="22"/>
  <c r="A165" i="22" s="1"/>
  <c r="V199" i="22"/>
  <c r="V81" i="22"/>
  <c r="W626" i="22"/>
  <c r="A626" i="22" s="1"/>
  <c r="W727" i="22"/>
  <c r="A727" i="22" s="1"/>
  <c r="W655" i="22"/>
  <c r="A655" i="22" s="1"/>
  <c r="W1142" i="22"/>
  <c r="A1142" i="22" s="1"/>
  <c r="W586" i="22"/>
  <c r="A586" i="22" s="1"/>
  <c r="W164" i="22"/>
  <c r="A164" i="22" s="1"/>
  <c r="W22" i="22"/>
  <c r="A22" i="22" s="1"/>
  <c r="V677" i="22"/>
  <c r="V654" i="22"/>
  <c r="Y654" i="22" s="1" a="1"/>
  <c r="Y654" i="22" s="1"/>
  <c r="V524" i="22"/>
  <c r="V1130" i="22"/>
  <c r="V249" i="22"/>
  <c r="V198" i="22"/>
  <c r="V95" i="22"/>
  <c r="V126" i="22"/>
  <c r="W126" i="22"/>
  <c r="A126" i="22" s="1"/>
  <c r="W677" i="22"/>
  <c r="A677" i="22" s="1"/>
  <c r="W645" i="22"/>
  <c r="A645" i="22" s="1"/>
  <c r="W248" i="22"/>
  <c r="A248" i="22" s="1"/>
  <c r="V715" i="22"/>
  <c r="V1175" i="22"/>
  <c r="V643" i="22"/>
  <c r="V146" i="22"/>
  <c r="W146" i="22"/>
  <c r="A146" i="22" s="1"/>
  <c r="V177" i="22"/>
  <c r="V626" i="22"/>
  <c r="Y626" i="22" s="1" a="1"/>
  <c r="Y626" i="22" s="1"/>
  <c r="V167" i="22"/>
  <c r="V635" i="22"/>
  <c r="W635" i="22"/>
  <c r="A635" i="22" s="1"/>
  <c r="W724" i="22"/>
  <c r="A724" i="22" s="1"/>
  <c r="V519" i="22"/>
  <c r="W519" i="22"/>
  <c r="A519" i="22" s="1"/>
  <c r="W145" i="22"/>
  <c r="A145" i="22" s="1"/>
  <c r="W715" i="22"/>
  <c r="A715" i="22" s="1"/>
  <c r="W643" i="22"/>
  <c r="A643" i="22" s="1"/>
  <c r="W60" i="22"/>
  <c r="A60" i="22" s="1"/>
  <c r="V1173" i="22"/>
  <c r="Y1173" i="22" s="1" a="1"/>
  <c r="Y1173" i="22" s="1"/>
  <c r="W735" i="22"/>
  <c r="A735" i="22" s="1"/>
  <c r="W1161" i="22"/>
  <c r="A1161" i="22" s="1"/>
  <c r="V1161" i="22"/>
  <c r="W613" i="22"/>
  <c r="A613" i="22" s="1"/>
  <c r="V613" i="22"/>
  <c r="W653" i="22"/>
  <c r="A653" i="22" s="1"/>
  <c r="W573" i="22"/>
  <c r="A573" i="22" s="1"/>
  <c r="W522" i="22"/>
  <c r="A522" i="22" s="1"/>
  <c r="V522" i="22"/>
  <c r="W1157" i="22"/>
  <c r="A1157" i="22" s="1"/>
  <c r="V144" i="22"/>
  <c r="W144" i="22"/>
  <c r="A144" i="22" s="1"/>
  <c r="V18" i="22"/>
  <c r="W18" i="22"/>
  <c r="A18" i="22" s="1"/>
  <c r="W1163" i="22"/>
  <c r="A1163" i="22" s="1"/>
  <c r="W140" i="22"/>
  <c r="A140" i="22" s="1"/>
  <c r="V235" i="22"/>
  <c r="Y235" i="22" s="1" a="1"/>
  <c r="Y235" i="22" s="1"/>
  <c r="W692" i="22"/>
  <c r="A692" i="22" s="1"/>
  <c r="V1160" i="22"/>
  <c r="V688" i="22"/>
  <c r="V517" i="22"/>
  <c r="W517" i="22"/>
  <c r="A517" i="22" s="1"/>
  <c r="W713" i="22"/>
  <c r="A713" i="22" s="1"/>
  <c r="W612" i="22"/>
  <c r="A612" i="22" s="1"/>
  <c r="W138" i="22"/>
  <c r="A138" i="22" s="1"/>
  <c r="V234" i="22"/>
  <c r="W733" i="22"/>
  <c r="A733" i="22" s="1"/>
  <c r="W687" i="22"/>
  <c r="A687" i="22" s="1"/>
  <c r="V687" i="22"/>
  <c r="W571" i="22"/>
  <c r="A571" i="22" s="1"/>
  <c r="V571" i="22"/>
  <c r="V532" i="22"/>
  <c r="W532" i="22"/>
  <c r="A532" i="22" s="1"/>
  <c r="W1147" i="22"/>
  <c r="A1147" i="22" s="1"/>
  <c r="W1155" i="22"/>
  <c r="A1155" i="22" s="1"/>
  <c r="W154" i="22"/>
  <c r="A154" i="22" s="1"/>
  <c r="W142" i="22"/>
  <c r="A142" i="22" s="1"/>
  <c r="W1020" i="22"/>
  <c r="A1020" i="22" s="1"/>
  <c r="V1020" i="22"/>
  <c r="Y1020" i="22" s="1" a="1"/>
  <c r="Y1020" i="22" s="1"/>
  <c r="W173" i="22"/>
  <c r="A173" i="22" s="1"/>
  <c r="W712" i="22"/>
  <c r="A712" i="22" s="1"/>
  <c r="W657" i="22"/>
  <c r="A657" i="22" s="1"/>
  <c r="W508" i="22"/>
  <c r="A508" i="22" s="1"/>
  <c r="W541" i="22"/>
  <c r="A541" i="22" s="1"/>
  <c r="W93" i="22"/>
  <c r="A93" i="22" s="1"/>
  <c r="V653" i="22"/>
  <c r="V516" i="22"/>
  <c r="V1134" i="22"/>
  <c r="Y1134" i="22" s="1" a="1"/>
  <c r="Y1134" i="22" s="1"/>
  <c r="V1125" i="22"/>
  <c r="Y1125" i="22" s="1" a="1"/>
  <c r="Y1125" i="22" s="1"/>
  <c r="V143" i="22"/>
  <c r="V248" i="22"/>
  <c r="V125" i="22"/>
  <c r="Y125" i="22" s="1" a="1"/>
  <c r="Y125" i="22" s="1"/>
  <c r="V197" i="22"/>
  <c r="V173" i="22"/>
  <c r="V93" i="22"/>
  <c r="V96" i="22"/>
  <c r="V637" i="22"/>
  <c r="W637" i="22"/>
  <c r="A637" i="22" s="1"/>
  <c r="W676" i="22"/>
  <c r="A676" i="22" s="1"/>
  <c r="V644" i="22"/>
  <c r="V563" i="22"/>
  <c r="Y563" i="22" s="1" a="1"/>
  <c r="Y563" i="22" s="1"/>
  <c r="W563" i="22"/>
  <c r="A563" i="22" s="1"/>
  <c r="V534" i="22"/>
  <c r="Y534" i="22" s="1" a="1"/>
  <c r="Y534" i="22" s="1"/>
  <c r="W534" i="22"/>
  <c r="A534" i="22" s="1"/>
  <c r="W1144" i="22"/>
  <c r="A1144" i="22" s="1"/>
  <c r="W202" i="22"/>
  <c r="A202" i="22" s="1"/>
  <c r="V202" i="22"/>
  <c r="W86" i="22"/>
  <c r="A86" i="22" s="1"/>
  <c r="V86" i="22"/>
  <c r="V621" i="22"/>
  <c r="V21" i="22"/>
  <c r="V85" i="22"/>
  <c r="W85" i="22"/>
  <c r="A85" i="22" s="1"/>
  <c r="W1117" i="22"/>
  <c r="A1117" i="22" s="1"/>
  <c r="W247" i="22"/>
  <c r="A247" i="22" s="1"/>
  <c r="V620" i="22"/>
  <c r="V642" i="22"/>
  <c r="Y642" i="22" s="1" a="1"/>
  <c r="Y642" i="22" s="1"/>
  <c r="V44" i="22"/>
  <c r="W44" i="22"/>
  <c r="A44" i="22" s="1"/>
  <c r="W1164" i="22"/>
  <c r="A1164" i="22" s="1"/>
  <c r="W125" i="22"/>
  <c r="A125" i="22" s="1"/>
  <c r="V693" i="22"/>
  <c r="W693" i="22"/>
  <c r="A693" i="22" s="1"/>
  <c r="W689" i="22"/>
  <c r="A689" i="22" s="1"/>
  <c r="W582" i="22"/>
  <c r="A582" i="22" s="1"/>
  <c r="W518" i="22"/>
  <c r="A518" i="22" s="1"/>
  <c r="W1171" i="22"/>
  <c r="A1171" i="22" s="1"/>
  <c r="W1139" i="22"/>
  <c r="A1139" i="22" s="1"/>
  <c r="W583" i="22"/>
  <c r="A583" i="22" s="1"/>
  <c r="V583" i="22"/>
  <c r="Y583" i="22" s="1" a="1"/>
  <c r="Y583" i="22" s="1"/>
  <c r="W257" i="22"/>
  <c r="A257" i="22" s="1"/>
  <c r="V257" i="22"/>
  <c r="W43" i="22"/>
  <c r="A43" i="22" s="1"/>
  <c r="V43" i="22"/>
  <c r="W714" i="22"/>
  <c r="A714" i="22" s="1"/>
  <c r="W614" i="22"/>
  <c r="A614" i="22" s="1"/>
  <c r="W95" i="22"/>
  <c r="A95" i="22" s="1"/>
  <c r="V1172" i="22"/>
  <c r="V70" i="22"/>
  <c r="W722" i="22"/>
  <c r="A722" i="22" s="1"/>
  <c r="V555" i="22"/>
  <c r="V533" i="22"/>
  <c r="W533" i="22"/>
  <c r="A533" i="22" s="1"/>
  <c r="W1156" i="22"/>
  <c r="A1156" i="22" s="1"/>
  <c r="V244" i="22"/>
  <c r="W244" i="22"/>
  <c r="A244" i="22" s="1"/>
  <c r="V232" i="22"/>
  <c r="V174" i="22"/>
  <c r="W174" i="22"/>
  <c r="A174" i="22" s="1"/>
  <c r="V162" i="22"/>
  <c r="V42" i="22"/>
  <c r="W42" i="22"/>
  <c r="A42" i="22" s="1"/>
  <c r="V581" i="22"/>
  <c r="V1171" i="22"/>
  <c r="V1156" i="22"/>
  <c r="V721" i="22"/>
  <c r="W721" i="22"/>
  <c r="A721" i="22" s="1"/>
  <c r="W554" i="22"/>
  <c r="A554" i="22" s="1"/>
  <c r="V554" i="22"/>
  <c r="Y554" i="22" s="1" a="1"/>
  <c r="Y554" i="22" s="1"/>
  <c r="W520" i="22"/>
  <c r="A520" i="22" s="1"/>
  <c r="V520" i="22"/>
  <c r="Y520" i="22" s="1" a="1"/>
  <c r="Y520" i="22" s="1"/>
  <c r="W1133" i="22"/>
  <c r="A1133" i="22" s="1"/>
  <c r="W607" i="22"/>
  <c r="A607" i="22" s="1"/>
  <c r="W255" i="22"/>
  <c r="A255" i="22" s="1"/>
  <c r="W231" i="22"/>
  <c r="A231" i="22" s="1"/>
  <c r="V231" i="22"/>
  <c r="Y231" i="22" s="1" a="1"/>
  <c r="Y231" i="22" s="1"/>
  <c r="W137" i="22"/>
  <c r="A137" i="22" s="1"/>
  <c r="W193" i="22"/>
  <c r="A193" i="22" s="1"/>
  <c r="W166" i="22"/>
  <c r="A166" i="22" s="1"/>
  <c r="V526" i="22"/>
  <c r="W656" i="22"/>
  <c r="A656" i="22" s="1"/>
  <c r="W91" i="22"/>
  <c r="A91" i="22" s="1"/>
  <c r="V724" i="22"/>
  <c r="Y724" i="22" s="1" a="1"/>
  <c r="Y724" i="22" s="1"/>
  <c r="V655" i="22"/>
  <c r="V1116" i="22"/>
  <c r="V1131" i="22"/>
  <c r="V147" i="22"/>
  <c r="W726" i="22"/>
  <c r="A726" i="22" s="1"/>
  <c r="W1175" i="22"/>
  <c r="A1175" i="22" s="1"/>
  <c r="W1132" i="22"/>
  <c r="A1132" i="22" s="1"/>
  <c r="W706" i="22"/>
  <c r="A706" i="22" s="1"/>
  <c r="W585" i="22"/>
  <c r="A585" i="22" s="1"/>
  <c r="W1021" i="22"/>
  <c r="A1021" i="22" s="1"/>
  <c r="W162" i="22"/>
  <c r="A162" i="22" s="1"/>
  <c r="W67" i="22"/>
  <c r="A67" i="22" s="1"/>
  <c r="V638" i="22"/>
  <c r="Y638" i="22" s="1" a="1"/>
  <c r="Y638" i="22" s="1"/>
  <c r="W725" i="22"/>
  <c r="A725" i="22" s="1"/>
  <c r="W574" i="22"/>
  <c r="A574" i="22" s="1"/>
  <c r="W1174" i="22"/>
  <c r="A1174" i="22" s="1"/>
  <c r="W705" i="22"/>
  <c r="A705" i="22" s="1"/>
  <c r="W234" i="22"/>
  <c r="A234" i="22" s="1"/>
  <c r="W179" i="22"/>
  <c r="A179" i="22" s="1"/>
  <c r="V739" i="22"/>
  <c r="V673" i="22"/>
  <c r="V675" i="22"/>
  <c r="V652" i="22"/>
  <c r="V1140" i="22"/>
  <c r="V1124" i="22"/>
  <c r="V544" i="22"/>
  <c r="V142" i="22"/>
  <c r="V140" i="22"/>
  <c r="V92" i="22"/>
  <c r="W76" i="22"/>
  <c r="A76" i="22" s="1"/>
  <c r="W80" i="22"/>
  <c r="A80" i="22" s="1"/>
  <c r="V720" i="22"/>
  <c r="Y720" i="22" s="1" a="1"/>
  <c r="Y720" i="22" s="1"/>
  <c r="V192" i="22"/>
  <c r="V75" i="22"/>
  <c r="V65" i="22"/>
  <c r="W161" i="22"/>
  <c r="A161" i="22" s="1"/>
  <c r="W66" i="22"/>
  <c r="A66" i="22" s="1"/>
  <c r="V188" i="22"/>
  <c r="V160" i="22"/>
  <c r="V79" i="22"/>
  <c r="W720" i="22"/>
  <c r="A720" i="22" s="1"/>
  <c r="W1154" i="22"/>
  <c r="A1154" i="22" s="1"/>
  <c r="V16" i="22"/>
  <c r="W16" i="22"/>
  <c r="A16" i="22" s="1"/>
  <c r="V76" i="22"/>
  <c r="V132" i="22"/>
  <c r="V15" i="22"/>
  <c r="W15" i="22"/>
  <c r="A15" i="22" s="1"/>
  <c r="W650" i="22"/>
  <c r="A650" i="22" s="1"/>
  <c r="W531" i="22"/>
  <c r="A531" i="22" s="1"/>
  <c r="V161" i="22"/>
  <c r="Y161" i="22" s="1" a="1"/>
  <c r="Y161" i="22" s="1"/>
  <c r="W41" i="22"/>
  <c r="A41" i="22" s="1"/>
  <c r="V690" i="22"/>
  <c r="Y690" i="22" s="1" a="1"/>
  <c r="Y690" i="22" s="1"/>
  <c r="V242" i="22"/>
  <c r="V230" i="22"/>
  <c r="V136" i="22"/>
  <c r="V172" i="22"/>
  <c r="V40" i="22"/>
  <c r="W172" i="22"/>
  <c r="A172" i="22" s="1"/>
  <c r="W732" i="22"/>
  <c r="A732" i="22" s="1"/>
  <c r="W662" i="22"/>
  <c r="A662" i="22" s="1"/>
  <c r="W515" i="22"/>
  <c r="A515" i="22" s="1"/>
  <c r="W1122" i="22"/>
  <c r="A1122" i="22" s="1"/>
  <c r="W254" i="22"/>
  <c r="A254" i="22" s="1"/>
  <c r="W192" i="22"/>
  <c r="A192" i="22" s="1"/>
  <c r="W40" i="22"/>
  <c r="A40" i="22" s="1"/>
  <c r="V28" i="22"/>
  <c r="V1042" i="22"/>
  <c r="V1012" i="22"/>
  <c r="Y1012" i="22" s="1" a="1"/>
  <c r="Y1012" i="22" s="1"/>
  <c r="V1000" i="22"/>
  <c r="V1032" i="22"/>
  <c r="V218" i="22"/>
  <c r="Y218" i="22" s="1" a="1"/>
  <c r="Y218" i="22" s="1"/>
  <c r="V99" i="22"/>
  <c r="V27" i="22"/>
  <c r="V1041" i="22"/>
  <c r="V1018" i="22"/>
  <c r="V1009" i="22"/>
  <c r="V995" i="22"/>
  <c r="Y995" i="22" s="1" a="1"/>
  <c r="Y995" i="22" s="1"/>
  <c r="V1027" i="22"/>
  <c r="Y1027" i="22" s="1" a="1"/>
  <c r="Y1027" i="22" s="1"/>
  <c r="V124" i="22"/>
  <c r="V98" i="22"/>
  <c r="Y98" i="22" s="1" a="1"/>
  <c r="Y98" i="22" s="1"/>
  <c r="N151" i="16"/>
  <c r="Q151" i="29" s="1" a="1"/>
  <c r="Q151" i="29" s="1"/>
  <c r="O151" i="16"/>
  <c r="D3" i="20"/>
  <c r="I3" i="20" s="1"/>
  <c r="D4" i="20"/>
  <c r="D5" i="20"/>
  <c r="I5" i="20" s="1"/>
  <c r="D6" i="20"/>
  <c r="I6" i="20" s="1"/>
  <c r="D7" i="20"/>
  <c r="I7" i="20" s="1"/>
  <c r="D8" i="20"/>
  <c r="I8" i="20" s="1"/>
  <c r="D9" i="20"/>
  <c r="I9" i="20" s="1"/>
  <c r="D10" i="20"/>
  <c r="I10" i="20" s="1"/>
  <c r="D11" i="20"/>
  <c r="I11" i="20" s="1"/>
  <c r="D12" i="20"/>
  <c r="I12" i="20" s="1"/>
  <c r="D13" i="20"/>
  <c r="I13" i="20" s="1"/>
  <c r="D14" i="20"/>
  <c r="I14" i="20" s="1"/>
  <c r="D15" i="20"/>
  <c r="I15" i="20" s="1"/>
  <c r="D16" i="20"/>
  <c r="I16" i="20" s="1"/>
  <c r="D17" i="20"/>
  <c r="I17" i="20" s="1"/>
  <c r="D18" i="20"/>
  <c r="I18" i="20" s="1"/>
  <c r="D19" i="20"/>
  <c r="I19" i="20" s="1"/>
  <c r="D20" i="20"/>
  <c r="I20" i="20" s="1"/>
  <c r="D21" i="20"/>
  <c r="I21" i="20" s="1"/>
  <c r="D22" i="20"/>
  <c r="I22" i="20" s="1"/>
  <c r="D23" i="20"/>
  <c r="I23" i="20" s="1"/>
  <c r="D24" i="20"/>
  <c r="I24" i="20" s="1"/>
  <c r="D25" i="20"/>
  <c r="I25" i="20" s="1"/>
  <c r="D26" i="20"/>
  <c r="I26" i="20" s="1"/>
  <c r="D27" i="20"/>
  <c r="I27" i="20" s="1"/>
  <c r="D28" i="20"/>
  <c r="I28" i="20" s="1"/>
  <c r="D29" i="20"/>
  <c r="I29" i="20" s="1"/>
  <c r="D30" i="20"/>
  <c r="I30" i="20" s="1"/>
  <c r="D31" i="20"/>
  <c r="I31" i="20" s="1"/>
  <c r="D32" i="20"/>
  <c r="I32" i="20" s="1"/>
  <c r="D33" i="20"/>
  <c r="I33" i="20" s="1"/>
  <c r="D34" i="20"/>
  <c r="I34" i="20" s="1"/>
  <c r="D35" i="20"/>
  <c r="I35" i="20" s="1"/>
  <c r="D36" i="20"/>
  <c r="I36" i="20" s="1"/>
  <c r="D37" i="20"/>
  <c r="I37" i="20" s="1"/>
  <c r="D38" i="20"/>
  <c r="I38" i="20" s="1"/>
  <c r="D39" i="20"/>
  <c r="I39" i="20" s="1"/>
  <c r="D40" i="20"/>
  <c r="I40" i="20" s="1"/>
  <c r="D41" i="20"/>
  <c r="I41" i="20" s="1"/>
  <c r="D42" i="20"/>
  <c r="I42" i="20" s="1"/>
  <c r="D43" i="20"/>
  <c r="I43" i="20" s="1"/>
  <c r="D44" i="20"/>
  <c r="I44" i="20" s="1"/>
  <c r="D45" i="20"/>
  <c r="I45" i="20" s="1"/>
  <c r="D46" i="20"/>
  <c r="I46" i="20" s="1"/>
  <c r="D47" i="20"/>
  <c r="I47" i="20" s="1"/>
  <c r="D48" i="20"/>
  <c r="I48" i="20" s="1"/>
  <c r="D49" i="20"/>
  <c r="I49" i="20" s="1"/>
  <c r="D50" i="20"/>
  <c r="I50" i="20" s="1"/>
  <c r="D51" i="20"/>
  <c r="I51" i="20" s="1"/>
  <c r="D52" i="20"/>
  <c r="I52" i="20" s="1"/>
  <c r="D53" i="20"/>
  <c r="I53" i="20" s="1"/>
  <c r="D54" i="20"/>
  <c r="I54" i="20" s="1"/>
  <c r="D55" i="20"/>
  <c r="I55" i="20" s="1"/>
  <c r="D56" i="20"/>
  <c r="I56" i="20" s="1"/>
  <c r="D57" i="20"/>
  <c r="I57" i="20" s="1"/>
  <c r="D58" i="20"/>
  <c r="I58" i="20" s="1"/>
  <c r="D59" i="20"/>
  <c r="I59" i="20" s="1"/>
  <c r="D60" i="20"/>
  <c r="I60" i="20" s="1"/>
  <c r="D61" i="20"/>
  <c r="I61" i="20" s="1"/>
  <c r="D62" i="20"/>
  <c r="I62" i="20" s="1"/>
  <c r="D63" i="20"/>
  <c r="I63" i="20" s="1"/>
  <c r="D64" i="20"/>
  <c r="I64" i="20" s="1"/>
  <c r="D65" i="20"/>
  <c r="I65" i="20" s="1"/>
  <c r="D66" i="20"/>
  <c r="I66" i="20" s="1"/>
  <c r="D67" i="20"/>
  <c r="I67" i="20" s="1"/>
  <c r="D68" i="20"/>
  <c r="I68" i="20" s="1"/>
  <c r="D69" i="20"/>
  <c r="I69" i="20" s="1"/>
  <c r="D70" i="20"/>
  <c r="I70" i="20" s="1"/>
  <c r="D71" i="20"/>
  <c r="I71" i="20" s="1"/>
  <c r="D72" i="20"/>
  <c r="I72" i="20" s="1"/>
  <c r="D73" i="20"/>
  <c r="I73" i="20" s="1"/>
  <c r="D74" i="20"/>
  <c r="I74" i="20" s="1"/>
  <c r="D75" i="20"/>
  <c r="I75" i="20" s="1"/>
  <c r="D76" i="20"/>
  <c r="I76" i="20" s="1"/>
  <c r="D77" i="20"/>
  <c r="I77" i="20" s="1"/>
  <c r="D78" i="20"/>
  <c r="I78" i="20" s="1"/>
  <c r="D79" i="20"/>
  <c r="I79" i="20" s="1"/>
  <c r="D80" i="20"/>
  <c r="I80" i="20" s="1"/>
  <c r="D81" i="20"/>
  <c r="I81" i="20" s="1"/>
  <c r="D82" i="20"/>
  <c r="I82" i="20" s="1"/>
  <c r="D83" i="20"/>
  <c r="I83" i="20" s="1"/>
  <c r="D84" i="20"/>
  <c r="I84" i="20" s="1"/>
  <c r="D85" i="20"/>
  <c r="I85" i="20" s="1"/>
  <c r="D86" i="20"/>
  <c r="I86" i="20" s="1"/>
  <c r="D87" i="20"/>
  <c r="I87" i="20" s="1"/>
  <c r="D88" i="20"/>
  <c r="I88" i="20" s="1"/>
  <c r="D89" i="20"/>
  <c r="I89" i="20" s="1"/>
  <c r="D90" i="20"/>
  <c r="I90" i="20" s="1"/>
  <c r="D91" i="20"/>
  <c r="I91" i="20" s="1"/>
  <c r="D92" i="20"/>
  <c r="I92" i="20" s="1"/>
  <c r="D93" i="20"/>
  <c r="I93" i="20" s="1"/>
  <c r="D94" i="20"/>
  <c r="I94" i="20" s="1"/>
  <c r="D95" i="20"/>
  <c r="I95" i="20" s="1"/>
  <c r="D96" i="20"/>
  <c r="I96" i="20" s="1"/>
  <c r="D97" i="20"/>
  <c r="I97" i="20" s="1"/>
  <c r="D98" i="20"/>
  <c r="I98" i="20" s="1"/>
  <c r="D99" i="20"/>
  <c r="I99" i="20" s="1"/>
  <c r="D100" i="20"/>
  <c r="I100" i="20" s="1"/>
  <c r="D101" i="20"/>
  <c r="I101" i="20" s="1"/>
  <c r="D102" i="20"/>
  <c r="I102" i="20" s="1"/>
  <c r="D103" i="20"/>
  <c r="I103" i="20" s="1"/>
  <c r="D104" i="20"/>
  <c r="I104" i="20" s="1"/>
  <c r="D105" i="20"/>
  <c r="I105" i="20" s="1"/>
  <c r="D106" i="20"/>
  <c r="I106" i="20" s="1"/>
  <c r="D107" i="20"/>
  <c r="I107" i="20" s="1"/>
  <c r="D108" i="20"/>
  <c r="I108" i="20" s="1"/>
  <c r="D109" i="20"/>
  <c r="I109" i="20" s="1"/>
  <c r="D110" i="20"/>
  <c r="I110" i="20" s="1"/>
  <c r="D111" i="20"/>
  <c r="I111" i="20" s="1"/>
  <c r="D112" i="20"/>
  <c r="I112" i="20" s="1"/>
  <c r="D113" i="20"/>
  <c r="I113" i="20" s="1"/>
  <c r="D114" i="20"/>
  <c r="I114" i="20" s="1"/>
  <c r="D115" i="20"/>
  <c r="I115" i="20" s="1"/>
  <c r="D116" i="20"/>
  <c r="I116" i="20" s="1"/>
  <c r="D117" i="20"/>
  <c r="I117" i="20" s="1"/>
  <c r="D118" i="20"/>
  <c r="I118" i="20" s="1"/>
  <c r="D119" i="20"/>
  <c r="I119" i="20" s="1"/>
  <c r="D120" i="20"/>
  <c r="I120" i="20" s="1"/>
  <c r="D121" i="20"/>
  <c r="I121" i="20" s="1"/>
  <c r="D122" i="20"/>
  <c r="I122" i="20" s="1"/>
  <c r="D123" i="20"/>
  <c r="I123" i="20" s="1"/>
  <c r="D124" i="20"/>
  <c r="I124" i="20" s="1"/>
  <c r="D125" i="20"/>
  <c r="I125" i="20" s="1"/>
  <c r="D126" i="20"/>
  <c r="I126" i="20" s="1"/>
  <c r="D127" i="20"/>
  <c r="I127" i="20" s="1"/>
  <c r="D128" i="20"/>
  <c r="I128" i="20" s="1"/>
  <c r="D129" i="20"/>
  <c r="I129" i="20" s="1"/>
  <c r="D130" i="20"/>
  <c r="I130" i="20" s="1"/>
  <c r="D131" i="20"/>
  <c r="I131" i="20" s="1"/>
  <c r="D132" i="20"/>
  <c r="I132" i="20" s="1"/>
  <c r="D133" i="20"/>
  <c r="I133" i="20" s="1"/>
  <c r="D134" i="20"/>
  <c r="I134" i="20" s="1"/>
  <c r="D135" i="20"/>
  <c r="I135" i="20" s="1"/>
  <c r="D136" i="20"/>
  <c r="I136" i="20" s="1"/>
  <c r="D137" i="20"/>
  <c r="I137" i="20" s="1"/>
  <c r="D138" i="20"/>
  <c r="I138" i="20" s="1"/>
  <c r="D139" i="20"/>
  <c r="I139" i="20" s="1"/>
  <c r="D140" i="20"/>
  <c r="I140" i="20" s="1"/>
  <c r="D141" i="20"/>
  <c r="I141" i="20" s="1"/>
  <c r="D142" i="20"/>
  <c r="I142" i="20" s="1"/>
  <c r="D143" i="20"/>
  <c r="I143" i="20" s="1"/>
  <c r="D144" i="20"/>
  <c r="I144" i="20" s="1"/>
  <c r="D145" i="20"/>
  <c r="I145" i="20" s="1"/>
  <c r="D146" i="20"/>
  <c r="I146" i="20" s="1"/>
  <c r="D147" i="20"/>
  <c r="I147" i="20" s="1"/>
  <c r="D148" i="20"/>
  <c r="I148" i="20" s="1"/>
  <c r="D149" i="20"/>
  <c r="I149" i="20" s="1"/>
  <c r="D150" i="20"/>
  <c r="I150" i="20" s="1"/>
  <c r="D151" i="20"/>
  <c r="I151" i="20" s="1"/>
  <c r="D152" i="20"/>
  <c r="I152" i="20" s="1"/>
  <c r="D153" i="20"/>
  <c r="I153" i="20" s="1"/>
  <c r="D154" i="20"/>
  <c r="I154" i="20" s="1"/>
  <c r="D155" i="20"/>
  <c r="I155" i="20" s="1"/>
  <c r="D156" i="20"/>
  <c r="I156" i="20" s="1"/>
  <c r="D157" i="20"/>
  <c r="I157" i="20" s="1"/>
  <c r="D158" i="20"/>
  <c r="I158" i="20" s="1"/>
  <c r="D159" i="20"/>
  <c r="I159" i="20" s="1"/>
  <c r="D160" i="20"/>
  <c r="I160" i="20" s="1"/>
  <c r="D161" i="20"/>
  <c r="I161" i="20" s="1"/>
  <c r="D162" i="20"/>
  <c r="I162" i="20" s="1"/>
  <c r="D163" i="20"/>
  <c r="I163" i="20" s="1"/>
  <c r="D164" i="20"/>
  <c r="I164" i="20" s="1"/>
  <c r="D165" i="20"/>
  <c r="I165" i="20" s="1"/>
  <c r="D166" i="20"/>
  <c r="I166" i="20" s="1"/>
  <c r="D167" i="20"/>
  <c r="I167" i="20" s="1"/>
  <c r="D168" i="20"/>
  <c r="I168" i="20" s="1"/>
  <c r="D169" i="20"/>
  <c r="I169" i="20" s="1"/>
  <c r="D170" i="20"/>
  <c r="I170" i="20" s="1"/>
  <c r="D171" i="20"/>
  <c r="I171" i="20" s="1"/>
  <c r="D172" i="20"/>
  <c r="I172" i="20" s="1"/>
  <c r="D173" i="20"/>
  <c r="I173" i="20" s="1"/>
  <c r="D174" i="20"/>
  <c r="I174" i="20" s="1"/>
  <c r="D175" i="20"/>
  <c r="I175" i="20" s="1"/>
  <c r="D176" i="20"/>
  <c r="I176" i="20" s="1"/>
  <c r="D177" i="20"/>
  <c r="I177" i="20" s="1"/>
  <c r="D178" i="20"/>
  <c r="I178" i="20" s="1"/>
  <c r="D179" i="20"/>
  <c r="I179" i="20" s="1"/>
  <c r="D180" i="20"/>
  <c r="I180" i="20" s="1"/>
  <c r="D181" i="20"/>
  <c r="I181" i="20" s="1"/>
  <c r="D182" i="20"/>
  <c r="I182" i="20" s="1"/>
  <c r="D183" i="20"/>
  <c r="I183" i="20" s="1"/>
  <c r="D184" i="20"/>
  <c r="I184" i="20" s="1"/>
  <c r="D185" i="20"/>
  <c r="I185" i="20" s="1"/>
  <c r="D186" i="20"/>
  <c r="I186" i="20" s="1"/>
  <c r="D187" i="20"/>
  <c r="I187" i="20" s="1"/>
  <c r="D188" i="20"/>
  <c r="I188" i="20" s="1"/>
  <c r="D189" i="20"/>
  <c r="I189" i="20" s="1"/>
  <c r="D190" i="20"/>
  <c r="I190" i="20" s="1"/>
  <c r="D191" i="20"/>
  <c r="I191" i="20" s="1"/>
  <c r="D192" i="20"/>
  <c r="I192" i="20" s="1"/>
  <c r="D193" i="20"/>
  <c r="I193" i="20" s="1"/>
  <c r="D194" i="20"/>
  <c r="I194" i="20" s="1"/>
  <c r="D195" i="20"/>
  <c r="I195" i="20" s="1"/>
  <c r="D196" i="20"/>
  <c r="I196" i="20" s="1"/>
  <c r="D197" i="20"/>
  <c r="I197" i="20" s="1"/>
  <c r="D198" i="20"/>
  <c r="I198" i="20" s="1"/>
  <c r="D199" i="20"/>
  <c r="I199" i="20" s="1"/>
  <c r="D200" i="20"/>
  <c r="I200" i="20" s="1"/>
  <c r="D201" i="20"/>
  <c r="I201" i="20" s="1"/>
  <c r="D202" i="20"/>
  <c r="I202" i="20" s="1"/>
  <c r="D203" i="20"/>
  <c r="I203" i="20" s="1"/>
  <c r="D204" i="20"/>
  <c r="I204" i="20" s="1"/>
  <c r="D205" i="20"/>
  <c r="I205" i="20" s="1"/>
  <c r="D206" i="20"/>
  <c r="I206" i="20" s="1"/>
  <c r="D207" i="20"/>
  <c r="I207" i="20" s="1"/>
  <c r="D208" i="20"/>
  <c r="I208" i="20" s="1"/>
  <c r="D209" i="20"/>
  <c r="I209" i="20" s="1"/>
  <c r="D210" i="20"/>
  <c r="I210" i="20" s="1"/>
  <c r="D211" i="20"/>
  <c r="I211" i="20" s="1"/>
  <c r="D212" i="20"/>
  <c r="I212" i="20" s="1"/>
  <c r="D213" i="20"/>
  <c r="I213" i="20" s="1"/>
  <c r="D214" i="20"/>
  <c r="I214" i="20" s="1"/>
  <c r="D215" i="20"/>
  <c r="I215" i="20" s="1"/>
  <c r="D216" i="20"/>
  <c r="I216" i="20" s="1"/>
  <c r="D217" i="20"/>
  <c r="I217" i="20" s="1"/>
  <c r="D218" i="20"/>
  <c r="D2" i="20"/>
  <c r="I2" i="20" s="1"/>
  <c r="N495" i="16"/>
  <c r="O495" i="16"/>
  <c r="N487" i="16"/>
  <c r="O487" i="16"/>
  <c r="E3" i="20"/>
  <c r="F3" i="20" s="1"/>
  <c r="E4" i="20"/>
  <c r="F4" i="20" s="1"/>
  <c r="E5" i="20"/>
  <c r="F5" i="20" s="1"/>
  <c r="E6" i="20"/>
  <c r="F6" i="20" s="1"/>
  <c r="E7" i="20"/>
  <c r="F7" i="20" s="1"/>
  <c r="E8" i="20"/>
  <c r="E9" i="20"/>
  <c r="F9" i="20" s="1"/>
  <c r="E10" i="20"/>
  <c r="F10" i="20" s="1"/>
  <c r="E11" i="20"/>
  <c r="E12" i="20"/>
  <c r="F12" i="20" s="1"/>
  <c r="E13" i="20"/>
  <c r="F13" i="20" s="1"/>
  <c r="E14" i="20"/>
  <c r="F14" i="20" s="1"/>
  <c r="E15" i="20"/>
  <c r="E16" i="20"/>
  <c r="E17" i="20"/>
  <c r="F17" i="20" s="1"/>
  <c r="E18" i="20"/>
  <c r="F18" i="20" s="1"/>
  <c r="E19" i="20"/>
  <c r="F19" i="20" s="1"/>
  <c r="E20" i="20"/>
  <c r="E21" i="20"/>
  <c r="E22" i="20"/>
  <c r="F22" i="20" s="1"/>
  <c r="E23" i="20"/>
  <c r="E24" i="20"/>
  <c r="F24" i="20" s="1"/>
  <c r="E25" i="20"/>
  <c r="F25" i="20" s="1"/>
  <c r="E26" i="20"/>
  <c r="F26" i="20" s="1"/>
  <c r="E27" i="20"/>
  <c r="F27" i="20" s="1"/>
  <c r="E28" i="20"/>
  <c r="E29" i="20"/>
  <c r="F29" i="20" s="1"/>
  <c r="E30" i="20"/>
  <c r="F30" i="20" s="1"/>
  <c r="E31" i="20"/>
  <c r="F31" i="20" s="1"/>
  <c r="E32" i="20"/>
  <c r="E33" i="20"/>
  <c r="F33" i="20" s="1"/>
  <c r="E34" i="20"/>
  <c r="E35" i="20"/>
  <c r="E36" i="20"/>
  <c r="E37" i="20"/>
  <c r="E38" i="20"/>
  <c r="F38" i="20" s="1"/>
  <c r="E39" i="20"/>
  <c r="E40" i="20"/>
  <c r="F40" i="20" s="1"/>
  <c r="E41" i="20"/>
  <c r="E42" i="20"/>
  <c r="F42" i="20" s="1"/>
  <c r="E43" i="20"/>
  <c r="F43" i="20" s="1"/>
  <c r="E44" i="20"/>
  <c r="E45" i="20"/>
  <c r="F45" i="20" s="1"/>
  <c r="E46" i="20"/>
  <c r="F46" i="20" s="1"/>
  <c r="E47" i="20"/>
  <c r="E48" i="20"/>
  <c r="F48" i="20" s="1"/>
  <c r="E49" i="20"/>
  <c r="F49" i="20" s="1"/>
  <c r="E50" i="20"/>
  <c r="F50" i="20" s="1"/>
  <c r="E51" i="20"/>
  <c r="F51" i="20" s="1"/>
  <c r="E52" i="20"/>
  <c r="F52" i="20" s="1"/>
  <c r="E53" i="20"/>
  <c r="F53" i="20" s="1"/>
  <c r="E54" i="20"/>
  <c r="F54" i="20" s="1"/>
  <c r="E55" i="20"/>
  <c r="F55" i="20" s="1"/>
  <c r="E56" i="20"/>
  <c r="E57" i="20"/>
  <c r="F57" i="20" s="1"/>
  <c r="E58" i="20"/>
  <c r="F58" i="20" s="1"/>
  <c r="E59" i="20"/>
  <c r="E60" i="20"/>
  <c r="F60" i="20" s="1"/>
  <c r="E61" i="20"/>
  <c r="F61" i="20" s="1"/>
  <c r="E62" i="20"/>
  <c r="F62" i="20" s="1"/>
  <c r="E63" i="20"/>
  <c r="E64" i="20"/>
  <c r="F64" i="20" s="1"/>
  <c r="E65" i="20"/>
  <c r="E66" i="20"/>
  <c r="E67" i="20"/>
  <c r="F67" i="20" s="1"/>
  <c r="E68" i="20"/>
  <c r="E69" i="20"/>
  <c r="E70" i="20"/>
  <c r="F70" i="20" s="1"/>
  <c r="E71" i="20"/>
  <c r="E72" i="20"/>
  <c r="F72" i="20" s="1"/>
  <c r="E73" i="20"/>
  <c r="F73" i="20" s="1"/>
  <c r="E74" i="20"/>
  <c r="F74" i="20" s="1"/>
  <c r="E75" i="20"/>
  <c r="F75" i="20" s="1"/>
  <c r="E76" i="20"/>
  <c r="F76" i="20" s="1"/>
  <c r="E77" i="20"/>
  <c r="F77" i="20" s="1"/>
  <c r="E78" i="20"/>
  <c r="F78" i="20" s="1"/>
  <c r="E79" i="20"/>
  <c r="F79" i="20" s="1"/>
  <c r="E80" i="20"/>
  <c r="E81" i="20"/>
  <c r="E82" i="20"/>
  <c r="E83" i="20"/>
  <c r="E84" i="20"/>
  <c r="E85" i="20"/>
  <c r="F85" i="20" s="1"/>
  <c r="E86" i="20"/>
  <c r="F86" i="20" s="1"/>
  <c r="E87" i="20"/>
  <c r="F87" i="20" s="1"/>
  <c r="E88" i="20"/>
  <c r="F88" i="20" s="1"/>
  <c r="E89" i="20"/>
  <c r="F89" i="20" s="1"/>
  <c r="E90" i="20"/>
  <c r="F90" i="20" s="1"/>
  <c r="E91" i="20"/>
  <c r="F91" i="20" s="1"/>
  <c r="E92" i="20"/>
  <c r="E93" i="20"/>
  <c r="F93" i="20" s="1"/>
  <c r="E94" i="20"/>
  <c r="F94" i="20" s="1"/>
  <c r="E95" i="20"/>
  <c r="E96" i="20"/>
  <c r="F96" i="20" s="1"/>
  <c r="E97" i="20"/>
  <c r="F97" i="20" s="1"/>
  <c r="E98" i="20"/>
  <c r="F98" i="20" s="1"/>
  <c r="E99" i="20"/>
  <c r="E100" i="20"/>
  <c r="F100" i="20" s="1"/>
  <c r="E101" i="20"/>
  <c r="F101" i="20" s="1"/>
  <c r="E102" i="20"/>
  <c r="F102" i="20" s="1"/>
  <c r="E103" i="20"/>
  <c r="F103" i="20" s="1"/>
  <c r="E104" i="20"/>
  <c r="E105" i="20"/>
  <c r="F105" i="20" s="1"/>
  <c r="E106" i="20"/>
  <c r="F106" i="20" s="1"/>
  <c r="E107" i="20"/>
  <c r="E108" i="20"/>
  <c r="F108" i="20" s="1"/>
  <c r="E109" i="20"/>
  <c r="F109" i="20" s="1"/>
  <c r="E110" i="20"/>
  <c r="F110" i="20" s="1"/>
  <c r="E111" i="20"/>
  <c r="F111" i="20" s="1"/>
  <c r="E112" i="20"/>
  <c r="F112" i="20" s="1"/>
  <c r="E113" i="20"/>
  <c r="F113" i="20" s="1"/>
  <c r="E114" i="20"/>
  <c r="F114" i="20" s="1"/>
  <c r="E115" i="20"/>
  <c r="F115" i="20" s="1"/>
  <c r="E116" i="20"/>
  <c r="E117" i="20"/>
  <c r="E118" i="20"/>
  <c r="F118" i="20" s="1"/>
  <c r="E119" i="20"/>
  <c r="E120" i="20"/>
  <c r="F120" i="20" s="1"/>
  <c r="E121" i="20"/>
  <c r="F121" i="20" s="1"/>
  <c r="E122" i="20"/>
  <c r="F122" i="20" s="1"/>
  <c r="E123" i="20"/>
  <c r="E124" i="20"/>
  <c r="F124" i="20" s="1"/>
  <c r="E125" i="20"/>
  <c r="E126" i="20"/>
  <c r="E127" i="20"/>
  <c r="E128" i="20"/>
  <c r="E129" i="20"/>
  <c r="E130" i="20"/>
  <c r="E131" i="20"/>
  <c r="E132" i="20"/>
  <c r="F132" i="20" s="1"/>
  <c r="E133" i="20"/>
  <c r="F133" i="20" s="1"/>
  <c r="E134" i="20"/>
  <c r="F134" i="20" s="1"/>
  <c r="E135" i="20"/>
  <c r="F135" i="20" s="1"/>
  <c r="E136" i="20"/>
  <c r="F136" i="20" s="1"/>
  <c r="E137" i="20"/>
  <c r="F137" i="20" s="1"/>
  <c r="E138" i="20"/>
  <c r="F138" i="20" s="1"/>
  <c r="E139" i="20"/>
  <c r="F139" i="20" s="1"/>
  <c r="E140" i="20"/>
  <c r="E141" i="20"/>
  <c r="F141" i="20" s="1"/>
  <c r="E142" i="20"/>
  <c r="F142" i="20" s="1"/>
  <c r="E143" i="20"/>
  <c r="E144" i="20"/>
  <c r="F144" i="20" s="1"/>
  <c r="E145" i="20"/>
  <c r="F145" i="20" s="1"/>
  <c r="E146" i="20"/>
  <c r="F146" i="20" s="1"/>
  <c r="E147" i="20"/>
  <c r="E148" i="20"/>
  <c r="F148" i="20" s="1"/>
  <c r="E149" i="20"/>
  <c r="F149" i="20" s="1"/>
  <c r="E150" i="20"/>
  <c r="F150" i="20" s="1"/>
  <c r="E151" i="20"/>
  <c r="F151" i="20" s="1"/>
  <c r="E152" i="20"/>
  <c r="E153" i="20"/>
  <c r="F153" i="20" s="1"/>
  <c r="E154" i="20"/>
  <c r="F154" i="20" s="1"/>
  <c r="E155" i="20"/>
  <c r="E156" i="20"/>
  <c r="F156" i="20" s="1"/>
  <c r="E157" i="20"/>
  <c r="F157" i="20" s="1"/>
  <c r="E158" i="20"/>
  <c r="F158" i="20" s="1"/>
  <c r="E159" i="20"/>
  <c r="F159" i="20" s="1"/>
  <c r="E160" i="20"/>
  <c r="E161" i="20"/>
  <c r="F161" i="20" s="1"/>
  <c r="E162" i="20"/>
  <c r="F162" i="20" s="1"/>
  <c r="E163" i="20"/>
  <c r="F163" i="20" s="1"/>
  <c r="E164" i="20"/>
  <c r="E165" i="20"/>
  <c r="E166" i="20"/>
  <c r="F166" i="20" s="1"/>
  <c r="E167" i="20"/>
  <c r="E168" i="20"/>
  <c r="F168" i="20" s="1"/>
  <c r="E169" i="20"/>
  <c r="F169" i="20" s="1"/>
  <c r="E170" i="20"/>
  <c r="F170" i="20" s="1"/>
  <c r="E171" i="20"/>
  <c r="F171" i="20" s="1"/>
  <c r="E172" i="20"/>
  <c r="E173" i="20"/>
  <c r="F173" i="20" s="1"/>
  <c r="E174" i="20"/>
  <c r="F174" i="20" s="1"/>
  <c r="E175" i="20"/>
  <c r="F175" i="20" s="1"/>
  <c r="E176" i="20"/>
  <c r="E177" i="20"/>
  <c r="E178" i="20"/>
  <c r="E179" i="20"/>
  <c r="E180" i="20"/>
  <c r="E181" i="20"/>
  <c r="E182" i="20"/>
  <c r="F182" i="20" s="1"/>
  <c r="E183" i="20"/>
  <c r="E184" i="20"/>
  <c r="E185" i="20"/>
  <c r="E186" i="20"/>
  <c r="E187" i="20"/>
  <c r="F187" i="20" s="1"/>
  <c r="E188" i="20"/>
  <c r="E189" i="20"/>
  <c r="F189" i="20" s="1"/>
  <c r="E190" i="20"/>
  <c r="F190" i="20" s="1"/>
  <c r="E191" i="20"/>
  <c r="E192" i="20"/>
  <c r="F192" i="20" s="1"/>
  <c r="E193" i="20"/>
  <c r="F193" i="20" s="1"/>
  <c r="E194" i="20"/>
  <c r="F194" i="20" s="1"/>
  <c r="E195" i="20"/>
  <c r="F195" i="20" s="1"/>
  <c r="E196" i="20"/>
  <c r="F196" i="20" s="1"/>
  <c r="E197" i="20"/>
  <c r="F197" i="20" s="1"/>
  <c r="E198" i="20"/>
  <c r="F198" i="20" s="1"/>
  <c r="E199" i="20"/>
  <c r="F199" i="20" s="1"/>
  <c r="E200" i="20"/>
  <c r="E201" i="20"/>
  <c r="F201" i="20" s="1"/>
  <c r="E202" i="20"/>
  <c r="F202" i="20" s="1"/>
  <c r="E203" i="20"/>
  <c r="E204" i="20"/>
  <c r="F204" i="20" s="1"/>
  <c r="E205" i="20"/>
  <c r="F205" i="20" s="1"/>
  <c r="E206" i="20"/>
  <c r="F206" i="20" s="1"/>
  <c r="E207" i="20"/>
  <c r="E208" i="20"/>
  <c r="F208" i="20" s="1"/>
  <c r="E209" i="20"/>
  <c r="E210" i="20"/>
  <c r="E211" i="20"/>
  <c r="F211" i="20" s="1"/>
  <c r="E212" i="20"/>
  <c r="E213" i="20"/>
  <c r="E214" i="20"/>
  <c r="F214" i="20" s="1"/>
  <c r="E215" i="20"/>
  <c r="E216" i="20"/>
  <c r="F216" i="20" s="1"/>
  <c r="E217" i="20"/>
  <c r="F217" i="20" s="1"/>
  <c r="E218" i="20"/>
  <c r="F218" i="20" s="1"/>
  <c r="E2" i="20"/>
  <c r="F2" i="20" s="1"/>
  <c r="F16" i="20"/>
  <c r="F28" i="20"/>
  <c r="F34" i="20"/>
  <c r="F44" i="20"/>
  <c r="F82" i="20"/>
  <c r="F130" i="20"/>
  <c r="F160" i="20"/>
  <c r="F172" i="20"/>
  <c r="F178" i="20"/>
  <c r="F184" i="20"/>
  <c r="F8" i="20"/>
  <c r="F11" i="20"/>
  <c r="F15" i="20"/>
  <c r="F20" i="20"/>
  <c r="F21" i="20"/>
  <c r="F23" i="20"/>
  <c r="F32" i="20"/>
  <c r="F35" i="20"/>
  <c r="F36" i="20"/>
  <c r="F37" i="20"/>
  <c r="F39" i="20"/>
  <c r="F41" i="20"/>
  <c r="F47" i="20"/>
  <c r="F56" i="20"/>
  <c r="F59" i="20"/>
  <c r="F63" i="20"/>
  <c r="F65" i="20"/>
  <c r="F66" i="20"/>
  <c r="F68" i="20"/>
  <c r="F69" i="20"/>
  <c r="F71" i="20"/>
  <c r="F80" i="20"/>
  <c r="F81" i="20"/>
  <c r="F83" i="20"/>
  <c r="F84" i="20"/>
  <c r="F92" i="20"/>
  <c r="F95" i="20"/>
  <c r="F99" i="20"/>
  <c r="F104" i="20"/>
  <c r="F107" i="20"/>
  <c r="F116" i="20"/>
  <c r="F117" i="20"/>
  <c r="F119" i="20"/>
  <c r="F123" i="20"/>
  <c r="F125" i="20"/>
  <c r="F126" i="20"/>
  <c r="F127" i="20"/>
  <c r="F128" i="20"/>
  <c r="F129" i="20"/>
  <c r="F131" i="20"/>
  <c r="F140" i="20"/>
  <c r="F143" i="20"/>
  <c r="F147" i="20"/>
  <c r="F152" i="20"/>
  <c r="F155" i="20"/>
  <c r="F164" i="20"/>
  <c r="F165" i="20"/>
  <c r="F167" i="20"/>
  <c r="F176" i="20"/>
  <c r="F177" i="20"/>
  <c r="F179" i="20"/>
  <c r="F180" i="20"/>
  <c r="F181" i="20"/>
  <c r="F183" i="20"/>
  <c r="F185" i="20"/>
  <c r="F186" i="20"/>
  <c r="F188" i="20"/>
  <c r="F191" i="20"/>
  <c r="F200" i="20"/>
  <c r="F203" i="20"/>
  <c r="F207" i="20"/>
  <c r="F209" i="20"/>
  <c r="F210" i="20"/>
  <c r="F212" i="20"/>
  <c r="F213" i="20"/>
  <c r="F215" i="20"/>
  <c r="N154" i="16"/>
  <c r="O154" i="16"/>
  <c r="N150" i="16"/>
  <c r="O150" i="16"/>
  <c r="N149" i="16"/>
  <c r="O149" i="16"/>
  <c r="N146" i="16"/>
  <c r="O146" i="16"/>
  <c r="N147" i="16"/>
  <c r="O147" i="16"/>
  <c r="E2" i="19"/>
  <c r="E3" i="19"/>
  <c r="E4" i="19"/>
  <c r="E5" i="19"/>
  <c r="E6" i="19"/>
  <c r="E7" i="19"/>
  <c r="E8" i="19"/>
  <c r="E9" i="19"/>
  <c r="E10" i="19"/>
  <c r="E11" i="19"/>
  <c r="E12" i="19"/>
  <c r="E13" i="19"/>
  <c r="E14" i="19"/>
  <c r="E15" i="19"/>
  <c r="E16" i="19"/>
  <c r="E17" i="19"/>
  <c r="E18" i="19"/>
  <c r="E19" i="19"/>
  <c r="E20" i="19"/>
  <c r="E21" i="19"/>
  <c r="E22" i="19"/>
  <c r="E23" i="19"/>
  <c r="E24" i="19"/>
  <c r="E25" i="19"/>
  <c r="E26" i="19"/>
  <c r="E27" i="19"/>
  <c r="E28" i="19"/>
  <c r="E29" i="19"/>
  <c r="E30" i="19"/>
  <c r="E31" i="19"/>
  <c r="E32" i="19"/>
  <c r="E33" i="19"/>
  <c r="E34" i="19"/>
  <c r="E35" i="19"/>
  <c r="E36" i="19"/>
  <c r="E37" i="19"/>
  <c r="E38" i="19"/>
  <c r="E39" i="19"/>
  <c r="E40" i="19"/>
  <c r="E41" i="19"/>
  <c r="E42" i="19"/>
  <c r="E43" i="19"/>
  <c r="E44" i="19"/>
  <c r="E45" i="19"/>
  <c r="E46" i="19"/>
  <c r="E47" i="19"/>
  <c r="E48" i="19"/>
  <c r="E49" i="19"/>
  <c r="E50" i="19"/>
  <c r="E51" i="19"/>
  <c r="E52" i="19"/>
  <c r="E53" i="19"/>
  <c r="E54" i="19"/>
  <c r="E55" i="19"/>
  <c r="E56" i="19"/>
  <c r="E57" i="19"/>
  <c r="E58" i="19"/>
  <c r="E59" i="19"/>
  <c r="E60" i="19"/>
  <c r="E61" i="19"/>
  <c r="E62" i="19"/>
  <c r="E63" i="19"/>
  <c r="E64" i="19"/>
  <c r="E65" i="19"/>
  <c r="E66" i="19"/>
  <c r="E67" i="19"/>
  <c r="E68" i="19"/>
  <c r="E69" i="19"/>
  <c r="E70" i="19"/>
  <c r="E71" i="19"/>
  <c r="E72" i="19"/>
  <c r="E73" i="19"/>
  <c r="E74" i="19"/>
  <c r="E75" i="19"/>
  <c r="E76" i="19"/>
  <c r="E77" i="19"/>
  <c r="E78" i="19"/>
  <c r="E79" i="19"/>
  <c r="E80" i="19"/>
  <c r="E81" i="19"/>
  <c r="E82" i="19"/>
  <c r="E83" i="19"/>
  <c r="E84" i="19"/>
  <c r="E85" i="19"/>
  <c r="E86" i="19"/>
  <c r="E87" i="19"/>
  <c r="E88" i="19"/>
  <c r="E89" i="19"/>
  <c r="E90" i="19"/>
  <c r="E91" i="19"/>
  <c r="E92" i="19"/>
  <c r="E93" i="19"/>
  <c r="E94" i="19"/>
  <c r="E95" i="19"/>
  <c r="E96" i="19"/>
  <c r="E97" i="19"/>
  <c r="E98" i="19"/>
  <c r="E99" i="19"/>
  <c r="E100" i="19"/>
  <c r="E101" i="19"/>
  <c r="E102" i="19"/>
  <c r="E103" i="19"/>
  <c r="E104" i="19"/>
  <c r="E105" i="19"/>
  <c r="E106" i="19"/>
  <c r="E107" i="19"/>
  <c r="E108" i="19"/>
  <c r="E109" i="19"/>
  <c r="E110" i="19"/>
  <c r="E111" i="19"/>
  <c r="E112" i="19"/>
  <c r="E113" i="19"/>
  <c r="E114" i="19"/>
  <c r="E115" i="19"/>
  <c r="E116" i="19"/>
  <c r="E117" i="19"/>
  <c r="E118" i="19"/>
  <c r="E119" i="19"/>
  <c r="E120" i="19"/>
  <c r="E121" i="19"/>
  <c r="E122" i="19"/>
  <c r="E123" i="19"/>
  <c r="E124" i="19"/>
  <c r="E125" i="19"/>
  <c r="E126" i="19"/>
  <c r="E127" i="19"/>
  <c r="E128" i="19"/>
  <c r="E129" i="19"/>
  <c r="E130" i="19"/>
  <c r="E131" i="19"/>
  <c r="E132" i="19"/>
  <c r="E133" i="19"/>
  <c r="E134" i="19"/>
  <c r="E135" i="19"/>
  <c r="E136" i="19"/>
  <c r="E137" i="19"/>
  <c r="E138" i="19"/>
  <c r="E139" i="19"/>
  <c r="E140" i="19"/>
  <c r="E141" i="19"/>
  <c r="E142" i="19"/>
  <c r="E143" i="19"/>
  <c r="E144" i="19"/>
  <c r="E145" i="19"/>
  <c r="E146" i="19"/>
  <c r="E147" i="19"/>
  <c r="E148" i="19"/>
  <c r="E149" i="19"/>
  <c r="E150" i="19"/>
  <c r="E151" i="19"/>
  <c r="E152" i="19"/>
  <c r="E153" i="19"/>
  <c r="E154" i="19"/>
  <c r="E155" i="19"/>
  <c r="E156" i="19"/>
  <c r="E157" i="19"/>
  <c r="E158" i="19"/>
  <c r="E159" i="19"/>
  <c r="E160" i="19"/>
  <c r="E161" i="19"/>
  <c r="E162" i="19"/>
  <c r="E163" i="19"/>
  <c r="E164" i="19"/>
  <c r="E165" i="19"/>
  <c r="E166" i="19"/>
  <c r="E167" i="19"/>
  <c r="E168" i="19"/>
  <c r="E169" i="19"/>
  <c r="E170" i="19"/>
  <c r="E171" i="19"/>
  <c r="E172" i="19"/>
  <c r="E173" i="19"/>
  <c r="E174" i="19"/>
  <c r="E175" i="19"/>
  <c r="E176" i="19"/>
  <c r="E177" i="19"/>
  <c r="E178" i="19"/>
  <c r="E179" i="19"/>
  <c r="E180" i="19"/>
  <c r="E181" i="19"/>
  <c r="E182" i="19"/>
  <c r="E183" i="19"/>
  <c r="E184" i="19"/>
  <c r="E185" i="19"/>
  <c r="E186" i="19"/>
  <c r="E187" i="19"/>
  <c r="E188" i="19"/>
  <c r="E189" i="19"/>
  <c r="E190" i="19"/>
  <c r="E191" i="19"/>
  <c r="E192" i="19"/>
  <c r="E193" i="19"/>
  <c r="E194" i="19"/>
  <c r="E195" i="19"/>
  <c r="E196" i="19"/>
  <c r="E197" i="19"/>
  <c r="E198" i="19"/>
  <c r="E199" i="19"/>
  <c r="E200" i="19"/>
  <c r="E201" i="19"/>
  <c r="E202" i="19"/>
  <c r="E203" i="19"/>
  <c r="E204" i="19"/>
  <c r="E205" i="19"/>
  <c r="E206" i="19"/>
  <c r="E207" i="19"/>
  <c r="E208" i="19"/>
  <c r="E209" i="19"/>
  <c r="E210" i="19"/>
  <c r="E211" i="19"/>
  <c r="E212" i="19"/>
  <c r="E213" i="19"/>
  <c r="E214" i="19"/>
  <c r="E215" i="19"/>
  <c r="E216" i="19"/>
  <c r="E217" i="19"/>
  <c r="E218" i="19"/>
  <c r="E219" i="19"/>
  <c r="E220" i="19"/>
  <c r="E221" i="19"/>
  <c r="E222" i="19"/>
  <c r="E223" i="19"/>
  <c r="E224" i="19"/>
  <c r="E225" i="19"/>
  <c r="E226" i="19"/>
  <c r="E227" i="19"/>
  <c r="E228" i="19"/>
  <c r="E229" i="19"/>
  <c r="E230" i="19"/>
  <c r="E231" i="19"/>
  <c r="E232" i="19"/>
  <c r="E233" i="19"/>
  <c r="E234" i="19"/>
  <c r="E235" i="19"/>
  <c r="E236" i="19"/>
  <c r="E237" i="19"/>
  <c r="E238" i="19"/>
  <c r="E239" i="19"/>
  <c r="E240" i="19"/>
  <c r="E241" i="19"/>
  <c r="E242" i="19"/>
  <c r="E243" i="19"/>
  <c r="E244" i="19"/>
  <c r="E245" i="19"/>
  <c r="E246" i="19"/>
  <c r="E247" i="19"/>
  <c r="E248" i="19"/>
  <c r="E249" i="19"/>
  <c r="E250" i="19"/>
  <c r="E251" i="19"/>
  <c r="E252" i="19"/>
  <c r="E253" i="19"/>
  <c r="E254" i="19"/>
  <c r="E255" i="19"/>
  <c r="E256" i="19"/>
  <c r="E257" i="19"/>
  <c r="E258" i="19"/>
  <c r="E259" i="19"/>
  <c r="E260" i="19"/>
  <c r="E261" i="19"/>
  <c r="E262" i="19"/>
  <c r="E263" i="19"/>
  <c r="E264" i="19"/>
  <c r="E265" i="19"/>
  <c r="E266" i="19"/>
  <c r="E267" i="19"/>
  <c r="E268" i="19"/>
  <c r="E269" i="19"/>
  <c r="E270" i="19"/>
  <c r="E271" i="19"/>
  <c r="E272" i="19"/>
  <c r="E273" i="19"/>
  <c r="E274" i="19"/>
  <c r="E275" i="19"/>
  <c r="E276" i="19"/>
  <c r="E277" i="19"/>
  <c r="E278" i="19"/>
  <c r="E279" i="19"/>
  <c r="E280" i="19"/>
  <c r="E281" i="19"/>
  <c r="E282" i="19"/>
  <c r="E283" i="19"/>
  <c r="E284" i="19"/>
  <c r="E285" i="19"/>
  <c r="E286" i="19"/>
  <c r="E287" i="19"/>
  <c r="E288" i="19"/>
  <c r="E289" i="19"/>
  <c r="E290" i="19"/>
  <c r="E291" i="19"/>
  <c r="E292" i="19"/>
  <c r="E293" i="19"/>
  <c r="E294" i="19"/>
  <c r="E295" i="19"/>
  <c r="E296" i="19"/>
  <c r="E297" i="19"/>
  <c r="E298" i="19"/>
  <c r="E299" i="19"/>
  <c r="E300" i="19"/>
  <c r="E301" i="19"/>
  <c r="E302" i="19"/>
  <c r="E303" i="19"/>
  <c r="E304" i="19"/>
  <c r="E305" i="19"/>
  <c r="E306" i="19"/>
  <c r="E307" i="19"/>
  <c r="E308" i="19"/>
  <c r="E309" i="19"/>
  <c r="E310" i="19"/>
  <c r="E311" i="19"/>
  <c r="E312" i="19"/>
  <c r="E313" i="19"/>
  <c r="E314" i="19"/>
  <c r="E315" i="19"/>
  <c r="E316" i="19"/>
  <c r="E317" i="19"/>
  <c r="E318" i="19"/>
  <c r="E319" i="19"/>
  <c r="E320" i="19"/>
  <c r="E321" i="19"/>
  <c r="E322" i="19"/>
  <c r="E323" i="19"/>
  <c r="E324" i="19"/>
  <c r="E325" i="19"/>
  <c r="E326" i="19"/>
  <c r="E327" i="19"/>
  <c r="E328" i="19"/>
  <c r="E329" i="19"/>
  <c r="E330" i="19"/>
  <c r="E331" i="19"/>
  <c r="E332" i="19"/>
  <c r="E333" i="19"/>
  <c r="E334" i="19"/>
  <c r="E335" i="19"/>
  <c r="E336" i="19"/>
  <c r="E337" i="19"/>
  <c r="E338" i="19"/>
  <c r="E339" i="19"/>
  <c r="E340" i="19"/>
  <c r="E341" i="19"/>
  <c r="E342" i="19"/>
  <c r="E343" i="19"/>
  <c r="E344" i="19"/>
  <c r="E345" i="19"/>
  <c r="E346" i="19"/>
  <c r="E347" i="19"/>
  <c r="E348" i="19"/>
  <c r="E349" i="19"/>
  <c r="E350" i="19"/>
  <c r="E351" i="19"/>
  <c r="E352" i="19"/>
  <c r="E353" i="19"/>
  <c r="E354" i="19"/>
  <c r="E355" i="19"/>
  <c r="E356" i="19"/>
  <c r="E357" i="19"/>
  <c r="E358" i="19"/>
  <c r="E359" i="19"/>
  <c r="E360" i="19"/>
  <c r="E361" i="19"/>
  <c r="E362" i="19"/>
  <c r="E363" i="19"/>
  <c r="E364" i="19"/>
  <c r="E365" i="19"/>
  <c r="E366" i="19"/>
  <c r="E367" i="19"/>
  <c r="E368" i="19"/>
  <c r="E369" i="19"/>
  <c r="E370" i="19"/>
  <c r="E371" i="19"/>
  <c r="E372" i="19"/>
  <c r="E373" i="19"/>
  <c r="E374" i="19"/>
  <c r="E375" i="19"/>
  <c r="E376" i="19"/>
  <c r="E377" i="19"/>
  <c r="E378" i="19"/>
  <c r="E379" i="19"/>
  <c r="E380" i="19"/>
  <c r="E381" i="19"/>
  <c r="E382" i="19"/>
  <c r="E383" i="19"/>
  <c r="E384" i="19"/>
  <c r="E385" i="19"/>
  <c r="E386" i="19"/>
  <c r="E387" i="19"/>
  <c r="E388" i="19"/>
  <c r="E389" i="19"/>
  <c r="E390" i="19"/>
  <c r="E391" i="19"/>
  <c r="E392" i="19"/>
  <c r="E393" i="19"/>
  <c r="E394" i="19"/>
  <c r="E395" i="19"/>
  <c r="E396" i="19"/>
  <c r="E397" i="19"/>
  <c r="E398" i="19"/>
  <c r="E399" i="19"/>
  <c r="E400" i="19"/>
  <c r="E401" i="19"/>
  <c r="E402" i="19"/>
  <c r="E403" i="19"/>
  <c r="E404" i="19"/>
  <c r="E405" i="19"/>
  <c r="E406" i="19"/>
  <c r="E407" i="19"/>
  <c r="E408" i="19"/>
  <c r="E409" i="19"/>
  <c r="E410" i="19"/>
  <c r="E411" i="19"/>
  <c r="E412" i="19"/>
  <c r="E413" i="19"/>
  <c r="E414" i="19"/>
  <c r="E415" i="19"/>
  <c r="E416" i="19"/>
  <c r="E417" i="19"/>
  <c r="E418" i="19"/>
  <c r="E419" i="19"/>
  <c r="E420" i="19"/>
  <c r="E421" i="19"/>
  <c r="E422" i="19"/>
  <c r="E423" i="19"/>
  <c r="E424" i="19"/>
  <c r="E425" i="19"/>
  <c r="E426" i="19"/>
  <c r="E427" i="19"/>
  <c r="E428" i="19"/>
  <c r="E429" i="19"/>
  <c r="E430" i="19"/>
  <c r="E431" i="19"/>
  <c r="E432" i="19"/>
  <c r="E433" i="19"/>
  <c r="E434" i="19"/>
  <c r="E435" i="19"/>
  <c r="E436" i="19"/>
  <c r="E437" i="19"/>
  <c r="E438" i="19"/>
  <c r="E439" i="19"/>
  <c r="E440" i="19"/>
  <c r="E441" i="19"/>
  <c r="E442" i="19"/>
  <c r="E443" i="19"/>
  <c r="E444" i="19"/>
  <c r="E445" i="19"/>
  <c r="E446" i="19"/>
  <c r="E447" i="19"/>
  <c r="E448" i="19"/>
  <c r="E449" i="19"/>
  <c r="E450" i="19"/>
  <c r="E451" i="19"/>
  <c r="E452" i="19"/>
  <c r="E453" i="19"/>
  <c r="E454" i="19"/>
  <c r="E455" i="19"/>
  <c r="E456" i="19"/>
  <c r="E457" i="19"/>
  <c r="E458" i="19"/>
  <c r="E459" i="19"/>
  <c r="E460" i="19"/>
  <c r="E461" i="19"/>
  <c r="E462" i="19"/>
  <c r="E463" i="19"/>
  <c r="E464" i="19"/>
  <c r="E465" i="19"/>
  <c r="E466" i="19"/>
  <c r="E467" i="19"/>
  <c r="E468" i="19"/>
  <c r="E469" i="19"/>
  <c r="E470" i="19"/>
  <c r="E471" i="19"/>
  <c r="E472" i="19"/>
  <c r="E473" i="19"/>
  <c r="E474" i="19"/>
  <c r="E475" i="19"/>
  <c r="E476" i="19"/>
  <c r="E477" i="19"/>
  <c r="E478" i="19"/>
  <c r="E479" i="19"/>
  <c r="E480" i="19"/>
  <c r="E481" i="19"/>
  <c r="E482" i="19"/>
  <c r="E483" i="19"/>
  <c r="E484" i="19"/>
  <c r="E485" i="19"/>
  <c r="E486" i="19"/>
  <c r="E487" i="19"/>
  <c r="E488" i="19"/>
  <c r="E489" i="19"/>
  <c r="E490" i="19"/>
  <c r="E491" i="19"/>
  <c r="E492" i="19"/>
  <c r="E493" i="19"/>
  <c r="E494" i="19"/>
  <c r="E495" i="19"/>
  <c r="E496" i="19"/>
  <c r="E497" i="19"/>
  <c r="E498" i="19"/>
  <c r="E499" i="19"/>
  <c r="E500" i="19"/>
  <c r="E501" i="19"/>
  <c r="E502" i="19"/>
  <c r="E503" i="19"/>
  <c r="E504" i="19"/>
  <c r="E505" i="19"/>
  <c r="E506" i="19"/>
  <c r="E507" i="19"/>
  <c r="E508" i="19"/>
  <c r="E509" i="19"/>
  <c r="E510" i="19"/>
  <c r="E511" i="19"/>
  <c r="E512" i="19"/>
  <c r="E513" i="19"/>
  <c r="E514" i="19"/>
  <c r="E515" i="19"/>
  <c r="E516" i="19"/>
  <c r="E517" i="19"/>
  <c r="E518" i="19"/>
  <c r="E519" i="19"/>
  <c r="E520" i="19"/>
  <c r="E521" i="19"/>
  <c r="E522" i="19"/>
  <c r="E523" i="19"/>
  <c r="E524" i="19"/>
  <c r="E525" i="19"/>
  <c r="E526" i="19"/>
  <c r="E527" i="19"/>
  <c r="E528" i="19"/>
  <c r="E529" i="19"/>
  <c r="E530" i="19"/>
  <c r="E531" i="19"/>
  <c r="E532" i="19"/>
  <c r="E533" i="19"/>
  <c r="E534" i="19"/>
  <c r="E535" i="19"/>
  <c r="E536" i="19"/>
  <c r="E537" i="19"/>
  <c r="E538" i="19"/>
  <c r="E539" i="19"/>
  <c r="E540" i="19"/>
  <c r="E541" i="19"/>
  <c r="E542" i="19"/>
  <c r="E543" i="19"/>
  <c r="E544" i="19"/>
  <c r="E545" i="19"/>
  <c r="E546" i="19"/>
  <c r="E547" i="19"/>
  <c r="E548" i="19"/>
  <c r="E549" i="19"/>
  <c r="E550" i="19"/>
  <c r="E551" i="19"/>
  <c r="E552" i="19"/>
  <c r="E553" i="19"/>
  <c r="E554" i="19"/>
  <c r="E555" i="19"/>
  <c r="E556" i="19"/>
  <c r="E557" i="19"/>
  <c r="E558" i="19"/>
  <c r="E559" i="19"/>
  <c r="E560" i="19"/>
  <c r="E561" i="19"/>
  <c r="E562" i="19"/>
  <c r="E563" i="19"/>
  <c r="E564" i="19"/>
  <c r="E565" i="19"/>
  <c r="E566" i="19"/>
  <c r="E567" i="19"/>
  <c r="E568" i="19"/>
  <c r="E569" i="19"/>
  <c r="E570" i="19"/>
  <c r="E571" i="19"/>
  <c r="E572" i="19"/>
  <c r="E573" i="19"/>
  <c r="E574" i="19"/>
  <c r="E575" i="19"/>
  <c r="E576" i="19"/>
  <c r="E577" i="19"/>
  <c r="E578" i="19"/>
  <c r="E579" i="19"/>
  <c r="E580" i="19"/>
  <c r="E581" i="19"/>
  <c r="E582" i="19"/>
  <c r="E583" i="19"/>
  <c r="E584" i="19"/>
  <c r="E585" i="19"/>
  <c r="E586" i="19"/>
  <c r="E587" i="19"/>
  <c r="E588" i="19"/>
  <c r="E589" i="19"/>
  <c r="E590" i="19"/>
  <c r="E591" i="19"/>
  <c r="E592" i="19"/>
  <c r="E593" i="19"/>
  <c r="E594" i="19"/>
  <c r="E595" i="19"/>
  <c r="E596" i="19"/>
  <c r="E597" i="19"/>
  <c r="E598" i="19"/>
  <c r="E599" i="19"/>
  <c r="E600" i="19"/>
  <c r="E601" i="19"/>
  <c r="E602" i="19"/>
  <c r="E603" i="19"/>
  <c r="E604" i="19"/>
  <c r="E605" i="19"/>
  <c r="E606" i="19"/>
  <c r="E607" i="19"/>
  <c r="E608" i="19"/>
  <c r="E609" i="19"/>
  <c r="E610" i="19"/>
  <c r="E611" i="19"/>
  <c r="E612" i="19"/>
  <c r="E613" i="19"/>
  <c r="E614" i="19"/>
  <c r="E615" i="19"/>
  <c r="E616" i="19"/>
  <c r="E617" i="19"/>
  <c r="E618" i="19"/>
  <c r="E619" i="19"/>
  <c r="E620" i="19"/>
  <c r="E621" i="19"/>
  <c r="E622" i="19"/>
  <c r="E623" i="19"/>
  <c r="E624" i="19"/>
  <c r="E625" i="19"/>
  <c r="E626" i="19"/>
  <c r="E627" i="19"/>
  <c r="E628" i="19"/>
  <c r="E629" i="19"/>
  <c r="E630" i="19"/>
  <c r="E631" i="19"/>
  <c r="E632" i="19"/>
  <c r="E633" i="19"/>
  <c r="E634" i="19"/>
  <c r="E635" i="19"/>
  <c r="E636" i="19"/>
  <c r="E637" i="19"/>
  <c r="E638" i="19"/>
  <c r="E639" i="19"/>
  <c r="E640" i="19"/>
  <c r="E641" i="19"/>
  <c r="E642" i="19"/>
  <c r="E643" i="19"/>
  <c r="E644" i="19"/>
  <c r="E645" i="19"/>
  <c r="E646" i="19"/>
  <c r="E647" i="19"/>
  <c r="E648" i="19"/>
  <c r="E649" i="19"/>
  <c r="E650" i="19"/>
  <c r="E651" i="19"/>
  <c r="E652" i="19"/>
  <c r="E653" i="19"/>
  <c r="E654" i="19"/>
  <c r="E655" i="19"/>
  <c r="E656" i="19"/>
  <c r="E657" i="19"/>
  <c r="E658" i="19"/>
  <c r="E659" i="19"/>
  <c r="E660" i="19"/>
  <c r="E661" i="19"/>
  <c r="E662" i="19"/>
  <c r="E663" i="19"/>
  <c r="E664" i="19"/>
  <c r="E665" i="19"/>
  <c r="E666" i="19"/>
  <c r="E667" i="19"/>
  <c r="E668" i="19"/>
  <c r="E669" i="19"/>
  <c r="E670" i="19"/>
  <c r="E671" i="19"/>
  <c r="E672" i="19"/>
  <c r="E673" i="19"/>
  <c r="E674" i="19"/>
  <c r="E675" i="19"/>
  <c r="E676" i="19"/>
  <c r="E677" i="19"/>
  <c r="E678" i="19"/>
  <c r="E679" i="19"/>
  <c r="E680" i="19"/>
  <c r="E681" i="19"/>
  <c r="E682" i="19"/>
  <c r="E683" i="19"/>
  <c r="E684" i="19"/>
  <c r="E685" i="19"/>
  <c r="E686" i="19"/>
  <c r="E687" i="19"/>
  <c r="E688" i="19"/>
  <c r="E689" i="19"/>
  <c r="E690" i="19"/>
  <c r="E691" i="19"/>
  <c r="E692" i="19"/>
  <c r="E693" i="19"/>
  <c r="E694" i="19"/>
  <c r="E695" i="19"/>
  <c r="E696" i="19"/>
  <c r="E697" i="19"/>
  <c r="E698" i="19"/>
  <c r="E699" i="19"/>
  <c r="E700" i="19"/>
  <c r="E701" i="19"/>
  <c r="E702" i="19"/>
  <c r="E703" i="19"/>
  <c r="E704" i="19"/>
  <c r="E705" i="19"/>
  <c r="E706" i="19"/>
  <c r="E707" i="19"/>
  <c r="E708" i="19"/>
  <c r="E709" i="19"/>
  <c r="E710" i="19"/>
  <c r="E711" i="19"/>
  <c r="E712" i="19"/>
  <c r="E713" i="19"/>
  <c r="E714" i="19"/>
  <c r="E715" i="19"/>
  <c r="E716" i="19"/>
  <c r="E717" i="19"/>
  <c r="E718" i="19"/>
  <c r="E719" i="19"/>
  <c r="E720" i="19"/>
  <c r="E721" i="19"/>
  <c r="E722" i="19"/>
  <c r="E723" i="19"/>
  <c r="E724" i="19"/>
  <c r="E725" i="19"/>
  <c r="E726" i="19"/>
  <c r="E727" i="19"/>
  <c r="E728" i="19"/>
  <c r="E729" i="19"/>
  <c r="E730" i="19"/>
  <c r="E731" i="19"/>
  <c r="E732" i="19"/>
  <c r="E733" i="19"/>
  <c r="E734" i="19"/>
  <c r="E735" i="19"/>
  <c r="E736" i="19"/>
  <c r="E737" i="19"/>
  <c r="E738" i="19"/>
  <c r="E739" i="19"/>
  <c r="E740" i="19"/>
  <c r="E741" i="19"/>
  <c r="E742" i="19"/>
  <c r="E743" i="19"/>
  <c r="E744" i="19"/>
  <c r="E745" i="19"/>
  <c r="E746" i="19"/>
  <c r="E747" i="19"/>
  <c r="E748" i="19"/>
  <c r="E749" i="19"/>
  <c r="E750" i="19"/>
  <c r="E751" i="19"/>
  <c r="E752" i="19"/>
  <c r="E753" i="19"/>
  <c r="E754" i="19"/>
  <c r="E755" i="19"/>
  <c r="E756" i="19"/>
  <c r="E757" i="19"/>
  <c r="E758" i="19"/>
  <c r="E759" i="19"/>
  <c r="E760" i="19"/>
  <c r="E761" i="19"/>
  <c r="E762" i="19"/>
  <c r="E763" i="19"/>
  <c r="E764" i="19"/>
  <c r="E765" i="19"/>
  <c r="E766" i="19"/>
  <c r="E767" i="19"/>
  <c r="E768" i="19"/>
  <c r="E769" i="19"/>
  <c r="E770" i="19"/>
  <c r="E771" i="19"/>
  <c r="E772" i="19"/>
  <c r="E773" i="19"/>
  <c r="E774" i="19"/>
  <c r="E775" i="19"/>
  <c r="E776" i="19"/>
  <c r="E777" i="19"/>
  <c r="E778" i="19"/>
  <c r="E779" i="19"/>
  <c r="E780" i="19"/>
  <c r="E781" i="19"/>
  <c r="E782" i="19"/>
  <c r="E783" i="19"/>
  <c r="E784" i="19"/>
  <c r="E785" i="19"/>
  <c r="E786" i="19"/>
  <c r="E787" i="19"/>
  <c r="E788" i="19"/>
  <c r="E789" i="19"/>
  <c r="E790" i="19"/>
  <c r="E791" i="19"/>
  <c r="E792" i="19"/>
  <c r="E793" i="19"/>
  <c r="E794" i="19"/>
  <c r="E795" i="19"/>
  <c r="E796" i="19"/>
  <c r="E797" i="19"/>
  <c r="E798" i="19"/>
  <c r="E799" i="19"/>
  <c r="E800" i="19"/>
  <c r="E801" i="19"/>
  <c r="E802" i="19"/>
  <c r="E803" i="19"/>
  <c r="E804" i="19"/>
  <c r="E805" i="19"/>
  <c r="E806" i="19"/>
  <c r="E807" i="19"/>
  <c r="E808" i="19"/>
  <c r="E809" i="19"/>
  <c r="E810" i="19"/>
  <c r="E811" i="19"/>
  <c r="E812" i="19"/>
  <c r="E813" i="19"/>
  <c r="E814" i="19"/>
  <c r="E815" i="19"/>
  <c r="E816" i="19"/>
  <c r="E817" i="19"/>
  <c r="E818" i="19"/>
  <c r="E819" i="19"/>
  <c r="E820" i="19"/>
  <c r="E821" i="19"/>
  <c r="E822" i="19"/>
  <c r="E823" i="19"/>
  <c r="E824" i="19"/>
  <c r="E825" i="19"/>
  <c r="E826" i="19"/>
  <c r="E827" i="19"/>
  <c r="E828" i="19"/>
  <c r="E829" i="19"/>
  <c r="E830" i="19"/>
  <c r="E831" i="19"/>
  <c r="E832" i="19"/>
  <c r="E833" i="19"/>
  <c r="E834" i="19"/>
  <c r="E835" i="19"/>
  <c r="E836" i="19"/>
  <c r="E837" i="19"/>
  <c r="E838" i="19"/>
  <c r="E839" i="19"/>
  <c r="E840" i="19"/>
  <c r="E841" i="19"/>
  <c r="E842" i="19"/>
  <c r="L2" i="19"/>
  <c r="L3" i="19"/>
  <c r="L4" i="19"/>
  <c r="L5" i="19"/>
  <c r="L6" i="19"/>
  <c r="L7" i="19"/>
  <c r="L8" i="19"/>
  <c r="L9" i="19"/>
  <c r="L10" i="19"/>
  <c r="L11" i="19"/>
  <c r="L12" i="19"/>
  <c r="L13" i="19"/>
  <c r="L14" i="19"/>
  <c r="L15" i="19"/>
  <c r="L16" i="19"/>
  <c r="L17" i="19"/>
  <c r="L18" i="19"/>
  <c r="L19" i="19"/>
  <c r="L20" i="19"/>
  <c r="L21" i="19"/>
  <c r="L22" i="19"/>
  <c r="L23" i="19"/>
  <c r="L24" i="19"/>
  <c r="L25" i="19"/>
  <c r="L26" i="19"/>
  <c r="L27" i="19"/>
  <c r="L28" i="19"/>
  <c r="L29" i="19"/>
  <c r="L30" i="19"/>
  <c r="L31" i="19"/>
  <c r="L32" i="19"/>
  <c r="L33" i="19"/>
  <c r="L34" i="19"/>
  <c r="L35" i="19"/>
  <c r="L36" i="19"/>
  <c r="L37" i="19"/>
  <c r="L38" i="19"/>
  <c r="L39" i="19"/>
  <c r="L40" i="19"/>
  <c r="L41" i="19"/>
  <c r="L42" i="19"/>
  <c r="L43" i="19"/>
  <c r="L44" i="19"/>
  <c r="L45" i="19"/>
  <c r="L46" i="19"/>
  <c r="L47" i="19"/>
  <c r="L48" i="19"/>
  <c r="L49" i="19"/>
  <c r="L50" i="19"/>
  <c r="L51" i="19"/>
  <c r="L52" i="19"/>
  <c r="L53" i="19"/>
  <c r="L54" i="19"/>
  <c r="L55" i="19"/>
  <c r="L56" i="19"/>
  <c r="L57" i="19"/>
  <c r="L58" i="19"/>
  <c r="L59" i="19"/>
  <c r="L60" i="19"/>
  <c r="L61" i="19"/>
  <c r="L62" i="19"/>
  <c r="L63" i="19"/>
  <c r="L64" i="19"/>
  <c r="L65" i="19"/>
  <c r="L66" i="19"/>
  <c r="L67" i="19"/>
  <c r="L68" i="19"/>
  <c r="L69" i="19"/>
  <c r="L70" i="19"/>
  <c r="L71" i="19"/>
  <c r="L72" i="19"/>
  <c r="L73" i="19"/>
  <c r="L74" i="19"/>
  <c r="L75" i="19"/>
  <c r="L76" i="19"/>
  <c r="L77" i="19"/>
  <c r="L78" i="19"/>
  <c r="L79" i="19"/>
  <c r="L80" i="19"/>
  <c r="L81" i="19"/>
  <c r="L82" i="19"/>
  <c r="L83" i="19"/>
  <c r="L84" i="19"/>
  <c r="L85" i="19"/>
  <c r="L86" i="19"/>
  <c r="L87" i="19"/>
  <c r="L88" i="19"/>
  <c r="L89" i="19"/>
  <c r="L90" i="19"/>
  <c r="L91" i="19"/>
  <c r="L92" i="19"/>
  <c r="L93" i="19"/>
  <c r="L94" i="19"/>
  <c r="L95" i="19"/>
  <c r="L96" i="19"/>
  <c r="L97" i="19"/>
  <c r="L98" i="19"/>
  <c r="L99" i="19"/>
  <c r="L100" i="19"/>
  <c r="L101" i="19"/>
  <c r="L102" i="19"/>
  <c r="L103" i="19"/>
  <c r="L104" i="19"/>
  <c r="L105" i="19"/>
  <c r="L106" i="19"/>
  <c r="L107" i="19"/>
  <c r="L108" i="19"/>
  <c r="L109" i="19"/>
  <c r="L110" i="19"/>
  <c r="L111" i="19"/>
  <c r="L112" i="19"/>
  <c r="L113" i="19"/>
  <c r="L114" i="19"/>
  <c r="L115" i="19"/>
  <c r="L116" i="19"/>
  <c r="L117" i="19"/>
  <c r="L118" i="19"/>
  <c r="L119" i="19"/>
  <c r="L120" i="19"/>
  <c r="L121" i="19"/>
  <c r="L122" i="19"/>
  <c r="L123" i="19"/>
  <c r="L124" i="19"/>
  <c r="L125" i="19"/>
  <c r="L126" i="19"/>
  <c r="L127" i="19"/>
  <c r="L128" i="19"/>
  <c r="L129" i="19"/>
  <c r="L130" i="19"/>
  <c r="L131" i="19"/>
  <c r="L132" i="19"/>
  <c r="L133" i="19"/>
  <c r="L134" i="19"/>
  <c r="L135" i="19"/>
  <c r="L136" i="19"/>
  <c r="L137" i="19"/>
  <c r="L138" i="19"/>
  <c r="L139" i="19"/>
  <c r="L140" i="19"/>
  <c r="L141" i="19"/>
  <c r="L142" i="19"/>
  <c r="L143" i="19"/>
  <c r="L144" i="19"/>
  <c r="L145" i="19"/>
  <c r="L146" i="19"/>
  <c r="L147" i="19"/>
  <c r="L148" i="19"/>
  <c r="L149" i="19"/>
  <c r="L150" i="19"/>
  <c r="L151" i="19"/>
  <c r="L152" i="19"/>
  <c r="L153" i="19"/>
  <c r="L154" i="19"/>
  <c r="L155" i="19"/>
  <c r="L156" i="19"/>
  <c r="L157" i="19"/>
  <c r="L158" i="19"/>
  <c r="L159" i="19"/>
  <c r="L160" i="19"/>
  <c r="L161" i="19"/>
  <c r="L162" i="19"/>
  <c r="L163" i="19"/>
  <c r="L164" i="19"/>
  <c r="L165" i="19"/>
  <c r="L166" i="19"/>
  <c r="L167" i="19"/>
  <c r="L168" i="19"/>
  <c r="L169" i="19"/>
  <c r="L170" i="19"/>
  <c r="L171" i="19"/>
  <c r="L172" i="19"/>
  <c r="L173" i="19"/>
  <c r="L174" i="19"/>
  <c r="L175" i="19"/>
  <c r="L176" i="19"/>
  <c r="L177" i="19"/>
  <c r="L178" i="19"/>
  <c r="L179" i="19"/>
  <c r="L180" i="19"/>
  <c r="L181" i="19"/>
  <c r="L182" i="19"/>
  <c r="L183" i="19"/>
  <c r="L184" i="19"/>
  <c r="L185" i="19"/>
  <c r="L186" i="19"/>
  <c r="L187" i="19"/>
  <c r="L188" i="19"/>
  <c r="L189" i="19"/>
  <c r="L190" i="19"/>
  <c r="L191" i="19"/>
  <c r="L192" i="19"/>
  <c r="L193" i="19"/>
  <c r="L194" i="19"/>
  <c r="L195" i="19"/>
  <c r="L196" i="19"/>
  <c r="L197" i="19"/>
  <c r="L198" i="19"/>
  <c r="L199" i="19"/>
  <c r="L200" i="19"/>
  <c r="L201" i="19"/>
  <c r="L202" i="19"/>
  <c r="L203" i="19"/>
  <c r="L204" i="19"/>
  <c r="L205" i="19"/>
  <c r="L206" i="19"/>
  <c r="L207" i="19"/>
  <c r="L208" i="19"/>
  <c r="L209" i="19"/>
  <c r="L210" i="19"/>
  <c r="L211" i="19"/>
  <c r="L212" i="19"/>
  <c r="L213" i="19"/>
  <c r="L214" i="19"/>
  <c r="L215" i="19"/>
  <c r="L216" i="19"/>
  <c r="L217" i="19"/>
  <c r="L218" i="19"/>
  <c r="L219" i="19"/>
  <c r="L220" i="19"/>
  <c r="L221" i="19"/>
  <c r="L222" i="19"/>
  <c r="L223" i="19"/>
  <c r="L224" i="19"/>
  <c r="L225" i="19"/>
  <c r="L226" i="19"/>
  <c r="L227" i="19"/>
  <c r="L228" i="19"/>
  <c r="L229" i="19"/>
  <c r="L230" i="19"/>
  <c r="L231" i="19"/>
  <c r="L232" i="19"/>
  <c r="L233" i="19"/>
  <c r="L234" i="19"/>
  <c r="L235" i="19"/>
  <c r="L236" i="19"/>
  <c r="L237" i="19"/>
  <c r="L238" i="19"/>
  <c r="L239" i="19"/>
  <c r="L240" i="19"/>
  <c r="L241" i="19"/>
  <c r="L242" i="19"/>
  <c r="L243" i="19"/>
  <c r="L244" i="19"/>
  <c r="L245" i="19"/>
  <c r="L246" i="19"/>
  <c r="L247" i="19"/>
  <c r="L248" i="19"/>
  <c r="L249" i="19"/>
  <c r="L250" i="19"/>
  <c r="L251" i="19"/>
  <c r="L252" i="19"/>
  <c r="L253" i="19"/>
  <c r="L254" i="19"/>
  <c r="L255" i="19"/>
  <c r="L256" i="19"/>
  <c r="L257" i="19"/>
  <c r="L258" i="19"/>
  <c r="L259" i="19"/>
  <c r="L260" i="19"/>
  <c r="L261" i="19"/>
  <c r="L262" i="19"/>
  <c r="L263" i="19"/>
  <c r="L264" i="19"/>
  <c r="L265" i="19"/>
  <c r="L266" i="19"/>
  <c r="L267" i="19"/>
  <c r="L268" i="19"/>
  <c r="L269" i="19"/>
  <c r="L270" i="19"/>
  <c r="L271" i="19"/>
  <c r="L272" i="19"/>
  <c r="L273" i="19"/>
  <c r="L274" i="19"/>
  <c r="L275" i="19"/>
  <c r="L276" i="19"/>
  <c r="L277" i="19"/>
  <c r="L278" i="19"/>
  <c r="L279" i="19"/>
  <c r="L280" i="19"/>
  <c r="L281" i="19"/>
  <c r="L282" i="19"/>
  <c r="L283" i="19"/>
  <c r="L284" i="19"/>
  <c r="L285" i="19"/>
  <c r="L286" i="19"/>
  <c r="L287" i="19"/>
  <c r="L288" i="19"/>
  <c r="L289" i="19"/>
  <c r="L290" i="19"/>
  <c r="L291" i="19"/>
  <c r="L292" i="19"/>
  <c r="L293" i="19"/>
  <c r="L294" i="19"/>
  <c r="L295" i="19"/>
  <c r="L296" i="19"/>
  <c r="L297" i="19"/>
  <c r="L298" i="19"/>
  <c r="L299" i="19"/>
  <c r="L300" i="19"/>
  <c r="L301" i="19"/>
  <c r="L302" i="19"/>
  <c r="L303" i="19"/>
  <c r="L304" i="19"/>
  <c r="L305" i="19"/>
  <c r="L306" i="19"/>
  <c r="L307" i="19"/>
  <c r="L308" i="19"/>
  <c r="L309" i="19"/>
  <c r="L310" i="19"/>
  <c r="L311" i="19"/>
  <c r="L312" i="19"/>
  <c r="L313" i="19"/>
  <c r="L314" i="19"/>
  <c r="L315" i="19"/>
  <c r="L316" i="19"/>
  <c r="L317" i="19"/>
  <c r="L318" i="19"/>
  <c r="L319" i="19"/>
  <c r="L320" i="19"/>
  <c r="L321" i="19"/>
  <c r="L322" i="19"/>
  <c r="L323" i="19"/>
  <c r="L324" i="19"/>
  <c r="L325" i="19"/>
  <c r="L326" i="19"/>
  <c r="L327" i="19"/>
  <c r="L328" i="19"/>
  <c r="L329" i="19"/>
  <c r="L330" i="19"/>
  <c r="L331" i="19"/>
  <c r="L332" i="19"/>
  <c r="L333" i="19"/>
  <c r="L334" i="19"/>
  <c r="L335" i="19"/>
  <c r="L336" i="19"/>
  <c r="L337" i="19"/>
  <c r="L338" i="19"/>
  <c r="L339" i="19"/>
  <c r="L340" i="19"/>
  <c r="L341" i="19"/>
  <c r="L342" i="19"/>
  <c r="L343" i="19"/>
  <c r="L344" i="19"/>
  <c r="L345" i="19"/>
  <c r="L346" i="19"/>
  <c r="L347" i="19"/>
  <c r="L348" i="19"/>
  <c r="L349" i="19"/>
  <c r="L350" i="19"/>
  <c r="L351" i="19"/>
  <c r="L352" i="19"/>
  <c r="L353" i="19"/>
  <c r="L354" i="19"/>
  <c r="L355" i="19"/>
  <c r="L356" i="19"/>
  <c r="L357" i="19"/>
  <c r="L358" i="19"/>
  <c r="L359" i="19"/>
  <c r="L360" i="19"/>
  <c r="L361" i="19"/>
  <c r="L362" i="19"/>
  <c r="L363" i="19"/>
  <c r="L364" i="19"/>
  <c r="L365" i="19"/>
  <c r="L366" i="19"/>
  <c r="L367" i="19"/>
  <c r="L368" i="19"/>
  <c r="L369" i="19"/>
  <c r="L370" i="19"/>
  <c r="L371" i="19"/>
  <c r="L372" i="19"/>
  <c r="L373" i="19"/>
  <c r="L374" i="19"/>
  <c r="L375" i="19"/>
  <c r="L376" i="19"/>
  <c r="L377" i="19"/>
  <c r="L378" i="19"/>
  <c r="L379" i="19"/>
  <c r="L380" i="19"/>
  <c r="L381" i="19"/>
  <c r="L382" i="19"/>
  <c r="L383" i="19"/>
  <c r="L384" i="19"/>
  <c r="L385" i="19"/>
  <c r="L386" i="19"/>
  <c r="L387" i="19"/>
  <c r="L388" i="19"/>
  <c r="L389" i="19"/>
  <c r="L390" i="19"/>
  <c r="L391" i="19"/>
  <c r="L392" i="19"/>
  <c r="L393" i="19"/>
  <c r="L394" i="19"/>
  <c r="L395" i="19"/>
  <c r="L396" i="19"/>
  <c r="L397" i="19"/>
  <c r="L398" i="19"/>
  <c r="L399" i="19"/>
  <c r="L400" i="19"/>
  <c r="L401" i="19"/>
  <c r="L402" i="19"/>
  <c r="L403" i="19"/>
  <c r="L404" i="19"/>
  <c r="L405" i="19"/>
  <c r="L406" i="19"/>
  <c r="L407" i="19"/>
  <c r="L408" i="19"/>
  <c r="L409" i="19"/>
  <c r="L410" i="19"/>
  <c r="L411" i="19"/>
  <c r="L412" i="19"/>
  <c r="L413" i="19"/>
  <c r="L414" i="19"/>
  <c r="L415" i="19"/>
  <c r="L416" i="19"/>
  <c r="L417" i="19"/>
  <c r="L418" i="19"/>
  <c r="L419" i="19"/>
  <c r="L420" i="19"/>
  <c r="L421" i="19"/>
  <c r="L422" i="19"/>
  <c r="L423" i="19"/>
  <c r="L424" i="19"/>
  <c r="L425" i="19"/>
  <c r="L426" i="19"/>
  <c r="L427" i="19"/>
  <c r="L428" i="19"/>
  <c r="L429" i="19"/>
  <c r="L430" i="19"/>
  <c r="L431" i="19"/>
  <c r="L432" i="19"/>
  <c r="L433" i="19"/>
  <c r="L434" i="19"/>
  <c r="L435" i="19"/>
  <c r="L436" i="19"/>
  <c r="L437" i="19"/>
  <c r="L438" i="19"/>
  <c r="L439" i="19"/>
  <c r="L440" i="19"/>
  <c r="L441" i="19"/>
  <c r="L442" i="19"/>
  <c r="L443" i="19"/>
  <c r="L444" i="19"/>
  <c r="L445" i="19"/>
  <c r="L446" i="19"/>
  <c r="L447" i="19"/>
  <c r="L448" i="19"/>
  <c r="L449" i="19"/>
  <c r="L450" i="19"/>
  <c r="L451" i="19"/>
  <c r="L452" i="19"/>
  <c r="L453" i="19"/>
  <c r="L454" i="19"/>
  <c r="L455" i="19"/>
  <c r="L456" i="19"/>
  <c r="L457" i="19"/>
  <c r="L458" i="19"/>
  <c r="L459" i="19"/>
  <c r="L460" i="19"/>
  <c r="L461" i="19"/>
  <c r="L462" i="19"/>
  <c r="L463" i="19"/>
  <c r="L464" i="19"/>
  <c r="L465" i="19"/>
  <c r="L466" i="19"/>
  <c r="L467" i="19"/>
  <c r="L468" i="19"/>
  <c r="L469" i="19"/>
  <c r="L470" i="19"/>
  <c r="L471" i="19"/>
  <c r="L472" i="19"/>
  <c r="L473" i="19"/>
  <c r="L474" i="19"/>
  <c r="L475" i="19"/>
  <c r="L476" i="19"/>
  <c r="L477" i="19"/>
  <c r="L478" i="19"/>
  <c r="L479" i="19"/>
  <c r="L480" i="19"/>
  <c r="L481" i="19"/>
  <c r="L482" i="19"/>
  <c r="L483" i="19"/>
  <c r="L484" i="19"/>
  <c r="L485" i="19"/>
  <c r="L486" i="19"/>
  <c r="L487" i="19"/>
  <c r="L488" i="19"/>
  <c r="L489" i="19"/>
  <c r="L490" i="19"/>
  <c r="L491" i="19"/>
  <c r="L492" i="19"/>
  <c r="L493" i="19"/>
  <c r="L494" i="19"/>
  <c r="L495" i="19"/>
  <c r="L496" i="19"/>
  <c r="L497" i="19"/>
  <c r="L498" i="19"/>
  <c r="L499" i="19"/>
  <c r="L500" i="19"/>
  <c r="L501" i="19"/>
  <c r="L502" i="19"/>
  <c r="L503" i="19"/>
  <c r="L504" i="19"/>
  <c r="L505" i="19"/>
  <c r="L506" i="19"/>
  <c r="L507" i="19"/>
  <c r="L508" i="19"/>
  <c r="L509" i="19"/>
  <c r="L510" i="19"/>
  <c r="L511" i="19"/>
  <c r="L512" i="19"/>
  <c r="L513" i="19"/>
  <c r="L514" i="19"/>
  <c r="L515" i="19"/>
  <c r="L516" i="19"/>
  <c r="L517" i="19"/>
  <c r="L518" i="19"/>
  <c r="L519" i="19"/>
  <c r="L520" i="19"/>
  <c r="L521" i="19"/>
  <c r="L522" i="19"/>
  <c r="L523" i="19"/>
  <c r="L524" i="19"/>
  <c r="L525" i="19"/>
  <c r="L526" i="19"/>
  <c r="L527" i="19"/>
  <c r="L528" i="19"/>
  <c r="L529" i="19"/>
  <c r="L530" i="19"/>
  <c r="L531" i="19"/>
  <c r="L532" i="19"/>
  <c r="L533" i="19"/>
  <c r="L534" i="19"/>
  <c r="L535" i="19"/>
  <c r="L536" i="19"/>
  <c r="L537" i="19"/>
  <c r="L538" i="19"/>
  <c r="L539" i="19"/>
  <c r="L540" i="19"/>
  <c r="L541" i="19"/>
  <c r="L542" i="19"/>
  <c r="L543" i="19"/>
  <c r="L544" i="19"/>
  <c r="L545" i="19"/>
  <c r="L546" i="19"/>
  <c r="L547" i="19"/>
  <c r="L548" i="19"/>
  <c r="L549" i="19"/>
  <c r="L550" i="19"/>
  <c r="L551" i="19"/>
  <c r="L552" i="19"/>
  <c r="L553" i="19"/>
  <c r="L554" i="19"/>
  <c r="L555" i="19"/>
  <c r="L556" i="19"/>
  <c r="L557" i="19"/>
  <c r="L558" i="19"/>
  <c r="L559" i="19"/>
  <c r="L560" i="19"/>
  <c r="L561" i="19"/>
  <c r="L562" i="19"/>
  <c r="L563" i="19"/>
  <c r="L564" i="19"/>
  <c r="L565" i="19"/>
  <c r="L566" i="19"/>
  <c r="L567" i="19"/>
  <c r="L568" i="19"/>
  <c r="L569" i="19"/>
  <c r="L570" i="19"/>
  <c r="L571" i="19"/>
  <c r="L572" i="19"/>
  <c r="L573" i="19"/>
  <c r="L574" i="19"/>
  <c r="L575" i="19"/>
  <c r="L576" i="19"/>
  <c r="L577" i="19"/>
  <c r="L578" i="19"/>
  <c r="L579" i="19"/>
  <c r="L580" i="19"/>
  <c r="L581" i="19"/>
  <c r="L582" i="19"/>
  <c r="L583" i="19"/>
  <c r="L584" i="19"/>
  <c r="L585" i="19"/>
  <c r="L586" i="19"/>
  <c r="L587" i="19"/>
  <c r="L588" i="19"/>
  <c r="L589" i="19"/>
  <c r="L590" i="19"/>
  <c r="L591" i="19"/>
  <c r="L592" i="19"/>
  <c r="L593" i="19"/>
  <c r="L594" i="19"/>
  <c r="L595" i="19"/>
  <c r="L596" i="19"/>
  <c r="L597" i="19"/>
  <c r="L598" i="19"/>
  <c r="L599" i="19"/>
  <c r="L600" i="19"/>
  <c r="L601" i="19"/>
  <c r="L602" i="19"/>
  <c r="L603" i="19"/>
  <c r="L604" i="19"/>
  <c r="L605" i="19"/>
  <c r="L606" i="19"/>
  <c r="L607" i="19"/>
  <c r="L608" i="19"/>
  <c r="L609" i="19"/>
  <c r="L610" i="19"/>
  <c r="L611" i="19"/>
  <c r="L612" i="19"/>
  <c r="L613" i="19"/>
  <c r="L614" i="19"/>
  <c r="L615" i="19"/>
  <c r="L616" i="19"/>
  <c r="L617" i="19"/>
  <c r="L618" i="19"/>
  <c r="L619" i="19"/>
  <c r="L620" i="19"/>
  <c r="L621" i="19"/>
  <c r="L622" i="19"/>
  <c r="L623" i="19"/>
  <c r="L624" i="19"/>
  <c r="L625" i="19"/>
  <c r="L626" i="19"/>
  <c r="L627" i="19"/>
  <c r="L628" i="19"/>
  <c r="L629" i="19"/>
  <c r="L630" i="19"/>
  <c r="L631" i="19"/>
  <c r="L632" i="19"/>
  <c r="L633" i="19"/>
  <c r="L634" i="19"/>
  <c r="L635" i="19"/>
  <c r="L636" i="19"/>
  <c r="L637" i="19"/>
  <c r="L638" i="19"/>
  <c r="L639" i="19"/>
  <c r="L640" i="19"/>
  <c r="L641" i="19"/>
  <c r="L642" i="19"/>
  <c r="L643" i="19"/>
  <c r="L644" i="19"/>
  <c r="L645" i="19"/>
  <c r="L646" i="19"/>
  <c r="L647" i="19"/>
  <c r="L648" i="19"/>
  <c r="L649" i="19"/>
  <c r="L650" i="19"/>
  <c r="L651" i="19"/>
  <c r="L652" i="19"/>
  <c r="L653" i="19"/>
  <c r="L654" i="19"/>
  <c r="L655" i="19"/>
  <c r="L656" i="19"/>
  <c r="L657" i="19"/>
  <c r="L658" i="19"/>
  <c r="L659" i="19"/>
  <c r="L660" i="19"/>
  <c r="L661" i="19"/>
  <c r="L662" i="19"/>
  <c r="L663" i="19"/>
  <c r="L664" i="19"/>
  <c r="L665" i="19"/>
  <c r="L666" i="19"/>
  <c r="L667" i="19"/>
  <c r="L668" i="19"/>
  <c r="L669" i="19"/>
  <c r="L670" i="19"/>
  <c r="L671" i="19"/>
  <c r="L672" i="19"/>
  <c r="L673" i="19"/>
  <c r="L674" i="19"/>
  <c r="L675" i="19"/>
  <c r="L676" i="19"/>
  <c r="L677" i="19"/>
  <c r="L678" i="19"/>
  <c r="L679" i="19"/>
  <c r="L680" i="19"/>
  <c r="L681" i="19"/>
  <c r="L682" i="19"/>
  <c r="L683" i="19"/>
  <c r="L684" i="19"/>
  <c r="L685" i="19"/>
  <c r="L686" i="19"/>
  <c r="L687" i="19"/>
  <c r="L688" i="19"/>
  <c r="L689" i="19"/>
  <c r="L690" i="19"/>
  <c r="L691" i="19"/>
  <c r="L692" i="19"/>
  <c r="L693" i="19"/>
  <c r="L694" i="19"/>
  <c r="L695" i="19"/>
  <c r="L696" i="19"/>
  <c r="L697" i="19"/>
  <c r="L698" i="19"/>
  <c r="L699" i="19"/>
  <c r="L700" i="19"/>
  <c r="L701" i="19"/>
  <c r="L702" i="19"/>
  <c r="L703" i="19"/>
  <c r="L704" i="19"/>
  <c r="L705" i="19"/>
  <c r="L706" i="19"/>
  <c r="L707" i="19"/>
  <c r="L708" i="19"/>
  <c r="L709" i="19"/>
  <c r="L710" i="19"/>
  <c r="L711" i="19"/>
  <c r="L712" i="19"/>
  <c r="L713" i="19"/>
  <c r="L714" i="19"/>
  <c r="L715" i="19"/>
  <c r="L716" i="19"/>
  <c r="L717" i="19"/>
  <c r="L718" i="19"/>
  <c r="L719" i="19"/>
  <c r="L720" i="19"/>
  <c r="L721" i="19"/>
  <c r="L722" i="19"/>
  <c r="L723" i="19"/>
  <c r="L724" i="19"/>
  <c r="L725" i="19"/>
  <c r="L726" i="19"/>
  <c r="L727" i="19"/>
  <c r="L728" i="19"/>
  <c r="L729" i="19"/>
  <c r="L730" i="19"/>
  <c r="L731" i="19"/>
  <c r="L732" i="19"/>
  <c r="L733" i="19"/>
  <c r="L734" i="19"/>
  <c r="L735" i="19"/>
  <c r="L736" i="19"/>
  <c r="L737" i="19"/>
  <c r="L738" i="19"/>
  <c r="L739" i="19"/>
  <c r="L740" i="19"/>
  <c r="L741" i="19"/>
  <c r="L742" i="19"/>
  <c r="L743" i="19"/>
  <c r="L744" i="19"/>
  <c r="L745" i="19"/>
  <c r="L746" i="19"/>
  <c r="L747" i="19"/>
  <c r="L748" i="19"/>
  <c r="L749" i="19"/>
  <c r="L750" i="19"/>
  <c r="L751" i="19"/>
  <c r="L752" i="19"/>
  <c r="L753" i="19"/>
  <c r="L754" i="19"/>
  <c r="L755" i="19"/>
  <c r="L756" i="19"/>
  <c r="L757" i="19"/>
  <c r="L758" i="19"/>
  <c r="L759" i="19"/>
  <c r="L760" i="19"/>
  <c r="L761" i="19"/>
  <c r="L762" i="19"/>
  <c r="L763" i="19"/>
  <c r="L764" i="19"/>
  <c r="L765" i="19"/>
  <c r="L766" i="19"/>
  <c r="L767" i="19"/>
  <c r="L768" i="19"/>
  <c r="L769" i="19"/>
  <c r="L770" i="19"/>
  <c r="L771" i="19"/>
  <c r="L772" i="19"/>
  <c r="L773" i="19"/>
  <c r="L774" i="19"/>
  <c r="L775" i="19"/>
  <c r="L776" i="19"/>
  <c r="L777" i="19"/>
  <c r="L778" i="19"/>
  <c r="L779" i="19"/>
  <c r="L780" i="19"/>
  <c r="L781" i="19"/>
  <c r="L782" i="19"/>
  <c r="L783" i="19"/>
  <c r="L784" i="19"/>
  <c r="L785" i="19"/>
  <c r="L786" i="19"/>
  <c r="L787" i="19"/>
  <c r="L788" i="19"/>
  <c r="L789" i="19"/>
  <c r="L790" i="19"/>
  <c r="L791" i="19"/>
  <c r="L792" i="19"/>
  <c r="L793" i="19"/>
  <c r="L794" i="19"/>
  <c r="L795" i="19"/>
  <c r="L796" i="19"/>
  <c r="L797" i="19"/>
  <c r="L798" i="19"/>
  <c r="L799" i="19"/>
  <c r="L800" i="19"/>
  <c r="L801" i="19"/>
  <c r="L802" i="19"/>
  <c r="L803" i="19"/>
  <c r="L804" i="19"/>
  <c r="L805" i="19"/>
  <c r="L806" i="19"/>
  <c r="L807" i="19"/>
  <c r="L808" i="19"/>
  <c r="L809" i="19"/>
  <c r="L810" i="19"/>
  <c r="L811" i="19"/>
  <c r="L812" i="19"/>
  <c r="L813" i="19"/>
  <c r="L814" i="19"/>
  <c r="L815" i="19"/>
  <c r="L816" i="19"/>
  <c r="L817" i="19"/>
  <c r="L818" i="19"/>
  <c r="L819" i="19"/>
  <c r="L820" i="19"/>
  <c r="L821" i="19"/>
  <c r="L822" i="19"/>
  <c r="L823" i="19"/>
  <c r="L824" i="19"/>
  <c r="L825" i="19"/>
  <c r="L826" i="19"/>
  <c r="L827" i="19"/>
  <c r="L828" i="19"/>
  <c r="L829" i="19"/>
  <c r="L830" i="19"/>
  <c r="L831" i="19"/>
  <c r="L832" i="19"/>
  <c r="L833" i="19"/>
  <c r="L834" i="19"/>
  <c r="L835" i="19"/>
  <c r="L836" i="19"/>
  <c r="L837" i="19"/>
  <c r="L838" i="19"/>
  <c r="L839" i="19"/>
  <c r="L840" i="19"/>
  <c r="L841" i="19"/>
  <c r="L842" i="19"/>
  <c r="B3" i="20"/>
  <c r="B4" i="20"/>
  <c r="B5" i="20"/>
  <c r="B6" i="20"/>
  <c r="B7" i="20"/>
  <c r="B8" i="20"/>
  <c r="B9" i="20"/>
  <c r="B10" i="20"/>
  <c r="B11" i="20"/>
  <c r="B12" i="20"/>
  <c r="B13" i="20"/>
  <c r="B14" i="20"/>
  <c r="B15" i="20"/>
  <c r="B16" i="20"/>
  <c r="B17" i="20"/>
  <c r="B18" i="20"/>
  <c r="B19" i="20"/>
  <c r="B20" i="20"/>
  <c r="B21" i="20"/>
  <c r="B22" i="20"/>
  <c r="B23" i="20"/>
  <c r="B24" i="20"/>
  <c r="B25" i="20"/>
  <c r="B26" i="20"/>
  <c r="B27" i="20"/>
  <c r="B28" i="20"/>
  <c r="B29" i="20"/>
  <c r="B30" i="20"/>
  <c r="B31" i="20"/>
  <c r="B32" i="20"/>
  <c r="B33" i="20"/>
  <c r="B34" i="20"/>
  <c r="B35" i="20"/>
  <c r="B36" i="20"/>
  <c r="B37" i="20"/>
  <c r="B38" i="20"/>
  <c r="B39" i="20"/>
  <c r="B40" i="20"/>
  <c r="B41" i="20"/>
  <c r="B42" i="20"/>
  <c r="B43" i="20"/>
  <c r="B44" i="20"/>
  <c r="B45" i="20"/>
  <c r="B46" i="20"/>
  <c r="B47" i="20"/>
  <c r="B48" i="20"/>
  <c r="B49" i="20"/>
  <c r="B50" i="20"/>
  <c r="B51" i="20"/>
  <c r="B52" i="20"/>
  <c r="B53" i="20"/>
  <c r="B54" i="20"/>
  <c r="B55" i="20"/>
  <c r="B56" i="20"/>
  <c r="B57" i="20"/>
  <c r="B58" i="20"/>
  <c r="B59" i="20"/>
  <c r="B60" i="20"/>
  <c r="B61" i="20"/>
  <c r="B62" i="20"/>
  <c r="B63" i="20"/>
  <c r="B64" i="20"/>
  <c r="B65" i="20"/>
  <c r="B66" i="20"/>
  <c r="B67" i="20"/>
  <c r="B68" i="20"/>
  <c r="B69" i="20"/>
  <c r="B70" i="20"/>
  <c r="B71" i="20"/>
  <c r="B72" i="20"/>
  <c r="B73" i="20"/>
  <c r="B74" i="20"/>
  <c r="B75" i="20"/>
  <c r="B76" i="20"/>
  <c r="B77" i="20"/>
  <c r="B78" i="20"/>
  <c r="B79" i="20"/>
  <c r="B80" i="20"/>
  <c r="B81" i="20"/>
  <c r="B82" i="20"/>
  <c r="B83" i="20"/>
  <c r="B84" i="20"/>
  <c r="B85" i="20"/>
  <c r="B86" i="20"/>
  <c r="B87" i="20"/>
  <c r="B88" i="20"/>
  <c r="B89" i="20"/>
  <c r="B90" i="20"/>
  <c r="B91" i="20"/>
  <c r="B92" i="20"/>
  <c r="B93" i="20"/>
  <c r="B94" i="20"/>
  <c r="B95" i="20"/>
  <c r="B96" i="20"/>
  <c r="B97" i="20"/>
  <c r="B98" i="20"/>
  <c r="B99" i="20"/>
  <c r="B100" i="20"/>
  <c r="B101" i="20"/>
  <c r="B102" i="20"/>
  <c r="B103" i="20"/>
  <c r="B104" i="20"/>
  <c r="B105" i="20"/>
  <c r="B106" i="20"/>
  <c r="B107" i="20"/>
  <c r="B108" i="20"/>
  <c r="B109" i="20"/>
  <c r="B110" i="20"/>
  <c r="B111" i="20"/>
  <c r="B112" i="20"/>
  <c r="B113" i="20"/>
  <c r="B114" i="20"/>
  <c r="B115" i="20"/>
  <c r="B116" i="20"/>
  <c r="B117" i="20"/>
  <c r="B118" i="20"/>
  <c r="B119" i="20"/>
  <c r="B120" i="20"/>
  <c r="B121" i="20"/>
  <c r="B122" i="20"/>
  <c r="B123" i="20"/>
  <c r="B124" i="20"/>
  <c r="B125" i="20"/>
  <c r="B126" i="20"/>
  <c r="B127" i="20"/>
  <c r="B128" i="20"/>
  <c r="B129" i="20"/>
  <c r="B130" i="20"/>
  <c r="B131" i="20"/>
  <c r="B132" i="20"/>
  <c r="B133" i="20"/>
  <c r="B134" i="20"/>
  <c r="B135" i="20"/>
  <c r="B136" i="20"/>
  <c r="B137" i="20"/>
  <c r="B138" i="20"/>
  <c r="B139" i="20"/>
  <c r="B140" i="20"/>
  <c r="B141" i="20"/>
  <c r="B142" i="20"/>
  <c r="B143" i="20"/>
  <c r="B144" i="20"/>
  <c r="B145" i="20"/>
  <c r="B146" i="20"/>
  <c r="B147" i="20"/>
  <c r="B148" i="20"/>
  <c r="B149" i="20"/>
  <c r="B150" i="20"/>
  <c r="B151" i="20"/>
  <c r="B152" i="20"/>
  <c r="B153" i="20"/>
  <c r="B154" i="20"/>
  <c r="B155" i="20"/>
  <c r="B156" i="20"/>
  <c r="B157" i="20"/>
  <c r="B158" i="20"/>
  <c r="B159" i="20"/>
  <c r="B160" i="20"/>
  <c r="B161" i="20"/>
  <c r="B162" i="20"/>
  <c r="B163" i="20"/>
  <c r="B164" i="20"/>
  <c r="B165" i="20"/>
  <c r="B166" i="20"/>
  <c r="B167" i="20"/>
  <c r="B168" i="20"/>
  <c r="B169" i="20"/>
  <c r="B170" i="20"/>
  <c r="B171" i="20"/>
  <c r="B172" i="20"/>
  <c r="B173" i="20"/>
  <c r="B174" i="20"/>
  <c r="B175" i="20"/>
  <c r="B176" i="20"/>
  <c r="B177" i="20"/>
  <c r="B178" i="20"/>
  <c r="B179" i="20"/>
  <c r="B180" i="20"/>
  <c r="B181" i="20"/>
  <c r="B182" i="20"/>
  <c r="B183" i="20"/>
  <c r="B184" i="20"/>
  <c r="B185" i="20"/>
  <c r="B186" i="20"/>
  <c r="B187" i="20"/>
  <c r="B188" i="20"/>
  <c r="B189" i="20"/>
  <c r="B190" i="20"/>
  <c r="B191" i="20"/>
  <c r="B192" i="20"/>
  <c r="B193" i="20"/>
  <c r="B194" i="20"/>
  <c r="B195" i="20"/>
  <c r="B196" i="20"/>
  <c r="B197" i="20"/>
  <c r="B198" i="20"/>
  <c r="B199" i="20"/>
  <c r="B200" i="20"/>
  <c r="B201" i="20"/>
  <c r="B202" i="20"/>
  <c r="B203" i="20"/>
  <c r="B204" i="20"/>
  <c r="B205" i="20"/>
  <c r="B206" i="20"/>
  <c r="B207" i="20"/>
  <c r="B208" i="20"/>
  <c r="B209" i="20"/>
  <c r="B210" i="20"/>
  <c r="B211" i="20"/>
  <c r="B212" i="20"/>
  <c r="B213" i="20"/>
  <c r="B214" i="20"/>
  <c r="B215" i="20"/>
  <c r="B216" i="20"/>
  <c r="B217" i="20"/>
  <c r="B2" i="20"/>
  <c r="N138" i="16"/>
  <c r="O138" i="16"/>
  <c r="O66" i="16"/>
  <c r="N66" i="16"/>
  <c r="O58" i="16"/>
  <c r="N58" i="16"/>
  <c r="O8" i="16"/>
  <c r="N8" i="16"/>
  <c r="Q8" i="29" s="1" a="1"/>
  <c r="Q8" i="29" s="1"/>
  <c r="O43" i="16"/>
  <c r="N43" i="16"/>
  <c r="P2" i="16"/>
  <c r="O2" i="16"/>
  <c r="O5" i="16"/>
  <c r="O486" i="16"/>
  <c r="O494" i="16"/>
  <c r="O23" i="16"/>
  <c r="O27" i="16"/>
  <c r="O15" i="16"/>
  <c r="O19" i="16"/>
  <c r="O11" i="16"/>
  <c r="O31" i="16"/>
  <c r="O32" i="16"/>
  <c r="O469" i="16"/>
  <c r="O39" i="16"/>
  <c r="O52" i="16"/>
  <c r="O47" i="16"/>
  <c r="O90" i="16"/>
  <c r="O98" i="16"/>
  <c r="O59" i="16"/>
  <c r="O94" i="16"/>
  <c r="O102" i="16"/>
  <c r="O67" i="16"/>
  <c r="O106" i="16"/>
  <c r="O110" i="16"/>
  <c r="O114" i="16"/>
  <c r="O118" i="16"/>
  <c r="O122" i="16"/>
  <c r="O126" i="16"/>
  <c r="O130" i="16"/>
  <c r="O134" i="16"/>
  <c r="O82" i="16"/>
  <c r="O86" i="16"/>
  <c r="O74" i="16"/>
  <c r="O78" i="16"/>
  <c r="O141" i="16"/>
  <c r="O55" i="16"/>
  <c r="O148" i="16"/>
  <c r="O187" i="16"/>
  <c r="O191" i="16"/>
  <c r="O203" i="16"/>
  <c r="O207" i="16"/>
  <c r="O195" i="16"/>
  <c r="O199" i="16"/>
  <c r="O211" i="16"/>
  <c r="O215" i="16"/>
  <c r="O155" i="16"/>
  <c r="O159" i="16"/>
  <c r="O171" i="16"/>
  <c r="O175" i="16"/>
  <c r="O163" i="16"/>
  <c r="O167" i="16"/>
  <c r="O179" i="16"/>
  <c r="O183" i="16"/>
  <c r="O470" i="16"/>
  <c r="O471" i="16"/>
  <c r="O478" i="16"/>
  <c r="O479" i="16"/>
  <c r="O496" i="16"/>
  <c r="O497" i="16"/>
  <c r="O498" i="16"/>
  <c r="O219" i="16"/>
  <c r="O220" i="16"/>
  <c r="O221" i="16"/>
  <c r="O222" i="16"/>
  <c r="O223" i="16"/>
  <c r="O224" i="16"/>
  <c r="O225" i="16"/>
  <c r="O226" i="16"/>
  <c r="O227" i="16"/>
  <c r="O228" i="16"/>
  <c r="O229" i="16"/>
  <c r="O230" i="16"/>
  <c r="O231" i="16"/>
  <c r="O232" i="16"/>
  <c r="O233" i="16"/>
  <c r="O234" i="16"/>
  <c r="O235" i="16"/>
  <c r="O236" i="16"/>
  <c r="O237" i="16"/>
  <c r="O238" i="16"/>
  <c r="O239" i="16"/>
  <c r="O240" i="16"/>
  <c r="O241" i="16"/>
  <c r="O242" i="16"/>
  <c r="O243" i="16"/>
  <c r="O244" i="16"/>
  <c r="O245" i="16"/>
  <c r="O246" i="16"/>
  <c r="O247" i="16"/>
  <c r="O248" i="16"/>
  <c r="O249" i="16"/>
  <c r="O256" i="16"/>
  <c r="O257" i="16"/>
  <c r="O258" i="16"/>
  <c r="O259" i="16"/>
  <c r="O260" i="16"/>
  <c r="O261" i="16"/>
  <c r="O262" i="16"/>
  <c r="O263" i="16"/>
  <c r="O264" i="16"/>
  <c r="O265" i="16"/>
  <c r="O266" i="16"/>
  <c r="O267" i="16"/>
  <c r="O268" i="16"/>
  <c r="O269" i="16"/>
  <c r="O270" i="16"/>
  <c r="O271" i="16"/>
  <c r="O272" i="16"/>
  <c r="O273" i="16"/>
  <c r="O274" i="16"/>
  <c r="O275" i="16"/>
  <c r="O276" i="16"/>
  <c r="O277" i="16"/>
  <c r="O278" i="16"/>
  <c r="O279" i="16"/>
  <c r="O280" i="16"/>
  <c r="O281" i="16"/>
  <c r="O282" i="16"/>
  <c r="O283" i="16"/>
  <c r="O284" i="16"/>
  <c r="O285" i="16"/>
  <c r="O286" i="16"/>
  <c r="O287" i="16"/>
  <c r="O288" i="16"/>
  <c r="O289" i="16"/>
  <c r="O290" i="16"/>
  <c r="O291" i="16"/>
  <c r="O292" i="16"/>
  <c r="O293" i="16"/>
  <c r="O294" i="16"/>
  <c r="O295" i="16"/>
  <c r="O296" i="16"/>
  <c r="O297" i="16"/>
  <c r="O298" i="16"/>
  <c r="O299" i="16"/>
  <c r="O300" i="16"/>
  <c r="O301" i="16"/>
  <c r="O302" i="16"/>
  <c r="O303" i="16"/>
  <c r="O304" i="16"/>
  <c r="O305" i="16"/>
  <c r="O306" i="16"/>
  <c r="O307" i="16"/>
  <c r="O308" i="16"/>
  <c r="O309" i="16"/>
  <c r="O310" i="16"/>
  <c r="O311" i="16"/>
  <c r="O312" i="16"/>
  <c r="O313" i="16"/>
  <c r="O314" i="16"/>
  <c r="O315" i="16"/>
  <c r="O316" i="16"/>
  <c r="O317" i="16"/>
  <c r="O318" i="16"/>
  <c r="O319" i="16"/>
  <c r="O320" i="16"/>
  <c r="O321" i="16"/>
  <c r="O322" i="16"/>
  <c r="O323" i="16"/>
  <c r="O324" i="16"/>
  <c r="O325" i="16"/>
  <c r="O326" i="16"/>
  <c r="O327" i="16"/>
  <c r="O328" i="16"/>
  <c r="O329" i="16"/>
  <c r="O330" i="16"/>
  <c r="O331" i="16"/>
  <c r="O332" i="16"/>
  <c r="O333" i="16"/>
  <c r="O334" i="16"/>
  <c r="O335" i="16"/>
  <c r="O336" i="16"/>
  <c r="O337" i="16"/>
  <c r="O338" i="16"/>
  <c r="O339" i="16"/>
  <c r="O340" i="16"/>
  <c r="O341" i="16"/>
  <c r="O342" i="16"/>
  <c r="O343" i="16"/>
  <c r="O344" i="16"/>
  <c r="O345" i="16"/>
  <c r="O346" i="16"/>
  <c r="O347" i="16"/>
  <c r="O348" i="16"/>
  <c r="O349" i="16"/>
  <c r="O350" i="16"/>
  <c r="O351" i="16"/>
  <c r="O352" i="16"/>
  <c r="O353" i="16"/>
  <c r="O354" i="16"/>
  <c r="O355" i="16"/>
  <c r="O356" i="16"/>
  <c r="O357" i="16"/>
  <c r="O358" i="16"/>
  <c r="O359" i="16"/>
  <c r="O360" i="16"/>
  <c r="O361" i="16"/>
  <c r="O363" i="16"/>
  <c r="O364" i="16"/>
  <c r="O365" i="16"/>
  <c r="O366" i="16"/>
  <c r="O367" i="16"/>
  <c r="O368" i="16"/>
  <c r="O369" i="16"/>
  <c r="O370" i="16"/>
  <c r="O371" i="16"/>
  <c r="O404" i="16"/>
  <c r="O405" i="16"/>
  <c r="O406" i="16"/>
  <c r="O407" i="16"/>
  <c r="O408" i="16"/>
  <c r="O409" i="16"/>
  <c r="O410" i="16"/>
  <c r="O411" i="16"/>
  <c r="O412" i="16"/>
  <c r="O413" i="16"/>
  <c r="O414" i="16"/>
  <c r="O415" i="16"/>
  <c r="O416" i="16"/>
  <c r="O417" i="16"/>
  <c r="O418" i="16"/>
  <c r="O419" i="16"/>
  <c r="O372" i="16"/>
  <c r="O373" i="16"/>
  <c r="O374" i="16"/>
  <c r="O375" i="16"/>
  <c r="O376" i="16"/>
  <c r="O377" i="16"/>
  <c r="O378" i="16"/>
  <c r="O379" i="16"/>
  <c r="O380" i="16"/>
  <c r="O381" i="16"/>
  <c r="O382" i="16"/>
  <c r="O383" i="16"/>
  <c r="O384" i="16"/>
  <c r="O385" i="16"/>
  <c r="O386" i="16"/>
  <c r="O387" i="16"/>
  <c r="O420" i="16"/>
  <c r="O421" i="16"/>
  <c r="O422" i="16"/>
  <c r="O423" i="16"/>
  <c r="O424" i="16"/>
  <c r="O425" i="16"/>
  <c r="O426" i="16"/>
  <c r="O427" i="16"/>
  <c r="O428" i="16"/>
  <c r="O429" i="16"/>
  <c r="O430" i="16"/>
  <c r="O431" i="16"/>
  <c r="O432" i="16"/>
  <c r="O433" i="16"/>
  <c r="O434" i="16"/>
  <c r="O435" i="16"/>
  <c r="O388" i="16"/>
  <c r="O389" i="16"/>
  <c r="O390" i="16"/>
  <c r="O391" i="16"/>
  <c r="O392" i="16"/>
  <c r="O393" i="16"/>
  <c r="O394" i="16"/>
  <c r="O395" i="16"/>
  <c r="O396" i="16"/>
  <c r="O397" i="16"/>
  <c r="O398" i="16"/>
  <c r="O399" i="16"/>
  <c r="O400" i="16"/>
  <c r="O401" i="16"/>
  <c r="O402" i="16"/>
  <c r="O403" i="16"/>
  <c r="O436" i="16"/>
  <c r="O437" i="16"/>
  <c r="O438" i="16"/>
  <c r="O439" i="16"/>
  <c r="O440" i="16"/>
  <c r="O441" i="16"/>
  <c r="O442" i="16"/>
  <c r="O443" i="16"/>
  <c r="O444" i="16"/>
  <c r="O445" i="16"/>
  <c r="O446" i="16"/>
  <c r="O447" i="16"/>
  <c r="O448" i="16"/>
  <c r="O449" i="16"/>
  <c r="O450" i="16"/>
  <c r="O451" i="16"/>
  <c r="O452" i="16"/>
  <c r="O453" i="16"/>
  <c r="O454" i="16"/>
  <c r="O455" i="16"/>
  <c r="O456" i="16"/>
  <c r="O457" i="16"/>
  <c r="O458" i="16"/>
  <c r="O459" i="16"/>
  <c r="O460" i="16"/>
  <c r="O461" i="16"/>
  <c r="O462" i="16"/>
  <c r="O463" i="16"/>
  <c r="O464" i="16"/>
  <c r="O465" i="16"/>
  <c r="O466" i="16"/>
  <c r="O467" i="16"/>
  <c r="O468" i="16"/>
  <c r="N2" i="16"/>
  <c r="N5" i="16"/>
  <c r="N486" i="16"/>
  <c r="N494" i="16"/>
  <c r="N23" i="16"/>
  <c r="N27" i="16"/>
  <c r="N15" i="16"/>
  <c r="N19" i="16"/>
  <c r="N11" i="16"/>
  <c r="N31" i="16"/>
  <c r="N32" i="16"/>
  <c r="N469" i="16"/>
  <c r="N39" i="16"/>
  <c r="N52" i="16"/>
  <c r="N47" i="16"/>
  <c r="N90" i="16"/>
  <c r="N98" i="16"/>
  <c r="N59" i="16"/>
  <c r="N94" i="16"/>
  <c r="N102" i="16"/>
  <c r="Q102" i="29" s="1" a="1"/>
  <c r="Q102" i="29" s="1"/>
  <c r="N67" i="16"/>
  <c r="N106" i="16"/>
  <c r="N110" i="16"/>
  <c r="Q110" i="29" s="1" a="1"/>
  <c r="Q110" i="29" s="1"/>
  <c r="N114" i="16"/>
  <c r="N118" i="16"/>
  <c r="N122" i="16"/>
  <c r="N126" i="16"/>
  <c r="N130" i="16"/>
  <c r="N134" i="16"/>
  <c r="N82" i="16"/>
  <c r="N86" i="16"/>
  <c r="N74" i="16"/>
  <c r="N78" i="16"/>
  <c r="N141" i="16"/>
  <c r="Q55" i="16" a="1"/>
  <c r="Q55" i="16" s="1"/>
  <c r="N148" i="16"/>
  <c r="N187" i="16"/>
  <c r="N191" i="16"/>
  <c r="N203" i="16"/>
  <c r="N207" i="16"/>
  <c r="N195" i="16"/>
  <c r="N199" i="16"/>
  <c r="N211" i="16"/>
  <c r="N215" i="16"/>
  <c r="N155" i="16"/>
  <c r="N159" i="16"/>
  <c r="N171" i="16"/>
  <c r="N175" i="16"/>
  <c r="Q175" i="29" s="1" a="1"/>
  <c r="Q175" i="29" s="1"/>
  <c r="N163" i="16"/>
  <c r="N167" i="16"/>
  <c r="N179" i="16"/>
  <c r="N183" i="16"/>
  <c r="N470" i="16"/>
  <c r="N471" i="16"/>
  <c r="N478" i="16"/>
  <c r="N479" i="16"/>
  <c r="N496" i="16"/>
  <c r="N497" i="16"/>
  <c r="N498" i="16"/>
  <c r="N219" i="16"/>
  <c r="N220" i="16"/>
  <c r="N221" i="16"/>
  <c r="N222" i="16"/>
  <c r="N223" i="16"/>
  <c r="N224" i="16"/>
  <c r="N225" i="16"/>
  <c r="N226" i="16"/>
  <c r="N227" i="16"/>
  <c r="N228" i="16"/>
  <c r="N229" i="16"/>
  <c r="N230" i="16"/>
  <c r="N231" i="16"/>
  <c r="N232" i="16"/>
  <c r="N233" i="16"/>
  <c r="N234" i="16"/>
  <c r="N235" i="16"/>
  <c r="N236" i="16"/>
  <c r="N237" i="16"/>
  <c r="N238" i="16"/>
  <c r="N239" i="16"/>
  <c r="N240" i="16"/>
  <c r="N241" i="16"/>
  <c r="N242" i="16"/>
  <c r="N243" i="16"/>
  <c r="N244" i="16"/>
  <c r="N245" i="16"/>
  <c r="N246" i="16"/>
  <c r="N247" i="16"/>
  <c r="N248" i="16"/>
  <c r="N249" i="16"/>
  <c r="N256" i="16"/>
  <c r="N257" i="16"/>
  <c r="N258" i="16"/>
  <c r="N259" i="16"/>
  <c r="N260" i="16"/>
  <c r="N261" i="16"/>
  <c r="N262" i="16"/>
  <c r="N263" i="16"/>
  <c r="N264" i="16"/>
  <c r="N265" i="16"/>
  <c r="N266" i="16"/>
  <c r="N267" i="16"/>
  <c r="N268" i="16"/>
  <c r="N269" i="16"/>
  <c r="N270" i="16"/>
  <c r="N271" i="16"/>
  <c r="N272" i="16"/>
  <c r="N273" i="16"/>
  <c r="N274" i="16"/>
  <c r="N275" i="16"/>
  <c r="N276" i="16"/>
  <c r="N277" i="16"/>
  <c r="N278" i="16"/>
  <c r="N279" i="16"/>
  <c r="N280" i="16"/>
  <c r="N281" i="16"/>
  <c r="N282" i="16"/>
  <c r="N283" i="16"/>
  <c r="N284" i="16"/>
  <c r="N285" i="16"/>
  <c r="N286" i="16"/>
  <c r="N287" i="16"/>
  <c r="N288" i="16"/>
  <c r="N289" i="16"/>
  <c r="N290" i="16"/>
  <c r="N291" i="16"/>
  <c r="N292" i="16"/>
  <c r="N293" i="16"/>
  <c r="N294" i="16"/>
  <c r="N295" i="16"/>
  <c r="N296" i="16"/>
  <c r="N297" i="16"/>
  <c r="N298" i="16"/>
  <c r="N299" i="16"/>
  <c r="N300" i="16"/>
  <c r="N301" i="16"/>
  <c r="N302" i="16"/>
  <c r="N303" i="16"/>
  <c r="N304" i="16"/>
  <c r="N305" i="16"/>
  <c r="N306" i="16"/>
  <c r="N307" i="16"/>
  <c r="N308" i="16"/>
  <c r="N309" i="16"/>
  <c r="N310" i="16"/>
  <c r="N311" i="16"/>
  <c r="N312" i="16"/>
  <c r="N313" i="16"/>
  <c r="N314" i="16"/>
  <c r="N315" i="16"/>
  <c r="N316" i="16"/>
  <c r="N317" i="16"/>
  <c r="N318" i="16"/>
  <c r="N319" i="16"/>
  <c r="N320" i="16"/>
  <c r="N321" i="16"/>
  <c r="N322" i="16"/>
  <c r="N323" i="16"/>
  <c r="N324" i="16"/>
  <c r="N325" i="16"/>
  <c r="N326" i="16"/>
  <c r="N327" i="16"/>
  <c r="N328" i="16"/>
  <c r="N329" i="16"/>
  <c r="N330" i="16"/>
  <c r="N331" i="16"/>
  <c r="N332" i="16"/>
  <c r="N333" i="16"/>
  <c r="N334" i="16"/>
  <c r="N335" i="16"/>
  <c r="N336" i="16"/>
  <c r="N337" i="16"/>
  <c r="N338" i="16"/>
  <c r="N339" i="16"/>
  <c r="N340" i="16"/>
  <c r="N341" i="16"/>
  <c r="N342" i="16"/>
  <c r="N343" i="16"/>
  <c r="N344" i="16"/>
  <c r="N345" i="16"/>
  <c r="N346" i="16"/>
  <c r="N347" i="16"/>
  <c r="N348" i="16"/>
  <c r="N349" i="16"/>
  <c r="N350" i="16"/>
  <c r="N351" i="16"/>
  <c r="N352" i="16"/>
  <c r="N353" i="16"/>
  <c r="N354" i="16"/>
  <c r="N355" i="16"/>
  <c r="N356" i="16"/>
  <c r="N357" i="16"/>
  <c r="N358" i="16"/>
  <c r="N359" i="16"/>
  <c r="N360" i="16"/>
  <c r="N361" i="16"/>
  <c r="N363" i="16"/>
  <c r="N364" i="16"/>
  <c r="N365" i="16"/>
  <c r="N366" i="16"/>
  <c r="N367" i="16"/>
  <c r="N368" i="16"/>
  <c r="N369" i="16"/>
  <c r="N370" i="16"/>
  <c r="N371" i="16"/>
  <c r="N404" i="16"/>
  <c r="N405" i="16"/>
  <c r="N406" i="16"/>
  <c r="N407" i="16"/>
  <c r="N408" i="16"/>
  <c r="N409" i="16"/>
  <c r="N410" i="16"/>
  <c r="N411" i="16"/>
  <c r="N412" i="16"/>
  <c r="N413" i="16"/>
  <c r="N414" i="16"/>
  <c r="N415" i="16"/>
  <c r="N416" i="16"/>
  <c r="N417" i="16"/>
  <c r="N418" i="16"/>
  <c r="N419" i="16"/>
  <c r="N372" i="16"/>
  <c r="N373" i="16"/>
  <c r="N374" i="16"/>
  <c r="N375" i="16"/>
  <c r="N376" i="16"/>
  <c r="N377" i="16"/>
  <c r="N378" i="16"/>
  <c r="N379" i="16"/>
  <c r="N380" i="16"/>
  <c r="N381" i="16"/>
  <c r="N382" i="16"/>
  <c r="N383" i="16"/>
  <c r="N384" i="16"/>
  <c r="N385" i="16"/>
  <c r="N386" i="16"/>
  <c r="N387" i="16"/>
  <c r="N420" i="16"/>
  <c r="N421" i="16"/>
  <c r="N422" i="16"/>
  <c r="N423" i="16"/>
  <c r="N424" i="16"/>
  <c r="N425" i="16"/>
  <c r="N426" i="16"/>
  <c r="N427" i="16"/>
  <c r="N428" i="16"/>
  <c r="N429" i="16"/>
  <c r="N430" i="16"/>
  <c r="N431" i="16"/>
  <c r="N432" i="16"/>
  <c r="N433" i="16"/>
  <c r="N434" i="16"/>
  <c r="N435" i="16"/>
  <c r="N388" i="16"/>
  <c r="N389" i="16"/>
  <c r="N390" i="16"/>
  <c r="N391" i="16"/>
  <c r="N392" i="16"/>
  <c r="N393" i="16"/>
  <c r="N394" i="16"/>
  <c r="N395" i="16"/>
  <c r="N396" i="16"/>
  <c r="N397" i="16"/>
  <c r="N398" i="16"/>
  <c r="N399" i="16"/>
  <c r="N400" i="16"/>
  <c r="N401" i="16"/>
  <c r="N402" i="16"/>
  <c r="N403" i="16"/>
  <c r="N436" i="16"/>
  <c r="N437" i="16"/>
  <c r="N438" i="16"/>
  <c r="N439" i="16"/>
  <c r="N440" i="16"/>
  <c r="N441" i="16"/>
  <c r="N442" i="16"/>
  <c r="N443" i="16"/>
  <c r="N444" i="16"/>
  <c r="N445" i="16"/>
  <c r="N446" i="16"/>
  <c r="N447" i="16"/>
  <c r="N448" i="16"/>
  <c r="N449" i="16"/>
  <c r="N450" i="16"/>
  <c r="N451" i="16"/>
  <c r="N452" i="16"/>
  <c r="N453" i="16"/>
  <c r="N454" i="16"/>
  <c r="N455" i="16"/>
  <c r="N456" i="16"/>
  <c r="N457" i="16"/>
  <c r="N458" i="16"/>
  <c r="N459" i="16"/>
  <c r="N460" i="16"/>
  <c r="N461" i="16"/>
  <c r="N462" i="16"/>
  <c r="N463" i="16"/>
  <c r="N464" i="16"/>
  <c r="N465" i="16"/>
  <c r="N466" i="16"/>
  <c r="N467" i="16"/>
  <c r="N468" i="16"/>
  <c r="Y300" i="22" l="1" a="1"/>
  <c r="Y300" i="22" s="1"/>
  <c r="Y302" i="22" a="1"/>
  <c r="Y302" i="22" s="1"/>
  <c r="Y301" i="22" a="1"/>
  <c r="Y301" i="22" s="1"/>
  <c r="Y937" i="22" a="1"/>
  <c r="Y937" i="22" s="1"/>
  <c r="W631" i="22"/>
  <c r="A631" i="22" s="1"/>
  <c r="Y5" i="22" a="1"/>
  <c r="Y5" i="22" s="1"/>
  <c r="Y701" i="22" a="1"/>
  <c r="Y701" i="22" s="1"/>
  <c r="Y593" i="22" a="1"/>
  <c r="Y593" i="22" s="1"/>
  <c r="Y746" i="22" a="1"/>
  <c r="Y746" i="22" s="1"/>
  <c r="Y6" i="22" a="1"/>
  <c r="Y6" i="22" s="1"/>
  <c r="Y702" i="22" a="1"/>
  <c r="Y702" i="22" s="1"/>
  <c r="Y594" i="22" a="1"/>
  <c r="Y594" i="22" s="1"/>
  <c r="Y343" i="22" a="1"/>
  <c r="Y343" i="22" s="1"/>
  <c r="Y747" i="22" a="1"/>
  <c r="Y747" i="22" s="1"/>
  <c r="Y503" i="22" a="1"/>
  <c r="Y503" i="22" s="1"/>
  <c r="Y699" i="22" a="1"/>
  <c r="Y699" i="22" s="1"/>
  <c r="Y345" i="22" a="1"/>
  <c r="Y345" i="22" s="1"/>
  <c r="Y106" i="22" a="1"/>
  <c r="Y106" i="22" s="1"/>
  <c r="Y504" i="22" a="1"/>
  <c r="Y504" i="22" s="1"/>
  <c r="Y700" i="22" a="1"/>
  <c r="Y700" i="22" s="1"/>
  <c r="Y346" i="22" a="1"/>
  <c r="Y346" i="22" s="1"/>
  <c r="Y827" i="22" a="1"/>
  <c r="Y827" i="22" s="1"/>
  <c r="Y597" i="22" a="1"/>
  <c r="Y597" i="22" s="1"/>
  <c r="Y501" i="22" a="1"/>
  <c r="Y501" i="22" s="1"/>
  <c r="Y929" i="22" a="1"/>
  <c r="Y929" i="22" s="1"/>
  <c r="Y445" i="22" a="1"/>
  <c r="Y445" i="22" s="1"/>
  <c r="Y598" i="22" a="1"/>
  <c r="Y598" i="22" s="1"/>
  <c r="Y502" i="22" a="1"/>
  <c r="Y502" i="22" s="1"/>
  <c r="Y829" i="22" a="1"/>
  <c r="Y829" i="22" s="1"/>
  <c r="Y748" i="22" a="1"/>
  <c r="Y748" i="22" s="1"/>
  <c r="Y108" i="22" a="1"/>
  <c r="Y108" i="22" s="1"/>
  <c r="Y830" i="22" a="1"/>
  <c r="Y830" i="22" s="1"/>
  <c r="Y109" i="22" a="1"/>
  <c r="Y109" i="22" s="1"/>
  <c r="Y344" i="22" a="1"/>
  <c r="Y344" i="22" s="1"/>
  <c r="Y505" i="22" a="1"/>
  <c r="Y505" i="22" s="1"/>
  <c r="Y214" i="22" a="1"/>
  <c r="Y214" i="22" s="1"/>
  <c r="Y216" i="22" a="1"/>
  <c r="Y216" i="22" s="1"/>
  <c r="Y446" i="22" a="1"/>
  <c r="Y446" i="22" s="1"/>
  <c r="Y217" i="22" a="1"/>
  <c r="Y217" i="22" s="1"/>
  <c r="Y261" i="22" a="1"/>
  <c r="Y261" i="22" s="1"/>
  <c r="Y8" i="22" a="1"/>
  <c r="Y8" i="22" s="1"/>
  <c r="Y9" i="22" a="1"/>
  <c r="Y9" i="22" s="1"/>
  <c r="Y215" i="22" a="1"/>
  <c r="Y215" i="22" s="1"/>
  <c r="Y262" i="22" a="1"/>
  <c r="Y262" i="22" s="1"/>
  <c r="Y263" i="22" a="1"/>
  <c r="Y263" i="22" s="1"/>
  <c r="Y930" i="22" a="1"/>
  <c r="Y930" i="22" s="1"/>
  <c r="Y596" i="22" a="1"/>
  <c r="Y596" i="22" s="1"/>
  <c r="Y592" i="22" a="1"/>
  <c r="Y592" i="22" s="1"/>
  <c r="Y595" i="22" a="1"/>
  <c r="Y595" i="22" s="1"/>
  <c r="Y591" i="22" a="1"/>
  <c r="Y591" i="22" s="1"/>
  <c r="Y828" i="22" a="1"/>
  <c r="Y828" i="22" s="1"/>
  <c r="Y500" i="22" a="1"/>
  <c r="Y500" i="22" s="1"/>
  <c r="Y7" i="22" a="1"/>
  <c r="Y7" i="22" s="1"/>
  <c r="Y10" i="22" a="1"/>
  <c r="Y10" i="22" s="1"/>
  <c r="Y107" i="22" a="1"/>
  <c r="Y107" i="22" s="1"/>
  <c r="Y110" i="22" a="1"/>
  <c r="Y110" i="22" s="1"/>
  <c r="Y112" i="22" a="1"/>
  <c r="Y112" i="22" s="1"/>
  <c r="Y113" i="22" a="1"/>
  <c r="Y113" i="22" s="1"/>
  <c r="Y111" i="22" a="1"/>
  <c r="Y111" i="22" s="1"/>
  <c r="Y46" i="22" a="1"/>
  <c r="Y46" i="22" s="1"/>
  <c r="Y304" i="22" a="1"/>
  <c r="Y304" i="22" s="1"/>
  <c r="Y305" i="22" a="1"/>
  <c r="Y305" i="22" s="1"/>
  <c r="Y306" i="22" a="1"/>
  <c r="Y306" i="22" s="1"/>
  <c r="Y307" i="22" a="1"/>
  <c r="Y307" i="22" s="1"/>
  <c r="Y308" i="22" a="1"/>
  <c r="Y308" i="22" s="1"/>
  <c r="Y309" i="22" a="1"/>
  <c r="Y309" i="22" s="1"/>
  <c r="Y337" i="22" a="1"/>
  <c r="Y337" i="22" s="1"/>
  <c r="Y338" i="22" a="1"/>
  <c r="Y338" i="22" s="1"/>
  <c r="Y339" i="22" a="1"/>
  <c r="Y339" i="22" s="1"/>
  <c r="Y340" i="22" a="1"/>
  <c r="Y340" i="22" s="1"/>
  <c r="Y341" i="22" a="1"/>
  <c r="Y341" i="22" s="1"/>
  <c r="Y448" i="22" a="1"/>
  <c r="Y448" i="22" s="1"/>
  <c r="Y449" i="22" a="1"/>
  <c r="Y449" i="22" s="1"/>
  <c r="Y450" i="22" a="1"/>
  <c r="Y450" i="22" s="1"/>
  <c r="Y451" i="22" a="1"/>
  <c r="Y451" i="22" s="1"/>
  <c r="Y452" i="22" a="1"/>
  <c r="Y452" i="22" s="1"/>
  <c r="Y453" i="22" a="1"/>
  <c r="Y453" i="22" s="1"/>
  <c r="Y1089" i="22" a="1"/>
  <c r="Y1089" i="22" s="1"/>
  <c r="Y1090" i="22" a="1"/>
  <c r="Y1090" i="22" s="1"/>
  <c r="Y1091" i="22" a="1"/>
  <c r="Y1091" i="22" s="1"/>
  <c r="Y1097" i="22" a="1"/>
  <c r="Y1097" i="22" s="1"/>
  <c r="Y1098" i="22" a="1"/>
  <c r="Y1098" i="22" s="1"/>
  <c r="Y1099" i="22" a="1"/>
  <c r="Y1099" i="22" s="1"/>
  <c r="Y1053" i="22" a="1"/>
  <c r="Y1053" i="22" s="1"/>
  <c r="Y1054" i="22" a="1"/>
  <c r="Y1054" i="22" s="1"/>
  <c r="Y1055" i="22" a="1"/>
  <c r="Y1055" i="22" s="1"/>
  <c r="Y1057" i="22" a="1"/>
  <c r="Y1057" i="22" s="1"/>
  <c r="Y1058" i="22" a="1"/>
  <c r="Y1058" i="22" s="1"/>
  <c r="Y1059" i="22" a="1"/>
  <c r="Y1059" i="22" s="1"/>
  <c r="Y1065" i="22" a="1"/>
  <c r="Y1065" i="22" s="1"/>
  <c r="Y1066" i="22" a="1"/>
  <c r="Y1066" i="22" s="1"/>
  <c r="Y1067" i="22" a="1"/>
  <c r="Y1067" i="22" s="1"/>
  <c r="Y1062" i="22" a="1"/>
  <c r="Y1062" i="22" s="1"/>
  <c r="Y1063" i="22" a="1"/>
  <c r="Y1063" i="22" s="1"/>
  <c r="Y1064" i="22" a="1"/>
  <c r="Y1064" i="22" s="1"/>
  <c r="Y1073" i="22" a="1"/>
  <c r="Y1073" i="22" s="1"/>
  <c r="Y1074" i="22" a="1"/>
  <c r="Y1074" i="22" s="1"/>
  <c r="Y1075" i="22" a="1"/>
  <c r="Y1075" i="22" s="1"/>
  <c r="Y1070" i="22" a="1"/>
  <c r="Y1070" i="22" s="1"/>
  <c r="Y1071" i="22" a="1"/>
  <c r="Y1071" i="22" s="1"/>
  <c r="Y1072" i="22" a="1"/>
  <c r="Y1072" i="22" s="1"/>
  <c r="Y1081" i="22" a="1"/>
  <c r="Y1081" i="22" s="1"/>
  <c r="Y1082" i="22" a="1"/>
  <c r="Y1082" i="22" s="1"/>
  <c r="Y1083" i="22" a="1"/>
  <c r="Y1083" i="22" s="1"/>
  <c r="Y1078" i="22" a="1"/>
  <c r="Y1078" i="22" s="1"/>
  <c r="Y1079" i="22" a="1"/>
  <c r="Y1079" i="22" s="1"/>
  <c r="Y1080" i="22" a="1"/>
  <c r="Y1080" i="22" s="1"/>
  <c r="Y1101" i="22" a="1"/>
  <c r="Y1101" i="22" s="1"/>
  <c r="Y1102" i="22" a="1"/>
  <c r="Y1102" i="22" s="1"/>
  <c r="Y1103" i="22" a="1"/>
  <c r="Y1103" i="22" s="1"/>
  <c r="Y1105" i="22" a="1"/>
  <c r="Y1105" i="22" s="1"/>
  <c r="Y1106" i="22" a="1"/>
  <c r="Y1106" i="22" s="1"/>
  <c r="Y1107" i="22" a="1"/>
  <c r="Y1107" i="22" s="1"/>
  <c r="Y1109" i="22" a="1"/>
  <c r="Y1109" i="22" s="1"/>
  <c r="Y1110" i="22" a="1"/>
  <c r="Y1110" i="22" s="1"/>
  <c r="Y1111" i="22" a="1"/>
  <c r="Y1111" i="22" s="1"/>
  <c r="Y1113" i="22" a="1"/>
  <c r="Y1113" i="22" s="1"/>
  <c r="Y1114" i="22" a="1"/>
  <c r="Y1114" i="22" s="1"/>
  <c r="Y1115" i="22" a="1"/>
  <c r="Y1115" i="22" s="1"/>
  <c r="Y279" i="22" a="1"/>
  <c r="Y279" i="22" s="1"/>
  <c r="Y280" i="22" a="1"/>
  <c r="Y280" i="22" s="1"/>
  <c r="Y281" i="22" a="1"/>
  <c r="Y281" i="22" s="1"/>
  <c r="Y282" i="22" a="1"/>
  <c r="Y282" i="22" s="1"/>
  <c r="Y283" i="22" a="1"/>
  <c r="Y283" i="22" s="1"/>
  <c r="Y284" i="22" a="1"/>
  <c r="Y284" i="22" s="1"/>
  <c r="Y286" i="22" a="1"/>
  <c r="Y286" i="22" s="1"/>
  <c r="Y287" i="22" a="1"/>
  <c r="Y287" i="22" s="1"/>
  <c r="Y288" i="22" a="1"/>
  <c r="Y288" i="22" s="1"/>
  <c r="Y289" i="22" a="1"/>
  <c r="Y289" i="22" s="1"/>
  <c r="Y290" i="22" a="1"/>
  <c r="Y290" i="22" s="1"/>
  <c r="Y291" i="22" a="1"/>
  <c r="Y291" i="22" s="1"/>
  <c r="Y265" i="22" a="1"/>
  <c r="Y265" i="22" s="1"/>
  <c r="Y266" i="22" a="1"/>
  <c r="Y266" i="22" s="1"/>
  <c r="Y267" i="22" a="1"/>
  <c r="Y267" i="22" s="1"/>
  <c r="Y268" i="22" a="1"/>
  <c r="Y268" i="22" s="1"/>
  <c r="Y269" i="22" a="1"/>
  <c r="Y269" i="22" s="1"/>
  <c r="Y270" i="22" a="1"/>
  <c r="Y270" i="22" s="1"/>
  <c r="Y272" i="22" a="1"/>
  <c r="Y272" i="22" s="1"/>
  <c r="Y273" i="22" a="1"/>
  <c r="Y273" i="22" s="1"/>
  <c r="Y274" i="22" a="1"/>
  <c r="Y274" i="22" s="1"/>
  <c r="Y275" i="22" a="1"/>
  <c r="Y275" i="22" s="1"/>
  <c r="Y276" i="22" a="1"/>
  <c r="Y276" i="22" s="1"/>
  <c r="Y277" i="22" a="1"/>
  <c r="Y277" i="22" s="1"/>
  <c r="Y293" i="22" a="1"/>
  <c r="Y293" i="22" s="1"/>
  <c r="Y294" i="22" a="1"/>
  <c r="Y294" i="22" s="1"/>
  <c r="Y295" i="22" a="1"/>
  <c r="Y295" i="22" s="1"/>
  <c r="Y296" i="22" a="1"/>
  <c r="Y296" i="22" s="1"/>
  <c r="Y297" i="22" a="1"/>
  <c r="Y297" i="22" s="1"/>
  <c r="Y298" i="22" a="1"/>
  <c r="Y298" i="22" s="1"/>
  <c r="Y312" i="22" a="1"/>
  <c r="Y312" i="22" s="1"/>
  <c r="Y313" i="22" a="1"/>
  <c r="Y313" i="22" s="1"/>
  <c r="Y314" i="22" a="1"/>
  <c r="Y314" i="22" s="1"/>
  <c r="Y315" i="22" a="1"/>
  <c r="Y315" i="22" s="1"/>
  <c r="Y317" i="22" a="1"/>
  <c r="Y317" i="22" s="1"/>
  <c r="Y318" i="22" a="1"/>
  <c r="Y318" i="22" s="1"/>
  <c r="Y319" i="22" a="1"/>
  <c r="Y319" i="22" s="1"/>
  <c r="Y320" i="22" a="1"/>
  <c r="Y320" i="22" s="1"/>
  <c r="Y455" i="22" a="1"/>
  <c r="Y455" i="22" s="1"/>
  <c r="Y456" i="22" a="1"/>
  <c r="Y456" i="22" s="1"/>
  <c r="Y457" i="22" a="1"/>
  <c r="Y457" i="22" s="1"/>
  <c r="Y458" i="22" a="1"/>
  <c r="Y458" i="22" s="1"/>
  <c r="Y460" i="22" a="1"/>
  <c r="Y460" i="22" s="1"/>
  <c r="Y461" i="22" a="1"/>
  <c r="Y461" i="22" s="1"/>
  <c r="Y462" i="22" a="1"/>
  <c r="Y462" i="22" s="1"/>
  <c r="Y463" i="22" a="1"/>
  <c r="Y463" i="22" s="1"/>
  <c r="Y322" i="22" a="1"/>
  <c r="Y322" i="22" s="1"/>
  <c r="Y323" i="22" a="1"/>
  <c r="Y323" i="22" s="1"/>
  <c r="Y324" i="22" a="1"/>
  <c r="Y324" i="22" s="1"/>
  <c r="Y326" i="22" a="1"/>
  <c r="Y326" i="22" s="1"/>
  <c r="Y327" i="22" a="1"/>
  <c r="Y327" i="22" s="1"/>
  <c r="Y328" i="22" a="1"/>
  <c r="Y328" i="22" s="1"/>
  <c r="Y330" i="22" a="1"/>
  <c r="Y330" i="22" s="1"/>
  <c r="Y331" i="22" a="1"/>
  <c r="Y331" i="22" s="1"/>
  <c r="Y332" i="22" a="1"/>
  <c r="Y332" i="22" s="1"/>
  <c r="Y333" i="22" a="1"/>
  <c r="Y333" i="22" s="1"/>
  <c r="Y334" i="22" a="1"/>
  <c r="Y334" i="22" s="1"/>
  <c r="Y335" i="22" a="1"/>
  <c r="Y335" i="22" s="1"/>
  <c r="Y390" i="22" a="1"/>
  <c r="Y390" i="22" s="1"/>
  <c r="Y391" i="22" a="1"/>
  <c r="Y391" i="22" s="1"/>
  <c r="Y392" i="22" a="1"/>
  <c r="Y392" i="22" s="1"/>
  <c r="Y394" i="22" a="1"/>
  <c r="Y394" i="22" s="1"/>
  <c r="Y395" i="22" a="1"/>
  <c r="Y395" i="22" s="1"/>
  <c r="Y396" i="22" a="1"/>
  <c r="Y396" i="22" s="1"/>
  <c r="Y398" i="22" a="1"/>
  <c r="Y398" i="22" s="1"/>
  <c r="Y399" i="22" a="1"/>
  <c r="Y399" i="22" s="1"/>
  <c r="Y400" i="22" a="1"/>
  <c r="Y400" i="22" s="1"/>
  <c r="Y402" i="22" a="1"/>
  <c r="Y402" i="22" s="1"/>
  <c r="Y403" i="22" a="1"/>
  <c r="Y403" i="22" s="1"/>
  <c r="Y404" i="22" a="1"/>
  <c r="Y404" i="22" s="1"/>
  <c r="Y406" i="22" a="1"/>
  <c r="Y406" i="22" s="1"/>
  <c r="Y407" i="22" a="1"/>
  <c r="Y407" i="22" s="1"/>
  <c r="Y408" i="22" a="1"/>
  <c r="Y408" i="22" s="1"/>
  <c r="Y410" i="22" a="1"/>
  <c r="Y410" i="22" s="1"/>
  <c r="Y411" i="22" a="1"/>
  <c r="Y411" i="22" s="1"/>
  <c r="Y412" i="22" a="1"/>
  <c r="Y412" i="22" s="1"/>
  <c r="Y422" i="22" a="1"/>
  <c r="Y422" i="22" s="1"/>
  <c r="Y423" i="22" a="1"/>
  <c r="Y423" i="22" s="1"/>
  <c r="Y424" i="22" a="1"/>
  <c r="Y424" i="22" s="1"/>
  <c r="Y426" i="22" a="1"/>
  <c r="Y426" i="22" s="1"/>
  <c r="Y427" i="22" a="1"/>
  <c r="Y427" i="22" s="1"/>
  <c r="Y428" i="22" a="1"/>
  <c r="Y428" i="22" s="1"/>
  <c r="Y414" i="22" a="1"/>
  <c r="Y414" i="22" s="1"/>
  <c r="Y415" i="22" a="1"/>
  <c r="Y415" i="22" s="1"/>
  <c r="Y416" i="22" a="1"/>
  <c r="Y416" i="22" s="1"/>
  <c r="Y418" i="22" a="1"/>
  <c r="Y418" i="22" s="1"/>
  <c r="Y419" i="22" a="1"/>
  <c r="Y419" i="22" s="1"/>
  <c r="Y420" i="22" a="1"/>
  <c r="Y420" i="22" s="1"/>
  <c r="Y430" i="22" a="1"/>
  <c r="Y430" i="22" s="1"/>
  <c r="Y431" i="22" a="1"/>
  <c r="Y431" i="22" s="1"/>
  <c r="Y432" i="22" a="1"/>
  <c r="Y432" i="22" s="1"/>
  <c r="Y434" i="22" a="1"/>
  <c r="Y434" i="22" s="1"/>
  <c r="Y435" i="22" a="1"/>
  <c r="Y435" i="22" s="1"/>
  <c r="Y436" i="22" a="1"/>
  <c r="Y436" i="22" s="1"/>
  <c r="Y366" i="22" a="1"/>
  <c r="Y366" i="22" s="1"/>
  <c r="Y367" i="22" a="1"/>
  <c r="Y367" i="22" s="1"/>
  <c r="Y368" i="22" a="1"/>
  <c r="Y368" i="22" s="1"/>
  <c r="Y370" i="22" a="1"/>
  <c r="Y370" i="22" s="1"/>
  <c r="Y371" i="22" a="1"/>
  <c r="Y371" i="22" s="1"/>
  <c r="Y372" i="22" a="1"/>
  <c r="Y372" i="22" s="1"/>
  <c r="Y358" i="22" a="1"/>
  <c r="Y358" i="22" s="1"/>
  <c r="Y359" i="22" a="1"/>
  <c r="Y359" i="22" s="1"/>
  <c r="Y360" i="22" a="1"/>
  <c r="Y360" i="22" s="1"/>
  <c r="Y362" i="22" a="1"/>
  <c r="Y362" i="22" s="1"/>
  <c r="Y363" i="22" a="1"/>
  <c r="Y363" i="22" s="1"/>
  <c r="Y364" i="22" a="1"/>
  <c r="Y364" i="22" s="1"/>
  <c r="Y1086" i="22" a="1"/>
  <c r="Y1086" i="22" s="1"/>
  <c r="Y1087" i="22" a="1"/>
  <c r="Y1087" i="22" s="1"/>
  <c r="Y1088" i="22" a="1"/>
  <c r="Y1088" i="22" s="1"/>
  <c r="Y1094" i="22" a="1"/>
  <c r="Y1094" i="22" s="1"/>
  <c r="Y1095" i="22" a="1"/>
  <c r="Y1095" i="22" s="1"/>
  <c r="Y1096" i="22" a="1"/>
  <c r="Y1096" i="22" s="1"/>
  <c r="Y466" i="22" a="1"/>
  <c r="Y466" i="22" s="1"/>
  <c r="Y467" i="22" a="1"/>
  <c r="Y467" i="22" s="1"/>
  <c r="Y468" i="22" a="1"/>
  <c r="Y468" i="22" s="1"/>
  <c r="Y470" i="22" a="1"/>
  <c r="Y470" i="22" s="1"/>
  <c r="Y471" i="22" a="1"/>
  <c r="Y471" i="22" s="1"/>
  <c r="Y472" i="22" a="1"/>
  <c r="Y472" i="22" s="1"/>
  <c r="Y474" i="22" a="1"/>
  <c r="Y474" i="22" s="1"/>
  <c r="Y475" i="22" a="1"/>
  <c r="Y475" i="22" s="1"/>
  <c r="Y476" i="22" a="1"/>
  <c r="Y476" i="22" s="1"/>
  <c r="Y478" i="22" a="1"/>
  <c r="Y478" i="22" s="1"/>
  <c r="Y479" i="22" a="1"/>
  <c r="Y479" i="22" s="1"/>
  <c r="Y480" i="22" a="1"/>
  <c r="Y480" i="22" s="1"/>
  <c r="Y482" i="22" a="1"/>
  <c r="Y482" i="22" s="1"/>
  <c r="Y483" i="22" a="1"/>
  <c r="Y483" i="22" s="1"/>
  <c r="Y484" i="22" a="1"/>
  <c r="Y484" i="22" s="1"/>
  <c r="Y486" i="22" a="1"/>
  <c r="Y486" i="22" s="1"/>
  <c r="Y487" i="22" a="1"/>
  <c r="Y487" i="22" s="1"/>
  <c r="Y488" i="22" a="1"/>
  <c r="Y488" i="22" s="1"/>
  <c r="Y490" i="22" a="1"/>
  <c r="Y490" i="22" s="1"/>
  <c r="Y491" i="22" a="1"/>
  <c r="Y491" i="22" s="1"/>
  <c r="Y492" i="22" a="1"/>
  <c r="Y492" i="22" s="1"/>
  <c r="Y494" i="22" a="1"/>
  <c r="Y494" i="22" s="1"/>
  <c r="Y495" i="22" a="1"/>
  <c r="Y495" i="22" s="1"/>
  <c r="Y496" i="22" a="1"/>
  <c r="Y496" i="22" s="1"/>
  <c r="Y438" i="22" a="1"/>
  <c r="Y438" i="22" s="1"/>
  <c r="Y439" i="22" a="1"/>
  <c r="Y439" i="22" s="1"/>
  <c r="Y440" i="22" a="1"/>
  <c r="Y440" i="22" s="1"/>
  <c r="Y441" i="22" a="1"/>
  <c r="Y441" i="22" s="1"/>
  <c r="Y442" i="22" a="1"/>
  <c r="Y442" i="22" s="1"/>
  <c r="Y443" i="22" a="1"/>
  <c r="Y443" i="22" s="1"/>
  <c r="Y374" i="22" a="1"/>
  <c r="Y374" i="22" s="1"/>
  <c r="Y375" i="22" a="1"/>
  <c r="Y375" i="22" s="1"/>
  <c r="Y376" i="22" a="1"/>
  <c r="Y376" i="22" s="1"/>
  <c r="Y378" i="22" a="1"/>
  <c r="Y378" i="22" s="1"/>
  <c r="Y379" i="22" a="1"/>
  <c r="Y379" i="22" s="1"/>
  <c r="Y380" i="22" a="1"/>
  <c r="Y380" i="22" s="1"/>
  <c r="Y382" i="22" a="1"/>
  <c r="Y382" i="22" s="1"/>
  <c r="Y383" i="22" a="1"/>
  <c r="Y383" i="22" s="1"/>
  <c r="Y384" i="22" a="1"/>
  <c r="Y384" i="22" s="1"/>
  <c r="Y386" i="22" a="1"/>
  <c r="Y386" i="22" s="1"/>
  <c r="Y387" i="22" a="1"/>
  <c r="Y387" i="22" s="1"/>
  <c r="Y388" i="22" a="1"/>
  <c r="Y388" i="22" s="1"/>
  <c r="Y785" i="22" a="1"/>
  <c r="Y785" i="22" s="1"/>
  <c r="Y786" i="22" a="1"/>
  <c r="Y786" i="22" s="1"/>
  <c r="Y787" i="22" a="1"/>
  <c r="Y787" i="22" s="1"/>
  <c r="Y789" i="22" a="1"/>
  <c r="Y789" i="22" s="1"/>
  <c r="Y790" i="22" a="1"/>
  <c r="Y790" i="22" s="1"/>
  <c r="Y791" i="22" a="1"/>
  <c r="Y791" i="22" s="1"/>
  <c r="Y792" i="22" a="1"/>
  <c r="Y792" i="22" s="1"/>
  <c r="Y793" i="22" a="1"/>
  <c r="Y793" i="22" s="1"/>
  <c r="Y794" i="22" a="1"/>
  <c r="Y794" i="22" s="1"/>
  <c r="Y821" i="22" a="1"/>
  <c r="Y821" i="22" s="1"/>
  <c r="Y822" i="22" a="1"/>
  <c r="Y822" i="22" s="1"/>
  <c r="Y823" i="22" a="1"/>
  <c r="Y823" i="22" s="1"/>
  <c r="Y824" i="22" a="1"/>
  <c r="Y824" i="22" s="1"/>
  <c r="Y825" i="22" a="1"/>
  <c r="Y825" i="22" s="1"/>
  <c r="Y932" i="22" a="1"/>
  <c r="Y932" i="22" s="1"/>
  <c r="Y933" i="22" a="1"/>
  <c r="Y933" i="22" s="1"/>
  <c r="Y934" i="22" a="1"/>
  <c r="Y934" i="22" s="1"/>
  <c r="Y935" i="22" a="1"/>
  <c r="Y935" i="22" s="1"/>
  <c r="Y936" i="22" a="1"/>
  <c r="Y936" i="22" s="1"/>
  <c r="Y1218" i="22" a="1"/>
  <c r="Y1218" i="22" s="1"/>
  <c r="Y1219" i="22" a="1"/>
  <c r="Y1219" i="22" s="1"/>
  <c r="Y1220" i="22" a="1"/>
  <c r="Y1220" i="22" s="1"/>
  <c r="Y1226" i="22" a="1"/>
  <c r="Y1226" i="22" s="1"/>
  <c r="Y1227" i="22" a="1"/>
  <c r="Y1227" i="22" s="1"/>
  <c r="Y1228" i="22" a="1"/>
  <c r="Y1228" i="22" s="1"/>
  <c r="Y1183" i="22" a="1"/>
  <c r="Y1183" i="22" s="1"/>
  <c r="Y1184" i="22" a="1"/>
  <c r="Y1184" i="22" s="1"/>
  <c r="Y1185" i="22" a="1"/>
  <c r="Y1185" i="22" s="1"/>
  <c r="Y1186" i="22" a="1"/>
  <c r="Y1186" i="22" s="1"/>
  <c r="Y1187" i="22" a="1"/>
  <c r="Y1187" i="22" s="1"/>
  <c r="Y1188" i="22" a="1"/>
  <c r="Y1188" i="22" s="1"/>
  <c r="Y1194" i="22" a="1"/>
  <c r="Y1194" i="22" s="1"/>
  <c r="Y1195" i="22" a="1"/>
  <c r="Y1195" i="22" s="1"/>
  <c r="Y1196" i="22" a="1"/>
  <c r="Y1196" i="22" s="1"/>
  <c r="Y1191" i="22" a="1"/>
  <c r="Y1191" i="22" s="1"/>
  <c r="Y1192" i="22" a="1"/>
  <c r="Y1192" i="22" s="1"/>
  <c r="Y1193" i="22" a="1"/>
  <c r="Y1193" i="22" s="1"/>
  <c r="Y1202" i="22" a="1"/>
  <c r="Y1202" i="22" s="1"/>
  <c r="Y1203" i="22" a="1"/>
  <c r="Y1203" i="22" s="1"/>
  <c r="Y1204" i="22" a="1"/>
  <c r="Y1204" i="22" s="1"/>
  <c r="Y1199" i="22" a="1"/>
  <c r="Y1199" i="22" s="1"/>
  <c r="Y1200" i="22" a="1"/>
  <c r="Y1200" i="22" s="1"/>
  <c r="Y1201" i="22" a="1"/>
  <c r="Y1201" i="22" s="1"/>
  <c r="Y1210" i="22" a="1"/>
  <c r="Y1210" i="22" s="1"/>
  <c r="Y1211" i="22" a="1"/>
  <c r="Y1211" i="22" s="1"/>
  <c r="Y1212" i="22" a="1"/>
  <c r="Y1212" i="22" s="1"/>
  <c r="Y1207" i="22" a="1"/>
  <c r="Y1207" i="22" s="1"/>
  <c r="Y1208" i="22" a="1"/>
  <c r="Y1208" i="22" s="1"/>
  <c r="Y1209" i="22" a="1"/>
  <c r="Y1209" i="22" s="1"/>
  <c r="Y1230" i="22" a="1"/>
  <c r="Y1230" i="22" s="1"/>
  <c r="Y1231" i="22" a="1"/>
  <c r="Y1231" i="22" s="1"/>
  <c r="Y1232" i="22" a="1"/>
  <c r="Y1232" i="22" s="1"/>
  <c r="Y1234" i="22" a="1"/>
  <c r="Y1234" i="22" s="1"/>
  <c r="Y1235" i="22" a="1"/>
  <c r="Y1235" i="22" s="1"/>
  <c r="Y1236" i="22" a="1"/>
  <c r="Y1236" i="22" s="1"/>
  <c r="Y1238" i="22" a="1"/>
  <c r="Y1238" i="22" s="1"/>
  <c r="Y1239" i="22" a="1"/>
  <c r="Y1239" i="22" s="1"/>
  <c r="Y1240" i="22" a="1"/>
  <c r="Y1240" i="22" s="1"/>
  <c r="Y1242" i="22" a="1"/>
  <c r="Y1242" i="22" s="1"/>
  <c r="Y1243" i="22" a="1"/>
  <c r="Y1243" i="22" s="1"/>
  <c r="Y1244" i="22" a="1"/>
  <c r="Y1244" i="22" s="1"/>
  <c r="Y764" i="22" a="1"/>
  <c r="Y764" i="22" s="1"/>
  <c r="Y765" i="22" a="1"/>
  <c r="Y765" i="22" s="1"/>
  <c r="Y766" i="22" a="1"/>
  <c r="Y766" i="22" s="1"/>
  <c r="Y767" i="22" a="1"/>
  <c r="Y767" i="22" s="1"/>
  <c r="Y768" i="22" a="1"/>
  <c r="Y768" i="22" s="1"/>
  <c r="Y769" i="22" a="1"/>
  <c r="Y769" i="22" s="1"/>
  <c r="Y771" i="22" a="1"/>
  <c r="Y771" i="22" s="1"/>
  <c r="Y772" i="22" a="1"/>
  <c r="Y772" i="22" s="1"/>
  <c r="Y773" i="22" a="1"/>
  <c r="Y773" i="22" s="1"/>
  <c r="Y774" i="22" a="1"/>
  <c r="Y774" i="22" s="1"/>
  <c r="Y775" i="22" a="1"/>
  <c r="Y775" i="22" s="1"/>
  <c r="Y776" i="22" a="1"/>
  <c r="Y776" i="22" s="1"/>
  <c r="Y750" i="22" a="1"/>
  <c r="Y750" i="22" s="1"/>
  <c r="Y751" i="22" a="1"/>
  <c r="Y751" i="22" s="1"/>
  <c r="Y752" i="22" a="1"/>
  <c r="Y752" i="22" s="1"/>
  <c r="Y753" i="22" a="1"/>
  <c r="Y753" i="22" s="1"/>
  <c r="Y754" i="22" a="1"/>
  <c r="Y754" i="22" s="1"/>
  <c r="Y755" i="22" a="1"/>
  <c r="Y755" i="22" s="1"/>
  <c r="Y757" i="22" a="1"/>
  <c r="Y757" i="22" s="1"/>
  <c r="Y758" i="22" a="1"/>
  <c r="Y758" i="22" s="1"/>
  <c r="Y759" i="22" a="1"/>
  <c r="Y759" i="22" s="1"/>
  <c r="Y760" i="22" a="1"/>
  <c r="Y760" i="22" s="1"/>
  <c r="Y761" i="22" a="1"/>
  <c r="Y761" i="22" s="1"/>
  <c r="Y762" i="22" a="1"/>
  <c r="Y762" i="22" s="1"/>
  <c r="Y778" i="22" a="1"/>
  <c r="Y778" i="22" s="1"/>
  <c r="Y779" i="22" a="1"/>
  <c r="Y779" i="22" s="1"/>
  <c r="Y780" i="22" a="1"/>
  <c r="Y780" i="22" s="1"/>
  <c r="Y781" i="22" a="1"/>
  <c r="Y781" i="22" s="1"/>
  <c r="Y782" i="22" a="1"/>
  <c r="Y782" i="22" s="1"/>
  <c r="Y783" i="22" a="1"/>
  <c r="Y783" i="22" s="1"/>
  <c r="Y796" i="22" a="1"/>
  <c r="Y796" i="22" s="1"/>
  <c r="Y797" i="22" a="1"/>
  <c r="Y797" i="22" s="1"/>
  <c r="Y798" i="22" a="1"/>
  <c r="Y798" i="22" s="1"/>
  <c r="Y799" i="22" a="1"/>
  <c r="Y799" i="22" s="1"/>
  <c r="Y801" i="22" a="1"/>
  <c r="Y801" i="22" s="1"/>
  <c r="Y802" i="22" a="1"/>
  <c r="Y802" i="22" s="1"/>
  <c r="Y803" i="22" a="1"/>
  <c r="Y803" i="22" s="1"/>
  <c r="Y804" i="22" a="1"/>
  <c r="Y804" i="22" s="1"/>
  <c r="Y939" i="22" a="1"/>
  <c r="Y939" i="22" s="1"/>
  <c r="Y940" i="22" a="1"/>
  <c r="Y940" i="22" s="1"/>
  <c r="Y941" i="22" a="1"/>
  <c r="Y941" i="22" s="1"/>
  <c r="Y942" i="22" a="1"/>
  <c r="Y942" i="22" s="1"/>
  <c r="Y944" i="22" a="1"/>
  <c r="Y944" i="22" s="1"/>
  <c r="Y945" i="22" a="1"/>
  <c r="Y945" i="22" s="1"/>
  <c r="Y946" i="22" a="1"/>
  <c r="Y946" i="22" s="1"/>
  <c r="Y947" i="22" a="1"/>
  <c r="Y947" i="22" s="1"/>
  <c r="Y806" i="22" a="1"/>
  <c r="Y806" i="22" s="1"/>
  <c r="Y807" i="22" a="1"/>
  <c r="Y807" i="22" s="1"/>
  <c r="Y808" i="22" a="1"/>
  <c r="Y808" i="22" s="1"/>
  <c r="Y810" i="22" a="1"/>
  <c r="Y810" i="22" s="1"/>
  <c r="Y811" i="22" a="1"/>
  <c r="Y811" i="22" s="1"/>
  <c r="Y812" i="22" a="1"/>
  <c r="Y812" i="22" s="1"/>
  <c r="Y814" i="22" a="1"/>
  <c r="Y814" i="22" s="1"/>
  <c r="Y815" i="22" a="1"/>
  <c r="Y815" i="22" s="1"/>
  <c r="Y816" i="22" a="1"/>
  <c r="Y816" i="22" s="1"/>
  <c r="Y817" i="22" a="1"/>
  <c r="Y817" i="22" s="1"/>
  <c r="Y818" i="22" a="1"/>
  <c r="Y818" i="22" s="1"/>
  <c r="Y819" i="22" a="1"/>
  <c r="Y819" i="22" s="1"/>
  <c r="Y874" i="22" a="1"/>
  <c r="Y874" i="22" s="1"/>
  <c r="Y875" i="22" a="1"/>
  <c r="Y875" i="22" s="1"/>
  <c r="Y876" i="22" a="1"/>
  <c r="Y876" i="22" s="1"/>
  <c r="Y878" i="22" a="1"/>
  <c r="Y878" i="22" s="1"/>
  <c r="Y879" i="22" a="1"/>
  <c r="Y879" i="22" s="1"/>
  <c r="Y880" i="22" a="1"/>
  <c r="Y880" i="22" s="1"/>
  <c r="Y882" i="22" a="1"/>
  <c r="Y882" i="22" s="1"/>
  <c r="Y883" i="22" a="1"/>
  <c r="Y883" i="22" s="1"/>
  <c r="Y884" i="22" a="1"/>
  <c r="Y884" i="22" s="1"/>
  <c r="Y886" i="22" a="1"/>
  <c r="Y886" i="22" s="1"/>
  <c r="Y887" i="22" a="1"/>
  <c r="Y887" i="22" s="1"/>
  <c r="Y888" i="22" a="1"/>
  <c r="Y888" i="22" s="1"/>
  <c r="Y890" i="22" a="1"/>
  <c r="Y890" i="22" s="1"/>
  <c r="Y891" i="22" a="1"/>
  <c r="Y891" i="22" s="1"/>
  <c r="Y892" i="22" a="1"/>
  <c r="Y892" i="22" s="1"/>
  <c r="Y894" i="22" a="1"/>
  <c r="Y894" i="22" s="1"/>
  <c r="Y895" i="22" a="1"/>
  <c r="Y895" i="22" s="1"/>
  <c r="Y896" i="22" a="1"/>
  <c r="Y896" i="22" s="1"/>
  <c r="Y906" i="22" a="1"/>
  <c r="Y906" i="22" s="1"/>
  <c r="Y907" i="22" a="1"/>
  <c r="Y907" i="22" s="1"/>
  <c r="Y908" i="22" a="1"/>
  <c r="Y908" i="22" s="1"/>
  <c r="Y910" i="22" a="1"/>
  <c r="Y910" i="22" s="1"/>
  <c r="Y911" i="22" a="1"/>
  <c r="Y911" i="22" s="1"/>
  <c r="Y912" i="22" a="1"/>
  <c r="Y912" i="22" s="1"/>
  <c r="Y898" i="22" a="1"/>
  <c r="Y898" i="22" s="1"/>
  <c r="Y899" i="22" a="1"/>
  <c r="Y899" i="22" s="1"/>
  <c r="Y900" i="22" a="1"/>
  <c r="Y900" i="22" s="1"/>
  <c r="Y902" i="22" a="1"/>
  <c r="Y902" i="22" s="1"/>
  <c r="Y903" i="22" a="1"/>
  <c r="Y903" i="22" s="1"/>
  <c r="Y904" i="22" a="1"/>
  <c r="Y904" i="22" s="1"/>
  <c r="Y914" i="22" a="1"/>
  <c r="Y914" i="22" s="1"/>
  <c r="Y915" i="22" a="1"/>
  <c r="Y915" i="22" s="1"/>
  <c r="Y916" i="22" a="1"/>
  <c r="Y916" i="22" s="1"/>
  <c r="Y918" i="22" a="1"/>
  <c r="Y918" i="22" s="1"/>
  <c r="Y919" i="22" a="1"/>
  <c r="Y919" i="22" s="1"/>
  <c r="Y920" i="22" a="1"/>
  <c r="Y920" i="22" s="1"/>
  <c r="Y850" i="22" a="1"/>
  <c r="Y850" i="22" s="1"/>
  <c r="Y851" i="22" a="1"/>
  <c r="Y851" i="22" s="1"/>
  <c r="Y852" i="22" a="1"/>
  <c r="Y852" i="22" s="1"/>
  <c r="Y854" i="22" a="1"/>
  <c r="Y854" i="22" s="1"/>
  <c r="Y855" i="22" a="1"/>
  <c r="Y855" i="22" s="1"/>
  <c r="Y856" i="22" a="1"/>
  <c r="Y856" i="22" s="1"/>
  <c r="Y842" i="22" a="1"/>
  <c r="Y842" i="22" s="1"/>
  <c r="Y843" i="22" a="1"/>
  <c r="Y843" i="22" s="1"/>
  <c r="Y844" i="22" a="1"/>
  <c r="Y844" i="22" s="1"/>
  <c r="Y846" i="22" a="1"/>
  <c r="Y846" i="22" s="1"/>
  <c r="Y847" i="22" a="1"/>
  <c r="Y847" i="22" s="1"/>
  <c r="Y848" i="22" a="1"/>
  <c r="Y848" i="22" s="1"/>
  <c r="Y1215" i="22" a="1"/>
  <c r="Y1215" i="22" s="1"/>
  <c r="Y1216" i="22" a="1"/>
  <c r="Y1216" i="22" s="1"/>
  <c r="Y1217" i="22" a="1"/>
  <c r="Y1217" i="22" s="1"/>
  <c r="Y1223" i="22" a="1"/>
  <c r="Y1223" i="22" s="1"/>
  <c r="Y1224" i="22" a="1"/>
  <c r="Y1224" i="22" s="1"/>
  <c r="Y1225" i="22" a="1"/>
  <c r="Y1225" i="22" s="1"/>
  <c r="Y955" i="22" a="1"/>
  <c r="Y955" i="22" s="1"/>
  <c r="Y956" i="22" a="1"/>
  <c r="Y956" i="22" s="1"/>
  <c r="Y957" i="22" a="1"/>
  <c r="Y957" i="22" s="1"/>
  <c r="Y959" i="22" a="1"/>
  <c r="Y959" i="22" s="1"/>
  <c r="Y960" i="22" a="1"/>
  <c r="Y960" i="22" s="1"/>
  <c r="Y961" i="22" a="1"/>
  <c r="Y961" i="22" s="1"/>
  <c r="Y963" i="22" a="1"/>
  <c r="Y963" i="22" s="1"/>
  <c r="Y964" i="22" a="1"/>
  <c r="Y964" i="22" s="1"/>
  <c r="Y965" i="22" a="1"/>
  <c r="Y965" i="22" s="1"/>
  <c r="Y967" i="22" a="1"/>
  <c r="Y967" i="22" s="1"/>
  <c r="Y968" i="22" a="1"/>
  <c r="Y968" i="22" s="1"/>
  <c r="Y969" i="22" a="1"/>
  <c r="Y969" i="22" s="1"/>
  <c r="Y971" i="22" a="1"/>
  <c r="Y971" i="22" s="1"/>
  <c r="Y972" i="22" a="1"/>
  <c r="Y972" i="22" s="1"/>
  <c r="Y973" i="22" a="1"/>
  <c r="Y973" i="22" s="1"/>
  <c r="Y975" i="22" a="1"/>
  <c r="Y975" i="22" s="1"/>
  <c r="Y976" i="22" a="1"/>
  <c r="Y976" i="22" s="1"/>
  <c r="Y977" i="22" a="1"/>
  <c r="Y977" i="22" s="1"/>
  <c r="Y979" i="22" a="1"/>
  <c r="Y979" i="22" s="1"/>
  <c r="Y980" i="22" a="1"/>
  <c r="Y980" i="22" s="1"/>
  <c r="Y981" i="22" a="1"/>
  <c r="Y981" i="22" s="1"/>
  <c r="Y983" i="22" a="1"/>
  <c r="Y983" i="22" s="1"/>
  <c r="Y984" i="22" a="1"/>
  <c r="Y984" i="22" s="1"/>
  <c r="Y985" i="22" a="1"/>
  <c r="Y985" i="22" s="1"/>
  <c r="Y949" i="22" a="1"/>
  <c r="Y949" i="22" s="1"/>
  <c r="Y950" i="22" a="1"/>
  <c r="Y950" i="22" s="1"/>
  <c r="Y951" i="22" a="1"/>
  <c r="Y951" i="22" s="1"/>
  <c r="Y952" i="22" a="1"/>
  <c r="Y952" i="22" s="1"/>
  <c r="Y922" i="22" a="1"/>
  <c r="Y922" i="22" s="1"/>
  <c r="Y923" i="22" a="1"/>
  <c r="Y923" i="22" s="1"/>
  <c r="Y924" i="22" a="1"/>
  <c r="Y924" i="22" s="1"/>
  <c r="Y925" i="22" a="1"/>
  <c r="Y925" i="22" s="1"/>
  <c r="Y926" i="22" a="1"/>
  <c r="Y926" i="22" s="1"/>
  <c r="Y927" i="22" a="1"/>
  <c r="Y927" i="22" s="1"/>
  <c r="Y858" i="22" a="1"/>
  <c r="Y858" i="22" s="1"/>
  <c r="Y859" i="22" a="1"/>
  <c r="Y859" i="22" s="1"/>
  <c r="Y860" i="22" a="1"/>
  <c r="Y860" i="22" s="1"/>
  <c r="Y862" i="22" a="1"/>
  <c r="Y862" i="22" s="1"/>
  <c r="Y863" i="22" a="1"/>
  <c r="Y863" i="22" s="1"/>
  <c r="Y864" i="22" a="1"/>
  <c r="Y864" i="22" s="1"/>
  <c r="Y866" i="22" a="1"/>
  <c r="Y866" i="22" s="1"/>
  <c r="Y867" i="22" a="1"/>
  <c r="Y867" i="22" s="1"/>
  <c r="Y868" i="22" a="1"/>
  <c r="Y868" i="22" s="1"/>
  <c r="Y870" i="22" a="1"/>
  <c r="Y870" i="22" s="1"/>
  <c r="Y871" i="22" a="1"/>
  <c r="Y871" i="22" s="1"/>
  <c r="Y872" i="22" a="1"/>
  <c r="Y872" i="22" s="1"/>
  <c r="Q400" i="16" a="1"/>
  <c r="Q400" i="16" s="1"/>
  <c r="Q388" i="16" a="1"/>
  <c r="Q388" i="16" s="1"/>
  <c r="Q424" i="16" a="1"/>
  <c r="Q424" i="16" s="1"/>
  <c r="Q380" i="16" a="1"/>
  <c r="Q380" i="16" s="1"/>
  <c r="Q416" i="16" a="1"/>
  <c r="Q416" i="16" s="1"/>
  <c r="Q404" i="16" a="1"/>
  <c r="Q404" i="16" s="1"/>
  <c r="Q347" i="16" a="1"/>
  <c r="Q347" i="16" s="1"/>
  <c r="Q335" i="16" a="1"/>
  <c r="Q335" i="16" s="1"/>
  <c r="Q323" i="16" a="1"/>
  <c r="Q323" i="16" s="1"/>
  <c r="Q311" i="16" a="1"/>
  <c r="Q311" i="16" s="1"/>
  <c r="Q299" i="16" a="1"/>
  <c r="Q299" i="16" s="1"/>
  <c r="Q275" i="16" a="1"/>
  <c r="Q275" i="16" s="1"/>
  <c r="Q222" i="16" a="1"/>
  <c r="Q222" i="16" s="1"/>
  <c r="Q179" i="16" a="1"/>
  <c r="Q179" i="16" s="1"/>
  <c r="Q203" i="16" a="1"/>
  <c r="Q203" i="16" s="1"/>
  <c r="Q126" i="16" a="1"/>
  <c r="Q126" i="16" s="1"/>
  <c r="Q47" i="16" a="1"/>
  <c r="Q47" i="16" s="1"/>
  <c r="Q494" i="16" a="1"/>
  <c r="Q494" i="16" s="1"/>
  <c r="Q58" i="16" a="1"/>
  <c r="Q58" i="16" s="1"/>
  <c r="Q495" i="16" a="1"/>
  <c r="Q495" i="16" s="1"/>
  <c r="Q154" i="16" a="1"/>
  <c r="Q154" i="16" s="1"/>
  <c r="Q454" i="16" a="1"/>
  <c r="Q454" i="16" s="1"/>
  <c r="Q187" i="16" a="1"/>
  <c r="Q187" i="16" s="1"/>
  <c r="Q52" i="16" a="1"/>
  <c r="Q52" i="16" s="1"/>
  <c r="Q453" i="16" a="1"/>
  <c r="Q453" i="16" s="1"/>
  <c r="Q284" i="16" a="1"/>
  <c r="Q284" i="16" s="1"/>
  <c r="Q272" i="16" a="1"/>
  <c r="Q272" i="16" s="1"/>
  <c r="Q219" i="16" a="1"/>
  <c r="Q219" i="16" s="1"/>
  <c r="Q148" i="16" a="1"/>
  <c r="Q148" i="16" s="1"/>
  <c r="Q114" i="16" a="1"/>
  <c r="Q114" i="16" s="1"/>
  <c r="Q39" i="16" a="1"/>
  <c r="Q39" i="16" s="1"/>
  <c r="Q66" i="16" a="1"/>
  <c r="Q66" i="16" s="1"/>
  <c r="Q134" i="16" a="1"/>
  <c r="Q134" i="16" s="1"/>
  <c r="Q27" i="16" a="1"/>
  <c r="Q27" i="16" s="1"/>
  <c r="Q396" i="16" a="1"/>
  <c r="Q396" i="16" s="1"/>
  <c r="Q432" i="16" a="1"/>
  <c r="Q432" i="16" s="1"/>
  <c r="Q420" i="16" a="1"/>
  <c r="Q420" i="16" s="1"/>
  <c r="Q376" i="16" a="1"/>
  <c r="Q376" i="16" s="1"/>
  <c r="Q412" i="16" a="1"/>
  <c r="Q412" i="16" s="1"/>
  <c r="Q368" i="16" a="1"/>
  <c r="Q368" i="16" s="1"/>
  <c r="Q355" i="16" a="1"/>
  <c r="Q355" i="16" s="1"/>
  <c r="Q343" i="16" a="1"/>
  <c r="Q343" i="16" s="1"/>
  <c r="Q331" i="16" a="1"/>
  <c r="Q331" i="16" s="1"/>
  <c r="Q319" i="16" a="1"/>
  <c r="Q319" i="16" s="1"/>
  <c r="Q307" i="16" a="1"/>
  <c r="Q307" i="16" s="1"/>
  <c r="Q295" i="16" a="1"/>
  <c r="Q295" i="16" s="1"/>
  <c r="Q283" i="16" a="1"/>
  <c r="Q283" i="16" s="1"/>
  <c r="Q171" i="16" a="1"/>
  <c r="Q171" i="16" s="1"/>
  <c r="Q110" i="16" a="1"/>
  <c r="Q110" i="16" s="1"/>
  <c r="Q469" i="16" a="1"/>
  <c r="Q469" i="16" s="1"/>
  <c r="Q146" i="16" a="1"/>
  <c r="Q146" i="16" s="1"/>
  <c r="Q151" i="16" a="1"/>
  <c r="Q151" i="16" s="1"/>
  <c r="Q358" i="16" a="1"/>
  <c r="Q358" i="16" s="1"/>
  <c r="Q191" i="16" a="1"/>
  <c r="Q191" i="16" s="1"/>
  <c r="Q232" i="16" a="1"/>
  <c r="Q232" i="16" s="1"/>
  <c r="Q163" i="16" a="1"/>
  <c r="Q163" i="16" s="1"/>
  <c r="Q118" i="16" a="1"/>
  <c r="Q118" i="16" s="1"/>
  <c r="Q5" i="16" a="1"/>
  <c r="Q5" i="16" s="1"/>
  <c r="Q367" i="16" a="1"/>
  <c r="Q367" i="16" s="1"/>
  <c r="Q259" i="16" a="1"/>
  <c r="Q259" i="16" s="1"/>
  <c r="Q159" i="16" a="1"/>
  <c r="Q159" i="16" s="1"/>
  <c r="Q141" i="16" a="1"/>
  <c r="Q141" i="16" s="1"/>
  <c r="Q106" i="16" a="1"/>
  <c r="Q106" i="16" s="1"/>
  <c r="Q32" i="16" a="1"/>
  <c r="Q32" i="16" s="1"/>
  <c r="Q446" i="16" a="1"/>
  <c r="Q446" i="16" s="1"/>
  <c r="Q248" i="16" a="1"/>
  <c r="Q248" i="16" s="1"/>
  <c r="Q236" i="16" a="1"/>
  <c r="Q236" i="16" s="1"/>
  <c r="Q470" i="16" a="1"/>
  <c r="Q470" i="16" s="1"/>
  <c r="Q195" i="16" a="1"/>
  <c r="Q195" i="16" s="1"/>
  <c r="Q98" i="16" a="1"/>
  <c r="Q98" i="16" s="1"/>
  <c r="Q150" i="16" a="1"/>
  <c r="Q150" i="16" s="1"/>
  <c r="Q462" i="16" a="1"/>
  <c r="Q462" i="16" s="1"/>
  <c r="Q438" i="16" a="1"/>
  <c r="Q438" i="16" s="1"/>
  <c r="Q366" i="16" a="1"/>
  <c r="Q366" i="16" s="1"/>
  <c r="Q269" i="16" a="1"/>
  <c r="Q269" i="16" s="1"/>
  <c r="Q240" i="16" a="1"/>
  <c r="Q240" i="16" s="1"/>
  <c r="Q228" i="16" a="1"/>
  <c r="Q228" i="16" s="1"/>
  <c r="Q155" i="16" a="1"/>
  <c r="Q155" i="16" s="1"/>
  <c r="Q78" i="16" a="1"/>
  <c r="Q78" i="16" s="1"/>
  <c r="Q67" i="16" a="1"/>
  <c r="Q67" i="16" s="1"/>
  <c r="Q31" i="16" a="1"/>
  <c r="Q31" i="16" s="1"/>
  <c r="Q276" i="16" a="1"/>
  <c r="Q276" i="16" s="1"/>
  <c r="Q264" i="16" a="1"/>
  <c r="Q264" i="16" s="1"/>
  <c r="Q183" i="16" a="1"/>
  <c r="Q183" i="16" s="1"/>
  <c r="Q130" i="16" a="1"/>
  <c r="Q130" i="16" s="1"/>
  <c r="Q23" i="16" a="1"/>
  <c r="Q23" i="16" s="1"/>
  <c r="Q371" i="16" a="1"/>
  <c r="Q371" i="16" s="1"/>
  <c r="Q486" i="16" a="1"/>
  <c r="Q486" i="16" s="1"/>
  <c r="Q244" i="16" a="1"/>
  <c r="Q244" i="16" s="1"/>
  <c r="Q461" i="16" a="1"/>
  <c r="Q461" i="16" s="1"/>
  <c r="Q437" i="16" a="1"/>
  <c r="Q437" i="16" s="1"/>
  <c r="Q365" i="16" a="1"/>
  <c r="Q365" i="16" s="1"/>
  <c r="Q479" i="16" a="1"/>
  <c r="Q479" i="16" s="1"/>
  <c r="Q215" i="16" a="1"/>
  <c r="Q215" i="16" s="1"/>
  <c r="Q74" i="16" a="1"/>
  <c r="Q74" i="16" s="1"/>
  <c r="Q102" i="16" a="1"/>
  <c r="Q102" i="16" s="1"/>
  <c r="Q11" i="16" a="1"/>
  <c r="Q11" i="16" s="1"/>
  <c r="Q149" i="16" a="1"/>
  <c r="Q149" i="16" s="1"/>
  <c r="Q122" i="16" a="1"/>
  <c r="Q122" i="16" s="1"/>
  <c r="Q147" i="16" a="1"/>
  <c r="Q147" i="16" s="1"/>
  <c r="Q436" i="16" a="1"/>
  <c r="Q436" i="16" s="1"/>
  <c r="Q392" i="16" a="1"/>
  <c r="Q392" i="16" s="1"/>
  <c r="Q428" i="16" a="1"/>
  <c r="Q428" i="16" s="1"/>
  <c r="Q384" i="16" a="1"/>
  <c r="Q384" i="16" s="1"/>
  <c r="Q372" i="16" a="1"/>
  <c r="Q372" i="16" s="1"/>
  <c r="Q408" i="16" a="1"/>
  <c r="Q408" i="16" s="1"/>
  <c r="Q364" i="16" a="1"/>
  <c r="Q364" i="16" s="1"/>
  <c r="Q351" i="16" a="1"/>
  <c r="Q351" i="16" s="1"/>
  <c r="Q339" i="16" a="1"/>
  <c r="Q339" i="16" s="1"/>
  <c r="Q327" i="16" a="1"/>
  <c r="Q327" i="16" s="1"/>
  <c r="Q315" i="16" a="1"/>
  <c r="Q315" i="16" s="1"/>
  <c r="Q303" i="16" a="1"/>
  <c r="Q303" i="16" s="1"/>
  <c r="Q291" i="16" a="1"/>
  <c r="Q291" i="16" s="1"/>
  <c r="Q256" i="16" a="1"/>
  <c r="Q256" i="16" s="1"/>
  <c r="Q478" i="16" a="1"/>
  <c r="Q478" i="16" s="1"/>
  <c r="Q211" i="16" a="1"/>
  <c r="Q211" i="16" s="1"/>
  <c r="Q86" i="16" a="1"/>
  <c r="Q86" i="16" s="1"/>
  <c r="Q94" i="16" a="1"/>
  <c r="Q94" i="16" s="1"/>
  <c r="Q19" i="16" a="1"/>
  <c r="Q19" i="16" s="1"/>
  <c r="Q138" i="16" a="1"/>
  <c r="Q138" i="16" s="1"/>
  <c r="Q445" i="16" a="1"/>
  <c r="Q445" i="16" s="1"/>
  <c r="Q207" i="16" a="1"/>
  <c r="Q207" i="16" s="1"/>
  <c r="Q90" i="16" a="1"/>
  <c r="Q90" i="16" s="1"/>
  <c r="Q167" i="16" a="1"/>
  <c r="Q167" i="16" s="1"/>
  <c r="Q363" i="16" a="1"/>
  <c r="Q363" i="16" s="1"/>
  <c r="Q249" i="16" a="1"/>
  <c r="Q249" i="16" s="1"/>
  <c r="Q225" i="16" a="1"/>
  <c r="Q225" i="16" s="1"/>
  <c r="Q471" i="16" a="1"/>
  <c r="Q471" i="16" s="1"/>
  <c r="Q199" i="16" a="1"/>
  <c r="Q199" i="16" s="1"/>
  <c r="Q82" i="16" a="1"/>
  <c r="Q82" i="16" s="1"/>
  <c r="Q59" i="16" a="1"/>
  <c r="Q59" i="16" s="1"/>
  <c r="Q15" i="16" a="1"/>
  <c r="Q15" i="16" s="1"/>
  <c r="Q8" i="16" a="1"/>
  <c r="Q8" i="16" s="1"/>
  <c r="Q487" i="16" a="1"/>
  <c r="Q487" i="16" s="1"/>
  <c r="A437" i="16"/>
  <c r="A409" i="16"/>
  <c r="A328" i="16"/>
  <c r="A257" i="16"/>
  <c r="A74" i="16"/>
  <c r="A436" i="16"/>
  <c r="A384" i="16"/>
  <c r="A364" i="16"/>
  <c r="A303" i="16"/>
  <c r="A238" i="16"/>
  <c r="A211" i="16"/>
  <c r="A461" i="16"/>
  <c r="A449" i="16"/>
  <c r="A385" i="16"/>
  <c r="A373" i="16"/>
  <c r="A340" i="16"/>
  <c r="A304" i="16"/>
  <c r="A280" i="16"/>
  <c r="A268" i="16"/>
  <c r="A479" i="16"/>
  <c r="A215" i="16"/>
  <c r="A351" i="16"/>
  <c r="A339" i="16"/>
  <c r="A291" i="16"/>
  <c r="A279" i="16"/>
  <c r="A226" i="16"/>
  <c r="A478" i="16"/>
  <c r="A19" i="16"/>
  <c r="A146" i="16"/>
  <c r="A151" i="16"/>
  <c r="A393" i="16"/>
  <c r="A352" i="16"/>
  <c r="A292" i="16"/>
  <c r="A227" i="16"/>
  <c r="A11" i="16"/>
  <c r="A460" i="16"/>
  <c r="A392" i="16"/>
  <c r="A372" i="16"/>
  <c r="A327" i="16"/>
  <c r="A267" i="16"/>
  <c r="A86" i="16"/>
  <c r="A429" i="16"/>
  <c r="A365" i="16"/>
  <c r="A316" i="16"/>
  <c r="A239" i="16"/>
  <c r="A102" i="16"/>
  <c r="A448" i="16"/>
  <c r="A428" i="16"/>
  <c r="A408" i="16"/>
  <c r="A315" i="16"/>
  <c r="A256" i="16"/>
  <c r="A94" i="16"/>
  <c r="A459" i="16"/>
  <c r="A391" i="16"/>
  <c r="A350" i="16"/>
  <c r="A278" i="16"/>
  <c r="A199" i="16"/>
  <c r="A390" i="16"/>
  <c r="A406" i="16"/>
  <c r="A325" i="16"/>
  <c r="A277" i="16"/>
  <c r="A236" i="16"/>
  <c r="A98" i="16"/>
  <c r="A445" i="16"/>
  <c r="A417" i="16"/>
  <c r="A312" i="16"/>
  <c r="A235" i="16"/>
  <c r="A130" i="16"/>
  <c r="A456" i="16"/>
  <c r="A416" i="16"/>
  <c r="A311" i="16"/>
  <c r="A263" i="16"/>
  <c r="A203" i="16"/>
  <c r="A447" i="16"/>
  <c r="A419" i="16"/>
  <c r="A363" i="16"/>
  <c r="A314" i="16"/>
  <c r="A302" i="16"/>
  <c r="A249" i="16"/>
  <c r="A225" i="16"/>
  <c r="A59" i="16"/>
  <c r="A66" i="16"/>
  <c r="A458" i="16"/>
  <c r="A402" i="16"/>
  <c r="A426" i="16"/>
  <c r="A418" i="16"/>
  <c r="A361" i="16"/>
  <c r="A337" i="16"/>
  <c r="A313" i="16"/>
  <c r="A289" i="16"/>
  <c r="A265" i="16"/>
  <c r="A224" i="16"/>
  <c r="A470" i="16"/>
  <c r="A195" i="16"/>
  <c r="A27" i="16"/>
  <c r="A401" i="16"/>
  <c r="A381" i="16"/>
  <c r="A360" i="16"/>
  <c r="A324" i="16"/>
  <c r="A288" i="16"/>
  <c r="A247" i="16"/>
  <c r="A183" i="16"/>
  <c r="A23" i="16"/>
  <c r="A149" i="16"/>
  <c r="A400" i="16"/>
  <c r="A424" i="16"/>
  <c r="A359" i="16"/>
  <c r="A335" i="16"/>
  <c r="A299" i="16"/>
  <c r="A275" i="16"/>
  <c r="A222" i="16"/>
  <c r="A126" i="16"/>
  <c r="A427" i="16"/>
  <c r="A338" i="16"/>
  <c r="A266" i="16"/>
  <c r="A82" i="16"/>
  <c r="A446" i="16"/>
  <c r="A382" i="16"/>
  <c r="A349" i="16"/>
  <c r="A301" i="16"/>
  <c r="A248" i="16"/>
  <c r="A134" i="16"/>
  <c r="A389" i="16"/>
  <c r="A336" i="16"/>
  <c r="A276" i="16"/>
  <c r="A207" i="16"/>
  <c r="A468" i="16"/>
  <c r="A380" i="16"/>
  <c r="A323" i="16"/>
  <c r="A234" i="16"/>
  <c r="A47" i="16"/>
  <c r="A43" i="16"/>
  <c r="A403" i="16"/>
  <c r="A383" i="16"/>
  <c r="A407" i="16"/>
  <c r="A326" i="16"/>
  <c r="A290" i="16"/>
  <c r="A237" i="16"/>
  <c r="A471" i="16"/>
  <c r="A15" i="16"/>
  <c r="A457" i="16"/>
  <c r="A425" i="16"/>
  <c r="A405" i="16"/>
  <c r="A348" i="16"/>
  <c r="A300" i="16"/>
  <c r="A264" i="16"/>
  <c r="A223" i="16"/>
  <c r="A90" i="16"/>
  <c r="A444" i="16"/>
  <c r="A388" i="16"/>
  <c r="A404" i="16"/>
  <c r="A347" i="16"/>
  <c r="A287" i="16"/>
  <c r="A246" i="16"/>
  <c r="A179" i="16"/>
  <c r="A494" i="16"/>
  <c r="A138" i="16"/>
  <c r="A466" i="16"/>
  <c r="A454" i="16"/>
  <c r="A442" i="16"/>
  <c r="A398" i="16"/>
  <c r="A434" i="16"/>
  <c r="A422" i="16"/>
  <c r="A378" i="16"/>
  <c r="A414" i="16"/>
  <c r="A370" i="16"/>
  <c r="A357" i="16"/>
  <c r="A345" i="16"/>
  <c r="A333" i="16"/>
  <c r="A321" i="16"/>
  <c r="A309" i="16"/>
  <c r="A297" i="16"/>
  <c r="A285" i="16"/>
  <c r="A273" i="16"/>
  <c r="A261" i="16"/>
  <c r="A244" i="16"/>
  <c r="A232" i="16"/>
  <c r="A220" i="16"/>
  <c r="A163" i="16"/>
  <c r="A187" i="16"/>
  <c r="A118" i="16"/>
  <c r="A52" i="16"/>
  <c r="A5" i="16"/>
  <c r="A465" i="16"/>
  <c r="A441" i="16"/>
  <c r="A433" i="16"/>
  <c r="A377" i="16"/>
  <c r="A369" i="16"/>
  <c r="A344" i="16"/>
  <c r="A320" i="16"/>
  <c r="A296" i="16"/>
  <c r="A272" i="16"/>
  <c r="A260" i="16"/>
  <c r="A231" i="16"/>
  <c r="A175" i="16"/>
  <c r="A114" i="16"/>
  <c r="A2" i="16"/>
  <c r="A8" i="16"/>
  <c r="A453" i="16"/>
  <c r="A397" i="16"/>
  <c r="A421" i="16"/>
  <c r="A413" i="16"/>
  <c r="A356" i="16"/>
  <c r="A332" i="16"/>
  <c r="A308" i="16"/>
  <c r="A284" i="16"/>
  <c r="A243" i="16"/>
  <c r="A219" i="16"/>
  <c r="A148" i="16"/>
  <c r="A39" i="16"/>
  <c r="A467" i="16"/>
  <c r="A455" i="16"/>
  <c r="A443" i="16"/>
  <c r="A399" i="16"/>
  <c r="A435" i="16"/>
  <c r="A423" i="16"/>
  <c r="A379" i="16"/>
  <c r="A415" i="16"/>
  <c r="A371" i="16"/>
  <c r="A358" i="16"/>
  <c r="A346" i="16"/>
  <c r="A334" i="16"/>
  <c r="A322" i="16"/>
  <c r="A310" i="16"/>
  <c r="A298" i="16"/>
  <c r="A286" i="16"/>
  <c r="A274" i="16"/>
  <c r="A262" i="16"/>
  <c r="A245" i="16"/>
  <c r="A233" i="16"/>
  <c r="A221" i="16"/>
  <c r="A167" i="16"/>
  <c r="A191" i="16"/>
  <c r="A122" i="16"/>
  <c r="A486" i="16"/>
  <c r="A487" i="16"/>
  <c r="A463" i="16"/>
  <c r="A451" i="16"/>
  <c r="A439" i="16"/>
  <c r="A395" i="16"/>
  <c r="A431" i="16"/>
  <c r="A387" i="16"/>
  <c r="A375" i="16"/>
  <c r="A411" i="16"/>
  <c r="A367" i="16"/>
  <c r="A354" i="16"/>
  <c r="A342" i="16"/>
  <c r="A330" i="16"/>
  <c r="A318" i="16"/>
  <c r="A306" i="16"/>
  <c r="A294" i="16"/>
  <c r="A282" i="16"/>
  <c r="A270" i="16"/>
  <c r="A259" i="16"/>
  <c r="A241" i="16"/>
  <c r="A229" i="16"/>
  <c r="A497" i="16"/>
  <c r="A159" i="16"/>
  <c r="A141" i="16"/>
  <c r="A106" i="16"/>
  <c r="A32" i="16"/>
  <c r="A150" i="16"/>
  <c r="A464" i="16"/>
  <c r="A452" i="16"/>
  <c r="A440" i="16"/>
  <c r="A396" i="16"/>
  <c r="A432" i="16"/>
  <c r="A420" i="16"/>
  <c r="A376" i="16"/>
  <c r="A412" i="16"/>
  <c r="A368" i="16"/>
  <c r="A355" i="16"/>
  <c r="A343" i="16"/>
  <c r="A331" i="16"/>
  <c r="A319" i="16"/>
  <c r="A307" i="16"/>
  <c r="A295" i="16"/>
  <c r="A283" i="16"/>
  <c r="A271" i="16"/>
  <c r="A242" i="16"/>
  <c r="A230" i="16"/>
  <c r="A498" i="16"/>
  <c r="A171" i="16"/>
  <c r="A55" i="16"/>
  <c r="A110" i="16"/>
  <c r="A469" i="16"/>
  <c r="A495" i="16"/>
  <c r="A147" i="16"/>
  <c r="A154" i="16"/>
  <c r="A462" i="16"/>
  <c r="A450" i="16"/>
  <c r="A438" i="16"/>
  <c r="A394" i="16"/>
  <c r="A430" i="16"/>
  <c r="A386" i="16"/>
  <c r="A374" i="16"/>
  <c r="A410" i="16"/>
  <c r="A366" i="16"/>
  <c r="A353" i="16"/>
  <c r="A341" i="16"/>
  <c r="A329" i="16"/>
  <c r="A317" i="16"/>
  <c r="A305" i="16"/>
  <c r="A293" i="16"/>
  <c r="A281" i="16"/>
  <c r="A269" i="16"/>
  <c r="A258" i="16"/>
  <c r="A240" i="16"/>
  <c r="A228" i="16"/>
  <c r="A496" i="16"/>
  <c r="A155" i="16"/>
  <c r="A78" i="16"/>
  <c r="A67" i="16"/>
  <c r="A31" i="16"/>
  <c r="A58" i="16"/>
  <c r="Y103" i="22" a="1"/>
  <c r="Y103" i="22" s="1"/>
  <c r="Y163" i="22" a="1"/>
  <c r="Y163" i="22" s="1"/>
  <c r="Y1139" i="22" a="1"/>
  <c r="Y1139" i="22" s="1"/>
  <c r="Y1128" i="22" a="1"/>
  <c r="Y1128" i="22" s="1"/>
  <c r="Y131" i="22" a="1"/>
  <c r="Y131" i="22" s="1"/>
  <c r="Y82" i="22" a="1"/>
  <c r="Y82" i="22" s="1"/>
  <c r="Y1135" i="22" a="1"/>
  <c r="Y1135" i="22" s="1"/>
  <c r="Y1137" i="22" a="1"/>
  <c r="Y1137" i="22" s="1"/>
  <c r="Y152" i="22" a="1"/>
  <c r="Y152" i="22" s="1"/>
  <c r="Y136" i="22" a="1"/>
  <c r="Y136" i="22" s="1"/>
  <c r="Y209" i="22" a="1"/>
  <c r="Y209" i="22" s="1"/>
  <c r="Y89" i="22" a="1"/>
  <c r="Y89" i="22" s="1"/>
  <c r="Y1140" i="22" a="1"/>
  <c r="Y1140" i="22" s="1"/>
  <c r="Y172" i="22" a="1"/>
  <c r="Y172" i="22" s="1"/>
  <c r="Y1147" i="22" a="1"/>
  <c r="Y1147" i="22" s="1"/>
  <c r="Y1122" i="22" a="1"/>
  <c r="Y1122" i="22" s="1"/>
  <c r="Y1168" i="22" a="1"/>
  <c r="Y1168" i="22" s="1"/>
  <c r="Y1034" i="22" a="1"/>
  <c r="Y1034" i="22" s="1"/>
  <c r="Y139" i="22" a="1"/>
  <c r="Y139" i="22" s="1"/>
  <c r="Y241" i="22" a="1"/>
  <c r="Y241" i="22" s="1"/>
  <c r="Y1166" i="22" a="1"/>
  <c r="Y1166" i="22" s="1"/>
  <c r="Y79" i="22" a="1"/>
  <c r="Y79" i="22" s="1"/>
  <c r="Y1156" i="22" a="1"/>
  <c r="Y1156" i="22" s="1"/>
  <c r="Y144" i="22" a="1"/>
  <c r="Y144" i="22" s="1"/>
  <c r="Y148" i="22" a="1"/>
  <c r="Y148" i="22" s="1"/>
  <c r="Y135" i="22" a="1"/>
  <c r="Y135" i="22" s="1"/>
  <c r="Y1118" i="22" a="1"/>
  <c r="Y1118" i="22" s="1"/>
  <c r="Y1179" i="22" a="1"/>
  <c r="Y1179" i="22" s="1"/>
  <c r="Y151" i="22" a="1"/>
  <c r="Y151" i="22" s="1"/>
  <c r="Y1016" i="22" a="1"/>
  <c r="Y1016" i="22" s="1"/>
  <c r="Y67" i="22" a="1"/>
  <c r="Y67" i="22" s="1"/>
  <c r="Y87" i="22" a="1"/>
  <c r="Y87" i="22" s="1"/>
  <c r="Y128" i="22" a="1"/>
  <c r="Y128" i="22" s="1"/>
  <c r="Y1120" i="22" a="1"/>
  <c r="Y1120" i="22" s="1"/>
  <c r="Y1138" i="22" a="1"/>
  <c r="Y1138" i="22" s="1"/>
  <c r="Y1146" i="22" a="1"/>
  <c r="Y1146" i="22" s="1"/>
  <c r="Y40" i="22" a="1"/>
  <c r="Y40" i="22" s="1"/>
  <c r="Y75" i="22" a="1"/>
  <c r="Y75" i="22" s="1"/>
  <c r="Y1171" i="22" a="1"/>
  <c r="Y1171" i="22" s="1"/>
  <c r="Y70" i="22" a="1"/>
  <c r="Y70" i="22" s="1"/>
  <c r="Y44" i="22" a="1"/>
  <c r="Y44" i="22" s="1"/>
  <c r="Y96" i="22" a="1"/>
  <c r="Y96" i="22" s="1"/>
  <c r="Y236" i="22" a="1"/>
  <c r="Y236" i="22" s="1"/>
  <c r="Y97" i="22" a="1"/>
  <c r="Y97" i="22" s="1"/>
  <c r="Y158" i="22" a="1"/>
  <c r="Y158" i="22" s="1"/>
  <c r="Y207" i="22" a="1"/>
  <c r="Y207" i="22" s="1"/>
  <c r="Y88" i="22" a="1"/>
  <c r="Y88" i="22" s="1"/>
  <c r="Y159" i="22" a="1"/>
  <c r="Y159" i="22" s="1"/>
  <c r="Y130" i="22" a="1"/>
  <c r="Y130" i="22" s="1"/>
  <c r="Y208" i="22" a="1"/>
  <c r="Y208" i="22" s="1"/>
  <c r="Y132" i="22" a="1"/>
  <c r="Y132" i="22" s="1"/>
  <c r="Y160" i="22" a="1"/>
  <c r="Y160" i="22" s="1"/>
  <c r="Y92" i="22" a="1"/>
  <c r="Y92" i="22" s="1"/>
  <c r="Y1172" i="22" a="1"/>
  <c r="Y1172" i="22" s="1"/>
  <c r="Y81" i="22" a="1"/>
  <c r="Y81" i="22" s="1"/>
  <c r="Y45" i="22" a="1"/>
  <c r="Y45" i="22" s="1"/>
  <c r="Y211" i="22" a="1"/>
  <c r="Y211" i="22" s="1"/>
  <c r="Y1170" i="22" a="1"/>
  <c r="Y1170" i="22" s="1"/>
  <c r="Y164" i="22" a="1"/>
  <c r="Y164" i="22" s="1"/>
  <c r="Y1123" i="22" a="1"/>
  <c r="Y1123" i="22" s="1"/>
  <c r="Y76" i="22" a="1"/>
  <c r="Y76" i="22" s="1"/>
  <c r="Y86" i="22" a="1"/>
  <c r="Y86" i="22" s="1"/>
  <c r="Y93" i="22" a="1"/>
  <c r="Y93" i="22" s="1"/>
  <c r="Y522" i="22" a="1"/>
  <c r="Y522" i="22" s="1"/>
  <c r="Y126" i="22" a="1"/>
  <c r="Y126" i="22" s="1"/>
  <c r="Y1162" i="22" a="1"/>
  <c r="Y1162" i="22" s="1"/>
  <c r="Y997" i="22" a="1"/>
  <c r="Y997" i="22" s="1"/>
  <c r="Y36" i="22" a="1"/>
  <c r="Y36" i="22" s="1"/>
  <c r="Y80" i="22" a="1"/>
  <c r="Y80" i="22" s="1"/>
  <c r="Y166" i="22" a="1"/>
  <c r="Y166" i="22" s="1"/>
  <c r="Y1029" i="22" a="1"/>
  <c r="Y1029" i="22" s="1"/>
  <c r="Y146" i="22" a="1"/>
  <c r="Y146" i="22" s="1"/>
  <c r="Y1148" i="22" a="1"/>
  <c r="Y1148" i="22" s="1"/>
  <c r="Y1013" i="22" a="1"/>
  <c r="Y1013" i="22" s="1"/>
  <c r="Y1023" i="22" a="1"/>
  <c r="Y1023" i="22" s="1"/>
  <c r="Y41" i="22" a="1"/>
  <c r="Y41" i="22" s="1"/>
  <c r="Y168" i="22" a="1"/>
  <c r="Y168" i="22" s="1"/>
  <c r="Y1030" i="22" a="1"/>
  <c r="Y1030" i="22" s="1"/>
  <c r="Y1124" i="22" a="1"/>
  <c r="Y1124" i="22" s="1"/>
  <c r="Y147" i="22" a="1"/>
  <c r="Y147" i="22" s="1"/>
  <c r="Y162" i="22" a="1"/>
  <c r="Y162" i="22" s="1"/>
  <c r="Y68" i="22" a="1"/>
  <c r="Y68" i="22" s="1"/>
  <c r="Y1178" i="22" a="1"/>
  <c r="Y1178" i="22" s="1"/>
  <c r="Y210" i="22" a="1"/>
  <c r="Y210" i="22" s="1"/>
  <c r="Y83" i="22" a="1"/>
  <c r="Y83" i="22" s="1"/>
  <c r="Y1132" i="22" a="1"/>
  <c r="Y1132" i="22" s="1"/>
  <c r="Y1143" i="22" a="1"/>
  <c r="Y1143" i="22" s="1"/>
  <c r="Y1176" i="22" a="1"/>
  <c r="Y1176" i="22" s="1"/>
  <c r="Y230" i="22" a="1"/>
  <c r="Y230" i="22" s="1"/>
  <c r="Y1131" i="22" a="1"/>
  <c r="Y1131" i="22" s="1"/>
  <c r="Y526" i="22" a="1"/>
  <c r="Y526" i="22" s="1"/>
  <c r="Y233" i="22" a="1"/>
  <c r="Y233" i="22" s="1"/>
  <c r="Y1119" i="22" a="1"/>
  <c r="Y1119" i="22" s="1"/>
  <c r="Y74" i="22" a="1"/>
  <c r="Y74" i="22" s="1"/>
  <c r="Y90" i="22" a="1"/>
  <c r="Y90" i="22" s="1"/>
  <c r="Y1031" i="22" a="1"/>
  <c r="Y1031" i="22" s="1"/>
  <c r="Y61" i="22" a="1"/>
  <c r="Y61" i="22" s="1"/>
  <c r="Y84" i="22" a="1"/>
  <c r="Y84" i="22" s="1"/>
  <c r="Y171" i="22" a="1"/>
  <c r="Y171" i="22" s="1"/>
  <c r="Y228" i="22" a="1"/>
  <c r="Y228" i="22" s="1"/>
  <c r="Y155" i="22" a="1"/>
  <c r="Y155" i="22" s="1"/>
  <c r="Y1127" i="22" a="1"/>
  <c r="Y1127" i="22" s="1"/>
  <c r="Y1144" i="22" a="1"/>
  <c r="Y1144" i="22" s="1"/>
  <c r="Y1180" i="22" a="1"/>
  <c r="Y1180" i="22" s="1"/>
  <c r="Y1163" i="22" a="1"/>
  <c r="Y1163" i="22" s="1"/>
  <c r="Y1033" i="22" a="1"/>
  <c r="Y1033" i="22" s="1"/>
  <c r="Y134" i="22" a="1"/>
  <c r="Y134" i="22" s="1"/>
  <c r="Y242" i="22" a="1"/>
  <c r="Y242" i="22" s="1"/>
  <c r="Y85" i="22" a="1"/>
  <c r="Y85" i="22" s="1"/>
  <c r="Y143" i="22" a="1"/>
  <c r="Y143" i="22" s="1"/>
  <c r="Y1175" i="22" a="1"/>
  <c r="Y1175" i="22" s="1"/>
  <c r="Y1130" i="22" a="1"/>
  <c r="Y1130" i="22" s="1"/>
  <c r="Y1174" i="22" a="1"/>
  <c r="Y1174" i="22" s="1"/>
  <c r="Y127" i="22" a="1"/>
  <c r="Y127" i="22" s="1"/>
  <c r="Y170" i="22" a="1"/>
  <c r="Y170" i="22" s="1"/>
  <c r="Y1154" i="22" a="1"/>
  <c r="Y1154" i="22" s="1"/>
  <c r="Y524" i="22" a="1"/>
  <c r="Y524" i="22" s="1"/>
  <c r="Y206" i="22" a="1"/>
  <c r="Y206" i="22" s="1"/>
  <c r="Y1164" i="22" a="1"/>
  <c r="Y1164" i="22" s="1"/>
  <c r="Y1021" i="22" a="1"/>
  <c r="Y1021" i="22" s="1"/>
  <c r="Y140" i="22" a="1"/>
  <c r="Y140" i="22" s="1"/>
  <c r="Y31" i="22" a="1"/>
  <c r="Y31" i="22" s="1"/>
  <c r="Y30" i="22" a="1"/>
  <c r="Y30" i="22" s="1"/>
  <c r="Y1022" i="22" a="1"/>
  <c r="Y1022" i="22" s="1"/>
  <c r="Y142" i="22" a="1"/>
  <c r="Y142" i="22" s="1"/>
  <c r="Y42" i="22" a="1"/>
  <c r="Y42" i="22" s="1"/>
  <c r="Y60" i="22" a="1"/>
  <c r="Y60" i="22" s="1"/>
  <c r="Y154" i="22" a="1"/>
  <c r="Y154" i="22" s="1"/>
  <c r="Y62" i="22" a="1"/>
  <c r="Y62" i="22" s="1"/>
  <c r="Y71" i="22" a="1"/>
  <c r="Y71" i="22" s="1"/>
  <c r="Y229" i="22" a="1"/>
  <c r="Y229" i="22" s="1"/>
  <c r="Y156" i="22" a="1"/>
  <c r="Y156" i="22" s="1"/>
  <c r="Y1136" i="22" a="1"/>
  <c r="Y1136" i="22" s="1"/>
  <c r="Y63" i="22" a="1"/>
  <c r="Y63" i="22" s="1"/>
  <c r="Y72" i="22" a="1"/>
  <c r="Y72" i="22" s="1"/>
  <c r="Y238" i="22" a="1"/>
  <c r="Y238" i="22" s="1"/>
  <c r="Y66" i="22" a="1"/>
  <c r="Y66" i="22" s="1"/>
  <c r="Y95" i="22" a="1"/>
  <c r="Y95" i="22" s="1"/>
  <c r="Y138" i="22" a="1"/>
  <c r="Y138" i="22" s="1"/>
  <c r="Y240" i="22" a="1"/>
  <c r="Y240" i="22" s="1"/>
  <c r="Y1155" i="22" a="1"/>
  <c r="Y1155" i="22" s="1"/>
  <c r="Y1129" i="22" a="1"/>
  <c r="Y1129" i="22" s="1"/>
  <c r="Y1145" i="22" a="1"/>
  <c r="Y1145" i="22" s="1"/>
  <c r="Y523" i="22" a="1"/>
  <c r="Y523" i="22" s="1"/>
  <c r="Y65" i="22" a="1"/>
  <c r="Y65" i="22" s="1"/>
  <c r="Y232" i="22" a="1"/>
  <c r="Y232" i="22" s="1"/>
  <c r="Y43" i="22" a="1"/>
  <c r="Y43" i="22" s="1"/>
  <c r="Y234" i="22" a="1"/>
  <c r="Y234" i="22" s="1"/>
  <c r="Y167" i="22" a="1"/>
  <c r="Y167" i="22" s="1"/>
  <c r="Y237" i="22" a="1"/>
  <c r="Y237" i="22" s="1"/>
  <c r="Y94" i="22" a="1"/>
  <c r="Y94" i="22" s="1"/>
  <c r="Y150" i="22" a="1"/>
  <c r="Y150" i="22" s="1"/>
  <c r="Y1167" i="22" a="1"/>
  <c r="Y1167" i="22" s="1"/>
  <c r="Y119" i="22" a="1"/>
  <c r="Y119" i="22" s="1"/>
  <c r="Y1001" i="22" a="1"/>
  <c r="Y1001" i="22" s="1"/>
  <c r="Y988" i="22" a="1"/>
  <c r="Y988" i="22" s="1"/>
  <c r="Y1006" i="22" a="1"/>
  <c r="Y1006" i="22" s="1"/>
  <c r="Y1045" i="22" a="1"/>
  <c r="Y1045" i="22" s="1"/>
  <c r="Y38" i="22" a="1"/>
  <c r="Y38" i="22" s="1"/>
  <c r="Y1025" i="22" a="1"/>
  <c r="Y1025" i="22" s="1"/>
  <c r="Y49" i="22" a="1"/>
  <c r="Y49" i="22" s="1"/>
  <c r="Y121" i="22" a="1"/>
  <c r="Y121" i="22" s="1"/>
  <c r="Y989" i="22" a="1"/>
  <c r="Y989" i="22" s="1"/>
  <c r="Y1046" i="22" a="1"/>
  <c r="Y1046" i="22" s="1"/>
  <c r="Y124" i="22" a="1"/>
  <c r="Y124" i="22" s="1"/>
  <c r="Y29" i="22" a="1"/>
  <c r="Y29" i="22" s="1"/>
  <c r="Y1008" i="22" a="1"/>
  <c r="Y1008" i="22" s="1"/>
  <c r="Y120" i="22" a="1"/>
  <c r="Y120" i="22" s="1"/>
  <c r="Y51" i="22" a="1"/>
  <c r="Y51" i="22" s="1"/>
  <c r="Y122" i="22" a="1"/>
  <c r="Y122" i="22" s="1"/>
  <c r="Y990" i="22" a="1"/>
  <c r="Y990" i="22" s="1"/>
  <c r="Y1007" i="22" a="1"/>
  <c r="Y1007" i="22" s="1"/>
  <c r="Y1048" i="22" a="1"/>
  <c r="Y1048" i="22" s="1"/>
  <c r="Y1042" i="22" a="1"/>
  <c r="Y1042" i="22" s="1"/>
  <c r="Y1000" i="22" a="1"/>
  <c r="Y1000" i="22" s="1"/>
  <c r="Y52" i="22" a="1"/>
  <c r="Y52" i="22" s="1"/>
  <c r="Y123" i="22" a="1"/>
  <c r="Y123" i="22" s="1"/>
  <c r="Y992" i="22" a="1"/>
  <c r="Y992" i="22" s="1"/>
  <c r="Y1049" i="22" a="1"/>
  <c r="Y1049" i="22" s="1"/>
  <c r="Y221" i="22" a="1"/>
  <c r="Y221" i="22" s="1"/>
  <c r="Y1010" i="22" a="1"/>
  <c r="Y1010" i="22" s="1"/>
  <c r="Y53" i="22" a="1"/>
  <c r="Y53" i="22" s="1"/>
  <c r="Y219" i="22" a="1"/>
  <c r="Y219" i="22" s="1"/>
  <c r="Y993" i="22" a="1"/>
  <c r="Y993" i="22" s="1"/>
  <c r="Y1017" i="22" a="1"/>
  <c r="Y1017" i="22" s="1"/>
  <c r="Y26" i="22" a="1"/>
  <c r="Y26" i="22" s="1"/>
  <c r="Y1009" i="22" a="1"/>
  <c r="Y1009" i="22" s="1"/>
  <c r="Y1040" i="22" a="1"/>
  <c r="Y1040" i="22" s="1"/>
  <c r="Y55" i="22" a="1"/>
  <c r="Y55" i="22" s="1"/>
  <c r="Y222" i="22" a="1"/>
  <c r="Y222" i="22" s="1"/>
  <c r="Y994" i="22" a="1"/>
  <c r="Y994" i="22" s="1"/>
  <c r="Y28" i="22" a="1"/>
  <c r="Y28" i="22" s="1"/>
  <c r="Y1018" i="22" a="1"/>
  <c r="Y1018" i="22" s="1"/>
  <c r="Y1005" i="22" a="1"/>
  <c r="Y1005" i="22" s="1"/>
  <c r="Y56" i="22" a="1"/>
  <c r="Y56" i="22" s="1"/>
  <c r="Y223" i="22" a="1"/>
  <c r="Y223" i="22" s="1"/>
  <c r="Y1041" i="22" a="1"/>
  <c r="Y1041" i="22" s="1"/>
  <c r="Y1014" i="22" a="1"/>
  <c r="Y1014" i="22" s="1"/>
  <c r="Y54" i="22" a="1"/>
  <c r="Y54" i="22" s="1"/>
  <c r="Y1050" i="22" a="1"/>
  <c r="Y1050" i="22" s="1"/>
  <c r="Y1032" i="22" a="1"/>
  <c r="Y1032" i="22" s="1"/>
  <c r="Y100" i="22" a="1"/>
  <c r="Y100" i="22" s="1"/>
  <c r="Y1015" i="22" a="1"/>
  <c r="Y1015" i="22" s="1"/>
  <c r="Y33" i="22" a="1"/>
  <c r="Y33" i="22" s="1"/>
  <c r="Y27" i="22" a="1"/>
  <c r="Y27" i="22" s="1"/>
  <c r="Y48" i="22" a="1"/>
  <c r="Y48" i="22" s="1"/>
  <c r="Y999" i="22" a="1"/>
  <c r="Y999" i="22" s="1"/>
  <c r="Y1038" i="22" a="1"/>
  <c r="Y1038" i="22" s="1"/>
  <c r="Y224" i="22" a="1"/>
  <c r="Y224" i="22" s="1"/>
  <c r="Y998" i="22" a="1"/>
  <c r="Y998" i="22" s="1"/>
  <c r="Y34" i="22" a="1"/>
  <c r="Y34" i="22" s="1"/>
  <c r="Y99" i="22" a="1"/>
  <c r="Y99" i="22" s="1"/>
  <c r="Y1002" i="22" a="1"/>
  <c r="Y1002" i="22" s="1"/>
  <c r="Y37" i="22" a="1"/>
  <c r="Y37" i="22" s="1"/>
  <c r="Y101" i="22" a="1"/>
  <c r="Y101" i="22" s="1"/>
  <c r="Y1024" i="22" a="1"/>
  <c r="Y1024" i="22" s="1"/>
  <c r="Y1036" i="22" a="1"/>
  <c r="Y1036" i="22" s="1"/>
  <c r="Y102" i="22" a="1"/>
  <c r="Y102" i="22" s="1"/>
  <c r="Y1026" i="22" a="1"/>
  <c r="Y1026" i="22" s="1"/>
  <c r="Y1037" i="22" a="1"/>
  <c r="Y1037" i="22" s="1"/>
  <c r="Y35" i="22" a="1"/>
  <c r="Y35" i="22" s="1"/>
  <c r="Y47" i="22" a="1"/>
  <c r="Y47" i="22" s="1"/>
  <c r="Y220" i="22" a="1"/>
  <c r="Y220" i="22" s="1"/>
  <c r="Y1044" i="22" a="1"/>
  <c r="Y1044" i="22" s="1"/>
  <c r="Y513" i="22" a="1"/>
  <c r="Y513" i="22" s="1"/>
  <c r="Y674" i="22" a="1"/>
  <c r="Y674" i="22" s="1"/>
  <c r="Y986" i="22" a="1"/>
  <c r="Y986" i="22" s="1"/>
  <c r="Y193" i="22" a="1"/>
  <c r="Y193" i="22" s="1"/>
  <c r="Y506" i="22" a="1"/>
  <c r="Y506" i="22" s="1"/>
  <c r="Y670" i="22" a="1"/>
  <c r="Y670" i="22" s="1"/>
  <c r="Y678" i="22" a="1"/>
  <c r="Y678" i="22" s="1"/>
  <c r="Y666" i="22" a="1"/>
  <c r="Y666" i="22" s="1"/>
  <c r="Y662" i="22" a="1"/>
  <c r="Y662" i="22" s="1"/>
  <c r="Y682" i="22" a="1"/>
  <c r="Y682" i="22" s="1"/>
  <c r="Y181" i="22" a="1"/>
  <c r="Y181" i="22" s="1"/>
  <c r="Y740" i="22" a="1"/>
  <c r="Y740" i="22" s="1"/>
  <c r="Y728" i="22" a="1"/>
  <c r="Y728" i="22" s="1"/>
  <c r="Y173" i="22" a="1"/>
  <c r="Y173" i="22" s="1"/>
  <c r="Y1116" i="22" a="1"/>
  <c r="Y1116" i="22" s="1"/>
  <c r="Y197" i="22" a="1"/>
  <c r="Y197" i="22" s="1"/>
  <c r="Y201" i="22" a="1"/>
  <c r="Y201" i="22" s="1"/>
  <c r="Y11" i="22" a="1"/>
  <c r="Y11" i="22" s="1"/>
  <c r="Y251" i="22" a="1"/>
  <c r="Y251" i="22" s="1"/>
  <c r="Y247" i="22" a="1"/>
  <c r="Y247" i="22" s="1"/>
  <c r="Y686" i="22" a="1"/>
  <c r="Y686" i="22" s="1"/>
  <c r="Y255" i="22" a="1"/>
  <c r="Y255" i="22" s="1"/>
  <c r="Y243" i="22" a="1"/>
  <c r="Y243" i="22" s="1"/>
  <c r="Y736" i="22" a="1"/>
  <c r="Y736" i="22" s="1"/>
  <c r="Y177" i="22" a="1"/>
  <c r="Y177" i="22" s="1"/>
  <c r="Y189" i="22" a="1"/>
  <c r="Y189" i="22" s="1"/>
  <c r="Y732" i="22" a="1"/>
  <c r="Y732" i="22" s="1"/>
  <c r="Y185" i="22" a="1"/>
  <c r="Y185" i="22" s="1"/>
  <c r="Y658" i="22" a="1"/>
  <c r="Y658" i="22" s="1"/>
  <c r="Y18" i="22" a="1"/>
  <c r="Y18" i="22" s="1"/>
  <c r="Y196" i="22" a="1"/>
  <c r="Y196" i="22" s="1"/>
  <c r="Y23" i="22" a="1"/>
  <c r="Y23" i="22" s="1"/>
  <c r="Y192" i="22" a="1"/>
  <c r="Y192" i="22" s="1"/>
  <c r="Y22" i="22" a="1"/>
  <c r="Y22" i="22" s="1"/>
  <c r="Y24" i="22" a="1"/>
  <c r="Y24" i="22" s="1"/>
  <c r="Y198" i="22" a="1"/>
  <c r="Y198" i="22" s="1"/>
  <c r="Y12" i="22" a="1"/>
  <c r="Y12" i="22" s="1"/>
  <c r="Y203" i="22" a="1"/>
  <c r="Y203" i="22" s="1"/>
  <c r="Y13" i="22" a="1"/>
  <c r="Y13" i="22" s="1"/>
  <c r="Y14" i="22" a="1"/>
  <c r="Y14" i="22" s="1"/>
  <c r="Y174" i="22" a="1"/>
  <c r="Y174" i="22" s="1"/>
  <c r="Y15" i="22" a="1"/>
  <c r="Y15" i="22" s="1"/>
  <c r="Y175" i="22" a="1"/>
  <c r="Y175" i="22" s="1"/>
  <c r="Y16" i="22" a="1"/>
  <c r="Y16" i="22" s="1"/>
  <c r="Y178" i="22" a="1"/>
  <c r="Y178" i="22" s="1"/>
  <c r="Y17" i="22" a="1"/>
  <c r="Y17" i="22" s="1"/>
  <c r="Y179" i="22" a="1"/>
  <c r="Y179" i="22" s="1"/>
  <c r="Y19" i="22" a="1"/>
  <c r="Y19" i="22" s="1"/>
  <c r="Y180" i="22" a="1"/>
  <c r="Y180" i="22" s="1"/>
  <c r="Y20" i="22" a="1"/>
  <c r="Y20" i="22" s="1"/>
  <c r="Y191" i="22" a="1"/>
  <c r="Y191" i="22" s="1"/>
  <c r="Y21" i="22" a="1"/>
  <c r="Y21" i="22" s="1"/>
  <c r="Y204" i="22" a="1"/>
  <c r="Y204" i="22" s="1"/>
  <c r="Y194" i="22" a="1"/>
  <c r="Y194" i="22" s="1"/>
  <c r="Y195" i="22" a="1"/>
  <c r="Y195" i="22" s="1"/>
  <c r="Y248" i="22" a="1"/>
  <c r="Y248" i="22" s="1"/>
  <c r="Y182" i="22" a="1"/>
  <c r="Y182" i="22" s="1"/>
  <c r="Y183" i="22" a="1"/>
  <c r="Y183" i="22" s="1"/>
  <c r="Y176" i="22" a="1"/>
  <c r="Y176" i="22" s="1"/>
  <c r="Y188" i="22" a="1"/>
  <c r="Y188" i="22" s="1"/>
  <c r="Y253" i="22" a="1"/>
  <c r="Y253" i="22" s="1"/>
  <c r="Y199" i="22" a="1"/>
  <c r="Y199" i="22" s="1"/>
  <c r="Y200" i="22" a="1"/>
  <c r="Y200" i="22" s="1"/>
  <c r="Y190" i="22" a="1"/>
  <c r="Y190" i="22" s="1"/>
  <c r="Y202" i="22" a="1"/>
  <c r="Y202" i="22" s="1"/>
  <c r="Y249" i="22" a="1"/>
  <c r="Y249" i="22" s="1"/>
  <c r="Y250" i="22" a="1"/>
  <c r="Y250" i="22" s="1"/>
  <c r="Y252" i="22" a="1"/>
  <c r="Y252" i="22" s="1"/>
  <c r="Y184" i="22" a="1"/>
  <c r="Y184" i="22" s="1"/>
  <c r="Y254" i="22" a="1"/>
  <c r="Y254" i="22" s="1"/>
  <c r="Y186" i="22" a="1"/>
  <c r="Y186" i="22" s="1"/>
  <c r="Y256" i="22" a="1"/>
  <c r="Y256" i="22" s="1"/>
  <c r="Y187" i="22" a="1"/>
  <c r="Y187" i="22" s="1"/>
  <c r="Y257" i="22" a="1"/>
  <c r="Y257" i="22" s="1"/>
  <c r="Y258" i="22" a="1"/>
  <c r="Y258" i="22" s="1"/>
  <c r="Y244" i="22" a="1"/>
  <c r="Y244" i="22" s="1"/>
  <c r="Y245" i="22" a="1"/>
  <c r="Y245" i="22" s="1"/>
  <c r="Y246" i="22" a="1"/>
  <c r="Y246" i="22" s="1"/>
  <c r="Q175" i="16" a="1"/>
  <c r="Q175" i="16" s="1"/>
  <c r="Y641" i="22" a="1"/>
  <c r="Y641" i="22" s="1"/>
  <c r="Y640" i="22" a="1"/>
  <c r="Y640" i="22" s="1"/>
  <c r="Y639" i="22" a="1"/>
  <c r="Y639" i="22" s="1"/>
  <c r="Y637" i="22" a="1"/>
  <c r="Y637" i="22" s="1"/>
  <c r="Y636" i="22" a="1"/>
  <c r="Y636" i="22" s="1"/>
  <c r="Y635" i="22" a="1"/>
  <c r="Y635" i="22" s="1"/>
  <c r="Y633" i="22" a="1"/>
  <c r="Y633" i="22" s="1"/>
  <c r="Y632" i="22" a="1"/>
  <c r="Y632" i="22" s="1"/>
  <c r="Y631" i="22" a="1"/>
  <c r="Y631" i="22" s="1"/>
  <c r="Y629" i="22" a="1"/>
  <c r="Y629" i="22" s="1"/>
  <c r="Y628" i="22" a="1"/>
  <c r="Y628" i="22" s="1"/>
  <c r="Y627" i="22" a="1"/>
  <c r="Y627" i="22" s="1"/>
  <c r="Y696" i="22" a="1"/>
  <c r="Y696" i="22" s="1"/>
  <c r="Y695" i="22" a="1"/>
  <c r="Y695" i="22" s="1"/>
  <c r="Y694" i="22" a="1"/>
  <c r="Y694" i="22" s="1"/>
  <c r="Y693" i="22" a="1"/>
  <c r="Y693" i="22" s="1"/>
  <c r="Y692" i="22" a="1"/>
  <c r="Y692" i="22" s="1"/>
  <c r="Y691" i="22" a="1"/>
  <c r="Y691" i="22" s="1"/>
  <c r="Y743" i="22" a="1"/>
  <c r="Y743" i="22" s="1"/>
  <c r="Y742" i="22" a="1"/>
  <c r="Y742" i="22" s="1"/>
  <c r="Y741" i="22" a="1"/>
  <c r="Y741" i="22" s="1"/>
  <c r="Y739" i="22" a="1"/>
  <c r="Y739" i="22" s="1"/>
  <c r="Y738" i="22" a="1"/>
  <c r="Y738" i="22" s="1"/>
  <c r="Y737" i="22" a="1"/>
  <c r="Y737" i="22" s="1"/>
  <c r="Y735" i="22" a="1"/>
  <c r="Y735" i="22" s="1"/>
  <c r="Y734" i="22" a="1"/>
  <c r="Y734" i="22" s="1"/>
  <c r="Y733" i="22" a="1"/>
  <c r="Y733" i="22" s="1"/>
  <c r="Y731" i="22" a="1"/>
  <c r="Y731" i="22" s="1"/>
  <c r="Y730" i="22" a="1"/>
  <c r="Y730" i="22" s="1"/>
  <c r="Y729" i="22" a="1"/>
  <c r="Y729" i="22" s="1"/>
  <c r="Y727" i="22" a="1"/>
  <c r="Y727" i="22" s="1"/>
  <c r="Y726" i="22" a="1"/>
  <c r="Y726" i="22" s="1"/>
  <c r="Y725" i="22" a="1"/>
  <c r="Y725" i="22" s="1"/>
  <c r="Y723" i="22" a="1"/>
  <c r="Y723" i="22" s="1"/>
  <c r="Y722" i="22" a="1"/>
  <c r="Y722" i="22" s="1"/>
  <c r="Y721" i="22" a="1"/>
  <c r="Y721" i="22" s="1"/>
  <c r="Y719" i="22" a="1"/>
  <c r="Y719" i="22" s="1"/>
  <c r="Y718" i="22" a="1"/>
  <c r="Y718" i="22" s="1"/>
  <c r="Y717" i="22" a="1"/>
  <c r="Y717" i="22" s="1"/>
  <c r="Y715" i="22" a="1"/>
  <c r="Y715" i="22" s="1"/>
  <c r="Y714" i="22" a="1"/>
  <c r="Y714" i="22" s="1"/>
  <c r="Y713" i="22" a="1"/>
  <c r="Y713" i="22" s="1"/>
  <c r="Y1161" i="22" a="1"/>
  <c r="Y1161" i="22" s="1"/>
  <c r="Y1160" i="22" a="1"/>
  <c r="Y1160" i="22" s="1"/>
  <c r="Y1159" i="22" a="1"/>
  <c r="Y1159" i="22" s="1"/>
  <c r="Y1153" i="22" a="1"/>
  <c r="Y1153" i="22" s="1"/>
  <c r="Y1152" i="22" a="1"/>
  <c r="Y1152" i="22" s="1"/>
  <c r="Y1151" i="22" a="1"/>
  <c r="Y1151" i="22" s="1"/>
  <c r="Y617" i="22" a="1"/>
  <c r="Y617" i="22" s="1"/>
  <c r="Y616" i="22" a="1"/>
  <c r="Y616" i="22" s="1"/>
  <c r="Y615" i="22" a="1"/>
  <c r="Y615" i="22" s="1"/>
  <c r="Y613" i="22" a="1"/>
  <c r="Y613" i="22" s="1"/>
  <c r="Y612" i="22" a="1"/>
  <c r="Y612" i="22" s="1"/>
  <c r="Y611" i="22" a="1"/>
  <c r="Y611" i="22" s="1"/>
  <c r="Y625" i="22" a="1"/>
  <c r="Y625" i="22" s="1"/>
  <c r="Y624" i="22" a="1"/>
  <c r="Y624" i="22" s="1"/>
  <c r="Y623" i="22" a="1"/>
  <c r="Y623" i="22" s="1"/>
  <c r="Y621" i="22" a="1"/>
  <c r="Y621" i="22" s="1"/>
  <c r="Y620" i="22" a="1"/>
  <c r="Y620" i="22" s="1"/>
  <c r="Y619" i="22" a="1"/>
  <c r="Y619" i="22" s="1"/>
  <c r="Y689" i="22" a="1"/>
  <c r="Y689" i="22" s="1"/>
  <c r="Y688" i="22" a="1"/>
  <c r="Y688" i="22" s="1"/>
  <c r="Y687" i="22" a="1"/>
  <c r="Y687" i="22" s="1"/>
  <c r="Y685" i="22" a="1"/>
  <c r="Y685" i="22" s="1"/>
  <c r="Y684" i="22" a="1"/>
  <c r="Y684" i="22" s="1"/>
  <c r="Y683" i="22" a="1"/>
  <c r="Y683" i="22" s="1"/>
  <c r="Y673" i="22" a="1"/>
  <c r="Y673" i="22" s="1"/>
  <c r="Y672" i="22" a="1"/>
  <c r="Y672" i="22" s="1"/>
  <c r="Y671" i="22" a="1"/>
  <c r="Y671" i="22" s="1"/>
  <c r="Y669" i="22" a="1"/>
  <c r="Y669" i="22" s="1"/>
  <c r="Y668" i="22" a="1"/>
  <c r="Y668" i="22" s="1"/>
  <c r="Y667" i="22" a="1"/>
  <c r="Y667" i="22" s="1"/>
  <c r="Y681" i="22" a="1"/>
  <c r="Y681" i="22" s="1"/>
  <c r="Y680" i="22" a="1"/>
  <c r="Y680" i="22" s="1"/>
  <c r="Y679" i="22" a="1"/>
  <c r="Y679" i="22" s="1"/>
  <c r="Y677" i="22" a="1"/>
  <c r="Y677" i="22" s="1"/>
  <c r="Y676" i="22" a="1"/>
  <c r="Y676" i="22" s="1"/>
  <c r="Y675" i="22" a="1"/>
  <c r="Y675" i="22" s="1"/>
  <c r="Y665" i="22" a="1"/>
  <c r="Y665" i="22" s="1"/>
  <c r="Y664" i="22" a="1"/>
  <c r="Y664" i="22" s="1"/>
  <c r="Y663" i="22" a="1"/>
  <c r="Y663" i="22" s="1"/>
  <c r="Y661" i="22" a="1"/>
  <c r="Y661" i="22" s="1"/>
  <c r="Y660" i="22" a="1"/>
  <c r="Y660" i="22" s="1"/>
  <c r="Y659" i="22" a="1"/>
  <c r="Y659" i="22" s="1"/>
  <c r="Y657" i="22" a="1"/>
  <c r="Y657" i="22" s="1"/>
  <c r="Y656" i="22" a="1"/>
  <c r="Y656" i="22" s="1"/>
  <c r="Y655" i="22" a="1"/>
  <c r="Y655" i="22" s="1"/>
  <c r="Y653" i="22" a="1"/>
  <c r="Y653" i="22" s="1"/>
  <c r="Y652" i="22" a="1"/>
  <c r="Y652" i="22" s="1"/>
  <c r="Y651" i="22" a="1"/>
  <c r="Y651" i="22" s="1"/>
  <c r="Y649" i="22" a="1"/>
  <c r="Y649" i="22" s="1"/>
  <c r="Y648" i="22" a="1"/>
  <c r="Y648" i="22" s="1"/>
  <c r="Y647" i="22" a="1"/>
  <c r="Y647" i="22" s="1"/>
  <c r="Y645" i="22" a="1"/>
  <c r="Y645" i="22" s="1"/>
  <c r="Y644" i="22" a="1"/>
  <c r="Y644" i="22" s="1"/>
  <c r="Y643" i="22" a="1"/>
  <c r="Y643" i="22" s="1"/>
  <c r="Y582" i="22" a="1"/>
  <c r="Y582" i="22" s="1"/>
  <c r="Y581" i="22" a="1"/>
  <c r="Y581" i="22" s="1"/>
  <c r="Y580" i="22" a="1"/>
  <c r="Y580" i="22" s="1"/>
  <c r="Y579" i="22" a="1"/>
  <c r="Y579" i="22" s="1"/>
  <c r="Y578" i="22" a="1"/>
  <c r="Y578" i="22" s="1"/>
  <c r="Y577" i="22" a="1"/>
  <c r="Y577" i="22" s="1"/>
  <c r="Y561" i="22" a="1"/>
  <c r="Y561" i="22" s="1"/>
  <c r="Y560" i="22" a="1"/>
  <c r="Y560" i="22" s="1"/>
  <c r="Y559" i="22" a="1"/>
  <c r="Y559" i="22" s="1"/>
  <c r="Y557" i="22" a="1"/>
  <c r="Y557" i="22" s="1"/>
  <c r="Y556" i="22" a="1"/>
  <c r="Y556" i="22" s="1"/>
  <c r="Y555" i="22" a="1"/>
  <c r="Y555" i="22" s="1"/>
  <c r="Y569" i="22" a="1"/>
  <c r="Y569" i="22" s="1"/>
  <c r="Y568" i="22" a="1"/>
  <c r="Y568" i="22" s="1"/>
  <c r="Y567" i="22" a="1"/>
  <c r="Y567" i="22" s="1"/>
  <c r="Y566" i="22" a="1"/>
  <c r="Y566" i="22" s="1"/>
  <c r="Y565" i="22" a="1"/>
  <c r="Y565" i="22" s="1"/>
  <c r="Y564" i="22" a="1"/>
  <c r="Y564" i="22" s="1"/>
  <c r="Y575" i="22" a="1"/>
  <c r="Y575" i="22" s="1"/>
  <c r="Y574" i="22" a="1"/>
  <c r="Y574" i="22" s="1"/>
  <c r="Y573" i="22" a="1"/>
  <c r="Y573" i="22" s="1"/>
  <c r="Y572" i="22" a="1"/>
  <c r="Y572" i="22" s="1"/>
  <c r="Y571" i="22" a="1"/>
  <c r="Y571" i="22" s="1"/>
  <c r="Y570" i="22" a="1"/>
  <c r="Y570" i="22" s="1"/>
  <c r="Y540" i="22" a="1"/>
  <c r="Y540" i="22" s="1"/>
  <c r="Y539" i="22" a="1"/>
  <c r="Y539" i="22" s="1"/>
  <c r="Y538" i="22" a="1"/>
  <c r="Y538" i="22" s="1"/>
  <c r="Y537" i="22" a="1"/>
  <c r="Y537" i="22" s="1"/>
  <c r="Y536" i="22" a="1"/>
  <c r="Y536" i="22" s="1"/>
  <c r="Y535" i="22" a="1"/>
  <c r="Y535" i="22" s="1"/>
  <c r="Y519" i="22" a="1"/>
  <c r="Y519" i="22" s="1"/>
  <c r="Y518" i="22" a="1"/>
  <c r="Y518" i="22" s="1"/>
  <c r="Y517" i="22" a="1"/>
  <c r="Y517" i="22" s="1"/>
  <c r="Y516" i="22" a="1"/>
  <c r="Y516" i="22" s="1"/>
  <c r="Y515" i="22" a="1"/>
  <c r="Y515" i="22" s="1"/>
  <c r="Y514" i="22" a="1"/>
  <c r="Y514" i="22" s="1"/>
  <c r="Y512" i="22" a="1"/>
  <c r="Y512" i="22" s="1"/>
  <c r="Y511" i="22" a="1"/>
  <c r="Y511" i="22" s="1"/>
  <c r="Y510" i="22" a="1"/>
  <c r="Y510" i="22" s="1"/>
  <c r="Y509" i="22" a="1"/>
  <c r="Y509" i="22" s="1"/>
  <c r="Y508" i="22" a="1"/>
  <c r="Y508" i="22" s="1"/>
  <c r="Y507" i="22" a="1"/>
  <c r="Y507" i="22" s="1"/>
  <c r="Y533" i="22" a="1"/>
  <c r="Y533" i="22" s="1"/>
  <c r="Y532" i="22" a="1"/>
  <c r="Y532" i="22" s="1"/>
  <c r="Y531" i="22" a="1"/>
  <c r="Y531" i="22" s="1"/>
  <c r="Y530" i="22" a="1"/>
  <c r="Y530" i="22" s="1"/>
  <c r="Y529" i="22" a="1"/>
  <c r="Y529" i="22" s="1"/>
  <c r="Y525" i="22" a="1"/>
  <c r="Y525" i="22" s="1"/>
  <c r="Y521" i="22" a="1"/>
  <c r="Y521" i="22" s="1"/>
  <c r="Y709" i="22" a="1"/>
  <c r="Y709" i="22" s="1"/>
  <c r="Y708" i="22" a="1"/>
  <c r="Y708" i="22" s="1"/>
  <c r="Y707" i="22" a="1"/>
  <c r="Y707" i="22" s="1"/>
  <c r="Y706" i="22" a="1"/>
  <c r="Y706" i="22" s="1"/>
  <c r="Y705" i="22" a="1"/>
  <c r="Y705" i="22" s="1"/>
  <c r="Y704" i="22" a="1"/>
  <c r="Y704" i="22" s="1"/>
  <c r="Y609" i="22" a="1"/>
  <c r="Y609" i="22" s="1"/>
  <c r="Y608" i="22" a="1"/>
  <c r="Y608" i="22" s="1"/>
  <c r="Y607" i="22" a="1"/>
  <c r="Y607" i="22" s="1"/>
  <c r="Y606" i="22" a="1"/>
  <c r="Y606" i="22" s="1"/>
  <c r="Y605" i="22" a="1"/>
  <c r="Y605" i="22" s="1"/>
  <c r="Y604" i="22" a="1"/>
  <c r="Y604" i="22" s="1"/>
  <c r="Y588" i="22" a="1"/>
  <c r="Y588" i="22" s="1"/>
  <c r="Y587" i="22" a="1"/>
  <c r="Y587" i="22" s="1"/>
  <c r="Y586" i="22" a="1"/>
  <c r="Y586" i="22" s="1"/>
  <c r="Y585" i="22" a="1"/>
  <c r="Y585" i="22" s="1"/>
  <c r="Y584" i="22" a="1"/>
  <c r="Y584" i="22" s="1"/>
  <c r="Y551" i="22" a="1"/>
  <c r="Y551" i="22" s="1"/>
  <c r="Y550" i="22" a="1"/>
  <c r="Y550" i="22" s="1"/>
  <c r="Y549" i="22" a="1"/>
  <c r="Y549" i="22" s="1"/>
  <c r="Y548" i="22" a="1"/>
  <c r="Y548" i="22" s="1"/>
  <c r="Y547" i="22" a="1"/>
  <c r="Y547" i="22" s="1"/>
  <c r="Y546" i="22" a="1"/>
  <c r="Y546" i="22" s="1"/>
  <c r="Y544" i="22" a="1"/>
  <c r="Y544" i="22" s="1"/>
  <c r="Y543" i="22" a="1"/>
  <c r="Y543" i="22" s="1"/>
  <c r="Y542" i="22" a="1"/>
  <c r="Y542" i="22" s="1"/>
  <c r="Y528" i="22" a="1"/>
  <c r="Y528" i="22" s="1"/>
  <c r="Q2" i="16" a="1"/>
  <c r="Q2" i="16" s="1"/>
  <c r="Q35" i="29" l="1" a="1"/>
  <c r="Q35" i="29" s="1"/>
  <c r="Q34" i="29" a="1"/>
  <c r="Q34" i="29" s="1"/>
  <c r="Q145" i="29" a="1"/>
  <c r="Q145" i="29" s="1"/>
  <c r="Q9" i="29" a="1"/>
  <c r="Q9" i="29" s="1"/>
  <c r="Q53" i="29" a="1"/>
  <c r="Q53" i="29" s="1"/>
  <c r="Q68" i="29" a="1"/>
  <c r="Q68" i="29" s="1"/>
  <c r="Q89" i="29" a="1"/>
  <c r="Q89" i="29" s="1"/>
  <c r="Q88" i="29" a="1"/>
  <c r="Q88" i="29" s="1"/>
  <c r="Q95" i="29" a="1"/>
  <c r="Q95" i="29" s="1"/>
  <c r="Q111" i="29" a="1"/>
  <c r="Q111" i="29" s="1"/>
  <c r="Q116" i="29" a="1"/>
  <c r="Q116" i="29" s="1"/>
  <c r="Q123" i="29" a="1"/>
  <c r="Q123" i="29" s="1"/>
  <c r="Q144" i="29" a="1"/>
  <c r="Q144" i="29" s="1"/>
  <c r="Q173" i="29" a="1"/>
  <c r="Q173" i="29" s="1"/>
  <c r="Q81" i="29" a="1"/>
  <c r="Q81" i="29" s="1"/>
  <c r="Q4" i="29" a="1"/>
  <c r="Q4" i="29" s="1"/>
  <c r="Q27" i="29" a="1"/>
  <c r="Q27" i="29" s="1"/>
  <c r="Q20" i="29" a="1"/>
  <c r="Q20" i="29" s="1"/>
  <c r="Q13" i="29" a="1"/>
  <c r="Q13" i="29" s="1"/>
  <c r="Q48" i="29" a="1"/>
  <c r="Q48" i="29" s="1"/>
  <c r="Q41" i="29" a="1"/>
  <c r="Q41" i="29" s="1"/>
  <c r="Q137" i="29" a="1"/>
  <c r="Q137" i="29" s="1"/>
  <c r="Q130" i="29" a="1"/>
  <c r="Q130" i="29" s="1"/>
  <c r="Q74" i="29" a="1"/>
  <c r="Q74" i="29" s="1"/>
  <c r="Q61" i="29" a="1"/>
  <c r="Q61" i="29" s="1"/>
  <c r="Q67" i="29" a="1"/>
  <c r="Q67" i="29" s="1"/>
  <c r="Q190" i="29" a="1"/>
  <c r="Q190" i="29" s="1"/>
  <c r="Q183" i="29" a="1"/>
  <c r="Q183" i="29" s="1"/>
  <c r="Q176" i="29" a="1"/>
  <c r="Q176" i="29" s="1"/>
  <c r="Q172" i="29" a="1"/>
  <c r="Q172" i="29" s="1"/>
  <c r="Q165" i="29" a="1"/>
  <c r="Q165" i="29" s="1"/>
  <c r="Q158" i="29" a="1"/>
  <c r="Q158" i="29" s="1"/>
  <c r="Q5" i="29" a="1"/>
  <c r="Q5" i="29" s="1"/>
  <c r="Q189" i="29" a="1"/>
  <c r="Q189" i="29" s="1"/>
  <c r="Q182" i="29" a="1"/>
  <c r="Q182" i="29" s="1"/>
  <c r="Q28" i="29" a="1"/>
  <c r="Q28" i="29" s="1"/>
  <c r="Q21" i="29" a="1"/>
  <c r="Q21" i="29" s="1"/>
  <c r="Q14" i="29" a="1"/>
  <c r="Q14" i="29" s="1"/>
  <c r="Q54" i="29" a="1"/>
  <c r="Q54" i="29" s="1"/>
  <c r="Q49" i="29" a="1"/>
  <c r="Q49" i="29" s="1"/>
  <c r="Q42" i="29" a="1"/>
  <c r="Q42" i="29" s="1"/>
  <c r="Q82" i="29" a="1"/>
  <c r="Q82" i="29" s="1"/>
  <c r="Q75" i="29" a="1"/>
  <c r="Q75" i="29" s="1"/>
  <c r="Q62" i="29" a="1"/>
  <c r="Q62" i="29" s="1"/>
  <c r="Q117" i="29" a="1"/>
  <c r="Q117" i="29" s="1"/>
  <c r="Q103" i="29" a="1"/>
  <c r="Q103" i="29" s="1"/>
  <c r="Q96" i="29" a="1"/>
  <c r="Q96" i="29" s="1"/>
  <c r="Q138" i="29" a="1"/>
  <c r="Q138" i="29" s="1"/>
  <c r="Q131" i="29" a="1"/>
  <c r="Q131" i="29" s="1"/>
  <c r="Q124" i="29" a="1"/>
  <c r="Q124" i="29" s="1"/>
  <c r="Q166" i="29" a="1"/>
  <c r="Q166" i="29" s="1"/>
  <c r="Q159" i="29" a="1"/>
  <c r="Q159" i="29" s="1"/>
  <c r="Q152" i="29" a="1"/>
  <c r="Q152" i="29" s="1"/>
  <c r="Q50" i="29" a="1"/>
  <c r="Q50" i="29" s="1"/>
  <c r="Q252" i="16" a="1"/>
  <c r="Q252" i="16" s="1"/>
  <c r="Q251" i="16" a="1"/>
  <c r="Q251" i="16" s="1"/>
  <c r="Q34" i="16" a="1"/>
  <c r="Q34" i="16" s="1"/>
  <c r="Q35" i="16" a="1"/>
  <c r="Q35" i="16" s="1"/>
  <c r="Q52" i="29" a="1"/>
  <c r="Q52" i="29" s="1"/>
  <c r="Q51" i="29" a="1"/>
  <c r="Q51" i="29" s="1"/>
  <c r="Q255" i="16" a="1"/>
  <c r="Q255" i="16" s="1"/>
  <c r="Q254" i="16" a="1"/>
  <c r="Q254" i="16" s="1"/>
  <c r="Q37" i="16" a="1"/>
  <c r="Q37" i="16" s="1"/>
  <c r="Q38" i="16" a="1"/>
  <c r="Q38" i="16" s="1"/>
  <c r="Q64" i="29" a="1"/>
  <c r="Q64" i="29" s="1"/>
  <c r="Q157" i="29" a="1"/>
  <c r="Q157" i="29" s="1"/>
  <c r="Q126" i="29" a="1"/>
  <c r="Q126" i="29" s="1"/>
  <c r="Q181" i="29" a="1"/>
  <c r="Q181" i="29" s="1"/>
  <c r="Q167" i="29" a="1"/>
  <c r="Q167" i="29" s="1"/>
  <c r="Q26" i="29" a="1"/>
  <c r="Q26" i="29" s="1"/>
  <c r="Q121" i="29" a="1"/>
  <c r="Q121" i="29" s="1"/>
  <c r="Q168" i="29" a="1"/>
  <c r="Q168" i="29" s="1"/>
  <c r="Q148" i="29" a="1"/>
  <c r="Q148" i="29" s="1"/>
  <c r="Q63" i="29" a="1"/>
  <c r="Q63" i="29" s="1"/>
  <c r="Q78" i="29" a="1"/>
  <c r="Q78" i="29" s="1"/>
  <c r="Q115" i="29" a="1"/>
  <c r="Q115" i="29" s="1"/>
  <c r="Q164" i="29" a="1"/>
  <c r="Q164" i="29" s="1"/>
  <c r="Q122" i="29" a="1"/>
  <c r="Q122" i="29" s="1"/>
  <c r="Q65" i="29" a="1"/>
  <c r="Q65" i="29" s="1"/>
  <c r="Q90" i="29" a="1"/>
  <c r="Q90" i="29" s="1"/>
  <c r="Q17" i="29" a="1"/>
  <c r="Q17" i="29" s="1"/>
  <c r="Q187" i="29" a="1"/>
  <c r="Q187" i="29" s="1"/>
  <c r="Q154" i="29" a="1"/>
  <c r="Q154" i="29" s="1"/>
  <c r="Q94" i="29" a="1"/>
  <c r="Q94" i="29" s="1"/>
  <c r="Q156" i="29" a="1"/>
  <c r="Q156" i="29" s="1"/>
  <c r="Q177" i="29" a="1"/>
  <c r="Q177" i="29" s="1"/>
  <c r="Q142" i="29" a="1"/>
  <c r="Q142" i="29" s="1"/>
  <c r="Q155" i="29" a="1"/>
  <c r="Q155" i="29" s="1"/>
  <c r="Q57" i="29" a="1"/>
  <c r="Q57" i="29" s="1"/>
  <c r="Q143" i="29" a="1"/>
  <c r="Q143" i="29" s="1"/>
  <c r="Q101" i="29" a="1"/>
  <c r="Q101" i="29" s="1"/>
  <c r="Q107" i="29" a="1"/>
  <c r="Q107" i="29" s="1"/>
  <c r="Q139" i="29" a="1"/>
  <c r="Q139" i="29" s="1"/>
  <c r="Q106" i="29" a="1"/>
  <c r="Q106" i="29" s="1"/>
  <c r="Q174" i="29" a="1"/>
  <c r="Q174" i="29" s="1"/>
  <c r="Q87" i="29" a="1"/>
  <c r="Q87" i="29" s="1"/>
  <c r="Q140" i="29" a="1"/>
  <c r="Q140" i="29" s="1"/>
  <c r="Q100" i="29" a="1"/>
  <c r="Q100" i="29" s="1"/>
  <c r="Q133" i="29" a="1"/>
  <c r="Q133" i="29" s="1"/>
  <c r="Q170" i="29" a="1"/>
  <c r="Q170" i="29" s="1"/>
  <c r="Q99" i="29" a="1"/>
  <c r="Q99" i="29" s="1"/>
  <c r="Q84" i="29" a="1"/>
  <c r="Q84" i="29" s="1"/>
  <c r="Q80" i="29" a="1"/>
  <c r="Q80" i="29" s="1"/>
  <c r="Q104" i="29" a="1"/>
  <c r="Q104" i="29" s="1"/>
  <c r="Q129" i="29" a="1"/>
  <c r="Q129" i="29" s="1"/>
  <c r="Q37" i="29" a="1"/>
  <c r="Q37" i="29" s="1"/>
  <c r="Q69" i="29" a="1"/>
  <c r="Q69" i="29" s="1"/>
  <c r="Q109" i="29" a="1"/>
  <c r="Q109" i="29" s="1"/>
  <c r="Q188" i="29" a="1"/>
  <c r="Q188" i="29" s="1"/>
  <c r="Q97" i="29" a="1"/>
  <c r="Q97" i="29" s="1"/>
  <c r="Q141" i="29" a="1"/>
  <c r="Q141" i="29" s="1"/>
  <c r="Q70" i="29" a="1"/>
  <c r="Q70" i="29" s="1"/>
  <c r="Q30" i="29" a="1"/>
  <c r="Q30" i="29" s="1"/>
  <c r="Q72" i="29" a="1"/>
  <c r="Q72" i="29" s="1"/>
  <c r="Q19" i="29" a="1"/>
  <c r="Q19" i="29" s="1"/>
  <c r="Q66" i="29" a="1"/>
  <c r="Q66" i="29" s="1"/>
  <c r="Q6" i="29" a="1"/>
  <c r="Q6" i="29" s="1"/>
  <c r="Q33" i="29" a="1"/>
  <c r="Q33" i="29" s="1"/>
  <c r="Q136" i="29" a="1"/>
  <c r="Q136" i="29" s="1"/>
  <c r="Q22" i="29" a="1"/>
  <c r="Q22" i="29" s="1"/>
  <c r="Q71" i="29" a="1"/>
  <c r="Q71" i="29" s="1"/>
  <c r="Q120" i="29" a="1"/>
  <c r="Q120" i="29" s="1"/>
  <c r="Q15" i="29" a="1"/>
  <c r="Q15" i="29" s="1"/>
  <c r="Q11" i="29" a="1"/>
  <c r="Q11" i="29" s="1"/>
  <c r="Q92" i="29" a="1"/>
  <c r="Q92" i="29" s="1"/>
  <c r="Q169" i="29" a="1"/>
  <c r="Q169" i="29" s="1"/>
  <c r="Q85" i="29" a="1"/>
  <c r="Q85" i="29" s="1"/>
  <c r="Q150" i="29" a="1"/>
  <c r="Q150" i="29" s="1"/>
  <c r="Q178" i="29" a="1"/>
  <c r="Q178" i="29" s="1"/>
  <c r="Q31" i="29" a="1"/>
  <c r="Q31" i="29" s="1"/>
  <c r="Q180" i="29" a="1"/>
  <c r="Q180" i="29" s="1"/>
  <c r="Q23" i="29" a="1"/>
  <c r="Q23" i="29" s="1"/>
  <c r="Q16" i="29" a="1"/>
  <c r="Q16" i="29" s="1"/>
  <c r="Q125" i="29" a="1"/>
  <c r="Q125" i="29" s="1"/>
  <c r="Q12" i="29" a="1"/>
  <c r="Q12" i="29" s="1"/>
  <c r="Q153" i="29" a="1"/>
  <c r="Q153" i="29" s="1"/>
  <c r="Q132" i="29" a="1"/>
  <c r="Q132" i="29" s="1"/>
  <c r="Q186" i="29" a="1"/>
  <c r="Q186" i="29" s="1"/>
  <c r="Q29" i="29" a="1"/>
  <c r="Q29" i="29" s="1"/>
  <c r="Q162" i="29" a="1"/>
  <c r="Q162" i="29" s="1"/>
  <c r="Q43" i="29" a="1"/>
  <c r="Q43" i="29" s="1"/>
  <c r="Q108" i="29" a="1"/>
  <c r="Q108" i="29" s="1"/>
  <c r="Q127" i="29" a="1"/>
  <c r="Q127" i="29" s="1"/>
  <c r="Q36" i="29" a="1"/>
  <c r="Q36" i="29" s="1"/>
  <c r="Q46" i="29" a="1"/>
  <c r="Q46" i="29" s="1"/>
  <c r="Q56" i="29" a="1"/>
  <c r="Q56" i="29" s="1"/>
  <c r="Q45" i="29" a="1"/>
  <c r="Q45" i="29" s="1"/>
  <c r="Q161" i="29" a="1"/>
  <c r="Q161" i="29" s="1"/>
  <c r="Q2" i="29" a="1"/>
  <c r="Q2" i="29" s="1"/>
  <c r="Q44" i="29" a="1"/>
  <c r="Q44" i="29" s="1"/>
  <c r="Q163" i="29" a="1"/>
  <c r="Q163" i="29" s="1"/>
  <c r="Q83" i="29" a="1"/>
  <c r="Q83" i="29" s="1"/>
  <c r="Q55" i="29" a="1"/>
  <c r="Q55" i="29" s="1"/>
  <c r="Q105" i="29" a="1"/>
  <c r="Q105" i="29" s="1"/>
  <c r="Q114" i="29" a="1"/>
  <c r="Q114" i="29" s="1"/>
  <c r="Q79" i="29" a="1"/>
  <c r="Q79" i="29" s="1"/>
  <c r="Q91" i="29" a="1"/>
  <c r="Q91" i="29" s="1"/>
  <c r="Q60" i="29" a="1"/>
  <c r="Q60" i="29" s="1"/>
  <c r="Q39" i="29" a="1"/>
  <c r="Q39" i="29" s="1"/>
  <c r="Q25" i="29" a="1"/>
  <c r="Q25" i="29" s="1"/>
  <c r="Q93" i="29" a="1"/>
  <c r="Q93" i="29" s="1"/>
  <c r="Q112" i="29" a="1"/>
  <c r="Q112" i="29" s="1"/>
  <c r="Q113" i="29" a="1"/>
  <c r="Q113" i="29" s="1"/>
  <c r="Q59" i="29" a="1"/>
  <c r="Q59" i="29" s="1"/>
  <c r="Q86" i="29" a="1"/>
  <c r="Q86" i="29" s="1"/>
  <c r="Q40" i="29" a="1"/>
  <c r="Q40" i="29" s="1"/>
  <c r="Q118" i="29" a="1"/>
  <c r="Q118" i="29" s="1"/>
  <c r="Q73" i="29" a="1"/>
  <c r="Q73" i="29" s="1"/>
  <c r="Q119" i="29" a="1"/>
  <c r="Q119" i="29" s="1"/>
  <c r="Q98" i="29" a="1"/>
  <c r="Q98" i="29" s="1"/>
  <c r="Q58" i="29" a="1"/>
  <c r="Q58" i="29" s="1"/>
  <c r="Q7" i="29" a="1"/>
  <c r="Q7" i="29" s="1"/>
  <c r="Q135" i="29" a="1"/>
  <c r="Q135" i="29" s="1"/>
  <c r="Q147" i="29" a="1"/>
  <c r="Q147" i="29" s="1"/>
  <c r="Q18" i="29" a="1"/>
  <c r="Q18" i="29" s="1"/>
  <c r="Q146" i="29" a="1"/>
  <c r="Q146" i="29" s="1"/>
  <c r="Q128" i="29" a="1"/>
  <c r="Q128" i="29" s="1"/>
  <c r="Q134" i="29" a="1"/>
  <c r="Q134" i="29" s="1"/>
  <c r="Q3" i="29" a="1"/>
  <c r="Q3" i="29" s="1"/>
  <c r="Q32" i="29" a="1"/>
  <c r="Q32" i="29" s="1"/>
  <c r="Q184" i="29" a="1"/>
  <c r="Q184" i="29" s="1"/>
  <c r="Q24" i="29" a="1"/>
  <c r="Q24" i="29" s="1"/>
  <c r="Q149" i="29" a="1"/>
  <c r="Q149" i="29" s="1"/>
  <c r="Q160" i="29" a="1"/>
  <c r="Q160" i="29" s="1"/>
  <c r="Q76" i="29" a="1"/>
  <c r="Q76" i="29" s="1"/>
  <c r="Q77" i="29" a="1"/>
  <c r="Q77" i="29" s="1"/>
  <c r="Q47" i="29" a="1"/>
  <c r="Q47" i="29" s="1"/>
  <c r="Q171" i="29" a="1"/>
  <c r="Q171" i="29" s="1"/>
  <c r="Q38" i="29" a="1"/>
  <c r="Q38" i="29" s="1"/>
  <c r="Q179" i="29" a="1"/>
  <c r="Q179" i="29" s="1"/>
  <c r="Q185" i="29" a="1"/>
  <c r="Q185" i="29" s="1"/>
  <c r="Q145" i="16" a="1"/>
  <c r="Q145" i="16" s="1"/>
  <c r="Q362" i="16" a="1"/>
  <c r="Q362" i="16" s="1"/>
  <c r="Q302" i="16" a="1"/>
  <c r="Q302" i="16" s="1"/>
  <c r="Q490" i="16" a="1"/>
  <c r="Q490" i="16" s="1"/>
  <c r="Q450" i="16" a="1"/>
  <c r="Q450" i="16" s="1"/>
  <c r="Q451" i="16" a="1"/>
  <c r="Q451" i="16" s="1"/>
  <c r="Q381" i="16" a="1"/>
  <c r="Q381" i="16" s="1"/>
  <c r="Q17" i="16" a="1"/>
  <c r="Q17" i="16" s="1"/>
  <c r="Q125" i="16" a="1"/>
  <c r="Q125" i="16" s="1"/>
  <c r="Q379" i="16" a="1"/>
  <c r="Q379" i="16" s="1"/>
  <c r="Q77" i="16" a="1"/>
  <c r="Q77" i="16" s="1"/>
  <c r="Q209" i="16" a="1"/>
  <c r="Q209" i="16" s="1"/>
  <c r="Q247" i="16" a="1"/>
  <c r="Q247" i="16" s="1"/>
  <c r="Q62" i="16" a="1"/>
  <c r="Q62" i="16" s="1"/>
  <c r="Q93" i="16" a="1"/>
  <c r="Q93" i="16" s="1"/>
  <c r="Q193" i="16" a="1"/>
  <c r="Q193" i="16" s="1"/>
  <c r="Q317" i="16" a="1"/>
  <c r="Q317" i="16" s="1"/>
  <c r="Q433" i="16" a="1"/>
  <c r="Q433" i="16" s="1"/>
  <c r="Q165" i="16" a="1"/>
  <c r="Q165" i="16" s="1"/>
  <c r="Q57" i="16" a="1"/>
  <c r="Q57" i="16" s="1"/>
  <c r="Q177" i="16" a="1"/>
  <c r="Q177" i="16" s="1"/>
  <c r="Q361" i="16" a="1"/>
  <c r="Q361" i="16" s="1"/>
  <c r="Q271" i="16" a="1"/>
  <c r="Q271" i="16" s="1"/>
  <c r="Q13" i="16" a="1"/>
  <c r="Q13" i="16" s="1"/>
  <c r="Q129" i="16" a="1"/>
  <c r="Q129" i="16" s="1"/>
  <c r="Q81" i="16" a="1"/>
  <c r="Q81" i="16" s="1"/>
  <c r="Q213" i="16" a="1"/>
  <c r="Q213" i="16" s="1"/>
  <c r="Q233" i="16" a="1"/>
  <c r="Q233" i="16" s="1"/>
  <c r="Q341" i="16" a="1"/>
  <c r="Q341" i="16" s="1"/>
  <c r="Q406" i="16" a="1"/>
  <c r="Q406" i="16" s="1"/>
  <c r="Q385" i="16" a="1"/>
  <c r="Q385" i="16" s="1"/>
  <c r="Q441" i="16" a="1"/>
  <c r="Q441" i="16" s="1"/>
  <c r="Q221" i="16" a="1"/>
  <c r="Q221" i="16" s="1"/>
  <c r="Q409" i="16" a="1"/>
  <c r="Q409" i="16" s="1"/>
  <c r="Q12" i="16" a="1"/>
  <c r="Q12" i="16" s="1"/>
  <c r="Q123" i="16" a="1"/>
  <c r="Q123" i="16" s="1"/>
  <c r="Q75" i="16" a="1"/>
  <c r="Q75" i="16" s="1"/>
  <c r="Q214" i="16" a="1"/>
  <c r="Q214" i="16" s="1"/>
  <c r="Q488" i="16" a="1"/>
  <c r="Q488" i="16" s="1"/>
  <c r="Q346" i="16" a="1"/>
  <c r="Q346" i="16" s="1"/>
  <c r="Q223" i="16" a="1"/>
  <c r="Q223" i="16" s="1"/>
  <c r="Q278" i="16" a="1"/>
  <c r="Q278" i="16" s="1"/>
  <c r="Q386" i="16" a="1"/>
  <c r="Q386" i="16" s="1"/>
  <c r="Q29" i="16" a="1"/>
  <c r="Q29" i="16" s="1"/>
  <c r="Q113" i="16" a="1"/>
  <c r="Q113" i="16" s="1"/>
  <c r="Q16" i="16" a="1"/>
  <c r="Q16" i="16" s="1"/>
  <c r="Q124" i="16" a="1"/>
  <c r="Q124" i="16" s="1"/>
  <c r="Q76" i="16" a="1"/>
  <c r="Q76" i="16" s="1"/>
  <c r="Q208" i="16" a="1"/>
  <c r="Q208" i="16" s="1"/>
  <c r="Q489" i="16" a="1"/>
  <c r="Q489" i="16" s="1"/>
  <c r="Q415" i="16" a="1"/>
  <c r="Q415" i="16" s="1"/>
  <c r="Q235" i="16" a="1"/>
  <c r="Q235" i="16" s="1"/>
  <c r="Q290" i="16" a="1"/>
  <c r="Q290" i="16" s="1"/>
  <c r="Q430" i="16" a="1"/>
  <c r="Q430" i="16" s="1"/>
  <c r="Q288" i="16" a="1"/>
  <c r="Q288" i="16" s="1"/>
  <c r="Q63" i="16" a="1"/>
  <c r="Q63" i="16" s="1"/>
  <c r="Q287" i="16" a="1"/>
  <c r="Q287" i="16" s="1"/>
  <c r="Q40" i="16" a="1"/>
  <c r="Q40" i="16" s="1"/>
  <c r="Q160" i="16" a="1"/>
  <c r="Q160" i="16" s="1"/>
  <c r="Q473" i="16" a="1"/>
  <c r="Q473" i="16" s="1"/>
  <c r="Q309" i="16" a="1"/>
  <c r="Q309" i="16" s="1"/>
  <c r="Q359" i="16" a="1"/>
  <c r="Q359" i="16" s="1"/>
  <c r="Q425" i="16" a="1"/>
  <c r="Q425" i="16" s="1"/>
  <c r="Q447" i="16" a="1"/>
  <c r="Q447" i="16" s="1"/>
  <c r="Q242" i="16" a="1"/>
  <c r="Q242" i="16" s="1"/>
  <c r="Q241" i="16" a="1"/>
  <c r="Q241" i="16" s="1"/>
  <c r="Q30" i="16" a="1"/>
  <c r="Q30" i="16" s="1"/>
  <c r="Q403" i="16" a="1"/>
  <c r="Q403" i="16" s="1"/>
  <c r="Q41" i="16" a="1"/>
  <c r="Q41" i="16" s="1"/>
  <c r="Q321" i="16" a="1"/>
  <c r="Q321" i="16" s="1"/>
  <c r="Q444" i="16" a="1"/>
  <c r="Q444" i="16" s="1"/>
  <c r="Q389" i="16" a="1"/>
  <c r="Q389" i="16" s="1"/>
  <c r="Q459" i="16" a="1"/>
  <c r="Q459" i="16" s="1"/>
  <c r="Q452" i="16" a="1"/>
  <c r="Q452" i="16" s="1"/>
  <c r="Q87" i="16" a="1"/>
  <c r="Q87" i="16" s="1"/>
  <c r="Q491" i="16" a="1"/>
  <c r="Q491" i="16" s="1"/>
  <c r="Q107" i="16" a="1"/>
  <c r="Q107" i="16" s="1"/>
  <c r="Q395" i="16" a="1"/>
  <c r="Q395" i="16" s="1"/>
  <c r="Q108" i="16" a="1"/>
  <c r="Q108" i="16" s="1"/>
  <c r="Q109" i="16" a="1"/>
  <c r="Q109" i="16" s="1"/>
  <c r="Q474" i="16" a="1"/>
  <c r="Q474" i="16" s="1"/>
  <c r="Q197" i="16" a="1"/>
  <c r="Q197" i="16" s="1"/>
  <c r="Q456" i="16" a="1"/>
  <c r="Q456" i="16" s="1"/>
  <c r="Q401" i="16" a="1"/>
  <c r="Q401" i="16" s="1"/>
  <c r="Q238" i="16" a="1"/>
  <c r="Q238" i="16" s="1"/>
  <c r="Q243" i="16" a="1"/>
  <c r="Q243" i="16" s="1"/>
  <c r="Q423" i="16" a="1"/>
  <c r="Q423" i="16" s="1"/>
  <c r="Q472" i="16" a="1"/>
  <c r="Q472" i="16" s="1"/>
  <c r="Q297" i="16" a="1"/>
  <c r="Q297" i="16" s="1"/>
  <c r="Q64" i="16" a="1"/>
  <c r="Q64" i="16" s="1"/>
  <c r="Q65" i="16" a="1"/>
  <c r="Q65" i="16" s="1"/>
  <c r="Q161" i="16" a="1"/>
  <c r="Q161" i="16" s="1"/>
  <c r="Q53" i="16" a="1"/>
  <c r="Q53" i="16" s="1"/>
  <c r="Q97" i="16" a="1"/>
  <c r="Q97" i="16" s="1"/>
  <c r="Q181" i="16" a="1"/>
  <c r="Q181" i="16" s="1"/>
  <c r="Q475" i="16" a="1"/>
  <c r="Q475" i="16" s="1"/>
  <c r="Q333" i="16" a="1"/>
  <c r="Q333" i="16" s="1"/>
  <c r="Q54" i="16" a="1"/>
  <c r="Q54" i="16" s="1"/>
  <c r="Q91" i="16" a="1"/>
  <c r="Q91" i="16" s="1"/>
  <c r="Q182" i="16" a="1"/>
  <c r="Q182" i="16" s="1"/>
  <c r="Q198" i="16" a="1"/>
  <c r="Q198" i="16" s="1"/>
  <c r="Q442" i="16" a="1"/>
  <c r="Q442" i="16" s="1"/>
  <c r="Q393" i="16" a="1"/>
  <c r="Q393" i="16" s="1"/>
  <c r="Q337" i="16" a="1"/>
  <c r="Q337" i="16" s="1"/>
  <c r="Q328" i="16" a="1"/>
  <c r="Q328" i="16" s="1"/>
  <c r="Q413" i="16" a="1"/>
  <c r="Q413" i="16" s="1"/>
  <c r="Q314" i="16" a="1"/>
  <c r="Q314" i="16" s="1"/>
  <c r="Q166" i="16" a="1"/>
  <c r="Q166" i="16" s="1"/>
  <c r="Q56" i="16" a="1"/>
  <c r="Q56" i="16" s="1"/>
  <c r="Q92" i="16" a="1"/>
  <c r="Q92" i="16" s="1"/>
  <c r="Q176" i="16" a="1"/>
  <c r="Q176" i="16" s="1"/>
  <c r="Q192" i="16" a="1"/>
  <c r="Q192" i="16" s="1"/>
  <c r="Q466" i="16" a="1"/>
  <c r="Q466" i="16" s="1"/>
  <c r="Q281" i="16" a="1"/>
  <c r="Q281" i="16" s="1"/>
  <c r="Q349" i="16" a="1"/>
  <c r="Q349" i="16" s="1"/>
  <c r="Q352" i="16" a="1"/>
  <c r="Q352" i="16" s="1"/>
  <c r="Q397" i="16" a="1"/>
  <c r="Q397" i="16" s="1"/>
  <c r="Q139" i="16" a="1"/>
  <c r="Q139" i="16" s="1"/>
  <c r="Q345" i="16" a="1"/>
  <c r="Q345" i="16" s="1"/>
  <c r="Q300" i="16" a="1"/>
  <c r="Q300" i="16" s="1"/>
  <c r="Q270" i="16" a="1"/>
  <c r="Q270" i="16" s="1"/>
  <c r="Q4" i="16" a="1"/>
  <c r="Q4" i="16" s="1"/>
  <c r="Q20" i="16" a="1"/>
  <c r="Q20" i="16" s="1"/>
  <c r="Q45" i="16" a="1"/>
  <c r="Q45" i="16" s="1"/>
  <c r="Q136" i="16" a="1"/>
  <c r="Q136" i="16" s="1"/>
  <c r="Q120" i="16" a="1"/>
  <c r="Q120" i="16" s="1"/>
  <c r="Q104" i="16" a="1"/>
  <c r="Q104" i="16" s="1"/>
  <c r="Q88" i="16" a="1"/>
  <c r="Q88" i="16" s="1"/>
  <c r="Q69" i="16" a="1"/>
  <c r="Q69" i="16" s="1"/>
  <c r="Q140" i="16" a="1"/>
  <c r="Q140" i="16" s="1"/>
  <c r="Q172" i="16" a="1"/>
  <c r="Q172" i="16" s="1"/>
  <c r="Q204" i="16" a="1"/>
  <c r="Q204" i="16" s="1"/>
  <c r="Q156" i="16" a="1"/>
  <c r="Q156" i="16" s="1"/>
  <c r="Q188" i="16" a="1"/>
  <c r="Q188" i="16" s="1"/>
  <c r="Q493" i="16" a="1"/>
  <c r="Q493" i="16" s="1"/>
  <c r="Q477" i="16" a="1"/>
  <c r="Q477" i="16" s="1"/>
  <c r="Q144" i="16" a="1"/>
  <c r="Q144" i="16" s="1"/>
  <c r="Q357" i="16" a="1"/>
  <c r="Q357" i="16" s="1"/>
  <c r="Q262" i="16" a="1"/>
  <c r="Q262" i="16" s="1"/>
  <c r="Q399" i="16" a="1"/>
  <c r="Q399" i="16" s="1"/>
  <c r="Q226" i="16" a="1"/>
  <c r="Q226" i="16" s="1"/>
  <c r="Q394" i="16" a="1"/>
  <c r="Q394" i="16" s="1"/>
  <c r="Q312" i="16" a="1"/>
  <c r="Q312" i="16" s="1"/>
  <c r="Q224" i="16" a="1"/>
  <c r="Q224" i="16" s="1"/>
  <c r="Q382" i="16" a="1"/>
  <c r="Q382" i="16" s="1"/>
  <c r="Q338" i="16" a="1"/>
  <c r="Q338" i="16" s="1"/>
  <c r="Q448" i="16" a="1"/>
  <c r="Q448" i="16" s="1"/>
  <c r="Q449" i="16" a="1"/>
  <c r="Q449" i="16" s="1"/>
  <c r="Q294" i="16" a="1"/>
  <c r="Q294" i="16" s="1"/>
  <c r="Q356" i="16" a="1"/>
  <c r="Q356" i="16" s="1"/>
  <c r="Q231" i="16" a="1"/>
  <c r="Q231" i="16" s="1"/>
  <c r="Q103" i="16" a="1"/>
  <c r="Q103" i="16" s="1"/>
  <c r="Q194" i="16" a="1"/>
  <c r="Q194" i="16" s="1"/>
  <c r="Q468" i="16" a="1"/>
  <c r="Q468" i="16" s="1"/>
  <c r="Q429" i="16" a="1"/>
  <c r="Q429" i="16" s="1"/>
  <c r="Q121" i="16" a="1"/>
  <c r="Q121" i="16" s="1"/>
  <c r="Q205" i="16" a="1"/>
  <c r="Q205" i="16" s="1"/>
  <c r="Q370" i="16" a="1"/>
  <c r="Q370" i="16" s="1"/>
  <c r="Q229" i="16" a="1"/>
  <c r="Q229" i="16" s="1"/>
  <c r="Q296" i="16" a="1"/>
  <c r="Q296" i="16" s="1"/>
  <c r="Q22" i="16" a="1"/>
  <c r="Q22" i="16" s="1"/>
  <c r="Q83" i="16" a="1"/>
  <c r="Q83" i="16" s="1"/>
  <c r="Q71" i="16" a="1"/>
  <c r="Q71" i="16" s="1"/>
  <c r="Q153" i="16" a="1"/>
  <c r="Q153" i="16" s="1"/>
  <c r="Q174" i="16" a="1"/>
  <c r="Q174" i="16" s="1"/>
  <c r="Q206" i="16" a="1"/>
  <c r="Q206" i="16" s="1"/>
  <c r="Q158" i="16" a="1"/>
  <c r="Q158" i="16" s="1"/>
  <c r="Q190" i="16" a="1"/>
  <c r="Q190" i="16" s="1"/>
  <c r="Q481" i="16" a="1"/>
  <c r="Q481" i="16" s="1"/>
  <c r="Q497" i="16" a="1"/>
  <c r="Q497" i="16" s="1"/>
  <c r="Q142" i="16" a="1"/>
  <c r="Q142" i="16" s="1"/>
  <c r="Q414" i="16" a="1"/>
  <c r="Q414" i="16" s="1"/>
  <c r="Q286" i="16" a="1"/>
  <c r="Q286" i="16" s="1"/>
  <c r="Q455" i="16" a="1"/>
  <c r="Q455" i="16" s="1"/>
  <c r="Q227" i="16" a="1"/>
  <c r="Q227" i="16" s="1"/>
  <c r="Q282" i="16" a="1"/>
  <c r="Q282" i="16" s="1"/>
  <c r="Q336" i="16" a="1"/>
  <c r="Q336" i="16" s="1"/>
  <c r="Q277" i="16" a="1"/>
  <c r="Q277" i="16" s="1"/>
  <c r="Q390" i="16" a="1"/>
  <c r="Q390" i="16" s="1"/>
  <c r="Q407" i="16" a="1"/>
  <c r="Q407" i="16" s="1"/>
  <c r="Q239" i="16" a="1"/>
  <c r="Q239" i="16" s="1"/>
  <c r="Q293" i="16" a="1"/>
  <c r="Q293" i="16" s="1"/>
  <c r="Q330" i="16" a="1"/>
  <c r="Q330" i="16" s="1"/>
  <c r="Q465" i="16" a="1"/>
  <c r="Q465" i="16" s="1"/>
  <c r="Q308" i="16" a="1"/>
  <c r="Q308" i="16" s="1"/>
  <c r="Q3" i="16" a="1"/>
  <c r="Q3" i="16" s="1"/>
  <c r="Q43" i="16" a="1"/>
  <c r="Q43" i="16" s="1"/>
  <c r="Q119" i="16" a="1"/>
  <c r="Q119" i="16" s="1"/>
  <c r="Q178" i="16" a="1"/>
  <c r="Q178" i="16" s="1"/>
  <c r="Q162" i="16" a="1"/>
  <c r="Q162" i="16" s="1"/>
  <c r="Q245" i="16" a="1"/>
  <c r="Q245" i="16" s="1"/>
  <c r="Q457" i="16" a="1"/>
  <c r="Q457" i="16" s="1"/>
  <c r="Q326" i="16" a="1"/>
  <c r="Q326" i="16" s="1"/>
  <c r="Q440" i="16" a="1"/>
  <c r="Q440" i="16" s="1"/>
  <c r="Q137" i="16" a="1"/>
  <c r="Q137" i="16" s="1"/>
  <c r="Q89" i="16" a="1"/>
  <c r="Q89" i="16" s="1"/>
  <c r="Q173" i="16" a="1"/>
  <c r="Q173" i="16" s="1"/>
  <c r="Q189" i="16" a="1"/>
  <c r="Q189" i="16" s="1"/>
  <c r="Q143" i="16" a="1"/>
  <c r="Q143" i="16" s="1"/>
  <c r="Q443" i="16" a="1"/>
  <c r="Q443" i="16" s="1"/>
  <c r="Q324" i="16" a="1"/>
  <c r="Q324" i="16" s="1"/>
  <c r="Q350" i="16" a="1"/>
  <c r="Q350" i="16" s="1"/>
  <c r="Q306" i="16" a="1"/>
  <c r="Q306" i="16" s="1"/>
  <c r="Q7" i="16" a="1"/>
  <c r="Q7" i="16" s="1"/>
  <c r="Q131" i="16" a="1"/>
  <c r="Q131" i="16" s="1"/>
  <c r="Q6" i="16" a="1"/>
  <c r="Q6" i="16" s="1"/>
  <c r="Q48" i="16" a="1"/>
  <c r="Q48" i="16" s="1"/>
  <c r="Q100" i="16" a="1"/>
  <c r="Q100" i="16" s="1"/>
  <c r="Q72" i="16" a="1"/>
  <c r="Q72" i="16" s="1"/>
  <c r="Q168" i="16" a="1"/>
  <c r="Q168" i="16" s="1"/>
  <c r="Q482" i="16" a="1"/>
  <c r="Q482" i="16" s="1"/>
  <c r="Q378" i="16" a="1"/>
  <c r="Q378" i="16" s="1"/>
  <c r="Q467" i="16" a="1"/>
  <c r="Q467" i="16" s="1"/>
  <c r="Q348" i="16" a="1"/>
  <c r="Q348" i="16" s="1"/>
  <c r="Q402" i="16" a="1"/>
  <c r="Q402" i="16" s="1"/>
  <c r="Q419" i="16" a="1"/>
  <c r="Q419" i="16" s="1"/>
  <c r="Q257" i="16" a="1"/>
  <c r="Q257" i="16" s="1"/>
  <c r="Q305" i="16" a="1"/>
  <c r="Q305" i="16" s="1"/>
  <c r="Q342" i="16" a="1"/>
  <c r="Q342" i="16" s="1"/>
  <c r="Q230" i="16" a="1"/>
  <c r="Q230" i="16" s="1"/>
  <c r="Q344" i="16" a="1"/>
  <c r="Q344" i="16" s="1"/>
  <c r="Q9" i="16" a="1"/>
  <c r="Q9" i="16" s="1"/>
  <c r="Q25" i="16" a="1"/>
  <c r="Q25" i="16" s="1"/>
  <c r="Q50" i="16" a="1"/>
  <c r="Q50" i="16" s="1"/>
  <c r="Q133" i="16" a="1"/>
  <c r="Q133" i="16" s="1"/>
  <c r="Q117" i="16" a="1"/>
  <c r="Q117" i="16" s="1"/>
  <c r="Q101" i="16" a="1"/>
  <c r="Q101" i="16" s="1"/>
  <c r="Q85" i="16" a="1"/>
  <c r="Q85" i="16" s="1"/>
  <c r="Q73" i="16" a="1"/>
  <c r="Q73" i="16" s="1"/>
  <c r="Q185" i="16" a="1"/>
  <c r="Q185" i="16" s="1"/>
  <c r="Q217" i="16" a="1"/>
  <c r="Q217" i="16" s="1"/>
  <c r="Q169" i="16" a="1"/>
  <c r="Q169" i="16" s="1"/>
  <c r="Q201" i="16" a="1"/>
  <c r="Q201" i="16" s="1"/>
  <c r="Q499" i="16" a="1"/>
  <c r="Q499" i="16" s="1"/>
  <c r="Q483" i="16" a="1"/>
  <c r="Q483" i="16" s="1"/>
  <c r="Q261" i="16" a="1"/>
  <c r="Q261" i="16" s="1"/>
  <c r="Q422" i="16" a="1"/>
  <c r="Q422" i="16" s="1"/>
  <c r="Q310" i="16" a="1"/>
  <c r="Q310" i="16" s="1"/>
  <c r="Q234" i="16" a="1"/>
  <c r="Q234" i="16" s="1"/>
  <c r="Q304" i="16" a="1"/>
  <c r="Q304" i="16" s="1"/>
  <c r="Q354" i="16" a="1"/>
  <c r="Q354" i="16" s="1"/>
  <c r="Q360" i="16" a="1"/>
  <c r="Q360" i="16" s="1"/>
  <c r="Q301" i="16" a="1"/>
  <c r="Q301" i="16" s="1"/>
  <c r="Q458" i="16" a="1"/>
  <c r="Q458" i="16" s="1"/>
  <c r="Q383" i="16" a="1"/>
  <c r="Q383" i="16" s="1"/>
  <c r="Q280" i="16" a="1"/>
  <c r="Q280" i="16" s="1"/>
  <c r="Q329" i="16" a="1"/>
  <c r="Q329" i="16" s="1"/>
  <c r="Q411" i="16" a="1"/>
  <c r="Q411" i="16" s="1"/>
  <c r="Q464" i="16" a="1"/>
  <c r="Q464" i="16" s="1"/>
  <c r="Q369" i="16" a="1"/>
  <c r="Q369" i="16" s="1"/>
  <c r="Q68" i="16" a="1"/>
  <c r="Q68" i="16" s="1"/>
  <c r="Q476" i="16" a="1"/>
  <c r="Q476" i="16" s="1"/>
  <c r="Q374" i="16" a="1"/>
  <c r="Q374" i="16" s="1"/>
  <c r="Q320" i="16" a="1"/>
  <c r="Q320" i="16" s="1"/>
  <c r="Q44" i="16" a="1"/>
  <c r="Q44" i="16" s="1"/>
  <c r="Q152" i="16" a="1"/>
  <c r="Q152" i="16" s="1"/>
  <c r="Q496" i="16" a="1"/>
  <c r="Q496" i="16" s="1"/>
  <c r="Q265" i="16" a="1"/>
  <c r="Q265" i="16" s="1"/>
  <c r="Q258" i="16" a="1"/>
  <c r="Q258" i="16" s="1"/>
  <c r="Q115" i="16" a="1"/>
  <c r="Q115" i="16" s="1"/>
  <c r="Q132" i="16" a="1"/>
  <c r="Q132" i="16" s="1"/>
  <c r="Q184" i="16" a="1"/>
  <c r="Q184" i="16" s="1"/>
  <c r="Q498" i="16" a="1"/>
  <c r="Q498" i="16" s="1"/>
  <c r="Q268" i="16" a="1"/>
  <c r="Q268" i="16" s="1"/>
  <c r="Q10" i="16" a="1"/>
  <c r="Q10" i="16" s="1"/>
  <c r="Q127" i="16" a="1"/>
  <c r="Q127" i="16" s="1"/>
  <c r="Q79" i="16" a="1"/>
  <c r="Q79" i="16" s="1"/>
  <c r="Q218" i="16" a="1"/>
  <c r="Q218" i="16" s="1"/>
  <c r="Q500" i="16" a="1"/>
  <c r="Q500" i="16" s="1"/>
  <c r="Q434" i="16" a="1"/>
  <c r="Q434" i="16" s="1"/>
  <c r="Q322" i="16" a="1"/>
  <c r="Q322" i="16" s="1"/>
  <c r="Q246" i="16" a="1"/>
  <c r="Q246" i="16" s="1"/>
  <c r="Q340" i="16" a="1"/>
  <c r="Q340" i="16" s="1"/>
  <c r="Q387" i="16" a="1"/>
  <c r="Q387" i="16" s="1"/>
  <c r="Q405" i="16" a="1"/>
  <c r="Q405" i="16" s="1"/>
  <c r="Q313" i="16" a="1"/>
  <c r="Q313" i="16" s="1"/>
  <c r="Q237" i="16" a="1"/>
  <c r="Q237" i="16" s="1"/>
  <c r="Q427" i="16" a="1"/>
  <c r="Q427" i="16" s="1"/>
  <c r="Q292" i="16" a="1"/>
  <c r="Q292" i="16" s="1"/>
  <c r="Q353" i="16" a="1"/>
  <c r="Q353" i="16" s="1"/>
  <c r="Q375" i="16" a="1"/>
  <c r="Q375" i="16" s="1"/>
  <c r="Q260" i="16" a="1"/>
  <c r="Q260" i="16" s="1"/>
  <c r="Q377" i="16" a="1"/>
  <c r="Q377" i="16" s="1"/>
  <c r="Q18" i="16" a="1"/>
  <c r="Q18" i="16" s="1"/>
  <c r="Q135" i="16" a="1"/>
  <c r="Q135" i="16" s="1"/>
  <c r="Q210" i="16" a="1"/>
  <c r="Q210" i="16" s="1"/>
  <c r="Q492" i="16" a="1"/>
  <c r="Q492" i="16" s="1"/>
  <c r="Q435" i="16" a="1"/>
  <c r="Q435" i="16" s="1"/>
  <c r="Q418" i="16" a="1"/>
  <c r="Q418" i="16" s="1"/>
  <c r="Q279" i="16" a="1"/>
  <c r="Q279" i="16" s="1"/>
  <c r="Q463" i="16" a="1"/>
  <c r="Q463" i="16" s="1"/>
  <c r="Q21" i="16" a="1"/>
  <c r="Q21" i="16" s="1"/>
  <c r="Q105" i="16" a="1"/>
  <c r="Q105" i="16" s="1"/>
  <c r="Q70" i="16" a="1"/>
  <c r="Q70" i="16" s="1"/>
  <c r="Q157" i="16" a="1"/>
  <c r="Q157" i="16" s="1"/>
  <c r="Q480" i="16" a="1"/>
  <c r="Q480" i="16" s="1"/>
  <c r="Q274" i="16" a="1"/>
  <c r="Q274" i="16" s="1"/>
  <c r="Q267" i="16" a="1"/>
  <c r="Q267" i="16" s="1"/>
  <c r="Q426" i="16" a="1"/>
  <c r="Q426" i="16" s="1"/>
  <c r="Q460" i="16" a="1"/>
  <c r="Q460" i="16" s="1"/>
  <c r="Q421" i="16" a="1"/>
  <c r="Q421" i="16" s="1"/>
  <c r="Q46" i="16" a="1"/>
  <c r="Q46" i="16" s="1"/>
  <c r="Q99" i="16" a="1"/>
  <c r="Q99" i="16" s="1"/>
  <c r="Q24" i="16" a="1"/>
  <c r="Q24" i="16" s="1"/>
  <c r="Q116" i="16" a="1"/>
  <c r="Q116" i="16" s="1"/>
  <c r="Q84" i="16" a="1"/>
  <c r="Q84" i="16" s="1"/>
  <c r="Q216" i="16" a="1"/>
  <c r="Q216" i="16" s="1"/>
  <c r="Q200" i="16" a="1"/>
  <c r="Q200" i="16" s="1"/>
  <c r="Q220" i="16" a="1"/>
  <c r="Q220" i="16" s="1"/>
  <c r="Q298" i="16" a="1"/>
  <c r="Q298" i="16" s="1"/>
  <c r="Q318" i="16" a="1"/>
  <c r="Q318" i="16" s="1"/>
  <c r="Q289" i="16" a="1"/>
  <c r="Q289" i="16" s="1"/>
  <c r="Q26" i="16" a="1"/>
  <c r="Q26" i="16" s="1"/>
  <c r="Q49" i="16" a="1"/>
  <c r="Q49" i="16" s="1"/>
  <c r="Q111" i="16" a="1"/>
  <c r="Q111" i="16" s="1"/>
  <c r="Q95" i="16" a="1"/>
  <c r="Q95" i="16" s="1"/>
  <c r="Q60" i="16" a="1"/>
  <c r="Q60" i="16" s="1"/>
  <c r="Q186" i="16" a="1"/>
  <c r="Q186" i="16" s="1"/>
  <c r="Q170" i="16" a="1"/>
  <c r="Q170" i="16" s="1"/>
  <c r="Q202" i="16" a="1"/>
  <c r="Q202" i="16" s="1"/>
  <c r="Q484" i="16" a="1"/>
  <c r="Q484" i="16" s="1"/>
  <c r="Q273" i="16" a="1"/>
  <c r="Q273" i="16" s="1"/>
  <c r="Q14" i="16" a="1"/>
  <c r="Q14" i="16" s="1"/>
  <c r="Q28" i="16" a="1"/>
  <c r="Q28" i="16" s="1"/>
  <c r="Q51" i="16" a="1"/>
  <c r="Q51" i="16" s="1"/>
  <c r="Q128" i="16" a="1"/>
  <c r="Q128" i="16" s="1"/>
  <c r="Q112" i="16" a="1"/>
  <c r="Q112" i="16" s="1"/>
  <c r="Q96" i="16" a="1"/>
  <c r="Q96" i="16" s="1"/>
  <c r="Q80" i="16" a="1"/>
  <c r="Q80" i="16" s="1"/>
  <c r="Q61" i="16" a="1"/>
  <c r="Q61" i="16" s="1"/>
  <c r="Q180" i="16" a="1"/>
  <c r="Q180" i="16" s="1"/>
  <c r="Q212" i="16" a="1"/>
  <c r="Q212" i="16" s="1"/>
  <c r="Q164" i="16" a="1"/>
  <c r="Q164" i="16" s="1"/>
  <c r="Q196" i="16" a="1"/>
  <c r="Q196" i="16" s="1"/>
  <c r="Q501" i="16" a="1"/>
  <c r="Q501" i="16" s="1"/>
  <c r="Q485" i="16" a="1"/>
  <c r="Q485" i="16" s="1"/>
  <c r="Q285" i="16" a="1"/>
  <c r="Q285" i="16" s="1"/>
  <c r="Q398" i="16" a="1"/>
  <c r="Q398" i="16" s="1"/>
  <c r="Q334" i="16" a="1"/>
  <c r="Q334" i="16" s="1"/>
  <c r="Q263" i="16" a="1"/>
  <c r="Q263" i="16" s="1"/>
  <c r="Q373" i="16" a="1"/>
  <c r="Q373" i="16" s="1"/>
  <c r="Q439" i="16" a="1"/>
  <c r="Q439" i="16" s="1"/>
  <c r="Q417" i="16" a="1"/>
  <c r="Q417" i="16" s="1"/>
  <c r="Q325" i="16" a="1"/>
  <c r="Q325" i="16" s="1"/>
  <c r="Q266" i="16" a="1"/>
  <c r="Q266" i="16" s="1"/>
  <c r="Q391" i="16" a="1"/>
  <c r="Q391" i="16" s="1"/>
  <c r="Q316" i="16" a="1"/>
  <c r="Q316" i="16" s="1"/>
  <c r="Q410" i="16" a="1"/>
  <c r="Q410" i="16" s="1"/>
  <c r="Q431" i="16" a="1"/>
  <c r="Q431" i="16" s="1"/>
  <c r="Q332" i="16" a="1"/>
  <c r="Q332" i="16" s="1"/>
  <c r="W1468" i="25"/>
  <c r="A42" i="25"/>
  <c r="W1469" i="25"/>
  <c r="W1467" i="25"/>
  <c r="W1385" i="25"/>
  <c r="W1386" i="25"/>
  <c r="A41" i="25"/>
  <c r="W1384" i="25"/>
  <c r="A36" i="25" l="1"/>
  <c r="A37" i="25"/>
  <c r="A39" i="25"/>
  <c r="A33" i="25"/>
  <c r="A40" i="25"/>
  <c r="A34" i="25"/>
  <c r="Z1384" i="25" a="1"/>
  <c r="Z1384" i="25" s="1"/>
  <c r="Z1386" i="25" a="1"/>
  <c r="Z1386" i="25" s="1"/>
  <c r="Z1469" i="25" a="1"/>
  <c r="Z1469" i="25" s="1"/>
  <c r="Z1467" i="25" a="1"/>
  <c r="Z1467" i="25" s="1"/>
  <c r="A789" i="25"/>
  <c r="A790" i="25"/>
  <c r="Z1468" i="25" a="1"/>
  <c r="Z1468" i="25" s="1"/>
  <c r="Z1385" i="25" a="1"/>
  <c r="Z1385" i="25" s="1"/>
  <c r="A791" i="25"/>
  <c r="W1303" i="25"/>
  <c r="A391" i="25" l="1"/>
  <c r="Z1303" i="25" a="1"/>
  <c r="Z1303" i="25" s="1"/>
  <c r="A389" i="25"/>
  <c r="A390" i="25"/>
  <c r="W13" i="25"/>
  <c r="A31" i="25"/>
  <c r="W222" i="25"/>
  <c r="A24" i="25"/>
  <c r="A27" i="25"/>
  <c r="W225" i="25"/>
  <c r="A28" i="25"/>
  <c r="W226" i="25"/>
  <c r="A25" i="25"/>
  <c r="W223" i="25"/>
  <c r="A26" i="25"/>
  <c r="W224" i="25"/>
  <c r="W154" i="25"/>
  <c r="A7" i="25"/>
  <c r="W178" i="25"/>
  <c r="W114" i="25"/>
  <c r="A29" i="25"/>
  <c r="W235" i="25"/>
  <c r="W117" i="25"/>
  <c r="W184" i="25"/>
  <c r="W161" i="25"/>
  <c r="A10" i="25"/>
  <c r="W181" i="25"/>
  <c r="Z123" i="25" a="1"/>
  <c r="Z123" i="25" s="1"/>
  <c r="W123" i="25"/>
  <c r="Z122" i="25" a="1"/>
  <c r="Z122" i="25" s="1"/>
  <c r="W122" i="25"/>
  <c r="W187" i="25"/>
  <c r="W180" i="25"/>
  <c r="W185" i="25"/>
  <c r="W160" i="25"/>
  <c r="A9" i="25"/>
  <c r="W186" i="25"/>
  <c r="W159" i="25"/>
  <c r="W121" i="25"/>
  <c r="W188" i="25"/>
  <c r="Z124" i="25" a="1"/>
  <c r="Z124" i="25" s="1"/>
  <c r="W124" i="25"/>
  <c r="W120" i="25"/>
  <c r="W183" i="25"/>
  <c r="W162" i="25"/>
  <c r="A11" i="25"/>
  <c r="W1301" i="25"/>
  <c r="A12" i="25"/>
  <c r="W163" i="25"/>
  <c r="W182" i="25"/>
  <c r="W119" i="25"/>
  <c r="W1302" i="25"/>
  <c r="W118" i="25"/>
  <c r="A4" i="25" l="1"/>
  <c r="A347" i="25"/>
  <c r="A21" i="25"/>
  <c r="A757" i="25"/>
  <c r="A23" i="25"/>
  <c r="A759" i="25"/>
  <c r="A3" i="25"/>
  <c r="A346" i="25"/>
  <c r="A6" i="25"/>
  <c r="A349" i="25"/>
  <c r="A13" i="25"/>
  <c r="A749" i="25"/>
  <c r="A18" i="25"/>
  <c r="A754" i="25"/>
  <c r="A20" i="25"/>
  <c r="A756" i="25"/>
  <c r="A19" i="25"/>
  <c r="A755" i="25"/>
  <c r="Z120" i="25" a="1"/>
  <c r="Z120" i="25" s="1"/>
  <c r="A348" i="25"/>
  <c r="A2" i="25"/>
  <c r="A345" i="25"/>
  <c r="A15" i="25"/>
  <c r="A751" i="25"/>
  <c r="A17" i="25"/>
  <c r="A753" i="25"/>
  <c r="A38" i="25"/>
  <c r="A32" i="25"/>
  <c r="A22" i="25"/>
  <c r="A758" i="25"/>
  <c r="A16" i="25"/>
  <c r="A752" i="25"/>
  <c r="A35" i="25"/>
  <c r="A30" i="25"/>
  <c r="A1443" i="25"/>
  <c r="Z118" i="25" a="1"/>
  <c r="Z118" i="25" s="1"/>
  <c r="Z163" i="25" a="1"/>
  <c r="Z163" i="25" s="1"/>
  <c r="Z114" i="25" a="1"/>
  <c r="Z114" i="25" s="1"/>
  <c r="Z119" i="25" a="1"/>
  <c r="Z119" i="25" s="1"/>
  <c r="Z117" i="25" a="1"/>
  <c r="Z117" i="25" s="1"/>
  <c r="Z185" i="25" a="1"/>
  <c r="Z185" i="25" s="1"/>
  <c r="Z184" i="25" a="1"/>
  <c r="Z184" i="25" s="1"/>
  <c r="Z225" i="25" a="1"/>
  <c r="Z225" i="25" s="1"/>
  <c r="Z121" i="25" a="1"/>
  <c r="Z121" i="25" s="1"/>
  <c r="Z224" i="25" a="1"/>
  <c r="Z224" i="25" s="1"/>
  <c r="Z183" i="25" a="1"/>
  <c r="Z183" i="25" s="1"/>
  <c r="Z180" i="25" a="1"/>
  <c r="Z180" i="25" s="1"/>
  <c r="Z235" i="25" a="1"/>
  <c r="Z235" i="25" s="1"/>
  <c r="Z223" i="25" a="1"/>
  <c r="Z223" i="25" s="1"/>
  <c r="Z1302" i="25" a="1"/>
  <c r="Z1302" i="25" s="1"/>
  <c r="Z1301" i="25" a="1"/>
  <c r="Z1301" i="25" s="1"/>
  <c r="Z186" i="25" a="1"/>
  <c r="Z186" i="25" s="1"/>
  <c r="Z226" i="25" a="1"/>
  <c r="Z226" i="25" s="1"/>
  <c r="A5" i="25"/>
  <c r="A701" i="25"/>
  <c r="A731" i="25"/>
  <c r="A8" i="25"/>
  <c r="Z162" i="25" a="1"/>
  <c r="Z162" i="25" s="1"/>
  <c r="A322" i="25"/>
  <c r="A785" i="25"/>
  <c r="Z160" i="25" a="1"/>
  <c r="Z160" i="25" s="1"/>
  <c r="A787" i="25"/>
  <c r="A784" i="25"/>
  <c r="A786" i="25"/>
  <c r="Z178" i="25" a="1"/>
  <c r="Z178" i="25" s="1"/>
  <c r="Z222" i="25" a="1"/>
  <c r="Z222" i="25" s="1"/>
  <c r="Z13" i="25" a="1"/>
  <c r="Z13" i="25" s="1"/>
  <c r="Z154" i="25" a="1"/>
  <c r="Z154" i="25" s="1"/>
  <c r="A699" i="25"/>
  <c r="Z188" i="25" a="1"/>
  <c r="Z188" i="25" s="1"/>
  <c r="Z182" i="25" a="1"/>
  <c r="Z182" i="25" s="1"/>
  <c r="A726" i="25"/>
  <c r="A700" i="25"/>
  <c r="A727" i="25"/>
  <c r="Z181" i="25" a="1"/>
  <c r="Z181" i="25" s="1"/>
  <c r="A725" i="25"/>
  <c r="A723" i="25"/>
  <c r="A724" i="25"/>
  <c r="A729" i="25"/>
  <c r="Z159" i="25" a="1"/>
  <c r="Z159" i="25" s="1"/>
  <c r="A702" i="25"/>
  <c r="A703" i="25"/>
  <c r="Z187" i="25" a="1"/>
  <c r="Z187" i="25" s="1"/>
  <c r="A732" i="25"/>
  <c r="A728" i="25"/>
  <c r="A730" i="25"/>
  <c r="Z161" i="25" a="1"/>
  <c r="Z161" i="25" s="1"/>
  <c r="A704" i="25"/>
  <c r="A320" i="25"/>
  <c r="A321" i="25"/>
  <c r="A318" i="25"/>
  <c r="A319" i="25"/>
  <c r="H4" i="20"/>
  <c r="I4" i="20"/>
  <c r="H4" i="20" a="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tc={ED9B660C-43F1-4BC5-81E9-C0E370782774}</author>
    <author>tc={32AD1788-E796-459D-971D-5105D9BAA84C}</author>
    <author>tc={D0E56931-49E6-4C58-8416-1F56F9EF34CB}</author>
    <author>tc={25C3D786-6C66-4586-B5BA-98815F78D1E2}</author>
  </authors>
  <commentList>
    <comment ref="Z38" authorId="0" shapeId="0" xr:uid="{ED9B660C-43F1-4BC5-81E9-C0E370782774}">
      <text>
        <t>[Comentário encadeado]
Sua versão do Excel permite que você leia este comentário encadeado, no entanto, as edições serão removidas se o arquivo for aberto em uma versão mais recente do Excel. Saiba mais: https://go.microsoft.com/fwlink/?linkid=870924
Comentário:
    Histórico apresenta valor alto, vai alarmar o tempo todo.</t>
      </text>
    </comment>
    <comment ref="Z49" authorId="1" shapeId="0" xr:uid="{32AD1788-E796-459D-971D-5105D9BAA84C}">
      <text>
        <t>[Comentário encadeado]
Sua versão do Excel permite que você leia este comentário encadeado, no entanto, as edições serão removidas se o arquivo for aberto em uma versão mais recente do Excel. Saiba mais: https://go.microsoft.com/fwlink/?linkid=870924
Comentário:
    No WS, está aparecendo essa limiar. Conformado acordado com Breno, deixado valor em branco (nulo) pois não há essa informação no manual.</t>
      </text>
    </comment>
    <comment ref="Z50" authorId="2" shapeId="0" xr:uid="{D0E56931-49E6-4C58-8416-1F56F9EF34CB}">
      <text>
        <t>[Comentário encadeado]
Sua versão do Excel permite que você leia este comentário encadeado, no entanto, as edições serão removidas se o arquivo for aberto em uma versão mais recente do Excel. Saiba mais: https://go.microsoft.com/fwlink/?linkid=870924
Comentário:
    No WS, está aparecendo essa limiar. Conformado acordado com Breno, deixado valor em branco (nulo) pois não há essa informação no manual.</t>
      </text>
    </comment>
    <comment ref="F881" authorId="3" shapeId="0" xr:uid="{25C3D786-6C66-4586-B5BA-98815F78D1E2}">
      <text>
        <t>[Comentário encadeado]
Sua versão do Excel permite que você leia este comentário encadeado, no entanto, as edições serão removidas se o arquivo for aberto em uma versão mais recente do Excel. Saiba mais: https://go.microsoft.com/fwlink/?linkid=870924
Comentário:
    validado que existe essa tag no PI Vision</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tc={8EB407D7-47D7-4241-9AEC-3850C56E91CF}</author>
    <author>tc={4141C4D8-E01C-44E1-9A97-A6AD84383521}</author>
    <author>tc={4F90B26F-22D4-4C4E-A919-7F2330B902D2}</author>
    <author>tc={95273A85-0265-4518-B2EA-877DA733FAC6}</author>
    <author>tc={97E8DE03-A05C-4E34-B6F6-E1DF604B0A59}</author>
    <author>tc={B6F73740-4E65-4259-BA4F-DE89BF95CD1C}</author>
  </authors>
  <commentList>
    <comment ref="Q626" authorId="0" shapeId="0" xr:uid="{8EB407D7-47D7-4241-9AEC-3850C56E91CF}">
      <text>
        <t>[Comentário encadeado]
Sua versão do Excel permite que você leia este comentário encadeado, no entanto, as edições serão removidas se o arquivo for aberto em uma versão mais recente do Excel. Saiba mais: https://go.microsoft.com/fwlink/?linkid=870924
Comentário:
    No WS, está aparecendo essa limiar. Conformado acordado com Breno, deixado valor em branco (nulo) pois não há essa informação no manual.</t>
      </text>
    </comment>
    <comment ref="R938" authorId="1" shapeId="0" xr:uid="{4141C4D8-E01C-44E1-9A97-A6AD84383521}">
      <text>
        <t>[Comentário encadeado]
Sua versão do Excel permite que você leia este comentário encadeado, no entanto, as edições serão removidas se o arquivo for aberto em uma versão mais recente do Excel. Saiba mais: https://go.microsoft.com/fwlink/?linkid=870924
Comentário:
    Não encontrado na documentação I/O list</t>
      </text>
    </comment>
    <comment ref="Q1071" authorId="2" shapeId="0" xr:uid="{4F90B26F-22D4-4C4E-A919-7F2330B902D2}">
      <text>
        <t>[Comentário encadeado]
Sua versão do Excel permite que você leia este comentário encadeado, no entanto, as edições serão removidas se o arquivo for aberto em uma versão mais recente do Excel. Saiba mais: https://go.microsoft.com/fwlink/?linkid=870924
Comentário:
    Histórico apresenta valor alto, vai alarmar o tempo todo.</t>
      </text>
    </comment>
    <comment ref="Q1233" authorId="3" shapeId="0" xr:uid="{95273A85-0265-4518-B2EA-877DA733FAC6}">
      <text>
        <t>[Comentário encadeado]
Sua versão do Excel permite que você leia este comentário encadeado, no entanto, as edições serão removidas se o arquivo for aberto em uma versão mais recente do Excel. Saiba mais: https://go.microsoft.com/fwlink/?linkid=870924
Comentário:
    Vai alarmar o tempo todo, histórico com valor alto.</t>
      </text>
    </comment>
    <comment ref="Q1234" authorId="4" shapeId="0" xr:uid="{97E8DE03-A05C-4E34-B6F6-E1DF604B0A59}">
      <text>
        <t>[Comentário encadeado]
Sua versão do Excel permite que você leia este comentário encadeado, no entanto, as edições serão removidas se o arquivo for aberto em uma versão mais recente do Excel. Saiba mais: https://go.microsoft.com/fwlink/?linkid=870924
Comentário:
    Vai alarmar o tempo todo, histórico com valor alto.</t>
      </text>
    </comment>
    <comment ref="Q1235" authorId="5" shapeId="0" xr:uid="{B6F73740-4E65-4259-BA4F-DE89BF95CD1C}">
      <text>
        <t>[Comentário encadeado]
Sua versão do Excel permite que você leia este comentário encadeado, no entanto, as edições serão removidas se o arquivo for aberto em uma versão mais recente do Excel. Saiba mais: https://go.microsoft.com/fwlink/?linkid=870924
Comentário:
    Vai alarmar o tempo todo, histórico com valor alto.</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Fábio Vieira</author>
  </authors>
  <commentList>
    <comment ref="F46" authorId="0" shapeId="0" xr:uid="{152E0E20-FD8A-4FB6-ACEB-635156091E88}">
      <text>
        <r>
          <rPr>
            <b/>
            <sz val="9"/>
            <color indexed="81"/>
            <rFont val="Segoe UI"/>
            <family val="2"/>
          </rPr>
          <t>Fábio Vieira:</t>
        </r>
        <r>
          <rPr>
            <sz val="9"/>
            <color indexed="81"/>
            <rFont val="Segoe UI"/>
            <family val="2"/>
          </rPr>
          <t xml:space="preserve">
P50_PT-1231160A
P50_PT-1231167A</t>
        </r>
      </text>
    </comment>
    <comment ref="F440" authorId="0" shapeId="0" xr:uid="{0F87E853-3793-4EE6-914E-125792ADA57C}">
      <text>
        <r>
          <rPr>
            <b/>
            <sz val="9"/>
            <color indexed="81"/>
            <rFont val="Segoe UI"/>
            <family val="2"/>
          </rPr>
          <t>Fábio Vieira:</t>
        </r>
        <r>
          <rPr>
            <sz val="9"/>
            <color indexed="81"/>
            <rFont val="Segoe UI"/>
            <family val="2"/>
          </rPr>
          <t xml:space="preserve">
P50_FIT-1231100A</t>
        </r>
      </text>
    </comment>
    <comment ref="F459" authorId="0" shapeId="0" xr:uid="{CD936E4B-C713-4DBA-A788-A3FDE1F359FD}">
      <text>
        <r>
          <rPr>
            <b/>
            <sz val="9"/>
            <color indexed="81"/>
            <rFont val="Segoe UI"/>
            <family val="2"/>
          </rPr>
          <t>Fábio Vieira:</t>
        </r>
        <r>
          <rPr>
            <sz val="9"/>
            <color indexed="81"/>
            <rFont val="Segoe UI"/>
            <family val="2"/>
          </rPr>
          <t xml:space="preserve">
P50_PT-1231119A - P-50: MCA - Pressão descarga 2º estágio (TRIP)</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tc={8CC5169C-E00D-4D17-AD0A-73CBFE8EC860}</author>
    <author>tc={E8B2716D-D8E0-4A36-8944-E93A6D76E911}</author>
    <author>tc={8268D75B-F230-48B1-838E-A0A9FB9225F8}</author>
    <author>tc={3A2502AF-3CF2-4400-8C9E-3FB938BD28EF}</author>
    <author>tc={0B1E86A3-EC98-440E-9DAF-576DBBBD5355}</author>
    <author>tc={B72CE8FF-B411-4C8A-B729-DC876D079425}</author>
    <author>tc={F9960327-2A0A-44C5-A9EA-56D91BD2B290}</author>
    <author>tc={BA544BB9-D411-49EB-AAE9-9370E34FCB7C}</author>
  </authors>
  <commentList>
    <comment ref="J40" authorId="0" shapeId="0" xr:uid="{8CC5169C-E00D-4D17-AD0A-73CBFE8EC860}">
      <text>
        <t>[Comentário encadeado]
Sua versão do Excel permite que você leia este comentário encadeado, no entanto, as edições serão removidas se o arquivo for aberto em uma versão mais recente do Excel. Saiba mais: https://go.microsoft.com/fwlink/?linkid=870924
Comentário:
    Deixado somente pré-alarme, pois não foi encontrado limites do fabricante</t>
      </text>
    </comment>
    <comment ref="I41" authorId="1" shapeId="0" xr:uid="{E8B2716D-D8E0-4A36-8944-E93A6D76E911}">
      <text>
        <t>[Comentário encadeado]
Sua versão do Excel permite que você leia este comentário encadeado, no entanto, as edições serão removidas se o arquivo for aberto em uma versão mais recente do Excel. Saiba mais: https://go.microsoft.com/fwlink/?linkid=870924
Comentário:
    Deixado somente pré-alarme, pois não foi encontrado limites do fabricante</t>
      </text>
    </comment>
    <comment ref="J142" authorId="2" shapeId="0" xr:uid="{8268D75B-F230-48B1-838E-A0A9FB9225F8}">
      <text>
        <t>[Comentário encadeado]
Sua versão do Excel permite que você leia este comentário encadeado, no entanto, as edições serão removidas se o arquivo for aberto em uma versão mais recente do Excel. Saiba mais: https://go.microsoft.com/fwlink/?linkid=870924
Comentário:
    SP conforme cadastrado no PI pela tag: FRTS-071-TIC-1043.TAH</t>
      </text>
    </comment>
    <comment ref="J143" authorId="3" shapeId="0" xr:uid="{3A2502AF-3CF2-4400-8C9E-3FB938BD28EF}">
      <text>
        <t>[Comentário encadeado]
Sua versão do Excel permite que você leia este comentário encadeado, no entanto, as edições serão removidas se o arquivo for aberto em uma versão mais recente do Excel. Saiba mais: https://go.microsoft.com/fwlink/?linkid=870924
Comentário:
    SP conforme cadastrado no PI pela tag: FRTS-071-TIC-1043.TAL</t>
      </text>
    </comment>
    <comment ref="J257" authorId="4" shapeId="0" xr:uid="{0B1E86A3-EC98-440E-9DAF-576DBBBD5355}">
      <text>
        <t>[Comentário encadeado]
Sua versão do Excel permite que você leia este comentário encadeado, no entanto, as edições serão removidas se o arquivo for aberto em uma versão mais recente do Excel. Saiba mais: https://go.microsoft.com/fwlink/?linkid=870924
Comentário:
    Deixado somente pré-alarme, pois não foi encontrado limites do fabricante</t>
      </text>
    </comment>
    <comment ref="I258" authorId="5" shapeId="0" xr:uid="{B72CE8FF-B411-4C8A-B729-DC876D079425}">
      <text>
        <t>[Comentário encadeado]
Sua versão do Excel permite que você leia este comentário encadeado, no entanto, as edições serão removidas se o arquivo for aberto em uma versão mais recente do Excel. Saiba mais: https://go.microsoft.com/fwlink/?linkid=870924
Comentário:
    Deixado somente pré-alarme, pois não foi encontrado limites do fabricante</t>
      </text>
    </comment>
    <comment ref="J359" authorId="6" shapeId="0" xr:uid="{F9960327-2A0A-44C5-A9EA-56D91BD2B290}">
      <text>
        <t>[Comentário encadeado]
Sua versão do Excel permite que você leia este comentário encadeado, no entanto, as edições serão removidas se o arquivo for aberto em uma versão mais recente do Excel. Saiba mais: https://go.microsoft.com/fwlink/?linkid=870924
Comentário:
    SP conforme cadastrado no PI pela tag: FRTS-071-TIC-1049.TAH</t>
      </text>
    </comment>
    <comment ref="J360" authorId="7" shapeId="0" xr:uid="{BA544BB9-D411-49EB-AAE9-9370E34FCB7C}">
      <text>
        <t>[Comentário encadeado]
Sua versão do Excel permite que você leia este comentário encadeado, no entanto, as edições serão removidas se o arquivo for aberto em uma versão mais recente do Excel. Saiba mais: https://go.microsoft.com/fwlink/?linkid=870924
Comentário:
    SP conforme cadastrado no PI pela tag: FRTS-071-TIC-1049.TAL</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tc={72CD5D17-DC32-45C3-8548-6548508488F2}</author>
  </authors>
  <commentList>
    <comment ref="D9" authorId="0" shapeId="0" xr:uid="{72CD5D17-DC32-45C3-8548-6548508488F2}">
      <text>
        <t>[Comentário encadeado]
Sua versão do Excel permite que você leia este comentário encadeado, no entanto, as edições serão removidas se o arquivo for aberto em uma versão mais recente do Excel. Saiba mais: https://go.microsoft.com/fwlink/?linkid=870924
Comentário:
    Solicitado para Leo (Prio) confirmar se está correto o tag</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<sst xmlns="http://schemas.openxmlformats.org/spreadsheetml/2006/main" count="80581" uniqueCount="6201">
  <si>
    <t>Equipamento</t>
  </si>
  <si>
    <t>Atributos</t>
  </si>
  <si>
    <t xml:space="preserve">Tags PRIO </t>
  </si>
  <si>
    <t>Descrição PRIO</t>
  </si>
  <si>
    <t>H</t>
  </si>
  <si>
    <t>HH</t>
  </si>
  <si>
    <t>L</t>
  </si>
  <si>
    <t>LL</t>
  </si>
  <si>
    <t>unity</t>
  </si>
  <si>
    <t>Axial Displacement - Gear Box (1)</t>
  </si>
  <si>
    <t>ZT-1101</t>
  </si>
  <si>
    <t>ZT-1101A</t>
  </si>
  <si>
    <t xml:space="preserve">G.B. shaft - axial displacement probe </t>
  </si>
  <si>
    <t>mm</t>
  </si>
  <si>
    <t>Axial Displacement - Gear Box (2)</t>
  </si>
  <si>
    <t>ZT-1101B</t>
  </si>
  <si>
    <t>Delta Pressure - Air Inlet Pre-Filter</t>
  </si>
  <si>
    <t>PDIT-1177</t>
  </si>
  <si>
    <t>Turb. Inlet air pre-filter diff.press. transmitter</t>
  </si>
  <si>
    <t>Pa</t>
  </si>
  <si>
    <t>Keyphasor - Power Turbine (2)</t>
  </si>
  <si>
    <t>SE-1102</t>
  </si>
  <si>
    <t>SE-1102B</t>
  </si>
  <si>
    <t>Power turbine speed B</t>
  </si>
  <si>
    <t>Rpm</t>
  </si>
  <si>
    <t>Level - Fuel scrubber level</t>
  </si>
  <si>
    <t>LIT-1103</t>
  </si>
  <si>
    <t>Fuel gas scrubber 1 level A transmitter</t>
  </si>
  <si>
    <t>%</t>
  </si>
  <si>
    <t>Pressure - Turbine Lube Oil Supply (b)</t>
  </si>
  <si>
    <t>PIT-1149</t>
  </si>
  <si>
    <t>PIT-1149B</t>
  </si>
  <si>
    <t xml:space="preserve">Synthetic lube oil supply pressure B transmitter </t>
  </si>
  <si>
    <t>kpa</t>
  </si>
  <si>
    <t>Resistance - Sump Accessory Gearbox Magnectic Chip (2)</t>
  </si>
  <si>
    <t>QE-1101</t>
  </si>
  <si>
    <t>Accessory gear box chip detector B sensor</t>
  </si>
  <si>
    <t>Ohm</t>
  </si>
  <si>
    <t>Temperature - Generator Cooling Water Return</t>
  </si>
  <si>
    <t>TE-1136</t>
  </si>
  <si>
    <t>generator cooling water supply temp</t>
  </si>
  <si>
    <t>°F</t>
  </si>
  <si>
    <t>Temperature - Generator Cooling Water Supply</t>
  </si>
  <si>
    <t>TE-1137</t>
  </si>
  <si>
    <t>generator cooling water return temp</t>
  </si>
  <si>
    <t>Temperature - PT Exhaust A</t>
  </si>
  <si>
    <t>TE-1112</t>
  </si>
  <si>
    <t>TE-1112A</t>
  </si>
  <si>
    <t>PT exhaust duct temperature sensor A</t>
  </si>
  <si>
    <t>°C</t>
  </si>
  <si>
    <t>Temperature - PT Exhaust B</t>
  </si>
  <si>
    <t>TE-1112B</t>
  </si>
  <si>
    <t>PT exhaust duct temperature sensor B</t>
  </si>
  <si>
    <t>Temperature - PT Exhaust C</t>
  </si>
  <si>
    <t>TE-1112C</t>
  </si>
  <si>
    <t>PT exhaust duct temperature sensor C</t>
  </si>
  <si>
    <t>Temperature - PT Exhaust D</t>
  </si>
  <si>
    <t>TE-1112D</t>
  </si>
  <si>
    <t>PT exhaust duct temperature sensor D</t>
  </si>
  <si>
    <t>Temperature - PT Exhaust E</t>
  </si>
  <si>
    <t>TE-1112E</t>
  </si>
  <si>
    <t>PT exhaust duct temperature sensor E</t>
  </si>
  <si>
    <t>Temperature - PT Exhaust F</t>
  </si>
  <si>
    <t>TE-1112F</t>
  </si>
  <si>
    <t>PT exhaust duct temperature sensor F</t>
  </si>
  <si>
    <t>Temperature - Turbine Enclosure Exhaust A</t>
  </si>
  <si>
    <t>TE-1173</t>
  </si>
  <si>
    <t>TE-1173A</t>
  </si>
  <si>
    <t>Turbine compartment outlet temperature A sensor</t>
  </si>
  <si>
    <t>Temperature - Turbine Enclosure Exhaust B</t>
  </si>
  <si>
    <t>TE-1173B</t>
  </si>
  <si>
    <t>Turbine compartment outlet temperature B sensor</t>
  </si>
  <si>
    <t>Temperature - Turbine Enclosure Exhaust C</t>
  </si>
  <si>
    <t>TE-1173C</t>
  </si>
  <si>
    <t>Turbine compartment outlet temperature C sensor</t>
  </si>
  <si>
    <t>Temperature - Turbine Inlet (T48I)</t>
  </si>
  <si>
    <t>TE-1111</t>
  </si>
  <si>
    <t>TE-1111I</t>
  </si>
  <si>
    <t>T48 sensor input from sensor I</t>
  </si>
  <si>
    <t>Temperature - Turbine Inlet (T48J)</t>
  </si>
  <si>
    <t>TE-1111J</t>
  </si>
  <si>
    <t>T48 sensor input from sensor J</t>
  </si>
  <si>
    <t>Temperature - Turbine Inlet (T48K)</t>
  </si>
  <si>
    <t>TE-1111K</t>
  </si>
  <si>
    <t>T48 sensor input from sensor K</t>
  </si>
  <si>
    <t>Vibration - Comp Rear Frame Velocity</t>
  </si>
  <si>
    <t>VE-1101</t>
  </si>
  <si>
    <t>Compressor rear frame accelerometer</t>
  </si>
  <si>
    <t>mm/s</t>
  </si>
  <si>
    <t>Vibration - Gear Shaft HS Bearing (1)</t>
  </si>
  <si>
    <t>XT-1106</t>
  </si>
  <si>
    <t>XT-1106X</t>
  </si>
  <si>
    <t>Gearbox high speed shaft journal brg X proximiter</t>
  </si>
  <si>
    <t>micron</t>
  </si>
  <si>
    <t>Vibration - Gear Shaft HS Bearing (2)</t>
  </si>
  <si>
    <t>XT-1106Y</t>
  </si>
  <si>
    <t>Gearbox high speed shaft journal brg Y proximiter</t>
  </si>
  <si>
    <t>Vibration - Gear Shaft HS Bearing (3)</t>
  </si>
  <si>
    <t>XT-1107</t>
  </si>
  <si>
    <t>XT-1107X</t>
  </si>
  <si>
    <t>Vibration - Gear Shaft HS Bearing (4)</t>
  </si>
  <si>
    <t>XT-1107Y</t>
  </si>
  <si>
    <t>Vibration - Gear Shaft LS Bearing (1)</t>
  </si>
  <si>
    <t>XT-1108</t>
  </si>
  <si>
    <t>XT-1108X</t>
  </si>
  <si>
    <t>Gearbox low speed shaft journal brg X proximiter</t>
  </si>
  <si>
    <t>Vibration - Gear Shaft LS Bearing (2)</t>
  </si>
  <si>
    <t>XT-1108Y</t>
  </si>
  <si>
    <t>Gearbox low speed shaft journal brg Y proximiter</t>
  </si>
  <si>
    <t>Vibration - Gear Shaft LS Bearing (3)</t>
  </si>
  <si>
    <t>XT-1109</t>
  </si>
  <si>
    <t>XT-1109X</t>
  </si>
  <si>
    <t>Vibration - Gear Shaft LS Bearing (4)</t>
  </si>
  <si>
    <t>XT-1109Y</t>
  </si>
  <si>
    <t>Vibration - Gear Shaft Velocity (1)</t>
  </si>
  <si>
    <t>VE-1114</t>
  </si>
  <si>
    <t>Gearbox velocity transducer detectors</t>
  </si>
  <si>
    <t>G</t>
  </si>
  <si>
    <t>Vibration - Gear Shaft Velocity (2)</t>
  </si>
  <si>
    <t>VE-1115</t>
  </si>
  <si>
    <t>Vibration - Generator DE Bearing</t>
  </si>
  <si>
    <t>VE-1116</t>
  </si>
  <si>
    <t>Generator DE accelerometer monitoring detector</t>
  </si>
  <si>
    <t>Hz</t>
  </si>
  <si>
    <t>Vibration - Generator NDE Bearing</t>
  </si>
  <si>
    <t>VE-1117</t>
  </si>
  <si>
    <t>Generator NDE accelerometer monitoring detector</t>
  </si>
  <si>
    <t>Vibration - Turbine Rotor</t>
  </si>
  <si>
    <t>VE-1102</t>
  </si>
  <si>
    <t>Power turbine rotor vibration detector</t>
  </si>
  <si>
    <t>CO2e Emission</t>
  </si>
  <si>
    <t>CO2e Emission - Daily</t>
  </si>
  <si>
    <t>CO2e Emission - Daily|Natural Gas</t>
  </si>
  <si>
    <t>CO2e Emission - Totalizer</t>
  </si>
  <si>
    <t>Current - Exciter Field</t>
  </si>
  <si>
    <t>Current - L1</t>
  </si>
  <si>
    <t>Current - L2</t>
  </si>
  <si>
    <t>Current - L3</t>
  </si>
  <si>
    <t>Current - Neutral</t>
  </si>
  <si>
    <t>Delta Pressure - Air Inlet Filter</t>
  </si>
  <si>
    <t>PDIT-1178</t>
  </si>
  <si>
    <t>Turb. Inlet air high-efficency filter diff.press. transmitter</t>
  </si>
  <si>
    <t>Delta Pressure - Generator Lube Oil Filter</t>
  </si>
  <si>
    <t>PDIT-1136</t>
  </si>
  <si>
    <t>Mineral oil filter differential pressure transmitter</t>
  </si>
  <si>
    <t>Delta Pressure - Liquid Fuel Supply Filter</t>
  </si>
  <si>
    <t>Delta Pressure - Turbine Lube Oil Scavenge Filter</t>
  </si>
  <si>
    <t>PDIT-1145</t>
  </si>
  <si>
    <t>Synt lube oil scavenge filter diff pressure transmitter</t>
  </si>
  <si>
    <t>Baseline
+100%</t>
  </si>
  <si>
    <t>Delta Pressure - Turbine Lube Oil Supply Filter</t>
  </si>
  <si>
    <t>Delta Pressure - Turbine/Ambient Enclosure</t>
  </si>
  <si>
    <t>Delta Pressure - Variable Geometry Oil Filter</t>
  </si>
  <si>
    <t>Efficiency - Power Generation Overall</t>
  </si>
  <si>
    <t>Equipment Status</t>
  </si>
  <si>
    <t>Equipment Status - Changes</t>
  </si>
  <si>
    <t>Frequency</t>
  </si>
  <si>
    <t>Fuel Selection - Gas - Flow Demand</t>
  </si>
  <si>
    <t>Fuel Selection - Gas - Lower Heating Value</t>
  </si>
  <si>
    <t>Fuel Selection - Gas - Specific Gravity</t>
  </si>
  <si>
    <t>Fuel Selection - Gas|Fuel Selection - Gas Tag</t>
  </si>
  <si>
    <t>Fuel Selection - Liquid|Fuel Selection - Liquid Tag</t>
  </si>
  <si>
    <t>GTG Fuel Gas Flow - Metering</t>
  </si>
  <si>
    <t>Health Score</t>
  </si>
  <si>
    <t>Keyphasor - Gas Generator (1)</t>
  </si>
  <si>
    <t>SE-1101</t>
  </si>
  <si>
    <t>SE-1101A</t>
  </si>
  <si>
    <t>Gas generetor speed A</t>
  </si>
  <si>
    <t>Keyphasor - Gas Generator (2)</t>
  </si>
  <si>
    <t>SE-1101B</t>
  </si>
  <si>
    <t>Gas generetor speed B</t>
  </si>
  <si>
    <t>Keyphasor - Gas Generator (Correted)</t>
  </si>
  <si>
    <t>Keyphasor - Power Turbine</t>
  </si>
  <si>
    <t>SE-1102A</t>
  </si>
  <si>
    <t>Power turbine speed A</t>
  </si>
  <si>
    <t>Level - Generator Lube Oil Tank</t>
  </si>
  <si>
    <t>LIT-1118</t>
  </si>
  <si>
    <t>Mineral oil tank level transmitter</t>
  </si>
  <si>
    <t>HOLD</t>
  </si>
  <si>
    <t>Level - Hydraulic Starter Oil Tank</t>
  </si>
  <si>
    <t>Level - Turbine Lube Oil Tank</t>
  </si>
  <si>
    <t>Level - Turbine Lube Oil Tank|Level - 1d Maximum</t>
  </si>
  <si>
    <t>Level - Turbine Lube Oil Tank|Level - 1d Minimum</t>
  </si>
  <si>
    <t>Level Switch Low - Generator Lube Oil Rundown Tank DE</t>
  </si>
  <si>
    <t>Level Switch Low - Generator Lube Oil Rundown Tank NDE</t>
  </si>
  <si>
    <t>Power - Apparent</t>
  </si>
  <si>
    <t>Power - Reactive</t>
  </si>
  <si>
    <t>Power - Total</t>
  </si>
  <si>
    <t>Power - WX</t>
  </si>
  <si>
    <t>Pressure - Balance Piston (P7B)</t>
  </si>
  <si>
    <t>Pressure - Gas Fuel Manifold</t>
  </si>
  <si>
    <t>Pressure - Gas Fuel Supply</t>
  </si>
  <si>
    <t>PIT-1101</t>
  </si>
  <si>
    <t>Fuel Gas Supply Pressure transmitter</t>
  </si>
  <si>
    <t>kPa</t>
  </si>
  <si>
    <t>Pressure - Generator Lube Oil Supply</t>
  </si>
  <si>
    <t>PIT-1130</t>
  </si>
  <si>
    <t xml:space="preserve">Mineral oil header pressure A transmitter </t>
  </si>
  <si>
    <t>Pressure - Generator Lube Oil Tank</t>
  </si>
  <si>
    <t>PDIT-1151</t>
  </si>
  <si>
    <t xml:space="preserve">Mineral oil tank pressure transmitter </t>
  </si>
  <si>
    <t>mmH2O</t>
  </si>
  <si>
    <t>Pressure - High Pressure Recoup (HPRCP)</t>
  </si>
  <si>
    <t>Pressure - HP Compressor (PS3)</t>
  </si>
  <si>
    <t>Pressure - Liquid Fuel Primary Manifold</t>
  </si>
  <si>
    <t>Pressure - Liquid Fuel Secundary Manifold</t>
  </si>
  <si>
    <t>Pressure - Liquid Fuel Secundary Manifold|Pre alarm Hi</t>
  </si>
  <si>
    <t>Pressure - Liquid Fuel Skid Discharge</t>
  </si>
  <si>
    <t>PIT-1107</t>
  </si>
  <si>
    <t>Liquid fuel pump delivery pressure transmitter</t>
  </si>
  <si>
    <t>pa</t>
  </si>
  <si>
    <t>Pressure - Liquid Fuel Skid Suction</t>
  </si>
  <si>
    <t>PIT-1106</t>
  </si>
  <si>
    <t>Liquid fuel pump inlet pressure transmitter</t>
  </si>
  <si>
    <t>Pressure - LP Compressor (P2)</t>
  </si>
  <si>
    <t>Pressure - Power Turbine (P48)</t>
  </si>
  <si>
    <t>Pressure - Turbine Lube Oil Scavenge</t>
  </si>
  <si>
    <t>PIT-1148</t>
  </si>
  <si>
    <t xml:space="preserve">Synthetic lube oil scavenge pressure transmitter </t>
  </si>
  <si>
    <t>Pressure - Turbine Lube Oil Supply</t>
  </si>
  <si>
    <t>PIT-1149A</t>
  </si>
  <si>
    <t xml:space="preserve">Synthetic lube oil supply pressure A transmitter </t>
  </si>
  <si>
    <t>psi</t>
  </si>
  <si>
    <t>Resistance - Sump A Magnectic Chip</t>
  </si>
  <si>
    <t>Resistance - Sump Accessory Gearbox Magnectic Chip</t>
  </si>
  <si>
    <t>QE-1102</t>
  </si>
  <si>
    <t>Accessory gear box chip detector A sensor</t>
  </si>
  <si>
    <t>Resistance - Sump B Magnectic Chip</t>
  </si>
  <si>
    <t>QE-1103</t>
  </si>
  <si>
    <t>Scavange sump B chip detector sensor</t>
  </si>
  <si>
    <t>Resistance - Sump C Magnectic Chip</t>
  </si>
  <si>
    <t>QE-1104</t>
  </si>
  <si>
    <t>Scavange sump C chip detector sensor</t>
  </si>
  <si>
    <t>Resistance - Sump D Magnectic Chip</t>
  </si>
  <si>
    <t>QE-1105</t>
  </si>
  <si>
    <t>Metal Detector Drain ' Sump D' sensor</t>
  </si>
  <si>
    <t>Running Hours - PI Counter</t>
  </si>
  <si>
    <t>Status - Enclosure Ventilation Fan A</t>
  </si>
  <si>
    <t>Status - Enclosure Ventilation Fan B</t>
  </si>
  <si>
    <t>Status - Gen Ventilator A</t>
  </si>
  <si>
    <t>Status - Gen Ventilator B</t>
  </si>
  <si>
    <t>Status - Gen Ventilator C</t>
  </si>
  <si>
    <t>Status - Gen Ventilator D</t>
  </si>
  <si>
    <t>Status - Space Heater</t>
  </si>
  <si>
    <t>Temperature - Ambient</t>
  </si>
  <si>
    <t>Temperature - Compressor Discharge (T3A)</t>
  </si>
  <si>
    <t>TE-1110</t>
  </si>
  <si>
    <t>TE-1110A</t>
  </si>
  <si>
    <t>COMPRESSOR DISCHARGE TEMPERATURE (T3A)sensor</t>
  </si>
  <si>
    <t>Temperature - Compressor Inlet (T2)</t>
  </si>
  <si>
    <t>TE-1109</t>
  </si>
  <si>
    <t>TE-1109A</t>
  </si>
  <si>
    <t>T2 sensor input from element A sensor</t>
  </si>
  <si>
    <t>2oo2</t>
  </si>
  <si>
    <t>Temperature - Exciter Air Outlet</t>
  </si>
  <si>
    <t>Temperature - Exhaust (WHRU)</t>
  </si>
  <si>
    <t>Temperature - Gas Fuel Supply (1)</t>
  </si>
  <si>
    <t>TE-1101</t>
  </si>
  <si>
    <t>TE-1101A</t>
  </si>
  <si>
    <t>Fuel Gas Supply Temperature sensor</t>
  </si>
  <si>
    <t>28&gt;  DP</t>
  </si>
  <si>
    <t>Temperature - Gas Fuel Supply (2)</t>
  </si>
  <si>
    <t>Temperature - Gearbox Journal Bearing 1A</t>
  </si>
  <si>
    <t>TE-1120</t>
  </si>
  <si>
    <t>Gearbox journal bearing 1 metal temperature A sensor</t>
  </si>
  <si>
    <t>Temperature - Gearbox Journal Bearing 1B</t>
  </si>
  <si>
    <t>TE-1121</t>
  </si>
  <si>
    <t>Gearbox journal bearing 1 metal temperature B sensor</t>
  </si>
  <si>
    <t>Temperature - Gearbox Journal Bearing 2A</t>
  </si>
  <si>
    <t>TE-1122</t>
  </si>
  <si>
    <t>Gearbox journal bearing 2 metal temperature A sensor</t>
  </si>
  <si>
    <t>Temperature - Gearbox Journal Bearing 2B</t>
  </si>
  <si>
    <t>TE-1123</t>
  </si>
  <si>
    <t>Gearbox journal bearing 2 metal temperature B sensor</t>
  </si>
  <si>
    <t>Temperature - Gearbox Thrust Bearing A Active Side</t>
  </si>
  <si>
    <t>TE-1124</t>
  </si>
  <si>
    <t>Gearbox thrust bearing act.side metal temper. A sensor</t>
  </si>
  <si>
    <t>Temperature - Gearbox Thrust Bearing A Inactive Side</t>
  </si>
  <si>
    <t>TE-1125</t>
  </si>
  <si>
    <t>Gearbox thrust bearing inact.side metal temper. A sensor</t>
  </si>
  <si>
    <t>Temperature - Gearbox Thrust Bearing B Active Side</t>
  </si>
  <si>
    <t>TE-1130</t>
  </si>
  <si>
    <t>Gearbox thrust bearing act. side metal temper. B sensor</t>
  </si>
  <si>
    <t>Temperature - Gearbox Thrust Bearing B Inactive Side</t>
  </si>
  <si>
    <t>TE-1131</t>
  </si>
  <si>
    <t>Gearbox thrust bearing inact. side metal temper. B sensor</t>
  </si>
  <si>
    <t>Temperature - Gearbox Thrust Bearing C Active Side</t>
  </si>
  <si>
    <t>TE-1126</t>
  </si>
  <si>
    <t>Gearbox journaul  bearing 3  metal temperature  A sensor</t>
  </si>
  <si>
    <t>Temperature - Gearbox Thrust Bearing C Inactive Side</t>
  </si>
  <si>
    <t>TE-1127</t>
  </si>
  <si>
    <t>Gearbox journal bearing 3 metal temperature B sensor</t>
  </si>
  <si>
    <t>Temperature - Gearbox Thrust Bearing D Active Side</t>
  </si>
  <si>
    <t>TE-1128</t>
  </si>
  <si>
    <t>Gearbox journaul  bearing 4  metal temperature  A sensor</t>
  </si>
  <si>
    <t>Temperature - Gearbox Thrust Bearing D Inactive Side</t>
  </si>
  <si>
    <t>TE-1129</t>
  </si>
  <si>
    <t>Gearbox journal bearing 4 metal temperature B sensor</t>
  </si>
  <si>
    <t>Temperature - Generator Air Inlet DE</t>
  </si>
  <si>
    <t>TE-1141</t>
  </si>
  <si>
    <t>generator DE cold air temperature</t>
  </si>
  <si>
    <t>Temperature - Generator Air Inlet NDE</t>
  </si>
  <si>
    <t>TE-1143</t>
  </si>
  <si>
    <t>generator NDE cold air temperature</t>
  </si>
  <si>
    <t>Temperature - Generator Air Outlet</t>
  </si>
  <si>
    <t>TE-1142</t>
  </si>
  <si>
    <t>generator hot air temperature</t>
  </si>
  <si>
    <t>Temperature - Generator DE Bearing (1)</t>
  </si>
  <si>
    <t>TE-1138</t>
  </si>
  <si>
    <t xml:space="preserve">generator DE bearing temperature RTD </t>
  </si>
  <si>
    <t>Temperature - Generator DE Bearing (2)</t>
  </si>
  <si>
    <t>Temperature - Generator Lube Oil</t>
  </si>
  <si>
    <t>TE-1152</t>
  </si>
  <si>
    <t>Mineral oil header temperature A sensor</t>
  </si>
  <si>
    <t>SEE NOTE</t>
  </si>
  <si>
    <t>Temperature - Generator Lube Oil DE Bearing Return</t>
  </si>
  <si>
    <t>Temperature - Generator Lube Oil NDE Bearing Return</t>
  </si>
  <si>
    <t>Temperature - Generator Lube Oil Tank</t>
  </si>
  <si>
    <t>TE-1147</t>
  </si>
  <si>
    <t>Mineral Oil Tank Temperature sensor</t>
  </si>
  <si>
    <t>Temperature - Generator NDE Bearing (1)</t>
  </si>
  <si>
    <t>TE-1139</t>
  </si>
  <si>
    <t xml:space="preserve">generator NDE bearing temperature RTD </t>
  </si>
  <si>
    <t>Temperature - Generator NDE Bearing (2)</t>
  </si>
  <si>
    <t>Temperature - Generator Thrust Bearing Inboard</t>
  </si>
  <si>
    <t>Temperature - Generator Thrust Bearing Outboard</t>
  </si>
  <si>
    <t>Temperature - Hydraulic starter clutch drain</t>
  </si>
  <si>
    <t>Temperature - Hydraulic Starter Oil Tank</t>
  </si>
  <si>
    <t>Temperature - Liquid Fuel Primary Manifold</t>
  </si>
  <si>
    <t>Temperature - Liquid Fuel Secundary Manifold</t>
  </si>
  <si>
    <t>Temperature - Liquid Fuel Supply</t>
  </si>
  <si>
    <t>Temperature - Power Turbine Inlet (T48 AVG)</t>
  </si>
  <si>
    <t>TE-1111AVG</t>
  </si>
  <si>
    <t>GT2 AVERAGE T48 TEMPERATURE</t>
  </si>
  <si>
    <t>DEG F</t>
  </si>
  <si>
    <t>Temperature - Stator U (1)</t>
  </si>
  <si>
    <t>TE-1140</t>
  </si>
  <si>
    <t>TE-1140a</t>
  </si>
  <si>
    <t>generator winding temperature</t>
  </si>
  <si>
    <t>Temperature - Stator U (2)</t>
  </si>
  <si>
    <t>TE-1140b</t>
  </si>
  <si>
    <t>Temperature - Stator V (1)</t>
  </si>
  <si>
    <t>TE-1140d</t>
  </si>
  <si>
    <t>Temperature - Stator V (2)</t>
  </si>
  <si>
    <t>TE-1140e</t>
  </si>
  <si>
    <t>Temperature - Stator W (1)</t>
  </si>
  <si>
    <t>TE-1140g</t>
  </si>
  <si>
    <t>Temperature - Stator W (2)</t>
  </si>
  <si>
    <t>TE-1140h</t>
  </si>
  <si>
    <t>Temperature - Sump A</t>
  </si>
  <si>
    <t>Temperature - Sump Accessory Gearbox</t>
  </si>
  <si>
    <t>Temperature - Sump B</t>
  </si>
  <si>
    <t>Temperature - Sump C</t>
  </si>
  <si>
    <t>Temperature - Sump D</t>
  </si>
  <si>
    <t>Temperature - Turbine Enclosure Room</t>
  </si>
  <si>
    <t>Temperature - Turbine Inlet (T48A)</t>
  </si>
  <si>
    <t>TE-1111A</t>
  </si>
  <si>
    <t>POWER TURINE INLET TEMPERATURE (T48) sensor</t>
  </si>
  <si>
    <t>Temperature - Turbine Inlet (T48A)|std</t>
  </si>
  <si>
    <t>Temperature - Turbine Inlet (T48B)</t>
  </si>
  <si>
    <t>TE-1111B</t>
  </si>
  <si>
    <t>T48 sensor input from sensor B</t>
  </si>
  <si>
    <t>Temperature - Turbine Inlet (T48C)</t>
  </si>
  <si>
    <t>TE-1111C</t>
  </si>
  <si>
    <t>T48 sensor input from sensor C</t>
  </si>
  <si>
    <t>Temperature - Turbine Inlet (T48D)</t>
  </si>
  <si>
    <t>TE-1111D</t>
  </si>
  <si>
    <t>POWER TURINE INLET TEMPERATURE (T4.8) sensor</t>
  </si>
  <si>
    <t>Temperature - Turbine Inlet (T48E)</t>
  </si>
  <si>
    <t>TE-1111E</t>
  </si>
  <si>
    <t>T48 sensor input from sensor E</t>
  </si>
  <si>
    <t>Temperature - Turbine Inlet (T48F)</t>
  </si>
  <si>
    <t>TE-1111F</t>
  </si>
  <si>
    <t>T48 sensor input from sensor F</t>
  </si>
  <si>
    <t>Temperature - Turbine Inlet (T48G)</t>
  </si>
  <si>
    <t>TE-1111G</t>
  </si>
  <si>
    <t>Temperature - Turbine Inlet (T48H)</t>
  </si>
  <si>
    <t>TE-1111H</t>
  </si>
  <si>
    <t>T48 sensor input from sensor H</t>
  </si>
  <si>
    <t>Temperature - Turbine Lube Oil</t>
  </si>
  <si>
    <t>TE-1160</t>
  </si>
  <si>
    <t>TE-1160A</t>
  </si>
  <si>
    <t xml:space="preserve">Synthetic lube oil supply temperature sensor A </t>
  </si>
  <si>
    <t>Temperature - Turbine Lube Oil Tank</t>
  </si>
  <si>
    <t>TE-1156</t>
  </si>
  <si>
    <t>Synthetic oil tank temperature sensor</t>
  </si>
  <si>
    <t>Valve - Gas Fuel Demand</t>
  </si>
  <si>
    <t>Valve - Gas Fuel Feedback</t>
  </si>
  <si>
    <t>Valve - Liquid Fuel Demand</t>
  </si>
  <si>
    <t>Valve - Liquid Fuel Feedback</t>
  </si>
  <si>
    <t>Variable Stator Vane (VSV) - Position Error</t>
  </si>
  <si>
    <t>ZT-1108</t>
  </si>
  <si>
    <t>Turbine VSV positions</t>
  </si>
  <si>
    <t/>
  </si>
  <si>
    <t>Variable Stator Vane (VSV) - Position Feedback A</t>
  </si>
  <si>
    <t>Variable Stator Vane (VSV) - Position Feedback B</t>
  </si>
  <si>
    <t>Vibration - Compressor Rear Frame - Gas Generator</t>
  </si>
  <si>
    <t>Vibration - Compressor Rear Frame - Power Turbine</t>
  </si>
  <si>
    <t>Vibration - Generator DE Bearing (1)</t>
  </si>
  <si>
    <t>XT-1112</t>
  </si>
  <si>
    <t>XT-1112X</t>
  </si>
  <si>
    <t xml:space="preserve">Generator DE radial vibration prox. X proximiter </t>
  </si>
  <si>
    <t>Vibration - Generator DE Bearing (1)|Standard Deviation</t>
  </si>
  <si>
    <t>Vibration - Generator DE Bearing (2)</t>
  </si>
  <si>
    <t>XT-1112Y</t>
  </si>
  <si>
    <t xml:space="preserve">Generator DE radial vibration prox. Y proximiter </t>
  </si>
  <si>
    <t>Vibration - Generator DE Bearing (2)|Standard Deviation</t>
  </si>
  <si>
    <t>Vibration - Generator NDE Bearing (1)</t>
  </si>
  <si>
    <t>XT-1113</t>
  </si>
  <si>
    <t>XT-1113X</t>
  </si>
  <si>
    <t xml:space="preserve">Generator NDE radial vibration prox. X proximiter </t>
  </si>
  <si>
    <t>Vibration - Generator NDE Bearing (1)|Standard Deviation</t>
  </si>
  <si>
    <t>Vibration - Generator NDE Bearing (2)</t>
  </si>
  <si>
    <t>XT-1113Y</t>
  </si>
  <si>
    <t xml:space="preserve">Generator NDE radial vibration prox. Y proximiter </t>
  </si>
  <si>
    <t>Vibration - Generator NDE Bearing (2)|Standard Deviation</t>
  </si>
  <si>
    <t>Vibration - Turbine Rear Frame - Gas Generator</t>
  </si>
  <si>
    <t>Vibration - Turbine Rear Frame - Power Turbine</t>
  </si>
  <si>
    <t>Voltage - Exciter Field</t>
  </si>
  <si>
    <t>Voltage - L1/L12</t>
  </si>
  <si>
    <t>Voltage - L2/L23</t>
  </si>
  <si>
    <t>Voltage - L3/L31</t>
  </si>
  <si>
    <t>Name (EN)</t>
  </si>
  <si>
    <t>Nome (PT)</t>
  </si>
  <si>
    <t>Nome (PT)2</t>
  </si>
  <si>
    <t>Disponível Frade Flash Gas Compressor</t>
  </si>
  <si>
    <t>ObjectType</t>
  </si>
  <si>
    <t>AttributeDefaultUOM</t>
  </si>
  <si>
    <t>AttributeType</t>
  </si>
  <si>
    <t>AttributeDataReference</t>
  </si>
  <si>
    <t>BaseTemplate</t>
  </si>
  <si>
    <t>Categories</t>
  </si>
  <si>
    <t>Categorias PT</t>
  </si>
  <si>
    <t>Acceleration - Compressor Casing (1)</t>
  </si>
  <si>
    <t>Aceleração - Carcaça do Compressor (1)</t>
  </si>
  <si>
    <t>Não</t>
  </si>
  <si>
    <t>AttributeTemplate</t>
  </si>
  <si>
    <t>Double</t>
  </si>
  <si>
    <t>PI Point</t>
  </si>
  <si>
    <t>Sensors - Equipment Parts;</t>
  </si>
  <si>
    <t>Sensores - Componentes do Compressor</t>
  </si>
  <si>
    <t>Acceleration - Compressor Casing (2)</t>
  </si>
  <si>
    <t>Aceleração - Carcaça do Compressor (2)</t>
  </si>
  <si>
    <t>Current</t>
  </si>
  <si>
    <t>Corrente</t>
  </si>
  <si>
    <t>A</t>
  </si>
  <si>
    <t>Sensors - Electric Motor;</t>
  </si>
  <si>
    <t>Sensores - Motor Elétrico</t>
  </si>
  <si>
    <t>Delta Pressure - Primary Seal Gas Injection Discharge</t>
  </si>
  <si>
    <t>Delta de Pressão - Injeção de Gás de Vedação Primária Descarga</t>
  </si>
  <si>
    <t>Delta de Pressão - Injeção de Gás de Selagem Primária Descarga</t>
  </si>
  <si>
    <t>Sensors - Gas Seal System;</t>
  </si>
  <si>
    <t>Sensores - Sistema de Selagem a Gás</t>
  </si>
  <si>
    <t>Delta Pressure - Primary Seal Gas Injection Discharge (2)</t>
  </si>
  <si>
    <t>Delta de Pressão - Injeção de Gás de Vedação Primária Descarga (2)</t>
  </si>
  <si>
    <t>Delta de Pressão - Injeção de Gás de Selagem Primária Descarga (2)</t>
  </si>
  <si>
    <t>Delta Pressure - Primary Seal Gas Injection Discharge (3)</t>
  </si>
  <si>
    <t>Delta de Pressão - Injeção de Gás de Vedação Primária Descarga (3)</t>
  </si>
  <si>
    <t>Delta de Pressão - Injeção de Gás de Selagem Primária Descarga (3)</t>
  </si>
  <si>
    <t>Delta Pressure - Lube Oil Tank</t>
  </si>
  <si>
    <t>Delta de Pressão - Tanque de Óleo Lubrificante</t>
  </si>
  <si>
    <t>Sensors - Lube Oil System;</t>
  </si>
  <si>
    <t>Sensores - Sistema de Lubrificação</t>
  </si>
  <si>
    <t>Axial Displacement - Comp Female (2)</t>
  </si>
  <si>
    <t>Deslocamento Axial - Compressor Fêmea (2)</t>
  </si>
  <si>
    <t>µm</t>
  </si>
  <si>
    <t>Axial Displacement - Comp Male (2)</t>
  </si>
  <si>
    <t>Deslocamento Axial - Compressor Macho (2)</t>
  </si>
  <si>
    <t>Frequency - Motor</t>
  </si>
  <si>
    <t>Frequência - Motor</t>
  </si>
  <si>
    <t>Keyphasor - Comp Female</t>
  </si>
  <si>
    <t>Keyphasor - Compressor Fêmea</t>
  </si>
  <si>
    <t>Keyphasor - Gear Shaft (2)</t>
  </si>
  <si>
    <t>Keyphasor - Eixo da Engrenagem (2)</t>
  </si>
  <si>
    <t>Sensors - Gearbox;</t>
  </si>
  <si>
    <t>Sensores - Caixa de Engrenagens</t>
  </si>
  <si>
    <t>Pressure - Primary Seal Gas Injection Discharge (2)</t>
  </si>
  <si>
    <t>Pressão - Descarga de Injeção de Gás de Vedação Primária (2)</t>
  </si>
  <si>
    <t>Pressão - Descarga de Injeção de Gás de Selagem Primária (2)</t>
  </si>
  <si>
    <t>Pressure - Process Gas Downstream Scrubber (2)</t>
  </si>
  <si>
    <t>Pressão - Gás de Processo a Jusante do Scrubber (2)</t>
  </si>
  <si>
    <t>barg</t>
  </si>
  <si>
    <t>Sensors - Scrubber;</t>
  </si>
  <si>
    <t>Sensores - Lavador de Gases</t>
  </si>
  <si>
    <t>Pressure - Process Gas Downstream Scrubber (3)</t>
  </si>
  <si>
    <t>Pressão - Gás de Processo a Jusante do Scrubber (3)</t>
  </si>
  <si>
    <t>Pressure - Lube Oil Simulation Line</t>
  </si>
  <si>
    <t>Pressão - Linha de Simulação de Óleo Lubrificante</t>
  </si>
  <si>
    <t>Pressure - Lube Oil Supply Header (2)</t>
  </si>
  <si>
    <t>Pressão - Linha Principal de Suprimento de Óleo Lubrificante (2)</t>
  </si>
  <si>
    <t>Pressure - Lube Oil Supply Header (3)</t>
  </si>
  <si>
    <t>Pressão - Linha Principal de Suprimento de Óleo Lubrificante (3)</t>
  </si>
  <si>
    <t>Pressure - Primary Seal Gas Injection Suction (2)</t>
  </si>
  <si>
    <t>Pressão - Sucção de Injeção de Gás de Vedação Primária (2)</t>
  </si>
  <si>
    <t>Pressão - Sucção de Injeção de Gás de Selagem Primária (2)</t>
  </si>
  <si>
    <t>Pressure - Primary Seal Gas Injection Suction (3)</t>
  </si>
  <si>
    <t>Pressão - Sucção de Injeção de Gás de Vedação Primária (3)</t>
  </si>
  <si>
    <t>Pressão - Sucção de Injeção de Gás de Selagem Primária (3)</t>
  </si>
  <si>
    <t>Pressure - Primary Seal Gas Injection Suction (4)</t>
  </si>
  <si>
    <t>Pressão - Sucção de Injeção de Gás de Vedação Primária (4)</t>
  </si>
  <si>
    <t>Pressão - Sucção de Injeção de Gás de Selagem Primária (4)</t>
  </si>
  <si>
    <t>Pressure - Primary Seal Leakage to Flare Male Discharge (2)</t>
  </si>
  <si>
    <t>Pressão - Vazamento da Vedação Primária para Flare Descarga Macho (2)</t>
  </si>
  <si>
    <t>Pressão - Vazamento da Selagem Primária para Flare Descarga Macho (2)</t>
  </si>
  <si>
    <t>Pressure - Primary Seal Leakage to Flare Male Discharge (3)</t>
  </si>
  <si>
    <t>Pressão - Vazamento da Vedação Primária para Flare Descarga Macho (3)</t>
  </si>
  <si>
    <t>Pressão - Vazamento da Selagem Primária para Flare Descarga Macho (3)</t>
  </si>
  <si>
    <t>Pressure - Primary Seal Leakage to Flare Male Discharge (4)</t>
  </si>
  <si>
    <t>Pressão - Vazamento da Vedação Primária para Flare Descarga Macho (4)</t>
  </si>
  <si>
    <t>Pressão - Vazamento da Selagem Primária para Flare Descarga Macho (4)</t>
  </si>
  <si>
    <t>Pressure - Primary Seal Leakage to Flare Male Discharge (5)</t>
  </si>
  <si>
    <t>Pressão - Vazamento da Vedação Primária para Flare Descarga Macho (5)</t>
  </si>
  <si>
    <t>Pressão - Vazamento da Selagem Primária para Flare Descarga Macho (5)</t>
  </si>
  <si>
    <t>Pressure - Primary Seal Leakage to Flare Female Suction (2)</t>
  </si>
  <si>
    <t>Pressão - Vazamento da Vedação Primária para Flare Sução Fêmea (2)</t>
  </si>
  <si>
    <t>Pressão - Vazamento da Selagem Primária para Flare Sução Fêmea (2)</t>
  </si>
  <si>
    <t>Pressure - Primary Seal Leakage to Flare Female Suction (3)</t>
  </si>
  <si>
    <t>Pressão - Vazamento da Vedação Primária para Flare Sução Fêmea (3)</t>
  </si>
  <si>
    <t>Pressão - Vazamento da Selagem Primária para Flare Sução Fêmea (3)</t>
  </si>
  <si>
    <t>Pressure - Primary Seal Leakage to Flare Header</t>
  </si>
  <si>
    <t>Pressão - Vazamento da Vedação Primária para Linha Principal de Flare</t>
  </si>
  <si>
    <t>Pressão - Vazamento da Selagem Primária para Linha Principal de Flare</t>
  </si>
  <si>
    <t>Temperature - Secondary Seal Gas Heater</t>
  </si>
  <si>
    <t>Temperatura - Aquecedor de Gás de Vedação Secundária</t>
  </si>
  <si>
    <t>Temperatura - Aquecedor de Gás de Selagem Secundária</t>
  </si>
  <si>
    <t>Temperature - Secondary Seal Gas Heater (2)</t>
  </si>
  <si>
    <t>Temperatura - Aquecedor de Gás de Vedação Secundária (2)</t>
  </si>
  <si>
    <t>Temperatura - Aquecedor de Gás de Selagem Secundária (2)</t>
  </si>
  <si>
    <t>Temperature - Discharge (2)</t>
  </si>
  <si>
    <t>Temperatura - Descarga (2)</t>
  </si>
  <si>
    <t>Sensors - Process Variables;</t>
  </si>
  <si>
    <t>Sensores - Variáveis de Processo</t>
  </si>
  <si>
    <t>Temperature - Comp Female Discharge Bearing (2)</t>
  </si>
  <si>
    <t>Temperatura - Mancal de Descarga do Compressor Fêmea (2)</t>
  </si>
  <si>
    <t>Temperature - Comp Male Discharge Bearing (2)</t>
  </si>
  <si>
    <t>Temperatura - Mancal de Descarga do Compressor Macho (2)</t>
  </si>
  <si>
    <t>Temperature - Comp Female Suction Bearing (2)</t>
  </si>
  <si>
    <t>Temperatura - Mancal de Sucção do Compressor Fêmea (2)</t>
  </si>
  <si>
    <t>Temperature - Comp Male Suction Bearing (2)</t>
  </si>
  <si>
    <t>Temperatura - Mancal de Sucção do Compressor Macho (2)</t>
  </si>
  <si>
    <t>Temperature - Lube Oil Downstream Filter</t>
  </si>
  <si>
    <t>Temperatura - Óleo Lubrificante a Jusante do Filtro</t>
  </si>
  <si>
    <t>Temperature - Comp Lube Oil Return Discharge Side</t>
  </si>
  <si>
    <t>Temperatura - Retorno de Óleo Lubrificante do Compressor Lado Descarga</t>
  </si>
  <si>
    <t>Temperature - Comp Lube Oil Return Suction Side</t>
  </si>
  <si>
    <t>Temperatura - Retorno de Óleo Lubrificante do Compressor Lado Sucção</t>
  </si>
  <si>
    <t>Temperature - Motor Lube Oil Return DE</t>
  </si>
  <si>
    <t>Temperatura - Retorno de Óleo Lubrificante do Motor DE</t>
  </si>
  <si>
    <t>Temperatura - Retorno de Óleo Lubrificante do Motor (LA)</t>
  </si>
  <si>
    <t>Temperature - Motor Lube Oil Return NDE</t>
  </si>
  <si>
    <t>Temperatura - Retorno de Óleo Lubrificante do Motor NDE</t>
  </si>
  <si>
    <t>Temperatura - Retorno de Óleo Lubrificante do Motor (LOA)</t>
  </si>
  <si>
    <t>Temperature - Seal Gas Supply Heater Downstream</t>
  </si>
  <si>
    <t xml:space="preserve">Temperatura - Suprimento de Gás de Vedação à Jusante do Aquecedor </t>
  </si>
  <si>
    <t xml:space="preserve">Temperatura - Suprimento de Gás de Selagem à Jusante do Aquecedor </t>
  </si>
  <si>
    <t>Temperature - Seal Gas Supply Filter Upstream</t>
  </si>
  <si>
    <t>Temperatura - Suprimento de Gás de Vedação à Montante do Filtro</t>
  </si>
  <si>
    <t>Temperatura - Suprimento de Gás de Selagem à Montante do Filtro</t>
  </si>
  <si>
    <t>Valve - Seal Gas Injection Discharge Pressure Control</t>
  </si>
  <si>
    <t>Válvula - Controle de Pressão de Descarga da Injeção de Gás de Vedação</t>
  </si>
  <si>
    <t>Válvula - Controle de Pressão de Descarga da Injeção de Gás de Selagem</t>
  </si>
  <si>
    <t>Valve - Seal Gas Injection Suction Pressure Control</t>
  </si>
  <si>
    <t>Válvula - Controle de Pressão de Sucção da Injeção de Gás de Vedação</t>
  </si>
  <si>
    <t>Válvula - Controle de Pressão de Sucção da Injeção de Gás de Selagem</t>
  </si>
  <si>
    <t>Valve - Primary Seal Leakage Pressure Control</t>
  </si>
  <si>
    <t>Válvula - Controle de Pressão de Vazamento da Vedação Primária</t>
  </si>
  <si>
    <t>Válvula - Controle de Pressão de Vazamento da Selagem Primária</t>
  </si>
  <si>
    <t>Valve - Seal Gas Separator Upstream Pressure Control</t>
  </si>
  <si>
    <t>Válvula - Controle de Pressão Montante do Separador de Gás de Vedação</t>
  </si>
  <si>
    <t>Válvula - Controle de Pressão Montante do Separador de Gás de Selagem</t>
  </si>
  <si>
    <t>Valve - Process Unloading Flap</t>
  </si>
  <si>
    <t>Válvula - Flap de Alívio do Processo</t>
  </si>
  <si>
    <t>Valve - CM Return</t>
  </si>
  <si>
    <t>Válvula - Retorno CM</t>
  </si>
  <si>
    <t>Sensors - Process Variables - Suction Cooler;</t>
  </si>
  <si>
    <t>Flow - Primary Seal Gas Supply Discharge</t>
  </si>
  <si>
    <t>Vazão - Descarga de Suprimento de Gás de Vedação Primária</t>
  </si>
  <si>
    <t>Vazão - Descarga de Suprimento de Gás de Selagem Primária</t>
  </si>
  <si>
    <t>Flow - Primary Seal Gas Injection</t>
  </si>
  <si>
    <t>Vazão - Injeção de Gás de Vedação Primária</t>
  </si>
  <si>
    <t>Vazão - Injeção de Gás de Selagem Primária</t>
  </si>
  <si>
    <t>Flow - Primary Seal Gas Injection DE</t>
  </si>
  <si>
    <t>Vazão - Injeção de Gás de Vedação Primária DE</t>
  </si>
  <si>
    <t>Vazão - Injeção de Gás de Selagem Primária (LA)</t>
  </si>
  <si>
    <t>Flow - Primary Seal Gas Injection NDE</t>
  </si>
  <si>
    <t>Vazão - Injeção de Gás de Vedação Primária NDE</t>
  </si>
  <si>
    <t>Vazão - Injeção de Gás de Selagem Primária (LOA)</t>
  </si>
  <si>
    <t>Flow - Secondary Seal Gas Injection DE</t>
  </si>
  <si>
    <t>Vazão - Injeção de Gás de Vedação Secundária DE</t>
  </si>
  <si>
    <t>Vazão - Injeção de Gás de Selagem Secundária (LA)</t>
  </si>
  <si>
    <t>Flow - Secondary Seal Gas Injection NDE</t>
  </si>
  <si>
    <t>Vazão - Injeção de Gás de Vedação Secundária NDE</t>
  </si>
  <si>
    <t>Vazão - Injeção de Gás de Selagem Secundária (LOA)</t>
  </si>
  <si>
    <t>Flow - Primary Seal Gas Supply Suction</t>
  </si>
  <si>
    <t>Vazão - Sucção de Suprimento de Gás de Vedação Primária</t>
  </si>
  <si>
    <t>Vazão - Sucção de Suprimento de Gás de Selagem Primária</t>
  </si>
  <si>
    <t>Acceleration - Gear Casing (1)</t>
  </si>
  <si>
    <t>Aceleração - Carcaça da Caixa de Engrenagens (1)</t>
  </si>
  <si>
    <t>Sim</t>
  </si>
  <si>
    <t>Acceleration - Gear Casing (2)</t>
  </si>
  <si>
    <t>Aceleração - Carcaça da Caixa de Engrenagens (2)</t>
  </si>
  <si>
    <t>Acceleration - Motor Journal Bearing DE</t>
  </si>
  <si>
    <t>Aceleração - Mancal Radial do Motor Lado DE</t>
  </si>
  <si>
    <t>Aceleração - Macal do Motor (LA)</t>
  </si>
  <si>
    <t>Acceleration - Motor Journal Bearing NDE</t>
  </si>
  <si>
    <t>Aceleração - Mancal Radial do Motor Lado NDE</t>
  </si>
  <si>
    <t>Aceleração - Macal do Motor (LOA)</t>
  </si>
  <si>
    <t>Axial Displacement - Comp Female (1)</t>
  </si>
  <si>
    <t>Deslocamento Axial - Compressor Fêmea (1)</t>
  </si>
  <si>
    <t>Axial Displacement - Comp Male (1)</t>
  </si>
  <si>
    <t>Deslocamento Axial - Compressor Macho (1)</t>
  </si>
  <si>
    <t>Deslocamento Axial - Caixa de Engrenagens (1)</t>
  </si>
  <si>
    <t>Deslocamento Axial - Caixa de Engrenagens (2)</t>
  </si>
  <si>
    <t>Delta Pressure - Seal Oil x Gas Reference</t>
  </si>
  <si>
    <t>Delta de Pressão - Óleo de Vedação x Referência de Gás</t>
  </si>
  <si>
    <t>Delta de Pressão - Óleo de Selagem x Referência de Gás</t>
  </si>
  <si>
    <t>Sensors - Seal Oil System;</t>
  </si>
  <si>
    <t>Keyphasor - Comp Male</t>
  </si>
  <si>
    <t>Keyphasor - Compressor Macho</t>
  </si>
  <si>
    <t>Keyphasor - Gear Shaft (1)</t>
  </si>
  <si>
    <t>Keyphasor - Eixo da Engrenagem (1)</t>
  </si>
  <si>
    <t>Keyphasor - Motor</t>
  </si>
  <si>
    <t>rpm</t>
  </si>
  <si>
    <t>Level - Lube Oil Tank (3)</t>
  </si>
  <si>
    <t>Nível - Tanque de Óleo Lubrificante (3)</t>
  </si>
  <si>
    <t>Pressure - Lube Oil Supply Header</t>
  </si>
  <si>
    <t>Pressão - Linha Principal de Suprimento de Óleo Lubrificante</t>
  </si>
  <si>
    <t>Pressure - Process Discharge</t>
  </si>
  <si>
    <t>Pressão - Descarga do Processo</t>
  </si>
  <si>
    <t>Pressure - Process Gas Downstream Scrubber</t>
  </si>
  <si>
    <t>Pressão - Gás de Processo a Jusante do Scrubber</t>
  </si>
  <si>
    <t>Temperature - Comp Female Discharge Bearing</t>
  </si>
  <si>
    <t>Temperatura - Mancal de Descarga do Compressor Fêmea</t>
  </si>
  <si>
    <t>Temperature - Comp Female Suction Bearing</t>
  </si>
  <si>
    <t>Temperatura - Mancal de Sucção do Compressor Fêmea</t>
  </si>
  <si>
    <t>Temperature - Comp Female Thrust Bearing</t>
  </si>
  <si>
    <t>Temperatura - Mancal Axial do Compressor Fêmea</t>
  </si>
  <si>
    <t>Temperature - Comp Male Discharge Bearing</t>
  </si>
  <si>
    <t>Temperatura - Mancal de Descarga do Compressor Macho</t>
  </si>
  <si>
    <t>Temperature - Comp Male Suction Bearing</t>
  </si>
  <si>
    <t>Temperatura - Mancal de Sucção do Compressor Macho</t>
  </si>
  <si>
    <t>Temperature - Comp Male Thrust Bearing</t>
  </si>
  <si>
    <t>Temperatura - Mancal Axial do Compressor Macho</t>
  </si>
  <si>
    <t>Temperature - Gear Shaft HS Bearing DE (1)</t>
  </si>
  <si>
    <t>Temperatura - Mancal do Eixo HS da Engrenagem DE (1)</t>
  </si>
  <si>
    <t>Temperatura - Mancal do Eixo HS da Engrenagem (LA) (1)</t>
  </si>
  <si>
    <t>Temperature - Gear Shaft HS Bearing DE (2)</t>
  </si>
  <si>
    <t>Temperatura - Mancal do Eixo HS da Engrenagem DE (2)</t>
  </si>
  <si>
    <t>Temperatura - Mancal do Eixo HS da Engrenagem (LA) (2)</t>
  </si>
  <si>
    <t>Temperature - Gear Shaft HS Bearing NDE (1)</t>
  </si>
  <si>
    <t>Temperatura - Mancal do Eixo HS da Engrenagem NDE (1)</t>
  </si>
  <si>
    <t>Temperatura - Mancal do Eixo HS da Engrenagem (LOA) (1)</t>
  </si>
  <si>
    <t>Temperature - Gear Shaft HS Bearing NDE (2)</t>
  </si>
  <si>
    <t>Temperatura - Mancal do Eixo HS da Engrenagem NDE (2)</t>
  </si>
  <si>
    <t>Temperatura - Mancal do Eixo HS da Engrenagem (LOA) (2)</t>
  </si>
  <si>
    <t>Temperature - Gear Shaft LS Bearing DE (1)</t>
  </si>
  <si>
    <t>Temperatura - Mancal do Eixo LS da Engrenagem DE (1)</t>
  </si>
  <si>
    <t>Temperatura - Mancal do Eixo LS da Engrenagem (LA) (1)</t>
  </si>
  <si>
    <t>Temperature - Gear Shaft LS Bearing DE (2)</t>
  </si>
  <si>
    <t>Temperatura - Mancal do Eixo LS da Engrenagem DE (2)</t>
  </si>
  <si>
    <t>Temperatura - Mancal do Eixo LS da Engrenagem (LA) (2)</t>
  </si>
  <si>
    <t>Temperature - Gear Shaft LS Bearing NDE (1)</t>
  </si>
  <si>
    <t>Temperatura - Mancal do Eixo LS da Engrenagem NDE (1)</t>
  </si>
  <si>
    <t>Temperatura - Mancal do Eixo LS da Engrenagem (LOA) (1)</t>
  </si>
  <si>
    <t>Temperature - Gear Shaft LS Bearing NDE (2)</t>
  </si>
  <si>
    <t>Temperatura - Mancal do Eixo LS da Engrenagem NDE (2)</t>
  </si>
  <si>
    <t>Temperatura - Mancal do Eixo LS da Engrenagem (LOA) (2)</t>
  </si>
  <si>
    <t>Temperature - Gear THRST Bearing Inboard (1)</t>
  </si>
  <si>
    <t>Temperatura - Mancal de Axial da Engrenagem Lado Interno (1)</t>
  </si>
  <si>
    <t>Temperature - Gear THRST Bearing Inboard (2)</t>
  </si>
  <si>
    <t>Temperatura - Mancal de Axial da Engrenagem Lado Interno (2)</t>
  </si>
  <si>
    <t>Temperature - Gear THRST Bearing Outboard (1)</t>
  </si>
  <si>
    <t>Temperatura - Mancal de Axial da Engrenagem Lado Externo (1)</t>
  </si>
  <si>
    <t>Temperature - Gear THRST Bearing Outboard (2)</t>
  </si>
  <si>
    <t>Temperatura - Mancal de Axial da Engrenagem Lado Externo (2)</t>
  </si>
  <si>
    <t>Temperature - Process Cooler Outlet</t>
  </si>
  <si>
    <t>Temperatura - Saída do Resfriador de Processo</t>
  </si>
  <si>
    <t>Temperature - Process Discharge</t>
  </si>
  <si>
    <t>Temperatura - Descarga do Processo</t>
  </si>
  <si>
    <t>Valve - Recirculation</t>
  </si>
  <si>
    <t>Válvula - Recirculação</t>
  </si>
  <si>
    <t>Vibration - Comp Female Discharge Bearing (1)</t>
  </si>
  <si>
    <t>Vibração - Mancal de Descarga do Compressor Fêmea (1)</t>
  </si>
  <si>
    <t>Vibration - Comp Female Discharge Bearing (2)</t>
  </si>
  <si>
    <t>Vibração - Mancal de Descarga do Compressor Fêmea (2)</t>
  </si>
  <si>
    <t>Vibration - Comp Female Suction Bearing (1)</t>
  </si>
  <si>
    <t>Vibração - Mancal de Sucção do Compressor Fêmea (1)</t>
  </si>
  <si>
    <t>Vibration - Comp Female Suction Bearing (2)</t>
  </si>
  <si>
    <t>Vibração - Mancal de Sucção do Compressor Fêmea (2)</t>
  </si>
  <si>
    <t>Vibration - Comp Male Discharge Bearing (1)</t>
  </si>
  <si>
    <t>Vibração - Mancal de Descarga do Compressor Macho (1)</t>
  </si>
  <si>
    <t>Vibration - Comp Male Discharge Bearing (2)</t>
  </si>
  <si>
    <t>Vibração - Mancal de Descarga do Compressor Macho (2)</t>
  </si>
  <si>
    <t>Vibration - Comp Male Suction Bearing (1)</t>
  </si>
  <si>
    <t>Vibração - Mancal de Sucção do Compressor Macho (1)</t>
  </si>
  <si>
    <t>Vibration - Comp Male Suction Bearing (2)</t>
  </si>
  <si>
    <t>Vibração - Mancal de Sucção do Compressor Macho (2)</t>
  </si>
  <si>
    <t>Vibration - Gear Shaft HS Bearing DE (1)</t>
  </si>
  <si>
    <t>Vibração - Mancal DE do Eixo HS da Engrenagem (1)</t>
  </si>
  <si>
    <t>Vibração - Mancal (LA) do Eixo HS da Engrenagem (1)</t>
  </si>
  <si>
    <t>Vibration - Gear Shaft HS Bearing DE (2)</t>
  </si>
  <si>
    <t>Vibração - Mancal DE do Eixo HS da Engrenagem (2)</t>
  </si>
  <si>
    <t>Vibração - Mancal (LA) do Eixo HS da Engrenagem (2)</t>
  </si>
  <si>
    <t>Vibration - Gear Shaft HS Bearing NDE (1)</t>
  </si>
  <si>
    <t>Vibração - Mancal NDE do Eixo HS da Engrenagem (1)</t>
  </si>
  <si>
    <t>Vibração - Mancal (LOA) do Eixo HS da Engrenagem (1)</t>
  </si>
  <si>
    <t>Vibration - Gear Shaft HS Bearing NDE (2)</t>
  </si>
  <si>
    <t>Vibração - Mancal NDE do Eixo HS da Engrenagem (2)</t>
  </si>
  <si>
    <t>Vibração - Mancal (LOA) do Eixo HS da Engrenagem (2)</t>
  </si>
  <si>
    <t>Vibration - Gear Shaft LS Bearing DE (1)</t>
  </si>
  <si>
    <t>Vibração - Mancal DE do Eixo LS da Engrenagem (1)</t>
  </si>
  <si>
    <t>Vibração - Mancal (LA) do Eixo LS da Engrenagem (1)</t>
  </si>
  <si>
    <t>Vibration - Gear Shaft LS Bearing DE (2)</t>
  </si>
  <si>
    <t>Vibração - Mancal DE do Eixo LS da Engrenagem (2)</t>
  </si>
  <si>
    <t>Vibração - Mancal (LA) do Eixo LS da Engrenagem (2)</t>
  </si>
  <si>
    <t>Vibration - Gear Shaft LS Bearing NDE (1)</t>
  </si>
  <si>
    <t>Vibração - Mancal NDE do Eixo LS da Engrenagem (1)</t>
  </si>
  <si>
    <t>Vibração - Mancal (LOA) do Eixo LS da Engrenagem (1)</t>
  </si>
  <si>
    <t>Vibration - Gear Shaft LS Bearing NDE (2)</t>
  </si>
  <si>
    <t>Vibração - Mancal NDE do Eixo LS da Engrenagem (2)</t>
  </si>
  <si>
    <t>Vibração - Mancal (LOA) do Eixo LS da Engrenagem (2)</t>
  </si>
  <si>
    <t>Parent</t>
  </si>
  <si>
    <t>Asset</t>
  </si>
  <si>
    <t>Name</t>
  </si>
  <si>
    <t>Value 2</t>
  </si>
  <si>
    <t>Name Limiares</t>
  </si>
  <si>
    <t>Value</t>
  </si>
  <si>
    <t>UM</t>
  </si>
  <si>
    <t>Categories 2</t>
  </si>
  <si>
    <t>Notes</t>
  </si>
  <si>
    <t>Value2</t>
  </si>
  <si>
    <t>Limiares2</t>
  </si>
  <si>
    <t>Compressor Basic</t>
  </si>
  <si>
    <t>Delta Pressure - ESDVs at the Scrubber Scution Pipe</t>
  </si>
  <si>
    <t>Nível - Tanque de Óleo Lubrificante (1)|Hi</t>
  </si>
  <si>
    <t>Delta Pressure - ESDVs at the Scrubber Scution Pipe|Pre-alarm</t>
  </si>
  <si>
    <t> </t>
  </si>
  <si>
    <t>Nível - Tanque de Óleo Lubrificante (1)|HiHi</t>
  </si>
  <si>
    <t>FRADE-CAE-1340 &amp; 1345 (LP/IP COMPRESSOR TRAIN 1)</t>
  </si>
  <si>
    <t>Delta Pressure - Lube Oil Filter</t>
  </si>
  <si>
    <t>FRTS-072-PDI-1222</t>
  </si>
  <si>
    <t>bar</t>
  </si>
  <si>
    <t>Nível - Tanque de Óleo Lubrificante (1)|Lo</t>
  </si>
  <si>
    <t>Delta Pressure - Lube Oil Filter|Hi</t>
  </si>
  <si>
    <t>Nível - Tanque de Óleo Lubrificante (1)|Pré-alarme Hi</t>
  </si>
  <si>
    <t>Delta Pressure - Lube Oil Filter|HiHi</t>
  </si>
  <si>
    <t>Pressão - Linha Principal de Óleo Lubrificante dos Mancais (2)|Hi</t>
  </si>
  <si>
    <t>Delta Pressure - Lube Oil Filter|Pre-alarm Hi</t>
  </si>
  <si>
    <t>Pressão - Linha Principal de Óleo Lubrificante dos Mancais (2)|Lo</t>
  </si>
  <si>
    <t>Delta Pressure - Lube Oil Reservoir Pressure to Atm</t>
  </si>
  <si>
    <t>Pressão - Linha Principal de Óleo Lubrificante dos Mancais (2)|Pré-alarme Hi</t>
  </si>
  <si>
    <t>Delta Pressure - Lube Oil Reservoir Pressure to Atm|Hi</t>
  </si>
  <si>
    <t>Temperatura - Tanque de Óleo Lubrificante|Hi</t>
  </si>
  <si>
    <t xml:space="preserve"> °C</t>
  </si>
  <si>
    <t>Delta Pressure - Lube Oil Reservoir Pressure to Atm|Lo</t>
  </si>
  <si>
    <t>Temperatura - Tanque de Óleo Lubrificante|HiHi</t>
  </si>
  <si>
    <t>Level - Lube Oil Tank (1)</t>
  </si>
  <si>
    <t>FRTS-LI-1212A</t>
  </si>
  <si>
    <t>Temperatura - Tanque de Óleo Lubrificante|Lo</t>
  </si>
  <si>
    <t>Level - Lube Oil Tank (1)|Hi</t>
  </si>
  <si>
    <t>Temperatura - Tanque de Óleo Lubrificante|Pré-alarme Hi</t>
  </si>
  <si>
    <t>Level - Lube Oil Tank (1)|HiHi</t>
  </si>
  <si>
    <t>Temperatura - Mancal do Motor (LA)|Hi</t>
  </si>
  <si>
    <t>Level - Lube Oil Tank (1)|Lo</t>
  </si>
  <si>
    <t>Temperatura - Mancal do Motor (LA)|HiHi</t>
  </si>
  <si>
    <t>Level - Lube Oil Tank (1)|LoLo</t>
  </si>
  <si>
    <t>Temperatura - Mancal do Motor (LA)|Pré-alarme Hi</t>
  </si>
  <si>
    <t>Level - Lube Oil Tank (1)|Pre-alarm Hi</t>
  </si>
  <si>
    <t>Temperatura - Mancal do Motor (LOA)|Hi</t>
  </si>
  <si>
    <t>Level - Lube Oil Tank (1)|Pre-alarm Lo</t>
  </si>
  <si>
    <t>Temperatura - Mancal do Motor (LOA)|HiHi</t>
  </si>
  <si>
    <t>Level - Lube Oil Tank (2)</t>
  </si>
  <si>
    <t>FRTS-071-LI-1212B</t>
  </si>
  <si>
    <t>Não encontrado no PI</t>
  </si>
  <si>
    <t>FRTS-LI-1212B</t>
  </si>
  <si>
    <t>Temperatura - Mancal do Motor (LOA)|Pré-alarme Hi</t>
  </si>
  <si>
    <t>Level - Lube Oil Tank (2)|Hi</t>
  </si>
  <si>
    <t>Temperatura - Ar Frio do Estator (1)|Hi</t>
  </si>
  <si>
    <t>Level - Lube Oil Tank (2)|HiHi</t>
  </si>
  <si>
    <t>Temperatura - Ar Frio do Estator (1)|HiHi</t>
  </si>
  <si>
    <t>Level - Lube Oil Tank (2)|Lo</t>
  </si>
  <si>
    <t>Temperatura - Ar Frio do Estator (1)|Pré-alarme Hi</t>
  </si>
  <si>
    <t>Level - Lube Oil Tank (2)|LoLo</t>
  </si>
  <si>
    <t>Temperatura - Ar Quente do Estator|Hi</t>
  </si>
  <si>
    <t>Level - Lube Oil Tank (2)|Pre-alarm Hi</t>
  </si>
  <si>
    <t>Temperatura - Ar Quente do Estator|HiHi</t>
  </si>
  <si>
    <t>Level - Lube Oil Tank (2)|Pre-alarm Lo</t>
  </si>
  <si>
    <t>Temperatura - Ar Quente do Estator|Pré-alarme Hi</t>
  </si>
  <si>
    <t>Level - Rundown Tank</t>
  </si>
  <si>
    <t>FRTS-071-LT-1228</t>
  </si>
  <si>
    <t>LT1228</t>
  </si>
  <si>
    <t>Temperatura - Estator Fase U|Hi</t>
  </si>
  <si>
    <t>Level - Rundown Tank|Hi</t>
  </si>
  <si>
    <t>Temperatura - Estator Fase U|HiHi</t>
  </si>
  <si>
    <t>Level - Rundown Tank|Lo</t>
  </si>
  <si>
    <t>Temperatura - Estator Fase U|Lo</t>
  </si>
  <si>
    <t>Level - Rundown Tank|LoLo</t>
  </si>
  <si>
    <t>Temperatura - Estator Fase U|Pré-alarme Hi</t>
  </si>
  <si>
    <t>Level - Rundown Tank|Pre-alarm Lo</t>
  </si>
  <si>
    <t>Temperatura - Estator Fase U (2)|Hi</t>
  </si>
  <si>
    <t>Level - Scrubber</t>
  </si>
  <si>
    <t>Temperatura - Estator Fase U (2)|HiHi</t>
  </si>
  <si>
    <t>Level - Scrubber Control</t>
  </si>
  <si>
    <t>Temperatura - Estator Fase U (2)|Lo</t>
  </si>
  <si>
    <t>Particle Count|Assay</t>
  </si>
  <si>
    <t>Temperatura - Estator Fase U (2)|Pré-alarme Hi</t>
  </si>
  <si>
    <t>Particle Count|Hi</t>
  </si>
  <si>
    <t>Temperatura - Estator Fase V|Hi</t>
  </si>
  <si>
    <t>Particle Count|Particle Count - String</t>
  </si>
  <si>
    <t>Temperatura - Estator Fase V|HiHi</t>
  </si>
  <si>
    <t>Particle Count|Particle Count - String|Replaced</t>
  </si>
  <si>
    <t>Temperatura - Estator Fase V|Lo</t>
  </si>
  <si>
    <t>Particle Count|Replaced</t>
  </si>
  <si>
    <t>Temperatura - Estator Fase V|Pré-alarme Hi</t>
  </si>
  <si>
    <t>Particle Count|Type</t>
  </si>
  <si>
    <t>Temperatura - Estator Fase V (2)|Hi</t>
  </si>
  <si>
    <t>Pressure -  Lube Oil Auxiliary Pump Discharge</t>
  </si>
  <si>
    <t>Temperatura - Estator Fase V (2)|HiHi</t>
  </si>
  <si>
    <t>Pressure -  Lube Oil Auxiliary Pump Discharge|Hi</t>
  </si>
  <si>
    <t>Temperatura - Estator Fase V (2)|Lo</t>
  </si>
  <si>
    <t>Pressure -  Lube Oil Auxiliary Pump Discharge|Lo</t>
  </si>
  <si>
    <t>Temperatura - Estator Fase V (2)|Pré-alarme Hi</t>
  </si>
  <si>
    <t>Pressure -  Lube Oil Auxiliary Pump Discharge|LoLo</t>
  </si>
  <si>
    <t>Temperatura - Estator Fase W|Hi</t>
  </si>
  <si>
    <t>Pressure -  Lube Oil Auxiliary Pump Discharge|Pre-alarm Hi</t>
  </si>
  <si>
    <t>Temperatura - Estator Fase W|HiHi</t>
  </si>
  <si>
    <t>Pressure -  Lube Oil Auxiliary Pump Discharge|Pre-alarm Lo</t>
  </si>
  <si>
    <t>Temperatura - Estator Fase W|Lo</t>
  </si>
  <si>
    <t>Pressure -  Lube Oil Main Pump Discharge</t>
  </si>
  <si>
    <t>Temperatura - Estator Fase W|Pré-alarme Hi</t>
  </si>
  <si>
    <t>Pressure -  Lube Oil Main Pump Discharge|Hi</t>
  </si>
  <si>
    <t>Temperatura - Estator Fase W (2)|Hi</t>
  </si>
  <si>
    <t>Pressure -  Lube Oil Main Pump Discharge|Lo</t>
  </si>
  <si>
    <t>Temperatura - Estator Fase W (2)|HiHi</t>
  </si>
  <si>
    <t>Pressure -  Lube Oil Main Pump Discharge|LoLo</t>
  </si>
  <si>
    <t>Temperatura - Estator Fase W (2)|Lo</t>
  </si>
  <si>
    <t>Pressure -  Lube Oil Main Pump Discharge|Pre-alarm Hi</t>
  </si>
  <si>
    <t>Temperatura - Estator Fase W (2)|Pré-alarme Hi</t>
  </si>
  <si>
    <t>Pressure -  Lube Oil Main Pump Discharge|Pre-alarm Lo</t>
  </si>
  <si>
    <t>Vibração - Mancal do Motor (LA) (1)|HiHi</t>
  </si>
  <si>
    <t>μm</t>
  </si>
  <si>
    <t>Pressure -  Rundown Tank</t>
  </si>
  <si>
    <t>Pressure -  Rundown Tank|Hi</t>
  </si>
  <si>
    <t>Vibração - Mancal do Motor (LA) (1)|Pré-alarme Hi</t>
  </si>
  <si>
    <t>Pressure - Discharge</t>
  </si>
  <si>
    <t>Vibração - Mancal do Motor (LA) (2)|Hi</t>
  </si>
  <si>
    <t>Pressure - Discharge|Hi</t>
  </si>
  <si>
    <t>Vibração - Mancal do Motor (LA) (2)|HiHi</t>
  </si>
  <si>
    <t>Pressure - Discharge|Lo</t>
  </si>
  <si>
    <t>Vibração - Mancal do Motor (LA) (2)|Pré-alarme Hi</t>
  </si>
  <si>
    <t>Pressure - Discharge|Pre-alarm Lo</t>
  </si>
  <si>
    <t>Vibração - Mancal do Motor (LOA) (1)|Hi</t>
  </si>
  <si>
    <t>Pressure - Discharge|Pressure - Suction Upstream Stage</t>
  </si>
  <si>
    <t>Vibração - Mancal do Motor (LOA) (1)|HiHi</t>
  </si>
  <si>
    <t>Pressure - Downstream Lube Oil Filter</t>
  </si>
  <si>
    <t>Vibração - Mancal do Motor (LOA) (1)|Pré-alarme Hi</t>
  </si>
  <si>
    <t>Pressure - Downstream Lube Oil Filter|Hi</t>
  </si>
  <si>
    <t>Vibração - Mancal do Motor (LOA) (2)|Hi</t>
  </si>
  <si>
    <t>Pressure - Downstream Lube Oil Filter|Lo</t>
  </si>
  <si>
    <t>Vibração - Mancal do Motor (LOA) (2)|HiHi</t>
  </si>
  <si>
    <t>Pressure - Downstream Lube Oil Filter|Pre-alarm Hi</t>
  </si>
  <si>
    <t>Vibração - Mancal do Motor (LOA) (2)|Pré-alarme Hi</t>
  </si>
  <si>
    <t>Pressure - Downstream Lube Oil Filter|Pre-alarm Lo</t>
  </si>
  <si>
    <t>Deslocamento Axial - Compressor (1)|Hi</t>
  </si>
  <si>
    <t>Pressure - Lube Oil Bearings Header</t>
  </si>
  <si>
    <t>FRTS-071-PIT-1145</t>
  </si>
  <si>
    <t>PIT1145</t>
  </si>
  <si>
    <t>Deslocamento Axial - Compressor (1)|HiHi</t>
  </si>
  <si>
    <t>Pressure - Lube Oil Bearings Header|Hi</t>
  </si>
  <si>
    <t>Deslocamento Axial - Compressor (1)|Lo</t>
  </si>
  <si>
    <t>Pressure - Lube Oil Bearings Header|Lo</t>
  </si>
  <si>
    <t>Deslocamento Axial - Compressor (1)|Pré-alarme Hi</t>
  </si>
  <si>
    <t>Pressure - Lube Oil Bearings Header|LoLo</t>
  </si>
  <si>
    <t>Deslocamento Axial - Compressor (2)|Hi</t>
  </si>
  <si>
    <t>Pressure - Lube Oil Bearings Header|Pre-alarm Hi</t>
  </si>
  <si>
    <t>Deslocamento Axial - Compressor (2)|HiHi</t>
  </si>
  <si>
    <t>Pressure - Lube Oil Bearings Header|Pre-alarm Lo</t>
  </si>
  <si>
    <t>Deslocamento Axial - Compressor (2)|Lo</t>
  </si>
  <si>
    <t>Pressure - Lube Oil Bearings Header (2)</t>
  </si>
  <si>
    <t>FRTS-PT-1146</t>
  </si>
  <si>
    <t>Deslocamento Axial - Compressor (2)|Pré-alarme Hi</t>
  </si>
  <si>
    <t>Pressure - Lube Oil Bearings Header (2)|Hi</t>
  </si>
  <si>
    <t>Deslocamento Axial - Caixa de Engrenagens (1)|Hi</t>
  </si>
  <si>
    <t>Pressure - Lube Oil Bearings Header (2)|Lo</t>
  </si>
  <si>
    <t>Deslocamento Axial - Caixa de Engrenagens (1)|HiHi</t>
  </si>
  <si>
    <t>Pressure - Lube Oil Bearings Header (2)|LoLo</t>
  </si>
  <si>
    <t>Deslocamento Axial - Caixa de Engrenagens (1)|Lo</t>
  </si>
  <si>
    <t>Pressure - Lube Oil Bearings Header (2)|Pre-alarm Hi</t>
  </si>
  <si>
    <t>Deslocamento Axial - Caixa de Engrenagens (1)|Pré-alarme Hi</t>
  </si>
  <si>
    <t>Pressure - Lube Oil Bearings Header (2)|Pre-alarm Lo</t>
  </si>
  <si>
    <t>Deslocamento Axial - Caixa de Engrenagens (2)|Hi</t>
  </si>
  <si>
    <t>Pressure - Lube Oil Bearings Header (3)</t>
  </si>
  <si>
    <t>Deslocamento Axial - Caixa de Engrenagens (2)|HiHi</t>
  </si>
  <si>
    <t>Pressure - Lube Oil Bearings Header (3)|Hi</t>
  </si>
  <si>
    <t>Deslocamento Axial - Caixa de Engrenagens (2)|Lo</t>
  </si>
  <si>
    <t>Pressure - Lube Oil Bearings Header (3)|Lo</t>
  </si>
  <si>
    <t>Deslocamento Axial - Caixa de Engrenagens (2)|Pré-alarme Hi</t>
  </si>
  <si>
    <t>Pressure - Lube Oil Bearings Header (3)|LoLo</t>
  </si>
  <si>
    <t>Diferença de Pressão - Filtro de Injeção de Gás de Selagem Primária|Hi</t>
  </si>
  <si>
    <t>Pressure - Lube Oil Bearings Header (3)|Pre-alarm Hi</t>
  </si>
  <si>
    <t>Diferença de Pressão - Filtro de Injeção de Gás de Selagem Primária|HiHi</t>
  </si>
  <si>
    <t>Pressure - Lube Oil Bearings Header (3)|Pre-alarm Lo</t>
  </si>
  <si>
    <t>Diferença de Pressão - Filtro de Injeção de Gás de Selagem Primária|Lo</t>
  </si>
  <si>
    <t>Pressure - Lube Oil Pumps Discharge Header</t>
  </si>
  <si>
    <t>Diferença de Pressão - Filtro de Injeção de Gás de Selagem Primária|Pré-alarme Hi</t>
  </si>
  <si>
    <t>Pressure - Lube Oil Pumps Discharge Header|Hi</t>
  </si>
  <si>
    <t>Pressão - Gás de Selagem Primária para Tocha (LA) (1)|Hi</t>
  </si>
  <si>
    <t>Pressure - Lube Oil Pumps Discharge Header|Lo</t>
  </si>
  <si>
    <t>Pressão - Gás de Selagem Primária para Tocha (LA) (1)|HiHi</t>
  </si>
  <si>
    <t>Pressure - Lube Oil Pumps Discharge Header|Pre-alarm Hi</t>
  </si>
  <si>
    <t>Pressão - Gás de Selagem Primária para Tocha (LA) (1)|Lo</t>
  </si>
  <si>
    <t>Pressure - Lube Oil Pumps Discharge Header|Pre-alarm Lo</t>
  </si>
  <si>
    <t>Pressão - Gás de Selagem Primária para Tocha (LOA) (1)|Hi</t>
  </si>
  <si>
    <t>Pressure - Scrubber</t>
  </si>
  <si>
    <t>Pressão - Gás de Selagem Primária para Tocha (LOA) (1)|HiHi</t>
  </si>
  <si>
    <t>Pressure - Suction</t>
  </si>
  <si>
    <t>Pressão - Gás de Selagem Primária para Tocha (LOA) (1)|Lo</t>
  </si>
  <si>
    <t>Pressure - Suction|Hi</t>
  </si>
  <si>
    <t>Vazão - Gás de Selagem Primária para Flare LA (1)|Hi</t>
  </si>
  <si>
    <t>kg/h</t>
  </si>
  <si>
    <t>Pressure - Suction|HiHi</t>
  </si>
  <si>
    <t>Vazão - Gás de Selagem Primária para Flare LA (1)|HiHi</t>
  </si>
  <si>
    <t>Pressure - Suction|Lo</t>
  </si>
  <si>
    <t>Vazão - Gás de Selagem Primária para Flare LA (1)|Lo</t>
  </si>
  <si>
    <t>Pressure - Suction|LoLo</t>
  </si>
  <si>
    <t>Vazão - Gás de Selagem Primária para Flare LOA (1)|Hi</t>
  </si>
  <si>
    <t>Pressure - Suction|Pre-alarm Lo</t>
  </si>
  <si>
    <t>Vazão - Gás de Selagem Primária para Flare LOA (1)|HiHi</t>
  </si>
  <si>
    <t>Pressure - Upstream Scrubber</t>
  </si>
  <si>
    <t>Vazão - Gás de Selagem Primária para Flare LOA (1)|Lo</t>
  </si>
  <si>
    <t>Status - Lube Oil Auxiliary Pump</t>
  </si>
  <si>
    <t>Pressão - Gás de Selagem Secundária para Vent (LA)|Hi</t>
  </si>
  <si>
    <t>mbarg</t>
  </si>
  <si>
    <t>Status - Lube Oil Heater (1)</t>
  </si>
  <si>
    <t>Pressão - Gás de Selagem Secundária para Vent (LA)|HiHi</t>
  </si>
  <si>
    <t>Status - Lube Oil Heater (2)</t>
  </si>
  <si>
    <t>Pressão - Gás de Selagem Secundária para Vent (LA)|Pré-alarme Hi</t>
  </si>
  <si>
    <t>Status - Lube Oil Main Pump</t>
  </si>
  <si>
    <t>Pressão - Gás de Selagem Secundária para Vent (LOA)|Hi</t>
  </si>
  <si>
    <t>Status - Vapor Extractor</t>
  </si>
  <si>
    <t>Pressão - Gás de Selagem Secundária para Vent (LOA)|HiHi</t>
  </si>
  <si>
    <t>Status - Vapor Extractor (2)</t>
  </si>
  <si>
    <t>Pressão - Gás de Selagem Secundária para Vent (LOA)|Pré-alarme Hi</t>
  </si>
  <si>
    <t>Temperature - Discharge</t>
  </si>
  <si>
    <t>Pressão - Injeção de Gás de Separação (1)|Hi</t>
  </si>
  <si>
    <t>Temperature - Discharge|Hi</t>
  </si>
  <si>
    <t>Pressão - Injeção de Gás de Separação (1)|HiHi</t>
  </si>
  <si>
    <t>Temperature - Discharge|HiHi</t>
  </si>
  <si>
    <t>Pressão - Injeção de Gás de Separação (1)|Lo</t>
  </si>
  <si>
    <t>Temperature - Discharge|Lo</t>
  </si>
  <si>
    <t>Pressão - Injeção de Gás de Separação (1)|Pré-alarme Hi</t>
  </si>
  <si>
    <t>Temperature - Discharge|Pre-alarm Hi</t>
  </si>
  <si>
    <t>Temperatura - Mancal do Compressor (LA) (1)|Hi</t>
  </si>
  <si>
    <t>Temperature - Discharge|Pre-alarm Lo</t>
  </si>
  <si>
    <t>Temperatura - Mancal do Compressor (LA) (1)|HiHi</t>
  </si>
  <si>
    <t>Temperature - Lube Oil Header</t>
  </si>
  <si>
    <t>FRTS-072-TI-1223</t>
  </si>
  <si>
    <t>Temperatura - Mancal do Compressor (LA) (1)|Pré-alarme Hi</t>
  </si>
  <si>
    <t>Temperature - Lube Oil Header|Hi</t>
  </si>
  <si>
    <t>FRTS-072-TI-1224</t>
  </si>
  <si>
    <t>Temperatura - Mancal do Compressor (LA) (2)|Hi</t>
  </si>
  <si>
    <t>Temperature - Lube Oil Header|HiHi</t>
  </si>
  <si>
    <t>FRTS-072-TI-1225</t>
  </si>
  <si>
    <t>Temperatura - Mancal do Compressor (LA) (2)|HiHi</t>
  </si>
  <si>
    <t>Temperature - Lube Oil Header|Lo</t>
  </si>
  <si>
    <t>FRTS-072-TI-1226</t>
  </si>
  <si>
    <t>Temperatura - Mancal do Compressor (LA) (2)|Pré-alarme Hi</t>
  </si>
  <si>
    <t>Temperature - Lube Oil Header|LoLo</t>
  </si>
  <si>
    <t>FRTS-072-TI-1227</t>
  </si>
  <si>
    <t>Temperatura - Mancal do Compressor (LOA) (1)|Hi</t>
  </si>
  <si>
    <t>Temperature - Lube Oil Header|Pre-alarm Hi</t>
  </si>
  <si>
    <t>FRTS-072-TI-1228</t>
  </si>
  <si>
    <t>Temperatura - Mancal do Compressor (LOA) (1)|HiHi</t>
  </si>
  <si>
    <t>Temperature - Lube Oil Header|Pre-alarm Lo</t>
  </si>
  <si>
    <t>FRTS-072-TI-1229</t>
  </si>
  <si>
    <t>Temperatura - Mancal do Compressor (LOA) (1)|Pré-alarme Hi</t>
  </si>
  <si>
    <t>Temperature - Lube Oil Tank</t>
  </si>
  <si>
    <t>FRTS-TI-1213</t>
  </si>
  <si>
    <t>Temperatura - Mancal do Compressor (LOA) (2)|Hi</t>
  </si>
  <si>
    <t>Temperature - Lube Oil Tank|Hi</t>
  </si>
  <si>
    <t>Temperatura - Mancal do Compressor (LOA) (2)|HiHi</t>
  </si>
  <si>
    <t>Temperature - Lube Oil Tank|HiHi</t>
  </si>
  <si>
    <t>Temperatura - Mancal do Compressor (LOA) (2)|Pré-alarme Hi</t>
  </si>
  <si>
    <t>Temperature - Lube Oil Tank|Lo</t>
  </si>
  <si>
    <t>Temperatura - Mancal LA do Eixo de Engrenagem HS (1)|Hi</t>
  </si>
  <si>
    <t>Temperature - Lube Oil Tank|LoLo</t>
  </si>
  <si>
    <t>Temperatura - Mancal LA do Eixo de Engrenagem HS (1)|HiHi</t>
  </si>
  <si>
    <t>Temperature - Lube Oil Tank|Pre-alarm Hi</t>
  </si>
  <si>
    <t>Temperatura - Mancal LA do Eixo de Engrenagem HS (1)|Pré-alarme Hi</t>
  </si>
  <si>
    <t>Temperature - Lube Oil Tank|Pre-alarm Lo</t>
  </si>
  <si>
    <t>Temperatura - Mancal LA do Eixo de Engrenagem HS (2)|Hi</t>
  </si>
  <si>
    <t>FRADE-CAE-1340 &amp; 1345 (LP/IP MOTOR TRAIN 1)</t>
  </si>
  <si>
    <t>Temperature - Motor DE Bearing</t>
  </si>
  <si>
    <t>FRTS-TI-1105A</t>
  </si>
  <si>
    <t>Temperatura - Mancal LA do Eixo de Engrenagem HS (2)|HiHi</t>
  </si>
  <si>
    <t>Temperature - Motor DE Bearing|Hi</t>
  </si>
  <si>
    <t>Temperatura - Mancal LA do Eixo de Engrenagem HS (2)|Pré-alarme Hi</t>
  </si>
  <si>
    <t>Temperature - Motor DE Bearing|HiHi</t>
  </si>
  <si>
    <t>Temperatura - Mancal LOA do Eixo de Engrenagem HS (1)|Hi</t>
  </si>
  <si>
    <t>Temperature - Motor DE Bearing|Pre-alarm Hi</t>
  </si>
  <si>
    <t>Temperatura - Mancal LOA do Eixo de Engrenagem HS (1)|HiHi</t>
  </si>
  <si>
    <t>Temperature - Motor NDE Bearing</t>
  </si>
  <si>
    <t>FRTS-TI-1104A</t>
  </si>
  <si>
    <t>Temperatura - Mancal LOA do Eixo de Engrenagem HS (1)|Pré-alarme Hi</t>
  </si>
  <si>
    <t>Temperature - Motor NDE Bearing|Hi</t>
  </si>
  <si>
    <t>Temperatura - Mancal LOA do Eixo de Engrenagem HS (2)|Hi</t>
  </si>
  <si>
    <t>Temperature - Motor NDE Bearing|HiHi</t>
  </si>
  <si>
    <t>Temperatura - Mancal LOA do Eixo de Engrenagem HS (2)|HiHi</t>
  </si>
  <si>
    <t>Temperature - Motor NDE Bearing|Pre-alarm Hi</t>
  </si>
  <si>
    <t>Temperatura - Mancal LOA do Eixo de Engrenagem HS (2)|Pré-alarme Hi</t>
  </si>
  <si>
    <t>Temperature - Stator Air Cold (1)</t>
  </si>
  <si>
    <t>FRTS-PW-090-TE-1109A</t>
  </si>
  <si>
    <t>1x09A</t>
  </si>
  <si>
    <t>Temperatura - Mancal LA do Eixo de Engrenagem LS (1)|Hi</t>
  </si>
  <si>
    <t>Temperature - Stator Air Cold (1)|Hi</t>
  </si>
  <si>
    <t>Temperatura - Mancal LA do Eixo de Engrenagem LS (1)|HiHi</t>
  </si>
  <si>
    <t>Temperature - Stator Air Cold (1)|HiHi</t>
  </si>
  <si>
    <t>Temperatura - Mancal LA do Eixo de Engrenagem LS (1)|Pré-alarme Hi</t>
  </si>
  <si>
    <t>Temperature - Stator Air Cold (1)|Pre-alarm Hi</t>
  </si>
  <si>
    <t>Temperatura - Mancal LA do Eixo de Engrenagem LS (2)|Hi</t>
  </si>
  <si>
    <t>Temperature - Stator Air Cold (2)</t>
  </si>
  <si>
    <t>Temperatura - Mancal LA do Eixo de Engrenagem LS (2)|HiHi</t>
  </si>
  <si>
    <t>Temperature - Stator Air Cold (2)|Hi</t>
  </si>
  <si>
    <t>Temperatura - Mancal LA do Eixo de Engrenagem LS (2)|Pré-alarme Hi</t>
  </si>
  <si>
    <t>Temperature - Stator Air Cold (2)|HiHi</t>
  </si>
  <si>
    <t>Temperatura - Mancal LOA do Eixo de Engrenagem LS (1)|Hi</t>
  </si>
  <si>
    <t>Temperature - Stator Air Cold (2)|Pre-alarm Hi</t>
  </si>
  <si>
    <t>Temperatura - Mancal LOA do Eixo de Engrenagem LS (1)|HiHi</t>
  </si>
  <si>
    <t>Temperature - Stator Air Hot</t>
  </si>
  <si>
    <t>FRTS-PW-090-TE-1109B</t>
  </si>
  <si>
    <t>1x09B</t>
  </si>
  <si>
    <t>Temperatura - Mancal LOA do Eixo de Engrenagem LS (1)|Pré-alarme Hi</t>
  </si>
  <si>
    <t>Temperature - Stator Air Hot|Hi</t>
  </si>
  <si>
    <t>Temperatura - Mancal LOA do Eixo de Engrenagem LS (2)|Hi</t>
  </si>
  <si>
    <t>Temperature - Stator Air Hot|HiHi</t>
  </si>
  <si>
    <t>Temperatura - Mancal LOA do Eixo de Engrenagem LS (2)|HiHi</t>
  </si>
  <si>
    <t>Temperature - Stator Air Hot|Pre-alarm Hi</t>
  </si>
  <si>
    <t>Temperatura - Mancal LOA do Eixo de Engrenagem LS (2)|Pré-alarme Hi</t>
  </si>
  <si>
    <t>Temperature - Stator Air Hot (2)</t>
  </si>
  <si>
    <t>Temperatura - Mancal Axial da Engrenagem Lado Interno (1)|Hi</t>
  </si>
  <si>
    <t>Temperature - Stator Air Hot (2)|Hi</t>
  </si>
  <si>
    <t>Temperatura - Mancal Axial da Engrenagem Lado Interno (1)|HiHi</t>
  </si>
  <si>
    <t>Temperature - Stator Air Hot (2)|HiHi</t>
  </si>
  <si>
    <t>Temperatura - Mancal Axial da Engrenagem Lado Interno (1)|Pré-alarme Hi</t>
  </si>
  <si>
    <t>Temperature - Stator Air Hot (2)|Pre-alarm Hi</t>
  </si>
  <si>
    <t>Temperatura - Mancal Axial da Engrenagem Lado Interno (2)|Hi</t>
  </si>
  <si>
    <t>Temperature - Stator U</t>
  </si>
  <si>
    <t>FRTS-TE-1108A</t>
  </si>
  <si>
    <t>Temperatura - Mancal Axial da Engrenagem Lado Interno (2)|HiHi</t>
  </si>
  <si>
    <t>Temperature - Stator U|Hi</t>
  </si>
  <si>
    <t>Temperatura - Mancal Axial da Engrenagem Lado Interno (2)|Pré-alarme Hi</t>
  </si>
  <si>
    <t>Temperature - Stator U|HiHi</t>
  </si>
  <si>
    <t>Temperatura - Mancal Axial da Engrenagem Lado Externo (1)|Hi</t>
  </si>
  <si>
    <t>Temperature - Stator U|Lo</t>
  </si>
  <si>
    <t>Temperatura - Mancal Axial da Engrenagem Lado Externo (1)|HiHi</t>
  </si>
  <si>
    <t>Temperature - Stator U|Pre-alarm Hi</t>
  </si>
  <si>
    <t>Temperatura - Mancal Axial da Engrenagem Lado Externo (1)|Pré-alarme Hi</t>
  </si>
  <si>
    <t>FRTS-TE-1108D</t>
  </si>
  <si>
    <t>Temperatura - Mancal Axial da Engrenagem Lado Externo (2)|Hi</t>
  </si>
  <si>
    <t>Temperature - Stator U (2)|Hi</t>
  </si>
  <si>
    <t>Temperatura - Mancal Axial da Engrenagem Lado Externo (2)|HiHi</t>
  </si>
  <si>
    <t>Temperature - Stator U (2)|HiHi</t>
  </si>
  <si>
    <t>Temperatura - Mancal Axial da Engrenagem Lado Externo (2)|Pré-alarme Hi</t>
  </si>
  <si>
    <t>Temperature - Stator U (2)|Lo</t>
  </si>
  <si>
    <t>Temperatura - Mancal do Motor (LA) (2)|Hi</t>
  </si>
  <si>
    <t>Temperature - Stator U (2)|Pre-alarm Hi</t>
  </si>
  <si>
    <t>Temperatura - Mancal do Motor (LA) (2)|HiHi</t>
  </si>
  <si>
    <t>Temperature - Stator V</t>
  </si>
  <si>
    <t>FRTS-TE-1108B</t>
  </si>
  <si>
    <t>Temperatura - Mancal do Motor (LA) (2)|Pré-alarme Hi</t>
  </si>
  <si>
    <t>Temperature - Stator V|Hi</t>
  </si>
  <si>
    <t>Temperatura - Mancal do Motor (LOA) (2)|Hi</t>
  </si>
  <si>
    <t>Temperature - Stator V|HiHi</t>
  </si>
  <si>
    <t>Temperatura - Mancal do Motor (LOA) (2)|HiHi</t>
  </si>
  <si>
    <t>Temperature - Stator V|Lo</t>
  </si>
  <si>
    <t>Temperatura - Mancal do Motor (LOA) (2)|Pré-alarme Hi</t>
  </si>
  <si>
    <t>Temperature - Stator V|Pre-alarm Hi</t>
  </si>
  <si>
    <t>Vibração - Mancal do Compressor (LA) (1)|Hi</t>
  </si>
  <si>
    <t>FRTS-TE-1108E</t>
  </si>
  <si>
    <t>Vibração - Mancal do Compressor (LA) (1)|HiHi</t>
  </si>
  <si>
    <t>Temperature - Stator V (2)|Hi</t>
  </si>
  <si>
    <t>Vibração - Mancal do Compressor (LA) (1)|Pré-alarme Hi</t>
  </si>
  <si>
    <t>Temperature - Stator V (2)|HiHi</t>
  </si>
  <si>
    <t>Vibração - Mancal do Compressor (LA) (2)|Hi</t>
  </si>
  <si>
    <t>Temperature - Stator V (2)|Lo</t>
  </si>
  <si>
    <t>Vibração - Mancal do Compressor (LA) (2)|HiHi</t>
  </si>
  <si>
    <t>Temperature - Stator V (2)|Pre-alarm Hi</t>
  </si>
  <si>
    <t>Vibração - Mancal do Compressor (LA) (2)|Pré-alarme Hi</t>
  </si>
  <si>
    <t>Temperature - Stator W</t>
  </si>
  <si>
    <t>FRTS-TE-1108C</t>
  </si>
  <si>
    <t>Vibração - Mancal do Compressor (LOA) (1)|Hi</t>
  </si>
  <si>
    <t>Temperature - Stator W|Hi</t>
  </si>
  <si>
    <t>Vibração - Mancal do Compressor (LOA) (1)|HiHi</t>
  </si>
  <si>
    <t>Temperature - Stator W|HiHi</t>
  </si>
  <si>
    <t>Vibração - Mancal do Compressor (LOA) (1)|Pré-alarme Hi</t>
  </si>
  <si>
    <t>Temperature - Stator W|Lo</t>
  </si>
  <si>
    <t>Vibração - Mancal do Compressor (LOA) (2)|Hi</t>
  </si>
  <si>
    <t>Temperature - Stator W|Pre-alarm Hi</t>
  </si>
  <si>
    <t>Vibração - Mancal do Compressor (LOA) (2)|HiHi</t>
  </si>
  <si>
    <t>FRTS-TE-1108F</t>
  </si>
  <si>
    <t>Vibração - Mancal do Compressor (LOA) (2)|Pré-alarme Hi</t>
  </si>
  <si>
    <t>Temperature - Stator W (2)|Hi</t>
  </si>
  <si>
    <t>Vibração - Mancal LA do Eixo de Engrenagem HS (1)|Hi</t>
  </si>
  <si>
    <t>Temperature - Stator W (2)|HiHi</t>
  </si>
  <si>
    <t>Vibração - Mancal LA do Eixo de Engrenagem HS (1)|HiHi</t>
  </si>
  <si>
    <t>Temperature - Stator W (2)|Lo</t>
  </si>
  <si>
    <t>Vibração - Mancal LA do Eixo de Engrenagem HS (1)|Pré-alarme Hi</t>
  </si>
  <si>
    <t>Temperature - Stator W (2)|Pre-alarm Hi</t>
  </si>
  <si>
    <t>Vibração - Mancal LA do Eixo de Engrenagem HS (2)|Hi</t>
  </si>
  <si>
    <t>Temperature - Suction</t>
  </si>
  <si>
    <t>Vibração - Mancal LA do Eixo de Engrenagem HS (2)|HiHi</t>
  </si>
  <si>
    <t>Temperature - Suction|Hi</t>
  </si>
  <si>
    <t>Vibração - Mancal LA do Eixo de Engrenagem HS (2)|Pré-alarme Hi</t>
  </si>
  <si>
    <t>Temperature - Suction|Lo</t>
  </si>
  <si>
    <t>Vibração - Mancal LA do Eixo de Engrenagem LS (1)|Hi</t>
  </si>
  <si>
    <t>Temperature - Suction|Pre-alarm Hi</t>
  </si>
  <si>
    <t>Vibração - Mancal LA do Eixo de Engrenagem LS (1)|HiHi</t>
  </si>
  <si>
    <t>Temperature - Suction|Pre-alarm Lo</t>
  </si>
  <si>
    <t>Vibração - Mancal LA do Eixo de Engrenagem LS (1)|Pré-alarme Hi</t>
  </si>
  <si>
    <t>Valve - Anti Hydrates Control</t>
  </si>
  <si>
    <t>Vibração - Mancal LA do Eixo de Engrenagem LS (2)|Hi</t>
  </si>
  <si>
    <t>Valve - Anti Surge Control</t>
  </si>
  <si>
    <t>Vibração - Mancal LA do Eixo de Engrenagem LS (2)|HiHi</t>
  </si>
  <si>
    <t>Valve - BDV Discharge Process Gas to Flare</t>
  </si>
  <si>
    <t>Vibração - Mancal LA do Eixo de Engrenagem LS (2)|Pré-alarme Hi</t>
  </si>
  <si>
    <t>Valve - Hot Gas Bypass</t>
  </si>
  <si>
    <t>Temperatura - Selo a Gás Seco do Compressor|Hi</t>
  </si>
  <si>
    <t>Valve - Pressure Control Suction Openning</t>
  </si>
  <si>
    <t>Temperatura - Selo a Gás Seco do Compressor|HiHi</t>
  </si>
  <si>
    <t>Valve - Scrubber Level Openning Command</t>
  </si>
  <si>
    <t>Temperatura - Selo a Gás Seco do Compressor|Lo</t>
  </si>
  <si>
    <t>Valve - Scrubber Suction Pipe - ESDV</t>
  </si>
  <si>
    <t>Temperatura - Selo a Gás Seco do Compressor|Pré-alarme Hi</t>
  </si>
  <si>
    <t>Valve - Scrubber Suction Pipe - Throttle</t>
  </si>
  <si>
    <t>Temperatura - Mancal Axial do Compressor Lado Externo (1)|Hi</t>
  </si>
  <si>
    <t>Valve - Scrubber Suction Pipe Startup - ESDV</t>
  </si>
  <si>
    <t>Temperatura - Mancal Axial do Compressor Lado Externo (1)|HiHi</t>
  </si>
  <si>
    <t>Vibration - Motor DE Bearing (1)</t>
  </si>
  <si>
    <t>FRTS-071-VT-1107A</t>
  </si>
  <si>
    <t>Temperatura - Mancal Axial do Compressor Lado Externo (1)|Pré-alarme Hi</t>
  </si>
  <si>
    <t>Vibration - Motor DE Bearing (1)|Hi</t>
  </si>
  <si>
    <t>Temperatura - Mancal Axial do Compressor Lado Externo (2)|Hi</t>
  </si>
  <si>
    <t>Vibration - Motor DE Bearing (1)|HiHi</t>
  </si>
  <si>
    <t>Temperatura - Mancal Axial do Compressor Lado Externo (2)|HiHi</t>
  </si>
  <si>
    <t>Vibration - Motor DE Bearing (1)|Pre-alarm Hi</t>
  </si>
  <si>
    <t>Temperatura - Mancal Axial do Compressor Lado Externo (2)|Pré-alarme Hi</t>
  </si>
  <si>
    <t>Vibration - Motor DE Bearing (2)</t>
  </si>
  <si>
    <t>FRTS-071-VT-1107B</t>
  </si>
  <si>
    <t>Temperatura - Mancal Axial do Compressor Lado Interno (1)|Hi</t>
  </si>
  <si>
    <t>Vibration - Motor DE Bearing (2)|Hi</t>
  </si>
  <si>
    <t>Temperatura - Mancal Axial do Compressor Lado Interno (1)|HiHi</t>
  </si>
  <si>
    <t>Vibration - Motor DE Bearing (2)|HiHi</t>
  </si>
  <si>
    <t>Temperatura - Mancal Axial do Compressor Lado Interno (1)|Pré-alarme Hi</t>
  </si>
  <si>
    <t>Vibration - Motor DE Bearing (2)|Pre-alarm Hi</t>
  </si>
  <si>
    <t>Temperatura - Mancal Axial do Compressor Lado Interno (2)|Hi</t>
  </si>
  <si>
    <t>Vibration - Motor NDE Bearing (1)</t>
  </si>
  <si>
    <t>FRTS-071-VT-1106A</t>
  </si>
  <si>
    <t>Temperatura - Mancal Axial do Compressor Lado Interno (2)|HiHi</t>
  </si>
  <si>
    <t>Vibration - Motor NDE Bearing (1)|Hi</t>
  </si>
  <si>
    <t>Temperatura - Mancal Axial do Compressor Lado Interno (2)|Pré-alarme Hi</t>
  </si>
  <si>
    <t>Vibration - Motor NDE Bearing (1)|HiHi</t>
  </si>
  <si>
    <t>Vibration - Motor NDE Bearing (1)|Pre-alarm Hi</t>
  </si>
  <si>
    <t>Vibration - Motor NDE Bearing (2)</t>
  </si>
  <si>
    <t>FRTS-071-VT-1106B</t>
  </si>
  <si>
    <t>Vibration - Motor NDE Bearing (2)|Hi</t>
  </si>
  <si>
    <t>Vibration - Motor NDE Bearing (2)|HiHi</t>
  </si>
  <si>
    <t>Vibration - Motor NDE Bearing (2)|Pre-alarm Hi</t>
  </si>
  <si>
    <t>Compressor Centrifugal Basic</t>
  </si>
  <si>
    <t>Air Density @ Actual Conditions</t>
  </si>
  <si>
    <t>Gas Chromatography - Calculated Properties;</t>
  </si>
  <si>
    <t>Axial Displacement - Comp (1)</t>
  </si>
  <si>
    <t>FRTS-ZT-1139A</t>
  </si>
  <si>
    <t>Axial Displacement - Comp (1)|Hi</t>
  </si>
  <si>
    <t>Axial Displacement - Comp (1)|HiHi</t>
  </si>
  <si>
    <t>Axial Displacement - Comp (1)|Lo</t>
  </si>
  <si>
    <t>Axial Displacement - Comp (1)|LoLo</t>
  </si>
  <si>
    <t>Axial Displacement - Comp (1)|Pre-alarm Hi</t>
  </si>
  <si>
    <t>Axial Displacement - Comp (1)|Pre-alarm Lo</t>
  </si>
  <si>
    <t>Axial Displacement - Comp (2)</t>
  </si>
  <si>
    <t>FRTS-ZT-1139B</t>
  </si>
  <si>
    <t>Axial Displacement - Comp (2)|Hi</t>
  </si>
  <si>
    <t>Axial Displacement - Comp (2)|HiHi</t>
  </si>
  <si>
    <t>Axial Displacement - Comp (2)|Lo</t>
  </si>
  <si>
    <t>Axial Displacement - Comp (2)|LoLo</t>
  </si>
  <si>
    <t>Axial Displacement - Comp (2)|Pre-alarm Hi</t>
  </si>
  <si>
    <t>Axial Displacement - Comp (2)|Pre-alarm Lo</t>
  </si>
  <si>
    <t>Axial Displacement - Comp (3)</t>
  </si>
  <si>
    <t>Axial Displacement - Comp (3)|Hi</t>
  </si>
  <si>
    <t>Axial Displacement - Comp (3)|HiHi</t>
  </si>
  <si>
    <t>Axial Displacement - Comp (3)|Lo</t>
  </si>
  <si>
    <t>Axial Displacement - Comp (3)|LoLo</t>
  </si>
  <si>
    <t>Axial Displacement - Comp (3)|Pre-alarm Hi</t>
  </si>
  <si>
    <t>Axial Displacement - Comp (3)|Pre-alarm Lo</t>
  </si>
  <si>
    <t>FRTS-ZT-1128A</t>
  </si>
  <si>
    <t>Axial Displacement - Gear Box (1)|Hi</t>
  </si>
  <si>
    <t>Axial Displacement - Gear Box (1)|HiHi</t>
  </si>
  <si>
    <t>Axial Displacement - Gear Box (1)|Lo</t>
  </si>
  <si>
    <t>Axial Displacement - Gear Box (1)|LoLo</t>
  </si>
  <si>
    <t>Axial Displacement - Gear Box (1)|Pre-alarm Hi</t>
  </si>
  <si>
    <t>Axial Displacement - Gear Box (1)|Pre-alarm Lo</t>
  </si>
  <si>
    <t>FRTS-ZT-1128B</t>
  </si>
  <si>
    <t>Axial Displacement - Gear Box (2)|Hi</t>
  </si>
  <si>
    <t>Axial Displacement - Gear Box (2)|HiHi</t>
  </si>
  <si>
    <t>Axial Displacement - Gear Box (2)|Lo</t>
  </si>
  <si>
    <t>Axial Displacement - Gear Box (2)|LoLo</t>
  </si>
  <si>
    <t>Axial Displacement - Gear Box (2)|Pre-alarm Hi</t>
  </si>
  <si>
    <t>Axial Displacement - Gear Box (2)|Pre-alarm Lo</t>
  </si>
  <si>
    <t>Control - Booster Heater Primary Seal Gas Injection</t>
  </si>
  <si>
    <t>Control - Booster Heater Primary Seal Gas Injection|Lo</t>
  </si>
  <si>
    <t>Cooler Location</t>
  </si>
  <si>
    <t>Sensors - Process Variables - Auxiliary Cooler;</t>
  </si>
  <si>
    <t>FRTS-JX-1184</t>
  </si>
  <si>
    <t>CW Leakage Detector - DE Side (1)</t>
  </si>
  <si>
    <t>CW Leakage Detector - DE Side (2)</t>
  </si>
  <si>
    <t>CW Leakage Detector - NDE Side (1)</t>
  </si>
  <si>
    <t>CW Leakage Detector - NDE Side (2)</t>
  </si>
  <si>
    <t>Delta Pressure - Booster Primary Seal Gas Injection</t>
  </si>
  <si>
    <t>Delta Pressure - Booster Primary Seal Gas Injection|Hi</t>
  </si>
  <si>
    <t>Delta Pressure - Booster Primary Seal Gas Injection|Lo</t>
  </si>
  <si>
    <t>Delta Pressure - Booster Primary Seal Gas Injection|Pre-alarm Hi</t>
  </si>
  <si>
    <t>Delta Pressure - Booster Primary Seal Gas Injection|Pre-alarm Lo</t>
  </si>
  <si>
    <t>Delta Pressure - Booster Primary Seal Gas Injection Filter</t>
  </si>
  <si>
    <t>Delta Pressure - Booster Primary Seal Gas Injection Filter|Lo</t>
  </si>
  <si>
    <t>Delta Pressure - Booster Primary Seal Gas Injection Filter|Pre-alarm Lo</t>
  </si>
  <si>
    <t>Delta Pressure - CM Filter</t>
  </si>
  <si>
    <t>Delta Pressure - CM Filter|Hi</t>
  </si>
  <si>
    <t>Delta Pressure - CM Filter|HiHi</t>
  </si>
  <si>
    <t>Delta Pressure - CM Side</t>
  </si>
  <si>
    <t>Delta Pressure - Compressor Leak Detection DE</t>
  </si>
  <si>
    <t>Delta Pressure - Compressor Leak Detection DE|Hi</t>
  </si>
  <si>
    <t>Delta Pressure - Compressor Leak Detection DE|Lo</t>
  </si>
  <si>
    <t>Delta Pressure - Compressor Leak Detection DE|LoLo</t>
  </si>
  <si>
    <t>Delta Pressure - Compressor Leak Detection DE|Pre-alarm Hi</t>
  </si>
  <si>
    <t>Delta Pressure - Compressor Leak Detection DE|Pre-alarm Lo</t>
  </si>
  <si>
    <t>Delta Pressure - Compressor Leak Detection NDE</t>
  </si>
  <si>
    <t>Delta Pressure - Compressor Leak Detection NDE|Hi</t>
  </si>
  <si>
    <t>Delta Pressure - Compressor Leak Detection NDE|Lo</t>
  </si>
  <si>
    <t>Delta Pressure - Compressor Leak Detection NDE|LoLo</t>
  </si>
  <si>
    <t>Delta Pressure - Compressor Leak Detection NDE|Pre-alarm Hi</t>
  </si>
  <si>
    <t>Delta Pressure - Compressor Leak Detection NDE|Pre-alarm Lo</t>
  </si>
  <si>
    <t>Delta Pressure - Cooler</t>
  </si>
  <si>
    <t>Delta Pressure - Discharge Filter</t>
  </si>
  <si>
    <t>Delta Pressure - Drop in the Primary Seal Gas Injection RO DE</t>
  </si>
  <si>
    <t>Delta Pressure - Drop in the Primary Seal Gas Injection RO DE|Hi</t>
  </si>
  <si>
    <t>Delta Pressure - Drop in the Primary Seal Gas Injection RO DE|Lo</t>
  </si>
  <si>
    <t>Delta Pressure - Drop in the Primary Seal Gas Injection RO NDE</t>
  </si>
  <si>
    <t>Delta Pressure - Drop in the Primary Seal Gas Injection RO NDE|Hi</t>
  </si>
  <si>
    <t>Delta Pressure - Drop in the Primary Seal Gas Injection RO NDE|Lo</t>
  </si>
  <si>
    <t>Delta Pressure - Primary Seal Gas Injection and Balance Piston Line</t>
  </si>
  <si>
    <t>Delta Pressure - Primary Seal Gas Injection and Balance Piston Line|Hi</t>
  </si>
  <si>
    <t>Delta Pressure - Primary Seal Gas Injection and Balance Piston Line|HiHi</t>
  </si>
  <si>
    <t>Delta Pressure - Primary Seal Gas Injection and Balance Piston Line|Lo</t>
  </si>
  <si>
    <t>Delta Pressure - Primary Seal Gas Injection and Balance Piston Line|Pre-alarm Hi</t>
  </si>
  <si>
    <t>Delta Pressure - Primary Seal Gas Injection and Compressor Suction</t>
  </si>
  <si>
    <t>Delta Pressure - Primary Seal Gas Injection and Compressor Suction|Hi</t>
  </si>
  <si>
    <t>Delta Pressure - Primary Seal Gas Injection and Compressor Suction|Lo</t>
  </si>
  <si>
    <t>Delta Pressure - Primary Seal Gas Injection and Compressor Suction|LoLo</t>
  </si>
  <si>
    <t>Delta Pressure - Primary Seal Gas Injection and Compressor Suction|Pre-alarm Hi</t>
  </si>
  <si>
    <t>Delta Pressure - Primary Seal Gas Injection and Compressor Suction|Pre-alarm Lo</t>
  </si>
  <si>
    <t>Delta Pressure - Primary Seal Gas Injection and Primary Vent DE</t>
  </si>
  <si>
    <t>Delta Pressure - Primary Seal Gas Injection and Primary Vent DE|Lo</t>
  </si>
  <si>
    <t>Delta Pressure - Primary Seal Gas Injection and Primary Vent DE|LoLo</t>
  </si>
  <si>
    <t>Delta Pressure - Primary Seal Gas Injection and Primary Vent DE|Pre-alarm Lo</t>
  </si>
  <si>
    <t>Delta Pressure - Primary Seal Gas Injection and Primary Vent NDE</t>
  </si>
  <si>
    <t>Delta Pressure - Primary Seal Gas Injection and Primary Vent NDE|Lo</t>
  </si>
  <si>
    <t>Delta Pressure - Primary Seal Gas Injection and Primary Vent NDE|LoLo</t>
  </si>
  <si>
    <t>Delta Pressure - Primary Seal Gas Injection and Primary Vent NDE|Pre-alarm Lo</t>
  </si>
  <si>
    <t>Delta Pressure - Primary Seal Gas Injection and Seal Chamber DE (1)</t>
  </si>
  <si>
    <t>Delta Pressure - Primary Seal Gas Injection and Seal Chamber DE (1)|Hi</t>
  </si>
  <si>
    <t>Delta Pressure - Primary Seal Gas Injection and Seal Chamber DE (1)|HiHi</t>
  </si>
  <si>
    <t>Delta Pressure - Primary Seal Gas Injection and Seal Chamber DE (1)|Lo</t>
  </si>
  <si>
    <t>Delta Pressure - Primary Seal Gas Injection and Seal Chamber DE (1)|LoLo</t>
  </si>
  <si>
    <t>Delta Pressure - Primary Seal Gas Injection and Seal Chamber DE (2)</t>
  </si>
  <si>
    <t>Delta Pressure - Primary Seal Gas Injection and Seal Chamber DE (2)|Hi</t>
  </si>
  <si>
    <t>Delta Pressure - Primary Seal Gas Injection and Seal Chamber DE (2)|HiHi</t>
  </si>
  <si>
    <t>Delta Pressure - Primary Seal Gas Injection and Seal Chamber DE (2)|Lo</t>
  </si>
  <si>
    <t>Delta Pressure - Primary Seal Gas Injection and Seal Chamber DE (2)|LoLo</t>
  </si>
  <si>
    <t>Delta Pressure - Primary Seal Gas Injection and Seal Chamber NDE (1)</t>
  </si>
  <si>
    <t>Delta Pressure - Primary Seal Gas Injection and Seal Chamber NDE (1)|Hi</t>
  </si>
  <si>
    <t>Delta Pressure - Primary Seal Gas Injection and Seal Chamber NDE (1)|HiHi</t>
  </si>
  <si>
    <t>Delta Pressure - Primary Seal Gas Injection and Seal Chamber NDE (1)|Lo</t>
  </si>
  <si>
    <t>Delta Pressure - Primary Seal Gas Injection and Seal Chamber NDE (1)|LoLo</t>
  </si>
  <si>
    <t>Delta Pressure - Primary Seal Gas Injection and Seal Chamber NDE (2)</t>
  </si>
  <si>
    <t>Delta Pressure - Primary Seal Gas Injection and Seal Chamber NDE (2)|Hi</t>
  </si>
  <si>
    <t>Delta Pressure - Primary Seal Gas Injection and Seal Chamber NDE (2)|HiHi</t>
  </si>
  <si>
    <t>Delta Pressure - Primary Seal Gas Injection and Seal Chamber NDE (2)|Lo</t>
  </si>
  <si>
    <t>Delta Pressure - Primary Seal Gas Injection and Seal Chamber NDE (2)|LoLo</t>
  </si>
  <si>
    <t>Delta Pressure - Primary Seal Gas Injection Filter</t>
  </si>
  <si>
    <t>FRTS_OPC_PDIT_1156</t>
  </si>
  <si>
    <t>Delta Pressure - Primary Seal Gas Injection Filter|Hi</t>
  </si>
  <si>
    <t>Delta Pressure - Primary Seal Gas Injection Filter|HiHi</t>
  </si>
  <si>
    <t>Delta Pressure - Primary Seal Gas Injection Filter|Lo</t>
  </si>
  <si>
    <t>Delta Pressure - Primary Seal Gas Injection Filter|LoLo</t>
  </si>
  <si>
    <t>Delta Pressure - Primary Seal Gas Injection Filter|Pre-alarm Hi</t>
  </si>
  <si>
    <t>Delta Pressure - Primary Seal Gas Injection Filter|Pre-alarm Lo</t>
  </si>
  <si>
    <t>Delta Pressure - Separation Gas Injection and Secondary Vent</t>
  </si>
  <si>
    <t>Delta Pressure - Separation Gas Injection and Secondary Vent|Hi</t>
  </si>
  <si>
    <t>Delta Pressure - Separation Gas Injection and Secondary Vent|HiHi</t>
  </si>
  <si>
    <t>Delta Pressure - Separation Gas Injection and Secondary Vent|Lo</t>
  </si>
  <si>
    <t>Delta Pressure - Separation Gas Injection and Secondary Vent|LoLo</t>
  </si>
  <si>
    <t>Delta Pressure - Separation Gas Injection and Secondary Vent|Pre-alarm Hi</t>
  </si>
  <si>
    <t>Delta Pressure - Separation Gas Injection and Secondary Vent|Pre-alarm Lo</t>
  </si>
  <si>
    <t>Delta Pressure - Separation Gas Injection Filter</t>
  </si>
  <si>
    <t>Delta Pressure - Separation Gas Injection Filter|Hi</t>
  </si>
  <si>
    <t>Delta Pressure - Separation Gas Injection Filter|HiHi</t>
  </si>
  <si>
    <t>Delta Pressure - Separation Gas Injection Filter|Lo</t>
  </si>
  <si>
    <t>Delta Pressure - Separation Gas Injection Filter|LoLo</t>
  </si>
  <si>
    <t>Delta Pressure - Separation Gas Injection Filter|Pre-alarm Hi</t>
  </si>
  <si>
    <t>Delta Pressure - Separation Gas Injection Filter|Pre-alarm Lo</t>
  </si>
  <si>
    <t>Delta Pressure - Suction Filter</t>
  </si>
  <si>
    <t>Delta Pressure - Suction Flow</t>
  </si>
  <si>
    <t>Delta Pressure - Suction Flow|Hi</t>
  </si>
  <si>
    <t>Delta Temperature - Cooler</t>
  </si>
  <si>
    <t>Flow - Balance Piston</t>
  </si>
  <si>
    <t>Flow - Balance Piston|Hi</t>
  </si>
  <si>
    <t>Flow - Balance Piston|HiHi</t>
  </si>
  <si>
    <t>Flow - Balance Piston|Pre-alarm Hi</t>
  </si>
  <si>
    <t>Flow - CM Supply</t>
  </si>
  <si>
    <t>Flow - Primary Seal Gas Injection DE|Hi</t>
  </si>
  <si>
    <t>Flow - Primary Seal Gas Injection DE|HiHi</t>
  </si>
  <si>
    <t>Flow - Primary Seal Gas Injection DE|Lo</t>
  </si>
  <si>
    <t>Flow - Primary Seal Gas Injection DE|LoLo</t>
  </si>
  <si>
    <t>Flow - Primary Seal Gas Injection DE|Pre-alarm Hi</t>
  </si>
  <si>
    <t>Flow - Primary Seal Gas Injection DE|Pre-alarm Lo</t>
  </si>
  <si>
    <t>Flow - Primary Seal Gas Injection NDE|Hi</t>
  </si>
  <si>
    <t>Flow - Primary Seal Gas Injection NDE|HiHi</t>
  </si>
  <si>
    <t>Flow - Primary Seal Gas Injection NDE|Lo</t>
  </si>
  <si>
    <t>Flow - Primary Seal Gas Injection NDE|LoLo</t>
  </si>
  <si>
    <t>Flow - Primary Seal Gas Injection NDE|Pre-alarm Hi</t>
  </si>
  <si>
    <t>Flow - Primary Seal Gas Injection NDE|Pre-alarm Lo</t>
  </si>
  <si>
    <t>Flow - Primary Seal Gas to Vent DE (1)</t>
  </si>
  <si>
    <t>Flow - Primary Seal Gas to Vent DE (1)|Hi</t>
  </si>
  <si>
    <t>Flow - Primary Seal Gas to Vent DE (1)|HiHi</t>
  </si>
  <si>
    <t>Flow - Primary Seal Gas to Vent DE (1)|Lo</t>
  </si>
  <si>
    <t>Flow - Primary Seal Gas to Vent DE (1)|LoLo</t>
  </si>
  <si>
    <t>Flow - Primary Seal Gas to Vent DE (2)</t>
  </si>
  <si>
    <t>Flow - Primary Seal Gas to Vent DE (2)|1h AVG</t>
  </si>
  <si>
    <t>Flow - Primary Seal Gas to Vent DE (2)|Hi</t>
  </si>
  <si>
    <t>Flow - Primary Seal Gas to Vent DE (2)|HiHi</t>
  </si>
  <si>
    <t>Flow - Primary Seal Gas to Vent DE (2)|Lo</t>
  </si>
  <si>
    <t>Flow - Primary Seal Gas to Vent DE (2)|LoLo</t>
  </si>
  <si>
    <t>Flow - Primary Seal Gas to Vent NDE (1)</t>
  </si>
  <si>
    <t>Flow - Primary Seal Gas to Vent NDE (1)|1h AVG</t>
  </si>
  <si>
    <t>Flow - Primary Seal Gas to Vent NDE (1)|Hi</t>
  </si>
  <si>
    <t>Flow - Primary Seal Gas to Vent NDE (1)|HiHi</t>
  </si>
  <si>
    <t>Flow - Primary Seal Gas to Vent NDE (1)|Lo</t>
  </si>
  <si>
    <t>Flow - Primary Seal Gas to Vent NDE (1)|LoLo</t>
  </si>
  <si>
    <t>Flow - Primary Seal Gas to Vent NDE (2)</t>
  </si>
  <si>
    <t>Flow - Primary Seal Gas to Vent NDE (2)|1h AVG</t>
  </si>
  <si>
    <t>Flow - Primary Seal Gas to Vent NDE (2)|Hi</t>
  </si>
  <si>
    <t>Flow - Primary Seal Gas to Vent NDE (2)|HiHi</t>
  </si>
  <si>
    <t>Flow - Primary Seal Gas to Vent NDE (2)|Lo</t>
  </si>
  <si>
    <t>Flow - Primary Seal Gas to Vent NDE (2)|LoLo</t>
  </si>
  <si>
    <t>Flow - Secondary Seal Gas Injection DE|Hi</t>
  </si>
  <si>
    <t>Flow - Secondary Seal Gas Injection DE|Lo</t>
  </si>
  <si>
    <t>Flow - Secondary Seal Gas Injection DE|Pre-alarm Hi</t>
  </si>
  <si>
    <t>Flow - Secondary Seal Gas Injection DE|Pre-alarm Lo</t>
  </si>
  <si>
    <t>Flow - Secondary Seal Gas Injection NDE|Hi</t>
  </si>
  <si>
    <t>Flow - Secondary Seal Gas Injection NDE|Lo</t>
  </si>
  <si>
    <t>Flow - Secondary Seal Gas Injection NDE|Pre-alarm Hi</t>
  </si>
  <si>
    <t>Flow - Secondary Seal Gas Injection NDE|Pre-alarm Lo</t>
  </si>
  <si>
    <t>Flow - Secondary Seal Gas to Vent DE</t>
  </si>
  <si>
    <t>Flow - Secondary Seal Gas to Vent DE|Hi</t>
  </si>
  <si>
    <t>Flow - Secondary Seal Gas to Vent DE|HiHi</t>
  </si>
  <si>
    <t>Flow - Secondary Seal Gas to Vent DE|Lo</t>
  </si>
  <si>
    <t>Flow - Secondary Seal Gas to Vent DE|Pre-alarm Hi</t>
  </si>
  <si>
    <t>Flow - Secondary Seal Gas to Vent DE|Pre-alarm Lo</t>
  </si>
  <si>
    <t>Flow - Secondary Seal Gas to Vent NDE</t>
  </si>
  <si>
    <t>Flow - Secondary Seal Gas to Vent NDE|Hi</t>
  </si>
  <si>
    <t>Flow - Secondary Seal Gas to Vent NDE|HiHi</t>
  </si>
  <si>
    <t>Flow - Secondary Seal Gas to Vent NDE|Lo</t>
  </si>
  <si>
    <t>Flow - Secondary Seal Gas to Vent NDE|Pre-alarm Hi</t>
  </si>
  <si>
    <t>Flow - Secondary Seal Gas to Vent NDE|Pre-alarm Lo</t>
  </si>
  <si>
    <t>Pressure - Primary Seal Gas to Flare DE (1)</t>
  </si>
  <si>
    <t>FRTS-071-PI-1159A</t>
  </si>
  <si>
    <t>Adicionado no template</t>
  </si>
  <si>
    <t>Pressure - Primary Seal Gas to Flare DE (1)|Hi</t>
  </si>
  <si>
    <t>Pressure - Primary Seal Gas to Flare DE (1)|HiHi</t>
  </si>
  <si>
    <t>Pressure - Primary Seal Gas to Flare DE (1)|Lo</t>
  </si>
  <si>
    <t>Pressure - Primary Seal Gas to Flare DE (1)|LoLo</t>
  </si>
  <si>
    <t>Pressure - Primary Seal Gas to Flare DE (2)</t>
  </si>
  <si>
    <t>FRTS-071-PI-1159B</t>
  </si>
  <si>
    <t>Pressure - Primary Seal Gas to Flare DE (2)|Hi</t>
  </si>
  <si>
    <t>Pressure - Primary Seal Gas to Flare DE (2)|HiHi</t>
  </si>
  <si>
    <t>Pressure - Primary Seal Gas to Flare DE (2)|Lo</t>
  </si>
  <si>
    <t>Pressure - Primary Seal Gas to Flare DE (2)|LoLo</t>
  </si>
  <si>
    <t>Pressure - Primary Seal Gas to Flare NDE (1)</t>
  </si>
  <si>
    <t>FRTS-071-PI-1162A</t>
  </si>
  <si>
    <t>Pressure - Primary Seal Gas to Flare NDE (1)|Hi</t>
  </si>
  <si>
    <t>Pressure - Primary Seal Gas to Flare NDE (1)|HiHi</t>
  </si>
  <si>
    <t>Pressure - Primary Seal Gas to Flare NDE (1)|Lo</t>
  </si>
  <si>
    <t>Pressure - Primary Seal Gas to Flare NDE (1)|LoLo</t>
  </si>
  <si>
    <t>Pressure - Primary Seal Gas to Flare NDE (2)</t>
  </si>
  <si>
    <t>FRTS-071-PI-1162B</t>
  </si>
  <si>
    <t>Pressure - Primary Seal Gas to Flare NDE (2)|Hi</t>
  </si>
  <si>
    <t>Pressure - Primary Seal Gas to Flare NDE (2)|HiHi</t>
  </si>
  <si>
    <t>Pressure - Primary Seal Gas to Flare NDE (2)|Lo</t>
  </si>
  <si>
    <t>Pressure - Primary Seal Gas to Flare NDE (2)|LoLo</t>
  </si>
  <si>
    <t>Flow - Primary Seal Gas to Flare DE (1)</t>
  </si>
  <si>
    <t>FRTS-071-FIT-1163</t>
  </si>
  <si>
    <t>Flow - Primary Seal Gas to Flare DE (1)|Hi</t>
  </si>
  <si>
    <t>Flow - Primary Seal Gas to Flare DE (1)|HiHi</t>
  </si>
  <si>
    <t>Flow - Primary Seal Gas to Flare DE (1)|Lo</t>
  </si>
  <si>
    <t>Flow - Primary Seal Gas to Flare DE (1)|LoLo</t>
  </si>
  <si>
    <t>Flow - Primary Seal Gas to Flare NDE (1)</t>
  </si>
  <si>
    <t>FRTS-071-FIT-1160</t>
  </si>
  <si>
    <t>Flow - Primary Seal Gas to Flare NDE (1)|Hi</t>
  </si>
  <si>
    <t>Flow - Primary Seal Gas to Flare NDE (1)|HiHi</t>
  </si>
  <si>
    <t>Flow - Primary Seal Gas to Flare NDE (1)|Lo</t>
  </si>
  <si>
    <t>Flow - Primary Seal Gas to Flare NDE (1)|LoLo</t>
  </si>
  <si>
    <t>Flow - Suction</t>
  </si>
  <si>
    <t>Flow Curve|Factor</t>
  </si>
  <si>
    <t>Flow Curve|Response Line - Flow Curve</t>
  </si>
  <si>
    <t>Flow Curve|Table Values</t>
  </si>
  <si>
    <t>Keyphasor - Gear Casing HS Shaft</t>
  </si>
  <si>
    <t>FRTS-XT-1198</t>
  </si>
  <si>
    <t>XE1198</t>
  </si>
  <si>
    <t>Keyphasor - Gear Casing LS Shaft</t>
  </si>
  <si>
    <t>FRTS-XT-1119</t>
  </si>
  <si>
    <t>XE1119</t>
  </si>
  <si>
    <t>Power</t>
  </si>
  <si>
    <t>Power|-1h AVG</t>
  </si>
  <si>
    <t>Pressure - Booster Compressor Instrument Air</t>
  </si>
  <si>
    <t>Pressure - Booster Compressor Instrument Air|Lo</t>
  </si>
  <si>
    <t>Pressure - Casing Vent Discharge Side</t>
  </si>
  <si>
    <t>Pressure - Casing Vent Discharge Side|Hi</t>
  </si>
  <si>
    <t>Pressure - Casing Vent Discharge Side|Pre-alarm Hi</t>
  </si>
  <si>
    <t>Pressure - Casing Vent Suction Side</t>
  </si>
  <si>
    <t>Pressure - Casing Vent Suction Side|Hi</t>
  </si>
  <si>
    <t>Pressure - Casing Vent Suction Side|Pre-alarm Hi</t>
  </si>
  <si>
    <t>Pressure - CM Return</t>
  </si>
  <si>
    <t>Pressure - CM Return (2)</t>
  </si>
  <si>
    <t>Pressure - CM Supply</t>
  </si>
  <si>
    <t>Pressure - Discharge (2)</t>
  </si>
  <si>
    <t>Pressure - Discharge (2)|Hi</t>
  </si>
  <si>
    <t>Pressure - Discharge (2)|HiHi</t>
  </si>
  <si>
    <t>Pressure - Discharge (2)|Lo</t>
  </si>
  <si>
    <t>Pressure - Discharge (2)|LoLo</t>
  </si>
  <si>
    <t>Pressure - Downstream Auxiliary Cooler</t>
  </si>
  <si>
    <t>Pressure - Downstream Auxiliary Cooler (2)</t>
  </si>
  <si>
    <t>Pressure - Piston Balancing Line</t>
  </si>
  <si>
    <t>Pressure - Piston Balancing Line|Hi</t>
  </si>
  <si>
    <t>Pressure - Piston Balancing Line|HiHi</t>
  </si>
  <si>
    <t>Pressure - Piston Balancing Line|Lo</t>
  </si>
  <si>
    <t>Pressure - Piston Balancing Line|Pre-alarm Hi</t>
  </si>
  <si>
    <t>Pressure - Primary Seal Gas Injection</t>
  </si>
  <si>
    <t>FRTS-PT-1157A</t>
  </si>
  <si>
    <t>Pressure - Primary Seal Gas Injection|Hi</t>
  </si>
  <si>
    <t>Pressure - Primary Seal Gas Injection|HiHi</t>
  </si>
  <si>
    <t>Pressure - Primary Seal Gas Injection|Lo</t>
  </si>
  <si>
    <t>Pressure - Primary Seal Gas Injection|LoLo</t>
  </si>
  <si>
    <t>Pressure - Primary Seal Gas Injection|Pre-alarm Hi</t>
  </si>
  <si>
    <t>Pressure - Primary Seal Gas Injection|Pre-alarm Lo</t>
  </si>
  <si>
    <t>Pressure - Primary Seal Gas Injection (2)</t>
  </si>
  <si>
    <t>FRTS-PIT-1157B</t>
  </si>
  <si>
    <t>Pressure - Primary Seal Gas Injection (2)|Hi</t>
  </si>
  <si>
    <t>Pressure - Primary Seal Gas Injection (2)|HiHi</t>
  </si>
  <si>
    <t>Pressure - Primary Seal Gas Injection (2)|Lo</t>
  </si>
  <si>
    <t>Pressure - Primary Seal Gas Injection (2)|LoLo</t>
  </si>
  <si>
    <t>Pressure - Primary Seal Gas Injection (2)|Pre-alarm Hi</t>
  </si>
  <si>
    <t>Pressure - Primary Seal Gas Injection (2)|Pre-alarm Lo</t>
  </si>
  <si>
    <t>Pressure - Primary Seal Gas Injection DE</t>
  </si>
  <si>
    <t>Pressure - Primary Seal Gas Injection DE|Hi</t>
  </si>
  <si>
    <t>Pressure - Primary Seal Gas Injection DE|Lo</t>
  </si>
  <si>
    <t>Pressure - Primary Seal Gas Injection DE|Pre-alarm Hi</t>
  </si>
  <si>
    <t>Pressure - Primary Seal Gas Injection DE|Pre-alarm Lo</t>
  </si>
  <si>
    <t>Pressure - Primary Seal Gas Injection NDE</t>
  </si>
  <si>
    <t>Pressure - Primary Seal Gas Injection NDE|Hi</t>
  </si>
  <si>
    <t>Pressure - Primary Seal Gas Injection NDE|Lo</t>
  </si>
  <si>
    <t>Pressure - Primary Seal Gas Injection NDE|Pre-alarm Hi</t>
  </si>
  <si>
    <t>Pressure - Primary Seal Gas Injection NDE|Pre-alarm Lo</t>
  </si>
  <si>
    <t>Pressure - Primary Seal Gas Injection Upstream to Filter</t>
  </si>
  <si>
    <t>Pressure - Primary Seal Gas Injection Upstream to Filter|Lo</t>
  </si>
  <si>
    <t>Pressure - Primary Seal Gas Injection Upstream to Filter|Pre-alarm Lo</t>
  </si>
  <si>
    <t>Pressure - Primary Seal Gas to Vent</t>
  </si>
  <si>
    <t>Pressure - Primary Seal Gas to Vent|Hi</t>
  </si>
  <si>
    <t>Pressure - Primary Seal Gas to Vent|HiHi</t>
  </si>
  <si>
    <t>Pressure - Primary Seal Gas to Vent|Lo</t>
  </si>
  <si>
    <t>Pressure - Primary Seal Gas to Vent|Pre-alarm Hi</t>
  </si>
  <si>
    <t>Pressure - Primary Seal Gas to Vent|Pre-alarm Lo</t>
  </si>
  <si>
    <t>Pressure - Primary Seal Gas to Vent DE (1)</t>
  </si>
  <si>
    <t>Pressure - Primary Seal Gas to Vent DE (1)|Hi</t>
  </si>
  <si>
    <t>Pressure - Primary Seal Gas to Vent DE (1)|HiHi</t>
  </si>
  <si>
    <t>Pressure - Primary Seal Gas to Vent DE (1)|Lo</t>
  </si>
  <si>
    <t>Pressure - Primary Seal Gas to Vent DE (1)|LoLo</t>
  </si>
  <si>
    <t>Pressure - Primary Seal Gas to Vent DE (2)</t>
  </si>
  <si>
    <t>Pressure - Primary Seal Gas to Vent DE (2)|Hi</t>
  </si>
  <si>
    <t>Pressure - Primary Seal Gas to Vent DE (2)|HiHi</t>
  </si>
  <si>
    <t>Pressure - Primary Seal Gas to Vent DE (2)|Lo</t>
  </si>
  <si>
    <t>Pressure - Primary Seal Gas to Vent DE (2)|LoLo</t>
  </si>
  <si>
    <t>Pressure - Primary Seal Gas to Vent NDE (1)</t>
  </si>
  <si>
    <t>Pressure - Primary Seal Gas to Vent NDE (1)|Hi</t>
  </si>
  <si>
    <t>Pressure - Primary Seal Gas to Vent NDE (1)|HiHi</t>
  </si>
  <si>
    <t>Pressure - Primary Seal Gas to Vent NDE (1)|Lo</t>
  </si>
  <si>
    <t>Pressure - Primary Seal Gas to Vent NDE (1)|LoLo</t>
  </si>
  <si>
    <t>Pressure - Primary Seal Gas to Vent NDE (2)</t>
  </si>
  <si>
    <t>Pressure - Primary Seal Gas to Vent NDE (2)|Hi</t>
  </si>
  <si>
    <t>Pressure - Primary Seal Gas to Vent NDE (2)|HiHi</t>
  </si>
  <si>
    <t>Pressure - Primary Seal Gas to Vent NDE (2)|Lo</t>
  </si>
  <si>
    <t>Pressure - Primary Seal Gas to Vent NDE (2)|LoLo</t>
  </si>
  <si>
    <t>Pressure - Secondary Seal Gas Injection</t>
  </si>
  <si>
    <t>Pressure - Secondary Seal Gas Injection|Hi</t>
  </si>
  <si>
    <t>Pressure - Secondary Seal Gas Injection|Lo</t>
  </si>
  <si>
    <t>Pressure - Secondary Seal Gas Injection|LoLo</t>
  </si>
  <si>
    <t>Pressure - Secondary Seal Gas Injection|Pre-alarm Lo</t>
  </si>
  <si>
    <t>Pressure - Secondary Seal Gas to Vent DE</t>
  </si>
  <si>
    <t>FRTS-PT-1171A</t>
  </si>
  <si>
    <t>Pressure - Secondary Seal Gas to Vent DE|Hi</t>
  </si>
  <si>
    <t>Pressure - Secondary Seal Gas to Vent DE|HiHi</t>
  </si>
  <si>
    <t>Pressure - Secondary Seal Gas to Vent DE|Pre-alarm Hi</t>
  </si>
  <si>
    <t>Pressure - Secondary Seal Gas to Vent NDE</t>
  </si>
  <si>
    <t>FRTS-PT-1172A</t>
  </si>
  <si>
    <t>Pressure - Secondary Seal Gas to Vent NDE|Hi</t>
  </si>
  <si>
    <t>Pressure - Secondary Seal Gas to Vent NDE|HiHi</t>
  </si>
  <si>
    <t>Pressure - Secondary Seal Gas to Vent NDE|Pre-alarm Hi</t>
  </si>
  <si>
    <t>Pressure - Separation Gas Injection (1)</t>
  </si>
  <si>
    <t>FRTS-PT-1152A</t>
  </si>
  <si>
    <t>Pressure - Separation Gas Injection (1)|Hi</t>
  </si>
  <si>
    <t>Pressure - Separation Gas Injection (1)|HiHi</t>
  </si>
  <si>
    <t>Pressure - Separation Gas Injection (1)|Lo</t>
  </si>
  <si>
    <t>Pressure - Separation Gas Injection (1)|LoLo</t>
  </si>
  <si>
    <t>Pressure - Separation Gas Injection (1)|Pre-alarm Hi</t>
  </si>
  <si>
    <t>Pressure - Separation Gas Injection (1)|Pre-alarm Lo</t>
  </si>
  <si>
    <t>Pressure - Separation Gas Injection (2)</t>
  </si>
  <si>
    <t>FRTS-071-PT-1152B</t>
  </si>
  <si>
    <t>FRTS-PT-1152B</t>
  </si>
  <si>
    <t>Pressure - Separation Gas Injection (2)|Hi</t>
  </si>
  <si>
    <t>Pressure - Separation Gas Injection (2)|HiHi</t>
  </si>
  <si>
    <t>Pressure - Separation Gas Injection (2)|Lo</t>
  </si>
  <si>
    <t>Pressure - Separation Gas Injection (2)|LoLo</t>
  </si>
  <si>
    <t>Pressure - Separation Gas Injection (2)|Pre-alarm Hi</t>
  </si>
  <si>
    <t>Pressure - Separation Gas Injection (2)|Pre-alarm Lo</t>
  </si>
  <si>
    <t>Pressure - Suction (2)</t>
  </si>
  <si>
    <t>Pressure - Suction (2)|Hi</t>
  </si>
  <si>
    <t>Pressure - Suction (2)|HiHi</t>
  </si>
  <si>
    <t>Pressure - Suction (2)|Lo</t>
  </si>
  <si>
    <t>Pressure - Suction (2)|LoLo</t>
  </si>
  <si>
    <t>Pressure - Upstream Auxiliary Cooler</t>
  </si>
  <si>
    <t>Status - Booster Seal Gas Heater</t>
  </si>
  <si>
    <t>Status - Seal Gas Heater</t>
  </si>
  <si>
    <t>Surge Protection Response Head|Coefficients</t>
  </si>
  <si>
    <t>Surge Protection Response Head|Coefficients|A</t>
  </si>
  <si>
    <t>Surge Protection Response Head|Coefficients|B</t>
  </si>
  <si>
    <t>Surge Protection Response Head|Coefficients|C</t>
  </si>
  <si>
    <t>Surge Protection Response Head|Coefficients|D</t>
  </si>
  <si>
    <t>Surge Protection Response Head|Coefficients|E</t>
  </si>
  <si>
    <t>Surge Protection Response Head|Coefficients|F</t>
  </si>
  <si>
    <t>Surge Protection Response Head|Surge Protection Response Line Curve</t>
  </si>
  <si>
    <t>Surge Protection Response Head|Surge Protection Response Line Datasheet</t>
  </si>
  <si>
    <t>Surge Protection Response Head Deviation|Hi</t>
  </si>
  <si>
    <t>Temperature - Booster Primary Seal Gas Heater</t>
  </si>
  <si>
    <t>Temperature - Booster Primary Seal Gas Heater|Hi</t>
  </si>
  <si>
    <t>Temperature - Booster Primary Seal Gas Heater|HiHi</t>
  </si>
  <si>
    <t>Temperature - Booster Primary Seal Gas Heater|Pre-alarm Hi</t>
  </si>
  <si>
    <t>Temperature - Booster Primary Seal Gas Injection</t>
  </si>
  <si>
    <t>Temperature - Booster Primary Seal Gas Injection|Hi</t>
  </si>
  <si>
    <t>Temperature - Booster Primary Seal Gas Injection|Lo</t>
  </si>
  <si>
    <t>Temperature - Booster Primary Seal Gas Injection|Pre-alarm Hi</t>
  </si>
  <si>
    <t>Temperature - Booster Primary Seal Gas Injection|Pre-alarm Lo</t>
  </si>
  <si>
    <t>Temperature - CM Return</t>
  </si>
  <si>
    <t>Temperature - CM Supply</t>
  </si>
  <si>
    <t>Temperature - Comp DE Bearing (1)</t>
  </si>
  <si>
    <t>FRTS-TI-1133A</t>
  </si>
  <si>
    <t>Temperature - Comp DE Bearing (1)|Hi</t>
  </si>
  <si>
    <t>Temperature - Comp DE Bearing (1)|HiHi</t>
  </si>
  <si>
    <t>Temperature - Comp DE Bearing (1)|Pre-alarm Hi</t>
  </si>
  <si>
    <t>Temperature - Comp DE Bearing (2)</t>
  </si>
  <si>
    <t>FRTS-TI-1133C</t>
  </si>
  <si>
    <t>Temperature - Comp DE Bearing (2)|Hi</t>
  </si>
  <si>
    <t>Temperature - Comp DE Bearing (2)|HiHi</t>
  </si>
  <si>
    <t>Temperature - Comp DE Bearing (2)|Pre-alarm Hi</t>
  </si>
  <si>
    <t>Temperature - Comp NDE Bearing (1)</t>
  </si>
  <si>
    <t>FRTS-TI-1134A</t>
  </si>
  <si>
    <t>Temperature - Comp NDE Bearing (1)|Hi</t>
  </si>
  <si>
    <t>Temperature - Comp NDE Bearing (1)|HiHi</t>
  </si>
  <si>
    <t>Temperature - Comp NDE Bearing (1)|Pre-alarm Hi</t>
  </si>
  <si>
    <t>Temperature - Comp NDE Bearing (2)</t>
  </si>
  <si>
    <t>FRTS-TI-1134C</t>
  </si>
  <si>
    <t>Temperature - Comp NDE Bearing (2)|Hi</t>
  </si>
  <si>
    <t>Temperature - Comp NDE Bearing (2)|HiHi</t>
  </si>
  <si>
    <t>Temperature - Comp NDE Bearing (2)|Pre-alarm Hi</t>
  </si>
  <si>
    <t>Temperature - Comp THRUST Bearing (1A)</t>
  </si>
  <si>
    <t>Temperature - Comp THRUST Bearing (1A)|Hi</t>
  </si>
  <si>
    <t>Temperature - Comp THRUST Bearing (1A)|HiHi</t>
  </si>
  <si>
    <t>Temperature - Comp THRUST Bearing (1A)|Pre-alarm Hi</t>
  </si>
  <si>
    <t>Temperature - Comp THRUST Bearing (1B)</t>
  </si>
  <si>
    <t>Temperature - Comp THRUST Bearing (1B)|Hi</t>
  </si>
  <si>
    <t>Temperature - Comp THRUST Bearing (1B)|HiHi</t>
  </si>
  <si>
    <t>Temperature - Comp THRUST Bearing (1B)|Pre-alarm Hi</t>
  </si>
  <si>
    <t>Temperature - Comp THRUST Bearing (2A)</t>
  </si>
  <si>
    <t>Temperature - Comp THRUST Bearing (2A)|Hi</t>
  </si>
  <si>
    <t>Temperature - Comp THRUST Bearing (2A)|HiHi</t>
  </si>
  <si>
    <t>Temperature - Comp THRUST Bearing (2A)|Pre-alarm Hi</t>
  </si>
  <si>
    <t>Temperature - Comp THRUST Bearing (2B)</t>
  </si>
  <si>
    <t>Temperature - Comp THRUST Bearing (2B)|Hi</t>
  </si>
  <si>
    <t>Temperature - Comp THRUST Bearing (2B)|HiHi</t>
  </si>
  <si>
    <t>Temperature - Comp THRUST Bearing (2B)|Pre-alarm Hi</t>
  </si>
  <si>
    <t>Temperature - Comp THRUST Bearing (2C)</t>
  </si>
  <si>
    <t>Temperature - Comp THRUST Bearing (2C)|Hi</t>
  </si>
  <si>
    <t>Temperature - Comp THRUST Bearing (2C)|HiHi</t>
  </si>
  <si>
    <t>Temperature - Comp THRUST Bearing (2C)|Pre-alarm Hi</t>
  </si>
  <si>
    <t>Temperature - Compressor DGS Housing DE</t>
  </si>
  <si>
    <t>Temperature - Compressor DGS Housing DE|Hi</t>
  </si>
  <si>
    <t>Temperature - Compressor DGS Housing DE|HiHi</t>
  </si>
  <si>
    <t>Temperature - Compressor DGS Housing DE|Lo</t>
  </si>
  <si>
    <t>Temperature - Compressor DGS Housing DE|LoLo</t>
  </si>
  <si>
    <t>Temperature - Compressor DGS Housing DE|Pre-alarm Hi</t>
  </si>
  <si>
    <t>Temperature - Compressor DGS Housing DE|Pre-alarm Lo</t>
  </si>
  <si>
    <t>Temperature - Compressor DGS Housing NDE</t>
  </si>
  <si>
    <t>Temperature - Compressor DGS Housing NDE|Hi</t>
  </si>
  <si>
    <t>Temperature - Compressor DGS Housing NDE|HiHi</t>
  </si>
  <si>
    <t>Temperature - Compressor DGS Housing NDE|Lo</t>
  </si>
  <si>
    <t>Temperature - Compressor DGS Housing NDE|LoLo</t>
  </si>
  <si>
    <t>Temperature - Compressor DGS Housing NDE|Pre-alarm Hi</t>
  </si>
  <si>
    <t>Temperature - Compressor DGS Housing NDE|Pre-alarm Lo</t>
  </si>
  <si>
    <t>Temperature - Discharge (2)|Hi</t>
  </si>
  <si>
    <t>Temperature - Discharge (2)|Lo</t>
  </si>
  <si>
    <t>Temperature - Discharge (2)|Pre-alarm Hi</t>
  </si>
  <si>
    <t>Temperature - Discharge (2)|Pre-alarm Lo</t>
  </si>
  <si>
    <t>Temperature - Downstream Auxiliary Cooler</t>
  </si>
  <si>
    <t>Temperature - Downstream Auxiliary Cooler (2)</t>
  </si>
  <si>
    <t>FRTS-TI-1122A</t>
  </si>
  <si>
    <t>Temperature - Gear Shaft HS Bearing DE (1)|Hi</t>
  </si>
  <si>
    <t>Temperature - Gear Shaft HS Bearing DE (1)|HiHi</t>
  </si>
  <si>
    <t>Temperature - Gear Shaft HS Bearing DE (1)|Pre-alarm Hi</t>
  </si>
  <si>
    <t>FRTS-TI-1122C</t>
  </si>
  <si>
    <t>Temperature - Gear Shaft HS Bearing DE (2)|Hi</t>
  </si>
  <si>
    <t>Temperature - Gear Shaft HS Bearing DE (2)|HiHi</t>
  </si>
  <si>
    <t>Temperature - Gear Shaft HS Bearing DE (2)|Pre-alarm Hi</t>
  </si>
  <si>
    <t>FRTS-TI-1123A</t>
  </si>
  <si>
    <t>Temperature - Gear Shaft HS Bearing NDE (1)|Hi</t>
  </si>
  <si>
    <t>Temperature - Gear Shaft HS Bearing NDE (1)|HiHi</t>
  </si>
  <si>
    <t>Temperature - Gear Shaft HS Bearing NDE (1)|Pre-alarm Hi</t>
  </si>
  <si>
    <t>FRTS-TI-1123C</t>
  </si>
  <si>
    <t>Temperature - Gear Shaft HS Bearing NDE (2)|Hi</t>
  </si>
  <si>
    <t>Temperature - Gear Shaft HS Bearing NDE (2)|HiHi</t>
  </si>
  <si>
    <t>Temperature - Gear Shaft HS Bearing NDE (2)|Pre-alarm Hi</t>
  </si>
  <si>
    <t>FRTS-TI-1120A</t>
  </si>
  <si>
    <t>Temperature - Gear Shaft LS Bearing DE (1)|Hi</t>
  </si>
  <si>
    <t>Temperature - Gear Shaft LS Bearing DE (1)|HiHi</t>
  </si>
  <si>
    <t>Temperature - Gear Shaft LS Bearing DE (1)|Pre-alarm Hi</t>
  </si>
  <si>
    <t>FRTS-TI-1120C</t>
  </si>
  <si>
    <t>Temperature - Gear Shaft LS Bearing DE (2)|Hi</t>
  </si>
  <si>
    <t>Temperature - Gear Shaft LS Bearing DE (2)|HiHi</t>
  </si>
  <si>
    <t>Temperature - Gear Shaft LS Bearing DE (2)|Pre-alarm Hi</t>
  </si>
  <si>
    <t>FRTS-TI-1121A</t>
  </si>
  <si>
    <t>Temperature - Gear Shaft LS Bearing NDE (1)|Hi</t>
  </si>
  <si>
    <t>Temperature - Gear Shaft LS Bearing NDE (1)|HiHi</t>
  </si>
  <si>
    <t>Temperature - Gear Shaft LS Bearing NDE (1)|Pre-alarm Hi</t>
  </si>
  <si>
    <t>FRTS-TI-1121C</t>
  </si>
  <si>
    <t>Temperature - Gear Shaft LS Bearing NDE (2)|Hi</t>
  </si>
  <si>
    <t>Temperature - Gear Shaft LS Bearing NDE (2)|HiHi</t>
  </si>
  <si>
    <t>Temperature - Gear Shaft LS Bearing NDE (2)|Pre-alarm Hi</t>
  </si>
  <si>
    <t>Temperature - Gear THRUST Bearing Inboard (1)</t>
  </si>
  <si>
    <t>FRTS-TI-1126A</t>
  </si>
  <si>
    <t>Temperature - Gear THRUST Bearing Inboard (1)|Hi</t>
  </si>
  <si>
    <t>Temperature - Gear THRUST Bearing Inboard (1)|HiHi</t>
  </si>
  <si>
    <t>Temperature - Gear THRUST Bearing Inboard (1)|Pre-alarm Hi</t>
  </si>
  <si>
    <t>Temperature - Gear THRUST Bearing Inboard (2)</t>
  </si>
  <si>
    <t>FRTS-TI-1126C</t>
  </si>
  <si>
    <t>Temperature - Gear THRUST Bearing Inboard (2)|Hi</t>
  </si>
  <si>
    <t>Temperature - Gear THRUST Bearing Inboard (2)|HiHi</t>
  </si>
  <si>
    <t>Temperature - Gear THRUST Bearing Inboard (2)|Pre-alarm Hi</t>
  </si>
  <si>
    <t>Temperature - Gear THRUST Bearing Outboard (1)</t>
  </si>
  <si>
    <t>FRTS-TI-1127A</t>
  </si>
  <si>
    <t>Temperature - Gear THRUST Bearing Outboard (1)|Hi</t>
  </si>
  <si>
    <t>Temperature - Gear THRUST Bearing Outboard (1)|HiHi</t>
  </si>
  <si>
    <t>Temperature - Gear THRUST Bearing Outboard (1)|Pre-alarm Hi</t>
  </si>
  <si>
    <t>Temperature - Gear THRUST Bearing Outboard (2)</t>
  </si>
  <si>
    <t>FRTS-TI-1127C</t>
  </si>
  <si>
    <t>Temperature - Gear THRUST Bearing Outboard (2)|Hi</t>
  </si>
  <si>
    <t>Temperature - Gear THRUST Bearing Outboard (2)|HiHi</t>
  </si>
  <si>
    <t>Temperature - Gear THRUST Bearing Outboard (2)|Pre-alarm Hi</t>
  </si>
  <si>
    <t>Temperature - Motor DE Bearing (2)</t>
  </si>
  <si>
    <t>FRTS-TI-1105C</t>
  </si>
  <si>
    <t>Temperature - Motor DE Bearing (2)|Hi</t>
  </si>
  <si>
    <t>Temperature - Motor DE Bearing (2)|HiHi</t>
  </si>
  <si>
    <t>Temperature - Motor DE Bearing (2)|Pre-alarm Hi</t>
  </si>
  <si>
    <t>Temperature - Motor NDE Bearing (2)</t>
  </si>
  <si>
    <t>FRTS-TI-1104C</t>
  </si>
  <si>
    <t>Temperature - Motor NDE Bearing (2)|Hi</t>
  </si>
  <si>
    <t>Temperature - Motor NDE Bearing (2)|HiHi</t>
  </si>
  <si>
    <t>Temperature - Motor NDE Bearing (2)|Pre-alarm Hi</t>
  </si>
  <si>
    <t>Temperature - Primary Seal Gas Heater Bundle</t>
  </si>
  <si>
    <t>Temperature - Primary Seal Gas Heater Bundle|Hi</t>
  </si>
  <si>
    <t>Temperature - Primary Seal Gas Heater Bundle|HiHi</t>
  </si>
  <si>
    <t>Temperature - Primary Seal Gas Heater Bundle (2)</t>
  </si>
  <si>
    <t>Temperature - Primary Seal Gas Heater Bundle (2)|Hi</t>
  </si>
  <si>
    <t>Temperature - Primary Seal Gas Heater Bundle (2)|HiHi</t>
  </si>
  <si>
    <t>Temperature - Primary Seal Gas Heater Control</t>
  </si>
  <si>
    <t>Temperature - Primary Seal Gas Heater Control|Hi</t>
  </si>
  <si>
    <t>Temperature - Primary Seal Gas Heater Control|HiHi</t>
  </si>
  <si>
    <t>Temperature - Primary Seal Gas Heater Control (2)</t>
  </si>
  <si>
    <t>Temperature - Primary Seal Gas Heater Control (2)|Hi</t>
  </si>
  <si>
    <t>Temperature - Primary Seal Gas Heater Control (2)|HiHi</t>
  </si>
  <si>
    <t>Temperature - Primary Seal Gas Heater Control (3)</t>
  </si>
  <si>
    <t>Temperature - Primary Seal Gas Heater Control (3)|Hi</t>
  </si>
  <si>
    <t>Temperature - Primary Seal Gas Heater Control (3)|HiHi</t>
  </si>
  <si>
    <t>Temperature - Primary Seal Gas Heater Control (4)</t>
  </si>
  <si>
    <t>Temperature - Primary Seal Gas Heater Control (4)|Hi</t>
  </si>
  <si>
    <t>Temperature - Primary Seal Gas Heater Control (4)|HiHi</t>
  </si>
  <si>
    <t>Temperature - Primary Seal Gas Injection</t>
  </si>
  <si>
    <t>Temperature - Primary Seal Gas Injection|Hi</t>
  </si>
  <si>
    <t>Temperature - Primary Seal Gas Injection|HiHi</t>
  </si>
  <si>
    <t>Temperature - Primary Seal Gas Injection|Lo</t>
  </si>
  <si>
    <t>Temperature - Primary Seal Gas Injection|LoLo</t>
  </si>
  <si>
    <t>Temperature - Primary Seal Gas Injection|Pre-alarm Hi</t>
  </si>
  <si>
    <t>Temperature - Primary Seal Gas Injection|Pre-alarm Lo</t>
  </si>
  <si>
    <t>Temperature - Primary Seal Gas Injection (2)</t>
  </si>
  <si>
    <t>Temperature - Primary Seal Gas Injection (2)|Hi</t>
  </si>
  <si>
    <t>Temperature - Primary Seal Gas Injection (2)|HiHi</t>
  </si>
  <si>
    <t>Temperature - Primary Seal Gas Injection (2)|Lo</t>
  </si>
  <si>
    <t>Temperature - Primary Seal Gas Injection (2)|LoLo</t>
  </si>
  <si>
    <t>Temperature - Secondary Seal Gas to Vent DE</t>
  </si>
  <si>
    <t>Temperature - Secondary Seal Gas to Vent DE|Hi</t>
  </si>
  <si>
    <t>Temperature - Secondary Seal Gas to Vent DE|HiHi</t>
  </si>
  <si>
    <t>Temperature - Secondary Seal Gas to Vent DE|Pre-alarm Hi</t>
  </si>
  <si>
    <t>Temperature - Secondary Seal Gas to Vent NDE</t>
  </si>
  <si>
    <t>Temperature - Secondary Seal Gas to Vent NDE|Hi</t>
  </si>
  <si>
    <t>Temperature - Secondary Seal Gas to Vent NDE|HiHi</t>
  </si>
  <si>
    <t>Temperature - Secondary Seal Gas to Vent NDE|Pre-alarm Hi</t>
  </si>
  <si>
    <t>Temperature - Suction (2)</t>
  </si>
  <si>
    <t>Temperature - Suction (2)|Hi</t>
  </si>
  <si>
    <t>Temperature - Suction (2)|Lo</t>
  </si>
  <si>
    <t>Temperature - Suction (2)|Pre-alarm Hi</t>
  </si>
  <si>
    <t>Temperature - Suction (2)|Pre-alarm Lo</t>
  </si>
  <si>
    <t>Temperature - Upstream Auxiliary Cooler</t>
  </si>
  <si>
    <t>Valve - Booster Instrument Air Supply</t>
  </si>
  <si>
    <t>Valve - Booster Instrument Air Supply|Lo</t>
  </si>
  <si>
    <t>Valve - Electric Motor Cooling Water Outlet XV</t>
  </si>
  <si>
    <t>Valve - Lube Oil Cooler Outlet</t>
  </si>
  <si>
    <t>Valve - Lube Oil Cooling Water Outlet XV</t>
  </si>
  <si>
    <t>Valve - Primary Seal Gas Injection - External Gas</t>
  </si>
  <si>
    <t>Valve - Primary Seal Gas Injection - Nitrogen</t>
  </si>
  <si>
    <t>Valve - Primary Seal Gas Injection - Self Gas</t>
  </si>
  <si>
    <t>Valve - Primary Seal Gas Injection Flow Control</t>
  </si>
  <si>
    <t>Valve - Primary Seal Gas Injection Flow Control DE</t>
  </si>
  <si>
    <t>Valve - Primary Seal Gas Injection Flow Control NDE</t>
  </si>
  <si>
    <t>Valve - Primary Seal Gas Injection Pressure Control</t>
  </si>
  <si>
    <t>Valve - Primary Seal Gas Injection Pressure Control DE</t>
  </si>
  <si>
    <t>Valve - Primary Seal Gas Injection Pressure Control NDE</t>
  </si>
  <si>
    <t>Valve - Secondary Seal Gas Injection - Nitrogen</t>
  </si>
  <si>
    <t>Valve - Separation Seal Gas Injection - Nitrogen</t>
  </si>
  <si>
    <t>Vibration - Comp DE Bearing (1)</t>
  </si>
  <si>
    <t>FRTS-VT-1135A</t>
  </si>
  <si>
    <t>Vibration - Comp DE Bearing (1)|Hi</t>
  </si>
  <si>
    <t>Vibration - Comp DE Bearing (1)|HiHi</t>
  </si>
  <si>
    <t>Vibration - Comp DE Bearing (1)|Pre-alarm Hi</t>
  </si>
  <si>
    <t>Vibration - Comp DE Bearing (2)</t>
  </si>
  <si>
    <t>FRTS-VT-1135B</t>
  </si>
  <si>
    <t>Vibration - Comp DE Bearing (2)|Hi</t>
  </si>
  <si>
    <t>Vibration - Comp DE Bearing (2)|HiHi</t>
  </si>
  <si>
    <t>Vibration - Comp DE Bearing (2)|Pre-alarm Hi</t>
  </si>
  <si>
    <t>Vibration - Comp NDE Bearing (1)</t>
  </si>
  <si>
    <t>FRTS-VT-1136A</t>
  </si>
  <si>
    <t>Vibration - Comp NDE Bearing (1)|Hi</t>
  </si>
  <si>
    <t>Vibration - Comp NDE Bearing (1)|HiHi</t>
  </si>
  <si>
    <t>Vibration - Comp NDE Bearing (1)|Pre-alarm Hi</t>
  </si>
  <si>
    <t>Vibration - Comp NDE Bearing (2)</t>
  </si>
  <si>
    <t>FRTS-VT-1136B</t>
  </si>
  <si>
    <t>Vibration - Comp NDE Bearing (2)|Hi</t>
  </si>
  <si>
    <t>Vibration - Comp NDE Bearing (2)|HiHi</t>
  </si>
  <si>
    <t>Vibration - Comp NDE Bearing (2)|Pre-alarm Hi</t>
  </si>
  <si>
    <t>Vibration - Gear Casing HS Shaft</t>
  </si>
  <si>
    <t>Vibration - Gear Casing HS Shaft|Hi</t>
  </si>
  <si>
    <t>Vibration - Gear Casing HS Shaft|HiHi</t>
  </si>
  <si>
    <t>Vibration - Gear Casing HS Shaft|Pre-alarm Hi</t>
  </si>
  <si>
    <t>Vibration - Gear Casing LS Shaft</t>
  </si>
  <si>
    <t>Vibration - Gear Casing LS Shaft|Hi</t>
  </si>
  <si>
    <t>Vibration - Gear Casing LS Shaft|HiHi</t>
  </si>
  <si>
    <t>Vibration - Gear Casing LS Shaft|Pre-alarm Hi</t>
  </si>
  <si>
    <t>FRTS-VT-1125A</t>
  </si>
  <si>
    <t>Vibration - Gear Shaft HS Bearing DE (1)|Hi</t>
  </si>
  <si>
    <t>Vibration - Gear Shaft HS Bearing DE (1)|HiHi</t>
  </si>
  <si>
    <t>Vibration - Gear Shaft HS Bearing DE (1)|Pre-alarm Hi</t>
  </si>
  <si>
    <t>FRTS-VT-1125B</t>
  </si>
  <si>
    <t>Vibration - Gear Shaft HS Bearing DE (2)|Hi</t>
  </si>
  <si>
    <t>Vibration - Gear Shaft HS Bearing DE (2)|HiHi</t>
  </si>
  <si>
    <t>Vibration - Gear Shaft HS Bearing DE (2)|Pre-alarm Hi</t>
  </si>
  <si>
    <t>Vibration - Gear Shaft HS Bearing NDE (1)|Hi</t>
  </si>
  <si>
    <t>Vibration - Gear Shaft HS Bearing NDE (1)|HiHi</t>
  </si>
  <si>
    <t>Vibration - Gear Shaft HS Bearing NDE (1)|Pre-alarm Hi</t>
  </si>
  <si>
    <t>Vibration - Gear Shaft HS Bearing NDE (2)|Hi</t>
  </si>
  <si>
    <t>Vibration - Gear Shaft HS Bearing NDE (2)|HiHi</t>
  </si>
  <si>
    <t>Vibration - Gear Shaft HS Bearing NDE (2)|Pre-alarm Hi</t>
  </si>
  <si>
    <t>FRTS-VT-1124A</t>
  </si>
  <si>
    <t>Vibration - Gear Shaft LS Bearing DE (1)|Hi</t>
  </si>
  <si>
    <t>Vibration - Gear Shaft LS Bearing DE (1)|HiHi</t>
  </si>
  <si>
    <t>Vibration - Gear Shaft LS Bearing DE (1)|Pre-alarm Hi</t>
  </si>
  <si>
    <t>FRTS-VT-1124B</t>
  </si>
  <si>
    <t>Vibration - Gear Shaft LS Bearing DE (2)|Hi</t>
  </si>
  <si>
    <t>Vibration - Gear Shaft LS Bearing DE (2)|HiHi</t>
  </si>
  <si>
    <t>Vibration - Gear Shaft LS Bearing DE (2)|Pre-alarm Hi</t>
  </si>
  <si>
    <t>Vibration - Gear Shaft LS Bearing NDE (1)|Hi</t>
  </si>
  <si>
    <t>Vibration - Gear Shaft LS Bearing NDE (1)|HiHi</t>
  </si>
  <si>
    <t>Vibration - Gear Shaft LS Bearing NDE (1)|Pre-alarm Hi</t>
  </si>
  <si>
    <t>Vibration - Gear Shaft LS Bearing NDE (2)|Hi</t>
  </si>
  <si>
    <t>Vibration - Gear Shaft LS Bearing NDE (2)|HiHi</t>
  </si>
  <si>
    <t>Vibration - Gear Shaft LS Bearing NDE (2)|Pre-alarm Hi</t>
  </si>
  <si>
    <t>Vibration - Motor Casing DE Side</t>
  </si>
  <si>
    <t>Vibration - Motor Casing DE Side|Hi</t>
  </si>
  <si>
    <t>Vibration - Motor Casing DE Side|HiHi</t>
  </si>
  <si>
    <t>Vibration - Motor Casing DE Side|Pre-alarm Hi</t>
  </si>
  <si>
    <t>Vibration - Motor Casing NDE Side</t>
  </si>
  <si>
    <t>Vibration - Motor Casing NDE Side|Hi</t>
  </si>
  <si>
    <t>Vibration - Motor Casing NDE Side|HiHi</t>
  </si>
  <si>
    <t>Vibration - Motor Casing NDE Side|Pre-alarm Hi</t>
  </si>
  <si>
    <t>Flow - Piston Balancing Line</t>
  </si>
  <si>
    <t>FRTS-071-FIT-1169</t>
  </si>
  <si>
    <t>mbar</t>
  </si>
  <si>
    <t>FIT1169</t>
  </si>
  <si>
    <t>Flow - Piston Balancing Line|Hi</t>
  </si>
  <si>
    <t>Adicionado no Template</t>
  </si>
  <si>
    <t>Flow - Piston Balancing Line|HiHi</t>
  </si>
  <si>
    <t>Flow - Piston Balancing Line|Lo</t>
  </si>
  <si>
    <t>Flow - Piston Balancing Line|Pre-alarm Hi</t>
  </si>
  <si>
    <t>Temperature - Compressor DGS Cartridge</t>
  </si>
  <si>
    <t>FRTS-071-TI-1170</t>
  </si>
  <si>
    <t>Temperature - Compressor DGS Cartridge|Hi</t>
  </si>
  <si>
    <t>Temperature - Compressor DGS Cartridge|HiHi</t>
  </si>
  <si>
    <t>Temperature - Compressor DGS Cartridge|Lo</t>
  </si>
  <si>
    <t>Temperature - Compressor DGS Cartridge|LoLo</t>
  </si>
  <si>
    <t>Temperature - Compressor DGS Cartridge|Pre-alarm Hi</t>
  </si>
  <si>
    <t>Temperature - Compressor DGS Cartridge|Pre-alarm Lo</t>
  </si>
  <si>
    <t>Temperature - Comp THRUST Bearing Outboard (1)</t>
  </si>
  <si>
    <t>FRTS-TI-1138A</t>
  </si>
  <si>
    <t>Adiciona no template</t>
  </si>
  <si>
    <t>Temperature - Comp THRUST Bearing Outboard (1)|Hi</t>
  </si>
  <si>
    <t>Temperature - Comp THRUST Bearing Outboard (1)|HiHi</t>
  </si>
  <si>
    <t>Temperature - Comp THRUST Bearing Outboard (1)|Pre-alarm Hi</t>
  </si>
  <si>
    <t>Temperature - Comp THRUST Bearing Outboard (2)</t>
  </si>
  <si>
    <t>FRTS-TI-1138C</t>
  </si>
  <si>
    <t>Temperature - Comp THRUST Bearing Outboard (2)|Hi</t>
  </si>
  <si>
    <t>Temperature - Comp THRUST Bearing Outboard (2)|HiHi</t>
  </si>
  <si>
    <t>Temperature - Comp THRUST Bearing Outboard (2)|Pre-alarm Hi</t>
  </si>
  <si>
    <t>Temperature - Comp THRUST Bearing Inboard (1)</t>
  </si>
  <si>
    <t>FRTS-TI-1137A</t>
  </si>
  <si>
    <t>Temperature - Comp THRUST Bearing Inboard (1)|Hi</t>
  </si>
  <si>
    <t>Temperature - Comp THRUST Bearing Inboard (1)|HiHi</t>
  </si>
  <si>
    <t>Temperature - Comp THRUST Bearing Inboard (1)|Pre-alarm Hi</t>
  </si>
  <si>
    <t>Temperature - Comp THRUST Bearing Inboard (2)</t>
  </si>
  <si>
    <t>FRTS-TI-1137C</t>
  </si>
  <si>
    <t>Temperature - Comp THRUST Bearing Inboard (2)|Hi</t>
  </si>
  <si>
    <t>Temperature - Comp THRUST Bearing Inboard (2)|HiHi</t>
  </si>
  <si>
    <t>Temperature - Comp THRUST Bearing Inboard (2)|Pre-alarm Hi</t>
  </si>
  <si>
    <t>FRADE-CAE-1340 &amp; 1345 (LP/IP COMPRESSOR TRAIN 2)</t>
  </si>
  <si>
    <t>FRTS-071-LI-1612B</t>
  </si>
  <si>
    <t>FRTS-071-LT-1628</t>
  </si>
  <si>
    <t>FRTS-071-PIT-1545</t>
  </si>
  <si>
    <t>FRTS-071-PI-1559B</t>
  </si>
  <si>
    <t>FRTS-071-PI-1562B</t>
  </si>
  <si>
    <t>FRTS-071-FIT-1563</t>
  </si>
  <si>
    <t>FRTS-071-FIT-1560</t>
  </si>
  <si>
    <t>FRTS-XT-1598</t>
  </si>
  <si>
    <t>FRTS-071-XE-1598</t>
  </si>
  <si>
    <t>FRTS-XT-1519</t>
  </si>
  <si>
    <t>FRTS-071-XE-1519</t>
  </si>
  <si>
    <t>FRTS-071-PT-1552B</t>
  </si>
  <si>
    <t>FRTS-071-FIT-1569</t>
  </si>
  <si>
    <t>FRADE-PBA-1350 (HP Compressor Trem 1)</t>
  </si>
  <si>
    <t>FRADE-PBA-1350 (HP Compressor Trem 1)Delta Pressure - Lube Oil Filter</t>
  </si>
  <si>
    <t>FRADE-PBA-1350 (HP Compressor Trem 1)Delta Pressure - Lube Oil Filter|Hi</t>
  </si>
  <si>
    <t>FRADE-PBA-1350 (HP Compressor Trem 1)Delta Pressure - Lube Oil Filter|HiHi</t>
  </si>
  <si>
    <t>FRADE-PBA-1350 (HP Compressor Trem 1)Delta Pressure - Lube Oil Filter|Pre-alarm Hi</t>
  </si>
  <si>
    <t>FRADE-PBA-1350 (HP Compressor Trem 1)Level - Lube Oil Tank (1)</t>
  </si>
  <si>
    <t>FRADE-PBA-1350 (HP Compressor Trem 1)Level - Lube Oil Tank (1)|Hi</t>
  </si>
  <si>
    <t>FRADE-PBA-1350 (HP Compressor Trem 1)Level - Lube Oil Tank (1)|HiHi</t>
  </si>
  <si>
    <t>FRADE-PBA-1350 (HP Compressor Trem 1)Level - Lube Oil Tank (1)|Lo</t>
  </si>
  <si>
    <t>FRADE-PBA-1350 (HP Compressor Trem 1)Level - Lube Oil Tank (1)|LoLo</t>
  </si>
  <si>
    <t>FRADE-PBA-1350 (HP Compressor Trem 1)Level - Lube Oil Tank (1)|Pre-alarm Hi</t>
  </si>
  <si>
    <t>FRADE-PBA-1350 (HP Compressor Trem 1)Level - Lube Oil Tank (1)|Pre-alarm Lo</t>
  </si>
  <si>
    <t>FRADE-PBA-1350 (HP Compressor Trem 1)Level - Lube Oil Tank (2)</t>
  </si>
  <si>
    <t>FRADE-PBA-1350 (HP Compressor Trem 1)Level - Rundown Tank</t>
  </si>
  <si>
    <t>FRADE-PBA-1350 (HP Compressor Trem 1)Level - Rundown Tank|Hi</t>
  </si>
  <si>
    <t>FRADE-PBA-1350 (HP Compressor Trem 1)Level - Rundown Tank|Lo</t>
  </si>
  <si>
    <t>FRADE-PBA-1350 (HP Compressor Trem 1)Level - Rundown Tank|LoLo</t>
  </si>
  <si>
    <t>FRADE-PBA-1350 (HP Compressor Trem 1)Level - Rundown Tank|Pre-alarm Lo</t>
  </si>
  <si>
    <t>FRADE-PBA-1350 (HP Compressor Trem 1)Pressure - Lube Oil Bearings Header</t>
  </si>
  <si>
    <t>FRADE-PBA-1350 (HP Compressor Trem 1)Pressure - Lube Oil Bearings Header|Hi</t>
  </si>
  <si>
    <t>FRADE-PBA-1350 (HP Compressor Trem 1)Pressure - Lube Oil Bearings Header|Lo</t>
  </si>
  <si>
    <t>FRADE-PBA-1350 (HP Compressor Trem 1)Pressure - Lube Oil Bearings Header|LoLo</t>
  </si>
  <si>
    <t>FRADE-PBA-1350 (HP Compressor Trem 1)Pressure - Lube Oil Bearings Header|Pre-alarm Hi</t>
  </si>
  <si>
    <t>FRADE-PBA-1350 (HP Compressor Trem 1)Pressure - Lube Oil Bearings Header|Pre-alarm Lo</t>
  </si>
  <si>
    <t>FRADE-PBA-1350 (HP Compressor Trem 1)Pressure - Lube Oil Bearings Header (2)</t>
  </si>
  <si>
    <t>FRADE-PBA-1350 (HP Compressor Trem 1)Pressure - Lube Oil Bearings Header (2)|Hi</t>
  </si>
  <si>
    <t>FRADE-PBA-1350 (HP Compressor Trem 1)Pressure - Lube Oil Bearings Header (2)|Lo</t>
  </si>
  <si>
    <t>FRADE-PBA-1350 (HP Compressor Trem 1)Pressure - Lube Oil Bearings Header (2)|LoLo</t>
  </si>
  <si>
    <t>FRADE-PBA-1350 (HP Compressor Trem 1)Pressure - Lube Oil Bearings Header (2)|Pre-alarm Hi</t>
  </si>
  <si>
    <t>FRADE-PBA-1350 (HP Compressor Trem 1)Pressure - Lube Oil Bearings Header (2)|Pre-alarm Lo</t>
  </si>
  <si>
    <t>FRADE-PBA-1350 (HP Compressor Trem 1)Temperature - Lube Oil Header</t>
  </si>
  <si>
    <t>FRADE-PBA-1350 (HP Compressor Trem 1)Temperature - Lube Oil Header|Hi</t>
  </si>
  <si>
    <t>FRADE-PBA-1350 (HP Compressor Trem 1)Temperature - Lube Oil Header|HiHi</t>
  </si>
  <si>
    <t>FRADE-PBA-1350 (HP Compressor Trem 1)Temperature - Lube Oil Header|Lo</t>
  </si>
  <si>
    <t>FRADE-PBA-1350 (HP Compressor Trem 1)Temperature - Lube Oil Header|LoLo</t>
  </si>
  <si>
    <t>FRADE-PBA-1350 (HP Compressor Trem 1)Temperature - Lube Oil Header|Pre-alarm Hi</t>
  </si>
  <si>
    <t>FRADE-PBA-1350 (HP Compressor Trem 1)Temperature - Lube Oil Header|Pre-alarm Lo</t>
  </si>
  <si>
    <t>FRADE-PBA-1350 (HP Compressor Trem 1)Temperature - Lube Oil Tank</t>
  </si>
  <si>
    <t>FRADE-PBA-1350 (HP Compressor Trem 1)Temperature - Lube Oil Tank|Hi</t>
  </si>
  <si>
    <t>FRADE-PBA-1350 (HP Compressor Trem 1)Temperature - Lube Oil Tank|HiHi</t>
  </si>
  <si>
    <t>FRADE-PBA-1350 (HP Compressor Trem 1)Temperature - Lube Oil Tank|Lo</t>
  </si>
  <si>
    <t>FRADE-PBA-1350 (HP Compressor Trem 1)Temperature - Lube Oil Tank|LoLo</t>
  </si>
  <si>
    <t>FRADE-PBA-1350 (HP Compressor Trem 1)Temperature - Lube Oil Tank|Pre-alarm Hi</t>
  </si>
  <si>
    <t>FRADE-PBA-1350 (HP Compressor Trem 1)Temperature - Lube Oil Tank|Pre-alarm Lo</t>
  </si>
  <si>
    <t>FRADE-CM-1350 (HP Motor Trem 1)</t>
  </si>
  <si>
    <t>FRADE-CM-1350 (HP Motor Trem 1)Temperature - Motor DE Bearing</t>
  </si>
  <si>
    <t>FRADE-CM-1350 (HP Motor Trem 1)Temperature - Motor DE Bearing|Hi</t>
  </si>
  <si>
    <t>FRADE-CM-1350 (HP Motor Trem 1)Temperature - Motor DE Bearing|HiHi</t>
  </si>
  <si>
    <t>FRADE-CM-1350 (HP Motor Trem 1)Temperature - Motor DE Bearing|Pre-alarm Hi</t>
  </si>
  <si>
    <t>FRADE-CM-1350 (HP Motor Trem 1)Temperature - Motor NDE Bearing</t>
  </si>
  <si>
    <t>FRADE-CM-1350 (HP Motor Trem 1)Temperature - Motor NDE Bearing|Hi</t>
  </si>
  <si>
    <t>FRADE-CM-1350 (HP Motor Trem 1)Temperature - Motor NDE Bearing|HiHi</t>
  </si>
  <si>
    <t>FRADE-CM-1350 (HP Motor Trem 1)Temperature - Motor NDE Bearing|Pre-alarm Hi</t>
  </si>
  <si>
    <t>FRADE-CM-1350 (HP Motor Trem 1)Temperature - Stator Air Cold (1)</t>
  </si>
  <si>
    <t>FRADE-CM-1350 (HP Motor Trem 1)Temperature - Stator Air Cold (1)|Hi</t>
  </si>
  <si>
    <t>FRADE-CM-1350 (HP Motor Trem 1)Temperature - Stator Air Cold (1)|HiHi</t>
  </si>
  <si>
    <t>FRADE-CM-1350 (HP Motor Trem 1)Temperature - Stator Air Cold (1)|Pre-alarm Hi</t>
  </si>
  <si>
    <t>FRADE-CM-1350 (HP Motor Trem 1)Temperature - Stator Air Hot</t>
  </si>
  <si>
    <t>FRADE-CM-1350 (HP Motor Trem 1)Temperature - Stator Air Hot|Hi</t>
  </si>
  <si>
    <t>FRADE-CM-1350 (HP Motor Trem 1)Temperature - Stator Air Hot|HiHi</t>
  </si>
  <si>
    <t>FRADE-CM-1350 (HP Motor Trem 1)Temperature - Stator Air Hot|Pre-alarm Hi</t>
  </si>
  <si>
    <t>FRADE-CM-1350 (HP Motor Trem 1)Temperature - Stator U</t>
  </si>
  <si>
    <t>FRADE-CM-1350 (HP Motor Trem 1)Temperature - Stator U|Hi</t>
  </si>
  <si>
    <t>FRADE-CM-1350 (HP Motor Trem 1)Temperature - Stator U|HiHi</t>
  </si>
  <si>
    <t>FRADE-CM-1350 (HP Motor Trem 1)Temperature - Stator U|Lo</t>
  </si>
  <si>
    <t>FRADE-CM-1350 (HP Motor Trem 1)Temperature - Stator U|Pre-alarm Hi</t>
  </si>
  <si>
    <t>FRADE-CM-1350 (HP Motor Trem 1)Temperature - Stator U (2)</t>
  </si>
  <si>
    <t>FRADE-CM-1350 (HP Motor Trem 1)Temperature - Stator U (2)|Hi</t>
  </si>
  <si>
    <t>FRADE-CM-1350 (HP Motor Trem 1)Temperature - Stator U (2)|HiHi</t>
  </si>
  <si>
    <t>FRADE-CM-1350 (HP Motor Trem 1)Temperature - Stator U (2)|Lo</t>
  </si>
  <si>
    <t>FRADE-CM-1350 (HP Motor Trem 1)Temperature - Stator U (2)|Pre-alarm Hi</t>
  </si>
  <si>
    <t>FRADE-CM-1350 (HP Motor Trem 1)Temperature - Stator V</t>
  </si>
  <si>
    <t>FRADE-CM-1350 (HP Motor Trem 1)Temperature - Stator V|Hi</t>
  </si>
  <si>
    <t>FRADE-CM-1350 (HP Motor Trem 1)Temperature - Stator V|HiHi</t>
  </si>
  <si>
    <t>FRADE-CM-1350 (HP Motor Trem 1)Temperature - Stator V|Lo</t>
  </si>
  <si>
    <t>FRADE-CM-1350 (HP Motor Trem 1)Temperature - Stator V|Pre-alarm Hi</t>
  </si>
  <si>
    <t>FRADE-CM-1350 (HP Motor Trem 1)Temperature - Stator V (2)</t>
  </si>
  <si>
    <t>FRADE-CM-1350 (HP Motor Trem 1)Temperature - Stator V (2)|Hi</t>
  </si>
  <si>
    <t>FRADE-CM-1350 (HP Motor Trem 1)Temperature - Stator V (2)|HiHi</t>
  </si>
  <si>
    <t>FRADE-CM-1350 (HP Motor Trem 1)Temperature - Stator V (2)|Lo</t>
  </si>
  <si>
    <t>FRADE-CM-1350 (HP Motor Trem 1)Temperature - Stator V (2)|Pre-alarm Hi</t>
  </si>
  <si>
    <t>FRADE-CM-1350 (HP Motor Trem 1)Temperature - Stator W</t>
  </si>
  <si>
    <t>FRADE-CM-1350 (HP Motor Trem 1)Temperature - Stator W|Hi</t>
  </si>
  <si>
    <t>FRADE-CM-1350 (HP Motor Trem 1)Temperature - Stator W|HiHi</t>
  </si>
  <si>
    <t>FRADE-CM-1350 (HP Motor Trem 1)Temperature - Stator W|Lo</t>
  </si>
  <si>
    <t>FRADE-CM-1350 (HP Motor Trem 1)Temperature - Stator W|Pre-alarm Hi</t>
  </si>
  <si>
    <t>FRADE-CM-1350 (HP Motor Trem 1)Temperature - Stator W (2)</t>
  </si>
  <si>
    <t>FRADE-CM-1350 (HP Motor Trem 1)Temperature - Stator W (2)|Hi</t>
  </si>
  <si>
    <t>FRADE-CM-1350 (HP Motor Trem 1)Temperature - Stator W (2)|HiHi</t>
  </si>
  <si>
    <t>FRADE-CM-1350 (HP Motor Trem 1)Temperature - Stator W (2)|Lo</t>
  </si>
  <si>
    <t>FRADE-CM-1350 (HP Motor Trem 1)Temperature - Stator W (2)|Pre-alarm Hi</t>
  </si>
  <si>
    <t>FRADE-CM-1350 (HP Motor Trem 1)Vibration - Motor DE Bearing (1)</t>
  </si>
  <si>
    <t>FRADE-CM-1350 (HP Motor Trem 1)Vibration - Motor DE Bearing (1)|Hi</t>
  </si>
  <si>
    <t>FRADE-CM-1350 (HP Motor Trem 1)Vibration - Motor DE Bearing (1)|HiHi</t>
  </si>
  <si>
    <t>FRADE-CM-1350 (HP Motor Trem 1)Vibration - Motor DE Bearing (1)|Pre-alarm Hi</t>
  </si>
  <si>
    <t>FRADE-CM-1350 (HP Motor Trem 1)Vibration - Motor DE Bearing (2)</t>
  </si>
  <si>
    <t>FRADE-CM-1350 (HP Motor Trem 1)Vibration - Motor DE Bearing (2)|Hi</t>
  </si>
  <si>
    <t>FRADE-CM-1350 (HP Motor Trem 1)Vibration - Motor DE Bearing (2)|HiHi</t>
  </si>
  <si>
    <t>FRADE-CM-1350 (HP Motor Trem 1)Vibration - Motor DE Bearing (2)|Pre-alarm Hi</t>
  </si>
  <si>
    <t>FRADE-CM-1350 (HP Motor Trem 1)Vibration - Motor NDE Bearing (1)</t>
  </si>
  <si>
    <t>FRADE-CM-1350 (HP Motor Trem 1)Vibration - Motor NDE Bearing (1)|Hi</t>
  </si>
  <si>
    <t>FRADE-CM-1350 (HP Motor Trem 1)Vibration - Motor NDE Bearing (1)|HiHi</t>
  </si>
  <si>
    <t>FRADE-CM-1350 (HP Motor Trem 1)Vibration - Motor NDE Bearing (1)|Pre-alarm Hi</t>
  </si>
  <si>
    <t>FRADE-CM-1350 (HP Motor Trem 1)Vibration - Motor NDE Bearing (2)</t>
  </si>
  <si>
    <t>FRADE-CM-1350 (HP Motor Trem 1)Vibration - Motor NDE Bearing (2)|Hi</t>
  </si>
  <si>
    <t>FRADE-CM-1350 (HP Motor Trem 1)Vibration - Motor NDE Bearing (2)|HiHi</t>
  </si>
  <si>
    <t>FRADE-CM-1350 (HP Motor Trem 1)Vibration - Motor NDE Bearing (2)|Pre-alarm Hi</t>
  </si>
  <si>
    <t>FRADE-PBA-1350 (HP Compressor Trem 1)Axial Displacement - Comp (1)</t>
  </si>
  <si>
    <t>FRADE-PBA-1350 (HP Compressor Trem 1)Axial Displacement - Comp (1)|Hi</t>
  </si>
  <si>
    <t>FRADE-PBA-1350 (HP Compressor Trem 1)Axial Displacement - Comp (1)|HiHi</t>
  </si>
  <si>
    <t>FRADE-PBA-1350 (HP Compressor Trem 1)Axial Displacement - Comp (1)|Lo</t>
  </si>
  <si>
    <t>FRADE-PBA-1350 (HP Compressor Trem 1)Axial Displacement - Comp (1)|LoLo</t>
  </si>
  <si>
    <t>FRADE-PBA-1350 (HP Compressor Trem 1)Axial Displacement - Comp (1)|Pre-alarm Hi</t>
  </si>
  <si>
    <t>FRADE-PBA-1350 (HP Compressor Trem 1)Axial Displacement - Comp (1)|Pre-alarm Lo</t>
  </si>
  <si>
    <t>FRADE-PBA-1350 (HP Compressor Trem 1)Axial Displacement - Comp (2)</t>
  </si>
  <si>
    <t>FRADE-PBA-1350 (HP Compressor Trem 1)Axial Displacement - Comp (2)|Hi</t>
  </si>
  <si>
    <t>FRADE-PBA-1350 (HP Compressor Trem 1)Axial Displacement - Comp (2)|HiHi</t>
  </si>
  <si>
    <t>FRADE-PBA-1350 (HP Compressor Trem 1)Axial Displacement - Comp (2)|Lo</t>
  </si>
  <si>
    <t>FRADE-PBA-1350 (HP Compressor Trem 1)Axial Displacement - Comp (2)|LoLo</t>
  </si>
  <si>
    <t>FRADE-PBA-1350 (HP Compressor Trem 1)Axial Displacement - Comp (2)|Pre-alarm Hi</t>
  </si>
  <si>
    <t>FRADE-PBA-1350 (HP Compressor Trem 1)Axial Displacement - Comp (2)|Pre-alarm Lo</t>
  </si>
  <si>
    <t>FRADE-PBA-1350 (HP Compressor Trem 1)Axial Displacement - Gear Box (1)</t>
  </si>
  <si>
    <t>FRADE-PBA-1350 (HP Compressor Trem 1)Axial Displacement - Gear Box (1)|Hi</t>
  </si>
  <si>
    <t>FRADE-PBA-1350 (HP Compressor Trem 1)Axial Displacement - Gear Box (1)|HiHi</t>
  </si>
  <si>
    <t>FRADE-PBA-1350 (HP Compressor Trem 1)Axial Displacement - Gear Box (1)|Lo</t>
  </si>
  <si>
    <t>FRADE-PBA-1350 (HP Compressor Trem 1)Axial Displacement - Gear Box (1)|LoLo</t>
  </si>
  <si>
    <t>FRADE-PBA-1350 (HP Compressor Trem 1)Axial Displacement - Gear Box (1)|Pre-alarm Hi</t>
  </si>
  <si>
    <t>FRADE-PBA-1350 (HP Compressor Trem 1)Axial Displacement - Gear Box (1)|Pre-alarm Lo</t>
  </si>
  <si>
    <t>FRADE-PBA-1350 (HP Compressor Trem 1)Axial Displacement - Gear Box (2)</t>
  </si>
  <si>
    <t>FRADE-PBA-1350 (HP Compressor Trem 1)Axial Displacement - Gear Box (2)|Hi</t>
  </si>
  <si>
    <t>FRADE-PBA-1350 (HP Compressor Trem 1)Axial Displacement - Gear Box (2)|HiHi</t>
  </si>
  <si>
    <t>FRADE-PBA-1350 (HP Compressor Trem 1)Axial Displacement - Gear Box (2)|Lo</t>
  </si>
  <si>
    <t>FRADE-PBA-1350 (HP Compressor Trem 1)Axial Displacement - Gear Box (2)|LoLo</t>
  </si>
  <si>
    <t>FRADE-PBA-1350 (HP Compressor Trem 1)Axial Displacement - Gear Box (2)|Pre-alarm Hi</t>
  </si>
  <si>
    <t>FRADE-PBA-1350 (HP Compressor Trem 1)Axial Displacement - Gear Box (2)|Pre-alarm Lo</t>
  </si>
  <si>
    <t>FRADE-CM-1350 (HP Motor Trem 1)Current</t>
  </si>
  <si>
    <t>FRADE-PBA-1350 (HP Compressor Trem 1)Delta Pressure - Primary Seal Gas Injection Filter</t>
  </si>
  <si>
    <t>FRADE-PBA-1350 (HP Compressor Trem 1)Delta Pressure - Primary Seal Gas Injection Filter|Hi</t>
  </si>
  <si>
    <t>FRADE-PBA-1350 (HP Compressor Trem 1)Delta Pressure - Primary Seal Gas Injection Filter|HiHi</t>
  </si>
  <si>
    <t>FRADE-PBA-1350 (HP Compressor Trem 1)Delta Pressure - Primary Seal Gas Injection Filter|Lo</t>
  </si>
  <si>
    <t>FRADE-PBA-1350 (HP Compressor Trem 1)Delta Pressure - Primary Seal Gas Injection Filter|LoLo</t>
  </si>
  <si>
    <t>FRADE-PBA-1350 (HP Compressor Trem 1)Delta Pressure - Primary Seal Gas Injection Filter|Pre-alarm Hi</t>
  </si>
  <si>
    <t>FRADE-PBA-1350 (HP Compressor Trem 1)Delta Pressure - Primary Seal Gas Injection Filter|Pre-alarm Lo</t>
  </si>
  <si>
    <t>FRADE-PBA-1350 (HP Compressor Trem 1)Pressure - Primary Seal Gas to Flare DE (1)</t>
  </si>
  <si>
    <t>FRADE-PBA-1350 (HP Compressor Trem 1)Pressure - Primary Seal Gas to Flare DE (1)|Hi</t>
  </si>
  <si>
    <t>FRADE-PBA-1350 (HP Compressor Trem 1)Pressure - Primary Seal Gas to Flare DE (1)|HiHi</t>
  </si>
  <si>
    <t>FRADE-PBA-1350 (HP Compressor Trem 1)Pressure - Primary Seal Gas to Flare DE (1)|Lo</t>
  </si>
  <si>
    <t>FRADE-PBA-1350 (HP Compressor Trem 1)Pressure - Primary Seal Gas to Flare DE (1)|LoLo</t>
  </si>
  <si>
    <t>FRADE-PBA-1350 (HP Compressor Trem 1)Pressure - Primary Seal Gas to Flare DE (2)</t>
  </si>
  <si>
    <t>FRADE-PBA-1350 (HP Compressor Trem 1)Pressure - Primary Seal Gas to Flare DE (2)|Hi</t>
  </si>
  <si>
    <t>FRADE-PBA-1350 (HP Compressor Trem 1)Pressure - Primary Seal Gas to Flare DE (2)|HiHi</t>
  </si>
  <si>
    <t>FRADE-PBA-1350 (HP Compressor Trem 1)Pressure - Primary Seal Gas to Flare DE (2)|Lo</t>
  </si>
  <si>
    <t>FRADE-PBA-1350 (HP Compressor Trem 1)Pressure - Primary Seal Gas to Flare DE (2)|LoLo</t>
  </si>
  <si>
    <t>FRADE-PBA-1350 (HP Compressor Trem 1)Pressure - Primary Seal Gas to Flare NDE (1)</t>
  </si>
  <si>
    <t>FRADE-PBA-1350 (HP Compressor Trem 1)Pressure - Primary Seal Gas to Flare NDE (1)|Hi</t>
  </si>
  <si>
    <t>FRADE-PBA-1350 (HP Compressor Trem 1)Pressure - Primary Seal Gas to Flare NDE (1)|HiHi</t>
  </si>
  <si>
    <t>FRADE-PBA-1350 (HP Compressor Trem 1)Pressure - Primary Seal Gas to Flare NDE (1)|Lo</t>
  </si>
  <si>
    <t>FRADE-PBA-1350 (HP Compressor Trem 1)Pressure - Primary Seal Gas to Flare NDE (1)|LoLo</t>
  </si>
  <si>
    <t>FRADE-PBA-1350 (HP Compressor Trem 1)Pressure - Primary Seal Gas to Flare NDE (2)</t>
  </si>
  <si>
    <t>FRADE-PBA-1350 (HP Compressor Trem 1)Pressure - Primary Seal Gas to Flare NDE (2)|Hi</t>
  </si>
  <si>
    <t>FRADE-PBA-1350 (HP Compressor Trem 1)Pressure - Primary Seal Gas to Flare NDE (2)|HiHi</t>
  </si>
  <si>
    <t>FRADE-PBA-1350 (HP Compressor Trem 1)Pressure - Primary Seal Gas to Flare NDE (2)|Lo</t>
  </si>
  <si>
    <t>FRADE-PBA-1350 (HP Compressor Trem 1)Pressure - Primary Seal Gas to Flare NDE (2)|LoLo</t>
  </si>
  <si>
    <t>FRADE-PBA-1350 (HP Compressor Trem 1)Flow - Primary Seal Gas to Flare DE (1)</t>
  </si>
  <si>
    <t>FRADE-PBA-1350 (HP Compressor Trem 1)Flow - Primary Seal Gas to Flare DE (1)|Hi</t>
  </si>
  <si>
    <t>FRADE-PBA-1350 (HP Compressor Trem 1)Flow - Primary Seal Gas to Flare DE (1)|HiHi</t>
  </si>
  <si>
    <t>FRADE-PBA-1350 (HP Compressor Trem 1)Flow - Primary Seal Gas to Flare DE (1)|Lo</t>
  </si>
  <si>
    <t>FRADE-PBA-1350 (HP Compressor Trem 1)Flow - Primary Seal Gas to Flare DE (1)|LoLo</t>
  </si>
  <si>
    <t>FRADE-PBA-1350 (HP Compressor Trem 1)Flow - Primary Seal Gas to Flare NDE (1)</t>
  </si>
  <si>
    <t>FRADE-PBA-1350 (HP Compressor Trem 1)Flow - Primary Seal Gas to Flare NDE (1)|Hi</t>
  </si>
  <si>
    <t>FRADE-PBA-1350 (HP Compressor Trem 1)Flow - Primary Seal Gas to Flare NDE (1)|HiHi</t>
  </si>
  <si>
    <t>FRADE-PBA-1350 (HP Compressor Trem 1)Flow - Primary Seal Gas to Flare NDE (1)|Lo</t>
  </si>
  <si>
    <t>FRADE-PBA-1350 (HP Compressor Trem 1)Flow - Primary Seal Gas to Flare NDE (1)|LoLo</t>
  </si>
  <si>
    <t>FRADE-PBA-1350 (HP Compressor Trem 1)Keyphasor - Gear Casing HS Shaft</t>
  </si>
  <si>
    <t>FRTS-XT-1398</t>
  </si>
  <si>
    <t>FRADE-PBA-1350 (HP Compressor Trem 1)Keyphasor - Gear Casing LS Shaft</t>
  </si>
  <si>
    <t>FRTS-XT-1319</t>
  </si>
  <si>
    <t>FRADE-PBA-1350 (HP Compressor Trem 1)Pressure - Primary Seal Gas Injection</t>
  </si>
  <si>
    <t>FRADE-PBA-1350 (HP Compressor Trem 1)Pressure - Primary Seal Gas Injection|Hi</t>
  </si>
  <si>
    <t>FRADE-PBA-1350 (HP Compressor Trem 1)Pressure - Primary Seal Gas Injection|HiHi</t>
  </si>
  <si>
    <t>FRADE-PBA-1350 (HP Compressor Trem 1)Pressure - Primary Seal Gas Injection|Lo</t>
  </si>
  <si>
    <t>FRADE-PBA-1350 (HP Compressor Trem 1)Pressure - Primary Seal Gas Injection|LoLo</t>
  </si>
  <si>
    <t>FRADE-PBA-1350 (HP Compressor Trem 1)Pressure - Primary Seal Gas Injection|Pre-alarm Hi</t>
  </si>
  <si>
    <t>FRADE-PBA-1350 (HP Compressor Trem 1)Pressure - Primary Seal Gas Injection|Pre-alarm Lo</t>
  </si>
  <si>
    <t>FRADE-PBA-1350 (HP Compressor Trem 1)Pressure - Primary Seal Gas Injection (2)</t>
  </si>
  <si>
    <t>FRADE-PBA-1350 (HP Compressor Trem 1)Pressure - Primary Seal Gas Injection (2)|Hi</t>
  </si>
  <si>
    <t>FRADE-PBA-1350 (HP Compressor Trem 1)Pressure - Primary Seal Gas Injection (2)|HiHi</t>
  </si>
  <si>
    <t>FRADE-PBA-1350 (HP Compressor Trem 1)Pressure - Primary Seal Gas Injection (2)|Lo</t>
  </si>
  <si>
    <t>FRADE-PBA-1350 (HP Compressor Trem 1)Pressure - Primary Seal Gas Injection (2)|LoLo</t>
  </si>
  <si>
    <t>FRADE-PBA-1350 (HP Compressor Trem 1)Pressure - Primary Seal Gas Injection (2)|Pre-alarm Hi</t>
  </si>
  <si>
    <t>FRADE-PBA-1350 (HP Compressor Trem 1)Pressure - Primary Seal Gas Injection (2)|Pre-alarm Lo</t>
  </si>
  <si>
    <t>FRADE-PBA-1350 (HP Compressor Trem 1)Pressure - Secondary Seal Gas to Vent DE</t>
  </si>
  <si>
    <t>FRADE-PBA-1350 (HP Compressor Trem 1)Pressure - Secondary Seal Gas to Vent DE|Hi</t>
  </si>
  <si>
    <t>FRADE-PBA-1350 (HP Compressor Trem 1)Pressure - Secondary Seal Gas to Vent DE|HiHi</t>
  </si>
  <si>
    <t>FRADE-PBA-1350 (HP Compressor Trem 1)Pressure - Secondary Seal Gas to Vent DE|Pre-alarm Hi</t>
  </si>
  <si>
    <t>FRADE-PBA-1350 (HP Compressor Trem 1)Pressure - Secondary Seal Gas to Vent NDE</t>
  </si>
  <si>
    <t>FRADE-PBA-1350 (HP Compressor Trem 1)Pressure - Secondary Seal Gas to Vent NDE|Hi</t>
  </si>
  <si>
    <t>FRADE-PBA-1350 (HP Compressor Trem 1)Pressure - Secondary Seal Gas to Vent NDE|HiHi</t>
  </si>
  <si>
    <t>FRADE-PBA-1350 (HP Compressor Trem 1)Pressure - Secondary Seal Gas to Vent NDE|Pre-alarm Hi</t>
  </si>
  <si>
    <t>FRADE-PBA-1350 (HP Compressor Trem 1)Pressure - Separation Gas Injection (1)</t>
  </si>
  <si>
    <t>FRADE-PBA-1350 (HP Compressor Trem 1)Pressure - Separation Gas Injection (1)|Hi</t>
  </si>
  <si>
    <t>FRADE-PBA-1350 (HP Compressor Trem 1)Pressure - Separation Gas Injection (1)|HiHi</t>
  </si>
  <si>
    <t>FRADE-PBA-1350 (HP Compressor Trem 1)Pressure - Separation Gas Injection (1)|Lo</t>
  </si>
  <si>
    <t>FRADE-PBA-1350 (HP Compressor Trem 1)Pressure - Separation Gas Injection (1)|LoLo</t>
  </si>
  <si>
    <t>FRADE-PBA-1350 (HP Compressor Trem 1)Pressure - Separation Gas Injection (1)|Pre-alarm Hi</t>
  </si>
  <si>
    <t>FRADE-PBA-1350 (HP Compressor Trem 1)Pressure - Separation Gas Injection (1)|Pre-alarm Lo</t>
  </si>
  <si>
    <t>FRADE-PBA-1350 (HP Compressor Trem 1)Pressure - Separation Gas Injection (2)</t>
  </si>
  <si>
    <t>FRADE-PBA-1350 (HP Compressor Trem 1)Pressure - Separation Gas Injection (2)|Hi</t>
  </si>
  <si>
    <t>FRADE-PBA-1350 (HP Compressor Trem 1)Pressure - Separation Gas Injection (2)|HiHi</t>
  </si>
  <si>
    <t>FRADE-PBA-1350 (HP Compressor Trem 1)Pressure - Separation Gas Injection (2)|Lo</t>
  </si>
  <si>
    <t>FRADE-PBA-1350 (HP Compressor Trem 1)Pressure - Separation Gas Injection (2)|LoLo</t>
  </si>
  <si>
    <t>FRADE-PBA-1350 (HP Compressor Trem 1)Pressure - Separation Gas Injection (2)|Pre-alarm Hi</t>
  </si>
  <si>
    <t>FRADE-PBA-1350 (HP Compressor Trem 1)Pressure - Separation Gas Injection (2)|Pre-alarm Lo</t>
  </si>
  <si>
    <t>FRADE-PBA-1350 (HP Compressor Trem 1)Temperature - Comp DE Bearing (1)</t>
  </si>
  <si>
    <t>FRADE-PBA-1350 (HP Compressor Trem 1)Temperature - Comp DE Bearing (1)|Hi</t>
  </si>
  <si>
    <t>FRADE-PBA-1350 (HP Compressor Trem 1)Temperature - Comp DE Bearing (1)|HiHi</t>
  </si>
  <si>
    <t>FRADE-PBA-1350 (HP Compressor Trem 1)Temperature - Comp DE Bearing (1)|Pre-alarm Hi</t>
  </si>
  <si>
    <t>FRADE-PBA-1350 (HP Compressor Trem 1)Temperature - Comp DE Bearing (2)</t>
  </si>
  <si>
    <t>FRADE-PBA-1350 (HP Compressor Trem 1)Temperature - Comp DE Bearing (2)|Hi</t>
  </si>
  <si>
    <t>FRADE-PBA-1350 (HP Compressor Trem 1)Temperature - Comp DE Bearing (2)|HiHi</t>
  </si>
  <si>
    <t>FRADE-PBA-1350 (HP Compressor Trem 1)Temperature - Comp DE Bearing (2)|Pre-alarm Hi</t>
  </si>
  <si>
    <t>FRADE-PBA-1350 (HP Compressor Trem 1)Temperature - Comp NDE Bearing (1)</t>
  </si>
  <si>
    <t>FRADE-PBA-1350 (HP Compressor Trem 1)Temperature - Comp NDE Bearing (1)|Hi</t>
  </si>
  <si>
    <t>FRADE-PBA-1350 (HP Compressor Trem 1)Temperature - Comp NDE Bearing (1)|HiHi</t>
  </si>
  <si>
    <t>FRADE-PBA-1350 (HP Compressor Trem 1)Temperature - Comp NDE Bearing (1)|Pre-alarm Hi</t>
  </si>
  <si>
    <t>FRADE-PBA-1350 (HP Compressor Trem 1)Temperature - Comp NDE Bearing (2)</t>
  </si>
  <si>
    <t>FRADE-PBA-1350 (HP Compressor Trem 1)Temperature - Comp NDE Bearing (2)|Hi</t>
  </si>
  <si>
    <t>FRADE-PBA-1350 (HP Compressor Trem 1)Temperature - Comp NDE Bearing (2)|HiHi</t>
  </si>
  <si>
    <t>FRADE-PBA-1350 (HP Compressor Trem 1)Temperature - Comp NDE Bearing (2)|Pre-alarm Hi</t>
  </si>
  <si>
    <t>FRADE-PBA-1350 (HP Compressor Trem 1)Temperature - Gear Shaft HS Bearing DE (1)</t>
  </si>
  <si>
    <t>FRADE-PBA-1350 (HP Compressor Trem 1)Temperature - Gear Shaft HS Bearing DE (1)|Hi</t>
  </si>
  <si>
    <t>FRADE-PBA-1350 (HP Compressor Trem 1)Temperature - Gear Shaft HS Bearing DE (1)|HiHi</t>
  </si>
  <si>
    <t>FRADE-PBA-1350 (HP Compressor Trem 1)Temperature - Gear Shaft HS Bearing DE (1)|Pre-alarm Hi</t>
  </si>
  <si>
    <t>FRADE-PBA-1350 (HP Compressor Trem 1)Temperature - Gear Shaft HS Bearing DE (2)</t>
  </si>
  <si>
    <t>FRADE-PBA-1350 (HP Compressor Trem 1)Temperature - Gear Shaft HS Bearing DE (2)|Hi</t>
  </si>
  <si>
    <t>FRADE-PBA-1350 (HP Compressor Trem 1)Temperature - Gear Shaft HS Bearing DE (2)|HiHi</t>
  </si>
  <si>
    <t>FRADE-PBA-1350 (HP Compressor Trem 1)Temperature - Gear Shaft HS Bearing DE (2)|Pre-alarm Hi</t>
  </si>
  <si>
    <t>FRADE-PBA-1350 (HP Compressor Trem 1)Temperature - Gear Shaft HS Bearing NDE (1)</t>
  </si>
  <si>
    <t>FRADE-PBA-1350 (HP Compressor Trem 1)Temperature - Gear Shaft HS Bearing NDE (1)|Hi</t>
  </si>
  <si>
    <t>FRADE-PBA-1350 (HP Compressor Trem 1)Temperature - Gear Shaft HS Bearing NDE (1)|HiHi</t>
  </si>
  <si>
    <t>FRADE-PBA-1350 (HP Compressor Trem 1)Temperature - Gear Shaft HS Bearing NDE (1)|Pre-alarm Hi</t>
  </si>
  <si>
    <t>FRADE-PBA-1350 (HP Compressor Trem 1)Temperature - Gear Shaft HS Bearing NDE (2)</t>
  </si>
  <si>
    <t>FRADE-PBA-1350 (HP Compressor Trem 1)Temperature - Gear Shaft HS Bearing NDE (2)|Hi</t>
  </si>
  <si>
    <t>FRADE-PBA-1350 (HP Compressor Trem 1)Temperature - Gear Shaft HS Bearing NDE (2)|HiHi</t>
  </si>
  <si>
    <t>FRADE-PBA-1350 (HP Compressor Trem 1)Temperature - Gear Shaft HS Bearing NDE (2)|Pre-alarm Hi</t>
  </si>
  <si>
    <t>FRADE-PBA-1350 (HP Compressor Trem 1)Temperature - Gear Shaft LS Bearing DE (1)</t>
  </si>
  <si>
    <t>FRADE-PBA-1350 (HP Compressor Trem 1)Temperature - Gear Shaft LS Bearing DE (1)|Hi</t>
  </si>
  <si>
    <t>FRADE-PBA-1350 (HP Compressor Trem 1)Temperature - Gear Shaft LS Bearing DE (1)|HiHi</t>
  </si>
  <si>
    <t>FRADE-PBA-1350 (HP Compressor Trem 1)Temperature - Gear Shaft LS Bearing DE (1)|Pre-alarm Hi</t>
  </si>
  <si>
    <t>FRADE-PBA-1350 (HP Compressor Trem 1)Temperature - Gear Shaft LS Bearing DE (2)</t>
  </si>
  <si>
    <t>FRADE-PBA-1350 (HP Compressor Trem 1)Temperature - Gear Shaft LS Bearing DE (2)|Hi</t>
  </si>
  <si>
    <t>FRADE-PBA-1350 (HP Compressor Trem 1)Temperature - Gear Shaft LS Bearing DE (2)|HiHi</t>
  </si>
  <si>
    <t>FRADE-PBA-1350 (HP Compressor Trem 1)Temperature - Gear Shaft LS Bearing DE (2)|Pre-alarm Hi</t>
  </si>
  <si>
    <t>FRADE-PBA-1350 (HP Compressor Trem 1)Temperature - Gear Shaft LS Bearing NDE (1)</t>
  </si>
  <si>
    <t>FRADE-PBA-1350 (HP Compressor Trem 1)Temperature - Gear Shaft LS Bearing NDE (1)|Hi</t>
  </si>
  <si>
    <t>FRADE-PBA-1350 (HP Compressor Trem 1)Temperature - Gear Shaft LS Bearing NDE (1)|HiHi</t>
  </si>
  <si>
    <t>FRADE-PBA-1350 (HP Compressor Trem 1)Temperature - Gear Shaft LS Bearing NDE (1)|Pre-alarm Hi</t>
  </si>
  <si>
    <t>FRADE-PBA-1350 (HP Compressor Trem 1)Temperature - Gear Shaft LS Bearing NDE (2)</t>
  </si>
  <si>
    <t>FRADE-PBA-1350 (HP Compressor Trem 1)Temperature - Gear Shaft LS Bearing NDE (2)|Hi</t>
  </si>
  <si>
    <t>FRADE-PBA-1350 (HP Compressor Trem 1)Temperature - Gear Shaft LS Bearing NDE (2)|HiHi</t>
  </si>
  <si>
    <t>FRADE-PBA-1350 (HP Compressor Trem 1)Temperature - Gear Shaft LS Bearing NDE (2)|Pre-alarm Hi</t>
  </si>
  <si>
    <t>FRADE-PBA-1350 (HP Compressor Trem 1)Temperature - Gear THRUST Bearing Inboard (1)</t>
  </si>
  <si>
    <t>FRADE-PBA-1350 (HP Compressor Trem 1)Temperature - Gear THRUST Bearing Inboard (1)|Hi</t>
  </si>
  <si>
    <t>FRADE-PBA-1350 (HP Compressor Trem 1)Temperature - Gear THRUST Bearing Inboard (1)|HiHi</t>
  </si>
  <si>
    <t>FRADE-PBA-1350 (HP Compressor Trem 1)Temperature - Gear THRUST Bearing Inboard (1)|Pre-alarm Hi</t>
  </si>
  <si>
    <t>FRADE-PBA-1350 (HP Compressor Trem 1)Temperature - Gear THRUST Bearing Inboard (2)</t>
  </si>
  <si>
    <t>FRADE-PBA-1350 (HP Compressor Trem 1)Temperature - Gear THRUST Bearing Inboard (2)|Hi</t>
  </si>
  <si>
    <t>FRADE-PBA-1350 (HP Compressor Trem 1)Temperature - Gear THRUST Bearing Inboard (2)|HiHi</t>
  </si>
  <si>
    <t>FRADE-PBA-1350 (HP Compressor Trem 1)Temperature - Gear THRUST Bearing Inboard (2)|Pre-alarm Hi</t>
  </si>
  <si>
    <t>FRADE-PBA-1350 (HP Compressor Trem 1)Temperature - Gear THRUST Bearing Outboard (1)</t>
  </si>
  <si>
    <t>FRADE-PBA-1350 (HP Compressor Trem 1)Temperature - Gear THRUST Bearing Outboard (1)|Hi</t>
  </si>
  <si>
    <t>FRADE-PBA-1350 (HP Compressor Trem 1)Temperature - Gear THRUST Bearing Outboard (1)|HiHi</t>
  </si>
  <si>
    <t>FRADE-PBA-1350 (HP Compressor Trem 1)Temperature - Gear THRUST Bearing Outboard (1)|Pre-alarm Hi</t>
  </si>
  <si>
    <t>FRADE-PBA-1350 (HP Compressor Trem 1)Temperature - Gear THRUST Bearing Outboard (2)</t>
  </si>
  <si>
    <t>FRADE-PBA-1350 (HP Compressor Trem 1)Temperature - Gear THRUST Bearing Outboard (2)|Hi</t>
  </si>
  <si>
    <t>FRADE-PBA-1350 (HP Compressor Trem 1)Temperature - Gear THRUST Bearing Outboard (2)|HiHi</t>
  </si>
  <si>
    <t>FRADE-PBA-1350 (HP Compressor Trem 1)Temperature - Gear THRUST Bearing Outboard (2)|Pre-alarm Hi</t>
  </si>
  <si>
    <t>FRADE-CM-1350 (HP Motor Trem 1)Temperature - Motor DE Bearing (2)</t>
  </si>
  <si>
    <t>FRADE-CM-1350 (HP Motor Trem 1)Temperature - Motor DE Bearing (2)|Hi</t>
  </si>
  <si>
    <t>FRADE-CM-1350 (HP Motor Trem 1)Temperature - Motor DE Bearing (2)|HiHi</t>
  </si>
  <si>
    <t>FRADE-CM-1350 (HP Motor Trem 1)Temperature - Motor DE Bearing (2)|Pre-alarm Hi</t>
  </si>
  <si>
    <t>FRADE-CM-1350 (HP Motor Trem 1)Temperature - Motor NDE Bearing (2)</t>
  </si>
  <si>
    <t>FRADE-CM-1350 (HP Motor Trem 1)Temperature - Motor NDE Bearing (2)|Hi</t>
  </si>
  <si>
    <t>FRADE-CM-1350 (HP Motor Trem 1)Temperature - Motor NDE Bearing (2)|HiHi</t>
  </si>
  <si>
    <t>FRADE-CM-1350 (HP Motor Trem 1)Temperature - Motor NDE Bearing (2)|Pre-alarm Hi</t>
  </si>
  <si>
    <t>FRADE-PBA-1350 (HP Compressor Trem 1)Vibration - Comp DE Bearing (1)</t>
  </si>
  <si>
    <t>FRADE-PBA-1350 (HP Compressor Trem 1)Vibration - Comp DE Bearing (1)|Hi</t>
  </si>
  <si>
    <t>FRADE-PBA-1350 (HP Compressor Trem 1)Vibration - Comp DE Bearing (1)|HiHi</t>
  </si>
  <si>
    <t>FRADE-PBA-1350 (HP Compressor Trem 1)Vibration - Comp DE Bearing (1)|Pre-alarm Hi</t>
  </si>
  <si>
    <t>FRADE-PBA-1350 (HP Compressor Trem 1)Vibration - Comp DE Bearing (2)</t>
  </si>
  <si>
    <t>FRADE-PBA-1350 (HP Compressor Trem 1)Vibration - Comp DE Bearing (2)|Hi</t>
  </si>
  <si>
    <t>FRADE-PBA-1350 (HP Compressor Trem 1)Vibration - Comp DE Bearing (2)|HiHi</t>
  </si>
  <si>
    <t>FRADE-PBA-1350 (HP Compressor Trem 1)Vibration - Comp DE Bearing (2)|Pre-alarm Hi</t>
  </si>
  <si>
    <t>FRADE-PBA-1350 (HP Compressor Trem 1)Vibration - Comp NDE Bearing (1)</t>
  </si>
  <si>
    <t>FRADE-PBA-1350 (HP Compressor Trem 1)Vibration - Comp NDE Bearing (1)|Hi</t>
  </si>
  <si>
    <t>FRADE-PBA-1350 (HP Compressor Trem 1)Vibration - Comp NDE Bearing (1)|HiHi</t>
  </si>
  <si>
    <t>FRADE-PBA-1350 (HP Compressor Trem 1)Vibration - Comp NDE Bearing (1)|Pre-alarm Hi</t>
  </si>
  <si>
    <t>FRADE-PBA-1350 (HP Compressor Trem 1)Vibration - Comp NDE Bearing (2)</t>
  </si>
  <si>
    <t>FRADE-PBA-1350 (HP Compressor Trem 1)Vibration - Comp NDE Bearing (2)|Hi</t>
  </si>
  <si>
    <t>FRADE-PBA-1350 (HP Compressor Trem 1)Vibration - Comp NDE Bearing (2)|HiHi</t>
  </si>
  <si>
    <t>FRADE-PBA-1350 (HP Compressor Trem 1)Vibration - Comp NDE Bearing (2)|Pre-alarm Hi</t>
  </si>
  <si>
    <t>FRADE-PBA-1350 (HP Compressor Trem 1)Vibration - Gear Shaft HS Bearing DE (1)</t>
  </si>
  <si>
    <t>FRADE-PBA-1350 (HP Compressor Trem 1)Vibration - Gear Shaft HS Bearing DE (1)|Hi</t>
  </si>
  <si>
    <t>FRADE-PBA-1350 (HP Compressor Trem 1)Vibration - Gear Shaft HS Bearing DE (1)|HiHi</t>
  </si>
  <si>
    <t>FRADE-PBA-1350 (HP Compressor Trem 1)Vibration - Gear Shaft HS Bearing DE (1)|Pre-alarm Hi</t>
  </si>
  <si>
    <t>FRADE-PBA-1350 (HP Compressor Trem 1)Vibration - Gear Shaft HS Bearing DE (2)</t>
  </si>
  <si>
    <t>FRADE-PBA-1350 (HP Compressor Trem 1)Vibration - Gear Shaft HS Bearing DE (2)|Hi</t>
  </si>
  <si>
    <t>FRADE-PBA-1350 (HP Compressor Trem 1)Vibration - Gear Shaft HS Bearing DE (2)|HiHi</t>
  </si>
  <si>
    <t>FRADE-PBA-1350 (HP Compressor Trem 1)Vibration - Gear Shaft HS Bearing DE (2)|Pre-alarm Hi</t>
  </si>
  <si>
    <t>FRADE-PBA-1350 (HP Compressor Trem 1)Vibration - Gear Shaft LS Bearing DE (1)</t>
  </si>
  <si>
    <t>FRADE-PBA-1350 (HP Compressor Trem 1)Vibration - Gear Shaft LS Bearing DE (1)|Hi</t>
  </si>
  <si>
    <t>FRADE-PBA-1350 (HP Compressor Trem 1)Vibration - Gear Shaft LS Bearing DE (1)|HiHi</t>
  </si>
  <si>
    <t>FRADE-PBA-1350 (HP Compressor Trem 1)Vibration - Gear Shaft LS Bearing DE (1)|Pre-alarm Hi</t>
  </si>
  <si>
    <t>FRADE-PBA-1350 (HP Compressor Trem 1)Vibration - Gear Shaft LS Bearing DE (2)</t>
  </si>
  <si>
    <t>FRADE-PBA-1350 (HP Compressor Trem 1)Vibration - Gear Shaft LS Bearing DE (2)|Hi</t>
  </si>
  <si>
    <t>FRADE-PBA-1350 (HP Compressor Trem 1)Vibration - Gear Shaft LS Bearing DE (2)|HiHi</t>
  </si>
  <si>
    <t>FRADE-PBA-1350 (HP Compressor Trem 1)Vibration - Gear Shaft LS Bearing DE (2)|Pre-alarm Hi</t>
  </si>
  <si>
    <t>FRADE-PBA-1350 (HP Compressor Trem 1)Flow - Piston Balancing Line</t>
  </si>
  <si>
    <t>FRADE-PBA-1350 (HP Compressor Trem 1)Flow - Piston Balancing Line|Hi</t>
  </si>
  <si>
    <t>FRADE-PBA-1350 (HP Compressor Trem 1)Flow - Piston Balancing Line|HiHi</t>
  </si>
  <si>
    <t>FRADE-PBA-1350 (HP Compressor Trem 1)Flow - Piston Balancing Line|Lo</t>
  </si>
  <si>
    <t>FRADE-PBA-1350 (HP Compressor Trem 1)Flow - Piston Balancing Line|Pre-alarm Hi</t>
  </si>
  <si>
    <t>FRADE-PBA-1350 (HP Compressor Trem 1)Temperature - Compressor DGS Cartridge</t>
  </si>
  <si>
    <t>FRADE-PBA-1350 (HP Compressor Trem 1)Temperature - Compressor DGS Cartridge|Hi</t>
  </si>
  <si>
    <t>FRADE-PBA-1350 (HP Compressor Trem 1)Temperature - Compressor DGS Cartridge|HiHi</t>
  </si>
  <si>
    <t>FRADE-PBA-1350 (HP Compressor Trem 1)Temperature - Compressor DGS Cartridge|Lo</t>
  </si>
  <si>
    <t>FRADE-PBA-1350 (HP Compressor Trem 1)Temperature - Compressor DGS Cartridge|LoLo</t>
  </si>
  <si>
    <t>FRADE-PBA-1350 (HP Compressor Trem 1)Temperature - Compressor DGS Cartridge|Pre-alarm Hi</t>
  </si>
  <si>
    <t>FRADE-PBA-1350 (HP Compressor Trem 1)Temperature - Compressor DGS Cartridge|Pre-alarm Lo</t>
  </si>
  <si>
    <t>FRADE-PBA-1350 (HP Compressor Trem 1)Temperature - Comp THRUST Bearing Outboard (1)</t>
  </si>
  <si>
    <t>FRADE-PBA-1350 (HP Compressor Trem 1)Temperature - Comp THRUST Bearing Outboard (1)|Hi</t>
  </si>
  <si>
    <t>FRADE-PBA-1350 (HP Compressor Trem 1)Temperature - Comp THRUST Bearing Outboard (1)|HiHi</t>
  </si>
  <si>
    <t>FRADE-PBA-1350 (HP Compressor Trem 1)Temperature - Comp THRUST Bearing Outboard (1)|Pre-alarm Hi</t>
  </si>
  <si>
    <t>FRADE-PBA-1350 (HP Compressor Trem 1)Temperature - Comp THRUST Bearing Outboard (2)</t>
  </si>
  <si>
    <t>FRADE-PBA-1350 (HP Compressor Trem 1)Temperature - Comp THRUST Bearing Outboard (2)|Hi</t>
  </si>
  <si>
    <t>FRADE-PBA-1350 (HP Compressor Trem 1)Temperature - Comp THRUST Bearing Outboard (2)|HiHi</t>
  </si>
  <si>
    <t>FRADE-PBA-1350 (HP Compressor Trem 1)Temperature - Comp THRUST Bearing Outboard (2)|Pre-alarm Hi</t>
  </si>
  <si>
    <t>FRADE-PBA-1350 (HP Compressor Trem 1)Temperature - Comp THRUST Bearing Inboard (1)</t>
  </si>
  <si>
    <t>FRADE-PBA-1350 (HP Compressor Trem 1)Temperature - Comp THRUST Bearing Inboard (1)|Hi</t>
  </si>
  <si>
    <t>FRADE-PBA-1350 (HP Compressor Trem 1)Temperature - Comp THRUST Bearing Inboard (1)|HiHi</t>
  </si>
  <si>
    <t>FRADE-PBA-1350 (HP Compressor Trem 1)Temperature - Comp THRUST Bearing Inboard (1)|Pre-alarm Hi</t>
  </si>
  <si>
    <t>FRADE-PBA-1350 (HP Compressor Trem 1)Temperature - Comp THRUST Bearing Inboard (2)</t>
  </si>
  <si>
    <t>FRADE-PBA-1350 (HP Compressor Trem 1)Temperature - Comp THRUST Bearing Inboard (2)|Hi</t>
  </si>
  <si>
    <t>FRADE-PBA-1350 (HP Compressor Trem 1)Temperature - Comp THRUST Bearing Inboard (2)|HiHi</t>
  </si>
  <si>
    <t>FRADE-PBA-1350 (HP Compressor Trem 1)Temperature - Comp THRUST Bearing Inboard (2)|Pre-alarm Hi</t>
  </si>
  <si>
    <t>FRADE-PBA-2350 (HP Compressor Trem 2)</t>
  </si>
  <si>
    <t>FRADE-PBA-2350 (HP Compressor Trem 2)Delta Pressure - Lube Oil Filter</t>
  </si>
  <si>
    <t>FRADE-PBA-2350 (HP Compressor Trem 2)Delta Pressure - Lube Oil Filter|Hi</t>
  </si>
  <si>
    <t>FRADE-PBA-2350 (HP Compressor Trem 2)Delta Pressure - Lube Oil Filter|HiHi</t>
  </si>
  <si>
    <t>FRADE-PBA-2350 (HP Compressor Trem 2)Delta Pressure - Lube Oil Filter|Pre-alarm Hi</t>
  </si>
  <si>
    <t>FRADE-PBA-2350 (HP Compressor Trem 2)Level - Lube Oil Tank (1)</t>
  </si>
  <si>
    <t>FRADE-PBA-2350 (HP Compressor Trem 2)Level - Lube Oil Tank (1)|Hi</t>
  </si>
  <si>
    <t>FRADE-PBA-2350 (HP Compressor Trem 2)Level - Lube Oil Tank (1)|HiHi</t>
  </si>
  <si>
    <t>FRADE-PBA-2350 (HP Compressor Trem 2)Level - Lube Oil Tank (1)|Lo</t>
  </si>
  <si>
    <t>FRADE-PBA-2350 (HP Compressor Trem 2)Level - Lube Oil Tank (1)|LoLo</t>
  </si>
  <si>
    <t>FRADE-PBA-2350 (HP Compressor Trem 2)Level - Lube Oil Tank (1)|Pre-alarm Hi</t>
  </si>
  <si>
    <t>FRADE-PBA-2350 (HP Compressor Trem 2)Level - Lube Oil Tank (1)|Pre-alarm Lo</t>
  </si>
  <si>
    <t>FRADE-PBA-2350 (HP Compressor Trem 2)Level - Lube Oil Tank (2)</t>
  </si>
  <si>
    <t>FRADE-PBA-2350 (HP Compressor Trem 2)Level - Rundown Tank</t>
  </si>
  <si>
    <t>FRADE-PBA-2350 (HP Compressor Trem 2)Level - Rundown Tank|Hi</t>
  </si>
  <si>
    <t>FRADE-PBA-2350 (HP Compressor Trem 2)Level - Rundown Tank|Lo</t>
  </si>
  <si>
    <t>FRADE-PBA-2350 (HP Compressor Trem 2)Level - Rundown Tank|LoLo</t>
  </si>
  <si>
    <t>FRADE-PBA-2350 (HP Compressor Trem 2)Level - Rundown Tank|Pre-alarm Lo</t>
  </si>
  <si>
    <t>FRADE-PBA-2350 (HP Compressor Trem 2)Pressure - Lube Oil Bearings Header</t>
  </si>
  <si>
    <t>FRADE-PBA-2350 (HP Compressor Trem 2)Pressure - Lube Oil Bearings Header|Hi</t>
  </si>
  <si>
    <t>FRADE-PBA-2350 (HP Compressor Trem 2)Pressure - Lube Oil Bearings Header|Lo</t>
  </si>
  <si>
    <t>FRADE-PBA-2350 (HP Compressor Trem 2)Pressure - Lube Oil Bearings Header|LoLo</t>
  </si>
  <si>
    <t>FRADE-PBA-2350 (HP Compressor Trem 2)Pressure - Lube Oil Bearings Header|Pre-alarm Hi</t>
  </si>
  <si>
    <t>FRADE-PBA-2350 (HP Compressor Trem 2)Pressure - Lube Oil Bearings Header|Pre-alarm Lo</t>
  </si>
  <si>
    <t>FRADE-PBA-2350 (HP Compressor Trem 2)Pressure - Lube Oil Bearings Header (2)</t>
  </si>
  <si>
    <t>FRADE-PBA-2350 (HP Compressor Trem 2)Pressure - Lube Oil Bearings Header (2)|Hi</t>
  </si>
  <si>
    <t>FRADE-PBA-2350 (HP Compressor Trem 2)Pressure - Lube Oil Bearings Header (2)|Lo</t>
  </si>
  <si>
    <t>FRADE-PBA-2350 (HP Compressor Trem 2)Pressure - Lube Oil Bearings Header (2)|LoLo</t>
  </si>
  <si>
    <t>FRADE-PBA-2350 (HP Compressor Trem 2)Pressure - Lube Oil Bearings Header (2)|Pre-alarm Hi</t>
  </si>
  <si>
    <t>FRADE-PBA-2350 (HP Compressor Trem 2)Pressure - Lube Oil Bearings Header (2)|Pre-alarm Lo</t>
  </si>
  <si>
    <t>FRADE-PBA-2350 (HP Compressor Trem 2)Temperature - Lube Oil Header</t>
  </si>
  <si>
    <t>FRADE-PBA-2350 (HP Compressor Trem 2)Temperature - Lube Oil Header|Hi</t>
  </si>
  <si>
    <t>FRADE-PBA-2350 (HP Compressor Trem 2)Temperature - Lube Oil Header|HiHi</t>
  </si>
  <si>
    <t>FRADE-PBA-2350 (HP Compressor Trem 2)Temperature - Lube Oil Header|Lo</t>
  </si>
  <si>
    <t>FRADE-PBA-2350 (HP Compressor Trem 2)Temperature - Lube Oil Header|LoLo</t>
  </si>
  <si>
    <t>FRADE-PBA-2350 (HP Compressor Trem 2)Temperature - Lube Oil Header|Pre-alarm Hi</t>
  </si>
  <si>
    <t>FRADE-PBA-2350 (HP Compressor Trem 2)Temperature - Lube Oil Header|Pre-alarm Lo</t>
  </si>
  <si>
    <t>FRADE-PBA-2350 (HP Compressor Trem 2)Temperature - Lube Oil Tank</t>
  </si>
  <si>
    <t>FRADE-PBA-2350 (HP Compressor Trem 2)Temperature - Lube Oil Tank|Hi</t>
  </si>
  <si>
    <t>FRADE-PBA-2350 (HP Compressor Trem 2)Temperature - Lube Oil Tank|HiHi</t>
  </si>
  <si>
    <t>FRADE-PBA-2350 (HP Compressor Trem 2)Temperature - Lube Oil Tank|Lo</t>
  </si>
  <si>
    <t>FRADE-PBA-2350 (HP Compressor Trem 2)Temperature - Lube Oil Tank|LoLo</t>
  </si>
  <si>
    <t>FRADE-PBA-2350 (HP Compressor Trem 2)Temperature - Lube Oil Tank|Pre-alarm Hi</t>
  </si>
  <si>
    <t>FRADE-PBA-2350 (HP Compressor Trem 2)Temperature - Lube Oil Tank|Pre-alarm Lo</t>
  </si>
  <si>
    <t>FRADE-CM-2350 (HP Motor Trem 2)</t>
  </si>
  <si>
    <t>FRADE-CM-2350 (HP Motor Trem 2)Temperature - Motor DE Bearing</t>
  </si>
  <si>
    <t>FRADE-CM-2350 (HP Motor Trem 2)Temperature - Motor DE Bearing|Hi</t>
  </si>
  <si>
    <t>FRADE-CM-2350 (HP Motor Trem 2)Temperature - Motor DE Bearing|HiHi</t>
  </si>
  <si>
    <t>FRADE-CM-2350 (HP Motor Trem 2)Temperature - Motor DE Bearing|Pre-alarm Hi</t>
  </si>
  <si>
    <t>FRADE-CM-2350 (HP Motor Trem 2)Temperature - Motor NDE Bearing</t>
  </si>
  <si>
    <t>FRADE-CM-2350 (HP Motor Trem 2)Temperature - Motor NDE Bearing|Hi</t>
  </si>
  <si>
    <t>FRADE-CM-2350 (HP Motor Trem 2)Temperature - Motor NDE Bearing|HiHi</t>
  </si>
  <si>
    <t>FRADE-CM-2350 (HP Motor Trem 2)Temperature - Motor NDE Bearing|Pre-alarm Hi</t>
  </si>
  <si>
    <t>FRADE-CM-2350 (HP Motor Trem 2)Temperature - Stator Air Cold (1)</t>
  </si>
  <si>
    <t>FRADE-CM-2350 (HP Motor Trem 2)Temperature - Stator Air Cold (1)|Hi</t>
  </si>
  <si>
    <t>FRADE-CM-2350 (HP Motor Trem 2)Temperature - Stator Air Cold (1)|HiHi</t>
  </si>
  <si>
    <t>FRADE-CM-2350 (HP Motor Trem 2)Temperature - Stator Air Cold (1)|Pre-alarm Hi</t>
  </si>
  <si>
    <t>FRADE-CM-2350 (HP Motor Trem 2)Temperature - Stator Air Hot</t>
  </si>
  <si>
    <t>FRADE-CM-2350 (HP Motor Trem 2)Temperature - Stator Air Hot|Hi</t>
  </si>
  <si>
    <t>FRADE-CM-2350 (HP Motor Trem 2)Temperature - Stator Air Hot|HiHi</t>
  </si>
  <si>
    <t>FRADE-CM-2350 (HP Motor Trem 2)Temperature - Stator Air Hot|Pre-alarm Hi</t>
  </si>
  <si>
    <t>FRADE-CM-2350 (HP Motor Trem 2)Temperature - Stator U</t>
  </si>
  <si>
    <t>FRADE-CM-2350 (HP Motor Trem 2)Temperature - Stator U|Hi</t>
  </si>
  <si>
    <t>FRADE-CM-2350 (HP Motor Trem 2)Temperature - Stator U|HiHi</t>
  </si>
  <si>
    <t>FRADE-CM-2350 (HP Motor Trem 2)Temperature - Stator U|Lo</t>
  </si>
  <si>
    <t>FRADE-CM-2350 (HP Motor Trem 2)Temperature - Stator U|Pre-alarm Hi</t>
  </si>
  <si>
    <t>FRADE-CM-2350 (HP Motor Trem 2)Temperature - Stator U (2)</t>
  </si>
  <si>
    <t>FRADE-CM-2350 (HP Motor Trem 2)Temperature - Stator U (2)|Hi</t>
  </si>
  <si>
    <t>FRADE-CM-2350 (HP Motor Trem 2)Temperature - Stator U (2)|HiHi</t>
  </si>
  <si>
    <t>FRADE-CM-2350 (HP Motor Trem 2)Temperature - Stator U (2)|Lo</t>
  </si>
  <si>
    <t>FRADE-CM-2350 (HP Motor Trem 2)Temperature - Stator U (2)|Pre-alarm Hi</t>
  </si>
  <si>
    <t>FRADE-CM-2350 (HP Motor Trem 2)Temperature - Stator V</t>
  </si>
  <si>
    <t>FRADE-CM-2350 (HP Motor Trem 2)Temperature - Stator V|Hi</t>
  </si>
  <si>
    <t>FRADE-CM-2350 (HP Motor Trem 2)Temperature - Stator V|HiHi</t>
  </si>
  <si>
    <t>FRADE-CM-2350 (HP Motor Trem 2)Temperature - Stator V|Lo</t>
  </si>
  <si>
    <t>FRADE-CM-2350 (HP Motor Trem 2)Temperature - Stator V|Pre-alarm Hi</t>
  </si>
  <si>
    <t>FRADE-CM-2350 (HP Motor Trem 2)Temperature - Stator V (2)</t>
  </si>
  <si>
    <t>FRADE-CM-2350 (HP Motor Trem 2)Temperature - Stator V (2)|Hi</t>
  </si>
  <si>
    <t>FRADE-CM-2350 (HP Motor Trem 2)Temperature - Stator V (2)|HiHi</t>
  </si>
  <si>
    <t>FRADE-CM-2350 (HP Motor Trem 2)Temperature - Stator V (2)|Lo</t>
  </si>
  <si>
    <t>FRADE-CM-2350 (HP Motor Trem 2)Temperature - Stator V (2)|Pre-alarm Hi</t>
  </si>
  <si>
    <t>FRADE-CM-2350 (HP Motor Trem 2)Temperature - Stator W</t>
  </si>
  <si>
    <t>FRADE-CM-2350 (HP Motor Trem 2)Temperature - Stator W|Hi</t>
  </si>
  <si>
    <t>FRADE-CM-2350 (HP Motor Trem 2)Temperature - Stator W|HiHi</t>
  </si>
  <si>
    <t>FRADE-CM-2350 (HP Motor Trem 2)Temperature - Stator W|Lo</t>
  </si>
  <si>
    <t>FRADE-CM-2350 (HP Motor Trem 2)Temperature - Stator W|Pre-alarm Hi</t>
  </si>
  <si>
    <t>FRADE-CM-2350 (HP Motor Trem 2)Temperature - Stator W (2)</t>
  </si>
  <si>
    <t>FRADE-CM-2350 (HP Motor Trem 2)Temperature - Stator W (2)|Hi</t>
  </si>
  <si>
    <t>FRADE-CM-2350 (HP Motor Trem 2)Temperature - Stator W (2)|HiHi</t>
  </si>
  <si>
    <t>FRADE-CM-2350 (HP Motor Trem 2)Temperature - Stator W (2)|Lo</t>
  </si>
  <si>
    <t>FRADE-CM-2350 (HP Motor Trem 2)Temperature - Stator W (2)|Pre-alarm Hi</t>
  </si>
  <si>
    <t>FRADE-CM-2350 (HP Motor Trem 2)Vibration - Motor DE Bearing (1)</t>
  </si>
  <si>
    <t>FRADE-CM-2350 (HP Motor Trem 2)Vibration - Motor DE Bearing (1)|Hi</t>
  </si>
  <si>
    <t>FRADE-CM-2350 (HP Motor Trem 2)Vibration - Motor DE Bearing (1)|HiHi</t>
  </si>
  <si>
    <t>FRADE-CM-2350 (HP Motor Trem 2)Vibration - Motor DE Bearing (1)|Pre-alarm Hi</t>
  </si>
  <si>
    <t>FRADE-CM-2350 (HP Motor Trem 2)Vibration - Motor DE Bearing (2)</t>
  </si>
  <si>
    <t>FRADE-CM-2350 (HP Motor Trem 2)Vibration - Motor DE Bearing (2)|Hi</t>
  </si>
  <si>
    <t>FRADE-CM-2350 (HP Motor Trem 2)Vibration - Motor DE Bearing (2)|HiHi</t>
  </si>
  <si>
    <t>FRADE-CM-2350 (HP Motor Trem 2)Vibration - Motor DE Bearing (2)|Pre-alarm Hi</t>
  </si>
  <si>
    <t>FRADE-CM-2350 (HP Motor Trem 2)Vibration - Motor NDE Bearing (1)</t>
  </si>
  <si>
    <t>FRADE-CM-2350 (HP Motor Trem 2)Vibration - Motor NDE Bearing (1)|Hi</t>
  </si>
  <si>
    <t>FRADE-CM-2350 (HP Motor Trem 2)Vibration - Motor NDE Bearing (1)|HiHi</t>
  </si>
  <si>
    <t>FRADE-CM-2350 (HP Motor Trem 2)Vibration - Motor NDE Bearing (1)|Pre-alarm Hi</t>
  </si>
  <si>
    <t>FRADE-CM-2350 (HP Motor Trem 2)Vibration - Motor NDE Bearing (2)</t>
  </si>
  <si>
    <t>FRADE-CM-2350 (HP Motor Trem 2)Vibration - Motor NDE Bearing (2)|Hi</t>
  </si>
  <si>
    <t>FRADE-CM-2350 (HP Motor Trem 2)Vibration - Motor NDE Bearing (2)|HiHi</t>
  </si>
  <si>
    <t>FRADE-CM-2350 (HP Motor Trem 2)Vibration - Motor NDE Bearing (2)|Pre-alarm Hi</t>
  </si>
  <si>
    <t>FRADE-PBA-2350 (HP Compressor Trem 2)Axial Displacement - Comp (1)</t>
  </si>
  <si>
    <t>FRADE-PBA-2350 (HP Compressor Trem 2)Axial Displacement - Comp (1)|Hi</t>
  </si>
  <si>
    <t>FRADE-PBA-2350 (HP Compressor Trem 2)Axial Displacement - Comp (1)|HiHi</t>
  </si>
  <si>
    <t>FRADE-PBA-2350 (HP Compressor Trem 2)Axial Displacement - Comp (1)|Lo</t>
  </si>
  <si>
    <t>FRADE-PBA-2350 (HP Compressor Trem 2)Axial Displacement - Comp (1)|LoLo</t>
  </si>
  <si>
    <t>FRADE-PBA-2350 (HP Compressor Trem 2)Axial Displacement - Comp (1)|Pre-alarm Hi</t>
  </si>
  <si>
    <t>FRADE-PBA-2350 (HP Compressor Trem 2)Axial Displacement - Comp (1)|Pre-alarm Lo</t>
  </si>
  <si>
    <t>FRADE-PBA-2350 (HP Compressor Trem 2)Axial Displacement - Comp (2)</t>
  </si>
  <si>
    <t>FRADE-PBA-2350 (HP Compressor Trem 2)Axial Displacement - Comp (2)|Hi</t>
  </si>
  <si>
    <t>FRADE-PBA-2350 (HP Compressor Trem 2)Axial Displacement - Comp (2)|HiHi</t>
  </si>
  <si>
    <t>FRADE-PBA-2350 (HP Compressor Trem 2)Axial Displacement - Comp (2)|Lo</t>
  </si>
  <si>
    <t>FRADE-PBA-2350 (HP Compressor Trem 2)Axial Displacement - Comp (2)|LoLo</t>
  </si>
  <si>
    <t>FRADE-PBA-2350 (HP Compressor Trem 2)Axial Displacement - Comp (2)|Pre-alarm Hi</t>
  </si>
  <si>
    <t>FRADE-PBA-2350 (HP Compressor Trem 2)Axial Displacement - Comp (2)|Pre-alarm Lo</t>
  </si>
  <si>
    <t>FRADE-PBA-2350 (HP Compressor Trem 2)Axial Displacement - Gear Box (1)</t>
  </si>
  <si>
    <t>FRADE-PBA-2350 (HP Compressor Trem 2)Axial Displacement - Gear Box (1)|Hi</t>
  </si>
  <si>
    <t>FRADE-PBA-2350 (HP Compressor Trem 2)Axial Displacement - Gear Box (1)|HiHi</t>
  </si>
  <si>
    <t>FRADE-PBA-2350 (HP Compressor Trem 2)Axial Displacement - Gear Box (1)|Lo</t>
  </si>
  <si>
    <t>FRADE-PBA-2350 (HP Compressor Trem 2)Axial Displacement - Gear Box (1)|LoLo</t>
  </si>
  <si>
    <t>FRADE-PBA-2350 (HP Compressor Trem 2)Axial Displacement - Gear Box (1)|Pre-alarm Hi</t>
  </si>
  <si>
    <t>FRADE-PBA-2350 (HP Compressor Trem 2)Axial Displacement - Gear Box (1)|Pre-alarm Lo</t>
  </si>
  <si>
    <t>FRADE-PBA-2350 (HP Compressor Trem 2)Axial Displacement - Gear Box (2)</t>
  </si>
  <si>
    <t>FRADE-PBA-2350 (HP Compressor Trem 2)Axial Displacement - Gear Box (2)|Hi</t>
  </si>
  <si>
    <t>FRADE-PBA-2350 (HP Compressor Trem 2)Axial Displacement - Gear Box (2)|HiHi</t>
  </si>
  <si>
    <t>FRADE-PBA-2350 (HP Compressor Trem 2)Axial Displacement - Gear Box (2)|Lo</t>
  </si>
  <si>
    <t>FRADE-PBA-2350 (HP Compressor Trem 2)Axial Displacement - Gear Box (2)|LoLo</t>
  </si>
  <si>
    <t>FRADE-PBA-2350 (HP Compressor Trem 2)Axial Displacement - Gear Box (2)|Pre-alarm Hi</t>
  </si>
  <si>
    <t>FRADE-PBA-2350 (HP Compressor Trem 2)Axial Displacement - Gear Box (2)|Pre-alarm Lo</t>
  </si>
  <si>
    <t>FRADE-CM-2350 (HP Motor Trem 2)Current</t>
  </si>
  <si>
    <t>FRADE-PBA-2350 (HP Compressor Trem 2)Delta Pressure - Primary Seal Gas Injection Filter</t>
  </si>
  <si>
    <t>FRADE-PBA-2350 (HP Compressor Trem 2)Delta Pressure - Primary Seal Gas Injection Filter|Hi</t>
  </si>
  <si>
    <t>FRADE-PBA-2350 (HP Compressor Trem 2)Delta Pressure - Primary Seal Gas Injection Filter|HiHi</t>
  </si>
  <si>
    <t>FRADE-PBA-2350 (HP Compressor Trem 2)Delta Pressure - Primary Seal Gas Injection Filter|Lo</t>
  </si>
  <si>
    <t>FRADE-PBA-2350 (HP Compressor Trem 2)Delta Pressure - Primary Seal Gas Injection Filter|LoLo</t>
  </si>
  <si>
    <t>FRADE-PBA-2350 (HP Compressor Trem 2)Delta Pressure - Primary Seal Gas Injection Filter|Pre-alarm Hi</t>
  </si>
  <si>
    <t>FRADE-PBA-2350 (HP Compressor Trem 2)Delta Pressure - Primary Seal Gas Injection Filter|Pre-alarm Lo</t>
  </si>
  <si>
    <t>FRADE-PBA-2350 (HP Compressor Trem 2)Pressure - Primary Seal Gas to Flare DE (1)</t>
  </si>
  <si>
    <t>FRADE-PBA-2350 (HP Compressor Trem 2)Pressure - Primary Seal Gas to Flare DE (1)|Hi</t>
  </si>
  <si>
    <t>FRADE-PBA-2350 (HP Compressor Trem 2)Pressure - Primary Seal Gas to Flare DE (1)|HiHi</t>
  </si>
  <si>
    <t>FRADE-PBA-2350 (HP Compressor Trem 2)Pressure - Primary Seal Gas to Flare DE (1)|Lo</t>
  </si>
  <si>
    <t>FRADE-PBA-2350 (HP Compressor Trem 2)Pressure - Primary Seal Gas to Flare DE (1)|LoLo</t>
  </si>
  <si>
    <t>FRADE-PBA-2350 (HP Compressor Trem 2)Pressure - Primary Seal Gas to Flare DE (2)</t>
  </si>
  <si>
    <t>FRADE-PBA-2350 (HP Compressor Trem 2)Pressure - Primary Seal Gas to Flare DE (2)|Hi</t>
  </si>
  <si>
    <t>FRADE-PBA-2350 (HP Compressor Trem 2)Pressure - Primary Seal Gas to Flare DE (2)|HiHi</t>
  </si>
  <si>
    <t>FRADE-PBA-2350 (HP Compressor Trem 2)Pressure - Primary Seal Gas to Flare DE (2)|Lo</t>
  </si>
  <si>
    <t>FRADE-PBA-2350 (HP Compressor Trem 2)Pressure - Primary Seal Gas to Flare DE (2)|LoLo</t>
  </si>
  <si>
    <t>FRADE-PBA-2350 (HP Compressor Trem 2)Pressure - Primary Seal Gas to Flare NDE (1)</t>
  </si>
  <si>
    <t>FRADE-PBA-2350 (HP Compressor Trem 2)Pressure - Primary Seal Gas to Flare NDE (1)|Hi</t>
  </si>
  <si>
    <t>FRADE-PBA-2350 (HP Compressor Trem 2)Pressure - Primary Seal Gas to Flare NDE (1)|HiHi</t>
  </si>
  <si>
    <t>FRADE-PBA-2350 (HP Compressor Trem 2)Pressure - Primary Seal Gas to Flare NDE (1)|Lo</t>
  </si>
  <si>
    <t>FRADE-PBA-2350 (HP Compressor Trem 2)Pressure - Primary Seal Gas to Flare NDE (1)|LoLo</t>
  </si>
  <si>
    <t>FRADE-PBA-2350 (HP Compressor Trem 2)Pressure - Primary Seal Gas to Flare NDE (2)</t>
  </si>
  <si>
    <t>FRADE-PBA-2350 (HP Compressor Trem 2)Pressure - Primary Seal Gas to Flare NDE (2)|Hi</t>
  </si>
  <si>
    <t>FRADE-PBA-2350 (HP Compressor Trem 2)Pressure - Primary Seal Gas to Flare NDE (2)|HiHi</t>
  </si>
  <si>
    <t>FRADE-PBA-2350 (HP Compressor Trem 2)Pressure - Primary Seal Gas to Flare NDE (2)|Lo</t>
  </si>
  <si>
    <t>FRADE-PBA-2350 (HP Compressor Trem 2)Pressure - Primary Seal Gas to Flare NDE (2)|LoLo</t>
  </si>
  <si>
    <t>FRADE-PBA-2350 (HP Compressor Trem 2)Flow - Primary Seal Gas to Flare DE (1)</t>
  </si>
  <si>
    <t>FRADE-PBA-2350 (HP Compressor Trem 2)Flow - Primary Seal Gas to Flare DE (1)|Hi</t>
  </si>
  <si>
    <t>FRADE-PBA-2350 (HP Compressor Trem 2)Flow - Primary Seal Gas to Flare DE (1)|HiHi</t>
  </si>
  <si>
    <t>FRADE-PBA-2350 (HP Compressor Trem 2)Flow - Primary Seal Gas to Flare DE (1)|Lo</t>
  </si>
  <si>
    <t>FRADE-PBA-2350 (HP Compressor Trem 2)Flow - Primary Seal Gas to Flare DE (1)|LoLo</t>
  </si>
  <si>
    <t>FRADE-PBA-2350 (HP Compressor Trem 2)Flow - Primary Seal Gas to Flare NDE (1)</t>
  </si>
  <si>
    <t>FRADE-PBA-2350 (HP Compressor Trem 2)Flow - Primary Seal Gas to Flare NDE (1)|Hi</t>
  </si>
  <si>
    <t>FRADE-PBA-2350 (HP Compressor Trem 2)Flow - Primary Seal Gas to Flare NDE (1)|HiHi</t>
  </si>
  <si>
    <t>FRADE-PBA-2350 (HP Compressor Trem 2)Flow - Primary Seal Gas to Flare NDE (1)|Lo</t>
  </si>
  <si>
    <t>FRADE-PBA-2350 (HP Compressor Trem 2)Flow - Primary Seal Gas to Flare NDE (1)|LoLo</t>
  </si>
  <si>
    <t>FRADE-PBA-2350 (HP Compressor Trem 2)Keyphasor - Gear Casing HS Shaft</t>
  </si>
  <si>
    <t>FRTS-XT-1798</t>
  </si>
  <si>
    <t>FRADE-PBA-2350 (HP Compressor Trem 2)Keyphasor - Gear Casing LS Shaft</t>
  </si>
  <si>
    <t>FRTS-XT-1719</t>
  </si>
  <si>
    <t>FRADE-PBA-2350 (HP Compressor Trem 2)Pressure - Primary Seal Gas Injection</t>
  </si>
  <si>
    <t>FRADE-PBA-2350 (HP Compressor Trem 2)Pressure - Primary Seal Gas Injection|Hi</t>
  </si>
  <si>
    <t>FRADE-PBA-2350 (HP Compressor Trem 2)Pressure - Primary Seal Gas Injection|HiHi</t>
  </si>
  <si>
    <t>FRADE-PBA-2350 (HP Compressor Trem 2)Pressure - Primary Seal Gas Injection|Lo</t>
  </si>
  <si>
    <t>FRADE-PBA-2350 (HP Compressor Trem 2)Pressure - Primary Seal Gas Injection|LoLo</t>
  </si>
  <si>
    <t>FRADE-PBA-2350 (HP Compressor Trem 2)Pressure - Primary Seal Gas Injection|Pre-alarm Hi</t>
  </si>
  <si>
    <t>FRADE-PBA-2350 (HP Compressor Trem 2)Pressure - Primary Seal Gas Injection|Pre-alarm Lo</t>
  </si>
  <si>
    <t>FRADE-PBA-2350 (HP Compressor Trem 2)Pressure - Primary Seal Gas Injection (2)</t>
  </si>
  <si>
    <t>FRADE-PBA-2350 (HP Compressor Trem 2)Pressure - Primary Seal Gas Injection (2)|Hi</t>
  </si>
  <si>
    <t>FRADE-PBA-2350 (HP Compressor Trem 2)Pressure - Primary Seal Gas Injection (2)|HiHi</t>
  </si>
  <si>
    <t>FRADE-PBA-2350 (HP Compressor Trem 2)Pressure - Primary Seal Gas Injection (2)|Lo</t>
  </si>
  <si>
    <t>FRADE-PBA-2350 (HP Compressor Trem 2)Pressure - Primary Seal Gas Injection (2)|LoLo</t>
  </si>
  <si>
    <t>FRADE-PBA-2350 (HP Compressor Trem 2)Pressure - Primary Seal Gas Injection (2)|Pre-alarm Hi</t>
  </si>
  <si>
    <t>FRADE-PBA-2350 (HP Compressor Trem 2)Pressure - Primary Seal Gas Injection (2)|Pre-alarm Lo</t>
  </si>
  <si>
    <t>FRADE-PBA-2350 (HP Compressor Trem 2)Pressure - Secondary Seal Gas to Vent DE</t>
  </si>
  <si>
    <t>FRADE-PBA-2350 (HP Compressor Trem 2)Pressure - Secondary Seal Gas to Vent DE|Hi</t>
  </si>
  <si>
    <t>FRADE-PBA-2350 (HP Compressor Trem 2)Pressure - Secondary Seal Gas to Vent DE|HiHi</t>
  </si>
  <si>
    <t>FRADE-PBA-2350 (HP Compressor Trem 2)Pressure - Secondary Seal Gas to Vent DE|Pre-alarm Hi</t>
  </si>
  <si>
    <t>FRADE-PBA-2350 (HP Compressor Trem 2)Pressure - Secondary Seal Gas to Vent NDE</t>
  </si>
  <si>
    <t>FRADE-PBA-2350 (HP Compressor Trem 2)Pressure - Secondary Seal Gas to Vent NDE|Hi</t>
  </si>
  <si>
    <t>FRADE-PBA-2350 (HP Compressor Trem 2)Pressure - Secondary Seal Gas to Vent NDE|HiHi</t>
  </si>
  <si>
    <t>FRADE-PBA-2350 (HP Compressor Trem 2)Pressure - Secondary Seal Gas to Vent NDE|Pre-alarm Hi</t>
  </si>
  <si>
    <t>FRADE-PBA-2350 (HP Compressor Trem 2)Pressure - Separation Gas Injection (1)</t>
  </si>
  <si>
    <t>FRADE-PBA-2350 (HP Compressor Trem 2)Pressure - Separation Gas Injection (1)|Hi</t>
  </si>
  <si>
    <t>FRADE-PBA-2350 (HP Compressor Trem 2)Pressure - Separation Gas Injection (1)|HiHi</t>
  </si>
  <si>
    <t>FRADE-PBA-2350 (HP Compressor Trem 2)Pressure - Separation Gas Injection (1)|Lo</t>
  </si>
  <si>
    <t>FRADE-PBA-2350 (HP Compressor Trem 2)Pressure - Separation Gas Injection (1)|LoLo</t>
  </si>
  <si>
    <t>FRADE-PBA-2350 (HP Compressor Trem 2)Pressure - Separation Gas Injection (1)|Pre-alarm Hi</t>
  </si>
  <si>
    <t>FRADE-PBA-2350 (HP Compressor Trem 2)Pressure - Separation Gas Injection (1)|Pre-alarm Lo</t>
  </si>
  <si>
    <t>FRADE-PBA-2350 (HP Compressor Trem 2)Pressure - Separation Gas Injection (2)</t>
  </si>
  <si>
    <t>FRADE-PBA-2350 (HP Compressor Trem 2)Pressure - Separation Gas Injection (2)|Hi</t>
  </si>
  <si>
    <t>FRADE-PBA-2350 (HP Compressor Trem 2)Pressure - Separation Gas Injection (2)|HiHi</t>
  </si>
  <si>
    <t>FRADE-PBA-2350 (HP Compressor Trem 2)Pressure - Separation Gas Injection (2)|Lo</t>
  </si>
  <si>
    <t>FRADE-PBA-2350 (HP Compressor Trem 2)Pressure - Separation Gas Injection (2)|LoLo</t>
  </si>
  <si>
    <t>FRADE-PBA-2350 (HP Compressor Trem 2)Pressure - Separation Gas Injection (2)|Pre-alarm Hi</t>
  </si>
  <si>
    <t>FRADE-PBA-2350 (HP Compressor Trem 2)Pressure - Separation Gas Injection (2)|Pre-alarm Lo</t>
  </si>
  <si>
    <t>FRADE-PBA-2350 (HP Compressor Trem 2)Temperature - Comp DE Bearing (1)</t>
  </si>
  <si>
    <t>FRADE-PBA-2350 (HP Compressor Trem 2)Temperature - Comp DE Bearing (1)|Hi</t>
  </si>
  <si>
    <t>FRADE-PBA-2350 (HP Compressor Trem 2)Temperature - Comp DE Bearing (1)|HiHi</t>
  </si>
  <si>
    <t>FRADE-PBA-2350 (HP Compressor Trem 2)Temperature - Comp DE Bearing (1)|Pre-alarm Hi</t>
  </si>
  <si>
    <t>FRADE-PBA-2350 (HP Compressor Trem 2)Temperature - Comp DE Bearing (2)</t>
  </si>
  <si>
    <t>FRADE-PBA-2350 (HP Compressor Trem 2)Temperature - Comp DE Bearing (2)|Hi</t>
  </si>
  <si>
    <t>FRADE-PBA-2350 (HP Compressor Trem 2)Temperature - Comp DE Bearing (2)|HiHi</t>
  </si>
  <si>
    <t>FRADE-PBA-2350 (HP Compressor Trem 2)Temperature - Comp DE Bearing (2)|Pre-alarm Hi</t>
  </si>
  <si>
    <t>FRADE-PBA-2350 (HP Compressor Trem 2)Temperature - Comp NDE Bearing (1)</t>
  </si>
  <si>
    <t>FRADE-PBA-2350 (HP Compressor Trem 2)Temperature - Comp NDE Bearing (1)|Hi</t>
  </si>
  <si>
    <t>FRADE-PBA-2350 (HP Compressor Trem 2)Temperature - Comp NDE Bearing (1)|HiHi</t>
  </si>
  <si>
    <t>FRADE-PBA-2350 (HP Compressor Trem 2)Temperature - Comp NDE Bearing (1)|Pre-alarm Hi</t>
  </si>
  <si>
    <t>FRADE-PBA-2350 (HP Compressor Trem 2)Temperature - Comp NDE Bearing (2)</t>
  </si>
  <si>
    <t>FRADE-PBA-2350 (HP Compressor Trem 2)Temperature - Comp NDE Bearing (2)|Hi</t>
  </si>
  <si>
    <t>FRADE-PBA-2350 (HP Compressor Trem 2)Temperature - Comp NDE Bearing (2)|HiHi</t>
  </si>
  <si>
    <t>FRADE-PBA-2350 (HP Compressor Trem 2)Temperature - Comp NDE Bearing (2)|Pre-alarm Hi</t>
  </si>
  <si>
    <t>FRADE-PBA-2350 (HP Compressor Trem 2)Temperature - Gear Shaft HS Bearing DE (1)</t>
  </si>
  <si>
    <t>FRADE-PBA-2350 (HP Compressor Trem 2)Temperature - Gear Shaft HS Bearing DE (1)|Hi</t>
  </si>
  <si>
    <t>FRADE-PBA-2350 (HP Compressor Trem 2)Temperature - Gear Shaft HS Bearing DE (1)|HiHi</t>
  </si>
  <si>
    <t>FRADE-PBA-2350 (HP Compressor Trem 2)Temperature - Gear Shaft HS Bearing DE (1)|Pre-alarm Hi</t>
  </si>
  <si>
    <t>FRADE-PBA-2350 (HP Compressor Trem 2)Temperature - Gear Shaft HS Bearing DE (2)</t>
  </si>
  <si>
    <t>FRADE-PBA-2350 (HP Compressor Trem 2)Temperature - Gear Shaft HS Bearing DE (2)|Hi</t>
  </si>
  <si>
    <t>FRADE-PBA-2350 (HP Compressor Trem 2)Temperature - Gear Shaft HS Bearing DE (2)|HiHi</t>
  </si>
  <si>
    <t>FRADE-PBA-2350 (HP Compressor Trem 2)Temperature - Gear Shaft HS Bearing DE (2)|Pre-alarm Hi</t>
  </si>
  <si>
    <t>FRADE-PBA-2350 (HP Compressor Trem 2)Temperature - Gear Shaft HS Bearing NDE (1)</t>
  </si>
  <si>
    <t>FRADE-PBA-2350 (HP Compressor Trem 2)Temperature - Gear Shaft HS Bearing NDE (1)|Hi</t>
  </si>
  <si>
    <t>FRADE-PBA-2350 (HP Compressor Trem 2)Temperature - Gear Shaft HS Bearing NDE (1)|HiHi</t>
  </si>
  <si>
    <t>FRADE-PBA-2350 (HP Compressor Trem 2)Temperature - Gear Shaft HS Bearing NDE (1)|Pre-alarm Hi</t>
  </si>
  <si>
    <t>FRADE-PBA-2350 (HP Compressor Trem 2)Temperature - Gear Shaft HS Bearing NDE (2)</t>
  </si>
  <si>
    <t>FRADE-PBA-2350 (HP Compressor Trem 2)Temperature - Gear Shaft HS Bearing NDE (2)|Hi</t>
  </si>
  <si>
    <t>FRADE-PBA-2350 (HP Compressor Trem 2)Temperature - Gear Shaft HS Bearing NDE (2)|HiHi</t>
  </si>
  <si>
    <t>FRADE-PBA-2350 (HP Compressor Trem 2)Temperature - Gear Shaft HS Bearing NDE (2)|Pre-alarm Hi</t>
  </si>
  <si>
    <t>FRADE-PBA-2350 (HP Compressor Trem 2)Temperature - Gear Shaft LS Bearing DE (1)</t>
  </si>
  <si>
    <t>FRADE-PBA-2350 (HP Compressor Trem 2)Temperature - Gear Shaft LS Bearing DE (1)|Hi</t>
  </si>
  <si>
    <t>FRADE-PBA-2350 (HP Compressor Trem 2)Temperature - Gear Shaft LS Bearing DE (1)|HiHi</t>
  </si>
  <si>
    <t>FRADE-PBA-2350 (HP Compressor Trem 2)Temperature - Gear Shaft LS Bearing DE (1)|Pre-alarm Hi</t>
  </si>
  <si>
    <t>FRADE-PBA-2350 (HP Compressor Trem 2)Temperature - Gear Shaft LS Bearing DE (2)</t>
  </si>
  <si>
    <t>FRADE-PBA-2350 (HP Compressor Trem 2)Temperature - Gear Shaft LS Bearing DE (2)|Hi</t>
  </si>
  <si>
    <t>FRADE-PBA-2350 (HP Compressor Trem 2)Temperature - Gear Shaft LS Bearing DE (2)|HiHi</t>
  </si>
  <si>
    <t>FRADE-PBA-2350 (HP Compressor Trem 2)Temperature - Gear Shaft LS Bearing DE (2)|Pre-alarm Hi</t>
  </si>
  <si>
    <t>FRADE-PBA-2350 (HP Compressor Trem 2)Temperature - Gear Shaft LS Bearing NDE (1)</t>
  </si>
  <si>
    <t>FRADE-PBA-2350 (HP Compressor Trem 2)Temperature - Gear Shaft LS Bearing NDE (1)|Hi</t>
  </si>
  <si>
    <t>FRADE-PBA-2350 (HP Compressor Trem 2)Temperature - Gear Shaft LS Bearing NDE (1)|HiHi</t>
  </si>
  <si>
    <t>FRADE-PBA-2350 (HP Compressor Trem 2)Temperature - Gear Shaft LS Bearing NDE (1)|Pre-alarm Hi</t>
  </si>
  <si>
    <t>FRADE-PBA-2350 (HP Compressor Trem 2)Temperature - Gear Shaft LS Bearing NDE (2)</t>
  </si>
  <si>
    <t>FRADE-PBA-2350 (HP Compressor Trem 2)Temperature - Gear Shaft LS Bearing NDE (2)|Hi</t>
  </si>
  <si>
    <t>FRADE-PBA-2350 (HP Compressor Trem 2)Temperature - Gear Shaft LS Bearing NDE (2)|HiHi</t>
  </si>
  <si>
    <t>FRADE-PBA-2350 (HP Compressor Trem 2)Temperature - Gear Shaft LS Bearing NDE (2)|Pre-alarm Hi</t>
  </si>
  <si>
    <t>FRADE-PBA-2350 (HP Compressor Trem 2)Temperature - Gear THRUST Bearing Inboard (1)</t>
  </si>
  <si>
    <t>FRADE-PBA-2350 (HP Compressor Trem 2)Temperature - Gear THRUST Bearing Inboard (1)|Hi</t>
  </si>
  <si>
    <t>FRADE-PBA-2350 (HP Compressor Trem 2)Temperature - Gear THRUST Bearing Inboard (1)|HiHi</t>
  </si>
  <si>
    <t>FRADE-PBA-2350 (HP Compressor Trem 2)Temperature - Gear THRUST Bearing Inboard (1)|Pre-alarm Hi</t>
  </si>
  <si>
    <t>FRADE-PBA-2350 (HP Compressor Trem 2)Temperature - Gear THRUST Bearing Inboard (2)</t>
  </si>
  <si>
    <t>FRADE-PBA-2350 (HP Compressor Trem 2)Temperature - Gear THRUST Bearing Inboard (2)|Hi</t>
  </si>
  <si>
    <t>FRADE-PBA-2350 (HP Compressor Trem 2)Temperature - Gear THRUST Bearing Inboard (2)|HiHi</t>
  </si>
  <si>
    <t>FRADE-PBA-2350 (HP Compressor Trem 2)Temperature - Gear THRUST Bearing Inboard (2)|Pre-alarm Hi</t>
  </si>
  <si>
    <t>FRADE-PBA-2350 (HP Compressor Trem 2)Temperature - Gear THRUST Bearing Outboard (1)</t>
  </si>
  <si>
    <t>FRADE-PBA-2350 (HP Compressor Trem 2)Temperature - Gear THRUST Bearing Outboard (1)|Hi</t>
  </si>
  <si>
    <t>FRADE-PBA-2350 (HP Compressor Trem 2)Temperature - Gear THRUST Bearing Outboard (1)|HiHi</t>
  </si>
  <si>
    <t>FRADE-PBA-2350 (HP Compressor Trem 2)Temperature - Gear THRUST Bearing Outboard (1)|Pre-alarm Hi</t>
  </si>
  <si>
    <t>FRADE-PBA-2350 (HP Compressor Trem 2)Temperature - Gear THRUST Bearing Outboard (2)</t>
  </si>
  <si>
    <t>FRADE-PBA-2350 (HP Compressor Trem 2)Temperature - Gear THRUST Bearing Outboard (2)|Hi</t>
  </si>
  <si>
    <t>FRADE-PBA-2350 (HP Compressor Trem 2)Temperature - Gear THRUST Bearing Outboard (2)|HiHi</t>
  </si>
  <si>
    <t>FRADE-PBA-2350 (HP Compressor Trem 2)Temperature - Gear THRUST Bearing Outboard (2)|Pre-alarm Hi</t>
  </si>
  <si>
    <t>FRADE-CM-2350 (HP Motor Trem 2)Temperature - Motor DE Bearing (2)</t>
  </si>
  <si>
    <t>FRADE-CM-2350 (HP Motor Trem 2)Temperature - Motor DE Bearing (2)|Hi</t>
  </si>
  <si>
    <t>FRADE-CM-2350 (HP Motor Trem 2)Temperature - Motor DE Bearing (2)|HiHi</t>
  </si>
  <si>
    <t>FRADE-CM-2350 (HP Motor Trem 2)Temperature - Motor DE Bearing (2)|Pre-alarm Hi</t>
  </si>
  <si>
    <t>FRADE-CM-2350 (HP Motor Trem 2)Temperature - Motor NDE Bearing (2)</t>
  </si>
  <si>
    <t>FRADE-CM-2350 (HP Motor Trem 2)Temperature - Motor NDE Bearing (2)|Hi</t>
  </si>
  <si>
    <t>FRADE-CM-2350 (HP Motor Trem 2)Temperature - Motor NDE Bearing (2)|HiHi</t>
  </si>
  <si>
    <t>FRADE-CM-2350 (HP Motor Trem 2)Temperature - Motor NDE Bearing (2)|Pre-alarm Hi</t>
  </si>
  <si>
    <t>FRADE-PBA-2350 (HP Compressor Trem 2)Vibration - Comp DE Bearing (1)</t>
  </si>
  <si>
    <t>FRADE-PBA-2350 (HP Compressor Trem 2)Vibration - Comp DE Bearing (1)|Hi</t>
  </si>
  <si>
    <t>FRADE-PBA-2350 (HP Compressor Trem 2)Vibration - Comp DE Bearing (1)|HiHi</t>
  </si>
  <si>
    <t>FRADE-PBA-2350 (HP Compressor Trem 2)Vibration - Comp DE Bearing (1)|Pre-alarm Hi</t>
  </si>
  <si>
    <t>FRADE-PBA-2350 (HP Compressor Trem 2)Vibration - Comp DE Bearing (2)</t>
  </si>
  <si>
    <t>FRADE-PBA-2350 (HP Compressor Trem 2)Vibration - Comp DE Bearing (2)|Hi</t>
  </si>
  <si>
    <t>FRADE-PBA-2350 (HP Compressor Trem 2)Vibration - Comp DE Bearing (2)|HiHi</t>
  </si>
  <si>
    <t>FRADE-PBA-2350 (HP Compressor Trem 2)Vibration - Comp DE Bearing (2)|Pre-alarm Hi</t>
  </si>
  <si>
    <t>FRADE-PBA-2350 (HP Compressor Trem 2)Vibration - Comp NDE Bearing (1)</t>
  </si>
  <si>
    <t>FRADE-PBA-2350 (HP Compressor Trem 2)Vibration - Comp NDE Bearing (1)|Hi</t>
  </si>
  <si>
    <t>FRADE-PBA-2350 (HP Compressor Trem 2)Vibration - Comp NDE Bearing (1)|HiHi</t>
  </si>
  <si>
    <t>FRADE-PBA-2350 (HP Compressor Trem 2)Vibration - Comp NDE Bearing (1)|Pre-alarm Hi</t>
  </si>
  <si>
    <t>FRADE-PBA-2350 (HP Compressor Trem 2)Vibration - Comp NDE Bearing (2)</t>
  </si>
  <si>
    <t>FRADE-PBA-2350 (HP Compressor Trem 2)Vibration - Comp NDE Bearing (2)|Hi</t>
  </si>
  <si>
    <t>FRADE-PBA-2350 (HP Compressor Trem 2)Vibration - Comp NDE Bearing (2)|HiHi</t>
  </si>
  <si>
    <t>FRADE-PBA-2350 (HP Compressor Trem 2)Vibration - Comp NDE Bearing (2)|Pre-alarm Hi</t>
  </si>
  <si>
    <t>FRADE-PBA-2350 (HP Compressor Trem 2)Vibration - Gear Shaft HS Bearing DE (1)</t>
  </si>
  <si>
    <t>FRADE-PBA-2350 (HP Compressor Trem 2)Vibration - Gear Shaft HS Bearing DE (1)|Hi</t>
  </si>
  <si>
    <t>FRADE-PBA-2350 (HP Compressor Trem 2)Vibration - Gear Shaft HS Bearing DE (1)|HiHi</t>
  </si>
  <si>
    <t>FRADE-PBA-2350 (HP Compressor Trem 2)Vibration - Gear Shaft HS Bearing DE (1)|Pre-alarm Hi</t>
  </si>
  <si>
    <t>FRADE-PBA-2350 (HP Compressor Trem 2)Vibration - Gear Shaft HS Bearing DE (2)</t>
  </si>
  <si>
    <t>FRADE-PBA-2350 (HP Compressor Trem 2)Vibration - Gear Shaft HS Bearing DE (2)|Hi</t>
  </si>
  <si>
    <t>FRADE-PBA-2350 (HP Compressor Trem 2)Vibration - Gear Shaft HS Bearing DE (2)|HiHi</t>
  </si>
  <si>
    <t>FRADE-PBA-2350 (HP Compressor Trem 2)Vibration - Gear Shaft HS Bearing DE (2)|Pre-alarm Hi</t>
  </si>
  <si>
    <t>FRADE-PBA-2350 (HP Compressor Trem 2)Vibration - Gear Shaft LS Bearing DE (1)</t>
  </si>
  <si>
    <t>FRADE-PBA-2350 (HP Compressor Trem 2)Vibration - Gear Shaft LS Bearing DE (1)|Hi</t>
  </si>
  <si>
    <t>FRADE-PBA-2350 (HP Compressor Trem 2)Vibration - Gear Shaft LS Bearing DE (1)|HiHi</t>
  </si>
  <si>
    <t>FRADE-PBA-2350 (HP Compressor Trem 2)Vibration - Gear Shaft LS Bearing DE (1)|Pre-alarm Hi</t>
  </si>
  <si>
    <t>FRADE-PBA-2350 (HP Compressor Trem 2)Vibration - Gear Shaft LS Bearing DE (2)</t>
  </si>
  <si>
    <t>FRADE-PBA-2350 (HP Compressor Trem 2)Vibration - Gear Shaft LS Bearing DE (2)|Hi</t>
  </si>
  <si>
    <t>FRADE-PBA-2350 (HP Compressor Trem 2)Vibration - Gear Shaft LS Bearing DE (2)|HiHi</t>
  </si>
  <si>
    <t>FRADE-PBA-2350 (HP Compressor Trem 2)Vibration - Gear Shaft LS Bearing DE (2)|Pre-alarm Hi</t>
  </si>
  <si>
    <t>FRADE-PBA-2350 (HP Compressor Trem 2)Flow - Piston Balancing Line</t>
  </si>
  <si>
    <t>FRADE-PBA-2350 (HP Compressor Trem 2)Flow - Piston Balancing Line|Hi</t>
  </si>
  <si>
    <t>FRADE-PBA-2350 (HP Compressor Trem 2)Flow - Piston Balancing Line|HiHi</t>
  </si>
  <si>
    <t>FRADE-PBA-2350 (HP Compressor Trem 2)Flow - Piston Balancing Line|Lo</t>
  </si>
  <si>
    <t>FRADE-PBA-2350 (HP Compressor Trem 2)Flow - Piston Balancing Line|Pre-alarm Hi</t>
  </si>
  <si>
    <t>FRADE-PBA-2350 (HP Compressor Trem 2)Temperature - Compressor DGS Cartridge</t>
  </si>
  <si>
    <t>FRADE-PBA-2350 (HP Compressor Trem 2)Temperature - Compressor DGS Cartridge|Hi</t>
  </si>
  <si>
    <t>FRADE-PBA-2350 (HP Compressor Trem 2)Temperature - Compressor DGS Cartridge|HiHi</t>
  </si>
  <si>
    <t>FRADE-PBA-2350 (HP Compressor Trem 2)Temperature - Compressor DGS Cartridge|Lo</t>
  </si>
  <si>
    <t>FRADE-PBA-2350 (HP Compressor Trem 2)Temperature - Compressor DGS Cartridge|LoLo</t>
  </si>
  <si>
    <t>FRADE-PBA-2350 (HP Compressor Trem 2)Temperature - Compressor DGS Cartridge|Pre-alarm Hi</t>
  </si>
  <si>
    <t>FRADE-PBA-2350 (HP Compressor Trem 2)Temperature - Compressor DGS Cartridge|Pre-alarm Lo</t>
  </si>
  <si>
    <t>FRADE-PBA-2350 (HP Compressor Trem 2)Temperature - Comp THRUST Bearing Outboard (1)</t>
  </si>
  <si>
    <t>FRADE-PBA-2350 (HP Compressor Trem 2)Temperature - Comp THRUST Bearing Outboard (1)|Hi</t>
  </si>
  <si>
    <t>FRADE-PBA-2350 (HP Compressor Trem 2)Temperature - Comp THRUST Bearing Outboard (1)|HiHi</t>
  </si>
  <si>
    <t>FRADE-PBA-2350 (HP Compressor Trem 2)Temperature - Comp THRUST Bearing Outboard (1)|Pre-alarm Hi</t>
  </si>
  <si>
    <t>FRADE-PBA-2350 (HP Compressor Trem 2)Temperature - Comp THRUST Bearing Outboard (2)</t>
  </si>
  <si>
    <t>FRADE-PBA-2350 (HP Compressor Trem 2)Temperature - Comp THRUST Bearing Outboard (2)|Hi</t>
  </si>
  <si>
    <t>FRADE-PBA-2350 (HP Compressor Trem 2)Temperature - Comp THRUST Bearing Outboard (2)|HiHi</t>
  </si>
  <si>
    <t>FRADE-PBA-2350 (HP Compressor Trem 2)Temperature - Comp THRUST Bearing Outboard (2)|Pre-alarm Hi</t>
  </si>
  <si>
    <t>FRADE-PBA-2350 (HP Compressor Trem 2)Temperature - Comp THRUST Bearing Inboard (1)</t>
  </si>
  <si>
    <t>FRADE-PBA-2350 (HP Compressor Trem 2)Temperature - Comp THRUST Bearing Inboard (1)|Hi</t>
  </si>
  <si>
    <t>FRADE-PBA-2350 (HP Compressor Trem 2)Temperature - Comp THRUST Bearing Inboard (1)|HiHi</t>
  </si>
  <si>
    <t>FRADE-PBA-2350 (HP Compressor Trem 2)Temperature - Comp THRUST Bearing Inboard (1)|Pre-alarm Hi</t>
  </si>
  <si>
    <t>FRADE-PBA-2350 (HP Compressor Trem 2)Temperature - Comp THRUST Bearing Inboard (2)</t>
  </si>
  <si>
    <t>FRADE-PBA-2350 (HP Compressor Trem 2)Temperature - Comp THRUST Bearing Inboard (2)|Hi</t>
  </si>
  <si>
    <t>FRADE-PBA-2350 (HP Compressor Trem 2)Temperature - Comp THRUST Bearing Inboard (2)|HiHi</t>
  </si>
  <si>
    <t>FRADE-PBA-2350 (HP Compressor Trem 2)Temperature - Comp THRUST Bearing Inboard (2)|Pre-alarm Hi</t>
  </si>
  <si>
    <t>Template</t>
  </si>
  <si>
    <t>Limiares</t>
  </si>
  <si>
    <t>Tag</t>
  </si>
  <si>
    <t>Categorias</t>
  </si>
  <si>
    <t>Categorias 2</t>
  </si>
  <si>
    <t>B</t>
  </si>
  <si>
    <t>C</t>
  </si>
  <si>
    <t>Compressibility Factor Discharge @ Actual Conditions</t>
  </si>
  <si>
    <t>Compressibility Factor Discharge @ Actual Conditions|A</t>
  </si>
  <si>
    <t>Compressibility Factor Discharge @ Actual Conditions|B</t>
  </si>
  <si>
    <t>Compressibility Factor Discharge @ Actual Conditions|C</t>
  </si>
  <si>
    <t>Compressibility Factor Discharge @ Actual Conditions|D</t>
  </si>
  <si>
    <t>Compressibility Factor Discharge @ Actual Conditions|E</t>
  </si>
  <si>
    <t>Compressibility Factor Discharge @ Actual Conditions|F</t>
  </si>
  <si>
    <t>Compressibility Factor Discharge @ Actual Conditions|G</t>
  </si>
  <si>
    <t>Compressibility Factor Suction @ Actual Conditions</t>
  </si>
  <si>
    <t>Compressibility Factor Suction @ Actual Conditions|A</t>
  </si>
  <si>
    <t>Compressibility Factor Suction @ Actual Conditions|B</t>
  </si>
  <si>
    <t>Compressibility Factor Suction @ Actual Conditions|C</t>
  </si>
  <si>
    <t>Compressibility Factor Suction @ Actual Conditions|D</t>
  </si>
  <si>
    <t>Compressibility Factor Suction @ Actual Conditions|E</t>
  </si>
  <si>
    <t>Compressibility Factor Suction @ Actual Conditions|F</t>
  </si>
  <si>
    <t>Compressibility Factor Suction @ Actual Conditions|G</t>
  </si>
  <si>
    <t>Compressibility Factor Suction @ Normal Conditions</t>
  </si>
  <si>
    <t>Flow - Primary Seal Gas to Vent DE (1)|1h AVG</t>
  </si>
  <si>
    <t>Gas Components Sum</t>
  </si>
  <si>
    <t>Gas Density @ Actual Conditions</t>
  </si>
  <si>
    <t>Gas Specific Gravity</t>
  </si>
  <si>
    <t>GC - Carbon Dioxide</t>
  </si>
  <si>
    <t>Gas Chromatography;</t>
  </si>
  <si>
    <t>GC - Carbon Dioxide|Component Addition Factor @ Normal Conditions</t>
  </si>
  <si>
    <t>GC - Carbon Dioxide|Critical Pressure</t>
  </si>
  <si>
    <t>GC - Carbon Dioxide|Critical Temperature</t>
  </si>
  <si>
    <t>GC - Carbon Dioxide|Heat Capacity Cp/R @ Discharge Conditions</t>
  </si>
  <si>
    <t>GC - Carbon Dioxide|Heat Capacity Cp/R @ Discharge Conditions|A</t>
  </si>
  <si>
    <t>GC - Carbon Dioxide|Heat Capacity Cp/R @ Discharge Conditions|B</t>
  </si>
  <si>
    <t>GC - Carbon Dioxide|Heat Capacity Cp/R @ Discharge Conditions|C</t>
  </si>
  <si>
    <t>GC - Carbon Dioxide|Heat Capacity Cp/R @ Discharge Conditions|D</t>
  </si>
  <si>
    <t>GC - Carbon Dioxide|Heat Capacity Cp/R @ Suction Conditions</t>
  </si>
  <si>
    <t>GC - Carbon Dioxide|Heat Capacity Cp/R @ Suction Conditions|A</t>
  </si>
  <si>
    <t>GC - Carbon Dioxide|Heat Capacity Cp/R @ Suction Conditions|B</t>
  </si>
  <si>
    <t>GC - Carbon Dioxide|Heat Capacity Cp/R @ Suction Conditions|C</t>
  </si>
  <si>
    <t>GC - Carbon Dioxide|Heat Capacity Cp/R @ Suction Conditions|D</t>
  </si>
  <si>
    <t>GC - Carbon Dioxide|LHV kj/kg @ 15C</t>
  </si>
  <si>
    <t>GC - Carbon Dioxide|Molecular Weight</t>
  </si>
  <si>
    <t>GC - Ethane</t>
  </si>
  <si>
    <t>GC - Ethane|Component Addition Factor @ Normal Conditions</t>
  </si>
  <si>
    <t>GC - Ethane|Critical Pressure</t>
  </si>
  <si>
    <t>GC - Ethane|Critical Temperature</t>
  </si>
  <si>
    <t>GC - Ethane|Heat Capacity Cp/R @ Discharge Conditions</t>
  </si>
  <si>
    <t>GC - Ethane|Heat Capacity Cp/R @ Discharge Conditions|A</t>
  </si>
  <si>
    <t>GC - Ethane|Heat Capacity Cp/R @ Discharge Conditions|B</t>
  </si>
  <si>
    <t>GC - Ethane|Heat Capacity Cp/R @ Discharge Conditions|C</t>
  </si>
  <si>
    <t>GC - Ethane|Heat Capacity Cp/R @ Discharge Conditions|D</t>
  </si>
  <si>
    <t>GC - Ethane|Heat Capacity Cp/R @ Suction Conditions</t>
  </si>
  <si>
    <t>GC - Ethane|Heat Capacity Cp/R @ Suction Conditions|A</t>
  </si>
  <si>
    <t>GC - Ethane|Heat Capacity Cp/R @ Suction Conditions|B</t>
  </si>
  <si>
    <t>GC - Ethane|Heat Capacity Cp/R @ Suction Conditions|C</t>
  </si>
  <si>
    <t>GC - Ethane|Heat Capacity Cp/R @ Suction Conditions|D</t>
  </si>
  <si>
    <t>GC - Ethane|LHV kj/kg @ 15C</t>
  </si>
  <si>
    <t>GC - Ethane|Molecular Weight</t>
  </si>
  <si>
    <t>GC - Iso-Butane</t>
  </si>
  <si>
    <t>GC - Iso-Butane|Component Addition Factor @ Normal Conditions</t>
  </si>
  <si>
    <t>GC - Iso-Butane|Critical Pressure</t>
  </si>
  <si>
    <t>GC - Iso-Butane|Critical Temperature</t>
  </si>
  <si>
    <t>GC - Iso-Butane|Heat Capacity Cp/R @ Discharge Conditions</t>
  </si>
  <si>
    <t>GC - Iso-Butane|Heat Capacity Cp/R @ Discharge Conditions|A</t>
  </si>
  <si>
    <t>GC - Iso-Butane|Heat Capacity Cp/R @ Discharge Conditions|B</t>
  </si>
  <si>
    <t>GC - Iso-Butane|Heat Capacity Cp/R @ Discharge Conditions|C</t>
  </si>
  <si>
    <t>GC - Iso-Butane|Heat Capacity Cp/R @ Discharge Conditions|D</t>
  </si>
  <si>
    <t>GC - Iso-Butane|Heat Capacity Cp/R @ Suction Conditions</t>
  </si>
  <si>
    <t>GC - Iso-Butane|Heat Capacity Cp/R @ Suction Conditions|A</t>
  </si>
  <si>
    <t>GC - Iso-Butane|Heat Capacity Cp/R @ Suction Conditions|B</t>
  </si>
  <si>
    <t>GC - Iso-Butane|Heat Capacity Cp/R @ Suction Conditions|C</t>
  </si>
  <si>
    <t>GC - Iso-Butane|Heat Capacity Cp/R @ Suction Conditions|D</t>
  </si>
  <si>
    <t>GC - Iso-Butane|LHV kj/kg @ 15C</t>
  </si>
  <si>
    <t>GC - Iso-Butane|Molecular Weight</t>
  </si>
  <si>
    <t>GC - Iso-Pentane</t>
  </si>
  <si>
    <t>GC - Iso-Pentane|Component Addition Factor @ Normal Conditions</t>
  </si>
  <si>
    <t>GC - Iso-Pentane|Critical Pressure</t>
  </si>
  <si>
    <t>GC - Iso-Pentane|Critical Temperature</t>
  </si>
  <si>
    <t>GC - Iso-Pentane|Heat Capacity Cp/R @ Discharge Conditions</t>
  </si>
  <si>
    <t>GC - Iso-Pentane|Heat Capacity Cp/R @ Discharge Conditions|A</t>
  </si>
  <si>
    <t>GC - Iso-Pentane|Heat Capacity Cp/R @ Discharge Conditions|B</t>
  </si>
  <si>
    <t>GC - Iso-Pentane|Heat Capacity Cp/R @ Discharge Conditions|C</t>
  </si>
  <si>
    <t>GC - Iso-Pentane|Heat Capacity Cp/R @ Discharge Conditions|D</t>
  </si>
  <si>
    <t>GC - Iso-Pentane|Heat Capacity Cp/R @ Suction Conditions</t>
  </si>
  <si>
    <t>GC - Iso-Pentane|Heat Capacity Cp/R @ Suction Conditions|A</t>
  </si>
  <si>
    <t>GC - Iso-Pentane|Heat Capacity Cp/R @ Suction Conditions|B</t>
  </si>
  <si>
    <t>GC - Iso-Pentane|Heat Capacity Cp/R @ Suction Conditions|C</t>
  </si>
  <si>
    <t>GC - Iso-Pentane|Heat Capacity Cp/R @ Suction Conditions|D</t>
  </si>
  <si>
    <t>GC - Iso-Pentane|LHV kj/kg @ 15C</t>
  </si>
  <si>
    <t>GC - Iso-Pentane|Molecular Weight</t>
  </si>
  <si>
    <t>GC - Methane</t>
  </si>
  <si>
    <t>GC - Methane|Component Addition Factor @ Normal Conditions</t>
  </si>
  <si>
    <t>GC - Methane|Critical Pressure</t>
  </si>
  <si>
    <t>GC - Methane|Critical Temperature</t>
  </si>
  <si>
    <t>GC - Methane|Heat Capacity Cp/R @ Discharge Conditions</t>
  </si>
  <si>
    <t>GC - Methane|Heat Capacity Cp/R @ Discharge Conditions|A</t>
  </si>
  <si>
    <t>GC - Methane|Heat Capacity Cp/R @ Discharge Conditions|B</t>
  </si>
  <si>
    <t>GC - Methane|Heat Capacity Cp/R @ Discharge Conditions|C</t>
  </si>
  <si>
    <t>GC - Methane|Heat Capacity Cp/R @ Discharge Conditions|D</t>
  </si>
  <si>
    <t>GC - Methane|Heat Capacity Cp/R @ Suction Conditions</t>
  </si>
  <si>
    <t>GC - Methane|Heat Capacity Cp/R @ Suction Conditions|A</t>
  </si>
  <si>
    <t>GC - Methane|Heat Capacity Cp/R @ Suction Conditions|B</t>
  </si>
  <si>
    <t>GC - Methane|Heat Capacity Cp/R @ Suction Conditions|C</t>
  </si>
  <si>
    <t>GC - Methane|Heat Capacity Cp/R @ Suction Conditions|D</t>
  </si>
  <si>
    <t>GC - Methane|LHV kj/kg @ 15C</t>
  </si>
  <si>
    <t>GC - Methane|Molecular Weight</t>
  </si>
  <si>
    <t>GC - N-Butane</t>
  </si>
  <si>
    <t>GC - N-Butane|Component Addition Factor @ Normal Conditions</t>
  </si>
  <si>
    <t>GC - N-Butane|Critical Pressure</t>
  </si>
  <si>
    <t>GC - N-Butane|Critical Temperature</t>
  </si>
  <si>
    <t>GC - N-Butane|Heat Capacity Cp/R @ Discharge Conditions</t>
  </si>
  <si>
    <t>GC - N-Butane|Heat Capacity Cp/R @ Discharge Conditions|A</t>
  </si>
  <si>
    <t>GC - N-Butane|Heat Capacity Cp/R @ Discharge Conditions|B</t>
  </si>
  <si>
    <t>GC - N-Butane|Heat Capacity Cp/R @ Discharge Conditions|C</t>
  </si>
  <si>
    <t>GC - N-Butane|Heat Capacity Cp/R @ Discharge Conditions|D</t>
  </si>
  <si>
    <t>GC - N-Butane|Heat Capacity Cp/R @ Suction Conditions</t>
  </si>
  <si>
    <t>GC - N-Butane|Heat Capacity Cp/R @ Suction Conditions|A</t>
  </si>
  <si>
    <t>GC - N-Butane|Heat Capacity Cp/R @ Suction Conditions|B</t>
  </si>
  <si>
    <t>GC - N-Butane|Heat Capacity Cp/R @ Suction Conditions|C</t>
  </si>
  <si>
    <t>GC - N-Butane|Heat Capacity Cp/R @ Suction Conditions|D</t>
  </si>
  <si>
    <t>GC - N-Butane|LHV kj/kg @ 15C</t>
  </si>
  <si>
    <t>GC - N-Butane|Molecular Weight</t>
  </si>
  <si>
    <t>GC - N-Heptane</t>
  </si>
  <si>
    <t>GC - N-Heptane|Component Addition Factor @ Normal Conditions</t>
  </si>
  <si>
    <t>GC - N-Heptane|Critical Pressure</t>
  </si>
  <si>
    <t>GC - N-Heptane|Critical Temperature</t>
  </si>
  <si>
    <t>GC - N-Heptane|Heat Capacity Cp/R @ Discharge Conditions</t>
  </si>
  <si>
    <t>GC - N-Heptane|Heat Capacity Cp/R @ Discharge Conditions|A</t>
  </si>
  <si>
    <t>GC - N-Heptane|Heat Capacity Cp/R @ Discharge Conditions|B</t>
  </si>
  <si>
    <t>GC - N-Heptane|Heat Capacity Cp/R @ Discharge Conditions|C</t>
  </si>
  <si>
    <t>GC - N-Heptane|Heat Capacity Cp/R @ Discharge Conditions|D</t>
  </si>
  <si>
    <t>GC - N-Heptane|Heat Capacity Cp/R @ Suction Conditions</t>
  </si>
  <si>
    <t>GC - N-Heptane|Heat Capacity Cp/R @ Suction Conditions|A</t>
  </si>
  <si>
    <t>GC - N-Heptane|Heat Capacity Cp/R @ Suction Conditions|B</t>
  </si>
  <si>
    <t>GC - N-Heptane|Heat Capacity Cp/R @ Suction Conditions|C</t>
  </si>
  <si>
    <t>GC - N-Heptane|Heat Capacity Cp/R @ Suction Conditions|D</t>
  </si>
  <si>
    <t>GC - N-Heptane|LHV kj/kg @ 15C</t>
  </si>
  <si>
    <t>GC - N-Heptane|Molecular Weight</t>
  </si>
  <si>
    <t>GC - N-Hexane</t>
  </si>
  <si>
    <t>GC - N-Hexane|Component Addition Factor @ Normal Conditions</t>
  </si>
  <si>
    <t>GC - N-Hexane|Critical Pressure</t>
  </si>
  <si>
    <t>GC - N-Hexane|Critical Temperature</t>
  </si>
  <si>
    <t>GC - N-Hexane|Heat Capacity Cp/R @ Discharge Conditions</t>
  </si>
  <si>
    <t>GC - N-Hexane|Heat Capacity Cp/R @ Discharge Conditions|A</t>
  </si>
  <si>
    <t>GC - N-Hexane|Heat Capacity Cp/R @ Discharge Conditions|B</t>
  </si>
  <si>
    <t>GC - N-Hexane|Heat Capacity Cp/R @ Discharge Conditions|C</t>
  </si>
  <si>
    <t>GC - N-Hexane|Heat Capacity Cp/R @ Discharge Conditions|D</t>
  </si>
  <si>
    <t>GC - N-Hexane|Heat Capacity Cp/R @ Suction Conditions</t>
  </si>
  <si>
    <t>GC - N-Hexane|Heat Capacity Cp/R @ Suction Conditions|A</t>
  </si>
  <si>
    <t>GC - N-Hexane|Heat Capacity Cp/R @ Suction Conditions|B</t>
  </si>
  <si>
    <t>GC - N-Hexane|Heat Capacity Cp/R @ Suction Conditions|C</t>
  </si>
  <si>
    <t>GC - N-Hexane|Heat Capacity Cp/R @ Suction Conditions|D</t>
  </si>
  <si>
    <t>GC - N-Hexane|LHV kj/kg @ 15C</t>
  </si>
  <si>
    <t>GC - N-Hexane|Molecular Weight</t>
  </si>
  <si>
    <t>GC - Nitrogen</t>
  </si>
  <si>
    <t>GC - Nitrogen|Component Addition Factor @ Normal Conditions</t>
  </si>
  <si>
    <t>GC - Nitrogen|Critical Pressure</t>
  </si>
  <si>
    <t>GC - Nitrogen|Critical Temperature</t>
  </si>
  <si>
    <t>GC - Nitrogen|Heat Capacity Cp/R @ Discharge Conditions</t>
  </si>
  <si>
    <t>GC - Nitrogen|Heat Capacity Cp/R @ Discharge Conditions|A</t>
  </si>
  <si>
    <t>GC - Nitrogen|Heat Capacity Cp/R @ Discharge Conditions|B</t>
  </si>
  <si>
    <t>GC - Nitrogen|Heat Capacity Cp/R @ Discharge Conditions|C</t>
  </si>
  <si>
    <t>GC - Nitrogen|Heat Capacity Cp/R @ Discharge Conditions|D</t>
  </si>
  <si>
    <t>GC - Nitrogen|Heat Capacity Cp/R @ Suction Conditions</t>
  </si>
  <si>
    <t>GC - Nitrogen|Heat Capacity Cp/R @ Suction Conditions|A</t>
  </si>
  <si>
    <t>GC - Nitrogen|Heat Capacity Cp/R @ Suction Conditions|B</t>
  </si>
  <si>
    <t>GC - Nitrogen|Heat Capacity Cp/R @ Suction Conditions|C</t>
  </si>
  <si>
    <t>GC - Nitrogen|Heat Capacity Cp/R @ Suction Conditions|D</t>
  </si>
  <si>
    <t>GC - Nitrogen|LHV kj/kg @ 15C</t>
  </si>
  <si>
    <t>GC - Nitrogen|Molecular Weight</t>
  </si>
  <si>
    <t>GC - N-Nonane</t>
  </si>
  <si>
    <t>GC - N-Nonane|Component Addition Factor @ Normal Conditions</t>
  </si>
  <si>
    <t>GC - N-Nonane|Critical Pressure</t>
  </si>
  <si>
    <t>GC - N-Nonane|Critical Temperature</t>
  </si>
  <si>
    <t>GC - N-Nonane|Heat Capacity Cp/R @ Discharge Conditions</t>
  </si>
  <si>
    <t>GC - N-Nonane|Heat Capacity Cp/R @ Discharge Conditions|A</t>
  </si>
  <si>
    <t>GC - N-Nonane|Heat Capacity Cp/R @ Discharge Conditions|B</t>
  </si>
  <si>
    <t>GC - N-Nonane|Heat Capacity Cp/R @ Discharge Conditions|C</t>
  </si>
  <si>
    <t>GC - N-Nonane|Heat Capacity Cp/R @ Discharge Conditions|D</t>
  </si>
  <si>
    <t>GC - N-Nonane|Heat Capacity Cp/R @ Suction Conditions</t>
  </si>
  <si>
    <t>GC - N-Nonane|Heat Capacity Cp/R @ Suction Conditions|A</t>
  </si>
  <si>
    <t>GC - N-Nonane|Heat Capacity Cp/R @ Suction Conditions|B</t>
  </si>
  <si>
    <t>GC - N-Nonane|Heat Capacity Cp/R @ Suction Conditions|C</t>
  </si>
  <si>
    <t>GC - N-Nonane|Heat Capacity Cp/R @ Suction Conditions|D</t>
  </si>
  <si>
    <t>GC - N-Nonane|LHV kj/kg @ 15C</t>
  </si>
  <si>
    <t>GC - N-Nonane|Molecular Weight</t>
  </si>
  <si>
    <t>GC - N-Octane</t>
  </si>
  <si>
    <t>GC - N-Octane|Component Addition Factor @ Normal Conditions</t>
  </si>
  <si>
    <t>GC - N-Octane|Critical Pressure</t>
  </si>
  <si>
    <t>GC - N-Octane|Critical Temperature</t>
  </si>
  <si>
    <t>GC - N-Octane|Heat Capacity Cp/R @ Discharge Conditions</t>
  </si>
  <si>
    <t>GC - N-Octane|Heat Capacity Cp/R @ Discharge Conditions|A</t>
  </si>
  <si>
    <t>GC - N-Octane|Heat Capacity Cp/R @ Discharge Conditions|B</t>
  </si>
  <si>
    <t>GC - N-Octane|Heat Capacity Cp/R @ Discharge Conditions|C</t>
  </si>
  <si>
    <t>GC - N-Octane|Heat Capacity Cp/R @ Discharge Conditions|D</t>
  </si>
  <si>
    <t>GC - N-Octane|Heat Capacity Cp/R @ Suction Conditions</t>
  </si>
  <si>
    <t>GC - N-Octane|Heat Capacity Cp/R @ Suction Conditions|A</t>
  </si>
  <si>
    <t>GC - N-Octane|Heat Capacity Cp/R @ Suction Conditions|B</t>
  </si>
  <si>
    <t>GC - N-Octane|Heat Capacity Cp/R @ Suction Conditions|C</t>
  </si>
  <si>
    <t>GC - N-Octane|Heat Capacity Cp/R @ Suction Conditions|D</t>
  </si>
  <si>
    <t>GC - N-Octane|LHV kj/kg @ 15C</t>
  </si>
  <si>
    <t>GC - N-Octane|Molecular Weight</t>
  </si>
  <si>
    <t>GC - N-Pentane</t>
  </si>
  <si>
    <t>GC - N-Pentane|Component Addition Factor @ Normal Conditions</t>
  </si>
  <si>
    <t>GC - N-Pentane|Critical Pressure</t>
  </si>
  <si>
    <t>GC - N-Pentane|Critical Temperature</t>
  </si>
  <si>
    <t>GC - N-Pentane|Heat Capacity Cp/R @ Discharge Conditions</t>
  </si>
  <si>
    <t>GC - N-Pentane|Heat Capacity Cp/R @ Discharge Conditions|A</t>
  </si>
  <si>
    <t>GC - N-Pentane|Heat Capacity Cp/R @ Discharge Conditions|B</t>
  </si>
  <si>
    <t>GC - N-Pentane|Heat Capacity Cp/R @ Discharge Conditions|C</t>
  </si>
  <si>
    <t>GC - N-Pentane|Heat Capacity Cp/R @ Discharge Conditions|D</t>
  </si>
  <si>
    <t>GC - N-Pentane|Heat Capacity Cp/R @ Suction Conditions</t>
  </si>
  <si>
    <t>GC - N-Pentane|Heat Capacity Cp/R @ Suction Conditions|A</t>
  </si>
  <si>
    <t>GC - N-Pentane|Heat Capacity Cp/R @ Suction Conditions|B</t>
  </si>
  <si>
    <t>GC - N-Pentane|Heat Capacity Cp/R @ Suction Conditions|C</t>
  </si>
  <si>
    <t>GC - N-Pentane|Heat Capacity Cp/R @ Suction Conditions|D</t>
  </si>
  <si>
    <t>GC - N-Pentane|LHV kj/kg @ 15C</t>
  </si>
  <si>
    <t>GC - N-Pentane|Molecular Weight</t>
  </si>
  <si>
    <t>GC - Oxygen</t>
  </si>
  <si>
    <t>GC - Oxygen|Component Addition Factor @ Normal Conditions</t>
  </si>
  <si>
    <t>GC - Oxygen|Critical Pressure</t>
  </si>
  <si>
    <t>GC - Oxygen|Critical Temperature</t>
  </si>
  <si>
    <t>GC - Oxygen|Heat Capacity Cp/R @ Discharge Conditions</t>
  </si>
  <si>
    <t>GC - Oxygen|Heat Capacity Cp/R @ Discharge Conditions|A</t>
  </si>
  <si>
    <t>GC - Oxygen|Heat Capacity Cp/R @ Discharge Conditions|B</t>
  </si>
  <si>
    <t>GC - Oxygen|Heat Capacity Cp/R @ Discharge Conditions|C</t>
  </si>
  <si>
    <t>GC - Oxygen|Heat Capacity Cp/R @ Discharge Conditions|D</t>
  </si>
  <si>
    <t>GC - Oxygen|Heat Capacity Cp/R @ Suction Conditions</t>
  </si>
  <si>
    <t>GC - Oxygen|Heat Capacity Cp/R @ Suction Conditions|A</t>
  </si>
  <si>
    <t>GC - Oxygen|Heat Capacity Cp/R @ Suction Conditions|B</t>
  </si>
  <si>
    <t>GC - Oxygen|Heat Capacity Cp/R @ Suction Conditions|C</t>
  </si>
  <si>
    <t>GC - Oxygen|Heat Capacity Cp/R @ Suction Conditions|D</t>
  </si>
  <si>
    <t>GC - Oxygen|LHV kj/kg @ 15C</t>
  </si>
  <si>
    <t>GC - Oxygen|Molecular Weight</t>
  </si>
  <si>
    <t>GC - Propane</t>
  </si>
  <si>
    <t>GC - Propane|Component Addition Factor @ Normal Conditions</t>
  </si>
  <si>
    <t>GC - Propane|Critical Pressure</t>
  </si>
  <si>
    <t>GC - Propane|Critical Temperature</t>
  </si>
  <si>
    <t>GC - Propane|Heat Capacity Cp/R @ Discharge Conditions</t>
  </si>
  <si>
    <t>GC - Propane|Heat Capacity Cp/R @ Discharge Conditions|A</t>
  </si>
  <si>
    <t>GC - Propane|Heat Capacity Cp/R @ Discharge Conditions|B</t>
  </si>
  <si>
    <t>GC - Propane|Heat Capacity Cp/R @ Discharge Conditions|C</t>
  </si>
  <si>
    <t>GC - Propane|Heat Capacity Cp/R @ Discharge Conditions|D</t>
  </si>
  <si>
    <t>GC - Propane|Heat Capacity Cp/R @ Suction Conditions</t>
  </si>
  <si>
    <t>GC - Propane|Heat Capacity Cp/R @ Suction Conditions|A</t>
  </si>
  <si>
    <t>GC - Propane|Heat Capacity Cp/R @ Suction Conditions|B</t>
  </si>
  <si>
    <t>GC - Propane|Heat Capacity Cp/R @ Suction Conditions|C</t>
  </si>
  <si>
    <t>GC - Propane|Heat Capacity Cp/R @ Suction Conditions|D</t>
  </si>
  <si>
    <t>GC - Propane|LHV kj/kg @ 15C</t>
  </si>
  <si>
    <t>GC - Propane|Molecular Weight</t>
  </si>
  <si>
    <t>GC - Water</t>
  </si>
  <si>
    <t>GC - Water|Component Addition Factor @ Normal Conditions</t>
  </si>
  <si>
    <t>GC - Water|Critical Pressure</t>
  </si>
  <si>
    <t>GC - Water|Critical Temperature</t>
  </si>
  <si>
    <t>GC - Water|Heat Capacity Cp/R @ Discharge Conditions</t>
  </si>
  <si>
    <t>GC - Water|Heat Capacity Cp/R @ Discharge Conditions|A</t>
  </si>
  <si>
    <t>GC - Water|Heat Capacity Cp/R @ Discharge Conditions|B</t>
  </si>
  <si>
    <t>GC - Water|Heat Capacity Cp/R @ Discharge Conditions|C</t>
  </si>
  <si>
    <t>GC - Water|Heat Capacity Cp/R @ Discharge Conditions|D</t>
  </si>
  <si>
    <t>GC - Water|Heat Capacity Cp/R @ Suction Conditions</t>
  </si>
  <si>
    <t>GC - Water|Heat Capacity Cp/R @ Suction Conditions|A</t>
  </si>
  <si>
    <t>GC - Water|Heat Capacity Cp/R @ Suction Conditions|B</t>
  </si>
  <si>
    <t>GC - Water|Heat Capacity Cp/R @ Suction Conditions|C</t>
  </si>
  <si>
    <t>GC - Water|Heat Capacity Cp/R @ Suction Conditions|D</t>
  </si>
  <si>
    <t>GC - Water|LHV kj/kg @ 15C</t>
  </si>
  <si>
    <t>GC - Water|Molecular Weight</t>
  </si>
  <si>
    <t>Molecular Weight</t>
  </si>
  <si>
    <t>Molecular Weight|Hi</t>
  </si>
  <si>
    <t>Molecular Weight|Lo</t>
  </si>
  <si>
    <t>Polytropic Efficiency Deviation - Calculated x Expected|Lo</t>
  </si>
  <si>
    <t>Polytropic Efficiency Expected|Coefficients</t>
  </si>
  <si>
    <t>Polytropic Efficiency Expected|Coefficients|A</t>
  </si>
  <si>
    <t>Polytropic Efficiency Expected|Coefficients|B</t>
  </si>
  <si>
    <t>Polytropic Efficiency Expected|Coefficients|C</t>
  </si>
  <si>
    <t>Polytropic Efficiency Expected|Coefficients|D</t>
  </si>
  <si>
    <t>Polytropic Efficiency Expected|Coefficients|E</t>
  </si>
  <si>
    <t>Polytropic Efficiency Expected|Coefficients|F</t>
  </si>
  <si>
    <t>Polytropic Efficiency Expected|Design Polytropic Efficiency Curve</t>
  </si>
  <si>
    <t>Polytropic Efficiency Expected|Design Polytropic Efficiency Datasheet</t>
  </si>
  <si>
    <t>Polytropic Head Expected|Coefficients</t>
  </si>
  <si>
    <t>Polytropic Head Expected|Coefficients|A</t>
  </si>
  <si>
    <t>Polytropic Head Expected|Coefficients|B</t>
  </si>
  <si>
    <t>Polytropic Head Expected|Coefficients|C</t>
  </si>
  <si>
    <t>Polytropic Head Expected|Coefficients|D</t>
  </si>
  <si>
    <t>Polytropic Head Expected|Coefficients|E</t>
  </si>
  <si>
    <t>Polytropic Head Expected|Coefficients|F</t>
  </si>
  <si>
    <t>Polytropic Head Expected|Design Polytropic Head Curve</t>
  </si>
  <si>
    <t>Polytropic Head Expected|Design Polytropic Head Datasheet</t>
  </si>
  <si>
    <t>Pseudo Critical Pressure</t>
  </si>
  <si>
    <t>Pseudo Critical Temperature</t>
  </si>
  <si>
    <t>Pseudo Reduced Pressure Discharge</t>
  </si>
  <si>
    <t>Pseudo Reduced Pressure Suction</t>
  </si>
  <si>
    <t>Pseudo Reduced Temperature Discharge</t>
  </si>
  <si>
    <t>Pseudo Reduced Temperature Suction</t>
  </si>
  <si>
    <t>attribute_name</t>
  </si>
  <si>
    <t>unit_of_measurement</t>
  </si>
  <si>
    <t>decimal_places</t>
  </si>
  <si>
    <t>Plant - No Card KPIs</t>
  </si>
  <si>
    <t>Plataforma Polvo A</t>
  </si>
  <si>
    <t>Attribute</t>
  </si>
  <si>
    <t>Observações</t>
  </si>
  <si>
    <t>FORTE-C-UC-123101A-01 (LP/IP Compressor Trem A)</t>
  </si>
  <si>
    <t>Keyphasor - Compressor</t>
  </si>
  <si>
    <t>FORTE-C-UC-123101A-02 (HP Compressor Trem A)</t>
  </si>
  <si>
    <t>FORTE-M-UC-123101A (LP/IP/HP Motor Trem A)</t>
  </si>
  <si>
    <t>FORTE-VV-C-UC-123101A (LP/IP/HP Gearbox Trem A)</t>
  </si>
  <si>
    <t>Está sem dados no Lighthouse, mas a mesma tag tem dados no motor.</t>
  </si>
  <si>
    <t>FORTE-C-UC-123101B-01 (LP/IP Compressor Trem B)</t>
  </si>
  <si>
    <t>FORTE-C-UC-123101B-02 (HP Compressor Trem B)</t>
  </si>
  <si>
    <t>FORTE-M-UC-123101B (LP/IP/HP Motor Trem B)</t>
  </si>
  <si>
    <t>FORTE-VV-C-UC-123101B (LP/IP/HP Gearbox Trem B)</t>
  </si>
  <si>
    <t>FORTE-C-UC-123101C-01 (LP/IP Compressor Trem C)</t>
  </si>
  <si>
    <t>FORTE-C-UC-123101C-02 (HP Compressor Trem C)</t>
  </si>
  <si>
    <t>FORTE-M-UC-123101C (LP/IP/HP Motor Trem C)</t>
  </si>
  <si>
    <t>FORTE-VV-C-UC-123101C (LP/IP/HP Gearbox Trem C)</t>
  </si>
  <si>
    <t>FORTE-DGS-123101A (Compressor Alternativo)</t>
  </si>
  <si>
    <t>Pressão - Descarga Compressor</t>
  </si>
  <si>
    <t>FORTE-DGS-123101B (Compressor Alternativo)</t>
  </si>
  <si>
    <t>FORTE-DGS-123101C (Compressor Alternativo)</t>
  </si>
  <si>
    <t>FORTE-UC-1225 (Booster Compressor)</t>
  </si>
  <si>
    <t>Corrente - Motor</t>
  </si>
  <si>
    <t>FRADE-CAE-1340/1345 (LP/IP Compressor Trem 1)</t>
  </si>
  <si>
    <t>FRADE-CM-1340 (LP/IP Motor Trem 1)</t>
  </si>
  <si>
    <t>FRADE-CAE-2340/2345 (LP/IP Compressor Trem 2)</t>
  </si>
  <si>
    <t>FRADE-CM-2340 (LP/IP Motor Trem 2)</t>
  </si>
  <si>
    <t>FRADE-CAE-1350 (HP Compressor Trem 1)</t>
  </si>
  <si>
    <t>FRADE-CAE-2350 (HP Compressor Trem 2)</t>
  </si>
  <si>
    <t>FRADE-CAE-1300 (Flash Compressor Trem 1)</t>
  </si>
  <si>
    <t>FRADE-CAE-2300 (Flash Compressor Trem 2)</t>
  </si>
  <si>
    <t>FRADE-CM-1300 (Flash Motor Trem 1)</t>
  </si>
  <si>
    <t>FRADE-CM-2300 (Flash Motor Trem 2)</t>
  </si>
  <si>
    <t>BRAVO-CBA-2910 (Compressor Alternativo)</t>
  </si>
  <si>
    <t>Rotação - Motor</t>
  </si>
  <si>
    <t>BRAVO-CM-2910 (Motor Compressor Alternativo)</t>
  </si>
  <si>
    <t>concat</t>
  </si>
  <si>
    <t>Vessel</t>
  </si>
  <si>
    <t xml:space="preserve">Área </t>
  </si>
  <si>
    <t>Sistema</t>
  </si>
  <si>
    <t>Description</t>
  </si>
  <si>
    <t>item_path</t>
  </si>
  <si>
    <t>attribute_name EN</t>
  </si>
  <si>
    <t>attribute_name EN2</t>
  </si>
  <si>
    <t>Column1</t>
  </si>
  <si>
    <t>Column2</t>
  </si>
  <si>
    <t>attribute_name EN32</t>
  </si>
  <si>
    <t>attribute_name PT (rascunho)</t>
  </si>
  <si>
    <t>Column3</t>
  </si>
  <si>
    <t>Categories EN</t>
  </si>
  <si>
    <t>type</t>
  </si>
  <si>
    <t>parent_attribute</t>
  </si>
  <si>
    <t>child_attribute</t>
  </si>
  <si>
    <t>has_parent_attribute</t>
  </si>
  <si>
    <t>FPSO Frade</t>
  </si>
  <si>
    <t>Compressor Centrífugo Básico</t>
  </si>
  <si>
    <t>FRADE-Sistema de Compressão de Gás</t>
  </si>
  <si>
    <t>FRADE-Compressão de Gás (LP/IP)</t>
  </si>
  <si>
    <t>Delta Pressure - LP Suction Filter</t>
  </si>
  <si>
    <t xml:space="preserve">Delta de Pressão - Filtro de Sucção </t>
  </si>
  <si>
    <t>FRTS-071-PDI-1008</t>
  </si>
  <si>
    <t>Delta Pressure - (2) Suction Filter</t>
  </si>
  <si>
    <t>Delta de Pressão - Filtro de Sucção (2)</t>
  </si>
  <si>
    <t>FRTS-071-PDI-1013</t>
  </si>
  <si>
    <t>Delta Pressure - (2) Suction Filter|Hi</t>
  </si>
  <si>
    <t>Delta de Pressão - Filtro de Sucção (2)|Hi</t>
  </si>
  <si>
    <t>Delta Pressure - (2) Suction Filter|HiHi</t>
  </si>
  <si>
    <t>Delta de Pressão - Filtro de Sucção (2)|HiHi</t>
  </si>
  <si>
    <t>Delta Pressure - (2) Suction Filter|Pre-alarm Hi</t>
  </si>
  <si>
    <t>Delta de Pressão - Filtro de Sucção (2)|Pré-alarme Hi</t>
  </si>
  <si>
    <t>Delta de Pressão - Filtro de Sucção (2)|Pre-alarm Hi</t>
  </si>
  <si>
    <t>Delta Pressure - LP Suction Filter|Hi</t>
  </si>
  <si>
    <t>Delta de Pressão - Filtro de Sucção |Hi</t>
  </si>
  <si>
    <t>Delta Pressure - LP Suction Filter|HiHi</t>
  </si>
  <si>
    <t>Delta de Pressão - Filtro de Sucção |HiHi</t>
  </si>
  <si>
    <t>Delta Pressure - LP Suction Filter|Pre-alarm Hi</t>
  </si>
  <si>
    <t>Delta de Pressão - Filtro de Sucção |Pré-alarme Hi</t>
  </si>
  <si>
    <t>Delta de Pressão - Filtro de Sucção |Pre-alarm Hi</t>
  </si>
  <si>
    <t>|</t>
  </si>
  <si>
    <t>Hi</t>
  </si>
  <si>
    <t>HiHi</t>
  </si>
  <si>
    <t>Lo</t>
  </si>
  <si>
    <t>LoLo</t>
  </si>
  <si>
    <t>Deslocamento Axial - Caixa de Engrenagens (1)|LoLo</t>
  </si>
  <si>
    <t>Pré-alarme Hi</t>
  </si>
  <si>
    <t>Deslocamento Axial - Caixa de Engrenagens (1)|Pre-alarm Hi</t>
  </si>
  <si>
    <t>Pré-alarme Lo</t>
  </si>
  <si>
    <t>Deslocamento Axial - Caixa de Engrenagens (1)|Pré-alarme Lo</t>
  </si>
  <si>
    <t>Deslocamento Axial - Caixa de Engrenagens (1)|Pre-alarm Lo</t>
  </si>
  <si>
    <t>Deslocamento Axial - Caixa de Engrenagens (2)|LoLo</t>
  </si>
  <si>
    <t>Deslocamento Axial - Caixa de Engrenagens (2)|Pre-alarm Hi</t>
  </si>
  <si>
    <t>Deslocamento Axial - Caixa de Engrenagens (2)|Pré-alarme Lo</t>
  </si>
  <si>
    <t>Deslocamento Axial - Caixa de Engrenagens (2)|Pre-alarm Lo</t>
  </si>
  <si>
    <t>Deslocamento Axial - Compressor (1)</t>
  </si>
  <si>
    <t>Deslocamento Axial - Compressor (1)|LoLo</t>
  </si>
  <si>
    <t>Deslocamento Axial - Compressor (1)|Pre-alarm Hi</t>
  </si>
  <si>
    <t>Deslocamento Axial - Compressor (1)|Pré-alarme Lo</t>
  </si>
  <si>
    <t>Deslocamento Axial - Compressor (1)|Pre-alarm Lo</t>
  </si>
  <si>
    <t>Deslocamento Axial - Compressor (2)</t>
  </si>
  <si>
    <t>Deslocamento Axial - Compressor (2)|LoLo</t>
  </si>
  <si>
    <t>Deslocamento Axial - Compressor (2)|Pre-alarm Hi</t>
  </si>
  <si>
    <t>Deslocamento Axial - Compressor (2)|Pré-alarme Lo</t>
  </si>
  <si>
    <t>Deslocamento Axial - Compressor (2)|Pre-alarm Lo</t>
  </si>
  <si>
    <t>Diferença de Pressão - Filtro de Injeção de Gás de Selagem Primária</t>
  </si>
  <si>
    <t>Diferença de Pressão - Filtro de Injeção de Gás de Selagem Primária|LoLo</t>
  </si>
  <si>
    <t>Diferença de Pressão - Filtro de Injeção de Gás de Selagem Primária|Pre-alarm Hi</t>
  </si>
  <si>
    <t>Diferença de Pressão - Filtro de Injeção de Gás de Selagem Primária|Pré-alarme Lo</t>
  </si>
  <si>
    <t>Diferença de Pressão - Filtro de Injeção de Gás de Selagem Primária|Pre-alarm Lo</t>
  </si>
  <si>
    <t>Diferença de Pressão - Filtro de Óleo Lubrificante</t>
  </si>
  <si>
    <t>FRTS_PDIT_1222</t>
  </si>
  <si>
    <t>Diferença de Pressão - Filtro de Óleo Lubrificante|Hi</t>
  </si>
  <si>
    <t>Diferença de Pressão - Filtro de Óleo Lubrificante|HiHi</t>
  </si>
  <si>
    <t>Diferença de Pressão - Filtro de Óleo Lubrificante|Pré-alarme Hi</t>
  </si>
  <si>
    <t>Diferença de Pressão - Filtro de Óleo Lubrificante|Pre-alarm Hi</t>
  </si>
  <si>
    <t>Nível - Tanque de Óleo Lubrificante (1)</t>
  </si>
  <si>
    <t>Nível - Tanque de Óleo Lubrificante (1)|LoLo</t>
  </si>
  <si>
    <t>Nível - Tanque de Óleo Lubrificante (1)|Pre-alarm Hi</t>
  </si>
  <si>
    <t>Nível - Tanque de Óleo Lubrificante (1)|Pré-alarme Lo</t>
  </si>
  <si>
    <t>Nível - Tanque de Óleo Lubrificante (1)|Pre-alarm Lo</t>
  </si>
  <si>
    <t>Pressure -  Discharge</t>
  </si>
  <si>
    <t xml:space="preserve">Pressão - Descarga </t>
  </si>
  <si>
    <t>FRTS-071-PI-1016</t>
  </si>
  <si>
    <t>Pressure - (2) Discharge</t>
  </si>
  <si>
    <t>Pressão - Descarga (2)</t>
  </si>
  <si>
    <t>FRTS-071-PI-1017</t>
  </si>
  <si>
    <t>Pressão - Gás de Selagem Primária para Tocha (LA) (1)</t>
  </si>
  <si>
    <t>kPag</t>
  </si>
  <si>
    <t>Pressão - Gás de Selagem Primária para Tocha (LA) (1)|LoLo</t>
  </si>
  <si>
    <t>Pressão - Gás de Selagem Primária para Tocha (LOA) (1)</t>
  </si>
  <si>
    <t>Pressão - Gás de Selagem Primária para Tocha (LOA) (1)|LoLo</t>
  </si>
  <si>
    <t>Pressão - Gás de Selagem Secundária para Vent (LA)</t>
  </si>
  <si>
    <t>Pressão - Gás de Selagem Secundária para Vent (LA)|Pre-alarm Hi</t>
  </si>
  <si>
    <t>Pressão - Gás de Selagem Secundária para Vent (LOA)</t>
  </si>
  <si>
    <t>Pressão - Gás de Selagem Secundária para Vent (LOA)|Pre-alarm Hi</t>
  </si>
  <si>
    <t>Pressão - Injeção de Gás de Selagem Primária</t>
  </si>
  <si>
    <t>Pressão - Injeção de Gás de Selagem Primária (2)</t>
  </si>
  <si>
    <t>Pressão - Injeção de Gás de Selagem Primária (2)|Hi</t>
  </si>
  <si>
    <t>Pressão - Injeção de Gás de Selagem Primária (2)|HiHi</t>
  </si>
  <si>
    <t>Pressão - Injeção de Gás de Selagem Primária (2)|Lo</t>
  </si>
  <si>
    <t>Pressão - Injeção de Gás de Selagem Primária (2)|LoLo</t>
  </si>
  <si>
    <t>Pressão - Injeção de Gás de Selagem Primária (2)|Pré-alarme Hi</t>
  </si>
  <si>
    <t>Pressão - Injeção de Gás de Selagem Primária (2)|Pre-alarm Hi</t>
  </si>
  <si>
    <t>Pressão - Injeção de Gás de Selagem Primária (2)|Pré-alarme Lo</t>
  </si>
  <si>
    <t>Pressão - Injeção de Gás de Selagem Primária (2)|Pre-alarm Lo</t>
  </si>
  <si>
    <t>Pressão - Injeção de Gás de Selagem Primária|Hi</t>
  </si>
  <si>
    <t>Pressão - Injeção de Gás de Selagem Primária|HiHi</t>
  </si>
  <si>
    <t>Pressão - Injeção de Gás de Selagem Primária|Lo</t>
  </si>
  <si>
    <t>Pressão - Injeção de Gás de Selagem Primária|LoLo</t>
  </si>
  <si>
    <t>Pressão - Injeção de Gás de Selagem Primária|Pré-alarme Hi</t>
  </si>
  <si>
    <t>Pressão - Injeção de Gás de Selagem Primária|Pre-alarm Hi</t>
  </si>
  <si>
    <t>Pressão - Injeção de Gás de Selagem Primária|Pré-alarme Lo</t>
  </si>
  <si>
    <t>Pressão - Injeção de Gás de Selagem Primária|Pre-alarm Lo</t>
  </si>
  <si>
    <t>Pressão - Injeção de Gás de Separação (1)</t>
  </si>
  <si>
    <t>Pressão - Injeção de Gás de Separação (1)|LoLo</t>
  </si>
  <si>
    <t>Pressão - Injeção de Gás de Separação (1)|Pre-alarm Hi</t>
  </si>
  <si>
    <t>Pressão - Injeção de Gás de Separação (1)|Pré-alarme Lo</t>
  </si>
  <si>
    <t>Pressão - Injeção de Gás de Separação (1)|Pre-alarm Lo</t>
  </si>
  <si>
    <t>Pressão - Linha Principal de Óleo Lubrificante dos Mancais (2)</t>
  </si>
  <si>
    <t>Pressão - Linha Principal de Óleo Lubrificante dos Mancais (2)|LoLo</t>
  </si>
  <si>
    <t>Pressão - Linha Principal de Óleo Lubrificante dos Mancais (2)|Pre-alarm Hi</t>
  </si>
  <si>
    <t>Pressão - Linha Principal de Óleo Lubrificante dos Mancais (2)|Pré-alarme Lo</t>
  </si>
  <si>
    <t>Pressão - Linha Principal de Óleo Lubrificante dos Mancais (2)|Pre-alarm Lo</t>
  </si>
  <si>
    <t>Pressure - LP Suction</t>
  </si>
  <si>
    <t xml:space="preserve">Pressão - Sucção </t>
  </si>
  <si>
    <t>FRTS-071-PI-1007</t>
  </si>
  <si>
    <t>Pressure - (2) Suction</t>
  </si>
  <si>
    <t>Pressão - Sucção (2)</t>
  </si>
  <si>
    <t>FRTS-071-PI-1012</t>
  </si>
  <si>
    <t>Pressure - (2) Suction|Hi</t>
  </si>
  <si>
    <t>Pressão - Sucção (2)|Hi</t>
  </si>
  <si>
    <t>Pressure - (2) Suction|HiHi</t>
  </si>
  <si>
    <t>Pressão - Sucção (2)|HiHi</t>
  </si>
  <si>
    <t>Pressure - (2) Suction|Lo</t>
  </si>
  <si>
    <t>Pressão - Sucção (2)|Lo</t>
  </si>
  <si>
    <t>Pressure - (2) Suction|LoLo</t>
  </si>
  <si>
    <t>Pressão - Sucção (2)|LoLo</t>
  </si>
  <si>
    <t>Pressure - LP Suction|Hi</t>
  </si>
  <si>
    <t>Pressão - Sucção |Hi</t>
  </si>
  <si>
    <t>Pressure - LP Suction|HiHi</t>
  </si>
  <si>
    <t>Pressão - Sucção |HiHi</t>
  </si>
  <si>
    <t>Pressure - LP Suction|Lo</t>
  </si>
  <si>
    <t>Pressão - Sucção |Lo</t>
  </si>
  <si>
    <t>Pressure - LP Suction|LoLo</t>
  </si>
  <si>
    <t>Pressão - Sucção |LoLo</t>
  </si>
  <si>
    <t>Rotação - Eixo de Alta Velocidade</t>
  </si>
  <si>
    <t>Sensors - Gearbox</t>
  </si>
  <si>
    <t>Rotação - Eixo de Baixa Velocidade</t>
  </si>
  <si>
    <t>Temperature - LP Discharge</t>
  </si>
  <si>
    <t xml:space="preserve">Temperatura - Descarga </t>
  </si>
  <si>
    <t>FRTS-071-TI-1006</t>
  </si>
  <si>
    <t>Temperature - (2) Discharge</t>
  </si>
  <si>
    <t>FRTS-071-TI-1013</t>
  </si>
  <si>
    <t>Temperatura - Linha Principal de Óleo Lubrificante</t>
  </si>
  <si>
    <t>FRTS_TIT_1223</t>
  </si>
  <si>
    <t>Temperatura - Linha Principal de Óleo Lubrificante|Hi</t>
  </si>
  <si>
    <t>Temperatura - Linha Principal de Óleo Lubrificante|HiHi</t>
  </si>
  <si>
    <t>Temperatura - Linha Principal de Óleo Lubrificante|Lo</t>
  </si>
  <si>
    <t>Temperatura - Linha Principal de Óleo Lubrificante|LoLo</t>
  </si>
  <si>
    <t>Temperatura - Linha Principal de Óleo Lubrificante|Pré-alarme Hi</t>
  </si>
  <si>
    <t>Temperatura - Linha Principal de Óleo Lubrificante|Pre-alarm Hi</t>
  </si>
  <si>
    <t>Temperatura - Linha Principal de Óleo Lubrificante|Pré-alarme Lo</t>
  </si>
  <si>
    <t>Temperatura - Linha Principal de Óleo Lubrificante|Pre-alarm Lo</t>
  </si>
  <si>
    <t>Temperatura - Mancal Axial da Engrenagem Lado Externo (1)</t>
  </si>
  <si>
    <t>Temperatura - Mancal Axial da Engrenagem Lado Externo (1)|Pre-alarm Hi</t>
  </si>
  <si>
    <t>Temperatura - Mancal Axial da Engrenagem Lado Externo (2)</t>
  </si>
  <si>
    <t>Temperatura - Mancal Axial da Engrenagem Lado Externo (2)|Pre-alarm Hi</t>
  </si>
  <si>
    <t>Temperatura - Mancal Axial da Engrenagem Lado Interno (1)</t>
  </si>
  <si>
    <t>Temperatura - Mancal Axial da Engrenagem Lado Interno (1)|Pre-alarm Hi</t>
  </si>
  <si>
    <t>Temperatura - Mancal Axial da Engrenagem Lado Interno (2)</t>
  </si>
  <si>
    <t>Temperatura - Mancal Axial da Engrenagem Lado Interno (2)|Pre-alarm Hi</t>
  </si>
  <si>
    <t>Temperatura - Mancal Axial do Compressor Lado Externo (1)</t>
  </si>
  <si>
    <t>Temperatura - Mancal Axial do Compressor Lado Externo (1)|Pre-alarm Hi</t>
  </si>
  <si>
    <t>Temperatura - Mancal Axial do Compressor Lado Externo (2)</t>
  </si>
  <si>
    <t>Temperatura - Mancal Axial do Compressor Lado Externo (2)|Pre-alarm Hi</t>
  </si>
  <si>
    <t>Temperatura - Mancal Axial do Compressor Lado Interno (1)</t>
  </si>
  <si>
    <t>Temperatura - Mancal Axial do Compressor Lado Interno (1)|Pre-alarm Hi</t>
  </si>
  <si>
    <t>Temperatura - Mancal Axial do Compressor Lado Interno (2)</t>
  </si>
  <si>
    <t>Temperatura - Mancal Axial do Compressor Lado Interno (2)|Pre-alarm Hi</t>
  </si>
  <si>
    <t>Temperatura - Mancal do Compressor (LA) (1)</t>
  </si>
  <si>
    <t>Temperatura - Mancal do Compressor (LA) (1)|Pre-alarm Hi</t>
  </si>
  <si>
    <t>Temperatura - Mancal do Compressor (LA) (2)</t>
  </si>
  <si>
    <t>Temperatura - Mancal do Compressor (LA) (2)|Pre-alarm Hi</t>
  </si>
  <si>
    <t>Temperatura - Mancal do Compressor (LOA) (1)</t>
  </si>
  <si>
    <t>Temperatura - Mancal do Compressor (LOA) (1)|Pre-alarm Hi</t>
  </si>
  <si>
    <t>Temperatura - Mancal do Compressor (LOA) (2)</t>
  </si>
  <si>
    <t>Temperatura - Mancal do Compressor (LOA) (2)|Pre-alarm Hi</t>
  </si>
  <si>
    <t>Temperatura - Mancal LA do Eixo de Engrenagem HS (1)</t>
  </si>
  <si>
    <t>Temperatura - Mancal LA do Eixo de Engrenagem HS (1)|Pre-alarm Hi</t>
  </si>
  <si>
    <t>Temperatura - Mancal LA do Eixo de Engrenagem HS (2)</t>
  </si>
  <si>
    <t>Temperatura - Mancal LA do Eixo de Engrenagem HS (2)|Pre-alarm Hi</t>
  </si>
  <si>
    <t>Temperatura - Mancal LA do Eixo de Engrenagem LS (1)</t>
  </si>
  <si>
    <t>Temperatura - Mancal LA do Eixo de Engrenagem LS (1)|Pre-alarm Hi</t>
  </si>
  <si>
    <t>Temperatura - Mancal LA do Eixo de Engrenagem LS (2)</t>
  </si>
  <si>
    <t>Temperatura - Mancal LA do Eixo de Engrenagem LS (2)|Pre-alarm Hi</t>
  </si>
  <si>
    <t>Temperatura - Mancal LOA do Eixo de Engrenagem HS (1)</t>
  </si>
  <si>
    <t>Temperatura - Mancal LOA do Eixo de Engrenagem HS (1)|Pre-alarm Hi</t>
  </si>
  <si>
    <t>Temperatura - Mancal LOA do Eixo de Engrenagem HS (2)</t>
  </si>
  <si>
    <t>Temperatura - Mancal LOA do Eixo de Engrenagem HS (2)|Pre-alarm Hi</t>
  </si>
  <si>
    <t>Temperatura - Mancal LOA do Eixo de Engrenagem LS (1)</t>
  </si>
  <si>
    <t>Temperatura - Mancal LOA do Eixo de Engrenagem LS (1)|Pre-alarm Hi</t>
  </si>
  <si>
    <t>Temperatura - Mancal LOA do Eixo de Engrenagem LS (2)</t>
  </si>
  <si>
    <t>Temperatura - Mancal LOA do Eixo de Engrenagem LS (2)|Pre-alarm Hi</t>
  </si>
  <si>
    <t>Temperatura - Selo a Gás Seco do Compressor</t>
  </si>
  <si>
    <t>Temperatura - Selo a Gás Seco do Compressor|LoLo</t>
  </si>
  <si>
    <t>Temperatura - Selo a Gás Seco do Compressor|Pre-alarm Hi</t>
  </si>
  <si>
    <t>Temperatura - Selo a Gás Seco do Compressor|Pré-alarme Lo</t>
  </si>
  <si>
    <t>Temperatura - Selo a Gás Seco do Compressor|Pre-alarm Lo</t>
  </si>
  <si>
    <t>Temperature - LP Suction</t>
  </si>
  <si>
    <t xml:space="preserve">Temperatura - Sucção </t>
  </si>
  <si>
    <t>FRTS-071-TI-1004</t>
  </si>
  <si>
    <t>Temperature - (2) Suction</t>
  </si>
  <si>
    <t>Temperatura - Sucção (2)</t>
  </si>
  <si>
    <t>FRTS-071-TI-1012</t>
  </si>
  <si>
    <t>Temperature - (2) Suction|Hi</t>
  </si>
  <si>
    <t>Temperatura - Sucção (2)|Hi</t>
  </si>
  <si>
    <t>Temperature - (2) Suction|HiHi</t>
  </si>
  <si>
    <t>Temperatura - Sucção (2)|HiHi</t>
  </si>
  <si>
    <t>Temperature - LP Suction|Hi</t>
  </si>
  <si>
    <t>Temperatura - Sucção |Hi</t>
  </si>
  <si>
    <t>Temperature - LP Suction|HiHi</t>
  </si>
  <si>
    <t>Temperatura - Sucção |HiHi</t>
  </si>
  <si>
    <t>Temperatura - Tanque de Óleo Lubrificante</t>
  </si>
  <si>
    <t>Temperatura - Tanque de Óleo Lubrificante|LoLo</t>
  </si>
  <si>
    <t>Temperatura - Tanque de Óleo Lubrificante|Pre-alarm Hi</t>
  </si>
  <si>
    <t>Temperatura - Tanque de Óleo Lubrificante|Pré-alarme Lo</t>
  </si>
  <si>
    <t>Temperatura - Tanque de Óleo Lubrificante|Pre-alarm Lo</t>
  </si>
  <si>
    <t>Flow - LP Suction</t>
  </si>
  <si>
    <t xml:space="preserve">Vazão - Sucção </t>
  </si>
  <si>
    <t xml:space="preserve"> FRTS-071-FI-1004-STD</t>
  </si>
  <si>
    <t>Sm³/h</t>
  </si>
  <si>
    <t>Flow - (2) Suction</t>
  </si>
  <si>
    <t>Vazão - Sucção (2)</t>
  </si>
  <si>
    <t>FRTS-071-FI-1007-STD</t>
  </si>
  <si>
    <t>Vibração - Mancal do Compressor (LA) (1)</t>
  </si>
  <si>
    <t>Vibração - Mancal do Compressor (LA) (1)|Pre-alarm Hi</t>
  </si>
  <si>
    <t>Vibração - Mancal do Compressor (LA) (2)</t>
  </si>
  <si>
    <t>Vibração - Mancal do Compressor (LA) (2)|Pre-alarm Hi</t>
  </si>
  <si>
    <t>Vibração - Mancal do Compressor (LOA) (1)</t>
  </si>
  <si>
    <t>Vibração - Mancal do Compressor (LOA) (1)|Pre-alarm Hi</t>
  </si>
  <si>
    <t>Vibração - Mancal do Compressor (LOA) (2)</t>
  </si>
  <si>
    <t>Vibração - Mancal do Compressor (LOA) (2)|Pre-alarm Hi</t>
  </si>
  <si>
    <t>Vibração - Mancal LA do Eixo de Engrenagem HS (1)</t>
  </si>
  <si>
    <t>Vibração - Mancal LA do Eixo de Engrenagem HS (1)|Pre-alarm Hi</t>
  </si>
  <si>
    <t>Vibração - Mancal LA do Eixo de Engrenagem HS (2)</t>
  </si>
  <si>
    <t>Vibração - Mancal LA do Eixo de Engrenagem HS (2)|Pre-alarm Hi</t>
  </si>
  <si>
    <t>Vibração - Mancal LA do Eixo de Engrenagem LS (1)</t>
  </si>
  <si>
    <t>Vibração - Mancal LA do Eixo de Engrenagem LS (1)|Pre-alarm Hi</t>
  </si>
  <si>
    <t>Vibração - Mancal LA do Eixo de Engrenagem LS (2)</t>
  </si>
  <si>
    <t>Vibração - Mancal LA do Eixo de Engrenagem LS (2)|Pre-alarm Hi</t>
  </si>
  <si>
    <t>FRADE-Compressão de Gás (HP)</t>
  </si>
  <si>
    <t>FRTS-JX-1384</t>
  </si>
  <si>
    <t>Delta Pressure -  Suction Filter</t>
  </si>
  <si>
    <t>Delta de Pressão - Filtro de Sucção</t>
  </si>
  <si>
    <t>FRTS-071-PDI-1020</t>
  </si>
  <si>
    <t>Delta Pressure - Suction Filter|Hi</t>
  </si>
  <si>
    <t>Delta de Pressão - Filtro de Sucção|Hi</t>
  </si>
  <si>
    <t>Delta Pressure - Suction Filter|HiHi</t>
  </si>
  <si>
    <t>Delta de Pressão - Filtro de Sucção|HiHi</t>
  </si>
  <si>
    <t>Delta Pressure - Suction Filter|Pre-alarm Hi</t>
  </si>
  <si>
    <t>Delta de Pressão - Filtro de Sucção|Pré-alarme Hi</t>
  </si>
  <si>
    <t>Delta de Pressão - Filtro de Sucção|Pre-alarm Hi</t>
  </si>
  <si>
    <t>FRTS-ZT-1328A</t>
  </si>
  <si>
    <t>FRTS-ZT-1328B</t>
  </si>
  <si>
    <t>FRTS-ZT-1339A</t>
  </si>
  <si>
    <t>FRTS-ZT-1339B</t>
  </si>
  <si>
    <t>FRTS_OPC_PDIT_1356</t>
  </si>
  <si>
    <t>FRTS_PDIT_1422</t>
  </si>
  <si>
    <t>FRTS-LI-1412A</t>
  </si>
  <si>
    <t>Pressão - Descarga</t>
  </si>
  <si>
    <t>FRTS-071-PI-1059</t>
  </si>
  <si>
    <t>FRTS-071-PI-1359A</t>
  </si>
  <si>
    <t>FRTS-071-PI-1362A</t>
  </si>
  <si>
    <t>FRTS-PT-1371A</t>
  </si>
  <si>
    <t>FRTS-PT-1372A</t>
  </si>
  <si>
    <t>FRTS-PT-1352A</t>
  </si>
  <si>
    <t>FRTS-PT-1346</t>
  </si>
  <si>
    <t>Pressão - Sucção</t>
  </si>
  <si>
    <t>FRTS-071-PI-1079</t>
  </si>
  <si>
    <t>Pressão - Sucção|Hi</t>
  </si>
  <si>
    <t>Pressão - Sucção|HiHi</t>
  </si>
  <si>
    <t>Pressão - Sucção|Lo</t>
  </si>
  <si>
    <t>Pressão - Sucção|LoLo</t>
  </si>
  <si>
    <t>Temperatura - Descarga</t>
  </si>
  <si>
    <t>FRTS-071-TI-1021</t>
  </si>
  <si>
    <t xml:space="preserve">FRTS_TIT_1423 </t>
  </si>
  <si>
    <t>FRTS-TI-1327A</t>
  </si>
  <si>
    <t>FRTS-TI-1327C</t>
  </si>
  <si>
    <t>FRTS-TI-1326A</t>
  </si>
  <si>
    <t>FRTS-TI-1326C</t>
  </si>
  <si>
    <t>FRTS-TI-1338A</t>
  </si>
  <si>
    <t>FRTS-TI-1338C</t>
  </si>
  <si>
    <t>FRTS-TI-1337A</t>
  </si>
  <si>
    <t>FRTS-TI-1337C</t>
  </si>
  <si>
    <t>FRTS-TI-1333A</t>
  </si>
  <si>
    <t>FRTS-TI-1333C</t>
  </si>
  <si>
    <t>FRTS-TI-1334A</t>
  </si>
  <si>
    <t>FRTS-TI-1334C</t>
  </si>
  <si>
    <t>FRTS-TI-1322A</t>
  </si>
  <si>
    <t>FRTS-TI-1322C</t>
  </si>
  <si>
    <t>FRTS-TI-1320A</t>
  </si>
  <si>
    <t>FRTS-TI-1320C</t>
  </si>
  <si>
    <t>FRTS-TI-1323A</t>
  </si>
  <si>
    <t>FRTS-TI-1323C</t>
  </si>
  <si>
    <t>FRTS-TI-1321A</t>
  </si>
  <si>
    <t>FRTS-TI-1321C</t>
  </si>
  <si>
    <t>FRTS-TE-1370</t>
  </si>
  <si>
    <t>Temperatura - Sucção</t>
  </si>
  <si>
    <t>FRTS-071-TI-1020</t>
  </si>
  <si>
    <t>Temperatura - Sucção|Hi</t>
  </si>
  <si>
    <t>Temperature - Suction|HiHi</t>
  </si>
  <si>
    <t>Temperatura - Sucção|HiHi</t>
  </si>
  <si>
    <t>FRTS-TI-1413</t>
  </si>
  <si>
    <t>Vazão - Gás de Selagem Primária para Flare LA (1)</t>
  </si>
  <si>
    <t>FRTS_OPC_FIT_1363</t>
  </si>
  <si>
    <t>Vazão - Gás de Selagem Primária para Flare LA (1)|LoLo</t>
  </si>
  <si>
    <t>Vazão - Gás de Selagem Primária para Flare LOA (1)</t>
  </si>
  <si>
    <t>FRTS_OPC_FIT_1360</t>
  </si>
  <si>
    <t>Vazão - Gás de Selagem Primária para Flare LOA (1)|LoLo</t>
  </si>
  <si>
    <t>Vazão - Sucção</t>
  </si>
  <si>
    <t>FRTS-071-FI-1017-STD</t>
  </si>
  <si>
    <t>FRTS-VT-1335A</t>
  </si>
  <si>
    <t>FRTS-VT-1335B</t>
  </si>
  <si>
    <t>FRTS-VT-1336A</t>
  </si>
  <si>
    <t>FRTS-VT-1336B</t>
  </si>
  <si>
    <t>FRTS-VT-1325A</t>
  </si>
  <si>
    <t>FRTS-VT-1325B</t>
  </si>
  <si>
    <t>FRTS-VT-1324A</t>
  </si>
  <si>
    <t>FRTS-VT-1324B</t>
  </si>
  <si>
    <t>FRTS-JX-1584</t>
  </si>
  <si>
    <t>FRTS-071-PDI-1026</t>
  </si>
  <si>
    <t>FRTS-071-PDI-1031</t>
  </si>
  <si>
    <t>Delta Pressure -  Suction Filter|Hi</t>
  </si>
  <si>
    <t>Delta Pressure -  Suction Filter|HiHi</t>
  </si>
  <si>
    <t>Delta Pressure -  Suction Filter|Pre-alarm Hi</t>
  </si>
  <si>
    <t>FRTS-ZT-1528A</t>
  </si>
  <si>
    <t>FRTS-ZT-1528B</t>
  </si>
  <si>
    <t>FRTS-ZT-1539A</t>
  </si>
  <si>
    <t>FRTS-ZT-1539B</t>
  </si>
  <si>
    <t>FRTS_OPC_PDIT_1556</t>
  </si>
  <si>
    <t>FRTS_OPC_PDIT_1622</t>
  </si>
  <si>
    <t>FRTS-LI-1612A</t>
  </si>
  <si>
    <t>FRTS-071-PI-1029</t>
  </si>
  <si>
    <t>FRTS-071-PI-1066</t>
  </si>
  <si>
    <t>FRTS-PT-1571A</t>
  </si>
  <si>
    <t>FRTS-PT-1572A</t>
  </si>
  <si>
    <t>FRTS-PT-1557A</t>
  </si>
  <si>
    <t>FRTS-PIT-1557B</t>
  </si>
  <si>
    <t>FRTS-PT-1552A</t>
  </si>
  <si>
    <t>FRTS-PT-1546</t>
  </si>
  <si>
    <t>Pressure -  Suction</t>
  </si>
  <si>
    <t>FRTS-071-PI-1025</t>
  </si>
  <si>
    <t>FRTS-071-PI-1065</t>
  </si>
  <si>
    <t>Pressure -  Suction|Hi</t>
  </si>
  <si>
    <t>Pressure -  Suction|HiHi</t>
  </si>
  <si>
    <t>Pressure -  Suction|Lo</t>
  </si>
  <si>
    <t>Pressure -  Suction|LoLo</t>
  </si>
  <si>
    <t>Temperature -  Discharge</t>
  </si>
  <si>
    <t>FRTS-071-TI-1025</t>
  </si>
  <si>
    <t>FRTS-071-TI-1031</t>
  </si>
  <si>
    <t>FRTS_TIT_1623</t>
  </si>
  <si>
    <t>FRTS-TI1527A</t>
  </si>
  <si>
    <t>FRTS-TI1527C</t>
  </si>
  <si>
    <t>FRTS-TI1526A</t>
  </si>
  <si>
    <t>FRTS-TI1526C</t>
  </si>
  <si>
    <t>FRTS-TI1538A</t>
  </si>
  <si>
    <t>FRTS-TI1538C</t>
  </si>
  <si>
    <t>FRTS-TI1537A</t>
  </si>
  <si>
    <t>FRTS-TI1537C</t>
  </si>
  <si>
    <t>FRTS-TI1533A</t>
  </si>
  <si>
    <t>FRTS-TI1533C</t>
  </si>
  <si>
    <t>FRTS-TI1534A</t>
  </si>
  <si>
    <t>FRTS-TI1534C</t>
  </si>
  <si>
    <t>FRTS-TI1522A</t>
  </si>
  <si>
    <t>FRTS-TI1522C</t>
  </si>
  <si>
    <t>FRTS-TI1520A</t>
  </si>
  <si>
    <t>FRTS-TI1520C</t>
  </si>
  <si>
    <t>FRTS-TI1523A</t>
  </si>
  <si>
    <t>FRTS-TI1523C</t>
  </si>
  <si>
    <t>FRTS-TI1521A</t>
  </si>
  <si>
    <t>FRTS-TI1521C</t>
  </si>
  <si>
    <t>FRTS-071-TI-1570</t>
  </si>
  <si>
    <t>Temperature -  Suction</t>
  </si>
  <si>
    <t>FRTS-071-TI-1023</t>
  </si>
  <si>
    <t>FRTS-071-TI-1029</t>
  </si>
  <si>
    <t>Temperature -  Suction|Hi</t>
  </si>
  <si>
    <t>Temperature -  Suction|HiHi</t>
  </si>
  <si>
    <t>FRTS-TI-1613</t>
  </si>
  <si>
    <t>Flow -  Suction</t>
  </si>
  <si>
    <t>FRTS-071-FI-1020-STD</t>
  </si>
  <si>
    <t>FRTS-071-FI-1023-STD</t>
  </si>
  <si>
    <t>FRTS-VT-1535A</t>
  </si>
  <si>
    <t>FRTS-VT-1535B</t>
  </si>
  <si>
    <t>FRTS-VT-1536A</t>
  </si>
  <si>
    <t>FRTS-VT-1536B</t>
  </si>
  <si>
    <t>FRTS-VT-1525A</t>
  </si>
  <si>
    <t>FRTS-VT-1525B</t>
  </si>
  <si>
    <t>FRTS-VT-1524A</t>
  </si>
  <si>
    <t>FRTS-VT-1524B</t>
  </si>
  <si>
    <t>FRTS-JX-1784</t>
  </si>
  <si>
    <t>FRTS-071-PDI-1038</t>
  </si>
  <si>
    <t>FRTS-ZT-1728A</t>
  </si>
  <si>
    <t>FRTS-ZT-1728B</t>
  </si>
  <si>
    <t>FRTS-ZT-1739A</t>
  </si>
  <si>
    <t>FRTS-ZT-1739B</t>
  </si>
  <si>
    <t>FRTS_OPC_PDIT_1756</t>
  </si>
  <si>
    <t>FRTS_OPC_PDIT_1822</t>
  </si>
  <si>
    <t>FRTS-LI-1812A</t>
  </si>
  <si>
    <t>FRTS-071-PI-1069</t>
  </si>
  <si>
    <t>FRTS-071-PI-1762A</t>
  </si>
  <si>
    <t>FRTS-PT-1771A</t>
  </si>
  <si>
    <t>FRTS-PT-1772A</t>
  </si>
  <si>
    <t>FRTS-PT-1752A</t>
  </si>
  <si>
    <t>FRTS-PT-1746</t>
  </si>
  <si>
    <t>FRTS-071-PI-1068</t>
  </si>
  <si>
    <t>FRTS-071-TI-1037</t>
  </si>
  <si>
    <t>FRADE-CAE-1350 (HP Compressor Trem 1)Temperatura - Linha Principal de Óleo Lubrificante</t>
  </si>
  <si>
    <t xml:space="preserve">FRTS_TIT_1823 </t>
  </si>
  <si>
    <t>attribute</t>
  </si>
  <si>
    <t>FRADE-CAE-1350 (HP Compressor Trem 1)Temperatura - Linha Principal de Óleo Lubrificante|HiHi</t>
  </si>
  <si>
    <t>FRADE-CAE-1350 (HP Compressor Trem 1)Temperatura - Linha Principal de Óleo Lubrificante|Lo</t>
  </si>
  <si>
    <t>FRADE-CAE-1350 (HP Compressor Trem 1)Temperatura - Linha Principal de Óleo Lubrificante|LoLo</t>
  </si>
  <si>
    <t>FRADE-CAE-1350 (HP Compressor Trem 1)Temperatura - Linha Principal de Óleo Lubrificante|Pre-alarm Hi</t>
  </si>
  <si>
    <t>Pre-alarm Hi</t>
  </si>
  <si>
    <t>FRADE-CAE-1350 (HP Compressor Trem 1)Temperatura - Linha Principal de Óleo Lubrificante|Pre-alarm Lo</t>
  </si>
  <si>
    <t>Pre-alarm Lo</t>
  </si>
  <si>
    <t>FRTS-TI1727A</t>
  </si>
  <si>
    <t>FRTS-TI1727C</t>
  </si>
  <si>
    <t>FRTS-TI1726A</t>
  </si>
  <si>
    <t>FRTS-TI1726C</t>
  </si>
  <si>
    <t>FRTS-TI1738A</t>
  </si>
  <si>
    <t>FRTS-TI1738C</t>
  </si>
  <si>
    <t>FRTS-TI1737A</t>
  </si>
  <si>
    <t>FRTS-TI1737C</t>
  </si>
  <si>
    <t>FRTS-TI1733A</t>
  </si>
  <si>
    <t>FRTS-TI1733C</t>
  </si>
  <si>
    <t>FRTS-TI1734A</t>
  </si>
  <si>
    <t>FRTS-TI1734C</t>
  </si>
  <si>
    <t>FRTS-TI1722A</t>
  </si>
  <si>
    <t>FRTS-TI1722C</t>
  </si>
  <si>
    <t>FRTS-TI1720A</t>
  </si>
  <si>
    <t>FRTS-TI1720C</t>
  </si>
  <si>
    <t>FRTS-TI1723A</t>
  </si>
  <si>
    <t>FRTS-TI1723C</t>
  </si>
  <si>
    <t>FRTS-TI1721A</t>
  </si>
  <si>
    <t>FRTS-TI1721C</t>
  </si>
  <si>
    <t>FRTS-071-TI-1770</t>
  </si>
  <si>
    <t>FRTS-071-TI-1035</t>
  </si>
  <si>
    <t>FRTS-TI-1813</t>
  </si>
  <si>
    <t>FRTS_OPC_FIT_1763</t>
  </si>
  <si>
    <t>FRTS_OPC_FIT_1760</t>
  </si>
  <si>
    <t>Vazão - Linha de Balanceamento do Pistão</t>
  </si>
  <si>
    <t>FRTS_OPC_FIT_1769</t>
  </si>
  <si>
    <t>Vazão - Linha de Balanceamento do Pistão|Hi</t>
  </si>
  <si>
    <t>Vazão - Linha de Balanceamento do Pistão|HiHi</t>
  </si>
  <si>
    <t>Vazão - Linha de Balanceamento do Pistão|Lo</t>
  </si>
  <si>
    <t>Vazão - Linha de Balanceamento do Pistão|Pré-alarme Hi</t>
  </si>
  <si>
    <t>Vazão - Linha de Balanceamento do Pistão|Pre-alarm Hi</t>
  </si>
  <si>
    <t>FRTS-071-FI-1026-STD</t>
  </si>
  <si>
    <t>FRTS-VT-1735A</t>
  </si>
  <si>
    <t>FRTS-VT-1735B</t>
  </si>
  <si>
    <t>FRTS-VT-1736A</t>
  </si>
  <si>
    <t>FRTS-VT-1736B</t>
  </si>
  <si>
    <t>FRTS-VT-1725A</t>
  </si>
  <si>
    <t>FRTS-VT-1725B</t>
  </si>
  <si>
    <t>FRTS-VT-1724A</t>
  </si>
  <si>
    <t>FRTS-VT-1724B</t>
  </si>
  <si>
    <t>Motor High Voltage</t>
  </si>
  <si>
    <t>Temperatura - Ar Frio do Estator (1)</t>
  </si>
  <si>
    <t>FRTS-TE-1109A</t>
  </si>
  <si>
    <t>Temperatura - Ar Frio do Estator (1)|Pre-alarm Hi</t>
  </si>
  <si>
    <t>Temperatura - Ar Quente do Estator</t>
  </si>
  <si>
    <t>FRTS-TE-1109B</t>
  </si>
  <si>
    <t>Temperatura - Ar Quente do Estator|Pre-alarm Hi</t>
  </si>
  <si>
    <t>Temperatura - Estator Fase U</t>
  </si>
  <si>
    <t>Temperatura - Estator Fase U (2)</t>
  </si>
  <si>
    <t>Temperatura - Estator Fase U (2)|Pre-alarm Hi</t>
  </si>
  <si>
    <t>Temperatura - Estator Fase U|Pre-alarm Hi</t>
  </si>
  <si>
    <t>Temperatura - Estator Fase V</t>
  </si>
  <si>
    <t>Temperatura - Estator Fase V (2)</t>
  </si>
  <si>
    <t>Temperatura - Estator Fase V (2)|Pre-alarm Hi</t>
  </si>
  <si>
    <t>Temperatura - Estator Fase V|Pre-alarm Hi</t>
  </si>
  <si>
    <t>Temperatura - Estator Fase W</t>
  </si>
  <si>
    <t>Temperatura - Estator Fase W (2)</t>
  </si>
  <si>
    <t>Temperatura - Estator Fase W (2)|Pre-alarm Hi</t>
  </si>
  <si>
    <t>Temperatura - Estator Fase W|Pre-alarm Hi</t>
  </si>
  <si>
    <t>Temperatura - Mancal do Motor (LA)</t>
  </si>
  <si>
    <t>Temperatura - Mancal do Motor (LA) (2)</t>
  </si>
  <si>
    <t>Temperatura - Mancal do Motor (LA) (2)|Pre-alarm Hi</t>
  </si>
  <si>
    <t>Temperatura - Mancal do Motor (LA)|Pre-alarm Hi</t>
  </si>
  <si>
    <t>Temperatura - Mancal do Motor (LOA)</t>
  </si>
  <si>
    <t>Temperatura - Mancal do Motor (LOA) (2)</t>
  </si>
  <si>
    <t>Temperatura - Mancal do Motor (LOA) (2)|Pre-alarm Hi</t>
  </si>
  <si>
    <t>Temperatura - Mancal do Motor (LOA)|Pre-alarm Hi</t>
  </si>
  <si>
    <t>Vibração - Mancal do Motor (LA) (1)</t>
  </si>
  <si>
    <t>Vibração - Mancal do Motor (LA) (1)|Hi</t>
  </si>
  <si>
    <t>Vibração - Mancal do Motor (LA) (1)|Pre-alarm Hi</t>
  </si>
  <si>
    <t>Vibração - Mancal do Motor (LA) (2)</t>
  </si>
  <si>
    <t>Vibração - Mancal do Motor (LA) (2)|Pre-alarm Hi</t>
  </si>
  <si>
    <t>Vibração - Mancal do Motor (LOA) (1)</t>
  </si>
  <si>
    <t>Vibração - Mancal do Motor (LOA) (1)|Pre-alarm Hi</t>
  </si>
  <si>
    <t>Vibração - Mancal do Motor (LOA) (2)</t>
  </si>
  <si>
    <t>Vibração - Mancal do Motor (LOA) (2)|Pre-alarm Hi</t>
  </si>
  <si>
    <t>FRTS-TE-1309A</t>
  </si>
  <si>
    <t>FRTS-TE-1309B</t>
  </si>
  <si>
    <t>FRTS-TE-1308A</t>
  </si>
  <si>
    <t>FRTS-TE-1308D</t>
  </si>
  <si>
    <t>FRTS-TE-1308B</t>
  </si>
  <si>
    <t>FRTS-TE-1308E</t>
  </si>
  <si>
    <t>FRTS-TE-1308C</t>
  </si>
  <si>
    <t>FRTS-TE-1308F</t>
  </si>
  <si>
    <t>FRTS-TI-1305A</t>
  </si>
  <si>
    <t>FRTS-TI-1305C</t>
  </si>
  <si>
    <t>FRTS-TI-1304A</t>
  </si>
  <si>
    <t>FRTS-TI-1304C</t>
  </si>
  <si>
    <t>FRTS-071-VT-1307A</t>
  </si>
  <si>
    <t>FRTS-071-VT-1307B</t>
  </si>
  <si>
    <t>FRTS-071-VT-1306A</t>
  </si>
  <si>
    <t>FRTS-071-VT-1306B</t>
  </si>
  <si>
    <t>FRTS-TE-1509A</t>
  </si>
  <si>
    <t>FRTS-TE-1509B</t>
  </si>
  <si>
    <t>FRTS-TE-1508A</t>
  </si>
  <si>
    <t>FRTS-TE-1508D</t>
  </si>
  <si>
    <t>FRTS-TE-1508B</t>
  </si>
  <si>
    <t>FRTS-TE-1508E</t>
  </si>
  <si>
    <t>FRTS-TE-1508C</t>
  </si>
  <si>
    <t>FRTS-TE-1508F</t>
  </si>
  <si>
    <t>FRTS-TI1505A</t>
  </si>
  <si>
    <t>FRTS-TI1505C</t>
  </si>
  <si>
    <t>FRTS-TI1504A</t>
  </si>
  <si>
    <t>FRTS-TI1504C</t>
  </si>
  <si>
    <t>FRTS-071-VT-1507A</t>
  </si>
  <si>
    <t>FRTS-071-VT-1507B</t>
  </si>
  <si>
    <t>FRTS-071-VT-1506A</t>
  </si>
  <si>
    <t>FRTS-071-VT-1506B</t>
  </si>
  <si>
    <t>FRTS-TE-1709A</t>
  </si>
  <si>
    <t>FRTS-TE-1708A</t>
  </si>
  <si>
    <t>FRTS-TE-1708D</t>
  </si>
  <si>
    <t>FRTS-TE-1708B</t>
  </si>
  <si>
    <t>FRTS-TE-1708E</t>
  </si>
  <si>
    <t>FRTS-TE-1708C</t>
  </si>
  <si>
    <t>FRTS-TE-1708F</t>
  </si>
  <si>
    <t>FRTS-TI1705A</t>
  </si>
  <si>
    <t>FRTS-TI1705C</t>
  </si>
  <si>
    <t>FRTS-TI1704A</t>
  </si>
  <si>
    <t>FRTS-TI1704C</t>
  </si>
  <si>
    <t>FRTS-071-VT-1707A</t>
  </si>
  <si>
    <t>FRTS-071-VT-1707B</t>
  </si>
  <si>
    <t>FRTS-071-VT-1706A</t>
  </si>
  <si>
    <t>FRTS-071-VT-1706B</t>
  </si>
  <si>
    <t>Name2</t>
  </si>
  <si>
    <t>Name3</t>
  </si>
  <si>
    <t>Value22</t>
  </si>
  <si>
    <t>P50_PDT-1231169A</t>
  </si>
  <si>
    <t>não encontrado no PI</t>
  </si>
  <si>
    <t>P50_LT-1231161A</t>
  </si>
  <si>
    <t>P50_LT-1231161B</t>
  </si>
  <si>
    <t>Level - Scrubber 1º Est</t>
  </si>
  <si>
    <t>P50_LT-1231100A</t>
  </si>
  <si>
    <t>Level - Scrubber 2º Est</t>
  </si>
  <si>
    <t>P50_LT-1231103A</t>
  </si>
  <si>
    <t>Level - Scrubber 3º Est</t>
  </si>
  <si>
    <t>P50_LT-1231108A</t>
  </si>
  <si>
    <t>Particle Count</t>
  </si>
  <si>
    <t>P50_PT-1231160B</t>
  </si>
  <si>
    <t>P50_PT-1231160A</t>
  </si>
  <si>
    <t>Pressure -  Lube Oil Emergency Pump Discharge</t>
  </si>
  <si>
    <t>P50_TT-1231161C</t>
  </si>
  <si>
    <t>P50_PT-1231107A</t>
  </si>
  <si>
    <t>P50_PT-1231152A</t>
  </si>
  <si>
    <t>P50_PT-1231102A</t>
  </si>
  <si>
    <t>P50_PIT-1231103A</t>
  </si>
  <si>
    <t>P50_TIT-1231107A</t>
  </si>
  <si>
    <t>P50_TT-1231161A</t>
  </si>
  <si>
    <t>P50_TE-1231180A</t>
  </si>
  <si>
    <t>P50_TE-1231181A</t>
  </si>
  <si>
    <t>P50_TE-1231182A</t>
  </si>
  <si>
    <t>P50_TE-1231183A</t>
  </si>
  <si>
    <t>P50_TE-1231184A</t>
  </si>
  <si>
    <t>P50_TE-1231185A</t>
  </si>
  <si>
    <t>P50_TIT-1231104A</t>
  </si>
  <si>
    <t>P50_ZT-1231105A</t>
  </si>
  <si>
    <t>P50_PDT-1231104A</t>
  </si>
  <si>
    <t>P50_FT-1231100A2</t>
  </si>
  <si>
    <t>Flow Curve</t>
  </si>
  <si>
    <t>P50_PT-1231128A</t>
  </si>
  <si>
    <t>P50_PT-1231116A</t>
  </si>
  <si>
    <t>Surge Protection Response Head</t>
  </si>
  <si>
    <t>Surge Protection Response Head Deviation</t>
  </si>
  <si>
    <t>P50_TIT-1231114A</t>
  </si>
  <si>
    <t>P50_TIT-1231111A</t>
  </si>
  <si>
    <t>P50_LT-1231161C</t>
  </si>
  <si>
    <t>P50_PT-1231152B</t>
  </si>
  <si>
    <t>P50_PDT-1231169B</t>
  </si>
  <si>
    <t>P50_PT-1231152C</t>
  </si>
  <si>
    <t>P50_TT-1231161B</t>
  </si>
  <si>
    <t>P50_TE-1231180B</t>
  </si>
  <si>
    <t>P50_TE-1231181B</t>
  </si>
  <si>
    <t>P50_TE-1231182B</t>
  </si>
  <si>
    <t>P50_TE-1231183B</t>
  </si>
  <si>
    <t>P50_TE-1231184B</t>
  </si>
  <si>
    <t>P50_TE-1231185B</t>
  </si>
  <si>
    <t>P50_PDT-1231169C</t>
  </si>
  <si>
    <t>P50_TE-1231180C</t>
  </si>
  <si>
    <t>P50_TE-1231181C</t>
  </si>
  <si>
    <t>P50_TE-1231182C</t>
  </si>
  <si>
    <t>P50_TE-1231183C</t>
  </si>
  <si>
    <t>P50_TE-1231184C</t>
  </si>
  <si>
    <t>P50_TE-1231185C</t>
  </si>
  <si>
    <t>Proc</t>
  </si>
  <si>
    <t>Asset 2</t>
  </si>
  <si>
    <t>DESCRIPTION</t>
  </si>
  <si>
    <t>INSTRUMENT</t>
  </si>
  <si>
    <t>Tag PI</t>
  </si>
  <si>
    <t>Descrição PI</t>
  </si>
  <si>
    <t>Obs</t>
  </si>
  <si>
    <t>Template Modec</t>
  </si>
  <si>
    <t>Match LLM</t>
  </si>
  <si>
    <t>Descrição Corrigida</t>
  </si>
  <si>
    <t>Status</t>
  </si>
  <si>
    <t>Descrição do Atributo Final</t>
  </si>
  <si>
    <t>HP COMPRESSOR THRUST BEARING OUTBOARD TEMP.TE-1231-204*-1</t>
  </si>
  <si>
    <t>HP</t>
  </si>
  <si>
    <t>HP COMPRESSOR THRUST BEARING OUTBOARD TEMP.</t>
  </si>
  <si>
    <t>TE-1231-204*-1</t>
  </si>
  <si>
    <t>P50_TE-1231204A</t>
  </si>
  <si>
    <t>P-50: MCA - HP COMP. OB THR BRG TEMP</t>
  </si>
  <si>
    <t>ok</t>
  </si>
  <si>
    <t>HP COMPRESSOR THRUST BEARING INBOARD TEMP.TE-1231-203*-1</t>
  </si>
  <si>
    <t>HP COMPRESSOR THRUST BEARING INBOARD TEMP.</t>
  </si>
  <si>
    <t>TE-1231-203*-1</t>
  </si>
  <si>
    <t>P50_TE-1231203A</t>
  </si>
  <si>
    <t>P-50: MCA - HP COMP. IB THR BRG TEMP</t>
  </si>
  <si>
    <t>HP COMPRESSOR NDE JOURNAL BEARING TEMP.TE-1231-202*-1</t>
  </si>
  <si>
    <t>HP COMPRESSOR NDE JOURNAL BEARING TEMP.</t>
  </si>
  <si>
    <t>TE-1231-202*-1</t>
  </si>
  <si>
    <t>P50_TE-1231202A</t>
  </si>
  <si>
    <t>P-50: MCA - HP COMP. NDE JRN BRG TEMP</t>
  </si>
  <si>
    <t>nok</t>
  </si>
  <si>
    <t>HP COMPRESSOR DE JOURNAL BEARING TEMP.TE-1231-201*-1</t>
  </si>
  <si>
    <t>HP COMPRESSOR DE JOURNAL BEARING TEMP.</t>
  </si>
  <si>
    <t>TE-1231-201*-1</t>
  </si>
  <si>
    <t>P50_TE-1231201A</t>
  </si>
  <si>
    <t>P-50: MCA - HP COMP. DE JRN BRG TEMP</t>
  </si>
  <si>
    <t>HP COMPRESSOR THRUST BEARING AXIAL DISPLACEMENTZE/ZT-1231-182*-1</t>
  </si>
  <si>
    <t>HP COMPRESSOR THRUST BEARING AXIAL DISPLACEMENT</t>
  </si>
  <si>
    <t>ZE/ZT-1231-182*-1</t>
  </si>
  <si>
    <t>P50_ZE-1231182AA</t>
  </si>
  <si>
    <t>P-50: MCA - HP COMP. AXL POS A</t>
  </si>
  <si>
    <t>'+/- (Float/2) + 0,254</t>
  </si>
  <si>
    <t>HP COMPRESSOR THRUST BEARING AXIAL DISPLACEMENTZE/ZT-1231-182*-2</t>
  </si>
  <si>
    <t>ZE/ZT-1231-182*-2</t>
  </si>
  <si>
    <t>P50_ZE-1231182BA</t>
  </si>
  <si>
    <t>P-50: MCA - HP COMP. AXL POS B</t>
  </si>
  <si>
    <t>HP COMPRESSOR NDE JOURNAL BEARING VIBRATION XVE/VT-1231-189*-1</t>
  </si>
  <si>
    <t>HP COMPRESSOR NDE JOURNAL BEARING VIBRATION X</t>
  </si>
  <si>
    <t>VE/VT-1231-189*-1</t>
  </si>
  <si>
    <t>P50_VE-1231189XA</t>
  </si>
  <si>
    <t>P-50: MCA - HP COMP. NDE RAD X</t>
  </si>
  <si>
    <t>HP COMPRESSOR NDE JOURNAL BEARING VIBRATION YVE/VT-1231-189*-2</t>
  </si>
  <si>
    <t>HP COMPRESSOR NDE JOURNAL BEARING VIBRATION Y</t>
  </si>
  <si>
    <t>VE/VT-1231-189*-2</t>
  </si>
  <si>
    <t>P50_VE-1231189YA</t>
  </si>
  <si>
    <t>P-50: MCA - HP COMP. NDE RAD Y</t>
  </si>
  <si>
    <t>HP COMPRESSOR DE JOURNAL BEARING VIBRATION XVE/VT-1231-188*-1</t>
  </si>
  <si>
    <t>HP COMPRESSOR DE JOURNAL BEARING VIBRATION X</t>
  </si>
  <si>
    <t>VE/VT-1231-188*-1</t>
  </si>
  <si>
    <t>P50_VE-1231188XA</t>
  </si>
  <si>
    <t>P-50: MCA - HP COMP. DE RAD X</t>
  </si>
  <si>
    <t>HP COMPRESSOR DE JOURNAL BEARING VIBRATION YVE/VT-1231-188*-2</t>
  </si>
  <si>
    <t>HP COMPRESSOR DE JOURNAL BEARING VIBRATION Y</t>
  </si>
  <si>
    <t>VE/VT-1231-188*-2</t>
  </si>
  <si>
    <t>P50_VE-1231188YA</t>
  </si>
  <si>
    <t>P-50: MCA - HP COMP. DE RAD Y</t>
  </si>
  <si>
    <t>LP COMPRESSOR THRUST BEARING OUTBOARD TEMP.TE-1231-200*-1</t>
  </si>
  <si>
    <t>LP</t>
  </si>
  <si>
    <t>LP COMPRESSOR THRUST BEARING OUTBOARD TEMP.</t>
  </si>
  <si>
    <t>TE-1231-200*-1</t>
  </si>
  <si>
    <t>P50_TE-1231200A</t>
  </si>
  <si>
    <t>P-50: MCA - LP COMP. OB THR BRG TEMP</t>
  </si>
  <si>
    <t>LP COMPRESSOR THRUST BEARING INBOARD TEMP.TE-1231-199*-1</t>
  </si>
  <si>
    <t>LP COMPRESSOR THRUST BEARING INBOARD TEMP.</t>
  </si>
  <si>
    <t>TE-1231-199*-1</t>
  </si>
  <si>
    <t>P50_TE-1231199A</t>
  </si>
  <si>
    <t>P-50: MCA - LP COMP. IB THR BRG TEMP</t>
  </si>
  <si>
    <t>LP COMPRESSOR NDE JOURNAL BEARING TEMP.TE-1231-198*-1</t>
  </si>
  <si>
    <t>LP COMPRESSOR NDE JOURNAL BEARING TEMP.</t>
  </si>
  <si>
    <t>TE-1231-198*-1</t>
  </si>
  <si>
    <t>P50_TE-1231198A</t>
  </si>
  <si>
    <t>P-50: MCA - LP COMP. NDE JRN BRG TEMP</t>
  </si>
  <si>
    <t>LP COMPRESSOR DE JOURNAL BEARING TEMP.TE-1231-197*-1</t>
  </si>
  <si>
    <t>LP COMPRESSOR DE JOURNAL BEARING TEMP.</t>
  </si>
  <si>
    <t>TE-1231-197*-1</t>
  </si>
  <si>
    <t>P50_TE-1231197A</t>
  </si>
  <si>
    <t>P-50: MCA - LP COMP. DE JRN BRG TEMP</t>
  </si>
  <si>
    <t>LP COMPRESSOR THRUST BEARING AXIAL DISPLACEMENTZE/ZT-1231-181*-1</t>
  </si>
  <si>
    <t>LP COMPRESSOR THRUST BEARING AXIAL DISPLACEMENT</t>
  </si>
  <si>
    <t>ZE/ZT-1231-181*-1</t>
  </si>
  <si>
    <t>P50_ZE-1231181AA</t>
  </si>
  <si>
    <t>P-50: MCA - LP COMP. AXL POS A</t>
  </si>
  <si>
    <t>+/- (Float/2) + 0,254</t>
  </si>
  <si>
    <t>LP COMPRESSOR THRUST BEARING AXIAL DISPLACEMENTZE/ZT-1231-181*-2</t>
  </si>
  <si>
    <t>ZE/ZT-1231-181*-2</t>
  </si>
  <si>
    <t>P50_ZE-1231181BA</t>
  </si>
  <si>
    <t>P-50: MCA - LP COMP. AXL POS B</t>
  </si>
  <si>
    <t>LP COMPRESSOR NDE JOURNAL BEARING VIBRATION XVE/VT-1231-187*-1</t>
  </si>
  <si>
    <t>LP COMPRESSOR NDE JOURNAL BEARING VIBRATION X</t>
  </si>
  <si>
    <t>VE/VT-1231-187*-1</t>
  </si>
  <si>
    <t>P50_VE-1231187XA</t>
  </si>
  <si>
    <t>P-50: MCA - LP COMP. NDE RAD X</t>
  </si>
  <si>
    <t>LP COMPRESSOR NDE JOURNAL BEARING VIBRATION YVE/VT-1231-187*-2</t>
  </si>
  <si>
    <t>LP COMPRESSOR NDE JOURNAL BEARING VIBRATION Y</t>
  </si>
  <si>
    <t>VE/VT-1231-187*-2</t>
  </si>
  <si>
    <t>P50_VE-1231187YA</t>
  </si>
  <si>
    <t>P-50: MCA - LP COMP. NDE RAD Y</t>
  </si>
  <si>
    <t>LP COMPRESSOR DE JOURNAL BEARING VIBRATION XVE/VT-1231-186*-1</t>
  </si>
  <si>
    <t>LP COMPRESSOR DE JOURNAL BEARING VIBRATION X</t>
  </si>
  <si>
    <t>VE/VT-1231-186*-1</t>
  </si>
  <si>
    <t>P50_VE-1231186XA</t>
  </si>
  <si>
    <t>P-50: MCA - LP COMP. DE RAD X</t>
  </si>
  <si>
    <t>LP COMPRESSOR DE JOURNAL BEARING VIBRATION YVE/VT-1231-186*-2</t>
  </si>
  <si>
    <t>LP COMPRESSOR DE JOURNAL BEARING VIBRATION Y</t>
  </si>
  <si>
    <t>VE/VT-1231-186*-2</t>
  </si>
  <si>
    <t>P50_VE-1231186YA</t>
  </si>
  <si>
    <t>P-50: MCA - LP COMP. DE RAD Y</t>
  </si>
  <si>
    <t>GEAR HSS DE JOURNAL BEARING TEMP.TE-1231-196*-1</t>
  </si>
  <si>
    <t>Gearbox</t>
  </si>
  <si>
    <t>GEAR HSS DE JOURNAL BEARING TEMP.</t>
  </si>
  <si>
    <t>TE-1231-196*-1</t>
  </si>
  <si>
    <t>P50_TE-1231196A</t>
  </si>
  <si>
    <t>P-50: MCA - GB HSS NDE JRN BRG TEMP</t>
  </si>
  <si>
    <t>GEAR HSS NDE JOURNAL BEARING TEMP.TE-1231-195*-1</t>
  </si>
  <si>
    <t>GEAR HSS NDE JOURNAL BEARING TEMP.</t>
  </si>
  <si>
    <t>TE-1231-195*-1</t>
  </si>
  <si>
    <t>P50_TE-1231195A</t>
  </si>
  <si>
    <t>P-50: MCA - GB HSS DE JRN BRG TEMP</t>
  </si>
  <si>
    <t>GEAR LSS THRUST BEARING OUTBOARD TEMP.TE-1231-194*-1</t>
  </si>
  <si>
    <t>GEAR LSS THRUST BEARING OUTBOARD TEMP.</t>
  </si>
  <si>
    <t>TE-1231-194*-1</t>
  </si>
  <si>
    <t>P50_TE-1231194A</t>
  </si>
  <si>
    <t>P-50: MCA - GB LSS OB THR BRG TEMP</t>
  </si>
  <si>
    <t>GEAR LSS THRUST BEARING INBOARD TEMP.TE-1231-193*-1</t>
  </si>
  <si>
    <t>GEAR LSS THRUST BEARING INBOARD TEMP.</t>
  </si>
  <si>
    <t>TE-1231-193*-1</t>
  </si>
  <si>
    <t>P50_TE-1231193A</t>
  </si>
  <si>
    <t>P-50: MCA - GB LSS IB THR BRG TEMP</t>
  </si>
  <si>
    <t>GEAR LSS NDE JOURNAL BEARING TEMP.TE-1231-192*-1</t>
  </si>
  <si>
    <t>GEAR LSS NDE JOURNAL BEARING TEMP.</t>
  </si>
  <si>
    <t>TE-1231-192*-1</t>
  </si>
  <si>
    <t>P50_TE-1231192A</t>
  </si>
  <si>
    <t>P-50: MCA - GB LSS NDE JRN BRG TEMP</t>
  </si>
  <si>
    <t>GEAR LSS DE JOURNAL BEARING TEMP.TE-1231-191*-1</t>
  </si>
  <si>
    <t>GEAR LSS DE JOURNAL BEARING TEMP.</t>
  </si>
  <si>
    <t>TE-1231-191*-1</t>
  </si>
  <si>
    <t>P50_TE-1231191A</t>
  </si>
  <si>
    <t>P-50: MCA - GB LSS DE JRN BRG TEMP</t>
  </si>
  <si>
    <t>GEAR HSS DE JOURNAL BEARING VIBRATION XVE/VT-1231-185*-1</t>
  </si>
  <si>
    <t>GEAR HSS DE JOURNAL BEARING VIBRATION X</t>
  </si>
  <si>
    <t>VE/VT-1231-185*-1</t>
  </si>
  <si>
    <t>P50_VE-1231185XA</t>
  </si>
  <si>
    <t>P-50: MCA - GB HSS DE RAD X V</t>
  </si>
  <si>
    <t>GEAR HSS DE JOURNAL BEARING VIBRATION YVE/VT-1231-185*-2</t>
  </si>
  <si>
    <t>GEAR HSS DE JOURNAL BEARING VIBRATION Y</t>
  </si>
  <si>
    <t>VE/VT-1231-185*-2</t>
  </si>
  <si>
    <t>P50_VE-1231185YA</t>
  </si>
  <si>
    <t>P-50: MCA - GB HSS DE RAD Y V</t>
  </si>
  <si>
    <t>GEAR HSS NDE JOURNAL BEARING VIBRATION XVE/VT-1231-184*-1</t>
  </si>
  <si>
    <t>GEAR HSS NDE JOURNAL BEARING VIBRATION X</t>
  </si>
  <si>
    <t>VE/VT-1231-184*-1</t>
  </si>
  <si>
    <t>P50_VE-1231184XA</t>
  </si>
  <si>
    <t>P-50: MCA - GB HSS NDE RAD X</t>
  </si>
  <si>
    <t>GEAR HSS NDE JOURNAL BEARING VIBRATION YVE/VT-1231-184*-2</t>
  </si>
  <si>
    <t>GEAR HSS NDE JOURNAL BEARING VIBRATION Y</t>
  </si>
  <si>
    <t>VE/VT-1231-184*-2</t>
  </si>
  <si>
    <t>P50_VE-1231184YA</t>
  </si>
  <si>
    <t>P-50: MCA - GB HSS NDE RAD Y</t>
  </si>
  <si>
    <t>GEAR LSS THRUST BEARING AXIAL DISPLACEMENTZE/ZT-1231-180*-1</t>
  </si>
  <si>
    <t>GEAR LSS THRUST BEARING AXIAL DISPLACEMENT</t>
  </si>
  <si>
    <t>ZE/ZT-1231-180*-1</t>
  </si>
  <si>
    <t>P50_ZE-1231180AA</t>
  </si>
  <si>
    <t>P-50: MCA - GB LSS AXL POS A</t>
  </si>
  <si>
    <t>+/-0,40</t>
  </si>
  <si>
    <t>+/-0,45</t>
  </si>
  <si>
    <t>GEAR LSS THRUST BEARING AXIAL DISPLACEMENTZE/ZT-1231-180*-2</t>
  </si>
  <si>
    <t>ZE/ZT-1231-180*-2</t>
  </si>
  <si>
    <t>P50_ZE-1231180BA</t>
  </si>
  <si>
    <t>P-50: MCA - GB LSS AXL POS B</t>
  </si>
  <si>
    <t>GEAR LSS NDE JOURNAL BEARING VIBRATION XVE/VT-1231-183*-1</t>
  </si>
  <si>
    <t>GEAR LSS NDE JOURNAL BEARING VIBRATION X</t>
  </si>
  <si>
    <t>VE/VT-1231-183*-1</t>
  </si>
  <si>
    <t>P50_VE-1231183YA</t>
  </si>
  <si>
    <t>P-50: MCA - GB LSS NDE RAD Y</t>
  </si>
  <si>
    <t>GEAR LSS NDE JOURNAL BEARING VIBRATION YVE/VT-1231-183*-2</t>
  </si>
  <si>
    <t>GEAR LSS NDE JOURNAL BEARING VIBRATION Y</t>
  </si>
  <si>
    <t>VE/VT-1231-183*-2</t>
  </si>
  <si>
    <t>P50_VE-1231183XA</t>
  </si>
  <si>
    <t>P-50: MCA - GB LSS NDE RAD X</t>
  </si>
  <si>
    <t>GEAR LSS DE JOURNAL BEARING VIBRATION XVE/VT-1231-182*-1</t>
  </si>
  <si>
    <t>GEAR LSS DE JOURNAL BEARING VIBRATION X</t>
  </si>
  <si>
    <t>VE/VT-1231-182*-1</t>
  </si>
  <si>
    <t>P50_VE-1231182XA</t>
  </si>
  <si>
    <t>P-50: MCA - GB LSS DE RAD X V</t>
  </si>
  <si>
    <t>GEAR LSS DE JOURNAL BEARING VIBRATION YVE/VT-1231-182*-2</t>
  </si>
  <si>
    <t>GEAR LSS DE JOURNAL BEARING VIBRATION Y</t>
  </si>
  <si>
    <t>VE/VT-1231-182*-2</t>
  </si>
  <si>
    <t>P50_VE-1231182YA</t>
  </si>
  <si>
    <t>P-50: MCA - GB LSS DE RAD Y V</t>
  </si>
  <si>
    <t>GEAR CASING ACCELEROMETERYET-1231-180*</t>
  </si>
  <si>
    <t>GEAR CASING ACCELEROMETER</t>
  </si>
  <si>
    <t>YET-1231-180*</t>
  </si>
  <si>
    <t>mm/S</t>
  </si>
  <si>
    <t>P50_AE-1231180A</t>
  </si>
  <si>
    <t>P-50: MCA - GB LSS CASE ACCELERATION</t>
  </si>
  <si>
    <t>GEAR CASING ACCELEROMETERYET-1231-181*</t>
  </si>
  <si>
    <t>YET-1231-181*</t>
  </si>
  <si>
    <t>P50_AE-1231181A</t>
  </si>
  <si>
    <t>P-50: MCA - GB HSS CASE ACCELERATION</t>
  </si>
  <si>
    <t>VSD MOTOR WINDING 1 U TEMP.TE-1231-180*-1</t>
  </si>
  <si>
    <t>Motor</t>
  </si>
  <si>
    <t>VSD MOTOR WINDING 1 U TEMP.</t>
  </si>
  <si>
    <t>TE-1231-180*-1</t>
  </si>
  <si>
    <t>P-50: MCA - Temp. enrolamento motor U1</t>
  </si>
  <si>
    <t>VSD MOTOR WINDING 1 V TEMP.TE-1231-181*-1</t>
  </si>
  <si>
    <t>VSD MOTOR WINDING 1 V TEMP.</t>
  </si>
  <si>
    <t>TE-1231-181*-1</t>
  </si>
  <si>
    <t>P-50: MCA - Temp. enrolamento motor U2</t>
  </si>
  <si>
    <t>VSD MOTOR WINDING 1 W TEMP.TE-1231-182*-1</t>
  </si>
  <si>
    <t>VSD MOTOR WINDING 1 W TEMP.</t>
  </si>
  <si>
    <t>TE-1231-182*-1</t>
  </si>
  <si>
    <t>P-50: MCA - Temp. enrolamento motor V1</t>
  </si>
  <si>
    <t>VSD MOTOR WINDING 2 U TEMP.TE-1231-183*-1</t>
  </si>
  <si>
    <t>VSD MOTOR WINDING 2 U TEMP.</t>
  </si>
  <si>
    <t>TE-1231-183*-1</t>
  </si>
  <si>
    <t>P-50: MCA - Temp. enrolamento motor V2</t>
  </si>
  <si>
    <t>VSD MOTOR WINDING 2 V TEMP.TE-1231-184*-1</t>
  </si>
  <si>
    <t>VSD MOTOR WINDING 2 V TEMP.</t>
  </si>
  <si>
    <t>TE-1231-184*-1</t>
  </si>
  <si>
    <t>P-50: MCA - Temp. enrolamento motor W1</t>
  </si>
  <si>
    <t>VSD MOTOR WINDING 2 W TEMP.TE-1231-185*-1</t>
  </si>
  <si>
    <t>VSD MOTOR WINDING 2 W TEMP.</t>
  </si>
  <si>
    <t>TE-1231-185*-1</t>
  </si>
  <si>
    <t>P-50: MCA - Temp. enrolamento motor W2</t>
  </si>
  <si>
    <t>VSD MOTOR HOT AIR TEMP.TE-1231-186*-1</t>
  </si>
  <si>
    <t>VSD MOTOR HOT AIR TEMP.</t>
  </si>
  <si>
    <t>TE-1231-186*-1</t>
  </si>
  <si>
    <t>P50_TE-1231186A</t>
  </si>
  <si>
    <t>P-50: MCA - AR INTERNO AO MOTOR ELET.UC-123101A</t>
  </si>
  <si>
    <t>Temperature - Motor Air Hot</t>
  </si>
  <si>
    <t>não tem modelo</t>
  </si>
  <si>
    <t>VSD MOTOR DE COLD AIR TEMP.TE-1231-188*-1</t>
  </si>
  <si>
    <t>VSD MOTOR DE COLD AIR TEMP.</t>
  </si>
  <si>
    <t>TE-1231-188*-1</t>
  </si>
  <si>
    <t>P50_TE-1231188A</t>
  </si>
  <si>
    <t>P-50: MCA - AR REFR. MOTOR ELET. LNA UC-123101A</t>
  </si>
  <si>
    <t>Temperature - Motor DE Air Cold</t>
  </si>
  <si>
    <t>VSD MOTOR NDE COLD AIR TEMP.TE-1231-187*-1</t>
  </si>
  <si>
    <t>VSD MOTOR NDE COLD AIR TEMP.</t>
  </si>
  <si>
    <t>TE-1231-187*-1</t>
  </si>
  <si>
    <t>P50_TE-1231187A</t>
  </si>
  <si>
    <t>P-50: MCA - AR REFR. MOTOR ELET. LA UC-123101A</t>
  </si>
  <si>
    <t>Temperature - Motor NDE Air Cold</t>
  </si>
  <si>
    <t>VSD MOTOR DE JOURNAL BEARING TEMP.TE-1231-190*-1</t>
  </si>
  <si>
    <t>VSD MOTOR DE JOURNAL BEARING TEMP.</t>
  </si>
  <si>
    <t>TE-1231-190*-1</t>
  </si>
  <si>
    <t>P50_TE-1231190A</t>
  </si>
  <si>
    <t>P-50: MCA - MOTOR DE JRN BRG TEMP</t>
  </si>
  <si>
    <t>VSD MOTOR NDE JOURNAL BEARING TEMP.TE-1231-189*-1</t>
  </si>
  <si>
    <t>VSD MOTOR NDE JOURNAL BEARING TEMP.</t>
  </si>
  <si>
    <t>TE-1231-189*-1</t>
  </si>
  <si>
    <t>P50_TE-1231189A</t>
  </si>
  <si>
    <t>P-50: MCA - MOTOR NDE JRN BRG TEMP</t>
  </si>
  <si>
    <t>VSD MOTOR DE JOURNAL BEARING VIBRATION XVE/VT-1231-181*-1</t>
  </si>
  <si>
    <t>VSD MOTOR DE JOURNAL BEARING VIBRATION X</t>
  </si>
  <si>
    <t>VE/VT-1231-181*-1</t>
  </si>
  <si>
    <t>P50_VE-1231181XA</t>
  </si>
  <si>
    <t>P-50: MCA - MOTOR DE RAD X VIB</t>
  </si>
  <si>
    <t>VSD MOTOR DE JOURNAL BEARING VIBRATION YVE/VT-1231-181*-2</t>
  </si>
  <si>
    <t>VSD MOTOR DE JOURNAL BEARING VIBRATION Y</t>
  </si>
  <si>
    <t>VE/VT-1231-181*-2</t>
  </si>
  <si>
    <t>P50_VE-1231181YA</t>
  </si>
  <si>
    <t>P-50: MCA - MOTOR DE RAD Y VIB</t>
  </si>
  <si>
    <t>VSD MOTOR NDE JOURNAL BEARING VIBRATION XVE/VT-1231-180*-1</t>
  </si>
  <si>
    <t>VSD MOTOR NDE JOURNAL BEARING VIBRATION X</t>
  </si>
  <si>
    <t>VE/VT-1231-180*-1</t>
  </si>
  <si>
    <t>P50_VE-1231180XA</t>
  </si>
  <si>
    <t>P-50: MCA - MOTOR NDE RAD X VIB</t>
  </si>
  <si>
    <t>VSD MOTOR NDE JOURNAL BEARING VIBRATION YVE/VT-1231-180*-2</t>
  </si>
  <si>
    <t>VSD MOTOR NDE JOURNAL BEARING VIBRATION Y</t>
  </si>
  <si>
    <t>VE/VT-1231-180*-2</t>
  </si>
  <si>
    <t>P50_VE-1231180YA</t>
  </si>
  <si>
    <t>P-50: MCA - MOTOR NDE RAD Y VIB</t>
  </si>
  <si>
    <t>VSD MOTOR LO RETURN TEMP. NDETE-1231-150*-1</t>
  </si>
  <si>
    <t>VSD MOTOR LO RETURN TEMP. NDE</t>
  </si>
  <si>
    <t>TE-1231-150*-1</t>
  </si>
  <si>
    <t>P50_TE-1231150A</t>
  </si>
  <si>
    <t>P-50: Ret Oleo MTR NDE MC-A</t>
  </si>
  <si>
    <t>Temperature - Motor Lube Oil NDE Bearing Return</t>
  </si>
  <si>
    <t>Tem modelo</t>
  </si>
  <si>
    <t>VSD MOTOR LO RETURN TEMP. DETE-1231-151*-1</t>
  </si>
  <si>
    <t>VSD MOTOR LO RETURN TEMP. DE</t>
  </si>
  <si>
    <t>TE-1231-151*-1</t>
  </si>
  <si>
    <t>P50_TE-1231151A</t>
  </si>
  <si>
    <t>P-50: Ret Oleo MTR DE MC-A</t>
  </si>
  <si>
    <t>Temperature - Motor Lube Oil DE Bearing Return</t>
  </si>
  <si>
    <t>GEAR LO RETURN TEMP.TE-1231-152*</t>
  </si>
  <si>
    <t>GEAR LO RETURN TEMP.</t>
  </si>
  <si>
    <t>TE-1231-152*</t>
  </si>
  <si>
    <t>P50_TE-1231152A</t>
  </si>
  <si>
    <t>P-50: Ret Oleo GEARBOX MC-A</t>
  </si>
  <si>
    <t>Temperature - Gear Lube Oil Return</t>
  </si>
  <si>
    <t>LP COMP, LO RETURN TEMP. DETE-1231-153*</t>
  </si>
  <si>
    <t>LP COMP, LO RETURN TEMP. DE</t>
  </si>
  <si>
    <t>TE-1231-153*</t>
  </si>
  <si>
    <t>P50_TE-1231153A</t>
  </si>
  <si>
    <t>P-50: Ret Oleo D8 DE MC-A</t>
  </si>
  <si>
    <t>Temperature - Lube Oil DE Bearing Return</t>
  </si>
  <si>
    <t>LP COMP, LO RETURN TEMP. NDETE-1231-154*</t>
  </si>
  <si>
    <t>LP COMP, LO RETURN TEMP. NDE</t>
  </si>
  <si>
    <t>TE-1231-154*</t>
  </si>
  <si>
    <t>P50_TE-1231154A</t>
  </si>
  <si>
    <t>P-50: Ret Oleo D8  NDE MC-A</t>
  </si>
  <si>
    <t>Temperature - Lube Oil NDE Bearing Return</t>
  </si>
  <si>
    <t>HP COMP, LO RETURN TEMP. DETE-1231-155*</t>
  </si>
  <si>
    <t>HP COMP, LO RETURN TEMP. DE</t>
  </si>
  <si>
    <t>TE-1231-155*</t>
  </si>
  <si>
    <t>P50_TE-1231155A</t>
  </si>
  <si>
    <t>P-50: Ret Oleo D6 DE MC-A</t>
  </si>
  <si>
    <t>HP COMP, LO RETURN TEMP. NDETE-1231-156*</t>
  </si>
  <si>
    <t>HP COMP, LO RETURN TEMP. NDE</t>
  </si>
  <si>
    <t>TE-1231-156*</t>
  </si>
  <si>
    <t>P50_TE-1231156A</t>
  </si>
  <si>
    <t>P-50: Ret Oleo D6  NDE MC-A</t>
  </si>
  <si>
    <t>LO HEADER PRESSUREPIT-1231-152*</t>
  </si>
  <si>
    <t>Main A</t>
  </si>
  <si>
    <t>LO HEADER PRESSURE</t>
  </si>
  <si>
    <t>PIT-1231-152*</t>
  </si>
  <si>
    <t>P-50: Oleo Distrib MC-A</t>
  </si>
  <si>
    <t>LO PRESSURE UPSTREAM COOLERSPIT-1231-167*</t>
  </si>
  <si>
    <t>LO PRESSURE UPSTREAM COOLERS</t>
  </si>
  <si>
    <t>PIT-1231-167*</t>
  </si>
  <si>
    <t>P50_PT-1231167A</t>
  </si>
  <si>
    <t>P-50: Oleo Suprim MC-A</t>
  </si>
  <si>
    <t>Pressure - Upstream Lube Oil Cooler</t>
  </si>
  <si>
    <t>MAIN LO PUMP DISCHARGE PRESSUREPIT-1231-160*</t>
  </si>
  <si>
    <t>MAIN LO PUMP DISCHARGE PRESSURE</t>
  </si>
  <si>
    <t>PIT-1231-160*</t>
  </si>
  <si>
    <t>P-50: MCA - Press. óleo lub. bomba A</t>
  </si>
  <si>
    <t>AUX. LO PUMP DISCHARGE PRESSUREPIT-1231-162*</t>
  </si>
  <si>
    <t>AUX. LO PUMP DISCHARGE PRESSURE</t>
  </si>
  <si>
    <t>PIT-1231-162*</t>
  </si>
  <si>
    <t>P50_PT-1231162A</t>
  </si>
  <si>
    <t>P-50: MCA - Press. óleo lub. bomba B</t>
  </si>
  <si>
    <t>EMERGENCY LO PUMP DISCHARGE PRESSUREPIT-1231-164*</t>
  </si>
  <si>
    <t>EMERGENCY LO PUMP DISCHARGE PRESSURE</t>
  </si>
  <si>
    <t>PIT-1231-164*</t>
  </si>
  <si>
    <t>P50_PT-1231164A</t>
  </si>
  <si>
    <t>P-50: Oleo Bba Emergencia MC-A</t>
  </si>
  <si>
    <t>LO RESERVOIR LEVELLIT-1231-161*</t>
  </si>
  <si>
    <t>LO RESERVOIR LEVEL</t>
  </si>
  <si>
    <t>LIT-1231-161*</t>
  </si>
  <si>
    <t>P-50: Oleo Lubrificante MC-A</t>
  </si>
  <si>
    <t>LO RESERVOIR TEMPTIT-1231-161*</t>
  </si>
  <si>
    <t>LO RESERVOIR TEMP</t>
  </si>
  <si>
    <t>TIT-1231-161*</t>
  </si>
  <si>
    <t>P-50: Reservatorio Oleo Lub MC-A</t>
  </si>
  <si>
    <t>LO TEMP DOWNSTEAM COOLERSTIT-1231-165*</t>
  </si>
  <si>
    <t>LO TEMP DOWNSTEAM COOLERS</t>
  </si>
  <si>
    <t>TIT-1231-165*</t>
  </si>
  <si>
    <t>P50_TT-1231165A</t>
  </si>
  <si>
    <t>P-50: Suprimento Oleo MC-A</t>
  </si>
  <si>
    <t>Temperature - Downstream Lube Oil Cooler</t>
  </si>
  <si>
    <t>L.O. FILTER DIFF. PRESSUREPDIT-1231-169*</t>
  </si>
  <si>
    <t>L.O. FILTER DIFF. PRESSURE</t>
  </si>
  <si>
    <t>PDIT-1231-169*</t>
  </si>
  <si>
    <t>P-50: Filtro Oleo MC-A</t>
  </si>
  <si>
    <t>SEPARATION SEAL FILTER DIFF PRESSPDIT-1231-256*</t>
  </si>
  <si>
    <t>SEPARATION SEAL FILTER DIFF PRESS</t>
  </si>
  <si>
    <t>PDIT-1231-256*</t>
  </si>
  <si>
    <t>P50_PDT-1231256A</t>
  </si>
  <si>
    <t>P-50: Ar Separação MC-A</t>
  </si>
  <si>
    <t>SEPARATION SEAL SUPPLY PRESSUREPIT-1231-256*</t>
  </si>
  <si>
    <t>SEPARATION SEAL SUPPLY PRESSURE</t>
  </si>
  <si>
    <t>PIT-1231-256*</t>
  </si>
  <si>
    <t>P50_PT-1231256A</t>
  </si>
  <si>
    <t>P-50: Ar separação MC-A</t>
  </si>
  <si>
    <t>LP COMP D.E.FILTERED SEPARATION GAS SUPPLY FLOWFIT-1231-257*</t>
  </si>
  <si>
    <t>LP COMP D.E.FILTERED SEPARATION GAS SUPPLY FLOW</t>
  </si>
  <si>
    <t>FIT-1231-257*</t>
  </si>
  <si>
    <t>Nm3/h</t>
  </si>
  <si>
    <t>P50_FIT-1231257A</t>
  </si>
  <si>
    <t>P-50: Ar Sep COMP LP DE MC-A</t>
  </si>
  <si>
    <t>Flow - Separation Seal Gas Injection DE</t>
  </si>
  <si>
    <t>LP COMP N.D.E.FILTERED SEPARATION GAS SUPPLY FLOWFIT-1231-258*</t>
  </si>
  <si>
    <t>LP COMP N.D.E.FILTERED SEPARATION GAS SUPPLY FLOW</t>
  </si>
  <si>
    <t>FIT-1231-258*</t>
  </si>
  <si>
    <t>P50_FIT-1231258A</t>
  </si>
  <si>
    <t>P-50: Ar Sep COMP LP NDE MC-A</t>
  </si>
  <si>
    <t>Flow - Separation Seal Gas Injection NDE</t>
  </si>
  <si>
    <t>HP COMP D.E.FILTERED SEPARATION GAS SUPPLY FLOWFIT-1231-259*</t>
  </si>
  <si>
    <t>HP COMP D.E.FILTERED SEPARATION GAS SUPPLY FLOW</t>
  </si>
  <si>
    <t>FIT-1231-259*</t>
  </si>
  <si>
    <t>P50_FIT-1231259A</t>
  </si>
  <si>
    <t>P-50: Ar Sep COMP HP DE MC-A</t>
  </si>
  <si>
    <t>HP COMP N.D.E.FILTERED SEPARATION GAS SUPPLY FLOWFIT-1231-260*</t>
  </si>
  <si>
    <t>HP COMP N.D.E.FILTERED SEPARATION GAS SUPPLY FLOW</t>
  </si>
  <si>
    <t>FIT-1231-260*</t>
  </si>
  <si>
    <t>P50_FIT-1231260A</t>
  </si>
  <si>
    <t>P-50: Ar Sep COMP HP NDE MC-A</t>
  </si>
  <si>
    <t>LP COMP D.E.NITROGEN SUPPLY FLOWFIT-1231-251*</t>
  </si>
  <si>
    <t>LP COMP D.E.NITROGEN SUPPLY FLOW</t>
  </si>
  <si>
    <t>FIT-1231-251*</t>
  </si>
  <si>
    <t>P50_FIT-1231251A</t>
  </si>
  <si>
    <t>P-50: Selo Comp LP DE MC-A</t>
  </si>
  <si>
    <t>Flow - Nitrogen Seal Gas Injection DE</t>
  </si>
  <si>
    <t>LP COMP N.D.E.NITROGEN SUPPLY FLOWFIT-1231-252*</t>
  </si>
  <si>
    <t>LP COMP N.D.E.NITROGEN SUPPLY FLOW</t>
  </si>
  <si>
    <t>FIT-1231-252*</t>
  </si>
  <si>
    <t>P50_FIT-1231252A</t>
  </si>
  <si>
    <t>P-50: Selo Comp LP NDE MC-A</t>
  </si>
  <si>
    <t>Flow - Nitrogen Seal Gas Injection NDE</t>
  </si>
  <si>
    <t>HP COMP D.E.NITROGEN SUPPLY FLOWFIT-1231-254*</t>
  </si>
  <si>
    <t>HP COMP D.E.NITROGEN SUPPLY FLOW</t>
  </si>
  <si>
    <t>FIT-1231-254*</t>
  </si>
  <si>
    <t>P50_FIT-1231254A</t>
  </si>
  <si>
    <t>P-50: Selo Comp HP DE MC-A</t>
  </si>
  <si>
    <t>HP COMP N.D.E.NITROGEN SUPPLY FLOWFIT-1231-255*</t>
  </si>
  <si>
    <t>HP COMP N.D.E.NITROGEN SUPPLY FLOW</t>
  </si>
  <si>
    <t>FIT-1231-255*</t>
  </si>
  <si>
    <t>P50_FIT-1231255A</t>
  </si>
  <si>
    <t>P-50: Selo Comp HP NDE MC-A</t>
  </si>
  <si>
    <t>LP COMP D.E.1ST STAGE LEAKAGE FLOWFIT-1231-262*</t>
  </si>
  <si>
    <t>LP COMP D.E.1ST STAGE LEAKAGE FLOW</t>
  </si>
  <si>
    <t>FIT-1231-262*</t>
  </si>
  <si>
    <t>P50_FIT-1231262A</t>
  </si>
  <si>
    <t>P-50: 1 Est Comp LP DE MC-A</t>
  </si>
  <si>
    <t>LP COMP N.D.E.1ST STAGE LEAKAGE FLOWFIT-1231-264*</t>
  </si>
  <si>
    <t>LP COMP N.D.E.1ST STAGE LEAKAGE FLOW</t>
  </si>
  <si>
    <t>FIT-1231-264*</t>
  </si>
  <si>
    <t>P50_FIT-1231264A</t>
  </si>
  <si>
    <t>P-50: 1 Est Comp LP NDE MC-A</t>
  </si>
  <si>
    <t>HP COMP N.D.E.1ST STAGE LEAKAGE FLOWFIT-1231-263*</t>
  </si>
  <si>
    <t>HP COMP N.D.E.1ST STAGE LEAKAGE FLOW</t>
  </si>
  <si>
    <t>FIT-1231-263*</t>
  </si>
  <si>
    <t>P50_FIT-1231263A</t>
  </si>
  <si>
    <t>P-50: 1 Est Comp HP NDE MC-A</t>
  </si>
  <si>
    <t>EMERGENCY LO PUMP MOTOR MCC  CELL RUNNIINGXS-1231-214*</t>
  </si>
  <si>
    <t>EMERGENCY LO PUMP MOTOR MCC  CELL RUNNIING</t>
  </si>
  <si>
    <t>XS-1231-214*</t>
  </si>
  <si>
    <t>P50_YS-1231214A</t>
  </si>
  <si>
    <t>P-50: Bomba E acionada MC-A</t>
  </si>
  <si>
    <t>Status - Lube Oil Emergency Pump</t>
  </si>
  <si>
    <t>Saida do oil cooler (2)</t>
  </si>
  <si>
    <t>PT1231151</t>
  </si>
  <si>
    <t>Lube Oil Bearings Header</t>
  </si>
  <si>
    <t>LT1231501</t>
  </si>
  <si>
    <t>Rundown tank</t>
  </si>
  <si>
    <t>P50_FIT-1231261A</t>
  </si>
  <si>
    <t>Flow - HP Primary Seal Gas to Vent DE (1)</t>
  </si>
  <si>
    <t>KE-1231181A</t>
  </si>
  <si>
    <t>Keyphasor Comp</t>
  </si>
  <si>
    <t>KE-123118OA</t>
  </si>
  <si>
    <t>Keyphasor Gear</t>
  </si>
  <si>
    <t>P50_ST-1231100A</t>
  </si>
  <si>
    <t>P50_ST-1231100B</t>
  </si>
  <si>
    <t>P50_ST-1231100C</t>
  </si>
  <si>
    <t>P-50: Velocidade Rotacao MC-A</t>
  </si>
  <si>
    <t>P50_ST-1231102A</t>
  </si>
  <si>
    <t>P-50: Velocidade Rotacao MC-B</t>
  </si>
  <si>
    <t>P50_ST-1231102B</t>
  </si>
  <si>
    <t>P-50: Velocidade Rotacao MC-C</t>
  </si>
  <si>
    <t>P50_ST-1231102C</t>
  </si>
  <si>
    <t>P-50: MCA - Velocidade atual VSD</t>
  </si>
  <si>
    <t>P-50: MCB - Velocidade atual VSD</t>
  </si>
  <si>
    <t>P-50: MCC - Velocidade atual VSD</t>
  </si>
  <si>
    <t>FUNCTION</t>
  </si>
  <si>
    <t>UNITS</t>
  </si>
  <si>
    <t>RANGE</t>
  </si>
  <si>
    <t>SETTING</t>
  </si>
  <si>
    <t>Link</t>
  </si>
  <si>
    <t>TIAH-1231-204*</t>
  </si>
  <si>
    <t>0-200</t>
  </si>
  <si>
    <t>HP COMP. THRUST BRG OUTBOARD TEMP. SHUTDOWN</t>
  </si>
  <si>
    <t>TAHH-1231-204*</t>
  </si>
  <si>
    <t>TIAH-1231-203*</t>
  </si>
  <si>
    <t>HP COMP. THRUST BRG INBOARD TEMP. SHUTDOWN</t>
  </si>
  <si>
    <t>TAHH-1231-203*</t>
  </si>
  <si>
    <t>TIAH-1231-202*</t>
  </si>
  <si>
    <t>HP COMP. NDE JOURNAL BEARING TEMP. SHUTDOWN</t>
  </si>
  <si>
    <t>TAHH-1231-202*</t>
  </si>
  <si>
    <t>TIAH-1231-201*</t>
  </si>
  <si>
    <t>HP COMP. DE JOURNAL BEARING TEMP. SHUTDOWN</t>
  </si>
  <si>
    <t>TAHH-1231-201*</t>
  </si>
  <si>
    <t>ZIAH-1231-182*-1</t>
  </si>
  <si>
    <t>+/- 1,0</t>
  </si>
  <si>
    <t>HP COMP. THRUST BRG AXIAL DISPLACEMENT SHUTDOWN</t>
  </si>
  <si>
    <t>ZAHH-1231-182*-1</t>
  </si>
  <si>
    <t>ZIAH-1231-182*-2</t>
  </si>
  <si>
    <t>ZAHH-1231-182*-2</t>
  </si>
  <si>
    <t>VIAH-1231-189*-1</t>
  </si>
  <si>
    <t>HP COMP. NDE JOURNAL BRG VIBRATION X SHUTDOWN</t>
  </si>
  <si>
    <t>VAHH-1231-189*-1</t>
  </si>
  <si>
    <t>VIAH-1231-189*-2</t>
  </si>
  <si>
    <t>HP COMP. NDE JOURNAL BRG VIBRATION Y SHUTDOWN</t>
  </si>
  <si>
    <t>VAHH-1231-189*-2</t>
  </si>
  <si>
    <t>VIAH-1231-188*-1</t>
  </si>
  <si>
    <t>HP COMP. DE JOURNAL BRG VIBRATION X SHUTDOWN</t>
  </si>
  <si>
    <t>VAHH-1231-188*-1</t>
  </si>
  <si>
    <t>VIAH-1231-188*-2</t>
  </si>
  <si>
    <t>HP COMP. DE JOURNAL BRG VIBRATION Y SHUTDOWN</t>
  </si>
  <si>
    <t>VAHH-1231-188*-2</t>
  </si>
  <si>
    <t>TIAH-1231-200*</t>
  </si>
  <si>
    <t>LP COMP. THRUST BRG OUTBOARD TEMP. SHUTDOWN</t>
  </si>
  <si>
    <t>TAHH-1231-200*</t>
  </si>
  <si>
    <t>TIAH-1231-199*</t>
  </si>
  <si>
    <t>LP COMP. THRUST BRG INBOARD TEMP. SHUTDOWN</t>
  </si>
  <si>
    <t>TAHH-1231-199*</t>
  </si>
  <si>
    <t>TIAH-1231-198*</t>
  </si>
  <si>
    <t>LP COMP. NDE JOURNAL BEARING TEMP. SHUTDOWN</t>
  </si>
  <si>
    <t>TAHH-1231-198*</t>
  </si>
  <si>
    <t>TIAH-1231-197*</t>
  </si>
  <si>
    <t>LP COMP. DE JOURNAL BEARING TEMP. SHUTDOWN</t>
  </si>
  <si>
    <t>TAHH-1231-197*</t>
  </si>
  <si>
    <t>ZIAH-1231-181*-1</t>
  </si>
  <si>
    <t>LP COMP. THRUST BRG AXIAL DISPLACEMENT SHUTDOWN</t>
  </si>
  <si>
    <t>ZAHH-1231-181*-1</t>
  </si>
  <si>
    <t>ZIAH-1231-181*-2</t>
  </si>
  <si>
    <t>ZAHH-1231-181*-2</t>
  </si>
  <si>
    <t>VIAH-1231-187*-1</t>
  </si>
  <si>
    <t>LP COMP. NDE JOURNAL BRG VIBRATION X SHUTDOWN</t>
  </si>
  <si>
    <t>VAHH-1231-187*-1</t>
  </si>
  <si>
    <t>VIAH-1231-187*-2</t>
  </si>
  <si>
    <t>LP COMP. NDE JOURNAL BRG VIBRATION Y SHUTDOWN</t>
  </si>
  <si>
    <t>VAHH-1231-187*-2</t>
  </si>
  <si>
    <t>VIAH-1231-186*-1</t>
  </si>
  <si>
    <t>LP COMP. DE JOURNAL BRG VIBRATION X SHUTDOWN</t>
  </si>
  <si>
    <t>VAHH-1231-186*-1</t>
  </si>
  <si>
    <t>VIAH-1231-186*-2</t>
  </si>
  <si>
    <t>LP COMP. DE JOURNAL BRG VIBRATION Y SHUTDOWN</t>
  </si>
  <si>
    <t>VAHH-1231-186*-2</t>
  </si>
  <si>
    <t>TIAH-1231-196*</t>
  </si>
  <si>
    <t>GEAR HSS DE JOURNAL BEARING TEMP. SHUTDOWN</t>
  </si>
  <si>
    <t>TAHH-1231-196*</t>
  </si>
  <si>
    <t>TIAH-1231-195*</t>
  </si>
  <si>
    <t>GEAR HSS NDE JOURNAL BEARING TEMP. SHUTDOWN</t>
  </si>
  <si>
    <t>TAHH-1231-195*</t>
  </si>
  <si>
    <t>TIAH-1231-194*</t>
  </si>
  <si>
    <t>GEAR LSS THRUST BRG OUTBOARD TEMP. SHUTDOWN</t>
  </si>
  <si>
    <t>TAHH-1231-194*</t>
  </si>
  <si>
    <t>TIAH-1231-193*</t>
  </si>
  <si>
    <t>GEAR LSS THRUST BRG INBOARD TEMP. SHUTDOWN</t>
  </si>
  <si>
    <t>TAHH-1231-193*</t>
  </si>
  <si>
    <t>TIAH-1231-192*</t>
  </si>
  <si>
    <t>GEAR LSS NDE JOURNAL BEARING TEMP. SHUTDOWN</t>
  </si>
  <si>
    <t>TAHH-1231-192*</t>
  </si>
  <si>
    <t>TIAH-1231-191*</t>
  </si>
  <si>
    <t>GEAR LSS DE JOURNAL BEARING TEMP. SHUTDOWN</t>
  </si>
  <si>
    <t>TAHH-1231-191*</t>
  </si>
  <si>
    <t>VIAH-1231-185*-1</t>
  </si>
  <si>
    <t>GEAR HSS DE JOURNAL BRG VIBRATION X SHUTDOWN</t>
  </si>
  <si>
    <t>VAHH-1231-185*-1</t>
  </si>
  <si>
    <t>VIAH-1231-185*-2</t>
  </si>
  <si>
    <t>GEAR HSS DE JOURNAL BRG VIBRATION Y SHUTDOWN</t>
  </si>
  <si>
    <t>VAHH-1231-185*-2</t>
  </si>
  <si>
    <t>VIAH-1231-184*-1</t>
  </si>
  <si>
    <t>GEAR HSS NDE JOURNAL BRG VIBRATION X SHUTDOWN</t>
  </si>
  <si>
    <t>VAHH-1231-184*-1</t>
  </si>
  <si>
    <t>VIAH-1231-184*-2</t>
  </si>
  <si>
    <t>GEAR HSS NDE JOURNAL BRG VIBRATION Y SHUTDOWN</t>
  </si>
  <si>
    <t>VAHH-1231-184*-2</t>
  </si>
  <si>
    <t>ZIAH-1231-180*-1</t>
  </si>
  <si>
    <t>GEAR LSS THRUST BRG AXIAL DISPLACEMENT SHUTDOWN</t>
  </si>
  <si>
    <t>ZAHH-1231-180*-1</t>
  </si>
  <si>
    <t>ZIAH-1231-180*-2</t>
  </si>
  <si>
    <t>ZAHH-1231-180*-2</t>
  </si>
  <si>
    <t>VIAH-1231-183*-1</t>
  </si>
  <si>
    <t>GEAR LSS NDE JOURNAL BRG VIBRATION X SHUTDOWN</t>
  </si>
  <si>
    <t>VAHH-1231-183*-1</t>
  </si>
  <si>
    <t>VIAH-1231-183*-2</t>
  </si>
  <si>
    <t>GEAR LSS NDE JOURNAL BRG VIBRATION Y SHUTDOWN</t>
  </si>
  <si>
    <t>VAHH-1231-183*-2</t>
  </si>
  <si>
    <t>VIAH-1231-182*-1</t>
  </si>
  <si>
    <t>GEAR LSS DE JOURNAL BRG VIBRATION X SHUTDOWN</t>
  </si>
  <si>
    <t>VAHH-1231-182*-1</t>
  </si>
  <si>
    <t>VIAH-1231-182*-2</t>
  </si>
  <si>
    <t>GEAR LSS DE JOURNAL BRG VIBRATION Y SHUTDOWN</t>
  </si>
  <si>
    <t>VAHH-1231-182*-2</t>
  </si>
  <si>
    <t>YIAH-1231-180*</t>
  </si>
  <si>
    <t>0-20</t>
  </si>
  <si>
    <t>GEAR CASING ACCELEROMETER SHUTDOWN</t>
  </si>
  <si>
    <t>YAHH-1231-180*</t>
  </si>
  <si>
    <t>YIAH-1231-181*</t>
  </si>
  <si>
    <t>YAHH-1231-181*</t>
  </si>
  <si>
    <t>TIAH-1231-180*</t>
  </si>
  <si>
    <t>VSD MOTOR WINDING 1 U TEMP. SHUTDOWN</t>
  </si>
  <si>
    <t>TAHH-1231-180*</t>
  </si>
  <si>
    <t>TIAH-1231-181*</t>
  </si>
  <si>
    <t>VSD MOTOR WINDING 1 V TEMP. SHUTDOWN</t>
  </si>
  <si>
    <t>TAHH-1231-181*</t>
  </si>
  <si>
    <t>TIAH-1231-182*</t>
  </si>
  <si>
    <t>VSD MOTOR WINDING 1 W TEMP. SHUTDOWN</t>
  </si>
  <si>
    <t>TAHH-1231-182*</t>
  </si>
  <si>
    <t>TIAH-1231-183*</t>
  </si>
  <si>
    <t>VSD MOTOR WINDING 2 U TEMP. SHUTDOWN</t>
  </si>
  <si>
    <t>TAHH-1231-183*</t>
  </si>
  <si>
    <t>TIAH-1231-184*</t>
  </si>
  <si>
    <t>VSD MOTOR WINDING 2 V TEMP. SHUTDOWN</t>
  </si>
  <si>
    <t>TAHH-1231-184*</t>
  </si>
  <si>
    <t>TIAH-1231-185*</t>
  </si>
  <si>
    <t>VSD MOTOR WINDING 2 W TEMP. SHUTDOWN</t>
  </si>
  <si>
    <t>TAHH-1231-185*</t>
  </si>
  <si>
    <t>TIAH-1231-186*</t>
  </si>
  <si>
    <t>TIAH-1231-188*</t>
  </si>
  <si>
    <t>TIAH-1231-187*</t>
  </si>
  <si>
    <t>TIAH-1231-190*</t>
  </si>
  <si>
    <t>VSD MOTOR DE JOURNAL BEARING TEMP. SHUTDOWN</t>
  </si>
  <si>
    <t>TAHH-1231-190*</t>
  </si>
  <si>
    <t>TIAH-1231-189*</t>
  </si>
  <si>
    <t>VSD MOTOR NDE JOURNAL BEARING TEMP. SHUTDOWN</t>
  </si>
  <si>
    <t>TAHH-1231-189*</t>
  </si>
  <si>
    <t>VIAH-1231-181*-1</t>
  </si>
  <si>
    <t>VSD MOTOR DE JOURNAL BRG VIBRATION X SHUTDOWN</t>
  </si>
  <si>
    <t>VAHH-1231-181*-1</t>
  </si>
  <si>
    <t>VIAH-1231-181*-2</t>
  </si>
  <si>
    <t>VSD MOTOR DE JOURNAL BRG VIBRATION Y SHUTDOWN</t>
  </si>
  <si>
    <t>VAHH-1231-181*-2</t>
  </si>
  <si>
    <t>VIAH-1231-180*-1</t>
  </si>
  <si>
    <t>VSD MOTOR NDE JOURNAL BRG VIBRATION X SHUTDOWN</t>
  </si>
  <si>
    <t>VAHH-1231-180*-1</t>
  </si>
  <si>
    <t>VIAH-1231-180*-2</t>
  </si>
  <si>
    <t>VSD MOTOR NDE JOURNAL BRG VIBRATION Y SHUTDOWN</t>
  </si>
  <si>
    <t>VAHH-1231-180*-2</t>
  </si>
  <si>
    <t>TIAH-1231-150*</t>
  </si>
  <si>
    <t>TIAH-1231-151*</t>
  </si>
  <si>
    <t>TIAH-1231-152*</t>
  </si>
  <si>
    <t>TIAH-1231-153*</t>
  </si>
  <si>
    <t>TIAH-1231-154*</t>
  </si>
  <si>
    <t>TIAH-1231-155*</t>
  </si>
  <si>
    <t>TIAH-1231-156*</t>
  </si>
  <si>
    <t>PIT-1231-151*</t>
  </si>
  <si>
    <t>PIAL-1231-151*</t>
  </si>
  <si>
    <t>0-400</t>
  </si>
  <si>
    <t>PIALL-1231-152*</t>
  </si>
  <si>
    <t>PIALL-1231-167*</t>
  </si>
  <si>
    <t>0-1600</t>
  </si>
  <si>
    <t>PIAH-1231-160*</t>
  </si>
  <si>
    <t>PIAH-1231-162*</t>
  </si>
  <si>
    <t>PIAH-1231-164*</t>
  </si>
  <si>
    <t>0-600</t>
  </si>
  <si>
    <t>LIT-1231-162*</t>
  </si>
  <si>
    <t>LIAL-1231-162*</t>
  </si>
  <si>
    <t>0-100</t>
  </si>
  <si>
    <t>LIALL-1231-161*</t>
  </si>
  <si>
    <t>TIAH-1231-161*</t>
  </si>
  <si>
    <t>TSL-1231-161*</t>
  </si>
  <si>
    <t>TIAHH-1231-165*</t>
  </si>
  <si>
    <t>TIT-1231-164*</t>
  </si>
  <si>
    <t>TIAH-1231-164*</t>
  </si>
  <si>
    <t>TSL-1231-164*</t>
  </si>
  <si>
    <t>PDAH-1231-169*</t>
  </si>
  <si>
    <t>0-250</t>
  </si>
  <si>
    <t>PDAH-1231-256*</t>
  </si>
  <si>
    <t>0-2</t>
  </si>
  <si>
    <t>PAL-1231-256*</t>
  </si>
  <si>
    <t>FIAH-1231-257*</t>
  </si>
  <si>
    <t>FAL-1231-257*</t>
  </si>
  <si>
    <t>FIAH-1231-258*</t>
  </si>
  <si>
    <t>FAL-1231-258*</t>
  </si>
  <si>
    <t>FIAH-1231-259*</t>
  </si>
  <si>
    <t>FAL-1231-259*</t>
  </si>
  <si>
    <t>FIAH-1231-260*</t>
  </si>
  <si>
    <t>FAL-1231-260*</t>
  </si>
  <si>
    <t>FIAH-1231-251*</t>
  </si>
  <si>
    <t>FAL-1231-251*</t>
  </si>
  <si>
    <t>FIAH-1231-252*</t>
  </si>
  <si>
    <t>FAL-1231-252*</t>
  </si>
  <si>
    <t>FIAH-1231-254*</t>
  </si>
  <si>
    <t>FAL-1231-254*</t>
  </si>
  <si>
    <t>FIAH-1231-255*</t>
  </si>
  <si>
    <t>FAL-1231-255*</t>
  </si>
  <si>
    <t>FIAH-1231-262*</t>
  </si>
  <si>
    <t>FAHH-1231-262*</t>
  </si>
  <si>
    <t>FIAH-1231-264*</t>
  </si>
  <si>
    <t>FAHH-1231-264*</t>
  </si>
  <si>
    <t>HP COMP D.E.1ST STAGE LEAKAGE FLOW</t>
  </si>
  <si>
    <t>FIT-1231-261*</t>
  </si>
  <si>
    <t>FIAH-1231-261*</t>
  </si>
  <si>
    <t>FAHH-1231-261*</t>
  </si>
  <si>
    <t>FIAH-1231-263*</t>
  </si>
  <si>
    <t>FAHH-1231-263*</t>
  </si>
  <si>
    <t>Template Match</t>
  </si>
  <si>
    <t>Compatibilidade (%)</t>
  </si>
  <si>
    <t>Sugestão PT-BR (coluna D)</t>
  </si>
  <si>
    <t>Temperatura – Gear Mancal de encosto Outboard (1)</t>
  </si>
  <si>
    <t>Temperatura – Gear Mancal de encosto Inboard (1)</t>
  </si>
  <si>
    <t>Pressão – Lube Oil Emergency Pump Descarga</t>
  </si>
  <si>
    <t>Pressão – Lube Oil Main Pump Descarga</t>
  </si>
  <si>
    <t>Temperatura – Comp Mancal de encosto Outboard (1)</t>
  </si>
  <si>
    <t>Temperatura – Comp Mancal de encosto Inboard (1)</t>
  </si>
  <si>
    <t>Temperatura – Stator Ar Hot</t>
  </si>
  <si>
    <t>Pressão – Lube Oil Auxiliary Pump Descarga</t>
  </si>
  <si>
    <t>Temperatura – Eixo da caixa de engrenagens HS Bearing DE (1)</t>
  </si>
  <si>
    <t>Temperatura – Motor NDE (LNA) Mancal</t>
  </si>
  <si>
    <t>Temperatura – Motor DE (LA) Mancal</t>
  </si>
  <si>
    <t>Temperatura – CM Retorno</t>
  </si>
  <si>
    <t>Temperatura – Eixo da caixa de engrenagens LS Bearing DE (1)</t>
  </si>
  <si>
    <t>Vibração – Eixo da caixa de engrenagens HS Bearing DE (1)</t>
  </si>
  <si>
    <t>Temperatura – A jusante Auxiliary Cooler</t>
  </si>
  <si>
    <t>Temperatura – Eixo da caixa de engrenagens HS Bearing NDE (1)</t>
  </si>
  <si>
    <t>Temperatura – Eixo da caixa de engrenagens LS Bearing NDE (1)</t>
  </si>
  <si>
    <t>Pressão – A montante Scrubber (vaso separador)</t>
  </si>
  <si>
    <t>ΔP – Diferença de pressão – Lube Oil Filtro</t>
  </si>
  <si>
    <t>Temperatura – Stator Ar Cold (1)</t>
  </si>
  <si>
    <t>Vibração – Eixo da caixa de engrenagens LS Bearing DE (1)</t>
  </si>
  <si>
    <t>Vibração – Motor NDE (LNA) Mancal (1)</t>
  </si>
  <si>
    <t>Vibração – Motor DE (LA) Mancal (1)</t>
  </si>
  <si>
    <t>VSD MOTOR  NDE COLD AIR TEMP.</t>
  </si>
  <si>
    <t>Vibração – Eixo da caixa de engrenagens HS Bearing NDE (1)</t>
  </si>
  <si>
    <t>Vibração – Eixo da caixa de engrenagens LS Bearing NDE (1)</t>
  </si>
  <si>
    <t>Temperatura – Compressor DGS Carcaça NDE (LNA)</t>
  </si>
  <si>
    <t>Temperatura – Compressor NDE (LNA) Mancal (1)</t>
  </si>
  <si>
    <t>Temperatura – Compressor DGS Carcaça DE (LA)</t>
  </si>
  <si>
    <t>Temperatura – Compressor DE (LA) Mancal (1)</t>
  </si>
  <si>
    <t>Vibração – Compressor NDE (LNA) Mancal (1)</t>
  </si>
  <si>
    <t>Pressão – Lube Oil Bearings Header</t>
  </si>
  <si>
    <t>Vibração – Compressor DE (LA) Mancal (1)</t>
  </si>
  <si>
    <t>Deslocamento axial – Caixa de engrenagens Box (1)</t>
  </si>
  <si>
    <t>Temperatura – Stator U (2)</t>
  </si>
  <si>
    <t>Temperatura – Stator V (2)</t>
  </si>
  <si>
    <t>ΔP – Diferença de pressão – Injeção de gás de separação Filter</t>
  </si>
  <si>
    <t>Deslocamento axial – Compressor (1)</t>
  </si>
  <si>
    <t>Pressão – CM Suprimento</t>
  </si>
  <si>
    <t>Vazão – Gás de selo primário para flare DE (1)</t>
  </si>
  <si>
    <t>Vazão – CM Suprimento</t>
  </si>
  <si>
    <t>CW Leakage Detector – NDE (LNA) Side (1)</t>
  </si>
  <si>
    <t>CW Leakage Detector – DE (LA) Side (1)</t>
  </si>
  <si>
    <t>Nível – Lube Oil Tank (1)</t>
  </si>
  <si>
    <t>Keyphasor (referência de fase) – Carcaça da caixa de engrenagens HS Shaft</t>
  </si>
  <si>
    <t>Sensor Tag</t>
  </si>
  <si>
    <t>Frade</t>
  </si>
  <si>
    <t>Compressor Screw Basic</t>
  </si>
  <si>
    <t>FRADE-Compressão de Gás (Flash)</t>
  </si>
  <si>
    <t>FRTS-FG-VT_1949A</t>
  </si>
  <si>
    <t>Aceleração - Carcaça da Caixa de Engrenagens (1)|Hi</t>
  </si>
  <si>
    <t>Limits</t>
  </si>
  <si>
    <t>Aceleração - Carcaça da Caixa de Engrenagens (1)|Pre-alarm Hi</t>
  </si>
  <si>
    <t>FRTS-FG-VT_1949B</t>
  </si>
  <si>
    <t>Aceleração - Carcaça da Caixa de Engrenagens (2)|Hi</t>
  </si>
  <si>
    <t>Aceleração - Carcaça da Caixa de Engrenagens (2)|Pre-alarm Hi</t>
  </si>
  <si>
    <t>FRTS-FG-SCALED_PDIT_1907</t>
  </si>
  <si>
    <t>Delta de Pressão - Filtro de Óleo Lubrificante</t>
  </si>
  <si>
    <t>Delta de Pressão - Filtro de Óleo Lubrificante|Hi</t>
  </si>
  <si>
    <t>Delta de Pressão - Filtro de Óleo Lubrificante|Pre-alarm Hi</t>
  </si>
  <si>
    <t>FRTS-FG-SCALED_PDT_1908B</t>
  </si>
  <si>
    <t>Delta de Pressão - Óleo de Selagem x Referência de Gás|Lo</t>
  </si>
  <si>
    <t>Delta de Pressão - Óleo de Selagem x Referência de Gás|LoLo</t>
  </si>
  <si>
    <t>Delta de Pressão - Óleo de Selagem x Referência de Gás|Pre-alarm Lo</t>
  </si>
  <si>
    <t>FRTS-FG-ZT_1919A</t>
  </si>
  <si>
    <t>mils</t>
  </si>
  <si>
    <t>FRTS-FG-ZT_1919B</t>
  </si>
  <si>
    <t>FRTS-FG-ZT_1926</t>
  </si>
  <si>
    <t>Deslocamento Axial - Compressor Fêmea (1)|Hi</t>
  </si>
  <si>
    <t>Deslocamento Axial - Compressor Fêmea (1)|HiHi</t>
  </si>
  <si>
    <t>Deslocamento Axial - Compressor Fêmea (1)|Pre-alarm Hi</t>
  </si>
  <si>
    <t>FRTS-FG-ZT_1923</t>
  </si>
  <si>
    <t>Deslocamento Axial - Compressor Macho (1)|Hi</t>
  </si>
  <si>
    <t>Deslocamento Axial - Compressor Macho (1)|HiHi</t>
  </si>
  <si>
    <t>Deslocamento Axial - Compressor Macho (1)|Pre-alarm Hi</t>
  </si>
  <si>
    <t>FRTS-FG-KT_1922</t>
  </si>
  <si>
    <t>FRTS-FG-KT_1920</t>
  </si>
  <si>
    <t>FRTS-071-LIC-1014.PV</t>
  </si>
  <si>
    <t>Nível (2) - Lavador de Gases</t>
  </si>
  <si>
    <t>Nível (2) - Lavador de Gases|Hi</t>
  </si>
  <si>
    <t>Nível (2) - Lavador de Gases|Lo</t>
  </si>
  <si>
    <t>FRTS-071-LSI-1013</t>
  </si>
  <si>
    <t>Nível - Lavador de Gases</t>
  </si>
  <si>
    <t>Nível - Lavador de Gases|HiHi</t>
  </si>
  <si>
    <t>Nível - Lavador de Gases|LoLo</t>
  </si>
  <si>
    <t>FRTS-FG-SCALED_LT_1912</t>
  </si>
  <si>
    <t>Nível - Tanque de Óleo Lubrificante (3)|Pre-alarm Hi</t>
  </si>
  <si>
    <t>Nível - Tanque de Óleo Lubrificante (3)|Pre-alarm Lo</t>
  </si>
  <si>
    <t>FRTS-071-PSI-1048</t>
  </si>
  <si>
    <t>Pressão - Descarga do Processo|HiHi</t>
  </si>
  <si>
    <t>Pressão - Descarga do Processo|LoLo</t>
  </si>
  <si>
    <t>Pressão - Descarga do Processo|Pre-alarm Hi</t>
  </si>
  <si>
    <t>Pressão - Descarga do Processo|Pre-alarm Lo</t>
  </si>
  <si>
    <t>FRTS-071-PSI-1047</t>
  </si>
  <si>
    <t>Pressão - Gás de Processo a Jusante do Scrubber|HiHi</t>
  </si>
  <si>
    <t>Pressão - Gás de Processo a Jusante do Scrubber|LoLo</t>
  </si>
  <si>
    <t>Pressão - Gás de Processo a Jusante do Scrubber|Pre-alarm Hi</t>
  </si>
  <si>
    <t>Pressão - Gás de Processo a Jusante do Scrubber|Pre-alarm Lo</t>
  </si>
  <si>
    <t>FRTS-FG-SCALED_PT_1910B</t>
  </si>
  <si>
    <t>Pressão - Linha Principal de Suprimento de Óleo Lubrificante|Lo</t>
  </si>
  <si>
    <t>Pressão - Linha Principal de Suprimento de Óleo Lubrificante|Pre-alarm Lo</t>
  </si>
  <si>
    <t>FRTS-071-TSI-1045</t>
  </si>
  <si>
    <t>ºC</t>
  </si>
  <si>
    <t>Temperatura - Descarga do Processo|Hi</t>
  </si>
  <si>
    <t>Temperatura - Descarga do Processo|Pre-alarm Hi</t>
  </si>
  <si>
    <t>FRTS-FG-SCALED_TE_1944A</t>
  </si>
  <si>
    <t>FRTS-FG-SCALED_TE_1944B</t>
  </si>
  <si>
    <t>Temperatura - Mancal Axial do Compressor Fêmea (1)</t>
  </si>
  <si>
    <t>Temperatura - Mancal Axial do Compressor Fêmea (1)|Hi</t>
  </si>
  <si>
    <t>Temperatura - Mancal Axial do Compressor Fêmea (1)|HiHi</t>
  </si>
  <si>
    <t>Temperatura - Mancal Axial do Compressor Fêmea (1)|Pre-alarm Hi</t>
  </si>
  <si>
    <t>Temperatura - Mancal Axial do Compressor Fêmea|Hi</t>
  </si>
  <si>
    <t>Temperatura - Mancal Axial do Compressor Fêmea|HiHi</t>
  </si>
  <si>
    <t>Temperatura - Mancal Axial do Compressor Fêmea|Pre-alarm Hi</t>
  </si>
  <si>
    <t>FRTS-FG-SCALED_TE_1941A</t>
  </si>
  <si>
    <t>FRTS-FG-SCALED_TE_1941B</t>
  </si>
  <si>
    <t>Temperatura - Mancal Axial do Compressor Macho (2)</t>
  </si>
  <si>
    <t>Temperatura - Mancal Axial do Compressor Macho (2)|Hi</t>
  </si>
  <si>
    <t>Temperatura - Mancal Axial do Compressor Macho (2)|HiHi</t>
  </si>
  <si>
    <t>Temperatura - Mancal Axial do Compressor Macho (2)|Pre-alarm Hi</t>
  </si>
  <si>
    <t>Temperatura - Mancal Axial do Compressor Macho|Hi</t>
  </si>
  <si>
    <t>Temperatura - Mancal Axial do Compressor Macho|HiHi</t>
  </si>
  <si>
    <t>Temperatura - Mancal Axial do Compressor Macho|Pre-alarm Hi</t>
  </si>
  <si>
    <t>FRTS-FG-SCALED_TE_1937A</t>
  </si>
  <si>
    <t>Temperatura - Mancal de Axial da Engrenagem Lado Externo (1)|Hi</t>
  </si>
  <si>
    <t>Temperatura - Mancal de Axial da Engrenagem Lado Externo (1)|HiHi</t>
  </si>
  <si>
    <t>Temperatura - Mancal de Axial da Engrenagem Lado Externo (1)|Pre-alarm Hi</t>
  </si>
  <si>
    <t>FRTS-FG-SCALED_TE_1938A</t>
  </si>
  <si>
    <t>Temperatura - Mancal de Axial da Engrenagem Lado Externo (2)|Hi</t>
  </si>
  <si>
    <t>Temperatura - Mancal de Axial da Engrenagem Lado Externo (2)|HiHi</t>
  </si>
  <si>
    <t>Temperatura - Mancal de Axial da Engrenagem Lado Externo (2)|Pre-alarm Hi</t>
  </si>
  <si>
    <t>FRTS-FG-SCALED_TE_1937B</t>
  </si>
  <si>
    <t>Temperatura - Mancal de Axial da Engrenagem Lado Interno (1)|Hi</t>
  </si>
  <si>
    <t>Temperatura - Mancal de Axial da Engrenagem Lado Interno (1)|HiHi</t>
  </si>
  <si>
    <t>Temperatura - Mancal de Axial da Engrenagem Lado Interno (1)|Pre-alarm Hi</t>
  </si>
  <si>
    <t>FRTS-FG-SCALED_TE_1938B</t>
  </si>
  <si>
    <t>Temperatura - Mancal de Axial da Engrenagem Lado Interno (2)|Hi</t>
  </si>
  <si>
    <t>Temperatura - Mancal de Axial da Engrenagem Lado Interno (2)|HiHi</t>
  </si>
  <si>
    <t>Temperatura - Mancal de Axial da Engrenagem Lado Interno (2)|Pre-alarm Hi</t>
  </si>
  <si>
    <t>FRTS-FG-SCALED_TE_1942B</t>
  </si>
  <si>
    <t>Temperatura - Mancal de Descarga do Compressor Fêmea|Hi</t>
  </si>
  <si>
    <t>Temperatura - Mancal de Descarga do Compressor Fêmea|HiHi</t>
  </si>
  <si>
    <t>Temperatura - Mancal de Descarga do Compressor Fêmea|Pre-alarm Hi</t>
  </si>
  <si>
    <t>FRTS-FG-SCALED_TE_1942A</t>
  </si>
  <si>
    <t>Temperatura - Mancal de Descarga do Compressor Macho|Hi</t>
  </si>
  <si>
    <t>Temperatura - Mancal de Descarga do Compressor Macho|HiHi</t>
  </si>
  <si>
    <t>Temperatura - Mancal de Descarga do Compressor Macho|Pre-alarm Hi</t>
  </si>
  <si>
    <t>FRTS-FG-TE-1946</t>
  </si>
  <si>
    <t>Temperatura - Mancal de Sucção do Compressor Fêmea|Hi</t>
  </si>
  <si>
    <t>Temperatura - Mancal de Sucção do Compressor Fêmea|HiHi</t>
  </si>
  <si>
    <t>Temperatura - Mancal de Sucção do Compressor Fêmea|Pre-alarm Hi</t>
  </si>
  <si>
    <t>FRTS-FG-SCALED_TE_1943</t>
  </si>
  <si>
    <t>Temperatura - Mancal de Sucção do Compressor Macho|Hi</t>
  </si>
  <si>
    <t>Temperatura - Mancal de Sucção do Compressor Macho|HiHi</t>
  </si>
  <si>
    <t>Temperatura - Mancal de Sucção do Compressor Macho|Pre-alarm Hi</t>
  </si>
  <si>
    <t>FRTS-FG-SCALED_TE_1940A</t>
  </si>
  <si>
    <t>Temperatura - Mancal do Eixo HS da Engrenagem (LA) (1)|Hi</t>
  </si>
  <si>
    <t>Temperatura - Mancal do Eixo HS da Engrenagem (LA) (1)|HiHi</t>
  </si>
  <si>
    <t>Temperatura - Mancal do Eixo HS da Engrenagem (LA) (1)|Pre-alarm Hi</t>
  </si>
  <si>
    <t>FRTS-FG-SCALED_TE_1940B</t>
  </si>
  <si>
    <t>Temperatura - Mancal do Eixo HS da Engrenagem (LA) (2)|Hi</t>
  </si>
  <si>
    <t>Temperatura - Mancal do Eixo HS da Engrenagem (LA) (2)|HiHi</t>
  </si>
  <si>
    <t>Temperatura - Mancal do Eixo HS da Engrenagem (LA) (2)|Pre-alarm Hi</t>
  </si>
  <si>
    <t>FRTS-FG-SCALED_TE_1939A</t>
  </si>
  <si>
    <t>Temperatura - Mancal do Eixo HS da Engrenagem (LOA) (1)|Hi</t>
  </si>
  <si>
    <t>Temperatura - Mancal do Eixo HS da Engrenagem (LOA) (1)|HiHi</t>
  </si>
  <si>
    <t>Temperatura - Mancal do Eixo HS da Engrenagem (LOA) (1)|Pre-alarm Hi</t>
  </si>
  <si>
    <t>FRTS-FG-SCALED_TE_1939B</t>
  </si>
  <si>
    <t>Temperatura - Mancal do Eixo HS da Engrenagem (LOA) (2)|Hi</t>
  </si>
  <si>
    <t>Temperatura - Mancal do Eixo HS da Engrenagem (LOA) (2)|HiHi</t>
  </si>
  <si>
    <t>Temperatura - Mancal do Eixo HS da Engrenagem (LOA) (2)|Pre-alarm Hi</t>
  </si>
  <si>
    <t>FRTS-FG-SCALED_TE_1935A</t>
  </si>
  <si>
    <t>Temperatura - Mancal do Eixo LS da Engrenagem (LA) (1)|Hi</t>
  </si>
  <si>
    <t>Temperatura - Mancal do Eixo LS da Engrenagem (LA) (1)|HiHi</t>
  </si>
  <si>
    <t>Temperatura - Mancal do Eixo LS da Engrenagem (LA) (1)|Pre-alarm Hi</t>
  </si>
  <si>
    <t>FRTS-FG-SCALED_TE_1935B</t>
  </si>
  <si>
    <t>Temperatura - Mancal do Eixo LS da Engrenagem (LA) (2)|Hi</t>
  </si>
  <si>
    <t>Temperatura - Mancal do Eixo LS da Engrenagem (LA) (2)|HiHi</t>
  </si>
  <si>
    <t>Temperatura - Mancal do Eixo LS da Engrenagem (LA) (2)|Pre-alarm Hi</t>
  </si>
  <si>
    <t>FRTS-FG-SCALED_TE_1936A</t>
  </si>
  <si>
    <t>Temperatura - Mancal do Eixo LS da Engrenagem (LOA) (1)|Hi</t>
  </si>
  <si>
    <t>Temperatura - Mancal do Eixo LS da Engrenagem (LOA) (1)|HiHi</t>
  </si>
  <si>
    <t>Temperatura - Mancal do Eixo LS da Engrenagem (LOA) (1)|Pre-alarm Hi</t>
  </si>
  <si>
    <t>FRTS-FG-SCALED_TE_1936B</t>
  </si>
  <si>
    <t>Temperatura - Mancal do Eixo LS da Engrenagem (LOA) (2)|Hi</t>
  </si>
  <si>
    <t>Temperatura - Mancal do Eixo LS da Engrenagem (LOA) (2)|HiHi</t>
  </si>
  <si>
    <t>Temperatura - Mancal do Eixo LS da Engrenagem (LOA) (2)|Pre-alarm Hi</t>
  </si>
  <si>
    <t>FRTS-FG-SCALED_TE_1913</t>
  </si>
  <si>
    <t>Temperatura - Óleo Lubrificante a Montante do Filtro</t>
  </si>
  <si>
    <t>Temperatura - Óleo Lubrificante a Montante do Filtro|Hi</t>
  </si>
  <si>
    <t>Temperatura - Óleo Lubrificante a Montante do Filtro|Pre-alarm Hi</t>
  </si>
  <si>
    <t>FRTS-071-TIC-1043.PV</t>
  </si>
  <si>
    <t>Temperatura - Saída do Resfriador de Processo - Sucção Compressor</t>
  </si>
  <si>
    <t>Temperatura - Saída do Resfriador de Processo - Sucção Compressor|Hi</t>
  </si>
  <si>
    <t>Temperatura - Saída do Resfriador de Processo - Sucção Compressor|Lo</t>
  </si>
  <si>
    <t>Temperatura - Saída do Resfriador de Processo - Sucção Compressor|Pre-alarm Hi</t>
  </si>
  <si>
    <t>Temperatura - Saída do Resfriador de Processo - Sucção Compressor|Pre-alarm Lo</t>
  </si>
  <si>
    <t>FRTS-071-ZSO-1062</t>
  </si>
  <si>
    <t>Válvula - Blowdown Alívio do Processo Aberto</t>
  </si>
  <si>
    <t>FRTS-071-ZSC-1062</t>
  </si>
  <si>
    <t>Válvula - Blowdown Alívio do Processo Fechado</t>
  </si>
  <si>
    <t>FRTS-071-PY-1049</t>
  </si>
  <si>
    <t>Válvula - Recirculação Abertura</t>
  </si>
  <si>
    <t>FRTS-071-PIC-1049.PV</t>
  </si>
  <si>
    <t>Válvula - Recirculação Point Value</t>
  </si>
  <si>
    <t>Kpag</t>
  </si>
  <si>
    <t>FRTS-071-PIC-1049.SP</t>
  </si>
  <si>
    <t>Válvula - Recirculação Set Point</t>
  </si>
  <si>
    <t>FRTS-FG-SCALED_FT_1900</t>
  </si>
  <si>
    <t>Vazão - Água de refrigeração casco do compressor</t>
  </si>
  <si>
    <t>m³/h</t>
  </si>
  <si>
    <t>Vazão - Água de refrigeração casco do compressor|Lo</t>
  </si>
  <si>
    <t>Vazão - Água de refrigeração casco do compressor|Pre-alarm Lo</t>
  </si>
  <si>
    <t>FRTS-071-FI-1027</t>
  </si>
  <si>
    <t>Vazão - Descarga Compressor</t>
  </si>
  <si>
    <t>FRTS-FG-VT_1921A</t>
  </si>
  <si>
    <t>Vibração - Mancal (LA) do Eixo HS da Engrenagem (1)|Hi</t>
  </si>
  <si>
    <t>Vibração - Mancal (LA) do Eixo HS da Engrenagem (1)|HiHi</t>
  </si>
  <si>
    <t>Vibração - Mancal (LA) do Eixo HS da Engrenagem (1)|Pre-alarm Hi</t>
  </si>
  <si>
    <t>FRTS-FG-VT_1921B</t>
  </si>
  <si>
    <t>Vibração - Mancal (LA) do Eixo HS da Engrenagem (2)|Hi</t>
  </si>
  <si>
    <t>Vibração - Mancal (LA) do Eixo HS da Engrenagem (2)|HiHi</t>
  </si>
  <si>
    <t>Vibração - Mancal (LA) do Eixo HS da Engrenagem (2)|Pre-alarm Hi</t>
  </si>
  <si>
    <t>FRTS-FG-VT_1918A</t>
  </si>
  <si>
    <t>Vibração - Mancal (LA) do Eixo LS da Engrenagem (1)|Hi</t>
  </si>
  <si>
    <t>Vibração - Mancal (LA) do Eixo LS da Engrenagem (1)|HiHi</t>
  </si>
  <si>
    <t>Vibração - Mancal (LA) do Eixo LS da Engrenagem (1)|Pre-alarm Hi</t>
  </si>
  <si>
    <t>FRTS-FG-VT_1918B</t>
  </si>
  <si>
    <t>Vibração - Mancal (LA) do Eixo LS da Engrenagem (2)|Hi</t>
  </si>
  <si>
    <t>Vibração - Mancal (LA) do Eixo LS da Engrenagem (2)|HiHi</t>
  </si>
  <si>
    <t>Vibração - Mancal (LA) do Eixo LS da Engrenagem (2)|Pre-alarm Hi</t>
  </si>
  <si>
    <t>FRTS-FG-VT_1948A</t>
  </si>
  <si>
    <t>Vibração - Mancal (LOA) do Eixo HS da Engrenagem (1)|Hi</t>
  </si>
  <si>
    <t>Vibração - Mancal (LOA) do Eixo HS da Engrenagem (1)|HiHi</t>
  </si>
  <si>
    <t>Vibração - Mancal (LOA) do Eixo HS da Engrenagem (1)|Pre-alarm Hi</t>
  </si>
  <si>
    <t>FRTS-FG-VT_1948B</t>
  </si>
  <si>
    <t>Vibração - Mancal (LOA) do Eixo HS da Engrenagem (2)|Hi</t>
  </si>
  <si>
    <t>Vibração - Mancal (LOA) do Eixo HS da Engrenagem (2)|HiHi</t>
  </si>
  <si>
    <t>Vibração - Mancal (LOA) do Eixo HS da Engrenagem (2)|Pre-alarm Hi</t>
  </si>
  <si>
    <t>FRTS-FG-VT_1947A</t>
  </si>
  <si>
    <t>Vibração - Mancal (LOA) do Eixo LS da Engrenagem (1)|Hi</t>
  </si>
  <si>
    <t>Vibração - Mancal (LOA) do Eixo LS da Engrenagem (1)|HiHi</t>
  </si>
  <si>
    <t>Vibração - Mancal (LOA) do Eixo LS da Engrenagem (1)|Pre-alarm Hi</t>
  </si>
  <si>
    <t>FRTS-FG-VT_1947B</t>
  </si>
  <si>
    <t>Vibração - Mancal (LOA) do Eixo LS da Engrenagem (2)|Hi</t>
  </si>
  <si>
    <t>Vibração - Mancal (LOA) do Eixo LS da Engrenagem (2)|HiHi</t>
  </si>
  <si>
    <t>Vibração - Mancal (LOA) do Eixo LS da Engrenagem (2)|Pre-alarm Hi</t>
  </si>
  <si>
    <t>FRTS-FG-VT_1927A</t>
  </si>
  <si>
    <t>Vibração - Mancal de Descarga do Compressor Fêmea (1)|Hi</t>
  </si>
  <si>
    <t>Vibração - Mancal de Descarga do Compressor Fêmea (1)|HiHi</t>
  </si>
  <si>
    <t>Vibração - Mancal de Descarga do Compressor Fêmea (1)|Pre-alarm Hi</t>
  </si>
  <si>
    <t>FRTS-FG-VT_1927B</t>
  </si>
  <si>
    <t>Vibração - Mancal de Descarga do Compressor Fêmea (2)|Hi</t>
  </si>
  <si>
    <t>Vibração - Mancal de Descarga do Compressor Fêmea (2)|HiHi</t>
  </si>
  <si>
    <t>Vibração - Mancal de Descarga do Compressor Fêmea (2)|Pre-alarm Hi</t>
  </si>
  <si>
    <t>FRTS-FG-VT_1924A</t>
  </si>
  <si>
    <t>Vibração - Mancal de Descarga do Compressor Macho (1)|Hi</t>
  </si>
  <si>
    <t>Vibração - Mancal de Descarga do Compressor Macho (1)|HiHi</t>
  </si>
  <si>
    <t>Vibração - Mancal de Descarga do Compressor Macho (1)|Pre-alarm Hi</t>
  </si>
  <si>
    <t>FRTS-FG-VT_1924B</t>
  </si>
  <si>
    <t>Vibração - Mancal de Descarga do Compressor Macho (2)|Hi</t>
  </si>
  <si>
    <t>Vibração - Mancal de Descarga do Compressor Macho (2)|HiHi</t>
  </si>
  <si>
    <t>Vibração - Mancal de Descarga do Compressor Macho (2)|Pre-alarm Hi</t>
  </si>
  <si>
    <t>FRTS-FG-VT_1928A</t>
  </si>
  <si>
    <t>Vibração - Mancal de Sucção do Compressor Fêmea (1)|Hi</t>
  </si>
  <si>
    <t>Vibração - Mancal de Sucção do Compressor Fêmea (1)|HiHi</t>
  </si>
  <si>
    <t>Vibração - Mancal de Sucção do Compressor Fêmea (1)|Pre-alarm Hi</t>
  </si>
  <si>
    <t>FRTS-FG-VT_1928B</t>
  </si>
  <si>
    <t>Vibração - Mancal de Sucção do Compressor Fêmea (2)|Hi</t>
  </si>
  <si>
    <t>Vibração - Mancal de Sucção do Compressor Fêmea (2)|HiHi</t>
  </si>
  <si>
    <t>Vibração - Mancal de Sucção do Compressor Fêmea (2)|Pre-alarm Hi</t>
  </si>
  <si>
    <t>FRTS-FG-VT_1925A</t>
  </si>
  <si>
    <t>Vibração - Mancal de Sucção do Compressor Macho (1)|Hi</t>
  </si>
  <si>
    <t>Vibração - Mancal de Sucção do Compressor Macho (1)|HiHi</t>
  </si>
  <si>
    <t>Vibração - Mancal de Sucção do Compressor Macho (1)|Pre-alarm Hi</t>
  </si>
  <si>
    <t>FRTS-FG-VT_1925B</t>
  </si>
  <si>
    <t>Vibração - Mancal de Sucção do Compressor Macho (2)|Hi</t>
  </si>
  <si>
    <t>Vibração - Mancal de Sucção do Compressor Macho (2)|HiHi</t>
  </si>
  <si>
    <t>Vibração - Mancal de Sucção do Compressor Macho (2)|Pre-alarm Hi</t>
  </si>
  <si>
    <t>FRTS-FG-VT_1999A</t>
  </si>
  <si>
    <t>FRTS-FG-VT_1999B</t>
  </si>
  <si>
    <t>FRTS-FG-SCALED_PDIT_1957</t>
  </si>
  <si>
    <t>FRTS-FG-SCALED_PDT_1958B</t>
  </si>
  <si>
    <t>FRTS-FG-ZT_1969A</t>
  </si>
  <si>
    <t>FRTS-FG-ZT_1969B</t>
  </si>
  <si>
    <t>FRTS-FG-ZT_1976</t>
  </si>
  <si>
    <t>FRTS-FG-ZT_1973</t>
  </si>
  <si>
    <t>FRTS-FG-KT_1972</t>
  </si>
  <si>
    <t>FRTS-FG-KT_1970</t>
  </si>
  <si>
    <t>FRTS-071-LIC-1016.PV</t>
  </si>
  <si>
    <t>FRTS-071-LSI-1015</t>
  </si>
  <si>
    <t>FRTS-FG-SCALED_LT_1962</t>
  </si>
  <si>
    <t>FRTS-071-PSI-1056</t>
  </si>
  <si>
    <t>FRTS-071-PSI-1055</t>
  </si>
  <si>
    <t>FRTS-FG-SCALED_PT_1960B</t>
  </si>
  <si>
    <t>FRTS-071-TSI-1051</t>
  </si>
  <si>
    <t>FRTS-FG-SCALED_TE_1994A</t>
  </si>
  <si>
    <t>FRTS-FG-SCALED_TE_1994B</t>
  </si>
  <si>
    <t>FRTS-FG-SCALED_TE_1991A</t>
  </si>
  <si>
    <t>FRTS-FG-SCALED_TE_1991B</t>
  </si>
  <si>
    <t>FRTS-FG-SCALED_TE_1987A</t>
  </si>
  <si>
    <t>FRTS-FG-SCALED_TE_1988A</t>
  </si>
  <si>
    <t>FRTS-FG-SCALED_TE_1987B</t>
  </si>
  <si>
    <t>FRTS-FG-SCALED_TE_1988B</t>
  </si>
  <si>
    <t>FRTS-FG-SCALED_TE_1992B</t>
  </si>
  <si>
    <t>FRTS-FG-SCALED_TE_1992A</t>
  </si>
  <si>
    <t>FRTS-FG-TE-1996</t>
  </si>
  <si>
    <t>FRTS-FG-SCALED_TE_1993</t>
  </si>
  <si>
    <t>FRTS-FG-SCALED_TE_1990A</t>
  </si>
  <si>
    <t>FRTS-FG-SCALED_TE_1990B</t>
  </si>
  <si>
    <t>FRTS-FG-SCALED_TE_1989A</t>
  </si>
  <si>
    <t>FRTS-FG-SCALED_TE_1989B</t>
  </si>
  <si>
    <t>FRTS-FG-SCALED_TE_1985A</t>
  </si>
  <si>
    <t>FRTS-FG-SCALED_TE_1985B</t>
  </si>
  <si>
    <t>FRTS-FG-SCALED_TE_1986A</t>
  </si>
  <si>
    <t>FRTS-FG-SCALED_TE_1986B</t>
  </si>
  <si>
    <t>FRTS-FG-SCALED_TE_1963</t>
  </si>
  <si>
    <t>FRTS-071-TIC-1049.PV</t>
  </si>
  <si>
    <t>FRTS-071-ZSO-1063</t>
  </si>
  <si>
    <t>FRTS-071-ZSC-1063</t>
  </si>
  <si>
    <t>FRTS-071-PY-1057</t>
  </si>
  <si>
    <t>FRTS-071-PIC-1057.PV</t>
  </si>
  <si>
    <t>KPag</t>
  </si>
  <si>
    <t>FRTS-071-PIC-1057.SP</t>
  </si>
  <si>
    <t>FRTS-FG-SCALED_FT_1950</t>
  </si>
  <si>
    <t>FRTS-071-FI-1028</t>
  </si>
  <si>
    <t>FRTS-FG-VT_1971A</t>
  </si>
  <si>
    <t>FRTS-FG-VT_1971B</t>
  </si>
  <si>
    <t>FRTS-FG-VT_1968A</t>
  </si>
  <si>
    <t>FRTS-FG-VT_1968B</t>
  </si>
  <si>
    <t>FRTS-FG-VT_1998A</t>
  </si>
  <si>
    <t>FRTS-FG-VT_1998B</t>
  </si>
  <si>
    <t>FRTS-FG-VT_1997A</t>
  </si>
  <si>
    <t>FRTS-FG-VT_1997B</t>
  </si>
  <si>
    <t>FRTS-FG-VT_1977A</t>
  </si>
  <si>
    <t>FRTS-FG-VT_1977B</t>
  </si>
  <si>
    <t>FRTS-FG-VT_1974A</t>
  </si>
  <si>
    <t>FRTS-FG-VT_1974B</t>
  </si>
  <si>
    <t>FRTS-FG-VT_1978A</t>
  </si>
  <si>
    <t>FRTS-FG-VT_1978B</t>
  </si>
  <si>
    <t>FRTS-FG-VT_1975A</t>
  </si>
  <si>
    <t>FRTS-FG-VT_1975B</t>
  </si>
  <si>
    <t>FRTS-FG-SCALED_TE_1934A</t>
  </si>
  <si>
    <t>Temperatura - Mancal Radial do Motor (LA)</t>
  </si>
  <si>
    <t>FRTS-FG-SCALED_TE_1934B</t>
  </si>
  <si>
    <t>Temperatura - Mancal Radial do Motor (LA) (1)</t>
  </si>
  <si>
    <t>Temperatura - Mancal Radial do Motor (LA) (1)|Hi</t>
  </si>
  <si>
    <t>Temperatura - Mancal Radial do Motor (LA) (1)|HiHi</t>
  </si>
  <si>
    <t>Temperatura - Mancal Radial do Motor (LA) (1)|Pre-alarm Hi</t>
  </si>
  <si>
    <t>Temperatura - Mancal Radial do Motor (LA)|Hi</t>
  </si>
  <si>
    <t>Temperatura - Mancal Radial do Motor (LA)|HiHi</t>
  </si>
  <si>
    <t>Temperatura - Mancal Radial do Motor (LA)|Pre-alarm Hi</t>
  </si>
  <si>
    <t>FRTS-FG-SCALED_TE_1930A</t>
  </si>
  <si>
    <t>Temperatura - Mancal Radial do Motor (LOA)</t>
  </si>
  <si>
    <t>FRTS-FG-SCALED_TE_1930B</t>
  </si>
  <si>
    <t>Temperatura - Mancal Radial do Motor (LOA) (1)</t>
  </si>
  <si>
    <t>Temperatura - Mancal Radial do Motor (LOA) (1)|Hi</t>
  </si>
  <si>
    <t>Temperatura - Mancal Radial do Motor (LOA) (1)|HiHi</t>
  </si>
  <si>
    <t>Temperatura - Mancal Radial do Motor (LOA) (1)|Pre-alarm Hi</t>
  </si>
  <si>
    <t>Temperatura - Mancal Radial do Motor (LOA)|Hi</t>
  </si>
  <si>
    <t>Temperatura - Mancal Radial do Motor (LOA)|HiHi</t>
  </si>
  <si>
    <t>Temperatura - Mancal Radial do Motor (LOA)|Pre-alarm Hi</t>
  </si>
  <si>
    <t>FRTS-FG-VT_1915</t>
  </si>
  <si>
    <t>Vibração - Mancal Radial do Motor (LA)</t>
  </si>
  <si>
    <t>FRTS-FG-VT_1917</t>
  </si>
  <si>
    <t>Vibração - Mancal Radial do Motor (LA) (1)</t>
  </si>
  <si>
    <t>Vibração - Mancal Radial do Motor (LA) (1)|Hi</t>
  </si>
  <si>
    <t>Vibração - Mancal Radial do Motor (LA) (1)|HiHi</t>
  </si>
  <si>
    <t>Vibração - Mancal Radial do Motor (LA) (1)|Pre-alarm Hi</t>
  </si>
  <si>
    <t>Vibração - Mancal Radial do Motor (LA)|Hi</t>
  </si>
  <si>
    <t>Vibração - Mancal Radial do Motor (LA)|HiHi</t>
  </si>
  <si>
    <t>Vibração - Mancal Radial do Motor (LA)|Pre-alarm Hi</t>
  </si>
  <si>
    <t>FRTS-FG-VT_1914</t>
  </si>
  <si>
    <t>Vibração - Mancal Radial do Motor (LOA)</t>
  </si>
  <si>
    <t>FRTS-FG-VT_1916</t>
  </si>
  <si>
    <t>Vibração - Mancal Radial do Motor (LOA) (1)</t>
  </si>
  <si>
    <t>Vibração - Mancal Radial do Motor (LOA) (1)|Hi</t>
  </si>
  <si>
    <t>Vibração - Mancal Radial do Motor (LOA) (1)|HiHi</t>
  </si>
  <si>
    <t>Vibração - Mancal Radial do Motor (LOA) (1)|Pre-alarm Hi</t>
  </si>
  <si>
    <t>Vibração - Mancal Radial do Motor (LOA)|Hi</t>
  </si>
  <si>
    <t>Vibração - Mancal Radial do Motor (LOA)|HiHi</t>
  </si>
  <si>
    <t>Vibração - Mancal Radial do Motor (LOA)|Pre-alarm Hi</t>
  </si>
  <si>
    <t>FRTS-FG-SCALED_TE_1984A</t>
  </si>
  <si>
    <t>FRTS-FG-SCALED_TE_1984B</t>
  </si>
  <si>
    <t>FRTS-FG-SCALED_TE_1980A</t>
  </si>
  <si>
    <t>FRTS-FG-SCALED_TE_1980B</t>
  </si>
  <si>
    <t>FRTS-FG-VT_1965</t>
  </si>
  <si>
    <t>FRTS-FG-VT_1967</t>
  </si>
  <si>
    <t>FRTS-FG-VT_1964</t>
  </si>
  <si>
    <t>FRTS-FG-VT_1966</t>
  </si>
  <si>
    <t>Subsistema</t>
  </si>
  <si>
    <t>FPSO Forte</t>
  </si>
  <si>
    <t>FORTE-Sistema de Compressão de Gás</t>
  </si>
  <si>
    <t>FORTE-Compressão de Gás (LP/IP/HP)</t>
  </si>
  <si>
    <t>FORTE- LP/IP/HP Trem A</t>
  </si>
  <si>
    <t>Delta de Pressão – Filtro de Injeção de Gás de Separação</t>
  </si>
  <si>
    <t>Delta de Pressão – Filtro de Injeção de Gás de Separação|Hi</t>
  </si>
  <si>
    <t>Delta de Pressão – Filtro de Injeção de Gás de Separação|HiHi</t>
  </si>
  <si>
    <t>Delta de Pressão – Filtro de Injeção de Gás de Separação|Lo</t>
  </si>
  <si>
    <t>Delta de Pressão – Filtro de Injeção de Gás de Separação|LoLo</t>
  </si>
  <si>
    <t>Delta de Pressão – Filtro de Injeção de Gás de Separação|Pre-alarm Hi</t>
  </si>
  <si>
    <t>Delta de Pressão – Filtro de Injeção de Gás de Separação|Pre-alarm Lo</t>
  </si>
  <si>
    <t>Delta Pressure - Suction Filter LP</t>
  </si>
  <si>
    <t>Delta de Pressão - Filtro de Sucção IP</t>
  </si>
  <si>
    <t>P50_PDT-1231115A</t>
  </si>
  <si>
    <t>Sensores - Variáveis de Processo IP</t>
  </si>
  <si>
    <t>Delta Pressure - Suction Filter LP|Hi</t>
  </si>
  <si>
    <t>Delta de Pressão - Filtro de Sucção IP|Hi</t>
  </si>
  <si>
    <t>Delta Pressure - Suction Filter LP|HiHi</t>
  </si>
  <si>
    <t>Delta de Pressão - Filtro de Sucção IP|HiHi</t>
  </si>
  <si>
    <t>Delta Pressure - Suction Filter LP|Pre-alarm Hi</t>
  </si>
  <si>
    <t>Delta de Pressão - Filtro de Sucção IP|Pre-alarm Hi</t>
  </si>
  <si>
    <t>Delta de Pressão - Filtro de Sucção LP</t>
  </si>
  <si>
    <t>Sensores - Variáveis de Processo LP</t>
  </si>
  <si>
    <t>Delta de Pressão - Filtro de Sucção LP|Hi</t>
  </si>
  <si>
    <t>Delta de Pressão - Filtro de Sucção LP|HiHi</t>
  </si>
  <si>
    <t>Delta de Pressão - Filtro de Sucção LP|Pre-alarm Hi</t>
  </si>
  <si>
    <t>Fluxo – Gás de Selagem Primária para Vent LA (1)</t>
  </si>
  <si>
    <t>Fluxo – Gás de Selagem Primária para Vent LA (1)|Hi</t>
  </si>
  <si>
    <t>Fluxo – Gás de Selagem Primária para Vent LA (1)|HiHi</t>
  </si>
  <si>
    <t>Fluxo – Gás de Selagem Primária para Vent LA (1)|Lo</t>
  </si>
  <si>
    <t>Fluxo – Gás de Selagem Primária para Vent LA (1)|LoLo</t>
  </si>
  <si>
    <t>Fluxo – Gás de Selagem Primária para Vent LOA (1)</t>
  </si>
  <si>
    <t>Fluxo – Gás de Selagem Primária para Vent LOA (1)|Hi</t>
  </si>
  <si>
    <t>Fluxo – Gás de Selagem Primária para Vent LOA (1)|HiHi</t>
  </si>
  <si>
    <t>Fluxo – Gás de Selagem Primária para Vent LOA (1)|Lo</t>
  </si>
  <si>
    <t>Fluxo – Gás de Selagem Primária para Vent LOA (1)|LoLo</t>
  </si>
  <si>
    <t>Fluxo – Injeção de Gás de Separação (LA)</t>
  </si>
  <si>
    <t>Flow - Separation Seal Gas Injection DE|Hi</t>
  </si>
  <si>
    <t>Fluxo – Injeção de Gás de Separação (LA)|Hi</t>
  </si>
  <si>
    <t>Flow - Separation Seal Gas Injection DE|Lo</t>
  </si>
  <si>
    <t>Fluxo – Injeção de Gás de Separação (LA)|Lo</t>
  </si>
  <si>
    <t>Fluxo – Injeção de Gás de Separação (LOA)</t>
  </si>
  <si>
    <t>Flow - Separation Seal Gas Injection NDE|Hi</t>
  </si>
  <si>
    <t>Fluxo – Injeção de Gás de Separação (LOA)|Hi</t>
  </si>
  <si>
    <t>Flow - Separation Seal Gas Injection NDE|Lo</t>
  </si>
  <si>
    <t>Fluxo – Injeção de Gás de Separação (LOA)|Lo</t>
  </si>
  <si>
    <t>Fluxo – Injeção de Gás Nitrogênio (LA)</t>
  </si>
  <si>
    <t>Flow - Nitrogen Seal Gas Injection DE|Hi</t>
  </si>
  <si>
    <t>Fluxo – Injeção de Gás Nitrogênio (LA)|Hi</t>
  </si>
  <si>
    <t>Flow - Nitrogen Seal Gas Injection DE|Lo</t>
  </si>
  <si>
    <t>Fluxo – Injeção de Gás Nitrogênio (LA)|Lo</t>
  </si>
  <si>
    <t>Fluxo – Injeção de Gás Nitrogênio (LOA)</t>
  </si>
  <si>
    <t>Flow - Nitrogen Seal Gas Injection NDE|Hi</t>
  </si>
  <si>
    <t>Fluxo – Injeção de Gás Nitrogênio (LOA)|Hi</t>
  </si>
  <si>
    <t>Flow - Nitrogen Seal Gas Injection NDE|Lo</t>
  </si>
  <si>
    <t>Fluxo – Injeção de Gás Nitrogênio (LOA)|Lo</t>
  </si>
  <si>
    <t>Level - Scrubber IP</t>
  </si>
  <si>
    <t>Nível - Scrubber IP</t>
  </si>
  <si>
    <t>Sensores - Scrubber IP</t>
  </si>
  <si>
    <t>Nível - Scrubber IP|Hi</t>
  </si>
  <si>
    <t>Nível - Scrubber IP|HiHi</t>
  </si>
  <si>
    <t>Nível - Scrubber IP|Lo</t>
  </si>
  <si>
    <t>Nível - Scrubber IP|LoLo</t>
  </si>
  <si>
    <t>Nível - Scrubber IP|Pre-alarm Hi</t>
  </si>
  <si>
    <t>Nível - Scrubber IP|Pre-alarm Lo</t>
  </si>
  <si>
    <t>Nível - Scrubber IP (2)</t>
  </si>
  <si>
    <t>P50_LT-1231105A</t>
  </si>
  <si>
    <t>Nível - Scrubber IP (2)|Hi</t>
  </si>
  <si>
    <t>Nível - Scrubber IP (2)|HiHi</t>
  </si>
  <si>
    <t>Nível - Scrubber IP (2)|Lo</t>
  </si>
  <si>
    <t>Nível - Scrubber IP (2)|LoLo</t>
  </si>
  <si>
    <t>Nível - Scrubber IP (2)|Pre-alarm Hi</t>
  </si>
  <si>
    <t>Nível - Scrubber IP (2)|Pre-alarm Lo</t>
  </si>
  <si>
    <t>Level - Scrubber LP</t>
  </si>
  <si>
    <t>Nível - Scrubber LP</t>
  </si>
  <si>
    <t>Sensores - Scrubber LP</t>
  </si>
  <si>
    <t>Nível - Scrubber LP|Hi</t>
  </si>
  <si>
    <t>Nível - Scrubber LP|HiHi</t>
  </si>
  <si>
    <t>Nível - Scrubber LP|Lo</t>
  </si>
  <si>
    <t>Nível - Scrubber LP|LoLo</t>
  </si>
  <si>
    <t>Nível - Scrubber LP|Pre-alarm Hi</t>
  </si>
  <si>
    <t>Nível - Scrubber LP|Pre-alarm Lo</t>
  </si>
  <si>
    <t>Nível - Scrubber LP (2)</t>
  </si>
  <si>
    <t>P50_LT-1231102A</t>
  </si>
  <si>
    <t>Nível - Scrubber LP (2)|Hi</t>
  </si>
  <si>
    <t>Nível - Scrubber LP (2)|HiHi</t>
  </si>
  <si>
    <t>Nível - Scrubber LP (2)|Lo</t>
  </si>
  <si>
    <t>Nível - Scrubber LP (2)|LoLo</t>
  </si>
  <si>
    <t>Nível - Scrubber LP (2)|Pre-alarm Hi</t>
  </si>
  <si>
    <t>Nível - Scrubber LP (2)|Pre-alarm Lo</t>
  </si>
  <si>
    <t>Pressão – Descarga da Bomba Auxiliar de Óleo Lubrificante</t>
  </si>
  <si>
    <t>Pressão – Descarga da Bomba Auxiliar de Óleo Lubrificante|Hi</t>
  </si>
  <si>
    <t>Pressão – Descarga da Bomba Auxiliar de Óleo Lubrificante|Lo</t>
  </si>
  <si>
    <t>Pressão – Descarga da Bomba Auxiliar de Óleo Lubrificante|LoLo</t>
  </si>
  <si>
    <t>Pressão – Descarga da Bomba Auxiliar de Óleo Lubrificante|Pre-alarm Hi</t>
  </si>
  <si>
    <t>Pressão – Descarga da Bomba Auxiliar de Óleo Lubrificante|Pre-alarm Lo</t>
  </si>
  <si>
    <t>Pressão – Descarga da Bomba de Emergência de Óleo Lubrificante</t>
  </si>
  <si>
    <t>Pressão – Descarga da Bomba Principal de Óleo Lubrificante</t>
  </si>
  <si>
    <t>Pressão – Descarga da Bomba Principal de Óleo Lubrificante|Hi</t>
  </si>
  <si>
    <t>Pressão – Descarga da Bomba Principal de Óleo Lubrificante|Lo</t>
  </si>
  <si>
    <t>Pressão – Descarga da Bomba Principal de Óleo Lubrificante|LoLo</t>
  </si>
  <si>
    <t>Pressão – Descarga da Bomba Principal de Óleo Lubrificante|Pre-alarm Hi</t>
  </si>
  <si>
    <t>Pressão – Descarga da Bomba Principal de Óleo Lubrificante|Pre-alarm Lo</t>
  </si>
  <si>
    <t>Pressure - Discharge LP</t>
  </si>
  <si>
    <t>Pressão - Descarga IP</t>
  </si>
  <si>
    <t>P50_PT-1231119A</t>
  </si>
  <si>
    <t>Pressão - Descarga IP|HiHi</t>
  </si>
  <si>
    <t>Pressão - Descarga IP|Pre-alarm Hi</t>
  </si>
  <si>
    <t>Pressão - Descarga IP (2)</t>
  </si>
  <si>
    <t>P50_PIT-1231112A</t>
  </si>
  <si>
    <t>Pressão - Descarga IP (2)|Hi</t>
  </si>
  <si>
    <t>Pressão - Descarga IP (2)|HiHi</t>
  </si>
  <si>
    <t>Pressão - Descarga IP (2)|Lo</t>
  </si>
  <si>
    <t>Pressão - Descarga IP (2)|LoLo</t>
  </si>
  <si>
    <t>Pressão - Descarga LP</t>
  </si>
  <si>
    <t>Pressão - Descarga LP|HiHi</t>
  </si>
  <si>
    <t>Pressão - Descarga LP|Pre-alarm Hi</t>
  </si>
  <si>
    <t>Pressão - Descarga LP (2)</t>
  </si>
  <si>
    <t>P50_PIT-1231111A</t>
  </si>
  <si>
    <t>Pressão - Descarga LP (2)|Hi</t>
  </si>
  <si>
    <t>Pressão - Descarga LP (2)|HiHi</t>
  </si>
  <si>
    <t>Pressão - Descarga LP (2)|Lo</t>
  </si>
  <si>
    <t>Pressão - Descarga LP (2)|LoLo</t>
  </si>
  <si>
    <t>Pressure - Discharge LP|Hi</t>
  </si>
  <si>
    <t>Pressão - Descarga|Hi</t>
  </si>
  <si>
    <t>Pressure - Discharge LP|Lo</t>
  </si>
  <si>
    <t>Pressão - Descarga|Lo</t>
  </si>
  <si>
    <t>Pressure - Discharge LP|Pre-alarm Lo</t>
  </si>
  <si>
    <t>Pressão - Descarga|Pre-alarm Lo</t>
  </si>
  <si>
    <t>Pressão – Linha Principal de Óleo Lubrificante dos Mancais</t>
  </si>
  <si>
    <t>Pressão – Linha Principal de Óleo Lubrificante dos Mancais|Hi</t>
  </si>
  <si>
    <t>Pressão – Linha Principal de Óleo Lubrificante dos Mancais|Lo</t>
  </si>
  <si>
    <t>Pressão – Linha Principal de Óleo Lubrificante dos Mancais|LoLo</t>
  </si>
  <si>
    <t>Pressão – Linha Principal de Óleo Lubrificante dos Mancais|Pre-alarm Hi</t>
  </si>
  <si>
    <t>Pressão – Linha Principal de Óleo Lubrificante dos Mancais|Pre-alarm Lo</t>
  </si>
  <si>
    <t>Pressão – Montante do Resfriador de Óleo Lubrificante</t>
  </si>
  <si>
    <t>Pressure - Upstream Lube Oil Cooler|Lo</t>
  </si>
  <si>
    <t>Pressão – Montante do Resfriador de Óleo Lubrificante|Lo</t>
  </si>
  <si>
    <t>Pressure - Upstream Lube Oil Cooler|LoLo</t>
  </si>
  <si>
    <t>Pressão – Montante do Resfriador de Óleo Lubrificante|LoLo</t>
  </si>
  <si>
    <t>Pressure - Upstream Lube Oil Cooler|Pre-alarm Lo</t>
  </si>
  <si>
    <t>Pressão – Montante do Resfriador de Óleo Lubrificante|Pre-alarm Lo</t>
  </si>
  <si>
    <t>Pressure - Suction LP</t>
  </si>
  <si>
    <t>Pressão - Sucção IP</t>
  </si>
  <si>
    <t>Pressão - Sucção IP (2)</t>
  </si>
  <si>
    <t>P50_PIT-1231113A</t>
  </si>
  <si>
    <t>Pressão - Sucção IP|Hi</t>
  </si>
  <si>
    <t>Pressão - Sucção IP|HiHi</t>
  </si>
  <si>
    <t>Pressão - Sucção IP|Lo</t>
  </si>
  <si>
    <t>Pressão - Sucção IP|LoLo</t>
  </si>
  <si>
    <t>Pressão - Sucção IP|Pre-alarm Lo</t>
  </si>
  <si>
    <t>Pressão - Sucção LP</t>
  </si>
  <si>
    <t>Pressão - Sucção LP|Hi</t>
  </si>
  <si>
    <t>Pressão - Sucção LP|Lo</t>
  </si>
  <si>
    <t>Pressão - Sucção LP|Pre-alarm Lo</t>
  </si>
  <si>
    <t>Pressão - Sucção LP|Pre-alarm Hi</t>
  </si>
  <si>
    <t>Pressão - Sucção|Pre-alarm Lo</t>
  </si>
  <si>
    <t>Status – Bomba de Emergência de Óleo Lubrificante</t>
  </si>
  <si>
    <t>Status – Bomba Auxiliar de Óleo Lubrificante</t>
  </si>
  <si>
    <t>P50_YS-1231215A</t>
  </si>
  <si>
    <t>Status – Bomba Principal de Óleo Lubrificante</t>
  </si>
  <si>
    <t>P50_YS-1231216A</t>
  </si>
  <si>
    <t>Temperatura - Descarga IP</t>
  </si>
  <si>
    <t>Temperatura - Descarga IP (2)</t>
  </si>
  <si>
    <t>P50_TIT-1231113A</t>
  </si>
  <si>
    <t>Temperatura - Descarga IP (2)|Hi</t>
  </si>
  <si>
    <t>Temperatura - Descarga IP (2)|Lo</t>
  </si>
  <si>
    <t>Temperatura - Descarga IP (2)|Pre-alarm Hi</t>
  </si>
  <si>
    <t>Temperatura - Descarga IP (2)|Pre-alarm Lo</t>
  </si>
  <si>
    <t>Temperatura - Descarga IP|Hi</t>
  </si>
  <si>
    <t>Temperatura - Descarga IP|HiHi</t>
  </si>
  <si>
    <t>Temperatura - Descarga IP|Lo</t>
  </si>
  <si>
    <t>Temperatura - Descarga IP|Pre-alarm Hi</t>
  </si>
  <si>
    <t>Temperatura - Descarga IP|Pre-alarm Lo</t>
  </si>
  <si>
    <t>Temperatura - Descarga LP</t>
  </si>
  <si>
    <t>Temperatura - Descarga LP (2)</t>
  </si>
  <si>
    <t>P50_TT-1231106A</t>
  </si>
  <si>
    <t>Temperatura - Descarga LP (2)|Hi</t>
  </si>
  <si>
    <t>Temperatura - Descarga LP (2)|Lo</t>
  </si>
  <si>
    <t>Temperatura - Descarga LP (2)|Pre-alarm Hi</t>
  </si>
  <si>
    <t>Temperatura - Descarga LP (2)|Pre-alarm Lo</t>
  </si>
  <si>
    <t>Temperatura - Descarga LP|Hi</t>
  </si>
  <si>
    <t>Temperatura - Descarga LP|HiHi</t>
  </si>
  <si>
    <t>Temperatura - Descarga LP|Lo</t>
  </si>
  <si>
    <t>Temperatura - Descarga LP|Pre-alarm Hi</t>
  </si>
  <si>
    <t>Temperatura - Descarga LP|Pre-alarm Lo</t>
  </si>
  <si>
    <t>Temperatura – Jusante do Resfriador de Óleo Lubrificante</t>
  </si>
  <si>
    <t>Temperature - Downstream Lube Oil Cooler|Hi</t>
  </si>
  <si>
    <t>Temperatura – Jusante do Resfriador de Óleo Lubrificante|Hi</t>
  </si>
  <si>
    <t>Temperature - Downstream Lube Oil Cooler|HiHi</t>
  </si>
  <si>
    <t>Temperatura – Jusante do Resfriador de Óleo Lubrificante|HiHi</t>
  </si>
  <si>
    <t>Temperature - Downstream Lube Oil Cooler|Pre-alarm Hi</t>
  </si>
  <si>
    <t>Temperatura – Jusante do Resfriador de Óleo Lubrificante|Pre-alarm Hi</t>
  </si>
  <si>
    <t>Temperatura – Retorno de Óleo Lubrificante do Mancal LA</t>
  </si>
  <si>
    <t>Temperature - Lube Oil DE Bearing Return|Hi</t>
  </si>
  <si>
    <t>Temperatura – Retorno de Óleo Lubrificante do Mancal LA|Hi</t>
  </si>
  <si>
    <t>Temperature - Lube Oil DE Bearing Return|HiHi</t>
  </si>
  <si>
    <t>Temperatura – Retorno de Óleo Lubrificante do Mancal LA|HiHi</t>
  </si>
  <si>
    <t>Temperature - Lube Oil DE Bearing Return|Pre-alarm Hi</t>
  </si>
  <si>
    <t>Temperatura – Retorno de Óleo Lubrificante do Mancal LA|Pre-alarm Hi</t>
  </si>
  <si>
    <t>Temperatura – Retorno de Óleo Lubrificante do Mancal LOA</t>
  </si>
  <si>
    <t>Temperature - Lube Oil NDE Bearing Return|Hi</t>
  </si>
  <si>
    <t>Temperatura – Retorno de Óleo Lubrificante do Mancal LOA|Hi</t>
  </si>
  <si>
    <t>Temperature - Lube Oil NDE Bearing Return|HiHi</t>
  </si>
  <si>
    <t>Temperatura – Retorno de Óleo Lubrificante do Mancal LOA|HiHi</t>
  </si>
  <si>
    <t>Temperature - Lube Oil NDE Bearing Return|Pre-alarm Hi</t>
  </si>
  <si>
    <t>Temperatura – Retorno de Óleo Lubrificante do Mancal LOA|Pre-alarm Hi</t>
  </si>
  <si>
    <t>Temperature - Suction LP</t>
  </si>
  <si>
    <t>Temperatura - Sucção IP</t>
  </si>
  <si>
    <t>Temperatura - Sucção IP|Hi</t>
  </si>
  <si>
    <t>Temperatura - Sucção IP|Lo</t>
  </si>
  <si>
    <t>Temperatura - Sucção IP|Pre-alarm Hi</t>
  </si>
  <si>
    <t>Temperatura - Sucção IP|Pre-alarm Lo</t>
  </si>
  <si>
    <t>Temperatura - Sucção LP</t>
  </si>
  <si>
    <t>Temperatura - Sucção LP|Hi</t>
  </si>
  <si>
    <t>Temperatura - Sucção LP|Lo</t>
  </si>
  <si>
    <t>Temperatura - Sucção LP|Pre-alarm Hi</t>
  </si>
  <si>
    <t>Temperatura - Sucção LP|Pre-alarm Lo</t>
  </si>
  <si>
    <t>Vazão - Sucção IP</t>
  </si>
  <si>
    <t>P50_FIT-1231101A</t>
  </si>
  <si>
    <t>Vazão - Sucção LP</t>
  </si>
  <si>
    <t>P50_FIT-1231100A</t>
  </si>
  <si>
    <t>P50_PDT-1231125A</t>
  </si>
  <si>
    <t>Nível - Scrubber</t>
  </si>
  <si>
    <t>P50_LT-1231106A</t>
  </si>
  <si>
    <t>Sensores - Scrubber</t>
  </si>
  <si>
    <t>P50_PIT-1231129A</t>
  </si>
  <si>
    <t>Pressão - Descarga (2)|Hi</t>
  </si>
  <si>
    <t>Pressão - Descarga (2)|HiHi</t>
  </si>
  <si>
    <t>Pressão - Descarga (2)|Lo</t>
  </si>
  <si>
    <t>Pressão - Descarga (2)|LoLo</t>
  </si>
  <si>
    <t>P50_PT-1231126A</t>
  </si>
  <si>
    <t>P50_PIT-1231123A</t>
  </si>
  <si>
    <t>P50_TIT-1231120A</t>
  </si>
  <si>
    <t>P50_TT-1231119A</t>
  </si>
  <si>
    <t>Temperatura - Descarga (2)|Hi</t>
  </si>
  <si>
    <t>Temperatura - Descarga (2)|Lo</t>
  </si>
  <si>
    <t>Temperatura - Descarga (2)|Pre-alarm Hi</t>
  </si>
  <si>
    <t>Temperatura - Descarga (2)|Pre-alarm Lo</t>
  </si>
  <si>
    <t>Temperatura - Descarga|Hi</t>
  </si>
  <si>
    <t>Temperatura - Descarga|HiHi</t>
  </si>
  <si>
    <t>Temperatura - Descarga|Lo</t>
  </si>
  <si>
    <t>Temperatura - Descarga|Pre-alarm Hi</t>
  </si>
  <si>
    <t>Temperatura - Descarga|Pre-alarm Lo</t>
  </si>
  <si>
    <t>P50_TIT-1231117A</t>
  </si>
  <si>
    <t>Temperatura - Sucção|Lo</t>
  </si>
  <si>
    <t>Temperatura - Sucção|Pre-alarm Hi</t>
  </si>
  <si>
    <t>Temperatura - Sucção|Pre-alarm Lo</t>
  </si>
  <si>
    <t>P50_FIT-1231102A</t>
  </si>
  <si>
    <t>FORTE- LP/IP/HP Trem B</t>
  </si>
  <si>
    <t>P50_PDT-1231256B</t>
  </si>
  <si>
    <t>P50_PDT-1231115B</t>
  </si>
  <si>
    <t>P50_PDT-1231104B</t>
  </si>
  <si>
    <t>P50_ZE-1231181AB</t>
  </si>
  <si>
    <t>P50_ZE-1231181BB</t>
  </si>
  <si>
    <t>P50_FIT-1231262B</t>
  </si>
  <si>
    <t>P50_FIT-1231264B</t>
  </si>
  <si>
    <t>P50_FIT-1231257B</t>
  </si>
  <si>
    <t>P50_FIT-1231258B</t>
  </si>
  <si>
    <t>P50_FIT-1231251B</t>
  </si>
  <si>
    <t>P50_FIT-1231252B</t>
  </si>
  <si>
    <t>P50_LT-1231103B</t>
  </si>
  <si>
    <t>P50_LT-1231105B</t>
  </si>
  <si>
    <t>P50_LT-1231100B</t>
  </si>
  <si>
    <t>P50_LT-1231102B</t>
  </si>
  <si>
    <t>P50_PT-1231162B</t>
  </si>
  <si>
    <t>P50_PT-1231164B</t>
  </si>
  <si>
    <t>P50_PT-1231119B</t>
  </si>
  <si>
    <t>P50_PIT-1231112B</t>
  </si>
  <si>
    <t>P50_PT-1231107B</t>
  </si>
  <si>
    <t>P50_PIT-1231111B</t>
  </si>
  <si>
    <t>P50_PT-1231256B</t>
  </si>
  <si>
    <t>P50_PT-1231167B</t>
  </si>
  <si>
    <t>P50_PT-1231116B</t>
  </si>
  <si>
    <t>P50_PIT-1231113B</t>
  </si>
  <si>
    <t>P50_PIT-1231103B</t>
  </si>
  <si>
    <t>Pressão - Sucção LP|HiHi</t>
  </si>
  <si>
    <t>Pressão - Sucção LP|LoLo</t>
  </si>
  <si>
    <t>P50_YS-1231214B</t>
  </si>
  <si>
    <t>P50_TIT-1231114B</t>
  </si>
  <si>
    <t>P50_TIT-1231113B</t>
  </si>
  <si>
    <t>P50_TIT-1231107B</t>
  </si>
  <si>
    <t>P50_TT-1231106B</t>
  </si>
  <si>
    <t>P50_TT-1231165B</t>
  </si>
  <si>
    <t>P50_TE-1231200B</t>
  </si>
  <si>
    <t>P50_TE-1231199B</t>
  </si>
  <si>
    <t>P50_TE-1231197B</t>
  </si>
  <si>
    <t>P50_TE-1231198B</t>
  </si>
  <si>
    <t>P50_TE-1231153B</t>
  </si>
  <si>
    <t>P50_TE-1231154B</t>
  </si>
  <si>
    <t>P50_TIT-1231111B</t>
  </si>
  <si>
    <t>P50_TIT-1231104B</t>
  </si>
  <si>
    <t>P50_FIT-1231101B</t>
  </si>
  <si>
    <t>P50_FIT-1231100B</t>
  </si>
  <si>
    <t>P50_VE-1231186XB</t>
  </si>
  <si>
    <t>P50_VE-1231186YB</t>
  </si>
  <si>
    <t>P50_VE-1231187XB</t>
  </si>
  <si>
    <t>P50_VE-1231187YB</t>
  </si>
  <si>
    <t>P50_PDT-1231125B</t>
  </si>
  <si>
    <t>P50_ZE-1231182AB</t>
  </si>
  <si>
    <t>P50_ZE-1231182BB</t>
  </si>
  <si>
    <t>P50_FIT-1231263B</t>
  </si>
  <si>
    <t>P50_FIT-1231259B</t>
  </si>
  <si>
    <t>P50_FIT-1231260B</t>
  </si>
  <si>
    <t>P50_FIT-1231254B</t>
  </si>
  <si>
    <t>P50_FIT-1231255B</t>
  </si>
  <si>
    <t>P50_LT-1231106B</t>
  </si>
  <si>
    <t>P50_LT-1231108B</t>
  </si>
  <si>
    <t>P50_PT-1231128B</t>
  </si>
  <si>
    <t>P50_PIT-1231129B</t>
  </si>
  <si>
    <t>P50_PT-1231126B</t>
  </si>
  <si>
    <t>P50_PIT-1231123B</t>
  </si>
  <si>
    <t>P50_TIT-1231120B</t>
  </si>
  <si>
    <t>P50_TT-1231119B</t>
  </si>
  <si>
    <t>P50_TE-1231204B</t>
  </si>
  <si>
    <t>P50_TE-1231203B</t>
  </si>
  <si>
    <t>P50_TE-1231201B</t>
  </si>
  <si>
    <t>P50_TE-1231202B</t>
  </si>
  <si>
    <t>P50_TE-1231155B</t>
  </si>
  <si>
    <t>P50_TE-1231156B</t>
  </si>
  <si>
    <t>P50_TIT-1231117B</t>
  </si>
  <si>
    <t>P50_FIT-1231102B</t>
  </si>
  <si>
    <t>P50_VE-1231188XB</t>
  </si>
  <si>
    <t>P50_VE-1231188YB</t>
  </si>
  <si>
    <t>P50_VE-1231189XB</t>
  </si>
  <si>
    <t>P50_VE-1231189YB</t>
  </si>
  <si>
    <t>FORTE- LP/IP/HP Trem C</t>
  </si>
  <si>
    <t>P50_PDT-1231256C</t>
  </si>
  <si>
    <t>P50_PDT-1231115C</t>
  </si>
  <si>
    <t>P50_PDT-1231104C</t>
  </si>
  <si>
    <t>P50_ZE-1231181AC</t>
  </si>
  <si>
    <t>P50_ZE-1231181BC</t>
  </si>
  <si>
    <t>P50_FIT-1231262C</t>
  </si>
  <si>
    <t>P50_FIT-1231264C</t>
  </si>
  <si>
    <t>P50_FIT-1231257C</t>
  </si>
  <si>
    <t>P50_FIT-1231258C</t>
  </si>
  <si>
    <t>P50_FIT-1231251C</t>
  </si>
  <si>
    <t>P50_FIT-1231252C</t>
  </si>
  <si>
    <t>P50_LT-1231103C</t>
  </si>
  <si>
    <t>P50_LT-1231105C</t>
  </si>
  <si>
    <t>P50_LT-1231100C</t>
  </si>
  <si>
    <t>P50_LT-1231102C</t>
  </si>
  <si>
    <t>P50_PT-1231162C</t>
  </si>
  <si>
    <t>P50_PT-1231164C</t>
  </si>
  <si>
    <t>P50_PT-1231160C</t>
  </si>
  <si>
    <t>P50_PT-1231119C</t>
  </si>
  <si>
    <t>P50_PIT-1231112C</t>
  </si>
  <si>
    <t>P50_PT-1231107C</t>
  </si>
  <si>
    <t>P50_PIT-1231111C</t>
  </si>
  <si>
    <t>P50_PT-1231256C</t>
  </si>
  <si>
    <t>P50_PT-1231167C</t>
  </si>
  <si>
    <t>P50_PT-1231116C</t>
  </si>
  <si>
    <t>P50_PIT-1231113C</t>
  </si>
  <si>
    <t>P50_PIT-1231103C</t>
  </si>
  <si>
    <t>P50_YS-1231214C</t>
  </si>
  <si>
    <t>P50_TIT-1231114C</t>
  </si>
  <si>
    <t>P50_TIT-1231113C</t>
  </si>
  <si>
    <t>P50_TIT-1231107C</t>
  </si>
  <si>
    <t>P50_TT-1231106C</t>
  </si>
  <si>
    <t>P50_TT-1231165C</t>
  </si>
  <si>
    <t>P50_TE-1231200C</t>
  </si>
  <si>
    <t>P50_TE-1231199C</t>
  </si>
  <si>
    <t>P50_TE-1231197C</t>
  </si>
  <si>
    <t>P50_TE-1231198C</t>
  </si>
  <si>
    <t>P50_TE-1231153C</t>
  </si>
  <si>
    <t>P50_TE-1231154C</t>
  </si>
  <si>
    <t>P50_TIT-1231111C</t>
  </si>
  <si>
    <t>P50_TIT-1231104C</t>
  </si>
  <si>
    <t>P50_FIT-1231101C</t>
  </si>
  <si>
    <t>P50_FIT-1231100C</t>
  </si>
  <si>
    <t>P50_VE-1231186XC</t>
  </si>
  <si>
    <t>P50_VE-1231186YC</t>
  </si>
  <si>
    <t>P50_VE-1231187XC</t>
  </si>
  <si>
    <t>P50_VE-1231187YC</t>
  </si>
  <si>
    <t>P50_PDT-1231125C</t>
  </si>
  <si>
    <t>P50_ZE-1231182AC</t>
  </si>
  <si>
    <t>P50_ZE-1231182BC</t>
  </si>
  <si>
    <t>P50_FIT-1231263C</t>
  </si>
  <si>
    <t>P50_FIT-1231259C</t>
  </si>
  <si>
    <t>P50_FIT-1231260C</t>
  </si>
  <si>
    <t>P50_FIT-1231254C</t>
  </si>
  <si>
    <t>P50_FIT-1231255C</t>
  </si>
  <si>
    <t>P50_LT-1231106C</t>
  </si>
  <si>
    <t>P50_LT-1231108C</t>
  </si>
  <si>
    <t>P50_PT-1231128C</t>
  </si>
  <si>
    <t>P50_PIT-1231129C</t>
  </si>
  <si>
    <t>P50_PT-1231126C</t>
  </si>
  <si>
    <t>P50_PIT-1231123C</t>
  </si>
  <si>
    <t>P50_TIT-1231120C</t>
  </si>
  <si>
    <t>P50_TT-1231119C</t>
  </si>
  <si>
    <t>P50_TE-1231204C</t>
  </si>
  <si>
    <t>P50_TE-1231203C</t>
  </si>
  <si>
    <t>P50_TE-1231201C</t>
  </si>
  <si>
    <t>P50_TE-1231202C</t>
  </si>
  <si>
    <t>P50_TE-1231155C</t>
  </si>
  <si>
    <t>P50_TE-1231156C</t>
  </si>
  <si>
    <t>P50_TIT-1231117C</t>
  </si>
  <si>
    <t>P50_FIT-1231102C</t>
  </si>
  <si>
    <t>P50_VE-1231188XC</t>
  </si>
  <si>
    <t>P50_VE-1231188YC</t>
  </si>
  <si>
    <t>P50_VE-1231189XC</t>
  </si>
  <si>
    <t>P50_VE-1231189YC</t>
  </si>
  <si>
    <t> P50_ST-1231100A</t>
  </si>
  <si>
    <t>Temperatura – Ar Frio LA do Motor</t>
  </si>
  <si>
    <t>Temperature - Motor DE Air Cold|Hi</t>
  </si>
  <si>
    <t>Temperatura – Ar Frio LA do Motor|Hi</t>
  </si>
  <si>
    <t>Temperatura – Ar Frio LOA do Motor</t>
  </si>
  <si>
    <t>Temperature - Motor NDE Air Cold|Hi</t>
  </si>
  <si>
    <t>Temperatura – Ar Frio LOA do Motor|Hi</t>
  </si>
  <si>
    <t>Temperatura – Ar Quente do Motor</t>
  </si>
  <si>
    <t>Temperatura – Retorno de Óleo Lubrificante Mancal LA do Motor</t>
  </si>
  <si>
    <t>Temperature - Motor Lube Oil DE Bearing Return|Hi</t>
  </si>
  <si>
    <t>Temperatura – Retorno de Óleo Lubrificante Mancal LA do Motor|Hi</t>
  </si>
  <si>
    <t>Temperature - Motor Lube Oil DE Bearing Return|HiHi</t>
  </si>
  <si>
    <t>Temperatura – Retorno de Óleo Lubrificante Mancal LA do Motor|HiHi</t>
  </si>
  <si>
    <t>Temperature - Motor Lube Oil DE Bearing Return|Pre-alarm Hi</t>
  </si>
  <si>
    <t>Temperatura – Retorno de Óleo Lubrificante Mancal LA do Motor|Pre-alarm Hi</t>
  </si>
  <si>
    <t>Temperatura – Retorno de Óleo Lubrificante Mancal LOA do Motor</t>
  </si>
  <si>
    <t>Temperature - Motor Lube Oil NDE Bearing Return|Hi</t>
  </si>
  <si>
    <t>Temperatura – Retorno de Óleo Lubrificante Mancal LOA do Motor|Hi</t>
  </si>
  <si>
    <t>Temperature - Motor Lube Oil NDE Bearing Return|HiHi</t>
  </si>
  <si>
    <t>Temperatura – Retorno de Óleo Lubrificante Mancal LOA do Motor|HiHi</t>
  </si>
  <si>
    <t>Temperature - Motor Lube Oil NDE Bearing Return|Pre-alarm Hi</t>
  </si>
  <si>
    <t>Temperatura – Retorno de Óleo Lubrificante Mancal LOA do Motor|Pre-alarm Hi</t>
  </si>
  <si>
    <t>P50_TE-1231188B</t>
  </si>
  <si>
    <t>P50_TE-1231187B</t>
  </si>
  <si>
    <t>P50_TE-1231186B</t>
  </si>
  <si>
    <t>P50_TE-1231190B</t>
  </si>
  <si>
    <t>P50_TE-1231189B</t>
  </si>
  <si>
    <t>P50_TE-1231151B</t>
  </si>
  <si>
    <t>P50_TE-1231150B</t>
  </si>
  <si>
    <t>P50_VE-1231181XB</t>
  </si>
  <si>
    <t>P50_VE-1231181YB</t>
  </si>
  <si>
    <t>P50_VE-1231180XB</t>
  </si>
  <si>
    <t>P50_VE-1231180YB</t>
  </si>
  <si>
    <t>P50_TE-1231188C</t>
  </si>
  <si>
    <t>P50_TE-1231187C</t>
  </si>
  <si>
    <t>P50_TE-1231186C</t>
  </si>
  <si>
    <t>P50_TE-1231190C</t>
  </si>
  <si>
    <t>P50_TE-1231189C</t>
  </si>
  <si>
    <t>P50_TE-1231151C</t>
  </si>
  <si>
    <t>P50_TE-1231150C</t>
  </si>
  <si>
    <t>P50_VE-1231181XC</t>
  </si>
  <si>
    <t>P50_VE-1231181YC</t>
  </si>
  <si>
    <t>P50_VE-1231180XC</t>
  </si>
  <si>
    <t>P50_VE-1231180YC</t>
  </si>
  <si>
    <t>Temperatura – Retorno de Óleo Lubrificante da Caixa de Engrenagens</t>
  </si>
  <si>
    <t>Temperature - Gear Lube Oil Return|Hi</t>
  </si>
  <si>
    <t>Temperatura – Retorno de Óleo Lubrificante da Caixa de Engrenagens|Hi</t>
  </si>
  <si>
    <t>Temperature - Gear Lube Oil Return|HiHi</t>
  </si>
  <si>
    <t>Temperatura – Retorno de Óleo Lubrificante da Caixa de Engrenagens|HiHi</t>
  </si>
  <si>
    <t>Temperature - Gear Lube Oil Return|Pre-alarm Hi</t>
  </si>
  <si>
    <t>Temperatura – Retorno de Óleo Lubrificante da Caixa de Engrenagens|Pre-alarm Hi</t>
  </si>
  <si>
    <t>Vibração – Carcaça Lado do Eixo de Alta Velocidade</t>
  </si>
  <si>
    <t>Vibração – Carcaça Lado do Eixo de Alta Velocidade|Hi</t>
  </si>
  <si>
    <t>Vibração – Carcaça Lado do Eixo de Alta Velocidade|HiHi</t>
  </si>
  <si>
    <t>Vibração – Carcaça Lado do Eixo de Alta Velocidade|Pre-alarm Hi</t>
  </si>
  <si>
    <t>Vibração – Carcaça Lado do Eixo de Baixa Velocidade</t>
  </si>
  <si>
    <t>Vibração – Carcaça Lado do Eixo de Baixa Velocidade|Hi</t>
  </si>
  <si>
    <t>Vibração – Carcaça Lado do Eixo de Baixa Velocidade|HiHi</t>
  </si>
  <si>
    <t>Vibração – Carcaça Lado do Eixo de Baixa Velocidade|Pre-alarm Hi</t>
  </si>
  <si>
    <t>Vibração – Mancal LOA do Eixo de Alta Velocidade (1)</t>
  </si>
  <si>
    <t>Vibração – Mancal LOA do Eixo de Alta Velocidade (1)|Hi</t>
  </si>
  <si>
    <t>Vibração – Mancal LOA do Eixo de Alta Velocidade (1)|HiHi</t>
  </si>
  <si>
    <t>Vibração – Mancal LOA do Eixo de Alta Velocidade (1)|Pre-alarm Hi</t>
  </si>
  <si>
    <t>Vibração – Mancal LOA do Eixo de Alta Velocidade (2)</t>
  </si>
  <si>
    <t>Vibração – Mancal LOA do Eixo de Alta Velocidade (2)|Hi</t>
  </si>
  <si>
    <t>Vibração – Mancal LOA do Eixo de Alta Velocidade (2)|HiHi</t>
  </si>
  <si>
    <t>Vibração – Mancal LOA do Eixo de Alta Velocidade (2)|Pre-alarm Hi</t>
  </si>
  <si>
    <t>Vibração – Mancal LOA do Eixo de Baixa Velocidade (1)</t>
  </si>
  <si>
    <t>Vibração – Mancal LOA do Eixo de Baixa Velocidade (1)|Hi</t>
  </si>
  <si>
    <t>Vibração – Mancal LOA do Eixo de Baixa Velocidade (1)|HiHi</t>
  </si>
  <si>
    <t>Vibração – Mancal LOA do Eixo de Baixa Velocidade (1)|Pre-alarm Hi</t>
  </si>
  <si>
    <t>Vibração – Mancal LOA do Eixo de Baixa Velocidade (2)</t>
  </si>
  <si>
    <t>Vibração – Mancal LOA do Eixo de Baixa Velocidade (2)|Hi</t>
  </si>
  <si>
    <t>Vibração – Mancal LOA do Eixo de Baixa Velocidade (2)|HiHi</t>
  </si>
  <si>
    <t>Vibração – Mancal LOA do Eixo de Baixa Velocidade (2)|Pre-alarm Hi</t>
  </si>
  <si>
    <t>P50_ZE-1231180AB</t>
  </si>
  <si>
    <t>P50_ZE-1231180BB</t>
  </si>
  <si>
    <t>P50_TE-1231194B</t>
  </si>
  <si>
    <t>P50_TE-1231193B</t>
  </si>
  <si>
    <t>P50_TE-1231196B</t>
  </si>
  <si>
    <t>P50_TE-1231191B</t>
  </si>
  <si>
    <t>P50_TE-1231195B</t>
  </si>
  <si>
    <t>P50_TE-1231192B</t>
  </si>
  <si>
    <t>P50_TE-1231152B</t>
  </si>
  <si>
    <t>P50_AE-1231181B</t>
  </si>
  <si>
    <t>P50_AE-1231180B</t>
  </si>
  <si>
    <t>P50_VE-1231185XB</t>
  </si>
  <si>
    <t>P50_VE-1231185YB</t>
  </si>
  <si>
    <t>P50_VE-1231182XB</t>
  </si>
  <si>
    <t>P50_VE-1231182YB</t>
  </si>
  <si>
    <t>P50_VE-1231184XB</t>
  </si>
  <si>
    <t>P50_VE-1231184YB</t>
  </si>
  <si>
    <t>P50_VE-1231183YB</t>
  </si>
  <si>
    <t>P50_VE-1231183XB</t>
  </si>
  <si>
    <t>P50_ZE-1231180AC</t>
  </si>
  <si>
    <t>P50_ZE-1231180BC</t>
  </si>
  <si>
    <t>P50_TE-1231194C</t>
  </si>
  <si>
    <t>P50_TE-1231193C</t>
  </si>
  <si>
    <t>P50_TE-1231196C</t>
  </si>
  <si>
    <t>P50_TE-1231191C</t>
  </si>
  <si>
    <t>P50_TE-1231195C</t>
  </si>
  <si>
    <t>P50_TE-1231192C</t>
  </si>
  <si>
    <t>P50_TE-1231152C</t>
  </si>
  <si>
    <t>P50_AE-1231181C</t>
  </si>
  <si>
    <t>P50_AE-1231180C</t>
  </si>
  <si>
    <t>P50_VE-1231185XC</t>
  </si>
  <si>
    <t>P50_VE-1231185YC</t>
  </si>
  <si>
    <t>P50_VE-1231182XC</t>
  </si>
  <si>
    <t>P50_VE-1231182YC</t>
  </si>
  <si>
    <t>P50_VE-1231184XC</t>
  </si>
  <si>
    <t>P50_VE-1231184YC</t>
  </si>
  <si>
    <t>P50_VE-1231183YC</t>
  </si>
  <si>
    <t>P50_VE-1231183XC</t>
  </si>
  <si>
    <t>Forte</t>
  </si>
  <si>
    <t>Compressor Alternativo</t>
  </si>
  <si>
    <t>FORTE - Sistema de Compressão de Gás</t>
  </si>
  <si>
    <t>FORTE - Gás de Selagem (DGS N2)</t>
  </si>
  <si>
    <t>P50_PIT-1231271A</t>
  </si>
  <si>
    <t>psig</t>
  </si>
  <si>
    <t>P50_PIT-1231271C</t>
  </si>
  <si>
    <t>Pressão - Descarga Compressor|Hi</t>
  </si>
  <si>
    <t>Pressão - Descarga Compressor|HiHi</t>
  </si>
  <si>
    <t>Pressão - Descarga Compressor|Lo</t>
  </si>
  <si>
    <t>Pressão - Descarga Compressor|LoLo</t>
  </si>
  <si>
    <t>Pressão - Descarga Compressor|Pre-alarm Hi</t>
  </si>
  <si>
    <t>Pressão - Descarga Compressor|Pre-alarm Lo</t>
  </si>
  <si>
    <t>P50_PIT-1231270C</t>
  </si>
  <si>
    <t>Pressão - Sucção Compressor|Hi</t>
  </si>
  <si>
    <t>Pressão - Sucção Compressor|Lo</t>
  </si>
  <si>
    <t>Pressão - Sucção Compressor|Pre-alarm Hi</t>
  </si>
  <si>
    <t>Pressão - Sucção Compressor|Pre-alarm Lo</t>
  </si>
  <si>
    <t>P50_TIT-1231272C</t>
  </si>
  <si>
    <t>Temperatura - Descarga Bloco 1|Hi</t>
  </si>
  <si>
    <t>Temperatura - Descarga Bloco 1|Pre-alarm Hi</t>
  </si>
  <si>
    <t>P50_TIT-1231273C</t>
  </si>
  <si>
    <t>Temperatura - Descarga Bloco 2|Hi</t>
  </si>
  <si>
    <t>Temperatura - Descarga Bloco 2|Pre-alarm Hi</t>
  </si>
  <si>
    <t>P50_TE-1231271C</t>
  </si>
  <si>
    <t>Temperatura - Sucção Membrana|Hi</t>
  </si>
  <si>
    <t>Temperatura - Sucção Membrana|Pre-alarm Hi</t>
  </si>
  <si>
    <t>P50_PIT-1231271B</t>
  </si>
  <si>
    <t>P50_PIT-1231270B</t>
  </si>
  <si>
    <t>Pressão - Sucção Compressor</t>
  </si>
  <si>
    <t>P50_TIT-1231272B</t>
  </si>
  <si>
    <t>Temperatura - Descarga Bloco 1</t>
  </si>
  <si>
    <t>P50_TIT-1231273B</t>
  </si>
  <si>
    <t>Temperatura - Descarga Bloco 2</t>
  </si>
  <si>
    <t>P50_TE-1231271B</t>
  </si>
  <si>
    <t>Temperatura - Sucção Membrana</t>
  </si>
  <si>
    <t>P50_PIT-1231270A</t>
  </si>
  <si>
    <t>P50_TIT-1231272A</t>
  </si>
  <si>
    <t>P50_TIT-1231273A</t>
  </si>
  <si>
    <t>P50_TE-1231271A</t>
  </si>
  <si>
    <t>Compressor Generic</t>
  </si>
  <si>
    <t>FORTE - Compressão de Gás (Booster)</t>
  </si>
  <si>
    <t>P50_IT-1225357A</t>
  </si>
  <si>
    <t>Corrente - Bomba de Óleo Lubrificante A</t>
  </si>
  <si>
    <t>Corrente - Bomba de Óleo Lubrificante A|HiHi</t>
  </si>
  <si>
    <t>Corrente - Bomba de Óleo Lubrificante A|Pre-alarm Hi</t>
  </si>
  <si>
    <t>Corrente - Bomba de Óleo Lubrificante A|Pre-alarm Lo</t>
  </si>
  <si>
    <t>P50_IT-1225358A</t>
  </si>
  <si>
    <t>Corrente - Bomba de Óleo Lubrificante B</t>
  </si>
  <si>
    <t>Corrente - Bomba de Óleo Lubrificante B|HiHi</t>
  </si>
  <si>
    <t>Corrente - Bomba de Óleo Lubrificante B|Pre-alarm Hi</t>
  </si>
  <si>
    <t>Corrente - Bomba de Óleo Lubrificante B|Pre-alarm Lo</t>
  </si>
  <si>
    <t>P50_IT-1225357</t>
  </si>
  <si>
    <t>Corrente - Motor|Hi</t>
  </si>
  <si>
    <t>Corrente - Motor|HiHi</t>
  </si>
  <si>
    <t>Corrente - Motor|Pre-alarm Hi</t>
  </si>
  <si>
    <t>Corrente - Motor|Pre-alarm Lo</t>
  </si>
  <si>
    <t>P50_PDIT-1225350</t>
  </si>
  <si>
    <t>Diferencial de Pressão - Água do Trocador de Calor</t>
  </si>
  <si>
    <t>Diferencial de Pressão - Água do Trocador de Calor|Hi</t>
  </si>
  <si>
    <t>Diferencial de Pressão - Água do Trocador de Calor|HiHi</t>
  </si>
  <si>
    <t>Diferencial de Pressão - Água do Trocador de Calor|Lo</t>
  </si>
  <si>
    <t>Diferencial de Pressão - Água do Trocador de Calor|LoLo</t>
  </si>
  <si>
    <t>Diferencial de Pressão - Água do Trocador de Calor|Pre-alarm Hi</t>
  </si>
  <si>
    <t>Diferencial de Pressão - Água do Trocador de Calor|Pre-alarm Lo</t>
  </si>
  <si>
    <t>P50_PDIT-1225352</t>
  </si>
  <si>
    <t>Diferencial de Pressão - Filtro de Óleo Lubrificante</t>
  </si>
  <si>
    <t>Diferencial de Pressão - Filtro de Óleo Lubrificante|Hi</t>
  </si>
  <si>
    <t>Diferencial de Pressão - Filtro de Óleo Lubrificante|HiHi</t>
  </si>
  <si>
    <t>Diferencial de Pressão - Filtro de Óleo Lubrificante|Lo</t>
  </si>
  <si>
    <t>Diferencial de Pressão - Filtro de Óleo Lubrificante|LoLo</t>
  </si>
  <si>
    <t>Diferencial de Pressão - Filtro de Óleo Lubrificante|Pre-alarm Hi</t>
  </si>
  <si>
    <t>Diferencial de Pressão - Filtro de Óleo Lubrificante|Pre-alarm Lo</t>
  </si>
  <si>
    <t>P50_LIT-1225350</t>
  </si>
  <si>
    <t>Nível - K.O Drum</t>
  </si>
  <si>
    <t>Nível - K.O Drum|Hi</t>
  </si>
  <si>
    <t>Nível - K.O Drum|HiHi</t>
  </si>
  <si>
    <t>Nível - K.O Drum|Lo</t>
  </si>
  <si>
    <t>Nível - K.O Drum|LoLo</t>
  </si>
  <si>
    <t>Nível - K.O Drum|Pre-alarm Hi</t>
  </si>
  <si>
    <t>Nível - K.O Drum|Pre-alarm Lo</t>
  </si>
  <si>
    <t>P50_LIT-1225351</t>
  </si>
  <si>
    <t>Nível - Scrubber|Hi</t>
  </si>
  <si>
    <t>Nível - Scrubber|HiHi</t>
  </si>
  <si>
    <t>Nível - Scrubber|Lo</t>
  </si>
  <si>
    <t>Nível - Scrubber|LoLo</t>
  </si>
  <si>
    <t>Nível - Scrubber|Pre-alarm Hi</t>
  </si>
  <si>
    <t>Nível - Scrubber|Pre-alarm Lo</t>
  </si>
  <si>
    <t>P50_LIT-1225354</t>
  </si>
  <si>
    <t>Nível - Separador de Óleo</t>
  </si>
  <si>
    <t>Nível - Separador de Óleo|Hi</t>
  </si>
  <si>
    <t>Nível - Separador de Óleo|HiHi</t>
  </si>
  <si>
    <t>Nível - Separador de Óleo|Lo</t>
  </si>
  <si>
    <t>Nível - Separador de Óleo|LoLo</t>
  </si>
  <si>
    <t>Nível - Separador de Óleo|Pre-alarm Hi</t>
  </si>
  <si>
    <t>Nível - Separador de Óleo|Pre-alarm Lo</t>
  </si>
  <si>
    <t>P50_LT-1225002</t>
  </si>
  <si>
    <t>Nível - Suction K.O Drum</t>
  </si>
  <si>
    <t>Nível - Suction K.O Drum|HiHi</t>
  </si>
  <si>
    <t>Nível - Suction K.O Drum|LoLo</t>
  </si>
  <si>
    <t>Nível - Suction K.O Drum|Pre-alarm Hi</t>
  </si>
  <si>
    <t>Nível - Suction K.O Drum|Pre-alarm Lo</t>
  </si>
  <si>
    <t>P50_PIT-1225356A</t>
  </si>
  <si>
    <t>kPaA</t>
  </si>
  <si>
    <t>P50_PIT-1225356B</t>
  </si>
  <si>
    <t>Pressão - Descarga do Processo (2)</t>
  </si>
  <si>
    <t>Pressão - Descarga do Processo (2)|Hi</t>
  </si>
  <si>
    <t>Pressão - Descarga do Processo (2)|HiHi</t>
  </si>
  <si>
    <t>Pressão - Descarga do Processo (2)|Lo</t>
  </si>
  <si>
    <t>Pressão - Descarga do Processo (2)|LoLo</t>
  </si>
  <si>
    <t>Pressão - Descarga do Processo (2)|Pre-alarm Hi</t>
  </si>
  <si>
    <t>Pressão - Descarga do Processo (2)|Pre-alarm Lo</t>
  </si>
  <si>
    <t>Pressão - Descarga do Processo|Hi</t>
  </si>
  <si>
    <t>Pressão - Descarga do Processo|Lo</t>
  </si>
  <si>
    <t>P50_PIT-1225350</t>
  </si>
  <si>
    <t>Pressão - Entrada de Água do Resfriador</t>
  </si>
  <si>
    <t>Pressão - Entrada de Água do Resfriador|Hi</t>
  </si>
  <si>
    <t>Pressão - Entrada de Água do Resfriador|HiHi</t>
  </si>
  <si>
    <t>Pressão - Entrada de Água do Resfriador|Lo</t>
  </si>
  <si>
    <t>Pressão - Entrada de Água do Resfriador|LoLo</t>
  </si>
  <si>
    <t>Pressão - Entrada de Água do Resfriador|Pre-alarm Hi</t>
  </si>
  <si>
    <t>Pressão - Entrada de Água do Resfriador|Pre-alarm Lo</t>
  </si>
  <si>
    <t>P50_PIT-1225351</t>
  </si>
  <si>
    <t>Pressão - Entrada de Gás do Resfriador</t>
  </si>
  <si>
    <t>Pressão - Entrada de Gás do Resfriador|Hi</t>
  </si>
  <si>
    <t>Pressão - Entrada de Gás do Resfriador|HiHi</t>
  </si>
  <si>
    <t>Pressão - Entrada de Gás do Resfriador|Lo</t>
  </si>
  <si>
    <t>Pressão - Entrada de Gás do Resfriador|LoLo</t>
  </si>
  <si>
    <t>Pressão - Entrada de Gás do Resfriador|Pre-alarm Hi</t>
  </si>
  <si>
    <t>Pressão - Entrada de Gás do Resfriador|Pre-alarm Lo</t>
  </si>
  <si>
    <t>P50_PIT-1225353</t>
  </si>
  <si>
    <t>Pressão - Saída de Gás do Resfriador</t>
  </si>
  <si>
    <t>Pressão - Saída de Gás do Resfriador|Hi</t>
  </si>
  <si>
    <t>Pressão - Saída de Gás do Resfriador|HiHi</t>
  </si>
  <si>
    <t>Pressão - Saída de Gás do Resfriador|Lo</t>
  </si>
  <si>
    <t>Pressão - Saída de Gás do Resfriador|LoLo</t>
  </si>
  <si>
    <t>Pressão - Saída de Gás do Resfriador|Pre-alarm Hi</t>
  </si>
  <si>
    <t>Pressão - Saída de Gás do Resfriador|Pre-alarm Lo</t>
  </si>
  <si>
    <t>P50_PIT-1225358</t>
  </si>
  <si>
    <t>Pressão - Saída Scrubber 2º Estágio</t>
  </si>
  <si>
    <t>Pressão - Saída Scrubber 2º Estágio|Hi</t>
  </si>
  <si>
    <t>Pressão - Saída Scrubber 2º Estágio|HiHi</t>
  </si>
  <si>
    <t>Pressão - Saída Scrubber 2º Estágio|Lo</t>
  </si>
  <si>
    <t>Pressão - Saída Scrubber 2º Estágio|LoLo</t>
  </si>
  <si>
    <t>Pressão - Saída Scrubber 2º Estágio|Pre-alarm Hi</t>
  </si>
  <si>
    <t>Pressão - Saída Scrubber 2º Estágio|Pre-alarm Lo</t>
  </si>
  <si>
    <t>P50_PIT-1225355</t>
  </si>
  <si>
    <t>Pressão - Sucção|Pre-alarm Hi</t>
  </si>
  <si>
    <t>P50_TIT-1225355</t>
  </si>
  <si>
    <t>oC</t>
  </si>
  <si>
    <t>P50_TIT-1225358</t>
  </si>
  <si>
    <t>Temperatura - Descarga do Processo (2)</t>
  </si>
  <si>
    <t>Temperatura - Descarga do Processo (2)|Hi</t>
  </si>
  <si>
    <t>Temperatura - Descarga do Processo (2)|HiHi</t>
  </si>
  <si>
    <t>Temperatura - Descarga do Processo (2)|Lo</t>
  </si>
  <si>
    <t>Temperatura - Descarga do Processo (2)|LoLo</t>
  </si>
  <si>
    <t>Temperatura - Descarga do Processo (2)|Pre-alarm Hi</t>
  </si>
  <si>
    <t>Temperatura - Descarga do Processo (2)|Pre-alarm Lo</t>
  </si>
  <si>
    <t>Temperatura - Descarga do Processo|HiHi</t>
  </si>
  <si>
    <t>Temperatura - Descarga do Processo|Lo</t>
  </si>
  <si>
    <t>Temperatura - Descarga do Processo|LoLo</t>
  </si>
  <si>
    <t>Temperatura - Descarga do Processo|Pre-alarm Lo</t>
  </si>
  <si>
    <t>P50_TIT-1225350</t>
  </si>
  <si>
    <t>Temperatura - Entrada de Água do Resfriador</t>
  </si>
  <si>
    <t>Temperatura - Entrada de Água do Resfriador|Hi</t>
  </si>
  <si>
    <t>Temperatura - Entrada de Água do Resfriador|HiHi</t>
  </si>
  <si>
    <t>Temperatura - Entrada de Água do Resfriador|Lo</t>
  </si>
  <si>
    <t>Temperatura - Entrada de Água do Resfriador|LoLo</t>
  </si>
  <si>
    <t>Temperatura - Entrada de Água do Resfriador|Pre-alarm Hi</t>
  </si>
  <si>
    <t>Temperatura - Entrada de Água do Resfriador|Pre-alarm Lo</t>
  </si>
  <si>
    <t>P50_TIT-1225365</t>
  </si>
  <si>
    <t>Temperatura - Header de Óleo Lubrificante</t>
  </si>
  <si>
    <t>Temperatura - Header de Óleo Lubrificante|Hi</t>
  </si>
  <si>
    <t>Temperatura - Header de Óleo Lubrificante|HiHi</t>
  </si>
  <si>
    <t>Temperatura - Header de Óleo Lubrificante|Lo</t>
  </si>
  <si>
    <t>Temperatura - Header de Óleo Lubrificante|LoLo</t>
  </si>
  <si>
    <t>Temperatura - Header de Óleo Lubrificante|Pre-alarm Hi</t>
  </si>
  <si>
    <t>Temperatura - Header de Óleo Lubrificante|Pre-alarm Lo</t>
  </si>
  <si>
    <t>P50_TIT-1225361</t>
  </si>
  <si>
    <t>Temperatura - Óleo Lubrificante a Jusante do Resfriador de Óleo</t>
  </si>
  <si>
    <t>Temperatura - Óleo Lubrificante a Jusante do Resfriador de Óleo|Hi</t>
  </si>
  <si>
    <t>Temperatura - Óleo Lubrificante a Jusante do Resfriador de Óleo|HiHi</t>
  </si>
  <si>
    <t>Temperatura - Óleo Lubrificante a Jusante do Resfriador de Óleo|Lo</t>
  </si>
  <si>
    <t>Temperatura - Óleo Lubrificante a Jusante do Resfriador de Óleo|LoLo</t>
  </si>
  <si>
    <t>Temperatura - Óleo Lubrificante a Jusante do Resfriador de Óleo|Pre-alarm Hi</t>
  </si>
  <si>
    <t>Temperatura - Óleo Lubrificante a Jusante do Resfriador de Óleo|Pre-alarm Lo</t>
  </si>
  <si>
    <t>P50_TIT-1225360</t>
  </si>
  <si>
    <t>Temperatura - Óleo Lubrificante a Montante do Filtro|HiHi</t>
  </si>
  <si>
    <t>Temperatura - Óleo Lubrificante a Montante do Filtro|Lo</t>
  </si>
  <si>
    <t>Temperatura - Óleo Lubrificante a Montante do Filtro|LoLo</t>
  </si>
  <si>
    <t>Temperatura - Óleo Lubrificante a Montante do Filtro|Pre-alarm Lo</t>
  </si>
  <si>
    <t>P50_TIT-1225351</t>
  </si>
  <si>
    <t>Temperatura - Saída de Água do Resfriador</t>
  </si>
  <si>
    <t>Temperatura - Saída de Água do Resfriador|Hi</t>
  </si>
  <si>
    <t>Temperatura - Saída de Água do Resfriador|HiHi</t>
  </si>
  <si>
    <t>Temperatura - Saída de Água do Resfriador|Lo</t>
  </si>
  <si>
    <t>Temperatura - Saída de Água do Resfriador|LoLo</t>
  </si>
  <si>
    <t>Temperatura - Saída de Água do Resfriador|Pre-alarm Hi</t>
  </si>
  <si>
    <t>Temperatura - Saída de Água do Resfriador|Pre-alarm Lo</t>
  </si>
  <si>
    <t>P50_TIT-1225352</t>
  </si>
  <si>
    <t>Temperatura - Saída de Gás do Resfriador (1)</t>
  </si>
  <si>
    <t>Temperatura - Saída de Gás do Resfriador (1)|Hi</t>
  </si>
  <si>
    <t>Temperatura - Saída de Gás do Resfriador (1)|HiHi</t>
  </si>
  <si>
    <t>Temperatura - Saída de Gás do Resfriador (1)|Lo</t>
  </si>
  <si>
    <t>Temperatura - Saída de Gás do Resfriador (1)|LoLo</t>
  </si>
  <si>
    <t>Temperatura - Saída de Gás do Resfriador (1)|Pre-alarm Hi</t>
  </si>
  <si>
    <t>Temperatura - Saída de Gás do Resfriador (1)|Pre-alarm Lo</t>
  </si>
  <si>
    <t>P50_TIT-1225353</t>
  </si>
  <si>
    <t>Temperatura - Saída de Gás do Resfriador (2)</t>
  </si>
  <si>
    <t>Temperatura - Saída de Gás do Resfriador (2)|Hi</t>
  </si>
  <si>
    <t>Temperatura - Saída de Gás do Resfriador (2)|HiHi</t>
  </si>
  <si>
    <t>Temperatura - Saída de Gás do Resfriador (2)|Lo</t>
  </si>
  <si>
    <t>Temperatura - Saída de Gás do Resfriador (2)|LoLo</t>
  </si>
  <si>
    <t>Temperatura - Saída de Gás do Resfriador (2)|Pre-alarm Hi</t>
  </si>
  <si>
    <t>Temperatura - Saída de Gás do Resfriador (2)|Pre-alarm Lo</t>
  </si>
  <si>
    <t>P50_TIT-1225359</t>
  </si>
  <si>
    <t>Temperatura - Separador de Óleo</t>
  </si>
  <si>
    <t>Temperatura - Separador de Óleo|Hi</t>
  </si>
  <si>
    <t>Temperatura - Separador de Óleo|HiHi</t>
  </si>
  <si>
    <t>Temperatura - Separador de Óleo|Lo</t>
  </si>
  <si>
    <t>Temperatura - Separador de Óleo|LoLo</t>
  </si>
  <si>
    <t>Temperatura - Separador de Óleo|Pre-alarm Hi</t>
  </si>
  <si>
    <t>Temperatura - Separador de Óleo|Pre-alarm Lo</t>
  </si>
  <si>
    <t>P50_LV-1225350</t>
  </si>
  <si>
    <t>Válvula - Nível do Vaso Separador de Líquido</t>
  </si>
  <si>
    <t>Válvula - Nível do Vaso Separador de Líquido|Pre-alarm Hi</t>
  </si>
  <si>
    <t>Válvula - Nível do Vaso Separador de Líquido|Pre-alarm Lo</t>
  </si>
  <si>
    <t>P50_TV-1225352</t>
  </si>
  <si>
    <t>Válvula - Temperatura Água a Jusante do Resfriador de Gás</t>
  </si>
  <si>
    <t>Válvula - Temperatura Água a Jusante do Resfriador de Gás|Hi</t>
  </si>
  <si>
    <t>Válvula - Temperatura Água a Jusante do Resfriador de Gás|HiHi</t>
  </si>
  <si>
    <t>Válvula - Temperatura Água a Jusante do Resfriador de Gás|Lo</t>
  </si>
  <si>
    <t>Válvula - Temperatura Água a Jusante do Resfriador de Gás|LoLo</t>
  </si>
  <si>
    <t>Válvula - Temperatura Água a Jusante do Resfriador de Gás|Pre-alarm Hi</t>
  </si>
  <si>
    <t>Válvula - Temperatura Água a Jusante do Resfriador de Gás|Pre-alarm Lo</t>
  </si>
  <si>
    <t>P50_TV-1225360</t>
  </si>
  <si>
    <t>Válvula - Temperatura Óleo a Jusante do Resfriador de Óleo</t>
  </si>
  <si>
    <t>Válvula - Temperatura Óleo a Jusante do Resfriador de Óleo|Hi</t>
  </si>
  <si>
    <t>Válvula - Temperatura Óleo a Jusante do Resfriador de Óleo|HiHi</t>
  </si>
  <si>
    <t>Válvula - Temperatura Óleo a Jusante do Resfriador de Óleo|Lo</t>
  </si>
  <si>
    <t>Válvula - Temperatura Óleo a Jusante do Resfriador de Óleo|LoLo</t>
  </si>
  <si>
    <t>Válvula - Temperatura Óleo a Jusante do Resfriador de Óleo|Pre-alarm Hi</t>
  </si>
  <si>
    <t>Válvula - Temperatura Óleo a Jusante do Resfriador de Óleo|Pre-alarm Lo</t>
  </si>
  <si>
    <t>Signal</t>
  </si>
  <si>
    <t>Signal 2</t>
  </si>
  <si>
    <t>tagnumber</t>
  </si>
  <si>
    <t>Tag Number 2</t>
  </si>
  <si>
    <t>Reference</t>
  </si>
  <si>
    <t>Service Description</t>
  </si>
  <si>
    <t>Instrument</t>
  </si>
  <si>
    <t>tagnumber 2</t>
  </si>
  <si>
    <t>Alarm / Trip
value</t>
  </si>
  <si>
    <t>Alarm</t>
  </si>
  <si>
    <t>Trip</t>
  </si>
  <si>
    <t>LAL</t>
  </si>
  <si>
    <t>1Y12B</t>
  </si>
  <si>
    <t>LP/IP LUBE OIL RESERVOIR LEVEL</t>
  </si>
  <si>
    <t>LIT</t>
  </si>
  <si>
    <t>TBA</t>
  </si>
  <si>
    <t>X</t>
  </si>
  <si>
    <t>10)</t>
  </si>
  <si>
    <t>LALL</t>
  </si>
  <si>
    <t>1Y12A</t>
  </si>
  <si>
    <t>PDAH</t>
  </si>
  <si>
    <t>1Y22</t>
  </si>
  <si>
    <t>LP/IP OIL FILTER DIFF. PRESSURE</t>
  </si>
  <si>
    <t>1 bar</t>
  </si>
  <si>
    <t>TAH</t>
  </si>
  <si>
    <t>1Y13</t>
  </si>
  <si>
    <t>LP/IP LUBE OIL RESERVOIR TEMPERATURE</t>
  </si>
  <si>
    <t>TIT</t>
  </si>
  <si>
    <t>75 °C</t>
  </si>
  <si>
    <t>TAL</t>
  </si>
  <si>
    <t>30 °C</t>
  </si>
  <si>
    <t>1Y23</t>
  </si>
  <si>
    <t>LP/IP LUBE OIL HEADER TEMPERATURE</t>
  </si>
  <si>
    <t>55 °C</t>
  </si>
  <si>
    <t>PAH</t>
  </si>
  <si>
    <t>1X45</t>
  </si>
  <si>
    <t>LP/IP LUBE OIL HEADER PRESSURE</t>
  </si>
  <si>
    <t>PIT</t>
  </si>
  <si>
    <t>2.5 barg</t>
  </si>
  <si>
    <t>PAL</t>
  </si>
  <si>
    <t>1.4 barg</t>
  </si>
  <si>
    <t>PALL</t>
  </si>
  <si>
    <t>1X46</t>
  </si>
  <si>
    <t>PT</t>
  </si>
  <si>
    <t>1.2 barg</t>
  </si>
  <si>
    <t>1X05C</t>
  </si>
  <si>
    <t>LP/IP MOTOR DE JOURNAL BEARING TEMPERATURE</t>
  </si>
  <si>
    <t>TE</t>
  </si>
  <si>
    <t>90 °C</t>
  </si>
  <si>
    <t>1) 2) 4)</t>
  </si>
  <si>
    <t>TAHH</t>
  </si>
  <si>
    <t>1X05A</t>
  </si>
  <si>
    <t>95 °C</t>
  </si>
  <si>
    <t>1) 3) 4)</t>
  </si>
  <si>
    <t>1X04C</t>
  </si>
  <si>
    <t>LP/IP MOTOR NDE JOURNAL BEARING TEMPERATURE</t>
  </si>
  <si>
    <t>1X04A</t>
  </si>
  <si>
    <t>1X08D</t>
  </si>
  <si>
    <t>LP/IP MOTOR WINDING U TEMPERATURE</t>
  </si>
  <si>
    <t>140 °C</t>
  </si>
  <si>
    <t>1X08A</t>
  </si>
  <si>
    <t>150 °C</t>
  </si>
  <si>
    <t>1X08E</t>
  </si>
  <si>
    <t>LP/IP MOTOR WINDING V TEMPERATURE</t>
  </si>
  <si>
    <t>1X08B</t>
  </si>
  <si>
    <t>1X08F</t>
  </si>
  <si>
    <t>LP/IP MOTOR WINDING W TEMPERATURE</t>
  </si>
  <si>
    <t>1X08C</t>
  </si>
  <si>
    <t>1X09A</t>
  </si>
  <si>
    <t>LP/IP MOTOR COOLING AIR COLD</t>
  </si>
  <si>
    <t>60 °C</t>
  </si>
  <si>
    <t>1X09B</t>
  </si>
  <si>
    <t>LP/IP MOTOR COOLING AIR HOT</t>
  </si>
  <si>
    <t>105 °C</t>
  </si>
  <si>
    <t>110 °C</t>
  </si>
  <si>
    <t>1X20C</t>
  </si>
  <si>
    <t>LP/IP GEARBOX LSS DE JOURNAL BEARING TEMPERATURE</t>
  </si>
  <si>
    <t>80 °C</t>
  </si>
  <si>
    <t>1) 4) 12)</t>
  </si>
  <si>
    <t>1X20A</t>
  </si>
  <si>
    <t>85 °C</t>
  </si>
  <si>
    <t>1) 4) 13)</t>
  </si>
  <si>
    <t>1X21C</t>
  </si>
  <si>
    <t>LP/IP GEARBOX LSS NDE JOURNAL BEARING TEMPERATURE</t>
  </si>
  <si>
    <t>1X21A</t>
  </si>
  <si>
    <t>1X23C</t>
  </si>
  <si>
    <t>LP/IP GEARBOX HSS DE JOURNAL BEARING TEMPERATURE</t>
  </si>
  <si>
    <t>115 °C</t>
  </si>
  <si>
    <t>1X23A</t>
  </si>
  <si>
    <t>120 °C</t>
  </si>
  <si>
    <t>1X22C</t>
  </si>
  <si>
    <t>LP/IP GEARBOX HSS NDE JOURNAL BEARING TEMPERATURE</t>
  </si>
  <si>
    <t>1X22A</t>
  </si>
  <si>
    <t>1X26C</t>
  </si>
  <si>
    <t>LP/IP GEARBOX THRUST BEARING INBOARD</t>
  </si>
  <si>
    <t>1X26A</t>
  </si>
  <si>
    <t>1X27C</t>
  </si>
  <si>
    <t>LP/IP GEARBOX THRUST BEARING OUTBOARD</t>
  </si>
  <si>
    <t>1X27A</t>
  </si>
  <si>
    <t>1X33C</t>
  </si>
  <si>
    <t>LP/IP COMPRESSOR DE JOURNAL BEARING TEMPERATURE</t>
  </si>
  <si>
    <t>1X33A</t>
  </si>
  <si>
    <t>1X34C</t>
  </si>
  <si>
    <t>LP/IP COMPRESSOR NDE JOURNAL BEARING TEMPERATURE</t>
  </si>
  <si>
    <t>1X34A</t>
  </si>
  <si>
    <t>1X37C</t>
  </si>
  <si>
    <t>LP/IP COMPRESSOR THRUST BEARING INBOARD</t>
  </si>
  <si>
    <t>100 °C</t>
  </si>
  <si>
    <t>1X37A</t>
  </si>
  <si>
    <t>1X38C</t>
  </si>
  <si>
    <t>LP/IP COMPRESSOR THRUST BEARING OUTBOARD</t>
  </si>
  <si>
    <t>1X38A</t>
  </si>
  <si>
    <t>VAH</t>
  </si>
  <si>
    <t>1X07A</t>
  </si>
  <si>
    <t>LP/IP MOTOR DE SHAFT VIBRATIONS</t>
  </si>
  <si>
    <t>VE</t>
  </si>
  <si>
    <r>
      <rPr>
        <sz val="8"/>
        <color rgb="FF000000"/>
        <rFont val="Arial MT"/>
      </rPr>
      <t xml:space="preserve">274 </t>
    </r>
    <r>
      <rPr>
        <sz val="8"/>
        <color rgb="FF000000"/>
        <rFont val="Microsoft Sans Serif"/>
        <family val="2"/>
      </rPr>
      <t>μ</t>
    </r>
    <r>
      <rPr>
        <sz val="8"/>
        <color rgb="FF000000"/>
        <rFont val="Arial MT"/>
      </rPr>
      <t>m</t>
    </r>
  </si>
  <si>
    <t>1) 4) 19)</t>
  </si>
  <si>
    <t>VAHH</t>
  </si>
  <si>
    <r>
      <t xml:space="preserve">308 </t>
    </r>
    <r>
      <rPr>
        <sz val="8"/>
        <rFont val="Microsoft Sans Serif"/>
        <family val="2"/>
      </rPr>
      <t>μ</t>
    </r>
    <r>
      <rPr>
        <sz val="8"/>
        <rFont val="Arial MT"/>
        <family val="2"/>
      </rPr>
      <t>m</t>
    </r>
  </si>
  <si>
    <t>1) 4) 20)</t>
  </si>
  <si>
    <t>1X07B</t>
  </si>
  <si>
    <r>
      <t xml:space="preserve">274 </t>
    </r>
    <r>
      <rPr>
        <sz val="8"/>
        <rFont val="Microsoft Sans Serif"/>
        <family val="2"/>
      </rPr>
      <t>μ</t>
    </r>
    <r>
      <rPr>
        <sz val="8"/>
        <rFont val="Arial MT"/>
        <family val="2"/>
      </rPr>
      <t>m</t>
    </r>
  </si>
  <si>
    <t>1X06A</t>
  </si>
  <si>
    <t>LP/IP MOTOR NDE SHAFT VIBRATIONS</t>
  </si>
  <si>
    <t>1X06B</t>
  </si>
  <si>
    <t>1X24A</t>
  </si>
  <si>
    <t>LP/IP GEARBOX LSS DE SHAFT VIBRATIONS</t>
  </si>
  <si>
    <r>
      <t xml:space="preserve">119 </t>
    </r>
    <r>
      <rPr>
        <sz val="8"/>
        <rFont val="Microsoft Sans Serif"/>
        <family val="2"/>
      </rPr>
      <t>μ</t>
    </r>
    <r>
      <rPr>
        <sz val="8"/>
        <rFont val="Arial MT"/>
        <family val="2"/>
      </rPr>
      <t>m</t>
    </r>
  </si>
  <si>
    <t>1) 4) 15)</t>
  </si>
  <si>
    <r>
      <t xml:space="preserve">146 </t>
    </r>
    <r>
      <rPr>
        <sz val="8"/>
        <rFont val="Microsoft Sans Serif"/>
        <family val="2"/>
      </rPr>
      <t>μ</t>
    </r>
    <r>
      <rPr>
        <sz val="8"/>
        <rFont val="Arial MT"/>
        <family val="2"/>
      </rPr>
      <t>m</t>
    </r>
  </si>
  <si>
    <t>1) 4) 16)</t>
  </si>
  <si>
    <t>1X24B</t>
  </si>
  <si>
    <t>1X25A</t>
  </si>
  <si>
    <t>LP/IP GEARBOX HSS DE SHAFT VIBRATIONS</t>
  </si>
  <si>
    <r>
      <t xml:space="preserve">56 </t>
    </r>
    <r>
      <rPr>
        <sz val="8"/>
        <rFont val="Microsoft Sans Serif"/>
        <family val="2"/>
      </rPr>
      <t>μ</t>
    </r>
    <r>
      <rPr>
        <sz val="8"/>
        <rFont val="Arial MT"/>
        <family val="2"/>
      </rPr>
      <t>m</t>
    </r>
  </si>
  <si>
    <t>1) 4) 17)</t>
  </si>
  <si>
    <r>
      <t xml:space="preserve">69 </t>
    </r>
    <r>
      <rPr>
        <sz val="8"/>
        <rFont val="Microsoft Sans Serif"/>
        <family val="2"/>
      </rPr>
      <t>μ</t>
    </r>
    <r>
      <rPr>
        <sz val="8"/>
        <rFont val="Arial MT"/>
        <family val="2"/>
      </rPr>
      <t>m</t>
    </r>
  </si>
  <si>
    <t>1) 4) 18)</t>
  </si>
  <si>
    <t>1X25B</t>
  </si>
  <si>
    <t>ZAH</t>
  </si>
  <si>
    <t>1X28A</t>
  </si>
  <si>
    <t>LP/IP GEARBOX SHAFT AXIAL DISPLACEMENT</t>
  </si>
  <si>
    <t>ZE</t>
  </si>
  <si>
    <t>0.6 mm</t>
  </si>
  <si>
    <t>1)</t>
  </si>
  <si>
    <t>ZAHH</t>
  </si>
  <si>
    <t>0.7 mm</t>
  </si>
  <si>
    <t>1) 9)</t>
  </si>
  <si>
    <t>1X28B</t>
  </si>
  <si>
    <t>1X35A</t>
  </si>
  <si>
    <t>LP/IP COMPRESSOR DE SHAFT VIBRATIONS</t>
  </si>
  <si>
    <r>
      <rPr>
        <sz val="8"/>
        <color rgb="FF000000"/>
        <rFont val="Arial MT"/>
      </rPr>
      <t xml:space="preserve">56 </t>
    </r>
    <r>
      <rPr>
        <sz val="8"/>
        <color rgb="FF000000"/>
        <rFont val="Microsoft Sans Serif"/>
        <family val="2"/>
      </rPr>
      <t>μ</t>
    </r>
    <r>
      <rPr>
        <sz val="8"/>
        <color rgb="FF000000"/>
        <rFont val="Arial MT"/>
      </rPr>
      <t>m</t>
    </r>
  </si>
  <si>
    <t>1X35B</t>
  </si>
  <si>
    <t>1X36A</t>
  </si>
  <si>
    <t>LP/IP COMPRESSOR NDE SHAFT VIBRATIONS</t>
  </si>
  <si>
    <t>1X36B</t>
  </si>
  <si>
    <t>1X39A</t>
  </si>
  <si>
    <t>LP/IP COMPRESSOR SHAFT AXIAL DISPLACEMENT</t>
  </si>
  <si>
    <t>0.4 mm</t>
  </si>
  <si>
    <t>1X39B</t>
  </si>
  <si>
    <t>1X12A</t>
  </si>
  <si>
    <t>LP/IP MOTOR PURGE AIR PRESSURE</t>
  </si>
  <si>
    <t>PSL</t>
  </si>
  <si>
    <t>6 mbarg</t>
  </si>
  <si>
    <t>1X12B</t>
  </si>
  <si>
    <t>PSLL</t>
  </si>
  <si>
    <t>2 mbarg</t>
  </si>
  <si>
    <t>LAHH</t>
  </si>
  <si>
    <t>1X10</t>
  </si>
  <si>
    <t>LP/IP MOTOR COOLING WATER LEAKAGE</t>
  </si>
  <si>
    <t>LSH</t>
  </si>
  <si>
    <t>0.1 liter</t>
  </si>
  <si>
    <t>1X59B</t>
  </si>
  <si>
    <t>LP/IP COMPRESSOR DE PRIMARY SEAL LEAKAGE</t>
  </si>
  <si>
    <t>1.0 barg</t>
  </si>
  <si>
    <t>PAHH</t>
  </si>
  <si>
    <t>1X59A</t>
  </si>
  <si>
    <t>6)</t>
  </si>
  <si>
    <t>0.25 barg</t>
  </si>
  <si>
    <t>0.15 barg</t>
  </si>
  <si>
    <t>1X62B</t>
  </si>
  <si>
    <t>LP/IP COMPRESSOR NDE PRIMARY SEAL LEAKAGE</t>
  </si>
  <si>
    <t>1X62A</t>
  </si>
  <si>
    <t>FAH</t>
  </si>
  <si>
    <t>1X60</t>
  </si>
  <si>
    <t>FIT</t>
  </si>
  <si>
    <t>6 kg/h</t>
  </si>
  <si>
    <t>FAL</t>
  </si>
  <si>
    <t>0.5 kg/h</t>
  </si>
  <si>
    <t>1X63</t>
  </si>
  <si>
    <t>1X69</t>
  </si>
  <si>
    <t>LP/IP COMPR. BALANCE PISTON LEAKAGE</t>
  </si>
  <si>
    <t>120 mbar</t>
  </si>
  <si>
    <t>1X56</t>
  </si>
  <si>
    <t>LP/IP COMPR. SEAL GAS FILTER DIFF. PRESSURE</t>
  </si>
  <si>
    <t>PDIT</t>
  </si>
  <si>
    <t>1X52B</t>
  </si>
  <si>
    <t>LP/IP COMPRESSOR BEARING HOUSING NITROGEN SUPPLY PRESSURE</t>
  </si>
  <si>
    <t>140 mbarg</t>
  </si>
  <si>
    <t>30 mbarg</t>
  </si>
  <si>
    <t>1X52A</t>
  </si>
  <si>
    <t>20 mbarg</t>
  </si>
  <si>
    <t>FA</t>
  </si>
  <si>
    <t>1X65</t>
  </si>
  <si>
    <t>LP/IP COMPR. PRIMARY SEAL BURSTING DISC DE</t>
  </si>
  <si>
    <t>FSE</t>
  </si>
  <si>
    <r>
      <t>5)</t>
    </r>
    <r>
      <rPr>
        <strike/>
        <sz val="8"/>
        <color rgb="FFFF0000"/>
        <rFont val="Arial MT"/>
        <family val="2"/>
      </rPr>
      <t> 6)  </t>
    </r>
  </si>
  <si>
    <t>1X67</t>
  </si>
  <si>
    <t>LP/IP COMPR. SECONDARY SEAL BURSTING DISC DE</t>
  </si>
  <si>
    <t>1X66</t>
  </si>
  <si>
    <t>LP/IP COMPR. PRIMARY SEAL BURSTING DISC NDE</t>
  </si>
  <si>
    <t>1X68</t>
  </si>
  <si>
    <t>LP/IP COMPR. SECONDARY SEAL BURSTING DISC NDE</t>
  </si>
  <si>
    <t>1X70</t>
  </si>
  <si>
    <t>LP/IP COMPRESSOR DGS TEMPERATURE</t>
  </si>
  <si>
    <t>155 °C</t>
  </si>
  <si>
    <t>14)</t>
  </si>
  <si>
    <t>TALL</t>
  </si>
  <si>
    <t>45 °C</t>
  </si>
  <si>
    <t>6) 14)</t>
  </si>
  <si>
    <t>1X14</t>
  </si>
  <si>
    <t>LP/IP MOTOR COOLING WATER FLOW</t>
  </si>
  <si>
    <t>FS</t>
  </si>
  <si>
    <t>1W12B</t>
  </si>
  <si>
    <t>HP LUBE OIL RESERVOIR LEVEL</t>
  </si>
  <si>
    <t>1W12A</t>
  </si>
  <si>
    <t>1W22</t>
  </si>
  <si>
    <t>HP OIL FILTER DIFF. PRESSURE</t>
  </si>
  <si>
    <t>1W13</t>
  </si>
  <si>
    <t>HP LUBE OIL RESERVOIR TEMPERATURE</t>
  </si>
  <si>
    <t>1W23</t>
  </si>
  <si>
    <t>HP LUBE OIL HEADER TEMPERATURE</t>
  </si>
  <si>
    <t>1V45</t>
  </si>
  <si>
    <t>HP LUBE OIL HEADER PRESSURE</t>
  </si>
  <si>
    <t>1V46</t>
  </si>
  <si>
    <t>1V05C</t>
  </si>
  <si>
    <t>HP MOTOR DE JOURNAL BEARING TEMPERATURE</t>
  </si>
  <si>
    <t>1V05A</t>
  </si>
  <si>
    <t>1V04C</t>
  </si>
  <si>
    <t>HP MOTOR NDE JOURNAL BEARING TEMPERATURE</t>
  </si>
  <si>
    <t>1V04A</t>
  </si>
  <si>
    <t>1V08D</t>
  </si>
  <si>
    <t>HP MOTOR WINDING U TEMPERATURE</t>
  </si>
  <si>
    <t>1V08A</t>
  </si>
  <si>
    <t>1V08E</t>
  </si>
  <si>
    <t>HP MOTOR WINDING V TEMPERATURE</t>
  </si>
  <si>
    <t>1V08B</t>
  </si>
  <si>
    <t>1V08F</t>
  </si>
  <si>
    <t>HP MOTOR WINDING W TEMPERATURE</t>
  </si>
  <si>
    <t>1V08C</t>
  </si>
  <si>
    <t>1V09A</t>
  </si>
  <si>
    <t>HP MOTOR COOLING AIR COLD</t>
  </si>
  <si>
    <t>1V09B</t>
  </si>
  <si>
    <t>HP MOTOR COOLING AIR HOT</t>
  </si>
  <si>
    <t>1V20C</t>
  </si>
  <si>
    <t>HP GEARBOX LSS DE JOURNAL BEARING TEMPERATURE</t>
  </si>
  <si>
    <t>1V20A</t>
  </si>
  <si>
    <t>1V21C</t>
  </si>
  <si>
    <t>HP GEARBOX LSS NDE JOURNAL BEARING TEMPERATURE</t>
  </si>
  <si>
    <t>1V21A</t>
  </si>
  <si>
    <t>1V23C</t>
  </si>
  <si>
    <t>HP GEARBOX HSS DE JOURNAL BEARING TEMPERATURE</t>
  </si>
  <si>
    <t>1V23A</t>
  </si>
  <si>
    <t>1V22C</t>
  </si>
  <si>
    <t>HP GEARBOX HSS NDE JOURNAL BEARING TEMPERATURE</t>
  </si>
  <si>
    <t>1V22A</t>
  </si>
  <si>
    <t>1V26C</t>
  </si>
  <si>
    <t>HP GEARBOX THRUST BEARING INBOARD</t>
  </si>
  <si>
    <t>1V26A</t>
  </si>
  <si>
    <t>1V27C</t>
  </si>
  <si>
    <t>HP GEARBOX THRUST BEARING OUTBOARD</t>
  </si>
  <si>
    <t>1V27A</t>
  </si>
  <si>
    <t>1V33C</t>
  </si>
  <si>
    <t>HP COMPRESSOR DE JOURNAL BEARING TEMPERATURE</t>
  </si>
  <si>
    <t>1V33A</t>
  </si>
  <si>
    <t>1V34C</t>
  </si>
  <si>
    <t>HP COMPRESSOR NDE JOURNAL BEARING TEMPERATURE</t>
  </si>
  <si>
    <t>1V34A</t>
  </si>
  <si>
    <t>1V37C</t>
  </si>
  <si>
    <t>HP COMPRESSOR THRUST BEARING INBOARD</t>
  </si>
  <si>
    <t>1V37A</t>
  </si>
  <si>
    <t>1V38C</t>
  </si>
  <si>
    <t>HP COMPRESSOR THRUST BEARING OUTBOARD</t>
  </si>
  <si>
    <t>1V38A</t>
  </si>
  <si>
    <t>1V07A</t>
  </si>
  <si>
    <t>HP MOTOR DE SHAFT VIBRATIONS</t>
  </si>
  <si>
    <t>1V07B</t>
  </si>
  <si>
    <t>1V06A</t>
  </si>
  <si>
    <t>HP MOTOR NDE SHAFT VIBRATIONS</t>
  </si>
  <si>
    <t>1V06B</t>
  </si>
  <si>
    <t>1V24A</t>
  </si>
  <si>
    <t>HP GEARBOX LSS DE SHAFT VIBRATIONS</t>
  </si>
  <si>
    <r>
      <t xml:space="preserve">97 </t>
    </r>
    <r>
      <rPr>
        <sz val="8"/>
        <rFont val="Microsoft Sans Serif"/>
        <family val="2"/>
      </rPr>
      <t>μ</t>
    </r>
    <r>
      <rPr>
        <sz val="8"/>
        <rFont val="Arial MT"/>
        <family val="2"/>
      </rPr>
      <t>m</t>
    </r>
  </si>
  <si>
    <r>
      <t xml:space="preserve">142 </t>
    </r>
    <r>
      <rPr>
        <sz val="8"/>
        <rFont val="Microsoft Sans Serif"/>
        <family val="2"/>
      </rPr>
      <t>μ</t>
    </r>
    <r>
      <rPr>
        <sz val="8"/>
        <rFont val="Arial MT"/>
        <family val="2"/>
      </rPr>
      <t>m</t>
    </r>
  </si>
  <si>
    <t>1V24B</t>
  </si>
  <si>
    <t>1V25A</t>
  </si>
  <si>
    <t>HP GEARBOX HSS DE SHAFT VIBRATIONS</t>
  </si>
  <si>
    <r>
      <t xml:space="preserve">46 </t>
    </r>
    <r>
      <rPr>
        <sz val="8"/>
        <rFont val="Microsoft Sans Serif"/>
        <family val="2"/>
      </rPr>
      <t>μ</t>
    </r>
    <r>
      <rPr>
        <sz val="8"/>
        <rFont val="Arial MT"/>
        <family val="2"/>
      </rPr>
      <t>m</t>
    </r>
  </si>
  <si>
    <r>
      <t xml:space="preserve">67 </t>
    </r>
    <r>
      <rPr>
        <sz val="8"/>
        <rFont val="Microsoft Sans Serif"/>
        <family val="2"/>
      </rPr>
      <t>μ</t>
    </r>
    <r>
      <rPr>
        <sz val="8"/>
        <rFont val="Arial MT"/>
        <family val="2"/>
      </rPr>
      <t>m</t>
    </r>
  </si>
  <si>
    <t>1V25B</t>
  </si>
  <si>
    <t>1V28A</t>
  </si>
  <si>
    <t>HP GEARBOX SHAFT AXIAL DISPLACEMENT</t>
  </si>
  <si>
    <t>1V28B</t>
  </si>
  <si>
    <t>1V35A</t>
  </si>
  <si>
    <t>HP COMPRESSOR DE SHAFT VIBRATIONS</t>
  </si>
  <si>
    <t>1V35B</t>
  </si>
  <si>
    <t>1V36A</t>
  </si>
  <si>
    <t>HP COMPRESSOR NDE SHAFT VIBRATIONS</t>
  </si>
  <si>
    <t>1V36B</t>
  </si>
  <si>
    <t>1V39A</t>
  </si>
  <si>
    <t>HP COMPRESSOR SHAFT AXIAL DISPLACEMENT</t>
  </si>
  <si>
    <t>1V39B</t>
  </si>
  <si>
    <t>1V12A</t>
  </si>
  <si>
    <t>HP MOTOR PURGE AIR PRESSURE</t>
  </si>
  <si>
    <t>1V12B</t>
  </si>
  <si>
    <t>1V10</t>
  </si>
  <si>
    <t>HP MOTOR COOLING WATER LEAKAGE</t>
  </si>
  <si>
    <t>1V59B</t>
  </si>
  <si>
    <t>HP COMPRESSOR DE PRIMARY SEAL LEAKAGE</t>
  </si>
  <si>
    <t>3 barg</t>
  </si>
  <si>
    <t>1V59A</t>
  </si>
  <si>
    <t>7 barg</t>
  </si>
  <si>
    <t>0.35 barg</t>
  </si>
  <si>
    <t>0.28 barg</t>
  </si>
  <si>
    <t>1V62B</t>
  </si>
  <si>
    <t>HP COMPRESSOR NDE PRIMARY SEAL LEAKAGE</t>
  </si>
  <si>
    <t>1V62A</t>
  </si>
  <si>
    <t>1V60</t>
  </si>
  <si>
    <t>70 kg/h</t>
  </si>
  <si>
    <t>1) 26)</t>
  </si>
  <si>
    <t>10 kg/h</t>
  </si>
  <si>
    <t>1V63</t>
  </si>
  <si>
    <t>1V71B</t>
  </si>
  <si>
    <t>HP COMPRESSOR DE SECONDARY LEAKAGE</t>
  </si>
  <si>
    <t>80 mbarg</t>
  </si>
  <si>
    <t>1V71A</t>
  </si>
  <si>
    <t>300 mbarg</t>
  </si>
  <si>
    <t>1V72B</t>
  </si>
  <si>
    <t>HP COMPRESSOR NDE SECONDARY LEAKAGE</t>
  </si>
  <si>
    <t>1V72A</t>
  </si>
  <si>
    <t>1V69</t>
  </si>
  <si>
    <t>HP COMPR. BALANCE PISTON LEAKAGE</t>
  </si>
  <si>
    <t>250 mbar</t>
  </si>
  <si>
    <t>1V56</t>
  </si>
  <si>
    <t>HP COMPR. SEAL GAS FILTER DIFF PRESSURE</t>
  </si>
  <si>
    <t>1V52B</t>
  </si>
  <si>
    <t>HP COMPRESSOR BEARING HOUSING NITROGEN SUPPLY PRESSURE</t>
  </si>
  <si>
    <t>1V52A</t>
  </si>
  <si>
    <t>1V65</t>
  </si>
  <si>
    <t>HP COMPR. PRIMARY SEAL BURSTING DISC DE</t>
  </si>
  <si>
    <r>
      <t xml:space="preserve">5) </t>
    </r>
    <r>
      <rPr>
        <strike/>
        <sz val="8"/>
        <color rgb="FFFF0000"/>
        <rFont val="Arial MT"/>
        <family val="2"/>
      </rPr>
      <t>6)  </t>
    </r>
  </si>
  <si>
    <t>1V67</t>
  </si>
  <si>
    <t>HP COMPR. SECONDARY SEAL BURSTING DISC DE</t>
  </si>
  <si>
    <t>1V66</t>
  </si>
  <si>
    <t>HP COMPR. PRIMARY SEAL BURSTING DISC NDE</t>
  </si>
  <si>
    <t>1V68</t>
  </si>
  <si>
    <t>HP COMPR. SECONDARY SEAL BURSTING DISC NDE</t>
  </si>
  <si>
    <t>1V70</t>
  </si>
  <si>
    <t>HP COMPRESSOR DGS TEMPERATURE</t>
  </si>
  <si>
    <t>135 °C</t>
  </si>
  <si>
    <t>1V14</t>
  </si>
  <si>
    <t>HP MOTOR COOLING WATER FLOW</t>
  </si>
  <si>
    <r>
      <t xml:space="preserve">1) Alarm and trip settings to be set during commissioning
2) Bearing temperature alarm set at Normal Running plus 15 degrees celcius
3) Bearing temperature trip set at Normal Running plus 25 degrees celcius
4) Figures provided in Alarm and Trip column are maximum permissible figures and shall be used for panel testing
5) Set point = 9 bar
6) Shutdown with blowdown
8) Voted shutdown
9) Two out of two voting system
10) Start permissive
11) Standby lube oil pump kick-in
12) Bearing temperature alarm set at Normal Running plus 5 degrees celcius
13) Bearing temperature trip set at Normal Running plus 10 degrees celcius
14) Only active at pressurised shutdown
15) Shaft vibration alarm set at Normal Running plus 37 </t>
    </r>
    <r>
      <rPr>
        <sz val="8"/>
        <rFont val="Microsoft Sans Serif"/>
        <family val="2"/>
      </rPr>
      <t>μ</t>
    </r>
    <r>
      <rPr>
        <sz val="8"/>
        <rFont val="Arial MT"/>
        <family val="2"/>
      </rPr>
      <t xml:space="preserve">m
16) Shaft vibration trip set at Normal Running plus 64 </t>
    </r>
    <r>
      <rPr>
        <sz val="8"/>
        <rFont val="Microsoft Sans Serif"/>
        <family val="2"/>
      </rPr>
      <t>μ</t>
    </r>
    <r>
      <rPr>
        <sz val="8"/>
        <rFont val="Arial MT"/>
        <family val="2"/>
      </rPr>
      <t xml:space="preserve">m
17) Shaft vibration alarm set at Normal Running plus 17 </t>
    </r>
    <r>
      <rPr>
        <sz val="8"/>
        <rFont val="Microsoft Sans Serif"/>
        <family val="2"/>
      </rPr>
      <t>μ</t>
    </r>
    <r>
      <rPr>
        <sz val="8"/>
        <rFont val="Arial MT"/>
        <family val="2"/>
      </rPr>
      <t xml:space="preserve">m
18) Shaft vibration trip set at Normal Running plus 30 </t>
    </r>
    <r>
      <rPr>
        <sz val="8"/>
        <rFont val="Microsoft Sans Serif"/>
        <family val="2"/>
      </rPr>
      <t>μ</t>
    </r>
    <r>
      <rPr>
        <sz val="8"/>
        <rFont val="Arial MT"/>
        <family val="2"/>
      </rPr>
      <t>m
19) Shaft vibration alarm set at 1.5 x Normal Running
20) Shaft vibration trip set at 2.0 x Normal Running
21) Active during compressor startup only
22) Trip to recycle (LP/IP and HP compressor)</t>
    </r>
  </si>
  <si>
    <r>
      <rPr>
        <sz val="8"/>
        <color rgb="FF000000"/>
        <rFont val="Arial MT"/>
      </rPr>
      <t xml:space="preserve">1) Alarm and trip settings to be set during commissioning
2) Bearing temperature alarm set at Normal Running plus 15 degrees celcius
3) Bearing temperature trip set at Normal Running plus 25 degrees celcius
4) Figures provided in Alarm and Trip column are maximum permissible figures and shall be used for panel testing
5) Set point = 9 bar
6) Shutdown with blowdown
8) Voted shutdown
9) Two out of two voting system
10) Start permissive
11) Standby lube oil pump kick-in
12) Bearing temperature alarm set at Normal Running plus 5 degrees celcius
13) Bearing temperature trip set at Normal Running plus 10 degrees celcius
14) Only active at pressurised shutdown
15) Shaft vibration alarm set at Normal Running plus 37 </t>
    </r>
    <r>
      <rPr>
        <sz val="8"/>
        <color rgb="FF000000"/>
        <rFont val="Microsoft Sans Serif"/>
        <family val="2"/>
      </rPr>
      <t>μ</t>
    </r>
    <r>
      <rPr>
        <sz val="8"/>
        <color rgb="FF000000"/>
        <rFont val="Arial MT"/>
      </rPr>
      <t xml:space="preserve">m
16) Shaft vibration trip set at Normal Running plus 64 </t>
    </r>
    <r>
      <rPr>
        <sz val="8"/>
        <color rgb="FF000000"/>
        <rFont val="Microsoft Sans Serif"/>
        <family val="2"/>
      </rPr>
      <t>μ</t>
    </r>
    <r>
      <rPr>
        <sz val="8"/>
        <color rgb="FF000000"/>
        <rFont val="Arial MT"/>
      </rPr>
      <t xml:space="preserve">m
17) Shaft vibration alarm set at Normal Running plus 17 </t>
    </r>
    <r>
      <rPr>
        <sz val="8"/>
        <color rgb="FF000000"/>
        <rFont val="Microsoft Sans Serif"/>
        <family val="2"/>
      </rPr>
      <t>μ</t>
    </r>
    <r>
      <rPr>
        <sz val="8"/>
        <color rgb="FF000000"/>
        <rFont val="Arial MT"/>
      </rPr>
      <t xml:space="preserve">m
18) Shaft vibration trip set at Normal Running plus 30 </t>
    </r>
    <r>
      <rPr>
        <sz val="8"/>
        <color rgb="FF000000"/>
        <rFont val="Microsoft Sans Serif"/>
        <family val="2"/>
      </rPr>
      <t>μ</t>
    </r>
    <r>
      <rPr>
        <sz val="8"/>
        <color rgb="FF000000"/>
        <rFont val="Arial MT"/>
      </rPr>
      <t>m
19) Shaft vibration alarm set at 1.5 x Normal Running
20) Shaft vibration trip set at 2.0 x Normal Running
21) Active during compressor startup only
22) Trip to recycle (LP/IP and HP compressor)</t>
    </r>
  </si>
  <si>
    <t>Type 1</t>
  </si>
  <si>
    <t>Type 2</t>
  </si>
  <si>
    <t>English</t>
  </si>
  <si>
    <t>Português</t>
  </si>
  <si>
    <t>Tad</t>
  </si>
  <si>
    <t>1X</t>
  </si>
  <si>
    <t>FRTS-072-PDI-1422</t>
  </si>
  <si>
    <t>Train 2 (LP/IP)</t>
  </si>
  <si>
    <t>Y</t>
  </si>
  <si>
    <t>1Y</t>
  </si>
  <si>
    <t>FRTS-072-TI-1423</t>
  </si>
  <si>
    <t>V</t>
  </si>
  <si>
    <t>Train 1 (HP)</t>
  </si>
  <si>
    <t>1V</t>
  </si>
  <si>
    <t>Train 2 (HP)</t>
  </si>
  <si>
    <t>W</t>
  </si>
  <si>
    <t>1W</t>
  </si>
  <si>
    <t>Vibração - Mancal  do Motor (LA) (1)</t>
  </si>
  <si>
    <t>Vibração - Mancal  do Motor (LA) (2)</t>
  </si>
  <si>
    <t>Diferença de Pressão - Filtro de Injeção de Gás de Vedação Primária</t>
  </si>
  <si>
    <t>Pressão - Gás de Vedação Primária para Tocha  (LA) (1)</t>
  </si>
  <si>
    <t>Pressão - Gás de Vedação Primária para Tocha  (LOA) (1)</t>
  </si>
  <si>
    <t>Pressão - Injeção de Gás de Vedação Primária</t>
  </si>
  <si>
    <t>Pressão - Injeção de Gás de Vedação Primária (2)</t>
  </si>
  <si>
    <t>Pressão - Gás de Vedação Secundária para Vent  (LA)</t>
  </si>
  <si>
    <t>Pressão - Gás de Vedação Secundária para Vent  (LOA)</t>
  </si>
  <si>
    <t>FRTS-PT-1357A</t>
  </si>
  <si>
    <t>FRTS-PIT-1357B</t>
  </si>
  <si>
    <t>Temperatura - Mancal  do Compressor (LA) (1)</t>
  </si>
  <si>
    <t>Temperatura - Mancal  do Compressor (LA) (2)</t>
  </si>
  <si>
    <t>Temperatura - Mancal  do Compressor (LOA) (2)</t>
  </si>
  <si>
    <t>Temperatura - Mancal  do Motor (LA) (2)</t>
  </si>
  <si>
    <t>Temperatura - Mancal  do Motor (LOA) (2)</t>
  </si>
  <si>
    <t>Vibração - Mancal  do Compressor (LA) (1)</t>
  </si>
  <si>
    <t>Vibração - Mancal  do Compressor (LA) (2)</t>
  </si>
  <si>
    <t>Vibração - Mancal  do Compressor (LOA) (1)</t>
  </si>
  <si>
    <t>Vibração - Mancal  do Compressor (LOA) (2)</t>
  </si>
  <si>
    <t>Temperatura - Cartucho da Vedação a Gás Dinâmica (DGS) do Compressor</t>
  </si>
  <si>
    <t>FRTS-071-LI-1412B</t>
  </si>
  <si>
    <t>FRTS-071-LT-1428</t>
  </si>
  <si>
    <t>FRTS-071-PIT-1345</t>
  </si>
  <si>
    <t>FRTS-071-PI-1359B</t>
  </si>
  <si>
    <t>FRTS-071-PI-1362B</t>
  </si>
  <si>
    <t>FRTS-071-XE-1398</t>
  </si>
  <si>
    <t>FRTS-071-XE-1319</t>
  </si>
  <si>
    <t>FRTS-071-PT-1352B</t>
  </si>
  <si>
    <t>FRTS_OPC_FIT_1369</t>
  </si>
  <si>
    <t>FRTS-072-TI-1823</t>
  </si>
  <si>
    <t>FRTS-TE-1709B</t>
  </si>
  <si>
    <t>FRTS-071-PI-1759A</t>
  </si>
  <si>
    <t>FRTS-PT-1757A</t>
  </si>
  <si>
    <t>FRTS-PIT-1757B</t>
  </si>
  <si>
    <t>FRTS-071-LI-1812B</t>
  </si>
  <si>
    <t>FRTS-071-LT-1828</t>
  </si>
  <si>
    <t>FRTS-071-PIT-1745</t>
  </si>
  <si>
    <t>FRTS-071-PI-1759B</t>
  </si>
  <si>
    <t>FRTS-071-PI-1762B</t>
  </si>
  <si>
    <t>FRTS-071-XE-1798</t>
  </si>
  <si>
    <t>FRTS-071-XE-1719</t>
  </si>
  <si>
    <t>FRTS-071-PT-1752B</t>
  </si>
  <si>
    <t>Bravo</t>
  </si>
  <si>
    <t>Motor Elétrico Toshiba</t>
  </si>
  <si>
    <t>BRAVO - Sistema de Compressão de Gás</t>
  </si>
  <si>
    <t>OSX3_SI-8100</t>
  </si>
  <si>
    <t>Rotação - Motor|Hi</t>
  </si>
  <si>
    <t>Rotação - Motor|Lo</t>
  </si>
  <si>
    <t>Rotação - Motor|HiHi</t>
  </si>
  <si>
    <t>Rotação - Motor|LoLo</t>
  </si>
  <si>
    <t>Rotação - Motor|Pre-alarm Hi</t>
  </si>
  <si>
    <t>Rotação - Motor|Pre-alarm Lo</t>
  </si>
  <si>
    <t>OSX3_TE-8100B</t>
  </si>
  <si>
    <t>Temperatura - Estator Fase A1</t>
  </si>
  <si>
    <t>ºF</t>
  </si>
  <si>
    <t>Temperatura - Estator Fase A1|Hi</t>
  </si>
  <si>
    <t>Temperatura - Estator Fase A1|Lo</t>
  </si>
  <si>
    <t>Temperatura - Estator Fase A1|HiHi</t>
  </si>
  <si>
    <t>Temperatura - Estator Fase A1|LoLo</t>
  </si>
  <si>
    <t>Temperatura - Estator Fase A1|Pre-alarm Hi</t>
  </si>
  <si>
    <t>Temperatura - Estator Fase A1|Pre-alarm Lo</t>
  </si>
  <si>
    <t>OSX3_TE-8100E</t>
  </si>
  <si>
    <t>Temperatura - Estator Fase A2</t>
  </si>
  <si>
    <t>Temperatura - Estator Fase A2|Hi</t>
  </si>
  <si>
    <t>Temperatura - Estator Fase A2|Lo</t>
  </si>
  <si>
    <t>Temperatura - Estator Fase A2|HiHi</t>
  </si>
  <si>
    <t>Temperatura - Estator Fase A2|LoLo</t>
  </si>
  <si>
    <t>Temperatura - Estator Fase A2|Pre-alarm Hi</t>
  </si>
  <si>
    <t>Temperatura - Estator Fase A2|Pre-alarm Lo</t>
  </si>
  <si>
    <t>OSX3_TE-8100C</t>
  </si>
  <si>
    <t>Temperatura - Estator Fase B1</t>
  </si>
  <si>
    <t>Temperatura - Estator Fase B1|Hi</t>
  </si>
  <si>
    <t>Temperatura - Estator Fase B1|Lo</t>
  </si>
  <si>
    <t>Temperatura - Estator Fase B1|HiHi</t>
  </si>
  <si>
    <t>Temperatura - Estator Fase B1|LoLo</t>
  </si>
  <si>
    <t>Temperatura - Estator Fase B1|Pre-alarm Hi</t>
  </si>
  <si>
    <t>Temperatura - Estator Fase B1|Pre-alarm Lo</t>
  </si>
  <si>
    <t>OSX3_TE-8100F</t>
  </si>
  <si>
    <t>Temperatura - Estator Fase B2</t>
  </si>
  <si>
    <t>Temperatura - Estator Fase B2|Hi</t>
  </si>
  <si>
    <t>Temperatura - Estator Fase B2|Lo</t>
  </si>
  <si>
    <t>Temperatura - Estator Fase B2|HiHi</t>
  </si>
  <si>
    <t>Temperatura - Estator Fase B2|LoLo</t>
  </si>
  <si>
    <t>Temperatura - Estator Fase B2|Pre-alarm Hi</t>
  </si>
  <si>
    <t>Temperatura - Estator Fase B2|Pre-alarm Lo</t>
  </si>
  <si>
    <t>OSX3_TE-8100D</t>
  </si>
  <si>
    <t>Temperatura - Estator Fase C1</t>
  </si>
  <si>
    <t>Temperatura - Estator Fase C1|Hi</t>
  </si>
  <si>
    <t>Temperatura - Estator Fase C1|Lo</t>
  </si>
  <si>
    <t>Temperatura - Estator Fase C1|HiHi</t>
  </si>
  <si>
    <t>Temperatura - Estator Fase C1|LoLo</t>
  </si>
  <si>
    <t>Temperatura - Estator Fase C1|Pre-alarm Hi</t>
  </si>
  <si>
    <t>Temperatura - Estator Fase C1|Pre-alarm Lo</t>
  </si>
  <si>
    <t>OSX3_TE-8100G</t>
  </si>
  <si>
    <t>Temperatura - Estator Fase C2</t>
  </si>
  <si>
    <t>Temperatura - Estator Fase C2|Hi</t>
  </si>
  <si>
    <t>Temperatura - Estator Fase C2|Lo</t>
  </si>
  <si>
    <t>Temperatura - Estator Fase C2|HiHi</t>
  </si>
  <si>
    <t>Temperatura - Estator Fase C2|LoLo</t>
  </si>
  <si>
    <t>Temperatura - Estator Fase C2|Pre-alarm Hi</t>
  </si>
  <si>
    <t>Temperatura - Estator Fase C2|Pre-alarm Lo</t>
  </si>
  <si>
    <t>OSX3_TE-8100A</t>
  </si>
  <si>
    <t>OSX3_TE-8100H</t>
  </si>
  <si>
    <t>Temperatura - Mancal Radial do Motor (LA)|Lo</t>
  </si>
  <si>
    <t>Temperatura - Mancal Radial do Motor (LA)|LoLo</t>
  </si>
  <si>
    <t>Temperatura - Mancal Radial do Motor (LA)|Pre-alarm Lo</t>
  </si>
  <si>
    <t>Temperatura - Mancal Radial do Motor (LOA)|Lo</t>
  </si>
  <si>
    <t>Temperatura - Mancal Radial do Motor (LOA)|LoLo</t>
  </si>
  <si>
    <t>Temperatura - Mancal Radial do Motor (LOA)|Pre-alarm Lo</t>
  </si>
  <si>
    <t>OSX3_VI-8150</t>
  </si>
  <si>
    <t>Vibração - Carcaça do Motor</t>
  </si>
  <si>
    <t>IPS</t>
  </si>
  <si>
    <t>Vibração - Carcaça do Motor|Hi</t>
  </si>
  <si>
    <t>Vibração - Carcaça do Motor|Lo</t>
  </si>
  <si>
    <t>Vibração - Carcaça do Motor|HiHi</t>
  </si>
  <si>
    <t>Vibração - Carcaça do Motor|LoLo</t>
  </si>
  <si>
    <t>Vibração - Carcaça do Motor|Pre-alarm Hi</t>
  </si>
  <si>
    <t>Vibração - Carcaça do Motor|Pre-alarm Lo</t>
  </si>
  <si>
    <t>OSX3_PDI-2104</t>
  </si>
  <si>
    <t>psid</t>
  </si>
  <si>
    <t>OSX3_PI-1521</t>
  </si>
  <si>
    <t>Pressão - Descarga 1o Estágio</t>
  </si>
  <si>
    <t>Pressão - Descarga 1o Estágio|Hi</t>
  </si>
  <si>
    <t>Pressão - Descarga 1o Estágio|Lo</t>
  </si>
  <si>
    <t>Pressão - Descarga 1o Estágio|HiHi</t>
  </si>
  <si>
    <t>Pressão - Descarga 1o Estágio|LoLo</t>
  </si>
  <si>
    <t>Pressão - Descarga 1o Estágio|Pre-alarm Hi</t>
  </si>
  <si>
    <t>Pressão - Descarga 1o Estágio|Pre-alarm Lo</t>
  </si>
  <si>
    <t>OSX3_PI-1523</t>
  </si>
  <si>
    <t>Pressão - Descarga 2o Estágio</t>
  </si>
  <si>
    <t>Pressão - Descarga 2o Estágio|Hi</t>
  </si>
  <si>
    <t>Pressão - Descarga 2o Estágio|Lo</t>
  </si>
  <si>
    <t>Pressão - Descarga 2o Estágio|HiHi</t>
  </si>
  <si>
    <t>Pressão - Descarga 2o Estágio|LoLo</t>
  </si>
  <si>
    <t>Pressão - Descarga 2o Estágio|Pre-alarm Hi</t>
  </si>
  <si>
    <t>Pressão - Descarga 2o Estágio|Pre-alarm Lo</t>
  </si>
  <si>
    <t>OSX3_PI-1525</t>
  </si>
  <si>
    <t>Pressão - Descarga 3o Estágio</t>
  </si>
  <si>
    <t>Pressão - Descarga 3o Estágio|Hi</t>
  </si>
  <si>
    <t>Pressão - Descarga 3o Estágio|Lo</t>
  </si>
  <si>
    <t>Pressão - Descarga 3o Estágio|HiHi</t>
  </si>
  <si>
    <t>Pressão - Descarga 3o Estágio|LoLo</t>
  </si>
  <si>
    <t>Pressão - Descarga 3o Estágio|Pre-alarm Hi</t>
  </si>
  <si>
    <t>Pressão - Descarga 3o Estágio|Pre-alarm Lo</t>
  </si>
  <si>
    <t>OSX3_PI-2103</t>
  </si>
  <si>
    <t>Pressão - Header de Óleo Lubrificante</t>
  </si>
  <si>
    <t>Pressão - Header de Óleo Lubrificante|Hi</t>
  </si>
  <si>
    <t>Pressão - Header de Óleo Lubrificante|Lo</t>
  </si>
  <si>
    <t>Pressão - Header de Óleo Lubrificante|HiHi</t>
  </si>
  <si>
    <t>Pressão - Header de Óleo Lubrificante|LoLo</t>
  </si>
  <si>
    <t>Pressão - Header de Óleo Lubrificante|Pre-alarm Hi</t>
  </si>
  <si>
    <t>Pressão - Header de Óleo Lubrificante|Pre-alarm Lo</t>
  </si>
  <si>
    <t>OSX3_PI-1520</t>
  </si>
  <si>
    <t>Pressão - Sucção 1o Estágio</t>
  </si>
  <si>
    <t>Pressão - Sucção 1o Estágio|Hi</t>
  </si>
  <si>
    <t>Pressão - Sucção 1o Estágio|Lo</t>
  </si>
  <si>
    <t>Pressão - Sucção 1o Estágio|HiHi</t>
  </si>
  <si>
    <t>Pressão - Sucção 1o Estágio|LoLo</t>
  </si>
  <si>
    <t>Pressão - Sucção 1o Estágio|Pre-alarm Hi</t>
  </si>
  <si>
    <t>Pressão - Sucção 1o Estágio|Pre-alarm Lo</t>
  </si>
  <si>
    <t>OSX3_PI-1522</t>
  </si>
  <si>
    <t>Pressão - Sucção 2o Estágio</t>
  </si>
  <si>
    <t>Pressão - Sucção 2o Estágio|Hi</t>
  </si>
  <si>
    <t>Pressão - Sucção 2o Estágio|Lo</t>
  </si>
  <si>
    <t>Pressão - Sucção 2o Estágio|HiHi</t>
  </si>
  <si>
    <t>Pressão - Sucção 2o Estágio|LoLo</t>
  </si>
  <si>
    <t>Pressão - Sucção 2o Estágio|Pre-alarm Hi</t>
  </si>
  <si>
    <t>Pressão - Sucção 2o Estágio|Pre-alarm Lo</t>
  </si>
  <si>
    <t>OSX3_PI-1524</t>
  </si>
  <si>
    <t>Pressão - Sucção 3o Estágio</t>
  </si>
  <si>
    <t>Pressão - Sucção 3o Estágio|Hi</t>
  </si>
  <si>
    <t>Pressão - Sucção 3o Estágio|Lo</t>
  </si>
  <si>
    <t>Pressão - Sucção 3o Estágio|HiHi</t>
  </si>
  <si>
    <t>Pressão - Sucção 3o Estágio|LoLo</t>
  </si>
  <si>
    <t>Pressão - Sucção 3o Estágio|Pre-alarm Hi</t>
  </si>
  <si>
    <t>Pressão - Sucção 3o Estágio|Pre-alarm Lo</t>
  </si>
  <si>
    <t>OSX3_TE-1639</t>
  </si>
  <si>
    <t>OSX3_TE-1631</t>
  </si>
  <si>
    <t>Temperatura - Descarga Cilindro 1</t>
  </si>
  <si>
    <t>Temperatura - Descarga Cilindro 1|Hi</t>
  </si>
  <si>
    <t>Temperatura - Descarga Cilindro 1|Lo</t>
  </si>
  <si>
    <t>Temperatura - Descarga Cilindro 1|HiHi</t>
  </si>
  <si>
    <t>Temperatura - Descarga Cilindro 1|LoLo</t>
  </si>
  <si>
    <t>Temperatura - Descarga Cilindro 1|Pre-alarm Hi</t>
  </si>
  <si>
    <t>Temperatura - Descarga Cilindro 1|Pre-alarm Lo</t>
  </si>
  <si>
    <t>OSX3_TE-1632</t>
  </si>
  <si>
    <t>Temperatura - Descarga Cilindro 2</t>
  </si>
  <si>
    <t>Temperatura - Descarga Cilindro 2|Hi</t>
  </si>
  <si>
    <t>Temperatura - Descarga Cilindro 2|Lo</t>
  </si>
  <si>
    <t>Temperatura - Descarga Cilindro 2|HiHi</t>
  </si>
  <si>
    <t>Temperatura - Descarga Cilindro 2|LoLo</t>
  </si>
  <si>
    <t>Temperatura - Descarga Cilindro 2|Pre-alarm Hi</t>
  </si>
  <si>
    <t>Temperatura - Descarga Cilindro 2|Pre-alarm Lo</t>
  </si>
  <si>
    <t>OSX3_TE-1633</t>
  </si>
  <si>
    <t>Temperatura - Descarga Cilindro 3</t>
  </si>
  <si>
    <t>Temperatura - Descarga Cilindro 3|Hi</t>
  </si>
  <si>
    <t>Temperatura - Descarga Cilindro 3|Lo</t>
  </si>
  <si>
    <t>Temperatura - Descarga Cilindro 3|HiHi</t>
  </si>
  <si>
    <t>Temperatura - Descarga Cilindro 3|LoLo</t>
  </si>
  <si>
    <t>Temperatura - Descarga Cilindro 3|Pre-alarm Hi</t>
  </si>
  <si>
    <t>Temperatura - Descarga Cilindro 3|Pre-alarm Lo</t>
  </si>
  <si>
    <t>OSX3_TE-1634</t>
  </si>
  <si>
    <t>Temperatura - Descarga Cilindro 4</t>
  </si>
  <si>
    <t>Temperatura - Descarga Cilindro 4|Hi</t>
  </si>
  <si>
    <t>Temperatura - Descarga Cilindro 4|Lo</t>
  </si>
  <si>
    <t>Temperatura - Descarga Cilindro 4|HiHi</t>
  </si>
  <si>
    <t>Temperatura - Descarga Cilindro 4|LoLo</t>
  </si>
  <si>
    <t>Temperatura - Descarga Cilindro 4|Pre-alarm Hi</t>
  </si>
  <si>
    <t>Temperatura - Descarga Cilindro 4|Pre-alarm Lo</t>
  </si>
  <si>
    <t>OSX3_TE-2059</t>
  </si>
  <si>
    <t>OSX3_TE-8201</t>
  </si>
  <si>
    <t>Temperatura - Mancal Cilindro 1</t>
  </si>
  <si>
    <t>Temperatura - Mancal Cilindro 1|Hi</t>
  </si>
  <si>
    <t>Temperatura - Mancal Cilindro 1|Lo</t>
  </si>
  <si>
    <t>Temperatura - Mancal Cilindro 1|HiHi</t>
  </si>
  <si>
    <t>Temperatura - Mancal Cilindro 1|LoLo</t>
  </si>
  <si>
    <t>Temperatura - Mancal Cilindro 1|Pre-alarm Hi</t>
  </si>
  <si>
    <t>Temperatura - Mancal Cilindro 1|Pre-alarm Lo</t>
  </si>
  <si>
    <t>OSX3_TE-8202</t>
  </si>
  <si>
    <t>Temperatura - Mancal Cilindro 2</t>
  </si>
  <si>
    <t>Temperatura - Mancal Cilindro 2|Hi</t>
  </si>
  <si>
    <t>Temperatura - Mancal Cilindro 2|Lo</t>
  </si>
  <si>
    <t>Temperatura - Mancal Cilindro 2|HiHi</t>
  </si>
  <si>
    <t>Temperatura - Mancal Cilindro 2|LoLo</t>
  </si>
  <si>
    <t>Temperatura - Mancal Cilindro 2|Pre-alarm Hi</t>
  </si>
  <si>
    <t>Temperatura - Mancal Cilindro 2|Pre-alarm Lo</t>
  </si>
  <si>
    <t>OSX3_TE-8203</t>
  </si>
  <si>
    <t>Temperatura - Mancal Cilindro 3</t>
  </si>
  <si>
    <t>Temperatura - Mancal Cilindro 3|Hi</t>
  </si>
  <si>
    <t>Temperatura - Mancal Cilindro 3|Lo</t>
  </si>
  <si>
    <t>Temperatura - Mancal Cilindro 3|HiHi</t>
  </si>
  <si>
    <t>Temperatura - Mancal Cilindro 3|LoLo</t>
  </si>
  <si>
    <t>Temperatura - Mancal Cilindro 3|Pre-alarm Hi</t>
  </si>
  <si>
    <t>Temperatura - Mancal Cilindro 3|Pre-alarm Lo</t>
  </si>
  <si>
    <t>OSX3_TE-8204</t>
  </si>
  <si>
    <t>Temperatura - Mancal Cilindro 4</t>
  </si>
  <si>
    <t>Temperatura - Mancal Cilindro 4|Hi</t>
  </si>
  <si>
    <t>Temperatura - Mancal Cilindro 4|Lo</t>
  </si>
  <si>
    <t>Temperatura - Mancal Cilindro 4|HiHi</t>
  </si>
  <si>
    <t>Temperatura - Mancal Cilindro 4|LoLo</t>
  </si>
  <si>
    <t>Temperatura - Mancal Cilindro 4|Pre-alarm Hi</t>
  </si>
  <si>
    <t>Temperatura - Mancal Cilindro 4|Pre-alarm Lo</t>
  </si>
  <si>
    <t>OSX3_TE-1637</t>
  </si>
  <si>
    <t>Temperatura - Sucção Scrubber 2o Estágio</t>
  </si>
  <si>
    <t>Temperatura - Sucção Scrubber 2o Estágio|Hi</t>
  </si>
  <si>
    <t>Temperatura - Sucção Scrubber 2o Estágio|Lo</t>
  </si>
  <si>
    <t>Temperatura - Sucção Scrubber 2o Estágio|HiHi</t>
  </si>
  <si>
    <t>Temperatura - Sucção Scrubber 2o Estágio|LoLo</t>
  </si>
  <si>
    <t>Temperatura - Sucção Scrubber 2o Estágio|Pre-alarm Hi</t>
  </si>
  <si>
    <t>Temperatura - Sucção Scrubber 2o Estágio|Pre-alarm Lo</t>
  </si>
  <si>
    <t>OSX3_TE-1638</t>
  </si>
  <si>
    <t>Temperatura - Sucção Scrubber 3o Estágio</t>
  </si>
  <si>
    <t>Temperatura - Sucção Scrubber 3o Estágio|Hi</t>
  </si>
  <si>
    <t>Temperatura - Sucção Scrubber 3o Estágio|Lo</t>
  </si>
  <si>
    <t>Temperatura - Sucção Scrubber 3o Estágio|HiHi</t>
  </si>
  <si>
    <t>Temperatura - Sucção Scrubber 3o Estágio|LoLo</t>
  </si>
  <si>
    <t>Temperatura - Sucção Scrubber 3o Estágio|Pre-alarm Hi</t>
  </si>
  <si>
    <t>Temperatura - Sucção Scrubber 3o Estágio|Pre-alarm Lo</t>
  </si>
  <si>
    <t>Limiares (Hi, HiHi, Lo, LoLo)</t>
  </si>
  <si>
    <r>
      <rPr>
        <sz val="6.5"/>
        <color rgb="FF000000"/>
        <rFont val="Arial MT"/>
      </rPr>
      <t>TI</t>
    </r>
    <r>
      <rPr>
        <sz val="6.5"/>
        <color rgb="FFFF0000"/>
        <rFont val="Arial MT"/>
      </rPr>
      <t>AH</t>
    </r>
    <r>
      <rPr>
        <sz val="6.5"/>
        <color rgb="FF000000"/>
        <rFont val="Arial MT"/>
      </rPr>
      <t>-1231-204*</t>
    </r>
  </si>
  <si>
    <r>
      <rPr>
        <sz val="6.5"/>
        <color rgb="FF000000"/>
        <rFont val="Arial MT"/>
      </rPr>
      <t>T</t>
    </r>
    <r>
      <rPr>
        <sz val="6.5"/>
        <color rgb="FFFF0000"/>
        <rFont val="Arial MT"/>
      </rPr>
      <t>AHH</t>
    </r>
    <r>
      <rPr>
        <sz val="6.5"/>
        <color rgb="FF000000"/>
        <rFont val="Arial MT"/>
      </rPr>
      <t>-1231-204*</t>
    </r>
  </si>
  <si>
    <t>TAHH-1231-208*</t>
  </si>
  <si>
    <t>Temperature - HP Lube Oil DE Bearing Return</t>
  </si>
  <si>
    <t>Sensors - HP Lube Oil System;</t>
  </si>
  <si>
    <t>ZAHH-1231-185*</t>
  </si>
  <si>
    <t>VAHH-1231-193*</t>
  </si>
  <si>
    <t>TAHH-1231-207*</t>
  </si>
  <si>
    <t>ZAHH-1231-184*</t>
  </si>
  <si>
    <t>VAHH-1231-192*</t>
  </si>
  <si>
    <t>TAHH-1231-206*</t>
  </si>
  <si>
    <t>ZAHH-1231-183*</t>
  </si>
  <si>
    <t>VAHH-1231-191*</t>
  </si>
  <si>
    <t>-</t>
  </si>
  <si>
    <t>YAHH-1231-182*</t>
  </si>
  <si>
    <t>TAHH-1231-205*</t>
  </si>
  <si>
    <t>Later Later Later Later Later Later Later
Later</t>
  </si>
  <si>
    <t>VAHH-1231-190*</t>
  </si>
  <si>
    <t>LSH-1231-150*</t>
  </si>
  <si>
    <t>LAH-1231-150*</t>
  </si>
  <si>
    <r>
      <rPr>
        <sz val="6.5"/>
        <color rgb="FF000000"/>
        <rFont val="Arial MT"/>
      </rPr>
      <t>PI</t>
    </r>
    <r>
      <rPr>
        <sz val="6.5"/>
        <color rgb="FFFF0000"/>
        <rFont val="Arial MT"/>
      </rPr>
      <t>AL</t>
    </r>
    <r>
      <rPr>
        <sz val="6.5"/>
        <color rgb="FF000000"/>
        <rFont val="Arial MT"/>
      </rPr>
      <t>-1231-151*</t>
    </r>
  </si>
  <si>
    <r>
      <rPr>
        <sz val="6.5"/>
        <color rgb="FF000000"/>
        <rFont val="Arial MT"/>
      </rPr>
      <t>PI</t>
    </r>
    <r>
      <rPr>
        <sz val="6.5"/>
        <color rgb="FFFF0000"/>
        <rFont val="Arial MT"/>
      </rPr>
      <t>ALL</t>
    </r>
    <r>
      <rPr>
        <sz val="6.5"/>
        <color rgb="FF000000"/>
        <rFont val="Arial MT"/>
      </rPr>
      <t>-1231-152*</t>
    </r>
  </si>
  <si>
    <t>PS-1231-246*</t>
  </si>
  <si>
    <t>PAH-1231-246*</t>
  </si>
  <si>
    <t>PS-1231-247*</t>
  </si>
  <si>
    <t>PAH-1231-247*</t>
  </si>
  <si>
    <t>PS-1231-248*</t>
  </si>
  <si>
    <t>PAH-1231-248*</t>
  </si>
  <si>
    <t>PS-1231-249*</t>
  </si>
  <si>
    <t>PAH-1231-249*</t>
  </si>
  <si>
    <t>XS-1231-170*</t>
  </si>
  <si>
    <t>XL-1231-170*</t>
  </si>
  <si>
    <t>XS-1231-171*</t>
  </si>
  <si>
    <t>XL-1231-171*</t>
  </si>
  <si>
    <t>XS-1231-172*</t>
  </si>
  <si>
    <t>XA-1231-172*</t>
  </si>
  <si>
    <t>XS-1231-173*</t>
  </si>
  <si>
    <t>XA-1231-173*</t>
  </si>
  <si>
    <t>XS-1231-174*</t>
  </si>
  <si>
    <t>XS-1231-175*</t>
  </si>
  <si>
    <t>XS-1231-150*</t>
  </si>
  <si>
    <t>XS-1231-151*</t>
  </si>
  <si>
    <t>XA-1231-151*</t>
  </si>
  <si>
    <t>XS-1231-152*</t>
  </si>
  <si>
    <t>XA-1231-152*</t>
  </si>
  <si>
    <t>XS-1231-153*</t>
  </si>
  <si>
    <t>XA-1231-153*</t>
  </si>
  <si>
    <t>XS-1231-154*</t>
  </si>
  <si>
    <t>XS-1231-155*</t>
  </si>
  <si>
    <t>XS-1231-156*</t>
  </si>
  <si>
    <t>XS-1231-157*</t>
  </si>
  <si>
    <t>XS-1231-158*</t>
  </si>
  <si>
    <t>XS-1231-159*</t>
  </si>
  <si>
    <t>XS-1231-160*</t>
  </si>
  <si>
    <t>XL-1231-160*</t>
  </si>
  <si>
    <t>XS-1231-161*</t>
  </si>
  <si>
    <t>XL-1231-161*</t>
  </si>
  <si>
    <t>XS-1231-162*</t>
  </si>
  <si>
    <t>XL-1231-162*</t>
  </si>
  <si>
    <t>XS-1231-163*</t>
  </si>
  <si>
    <t>XL-1231-163*</t>
  </si>
  <si>
    <t>XS-1231-164*</t>
  </si>
  <si>
    <t>XL-1231-164*</t>
  </si>
  <si>
    <t>XS-1231-165*</t>
  </si>
  <si>
    <t>XL-1231-165*</t>
  </si>
  <si>
    <t>XS-1231-166*</t>
  </si>
  <si>
    <t>XL-1231-166*</t>
  </si>
  <si>
    <t>XS-1231-167*</t>
  </si>
  <si>
    <t>XA-1231-167*</t>
  </si>
  <si>
    <t>XS-1231-168*</t>
  </si>
  <si>
    <t>XA-1231-168*</t>
  </si>
  <si>
    <t>ST-1231-150*</t>
  </si>
  <si>
    <t>SIAL-Ci-1231-150*</t>
  </si>
  <si>
    <t>RPM</t>
  </si>
  <si>
    <t>MGS -10</t>
  </si>
  <si>
    <t>SAL-Co-1231-150*</t>
  </si>
  <si>
    <t>MGS</t>
  </si>
  <si>
    <t>SIC-SP-1231-150*</t>
  </si>
  <si>
    <t>MGS to MCS</t>
  </si>
  <si>
    <t>XS-1231-180*</t>
  </si>
  <si>
    <t>XS-1231-181*</t>
  </si>
  <si>
    <t>XA-1231-181*</t>
  </si>
  <si>
    <t>XS-1231-182*</t>
  </si>
  <si>
    <t>XA-1231-182*</t>
  </si>
  <si>
    <t>XS-1231-183*</t>
  </si>
  <si>
    <t>XS-1231-184*</t>
  </si>
  <si>
    <t>XA-1231-184*</t>
  </si>
  <si>
    <t>XS-1231-185*</t>
  </si>
  <si>
    <t>XA-1231-185*</t>
  </si>
  <si>
    <t>XS XS XS XS XS
XS XS XS XS XS</t>
  </si>
  <si>
    <t>XS XS XA XA XA
XS XS XA XA XA</t>
  </si>
  <si>
    <t>XS-1231-190*</t>
  </si>
  <si>
    <t>XS-1231-191*</t>
  </si>
  <si>
    <t>XS-1231-192*</t>
  </si>
  <si>
    <t>XA-1231-192*</t>
  </si>
  <si>
    <t>XS-1231-193*</t>
  </si>
  <si>
    <t>XL-1231-193*</t>
  </si>
  <si>
    <t>XS-1231-194*</t>
  </si>
  <si>
    <t>XL-1231-194*</t>
  </si>
  <si>
    <t>XS-1231-200*</t>
  </si>
  <si>
    <t>XS-1231-201*</t>
  </si>
  <si>
    <t>XS-1231-202*</t>
  </si>
  <si>
    <t>XA-1231-202*</t>
  </si>
  <si>
    <t>XS-1231-203*</t>
  </si>
  <si>
    <t>XL-1231-203*</t>
  </si>
  <si>
    <t>XS-1231-204*</t>
  </si>
  <si>
    <t>XL-1231-204*</t>
  </si>
  <si>
    <t>XS-1231-210*</t>
  </si>
  <si>
    <t>XS-1231-211*</t>
  </si>
  <si>
    <t>XS-1231-212*</t>
  </si>
  <si>
    <t>XA-1231-212*</t>
  </si>
  <si>
    <t>XS-1231-213*</t>
  </si>
  <si>
    <t>XL-1231-213*</t>
  </si>
  <si>
    <t>XL-1231-214*</t>
  </si>
  <si>
    <t>XS-1231-221*</t>
  </si>
  <si>
    <t>XS-1231-222*</t>
  </si>
  <si>
    <t>XA-1231-222*</t>
  </si>
  <si>
    <t>XS-1231-223*</t>
  </si>
  <si>
    <t>XL-1231-223*</t>
  </si>
  <si>
    <t>XS-1231-224*</t>
  </si>
  <si>
    <t>XL-1231-224*</t>
  </si>
  <si>
    <t>XS-1231-230*</t>
  </si>
  <si>
    <t>XS-1231-231*</t>
  </si>
  <si>
    <t>XS-1231-232*</t>
  </si>
  <si>
    <t>XA-1231-232*</t>
  </si>
  <si>
    <t>XS-1231-233*</t>
  </si>
  <si>
    <t>XL-1231-233*</t>
  </si>
  <si>
    <t>XS-1231-234*</t>
  </si>
  <si>
    <t>XL-1231-234*</t>
  </si>
  <si>
    <t>XS-1231-240*</t>
  </si>
  <si>
    <t>XS-1231-241*</t>
  </si>
  <si>
    <t>XS-1231-242*</t>
  </si>
  <si>
    <t>XA-1231-242*</t>
  </si>
  <si>
    <t>XS-1231-243*</t>
  </si>
  <si>
    <t>XL-1231-243*</t>
  </si>
  <si>
    <t>XS-1231-244*</t>
  </si>
  <si>
    <t>XL-1231-244*</t>
  </si>
  <si>
    <t>XS-1231-245*</t>
  </si>
  <si>
    <t>Tag SAP</t>
  </si>
  <si>
    <t>071-CAE-1340, 071-CAE-1345</t>
  </si>
  <si>
    <t>Integrations</t>
  </si>
  <si>
    <t>071-CAE-1350</t>
  </si>
  <si>
    <t>071-CAE-2340, 071-CAE-2345</t>
  </si>
  <si>
    <t>071-CAE-2350</t>
  </si>
  <si>
    <t>071-CM-1340/1345</t>
  </si>
  <si>
    <t>071-CM-1350</t>
  </si>
  <si>
    <t>071-CM-2341/2345</t>
  </si>
  <si>
    <t>071-CM-2351</t>
  </si>
  <si>
    <t>071-CAE-1300</t>
  </si>
  <si>
    <t>071-CAE-2300</t>
  </si>
  <si>
    <t>071-CM-1300</t>
  </si>
  <si>
    <t>071-CM-2300</t>
  </si>
  <si>
    <t>W-C-UC-123101A</t>
  </si>
  <si>
    <t>W-C-UC-123101B</t>
  </si>
  <si>
    <t>W-C-UC-123101C</t>
  </si>
  <si>
    <t>M-C-UC-123101A-02</t>
  </si>
  <si>
    <t>M-C-UC-123101B-02</t>
  </si>
  <si>
    <t>M-C-UC-123101C-02</t>
  </si>
  <si>
    <t>C-UC-123101A-01 LP-IP</t>
  </si>
  <si>
    <t>C-UC-123101A-02</t>
  </si>
  <si>
    <t>C-UC-123101B-01</t>
  </si>
  <si>
    <t>C-UC-123101B-02</t>
  </si>
  <si>
    <t>C-UC-123101C-01 LP-IP</t>
  </si>
  <si>
    <t>C-UC-123101C-02 HP</t>
  </si>
  <si>
    <t>C-UC-122501-01</t>
  </si>
  <si>
    <t>C-GG-C-123101A-01A, C-GG-C-123101A-01B</t>
  </si>
  <si>
    <t>C-GG-C-123101B-01A, C-GG-C-123101B-01B</t>
  </si>
  <si>
    <t xml:space="preserve">C-GG-C-123101C-01A, C-GG-C-123101C-01B </t>
  </si>
  <si>
    <t>CM-2910</t>
  </si>
  <si>
    <t>CBA-2910</t>
  </si>
  <si>
    <t>Tag Oil Analysis</t>
  </si>
  <si>
    <t>CIP Sotreq</t>
  </si>
  <si>
    <t>V0132/V0133</t>
  </si>
  <si>
    <t>V0137/V0138</t>
  </si>
  <si>
    <t>V0142/V0143</t>
  </si>
  <si>
    <t>V0147/V0148</t>
  </si>
  <si>
    <t>V0225</t>
  </si>
  <si>
    <t>V0231</t>
  </si>
  <si>
    <t>V0221/V0222</t>
  </si>
  <si>
    <t>V0227/V0228</t>
  </si>
  <si>
    <t>F0268</t>
  </si>
  <si>
    <t>F0276</t>
  </si>
  <si>
    <t>F0284</t>
  </si>
  <si>
    <t>F0405</t>
  </si>
  <si>
    <t>B0550/B0551/B0552</t>
  </si>
  <si>
    <t>REPETIDO CIP EQUIPAMENTOS PRINCIPAL</t>
  </si>
  <si>
    <t>gen_dff63799d5c73e3eb0febcc005aeea4cf1423fed9b0aeea350b808a8a7c1ace7</t>
  </si>
  <si>
    <t>Variaveis Calculadas</t>
  </si>
  <si>
    <t>gen_86361b282d8feeab40df1beaab2b553a8c39c7e5039b1fd006bd911da90310ba</t>
  </si>
  <si>
    <t>gen_e051c395c30a67e02dc8dd99291720367a3f1433dbbf7c50c421bc19bc8ef316</t>
  </si>
  <si>
    <t>gen_d71367516bd3c5611d7797bc6c42c10c4af3150e3117afc4b5364f47a5bccfa4</t>
  </si>
  <si>
    <t>gen_a9e17b584e9363d329b773041be8ed1d5e50c596c465a7f2d64f1b60093a9e19</t>
  </si>
  <si>
    <t>gen_46b0cc5b5ae1b7f554943e77e4ecf6ab79e45aa4780a09be02173bbc04c28c03</t>
  </si>
  <si>
    <t>gen_85f125478550ba1f25601f23e1b6cf5cefb35c1f4fe320a15b9e97740ee4c65d</t>
  </si>
  <si>
    <t>gen_158088e4984042063849f4702e1c9905547ec5dfae3ccfb68062bcb1d6142dfb</t>
  </si>
  <si>
    <t>gen_e4b6e36a36059e72b89f7c31508ff86444d63c2e9e3608b11893683f3e8a8c91</t>
  </si>
  <si>
    <t>gen_36900e40ace0c998fb04a0efb554cd9eb3be51fa4513057e79cfdb5419a07b62</t>
  </si>
  <si>
    <t>gen_0906eaf18fac188c835fb55783489965f62808ac441e2f92c92878b9e7fee0be</t>
  </si>
  <si>
    <t>gen_df64be0bf52106c196f30252335025f2c158f7ed9daed2c4021fc8bc915852fe</t>
  </si>
  <si>
    <t>gen_5b2b904d3d85bc6e8255f371ea0d8bf9c4d3e559571651371ac55f91db63a57c</t>
  </si>
  <si>
    <t>gen_beb3bfd1e908ff962d31bfe1a53885d8f25f6eea6511b8dca232150de5a7f300</t>
  </si>
  <si>
    <t>gen_ffc95adfaa2774b3a2c8f0fd6d07b809ce8bc96d99296e9e072ab8bd86b8efae</t>
  </si>
  <si>
    <t>gen_b0edee38e65d34e317b079a2478f6e8bd3d70950ccd4e9a93c100df700d790a0</t>
  </si>
  <si>
    <t>gen_ec02e8c64debb4e5d67fc68d489286d7ef2c45eb503ab2604731fc1aeb5ef749</t>
  </si>
  <si>
    <t>gen_cadbdc9b68b4ee6a11559bc72d35b6f8a6158a1a159dab8ad7c83d52b77d7789</t>
  </si>
  <si>
    <t>gen_9385865c4a68c38f16653e1460bb1b87ae08968fbe0a31603e829f3486bc690c</t>
  </si>
  <si>
    <t>gen_0d048ae6d28752d4bab34681147831f98c6897f8c231f5bc1855fb43483be717</t>
  </si>
  <si>
    <t>gen_3530d33a2183f4ff665722bf2ae1759d443bf78b7885e16848f4e900cf89f734</t>
  </si>
  <si>
    <t>gen_105e35cee135e9c54e1a149dc6238f57e39e6b2adea50b6729f68b3e19446a95</t>
  </si>
  <si>
    <t>gen_0101a4639db6d796a217e9382968dffa2b9e2293fc51417473ea891aeac7258d</t>
  </si>
  <si>
    <t>gen_eabf584991de45bdcdbad346e81d1c08146cf01bf900d3bfe01c03785ed47722</t>
  </si>
  <si>
    <t>FRADE</t>
  </si>
  <si>
    <t>Status do Equipamento</t>
  </si>
  <si>
    <t>FORTE</t>
  </si>
  <si>
    <t>BRAVO</t>
  </si>
  <si>
    <t>Descrição da Tag</t>
  </si>
  <si>
    <t>UM PI</t>
  </si>
  <si>
    <t>foram</t>
  </si>
  <si>
    <t>FRTS-071-FI-1004</t>
  </si>
  <si>
    <t>P50_ZE-1231181CC</t>
  </si>
  <si>
    <t>Name EN</t>
  </si>
  <si>
    <t>Name PT</t>
  </si>
  <si>
    <t>Válvula - Controle Anti-Hidratos</t>
  </si>
  <si>
    <t>Válvula - Controle Anti-Surge</t>
  </si>
  <si>
    <t>Válvula - BDV Descarga de Gás de Processo para Tocha</t>
  </si>
  <si>
    <t>Válvula - Desvio de Gás Quente</t>
  </si>
  <si>
    <t>Delta de Pressão - Filtro de Descarga</t>
  </si>
  <si>
    <t>Delta de Pressão - Vazão de Sucção</t>
  </si>
  <si>
    <t>Nome Atributo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</si>
</sst>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9">
    <font>
      <sz val="11"/>
      <color theme="1"/>
      <name val="Aptos Narrow"/>
      <family val="2"/>
      <scheme val="minor"/>
    </font>
    <font>
      <b/>
      <sz val="11"/>
      <color theme="1"/>
      <name val="Aptos Narrow"/>
      <family val="2"/>
      <scheme val="minor"/>
    </font>
    <font>
      <b/>
      <sz val="10"/>
      <color rgb="FF1D273B"/>
      <name val="Aptos Narrow"/>
      <family val="2"/>
      <scheme val="minor"/>
    </font>
    <font>
      <sz val="12"/>
      <color theme="1"/>
      <name val="Aptos Narrow"/>
      <family val="2"/>
      <scheme val="minor"/>
    </font>
    <font>
      <sz val="11"/>
      <color rgb="FF000000"/>
      <name val="Aptos Narrow"/>
      <family val="2"/>
    </font>
    <font>
      <sz val="11"/>
      <color theme="1"/>
      <name val="Aptos Narrow"/>
      <family val="2"/>
    </font>
    <font>
      <sz val="11"/>
      <color rgb="FFFF0000"/>
      <name val="Aptos Narrow"/>
      <family val="2"/>
    </font>
    <font>
      <sz val="11"/>
      <color rgb="FF000000"/>
      <name val="Aptos Narrow"/>
      <family val="2"/>
      <charset val="1"/>
    </font>
    <font>
      <b/>
      <sz val="11"/>
      <color rgb="FF000000"/>
      <name val="Aptos Narrow"/>
      <family val="2"/>
    </font>
    <font>
      <b/>
      <sz val="14"/>
      <color theme="1"/>
      <name val="Aptos Narrow"/>
      <family val="2"/>
    </font>
    <font>
      <sz val="8"/>
      <name val="Microsoft Sans Serif"/>
      <family val="2"/>
    </font>
    <font>
      <sz val="8"/>
      <name val="Arial MT"/>
      <family val="2"/>
    </font>
    <font>
      <strike/>
      <sz val="8"/>
      <color rgb="FFFF0000"/>
      <name val="Arial MT"/>
      <family val="2"/>
    </font>
    <font>
      <b/>
      <sz val="8"/>
      <name val="Arial"/>
      <family val="2"/>
    </font>
    <font>
      <sz val="8"/>
      <name val="Arial MT"/>
    </font>
    <font>
      <sz val="10"/>
      <color rgb="FF000000"/>
      <name val="Times New Roman"/>
      <family val="1"/>
    </font>
    <font>
      <sz val="8"/>
      <color rgb="FF000000"/>
      <name val="Arial MT"/>
    </font>
    <font>
      <sz val="8"/>
      <color rgb="FFFF0000"/>
      <name val="Arial MT"/>
    </font>
    <font>
      <sz val="8"/>
      <color rgb="FF000000"/>
      <name val="Microsoft Sans Serif"/>
      <family val="2"/>
    </font>
    <font>
      <sz val="8"/>
      <color rgb="FF000000"/>
      <name val="Arial MT"/>
      <family val="2"/>
    </font>
    <font>
      <sz val="8"/>
      <name val="Aptos Narrow"/>
      <family val="2"/>
      <scheme val="minor"/>
    </font>
    <font>
      <b/>
      <sz val="10"/>
      <color rgb="FF1D273B"/>
      <name val="Aptos Narrow"/>
      <family val="2"/>
    </font>
    <font>
      <b/>
      <sz val="11"/>
      <color theme="1"/>
      <name val="Aptos Narrow"/>
      <family val="2"/>
    </font>
    <font>
      <sz val="9"/>
      <color indexed="81"/>
      <name val="Segoe UI"/>
      <family val="2"/>
    </font>
    <font>
      <b/>
      <sz val="9"/>
      <color indexed="81"/>
      <name val="Segoe UI"/>
      <family val="2"/>
    </font>
    <font>
      <b/>
      <sz val="11"/>
      <name val="Calibri"/>
      <family val="2"/>
    </font>
    <font>
      <sz val="11"/>
      <color rgb="FFFF0000"/>
      <name val="Aptos Narrow"/>
      <family val="2"/>
      <scheme val="minor"/>
    </font>
    <font>
      <b/>
      <sz val="6.5"/>
      <name val="Times New Roman"/>
      <family val="1"/>
    </font>
    <font>
      <sz val="6.5"/>
      <name val="Arial MT"/>
    </font>
    <font>
      <sz val="6.5"/>
      <color rgb="FF000000"/>
      <name val="Arial MT"/>
    </font>
    <font>
      <sz val="6.5"/>
      <color rgb="FFFF0000"/>
      <name val="Arial MT"/>
    </font>
    <font>
      <sz val="11"/>
      <name val="Aptos Narrow"/>
      <family val="2"/>
      <scheme val="minor"/>
    </font>
    <font>
      <sz val="11"/>
      <color rgb="FF242424"/>
      <name val="Aptos Narrow"/>
      <family val="2"/>
    </font>
    <font>
      <sz val="11"/>
      <color rgb="FF9C0006"/>
      <name val="Aptos Narrow"/>
      <family val="2"/>
    </font>
    <font>
      <b/>
      <sz val="11"/>
      <name val="Aptos Narrow"/>
      <family val="2"/>
      <scheme val="minor"/>
    </font>
    <font>
      <sz val="10"/>
      <color rgb="FF000000"/>
      <name val="Segoe UI"/>
      <family val="2"/>
    </font>
    <font>
      <b/>
      <sz val="11"/>
      <color rgb="FF1D273B"/>
      <name val="Aptos Narrow"/>
      <family val="2"/>
      <scheme val="minor"/>
    </font>
    <font>
      <sz val="10"/>
      <color rgb="FF1D273B"/>
      <name val="Segoe UI"/>
      <family val="2"/>
    </font>
    <font>
      <sz val="10"/>
      <color theme="1"/>
      <name val="Segoe UI"/>
      <family val="2"/>
    </font>
  </fonts>
  <fills count="27">
    <fill>
      <patternFill patternType="none"/>
    </fill>
    <fill>
      <patternFill patternType="gray125"/>
    </fill>
    <fill>
      <patternFill patternType="solid">
        <fgColor theme="4" tint="0.79998168889431442"/>
        <bgColor theme="4" tint="0.79998168889431442"/>
      </patternFill>
    </fill>
    <fill>
      <patternFill patternType="solid">
        <fgColor theme="0" tint="-0.14999847407452621"/>
        <bgColor indexed="64"/>
      </patternFill>
    </fill>
    <fill>
      <patternFill patternType="solid">
        <fgColor rgb="FFFFFF00"/>
        <bgColor indexed="64"/>
      </patternFill>
    </fill>
    <fill>
      <patternFill patternType="solid">
        <fgColor rgb="FFFFFF00"/>
        <bgColor theme="4" tint="0.79998168889431442"/>
      </patternFill>
    </fill>
    <fill>
      <patternFill patternType="solid">
        <fgColor rgb="FFFF0000"/>
        <bgColor indexed="64"/>
      </patternFill>
    </fill>
    <fill>
      <patternFill patternType="solid">
        <fgColor rgb="FFC0E6F5"/>
        <bgColor rgb="FFC0E6F5"/>
      </patternFill>
    </fill>
    <fill>
      <patternFill patternType="solid">
        <fgColor rgb="FFFFC000"/>
        <bgColor indexed="64"/>
      </patternFill>
    </fill>
    <fill>
      <patternFill patternType="solid">
        <fgColor theme="0" tint="-0.249977111117893"/>
        <bgColor indexed="64"/>
      </patternFill>
    </fill>
    <fill>
      <patternFill patternType="solid">
        <fgColor theme="2" tint="-9.9978637043366805E-2"/>
        <bgColor indexed="64"/>
      </patternFill>
    </fill>
    <fill>
      <patternFill patternType="solid">
        <fgColor theme="4" tint="0.79998168889431442"/>
        <bgColor indexed="64"/>
      </patternFill>
    </fill>
    <fill>
      <patternFill patternType="solid">
        <fgColor theme="8" tint="0.59999389629810485"/>
        <bgColor indexed="64"/>
      </patternFill>
    </fill>
    <fill>
      <patternFill patternType="solid">
        <fgColor rgb="FFFFC000"/>
        <bgColor rgb="FF000000"/>
      </patternFill>
    </fill>
    <fill>
      <patternFill patternType="solid">
        <fgColor rgb="FFFFC000"/>
        <bgColor rgb="FFC0E6F5"/>
      </patternFill>
    </fill>
    <fill>
      <patternFill patternType="solid">
        <fgColor theme="6" tint="0.39997558519241921"/>
        <bgColor indexed="64"/>
      </patternFill>
    </fill>
    <fill>
      <patternFill patternType="solid">
        <fgColor theme="9" tint="0.79998168889431442"/>
        <bgColor indexed="64"/>
      </patternFill>
    </fill>
    <fill>
      <patternFill patternType="solid">
        <fgColor theme="5" tint="0.59999389629810485"/>
        <bgColor indexed="64"/>
      </patternFill>
    </fill>
    <fill>
      <patternFill patternType="solid">
        <fgColor theme="4"/>
        <bgColor theme="4"/>
      </patternFill>
    </fill>
    <fill>
      <patternFill patternType="solid">
        <fgColor rgb="FFFFFF00"/>
        <bgColor rgb="FF000000"/>
      </patternFill>
    </fill>
    <fill>
      <patternFill patternType="solid">
        <fgColor rgb="FF00FFFF"/>
        <bgColor rgb="FF000000"/>
      </patternFill>
    </fill>
    <fill>
      <patternFill patternType="solid">
        <fgColor theme="6" tint="0.59999389629810485"/>
        <bgColor indexed="64"/>
      </patternFill>
    </fill>
    <fill>
      <patternFill patternType="solid">
        <fgColor theme="8" tint="0.79998168889431442"/>
        <bgColor indexed="64"/>
      </patternFill>
    </fill>
    <fill>
      <patternFill patternType="solid">
        <fgColor theme="0" tint="-4.9989318521683403E-2"/>
        <bgColor indexed="64"/>
      </patternFill>
    </fill>
    <fill>
      <patternFill patternType="solid">
        <fgColor theme="5" tint="0.79998168889431442"/>
        <bgColor indexed="64"/>
      </patternFill>
    </fill>
    <fill>
      <patternFill patternType="solid">
        <fgColor rgb="FF92D050"/>
        <bgColor indexed="64"/>
      </patternFill>
    </fill>
    <fill>
      <patternFill patternType="solid">
        <fgColor rgb="FF00B050"/>
        <bgColor indexed="64"/>
      </patternFill>
    </fill>
  </fills>
  <borders count="3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top style="thin">
        <color theme="4" tint="0.39997558519241921"/>
      </top>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n">
        <color indexed="64"/>
      </left>
      <right style="thin">
        <color indexed="64"/>
      </right>
      <top style="thin">
        <color theme="4" tint="0.39997558519241921"/>
      </top>
      <bottom style="thin">
        <color theme="4" tint="0.39997558519241921"/>
      </bottom>
      <diagonal/>
    </border>
    <border>
      <left style="thin">
        <color rgb="FF000000"/>
      </left>
      <right/>
      <top/>
      <bottom/>
      <diagonal/>
    </border>
    <border>
      <left style="thin">
        <color rgb="FF000000"/>
      </left>
      <right/>
      <top/>
      <bottom style="thin">
        <color rgb="FF7E7E7E"/>
      </bottom>
      <diagonal/>
    </border>
    <border>
      <left style="thin">
        <color rgb="FF000000"/>
      </left>
      <right style="thin">
        <color rgb="FF000000"/>
      </right>
      <top/>
      <bottom style="thin">
        <color rgb="FF7E7E7E"/>
      </bottom>
      <diagonal/>
    </border>
    <border>
      <left/>
      <right style="thin">
        <color rgb="FF000000"/>
      </right>
      <top/>
      <bottom style="thin">
        <color rgb="FF7E7E7E"/>
      </bottom>
      <diagonal/>
    </border>
    <border>
      <left/>
      <right/>
      <top style="thin">
        <color rgb="FF000000"/>
      </top>
      <bottom style="thin">
        <color rgb="FF7E7E7E"/>
      </bottom>
      <diagonal/>
    </border>
    <border>
      <left/>
      <right style="thin">
        <color rgb="FF000000"/>
      </right>
      <top style="thin">
        <color rgb="FF000000"/>
      </top>
      <bottom style="thin">
        <color rgb="FF7E7E7E"/>
      </bottom>
      <diagonal/>
    </border>
    <border>
      <left/>
      <right/>
      <top style="thin">
        <color rgb="FF7E7E7E"/>
      </top>
      <bottom style="thin">
        <color rgb="FF7E7E7E"/>
      </bottom>
      <diagonal/>
    </border>
    <border>
      <left/>
      <right style="thin">
        <color rgb="FF000000"/>
      </right>
      <top style="thin">
        <color rgb="FF7E7E7E"/>
      </top>
      <bottom style="thin">
        <color rgb="FF7E7E7E"/>
      </bottom>
      <diagonal/>
    </border>
    <border>
      <left style="thin">
        <color rgb="FF000000"/>
      </left>
      <right/>
      <top style="thin">
        <color rgb="FF000000"/>
      </top>
      <bottom style="thin">
        <color rgb="FF7E7E7E"/>
      </bottom>
      <diagonal/>
    </border>
    <border>
      <left style="thin">
        <color rgb="FF000000"/>
      </left>
      <right style="thin">
        <color rgb="FF000000"/>
      </right>
      <top style="thin">
        <color rgb="FF000000"/>
      </top>
      <bottom style="thin">
        <color rgb="FF7E7E7E"/>
      </bottom>
      <diagonal/>
    </border>
    <border>
      <left/>
      <right style="thin">
        <color rgb="FF000000"/>
      </right>
      <top/>
      <bottom/>
      <diagonal/>
    </border>
    <border>
      <left/>
      <right/>
      <top/>
      <bottom style="thin">
        <color rgb="FF7E7E7E"/>
      </bottom>
      <diagonal/>
    </border>
    <border>
      <left/>
      <right style="thin">
        <color indexed="64"/>
      </right>
      <top/>
      <bottom/>
      <diagonal/>
    </border>
    <border>
      <left/>
      <right/>
      <top style="thin">
        <color rgb="FF44B3E1"/>
      </top>
      <bottom style="thin">
        <color rgb="FF44B3E1"/>
      </bottom>
      <diagonal/>
    </border>
  </borders>
  <cellStyleXfs count="2">
    <xf numFmtId="0" fontId="0" fillId="0" borderId="0"/>
    <xf numFmtId="0" fontId="3" fillId="0" borderId="0"/>
  </cellStyleXfs>
  <cellXfs count="217">
    <xf numFmtId="0" fontId="0" fillId="0" borderId="0" xfId="0"/>
    <xf numFmtId="0" fontId="2" fillId="0" borderId="1" xfId="1" applyFont="1" applyBorder="1" applyAlignment="1">
      <alignment horizontal="center"/>
    </xf>
    <xf numFmtId="0" fontId="0" fillId="0" borderId="1" xfId="0" applyBorder="1"/>
    <xf numFmtId="0" fontId="1" fillId="3" borderId="1" xfId="0" applyFont="1" applyFill="1" applyBorder="1" applyAlignment="1">
      <alignment horizontal="center"/>
    </xf>
    <xf numFmtId="49" fontId="0" fillId="2" borderId="1" xfId="0" applyNumberFormat="1" applyFill="1" applyBorder="1" applyAlignment="1">
      <alignment vertical="center"/>
    </xf>
    <xf numFmtId="49" fontId="0" fillId="0" borderId="1" xfId="0" applyNumberFormat="1" applyBorder="1" applyAlignment="1">
      <alignment vertical="center"/>
    </xf>
    <xf numFmtId="0" fontId="0" fillId="4" borderId="1" xfId="0" applyFill="1" applyBorder="1"/>
    <xf numFmtId="49" fontId="0" fillId="5" borderId="1" xfId="0" applyNumberFormat="1" applyFill="1" applyBorder="1" applyAlignment="1">
      <alignment vertical="center"/>
    </xf>
    <xf numFmtId="0" fontId="2" fillId="0" borderId="2" xfId="1" applyFont="1" applyBorder="1" applyAlignment="1">
      <alignment horizontal="center"/>
    </xf>
    <xf numFmtId="0" fontId="0" fillId="0" borderId="0" xfId="0" applyAlignment="1">
      <alignment wrapText="1"/>
    </xf>
    <xf numFmtId="0" fontId="4" fillId="0" borderId="0" xfId="0" applyFont="1"/>
    <xf numFmtId="0" fontId="7" fillId="0" borderId="0" xfId="0" applyFont="1"/>
    <xf numFmtId="0" fontId="4" fillId="0" borderId="0" xfId="0" applyFont="1" applyAlignment="1">
      <alignment wrapText="1"/>
    </xf>
    <xf numFmtId="0" fontId="0" fillId="0" borderId="3" xfId="0" applyBorder="1"/>
    <xf numFmtId="0" fontId="0" fillId="0" borderId="4" xfId="0" applyBorder="1"/>
    <xf numFmtId="0" fontId="0" fillId="0" borderId="5" xfId="0" applyBorder="1"/>
    <xf numFmtId="0" fontId="5" fillId="0" borderId="0" xfId="0" applyFont="1"/>
    <xf numFmtId="0" fontId="0" fillId="4" borderId="0" xfId="0" applyFill="1"/>
    <xf numFmtId="0" fontId="4" fillId="0" borderId="4" xfId="0" applyFont="1" applyBorder="1"/>
    <xf numFmtId="0" fontId="4" fillId="0" borderId="5" xfId="0" applyFont="1" applyBorder="1"/>
    <xf numFmtId="0" fontId="4" fillId="4" borderId="0" xfId="0" applyFont="1" applyFill="1"/>
    <xf numFmtId="0" fontId="4" fillId="8" borderId="0" xfId="0" applyFont="1" applyFill="1"/>
    <xf numFmtId="0" fontId="0" fillId="6" borderId="0" xfId="0" applyFill="1"/>
    <xf numFmtId="0" fontId="8" fillId="0" borderId="1" xfId="0" applyFont="1" applyBorder="1"/>
    <xf numFmtId="0" fontId="8" fillId="0" borderId="6" xfId="0" applyFont="1" applyBorder="1"/>
    <xf numFmtId="0" fontId="4" fillId="0" borderId="7" xfId="0" applyFont="1" applyBorder="1"/>
    <xf numFmtId="0" fontId="4" fillId="0" borderId="8" xfId="0" applyFont="1" applyBorder="1"/>
    <xf numFmtId="0" fontId="5" fillId="0" borderId="1" xfId="0" applyFont="1" applyBorder="1" applyAlignment="1">
      <alignment horizontal="center"/>
    </xf>
    <xf numFmtId="0" fontId="9" fillId="9" borderId="1" xfId="0" applyFont="1" applyFill="1" applyBorder="1" applyAlignment="1">
      <alignment horizontal="center"/>
    </xf>
    <xf numFmtId="0" fontId="9" fillId="9" borderId="2" xfId="0" applyFont="1" applyFill="1" applyBorder="1" applyAlignment="1">
      <alignment horizontal="center"/>
    </xf>
    <xf numFmtId="0" fontId="0" fillId="0" borderId="1" xfId="0" applyBorder="1" applyAlignment="1">
      <alignment horizontal="center"/>
    </xf>
    <xf numFmtId="0" fontId="0" fillId="6" borderId="9" xfId="0" applyFill="1" applyBorder="1"/>
    <xf numFmtId="0" fontId="0" fillId="0" borderId="9" xfId="0" applyBorder="1"/>
    <xf numFmtId="0" fontId="4" fillId="0" borderId="9" xfId="0" applyFont="1" applyBorder="1"/>
    <xf numFmtId="0" fontId="0" fillId="0" borderId="11" xfId="0" applyBorder="1"/>
    <xf numFmtId="0" fontId="13" fillId="0" borderId="10" xfId="0" applyFont="1" applyBorder="1" applyAlignment="1">
      <alignment wrapText="1"/>
    </xf>
    <xf numFmtId="0" fontId="13" fillId="0" borderId="9" xfId="0" applyFont="1" applyBorder="1" applyAlignment="1">
      <alignment wrapText="1"/>
    </xf>
    <xf numFmtId="0" fontId="13" fillId="0" borderId="12" xfId="0" applyFont="1" applyBorder="1" applyAlignment="1">
      <alignment wrapText="1"/>
    </xf>
    <xf numFmtId="0" fontId="14" fillId="0" borderId="14" xfId="0" applyFont="1" applyBorder="1" applyAlignment="1">
      <alignment wrapText="1"/>
    </xf>
    <xf numFmtId="0" fontId="14" fillId="0" borderId="11" xfId="0" applyFont="1" applyBorder="1" applyAlignment="1">
      <alignment wrapText="1"/>
    </xf>
    <xf numFmtId="0" fontId="15" fillId="0" borderId="15" xfId="0" applyFont="1" applyBorder="1" applyAlignment="1">
      <alignment wrapText="1"/>
    </xf>
    <xf numFmtId="0" fontId="16" fillId="0" borderId="11" xfId="0" applyFont="1" applyBorder="1"/>
    <xf numFmtId="0" fontId="14" fillId="0" borderId="16" xfId="0" applyFont="1" applyBorder="1" applyAlignment="1">
      <alignment wrapText="1"/>
    </xf>
    <xf numFmtId="0" fontId="15" fillId="0" borderId="11" xfId="0" applyFont="1" applyBorder="1" applyAlignment="1">
      <alignment wrapText="1"/>
    </xf>
    <xf numFmtId="0" fontId="14" fillId="0" borderId="15" xfId="0" applyFont="1" applyBorder="1" applyAlignment="1">
      <alignment wrapText="1"/>
    </xf>
    <xf numFmtId="0" fontId="15" fillId="0" borderId="16" xfId="0" applyFont="1" applyBorder="1" applyAlignment="1">
      <alignment wrapText="1"/>
    </xf>
    <xf numFmtId="0" fontId="17" fillId="0" borderId="11" xfId="0" applyFont="1" applyBorder="1" applyAlignment="1">
      <alignment wrapText="1"/>
    </xf>
    <xf numFmtId="0" fontId="17" fillId="0" borderId="14" xfId="0" applyFont="1" applyBorder="1" applyAlignment="1">
      <alignment wrapText="1"/>
    </xf>
    <xf numFmtId="0" fontId="17" fillId="0" borderId="11" xfId="0" applyFont="1" applyBorder="1"/>
    <xf numFmtId="0" fontId="17" fillId="0" borderId="15" xfId="0" applyFont="1" applyBorder="1" applyAlignment="1">
      <alignment wrapText="1"/>
    </xf>
    <xf numFmtId="0" fontId="14" fillId="0" borderId="10" xfId="0" applyFont="1" applyBorder="1" applyAlignment="1">
      <alignment wrapText="1"/>
    </xf>
    <xf numFmtId="0" fontId="14" fillId="0" borderId="9" xfId="0" applyFont="1" applyBorder="1" applyAlignment="1">
      <alignment wrapText="1"/>
    </xf>
    <xf numFmtId="0" fontId="4" fillId="2" borderId="9" xfId="0" applyFont="1" applyFill="1" applyBorder="1"/>
    <xf numFmtId="0" fontId="4" fillId="11" borderId="9" xfId="0" applyFont="1" applyFill="1" applyBorder="1"/>
    <xf numFmtId="0" fontId="4" fillId="10" borderId="9" xfId="0" applyFont="1" applyFill="1" applyBorder="1"/>
    <xf numFmtId="0" fontId="4" fillId="8" borderId="9" xfId="0" applyFont="1" applyFill="1" applyBorder="1"/>
    <xf numFmtId="0" fontId="4" fillId="0" borderId="13" xfId="0" applyFont="1" applyBorder="1"/>
    <xf numFmtId="0" fontId="0" fillId="0" borderId="10" xfId="0" applyBorder="1"/>
    <xf numFmtId="0" fontId="0" fillId="2" borderId="10" xfId="0" applyFill="1" applyBorder="1" applyAlignment="1">
      <alignment wrapText="1"/>
    </xf>
    <xf numFmtId="0" fontId="0" fillId="6" borderId="10" xfId="0" applyFill="1" applyBorder="1"/>
    <xf numFmtId="0" fontId="0" fillId="0" borderId="14" xfId="0" applyBorder="1"/>
    <xf numFmtId="0" fontId="0" fillId="0" borderId="9" xfId="0" applyBorder="1" applyAlignment="1">
      <alignment wrapText="1"/>
    </xf>
    <xf numFmtId="0" fontId="13" fillId="4" borderId="12" xfId="0" applyFont="1" applyFill="1" applyBorder="1" applyAlignment="1">
      <alignment wrapText="1"/>
    </xf>
    <xf numFmtId="0" fontId="9" fillId="9" borderId="1" xfId="0" applyFont="1" applyFill="1" applyBorder="1" applyAlignment="1">
      <alignment horizontal="center" wrapText="1"/>
    </xf>
    <xf numFmtId="0" fontId="19" fillId="0" borderId="10" xfId="0" applyFont="1" applyBorder="1" applyAlignment="1">
      <alignment wrapText="1"/>
    </xf>
    <xf numFmtId="0" fontId="16" fillId="0" borderId="14" xfId="0" applyFont="1" applyBorder="1" applyAlignment="1">
      <alignment wrapText="1"/>
    </xf>
    <xf numFmtId="0" fontId="0" fillId="0" borderId="19" xfId="0" applyBorder="1"/>
    <xf numFmtId="0" fontId="1" fillId="0" borderId="9" xfId="0" applyFont="1" applyBorder="1" applyAlignment="1">
      <alignment wrapText="1"/>
    </xf>
    <xf numFmtId="0" fontId="2" fillId="4" borderId="2" xfId="1" applyFont="1" applyFill="1" applyBorder="1" applyAlignment="1">
      <alignment horizontal="center"/>
    </xf>
    <xf numFmtId="0" fontId="2" fillId="4" borderId="1" xfId="1" applyFont="1" applyFill="1" applyBorder="1" applyAlignment="1">
      <alignment horizontal="center"/>
    </xf>
    <xf numFmtId="0" fontId="8" fillId="0" borderId="16" xfId="0" applyFont="1" applyBorder="1"/>
    <xf numFmtId="0" fontId="8" fillId="0" borderId="11" xfId="0" applyFont="1" applyBorder="1"/>
    <xf numFmtId="0" fontId="4" fillId="6" borderId="13" xfId="0" applyFont="1" applyFill="1" applyBorder="1"/>
    <xf numFmtId="0" fontId="4" fillId="6" borderId="9" xfId="0" applyFont="1" applyFill="1" applyBorder="1" applyAlignment="1">
      <alignment wrapText="1"/>
    </xf>
    <xf numFmtId="0" fontId="4" fillId="6" borderId="9" xfId="0" applyFont="1" applyFill="1" applyBorder="1"/>
    <xf numFmtId="0" fontId="4" fillId="7" borderId="9" xfId="0" applyFont="1" applyFill="1" applyBorder="1"/>
    <xf numFmtId="0" fontId="4" fillId="4" borderId="9" xfId="0" applyFont="1" applyFill="1" applyBorder="1"/>
    <xf numFmtId="0" fontId="4" fillId="0" borderId="10" xfId="0" applyFont="1" applyBorder="1"/>
    <xf numFmtId="0" fontId="4" fillId="13" borderId="0" xfId="0" applyFont="1" applyFill="1"/>
    <xf numFmtId="0" fontId="4" fillId="7" borderId="0" xfId="0" applyFont="1" applyFill="1"/>
    <xf numFmtId="0" fontId="4" fillId="0" borderId="17" xfId="0" applyFont="1" applyBorder="1"/>
    <xf numFmtId="0" fontId="4" fillId="0" borderId="18" xfId="0" applyFont="1" applyBorder="1"/>
    <xf numFmtId="0" fontId="4" fillId="0" borderId="19" xfId="0" applyFont="1" applyBorder="1"/>
    <xf numFmtId="0" fontId="4" fillId="2" borderId="0" xfId="0" applyFont="1" applyFill="1"/>
    <xf numFmtId="0" fontId="4" fillId="12" borderId="9" xfId="0" applyFont="1" applyFill="1" applyBorder="1"/>
    <xf numFmtId="0" fontId="6" fillId="7" borderId="9" xfId="0" applyFont="1" applyFill="1" applyBorder="1"/>
    <xf numFmtId="0" fontId="6" fillId="0" borderId="9" xfId="0" applyFont="1" applyBorder="1"/>
    <xf numFmtId="0" fontId="6" fillId="2" borderId="9" xfId="0" applyFont="1" applyFill="1" applyBorder="1"/>
    <xf numFmtId="0" fontId="4" fillId="2" borderId="4" xfId="0" applyFont="1" applyFill="1" applyBorder="1"/>
    <xf numFmtId="0" fontId="0" fillId="2" borderId="9" xfId="0" applyFill="1" applyBorder="1" applyAlignment="1">
      <alignment wrapText="1"/>
    </xf>
    <xf numFmtId="0" fontId="0" fillId="2" borderId="9" xfId="0" applyFill="1" applyBorder="1"/>
    <xf numFmtId="0" fontId="0" fillId="4" borderId="9" xfId="0" applyFill="1" applyBorder="1"/>
    <xf numFmtId="0" fontId="4" fillId="14" borderId="0" xfId="0" applyFont="1" applyFill="1"/>
    <xf numFmtId="0" fontId="7" fillId="13" borderId="0" xfId="0" applyFont="1" applyFill="1"/>
    <xf numFmtId="0" fontId="7" fillId="14" borderId="0" xfId="0" applyFont="1" applyFill="1"/>
    <xf numFmtId="0" fontId="0" fillId="2" borderId="4" xfId="0" applyFill="1" applyBorder="1"/>
    <xf numFmtId="0" fontId="21" fillId="4" borderId="0" xfId="0" applyFont="1" applyFill="1"/>
    <xf numFmtId="0" fontId="0" fillId="0" borderId="1" xfId="0" applyBorder="1" applyAlignment="1">
      <alignment horizontal="left"/>
    </xf>
    <xf numFmtId="0" fontId="4" fillId="0" borderId="9" xfId="0" applyFont="1" applyBorder="1" applyAlignment="1">
      <alignment wrapText="1"/>
    </xf>
    <xf numFmtId="0" fontId="0" fillId="0" borderId="10" xfId="0" applyBorder="1" applyAlignment="1">
      <alignment wrapText="1"/>
    </xf>
    <xf numFmtId="0" fontId="4" fillId="2" borderId="13" xfId="0" applyFont="1" applyFill="1" applyBorder="1"/>
    <xf numFmtId="0" fontId="4" fillId="2" borderId="17" xfId="0" applyFont="1" applyFill="1" applyBorder="1"/>
    <xf numFmtId="0" fontId="4" fillId="2" borderId="18" xfId="0" applyFont="1" applyFill="1" applyBorder="1"/>
    <xf numFmtId="0" fontId="4" fillId="4" borderId="13" xfId="0" applyFont="1" applyFill="1" applyBorder="1"/>
    <xf numFmtId="0" fontId="0" fillId="15" borderId="11" xfId="0" applyFill="1" applyBorder="1"/>
    <xf numFmtId="0" fontId="22" fillId="15" borderId="11" xfId="0" applyFont="1" applyFill="1" applyBorder="1"/>
    <xf numFmtId="0" fontId="0" fillId="15" borderId="14" xfId="0" applyFill="1" applyBorder="1"/>
    <xf numFmtId="0" fontId="4" fillId="0" borderId="11" xfId="0" applyFont="1" applyBorder="1"/>
    <xf numFmtId="0" fontId="4" fillId="0" borderId="1" xfId="0" applyFont="1" applyBorder="1"/>
    <xf numFmtId="0" fontId="14" fillId="4" borderId="15" xfId="0" applyFont="1" applyFill="1" applyBorder="1" applyAlignment="1">
      <alignment wrapText="1"/>
    </xf>
    <xf numFmtId="0" fontId="0" fillId="16" borderId="0" xfId="0" applyFill="1"/>
    <xf numFmtId="0" fontId="0" fillId="0" borderId="18" xfId="0" applyBorder="1"/>
    <xf numFmtId="0" fontId="0" fillId="0" borderId="12" xfId="0" applyBorder="1"/>
    <xf numFmtId="0" fontId="0" fillId="0" borderId="1" xfId="0" applyBorder="1" applyAlignment="1">
      <alignment wrapText="1"/>
    </xf>
    <xf numFmtId="0" fontId="8" fillId="0" borderId="1" xfId="0" applyFont="1" applyBorder="1" applyAlignment="1">
      <alignment wrapText="1"/>
    </xf>
    <xf numFmtId="0" fontId="4" fillId="0" borderId="7" xfId="0" applyFont="1" applyBorder="1" applyAlignment="1">
      <alignment wrapText="1"/>
    </xf>
    <xf numFmtId="0" fontId="4" fillId="17" borderId="13" xfId="0" applyFont="1" applyFill="1" applyBorder="1"/>
    <xf numFmtId="0" fontId="4" fillId="17" borderId="9" xfId="0" applyFont="1" applyFill="1" applyBorder="1"/>
    <xf numFmtId="0" fontId="0" fillId="17" borderId="10" xfId="0" applyFill="1" applyBorder="1"/>
    <xf numFmtId="0" fontId="0" fillId="17" borderId="9" xfId="0" applyFill="1" applyBorder="1"/>
    <xf numFmtId="0" fontId="0" fillId="17" borderId="0" xfId="0" applyFill="1"/>
    <xf numFmtId="0" fontId="2" fillId="18" borderId="20" xfId="1" applyFont="1" applyFill="1" applyBorder="1" applyAlignment="1">
      <alignment horizontal="center"/>
    </xf>
    <xf numFmtId="0" fontId="2" fillId="18" borderId="1" xfId="1" applyFont="1" applyFill="1" applyBorder="1" applyAlignment="1">
      <alignment horizontal="center"/>
    </xf>
    <xf numFmtId="0" fontId="25" fillId="0" borderId="1" xfId="0" applyFont="1" applyBorder="1" applyAlignment="1">
      <alignment horizontal="center" vertical="top"/>
    </xf>
    <xf numFmtId="0" fontId="25" fillId="4" borderId="1" xfId="0" applyFont="1" applyFill="1" applyBorder="1" applyAlignment="1">
      <alignment horizontal="center" vertical="top"/>
    </xf>
    <xf numFmtId="0" fontId="0" fillId="16" borderId="0" xfId="0" applyFill="1" applyAlignment="1">
      <alignment wrapText="1"/>
    </xf>
    <xf numFmtId="0" fontId="6" fillId="0" borderId="4" xfId="0" applyFont="1" applyBorder="1"/>
    <xf numFmtId="0" fontId="6" fillId="2" borderId="4" xfId="0" applyFont="1" applyFill="1" applyBorder="1"/>
    <xf numFmtId="0" fontId="27" fillId="0" borderId="10" xfId="0" applyFont="1" applyBorder="1" applyAlignment="1">
      <alignment wrapText="1"/>
    </xf>
    <xf numFmtId="0" fontId="27" fillId="0" borderId="9" xfId="0" applyFont="1" applyBorder="1" applyAlignment="1">
      <alignment wrapText="1"/>
    </xf>
    <xf numFmtId="0" fontId="27" fillId="0" borderId="13" xfId="0" applyFont="1" applyBorder="1" applyAlignment="1">
      <alignment wrapText="1"/>
    </xf>
    <xf numFmtId="0" fontId="28" fillId="0" borderId="22" xfId="0" applyFont="1" applyBorder="1" applyAlignment="1">
      <alignment wrapText="1"/>
    </xf>
    <xf numFmtId="0" fontId="28" fillId="0" borderId="23" xfId="0" applyFont="1" applyBorder="1" applyAlignment="1">
      <alignment wrapText="1"/>
    </xf>
    <xf numFmtId="0" fontId="28" fillId="0" borderId="24" xfId="0" applyFont="1" applyBorder="1" applyAlignment="1">
      <alignment wrapText="1"/>
    </xf>
    <xf numFmtId="0" fontId="15" fillId="0" borderId="24" xfId="0" applyFont="1" applyBorder="1" applyAlignment="1">
      <alignment wrapText="1"/>
    </xf>
    <xf numFmtId="0" fontId="15" fillId="0" borderId="22" xfId="0" applyFont="1" applyBorder="1" applyAlignment="1">
      <alignment wrapText="1"/>
    </xf>
    <xf numFmtId="0" fontId="28" fillId="0" borderId="29" xfId="0" applyFont="1" applyBorder="1" applyAlignment="1">
      <alignment wrapText="1"/>
    </xf>
    <xf numFmtId="0" fontId="28" fillId="0" borderId="30" xfId="0" applyFont="1" applyBorder="1" applyAlignment="1">
      <alignment wrapText="1"/>
    </xf>
    <xf numFmtId="0" fontId="28" fillId="0" borderId="26" xfId="0" applyFont="1" applyBorder="1" applyAlignment="1">
      <alignment wrapText="1"/>
    </xf>
    <xf numFmtId="0" fontId="15" fillId="0" borderId="26" xfId="0" applyFont="1" applyBorder="1" applyAlignment="1">
      <alignment wrapText="1"/>
    </xf>
    <xf numFmtId="0" fontId="28" fillId="0" borderId="22" xfId="0" quotePrefix="1" applyFont="1" applyBorder="1" applyAlignment="1">
      <alignment wrapText="1"/>
    </xf>
    <xf numFmtId="0" fontId="28" fillId="20" borderId="17" xfId="0" applyFont="1" applyFill="1" applyBorder="1" applyAlignment="1">
      <alignment wrapText="1"/>
    </xf>
    <xf numFmtId="0" fontId="28" fillId="20" borderId="19" xfId="0" applyFont="1" applyFill="1" applyBorder="1" applyAlignment="1">
      <alignment wrapText="1"/>
    </xf>
    <xf numFmtId="0" fontId="28" fillId="20" borderId="18" xfId="0" applyFont="1" applyFill="1" applyBorder="1" applyAlignment="1">
      <alignment wrapText="1"/>
    </xf>
    <xf numFmtId="0" fontId="26" fillId="0" borderId="0" xfId="0" applyFont="1"/>
    <xf numFmtId="0" fontId="31" fillId="0" borderId="0" xfId="0" applyFont="1"/>
    <xf numFmtId="0" fontId="28" fillId="19" borderId="21" xfId="0" applyFont="1" applyFill="1" applyBorder="1" applyAlignment="1">
      <alignment wrapText="1"/>
    </xf>
    <xf numFmtId="0" fontId="28" fillId="19" borderId="31" xfId="0" applyFont="1" applyFill="1" applyBorder="1" applyAlignment="1">
      <alignment wrapText="1"/>
    </xf>
    <xf numFmtId="0" fontId="1" fillId="0" borderId="0" xfId="0" applyFont="1"/>
    <xf numFmtId="0" fontId="1" fillId="0" borderId="0" xfId="0" applyFont="1" applyAlignment="1">
      <alignment wrapText="1"/>
    </xf>
    <xf numFmtId="0" fontId="4" fillId="0" borderId="1" xfId="0" applyFont="1" applyBorder="1" applyAlignment="1">
      <alignment wrapText="1"/>
    </xf>
    <xf numFmtId="0" fontId="28" fillId="4" borderId="23" xfId="0" applyFont="1" applyFill="1" applyBorder="1" applyAlignment="1">
      <alignment wrapText="1"/>
    </xf>
    <xf numFmtId="0" fontId="0" fillId="0" borderId="0" xfId="0" quotePrefix="1"/>
    <xf numFmtId="0" fontId="8" fillId="21" borderId="16" xfId="0" applyFont="1" applyFill="1" applyBorder="1"/>
    <xf numFmtId="0" fontId="0" fillId="21" borderId="0" xfId="0" applyFill="1"/>
    <xf numFmtId="0" fontId="4" fillId="6" borderId="0" xfId="0" applyFont="1" applyFill="1"/>
    <xf numFmtId="0" fontId="4" fillId="22" borderId="9" xfId="0" applyFont="1" applyFill="1" applyBorder="1"/>
    <xf numFmtId="0" fontId="7" fillId="0" borderId="4" xfId="0" applyFont="1" applyBorder="1"/>
    <xf numFmtId="0" fontId="4" fillId="0" borderId="4" xfId="0" applyFont="1" applyBorder="1" applyAlignment="1">
      <alignment wrapText="1"/>
    </xf>
    <xf numFmtId="0" fontId="4" fillId="4" borderId="4" xfId="0" applyFont="1" applyFill="1" applyBorder="1"/>
    <xf numFmtId="0" fontId="4" fillId="13" borderId="9" xfId="0" applyFont="1" applyFill="1" applyBorder="1"/>
    <xf numFmtId="0" fontId="5" fillId="0" borderId="9" xfId="0" applyFont="1" applyBorder="1"/>
    <xf numFmtId="0" fontId="32" fillId="0" borderId="0" xfId="0" applyFont="1"/>
    <xf numFmtId="0" fontId="32" fillId="0" borderId="4" xfId="0" applyFont="1" applyBorder="1"/>
    <xf numFmtId="0" fontId="32" fillId="0" borderId="5" xfId="0" applyFont="1" applyBorder="1"/>
    <xf numFmtId="0" fontId="4" fillId="0" borderId="33" xfId="0" applyFont="1" applyBorder="1"/>
    <xf numFmtId="0" fontId="31" fillId="4" borderId="0" xfId="0" applyFont="1" applyFill="1"/>
    <xf numFmtId="0" fontId="31" fillId="4" borderId="1" xfId="0" applyFont="1" applyFill="1" applyBorder="1"/>
    <xf numFmtId="0" fontId="26" fillId="0" borderId="1" xfId="0" applyFont="1" applyBorder="1"/>
    <xf numFmtId="0" fontId="31" fillId="0" borderId="1" xfId="0" applyFont="1" applyBorder="1"/>
    <xf numFmtId="0" fontId="1" fillId="0" borderId="1" xfId="0" applyFont="1" applyBorder="1" applyAlignment="1">
      <alignment horizontal="center"/>
    </xf>
    <xf numFmtId="0" fontId="34" fillId="0" borderId="1" xfId="0" applyFont="1" applyBorder="1" applyAlignment="1">
      <alignment horizontal="center"/>
    </xf>
    <xf numFmtId="0" fontId="4" fillId="21" borderId="0" xfId="0" applyFont="1" applyFill="1"/>
    <xf numFmtId="0" fontId="0" fillId="0" borderId="4" xfId="0" applyBorder="1" applyAlignment="1">
      <alignment wrapText="1"/>
    </xf>
    <xf numFmtId="0" fontId="1" fillId="23" borderId="9" xfId="0" applyFont="1" applyFill="1" applyBorder="1" applyAlignment="1">
      <alignment horizontal="center" vertical="center"/>
    </xf>
    <xf numFmtId="0" fontId="0" fillId="0" borderId="13" xfId="0" applyBorder="1"/>
    <xf numFmtId="0" fontId="0" fillId="0" borderId="19" xfId="0" applyBorder="1" applyAlignment="1">
      <alignment wrapText="1"/>
    </xf>
    <xf numFmtId="0" fontId="0" fillId="0" borderId="17" xfId="0" applyBorder="1"/>
    <xf numFmtId="0" fontId="35" fillId="0" borderId="0" xfId="0" applyFont="1"/>
    <xf numFmtId="0" fontId="0" fillId="16" borderId="9" xfId="0" applyFill="1" applyBorder="1" applyAlignment="1">
      <alignment wrapText="1"/>
    </xf>
    <xf numFmtId="0" fontId="36" fillId="0" borderId="0" xfId="1" applyFont="1" applyAlignment="1">
      <alignment horizontal="center"/>
    </xf>
    <xf numFmtId="0" fontId="36" fillId="0" borderId="0" xfId="1" applyFont="1" applyAlignment="1">
      <alignment horizontal="left"/>
    </xf>
    <xf numFmtId="0" fontId="37" fillId="0" borderId="0" xfId="0" applyFont="1"/>
    <xf numFmtId="0" fontId="4" fillId="12" borderId="0" xfId="0" applyFont="1" applyFill="1"/>
    <xf numFmtId="0" fontId="6" fillId="7" borderId="4" xfId="0" applyFont="1" applyFill="1" applyBorder="1"/>
    <xf numFmtId="0" fontId="4" fillId="24" borderId="0" xfId="0" applyFont="1" applyFill="1"/>
    <xf numFmtId="0" fontId="4" fillId="24" borderId="9" xfId="0" applyFont="1" applyFill="1" applyBorder="1"/>
    <xf numFmtId="0" fontId="0" fillId="24" borderId="0" xfId="0" applyFill="1"/>
    <xf numFmtId="0" fontId="0" fillId="24" borderId="9" xfId="0" applyFill="1" applyBorder="1"/>
    <xf numFmtId="0" fontId="0" fillId="25" borderId="0" xfId="0" applyFill="1"/>
    <xf numFmtId="0" fontId="0" fillId="26" borderId="0" xfId="0" applyFill="1"/>
    <xf numFmtId="0" fontId="38" fillId="0" borderId="0" xfId="0" applyFont="1"/>
    <xf numFmtId="0" fontId="33" fillId="0" borderId="0" xfId="0" applyFont="1"/>
    <xf numFmtId="0" fontId="6" fillId="0" borderId="0" xfId="0" applyFont="1"/>
    <xf numFmtId="0" fontId="4" fillId="16" borderId="9" xfId="0" applyFont="1" applyFill="1" applyBorder="1"/>
    <xf numFmtId="0" fontId="4" fillId="16" borderId="0" xfId="0" applyFont="1" applyFill="1"/>
    <xf numFmtId="0" fontId="5" fillId="0" borderId="11" xfId="0" applyFont="1" applyBorder="1"/>
    <xf numFmtId="0" fontId="4" fillId="16" borderId="1" xfId="0" applyFont="1" applyFill="1" applyBorder="1"/>
    <xf numFmtId="0" fontId="0" fillId="16" borderId="1" xfId="0" applyFill="1" applyBorder="1"/>
    <xf numFmtId="0" fontId="0" fillId="16" borderId="18" xfId="0" applyFill="1" applyBorder="1"/>
    <xf numFmtId="0" fontId="0" fillId="16" borderId="9" xfId="0" applyFill="1" applyBorder="1"/>
    <xf numFmtId="0" fontId="4" fillId="7" borderId="34" xfId="0" applyFont="1" applyFill="1" applyBorder="1"/>
    <xf numFmtId="0" fontId="29" fillId="0" borderId="27" xfId="0" applyFont="1" applyBorder="1"/>
    <xf numFmtId="0" fontId="29" fillId="0" borderId="28" xfId="0" applyFont="1" applyBorder="1"/>
    <xf numFmtId="0" fontId="27" fillId="0" borderId="12" xfId="0" applyFont="1" applyBorder="1" applyAlignment="1">
      <alignment wrapText="1"/>
    </xf>
    <xf numFmtId="0" fontId="27" fillId="0" borderId="13" xfId="0" applyFont="1" applyBorder="1" applyAlignment="1">
      <alignment wrapText="1"/>
    </xf>
    <xf numFmtId="0" fontId="29" fillId="0" borderId="25" xfId="0" applyFont="1" applyBorder="1"/>
    <xf numFmtId="0" fontId="29" fillId="0" borderId="26" xfId="0" applyFont="1" applyBorder="1"/>
    <xf numFmtId="0" fontId="28" fillId="0" borderId="27" xfId="0" quotePrefix="1" applyFont="1" applyBorder="1" applyAlignment="1">
      <alignment wrapText="1"/>
    </xf>
    <xf numFmtId="0" fontId="28" fillId="0" borderId="27" xfId="0" applyFont="1" applyBorder="1" applyAlignment="1">
      <alignment wrapText="1"/>
    </xf>
    <xf numFmtId="0" fontId="15" fillId="0" borderId="27" xfId="0" applyFont="1" applyBorder="1" applyAlignment="1">
      <alignment wrapText="1"/>
    </xf>
    <xf numFmtId="0" fontId="15" fillId="0" borderId="28" xfId="0" applyFont="1" applyBorder="1" applyAlignment="1">
      <alignment wrapText="1"/>
    </xf>
    <xf numFmtId="0" fontId="28" fillId="0" borderId="28" xfId="0" applyFont="1" applyBorder="1" applyAlignment="1">
      <alignment wrapText="1"/>
    </xf>
    <xf numFmtId="0" fontId="15" fillId="0" borderId="32" xfId="0" applyFont="1" applyBorder="1" applyAlignment="1">
      <alignment wrapText="1"/>
    </xf>
    <xf numFmtId="0" fontId="15" fillId="0" borderId="24" xfId="0" applyFont="1" applyBorder="1" applyAlignment="1">
      <alignment wrapText="1"/>
    </xf>
    <xf numFmtId="0" fontId="15" fillId="0" borderId="25" xfId="0" applyFont="1" applyBorder="1" applyAlignment="1">
      <alignment wrapText="1"/>
    </xf>
    <xf numFmtId="0" fontId="15" fillId="0" borderId="26" xfId="0" applyFont="1" applyBorder="1" applyAlignment="1">
      <alignment wrapText="1"/>
    </xf>
  </cellXfs>
  <cellStyles count="2">
    <cellStyle name="Normal" xfId="0" builtinId="0"/>
    <cellStyle name="Normal 2 2" xfId="1" xr:uid="{86386D43-372E-4C31-8847-44805A90B99F}"/>
  </cellStyles>
  <dxfs count="125">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border diagonalUp="0" diagonalDown="0">
        <left/>
        <right/>
        <top style="thin">
          <color theme="4" tint="0.39997558519241921"/>
        </top>
        <bottom style="thin">
          <color theme="4" tint="0.39997558519241921"/>
        </bottom>
        <vertical/>
        <horizontal/>
      </border>
    </dxf>
    <dxf>
      <border diagonalUp="0" diagonalDown="0">
        <left/>
        <right/>
        <top style="thin">
          <color theme="4" tint="0.39997558519241921"/>
        </top>
        <bottom style="thin">
          <color theme="4" tint="0.39997558519241921"/>
        </bottom>
        <vertical/>
        <horizontal/>
      </border>
    </dxf>
    <dxf>
      <border diagonalUp="0" diagonalDown="0">
        <left/>
        <right/>
        <top style="thin">
          <color theme="4" tint="0.39997558519241921"/>
        </top>
        <bottom style="thin">
          <color theme="4" tint="0.39997558519241921"/>
        </bottom>
        <vertical/>
        <horizontal/>
      </border>
    </dxf>
    <dxf>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border diagonalUp="0" diagonalDown="0">
        <left/>
        <right/>
        <top style="thin">
          <color theme="4" tint="0.39997558519241921"/>
        </top>
        <bottom style="thin">
          <color theme="4" tint="0.39997558519241921"/>
        </bottom>
        <vertical/>
        <horizontal/>
      </border>
    </dxf>
    <dxf>
      <border diagonalUp="0" diagonalDown="0">
        <left style="thin">
          <color theme="4" tint="0.39997558519241921"/>
        </left>
        <right/>
        <top style="thin">
          <color theme="4" tint="0.39997558519241921"/>
        </top>
        <bottom style="thin">
          <color theme="4" tint="0.39997558519241921"/>
        </bottom>
        <vertical/>
        <horizontal/>
      </border>
    </dxf>
    <dxf>
      <font>
        <b/>
        <i val="0"/>
        <strike val="0"/>
        <condense val="0"/>
        <extend val="0"/>
        <outline val="0"/>
        <shadow val="0"/>
        <u val="none"/>
        <vertAlign val="baseline"/>
        <sz val="10"/>
        <color rgb="FF1D273B"/>
        <name val="Aptos Narrow"/>
        <family val="2"/>
        <scheme val="minor"/>
      </font>
      <fill>
        <patternFill patternType="solid">
          <fgColor theme="4"/>
          <bgColor theme="4"/>
        </patternFill>
      </fill>
      <alignment horizontal="center" vertical="bottom" textRotation="0" wrapText="0" indent="0" justifyLastLine="0" shrinkToFit="0" readingOrder="0"/>
      <border diagonalUp="0" diagonalDown="0" outline="0">
        <left style="thin">
          <color indexed="64"/>
        </left>
        <right style="thin">
          <color indexed="64"/>
        </right>
        <top/>
        <bottom/>
      </border>
    </dxf>
    <dxf>
      <border diagonalUp="0" diagonalDown="0">
        <left/>
        <right/>
        <top style="thin">
          <color theme="4" tint="0.39997558519241921"/>
        </top>
        <bottom style="thin">
          <color theme="4" tint="0.39997558519241921"/>
        </bottom>
        <vertical/>
        <horizontal/>
      </border>
    </dxf>
    <dxf>
      <border diagonalUp="0" diagonalDown="0">
        <left/>
        <right/>
        <top style="thin">
          <color theme="4" tint="0.39997558519241921"/>
        </top>
        <bottom style="thin">
          <color theme="4" tint="0.39997558519241921"/>
        </bottom>
        <vertical/>
        <horizontal/>
      </border>
    </dxf>
    <dxf>
      <border diagonalUp="0" diagonalDown="0">
        <left/>
        <right/>
        <top style="thin">
          <color theme="4" tint="0.39997558519241921"/>
        </top>
        <bottom style="thin">
          <color theme="4" tint="0.39997558519241921"/>
        </bottom>
        <vertical/>
        <horizontal/>
      </border>
    </dxf>
    <dxf>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border diagonalUp="0" diagonalDown="0">
        <left/>
        <right/>
        <top style="thin">
          <color theme="4" tint="0.39997558519241921"/>
        </top>
        <bottom style="thin">
          <color theme="4" tint="0.39997558519241921"/>
        </bottom>
        <vertical/>
        <horizontal/>
      </border>
    </dxf>
    <dxf>
      <border diagonalUp="0" diagonalDown="0">
        <left style="thin">
          <color theme="4" tint="0.39997558519241921"/>
        </left>
        <right/>
        <top style="thin">
          <color theme="4" tint="0.39997558519241921"/>
        </top>
        <bottom style="thin">
          <color theme="4" tint="0.39997558519241921"/>
        </bottom>
        <vertical/>
        <horizontal/>
      </border>
    </dxf>
    <dxf>
      <font>
        <b/>
        <i val="0"/>
        <strike val="0"/>
        <condense val="0"/>
        <extend val="0"/>
        <outline val="0"/>
        <shadow val="0"/>
        <u val="none"/>
        <vertAlign val="baseline"/>
        <sz val="10"/>
        <color rgb="FF1D273B"/>
        <name val="Aptos Narrow"/>
        <family val="2"/>
        <scheme val="minor"/>
      </font>
      <fill>
        <patternFill patternType="solid">
          <fgColor theme="4"/>
          <bgColor theme="4"/>
        </patternFill>
      </fill>
      <alignment horizontal="center" vertical="bottom" textRotation="0" wrapText="0" indent="0" justifyLastLine="0" shrinkToFit="0" readingOrder="0"/>
      <border diagonalUp="0" diagonalDown="0" outline="0">
        <left style="thin">
          <color indexed="64"/>
        </left>
        <right style="thin">
          <color indexed="64"/>
        </right>
        <top/>
        <bottom/>
      </border>
    </dxf>
    <dxf>
      <numFmt numFmtId="0" formatCode="General"/>
    </dxf>
    <dxf>
      <numFmt numFmtId="0" formatCode="General"/>
    </dxf>
    <dxf>
      <numFmt numFmtId="0" formatCode="General"/>
    </dxf>
    <dxf>
      <fill>
        <patternFill patternType="none"/>
      </fill>
    </dxf>
    <dxf>
      <fill>
        <patternFill patternType="none"/>
      </fill>
    </dxf>
    <dxf>
      <numFmt numFmtId="0" formatCode="General"/>
      <fill>
        <patternFill patternType="none"/>
      </fill>
    </dxf>
    <dxf>
      <font>
        <b val="0"/>
        <i val="0"/>
        <strike val="0"/>
        <condense val="0"/>
        <extend val="0"/>
        <outline val="0"/>
        <shadow val="0"/>
        <u val="none"/>
        <vertAlign val="baseline"/>
        <sz val="11"/>
        <color rgb="FF000000"/>
        <name val="Aptos Narrow"/>
        <charset val="1"/>
        <scheme val="none"/>
      </font>
      <numFmt numFmtId="0" formatCode="General"/>
    </dxf>
    <dxf>
      <numFmt numFmtId="0" formatCode="General"/>
      <fill>
        <patternFill patternType="none"/>
      </fill>
    </dxf>
    <dxf>
      <numFmt numFmtId="0" formatCode="General"/>
      <fill>
        <patternFill patternType="none"/>
      </fill>
    </dxf>
    <dxf>
      <fill>
        <patternFill patternType="none"/>
      </fill>
    </dxf>
    <dxf>
      <fill>
        <patternFill patternType="none"/>
      </fill>
    </dxf>
    <dxf>
      <numFmt numFmtId="0" formatCode="General"/>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gColor indexed="64"/>
          <bgColor indexed="65"/>
        </patternFill>
      </fill>
      <alignment horizontal="general" vertical="bottom" textRotation="0" wrapText="0" indent="0" justifyLastLine="0" shrinkToFit="0" readingOrder="0"/>
    </dxf>
    <dxf>
      <fill>
        <patternFill patternType="none"/>
      </fill>
      <alignment wrapText="0"/>
    </dxf>
    <dxf>
      <fill>
        <patternFill patternType="none"/>
      </fill>
      <alignment wrapText="0"/>
    </dxf>
    <dxf>
      <fill>
        <patternFill patternType="none"/>
      </fill>
    </dxf>
    <dxf>
      <fill>
        <patternFill patternType="none"/>
      </fill>
    </dxf>
    <dxf>
      <font>
        <b/>
        <i val="0"/>
        <strike val="0"/>
        <condense val="0"/>
        <extend val="0"/>
        <outline val="0"/>
        <shadow val="0"/>
        <u val="none"/>
        <vertAlign val="baseline"/>
        <sz val="10"/>
        <color rgb="FF1D273B"/>
        <name val="Aptos Narrow"/>
        <family val="2"/>
        <scheme val="minor"/>
      </font>
      <alignment horizontal="center" vertical="bottom" textRotation="0" wrapText="0" indent="0" justifyLastLine="0" shrinkToFit="0" readingOrder="0"/>
      <border diagonalUp="0" diagonalDown="0" outline="0">
        <left style="thin">
          <color indexed="64"/>
        </left>
        <right style="thin">
          <color indexed="64"/>
        </right>
        <top/>
        <bottom/>
      </border>
    </dxf>
    <dxf>
      <numFmt numFmtId="0" formatCode="General"/>
      <fill>
        <patternFill patternType="none">
          <fgColor indexed="64"/>
          <bgColor auto="1"/>
        </patternFill>
      </fill>
    </dxf>
    <dxf>
      <numFmt numFmtId="0" formatCode="General"/>
      <fill>
        <patternFill patternType="none">
          <fgColor indexed="64"/>
          <bgColor auto="1"/>
        </patternFill>
      </fill>
    </dxf>
    <dxf>
      <numFmt numFmtId="0" formatCode="General"/>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numFmt numFmtId="0" formatCode="General"/>
      <fill>
        <patternFill patternType="none">
          <fgColor indexed="64"/>
          <bgColor auto="1"/>
        </patternFill>
      </fill>
    </dxf>
    <dxf>
      <fill>
        <patternFill patternType="none">
          <fgColor indexed="64"/>
          <bgColor auto="1"/>
        </patternFill>
      </fill>
    </dxf>
    <dxf>
      <font>
        <b/>
        <i val="0"/>
        <strike val="0"/>
        <condense val="0"/>
        <extend val="0"/>
        <outline val="0"/>
        <shadow val="0"/>
        <u val="none"/>
        <vertAlign val="baseline"/>
        <sz val="10"/>
        <color rgb="FF1D273B"/>
        <name val="Aptos Narrow"/>
        <family val="2"/>
        <scheme val="minor"/>
      </font>
      <fill>
        <patternFill patternType="none">
          <fgColor indexed="64"/>
          <bgColor auto="1"/>
        </patternFill>
      </fill>
      <alignment horizontal="center" vertical="bottom" textRotation="0" wrapText="0" indent="0" justifyLastLine="0" shrinkToFit="0" readingOrder="0"/>
      <border diagonalUp="0" diagonalDown="0" outline="0">
        <left style="thin">
          <color indexed="64"/>
        </left>
        <right style="thin">
          <color indexed="64"/>
        </right>
        <top/>
        <bottom/>
      </border>
    </dxf>
    <dxf>
      <numFmt numFmtId="0" formatCode="General"/>
      <fill>
        <patternFill patternType="none"/>
      </fill>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1"/>
        <color rgb="FF000000"/>
        <name val="Aptos Narrow"/>
        <scheme val="none"/>
      </font>
      <fill>
        <patternFill patternType="none"/>
      </fill>
      <border diagonalUp="0" diagonalDown="0">
        <left style="thin">
          <color rgb="FF000000"/>
        </left>
        <right style="thin">
          <color rgb="FF000000"/>
        </right>
        <top style="thin">
          <color rgb="FF000000"/>
        </top>
        <bottom style="thin">
          <color rgb="FF000000"/>
        </bottom>
        <vertical/>
        <horizontal/>
      </border>
    </dxf>
    <dxf>
      <fill>
        <patternFill patternType="none"/>
      </fill>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Aptos Narrow"/>
        <scheme val="none"/>
      </font>
      <fill>
        <patternFill patternType="none"/>
      </fill>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Aptos Narrow"/>
        <scheme val="none"/>
      </font>
      <fill>
        <patternFill patternType="none"/>
      </fill>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Aptos Narrow"/>
        <scheme val="none"/>
      </font>
      <fill>
        <patternFill patternType="none"/>
      </fill>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Aptos Narrow"/>
        <scheme val="none"/>
      </font>
      <fill>
        <patternFill patternType="none"/>
      </fill>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Aptos Narrow"/>
        <family val="2"/>
        <scheme val="none"/>
      </font>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Aptos Narrow"/>
        <scheme val="none"/>
      </font>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Aptos Narrow"/>
        <family val="2"/>
        <scheme val="none"/>
      </font>
      <numFmt numFmtId="0" formatCode="General"/>
      <fill>
        <patternFill patternType="none">
          <fgColor indexed="64"/>
          <bgColor indexed="65"/>
        </patternFill>
      </fill>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Aptos Narrow"/>
        <family val="2"/>
        <scheme val="none"/>
      </font>
      <numFmt numFmtId="0" formatCode="General"/>
      <fill>
        <patternFill patternType="solid">
          <fgColor theme="4" tint="0.79998168889431442"/>
          <bgColor theme="4" tint="0.79998168889431442"/>
        </patternFill>
      </fill>
      <border diagonalUp="0" diagonalDown="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Aptos Narrow"/>
        <scheme val="none"/>
      </font>
      <border diagonalUp="0" diagonalDown="0">
        <left/>
        <right style="thin">
          <color rgb="FF000000"/>
        </right>
        <top style="thin">
          <color rgb="FF000000"/>
        </top>
        <bottom style="thin">
          <color rgb="FF000000"/>
        </bottom>
        <vertical/>
        <horizontal/>
      </border>
    </dxf>
    <dxf>
      <border outline="0">
        <top style="thin">
          <color rgb="FF000000"/>
        </top>
      </border>
    </dxf>
    <dxf>
      <border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rgb="FF000000"/>
        <name val="Aptos Narrow"/>
        <scheme val="none"/>
      </font>
    </dxf>
    <dxf>
      <border outline="0">
        <bottom style="thin">
          <color rgb="FF000000"/>
        </bottom>
      </border>
    </dxf>
    <dxf>
      <font>
        <b/>
        <i val="0"/>
        <strike val="0"/>
        <condense val="0"/>
        <extend val="0"/>
        <outline val="0"/>
        <shadow val="0"/>
        <u val="none"/>
        <vertAlign val="baseline"/>
        <sz val="11"/>
        <color rgb="FF000000"/>
        <name val="Aptos Narrow"/>
        <scheme val="none"/>
      </font>
      <border diagonalUp="0" diagonalDown="0" outline="0">
        <left style="thin">
          <color rgb="FF000000"/>
        </left>
        <right style="thin">
          <color rgb="FF000000"/>
        </right>
        <top/>
        <bottom/>
      </border>
    </dxf>
    <dxf>
      <numFmt numFmtId="0" formatCode="General"/>
    </dxf>
    <dxf>
      <numFmt numFmtId="0" formatCode="General"/>
    </dxf>
    <dxf>
      <numFmt numFmtId="0" formatCode="General"/>
    </dxf>
    <dxf>
      <alignment wrapText="0"/>
    </dxf>
    <dxf>
      <font>
        <b val="0"/>
        <i val="0"/>
        <strike val="0"/>
        <condense val="0"/>
        <extend val="0"/>
        <outline val="0"/>
        <shadow val="0"/>
        <u val="none"/>
        <vertAlign val="baseline"/>
        <sz val="11"/>
        <color rgb="FF000000"/>
        <name val="Aptos Narrow"/>
        <scheme val="none"/>
      </font>
    </dxf>
    <dxf>
      <numFmt numFmtId="0" formatCode="General"/>
    </dxf>
    <dxf>
      <numFmt numFmtId="0" formatCode="General"/>
    </dxf>
    <dxf>
      <numFmt numFmtId="0" formatCode="General"/>
    </dxf>
    <dxf>
      <alignment wrapText="0"/>
    </dxf>
    <dxf>
      <alignment wrapText="0"/>
    </dxf>
    <dxf>
      <numFmt numFmtId="0" formatCode="General"/>
    </dxf>
    <dxf>
      <font>
        <b/>
        <i val="0"/>
        <strike val="0"/>
        <condense val="0"/>
        <extend val="0"/>
        <outline val="0"/>
        <shadow val="0"/>
        <u val="none"/>
        <vertAlign val="baseline"/>
        <sz val="10"/>
        <color rgb="FF1D273B"/>
        <name val="Aptos Narrow"/>
        <family val="2"/>
        <scheme val="minor"/>
      </font>
      <alignment horizontal="center" vertical="bottom" textRotation="0" wrapText="0" indent="0" justifyLastLine="0" shrinkToFit="0" readingOrder="0"/>
      <border diagonalUp="0" diagonalDown="0" outline="0">
        <left style="thin">
          <color indexed="64"/>
        </left>
        <right style="thin">
          <color indexed="64"/>
        </right>
        <top/>
        <bottom/>
      </border>
    </dxf>
    <dxf>
      <numFmt numFmtId="0" formatCode="General"/>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1"/>
        <color rgb="FF000000"/>
        <name val="Aptos Narrow"/>
        <scheme val="none"/>
      </font>
      <border diagonalUp="0" diagonalDown="0">
        <left style="thin">
          <color rgb="FF000000"/>
        </left>
        <right style="thin">
          <color rgb="FF000000"/>
        </right>
        <top style="thin">
          <color rgb="FF000000"/>
        </top>
        <bottom style="thin">
          <color rgb="FF000000"/>
        </bottom>
        <vertical/>
        <horizontal/>
      </border>
    </dxf>
    <dxf>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Aptos Narrow"/>
        <scheme val="none"/>
      </font>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Aptos Narrow"/>
        <scheme val="none"/>
      </font>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Aptos Narrow"/>
        <scheme val="none"/>
      </font>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Aptos Narrow"/>
        <scheme val="none"/>
      </font>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Aptos Narrow"/>
        <scheme val="none"/>
      </font>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1"/>
        <color rgb="FF000000"/>
        <name val="Aptos Narrow"/>
        <scheme val="none"/>
      </font>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Aptos Narrow"/>
        <scheme val="none"/>
      </font>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Aptos Narrow"/>
        <scheme val="none"/>
      </font>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Aptos Narrow"/>
        <scheme val="none"/>
      </font>
      <border diagonalUp="0" diagonalDown="0">
        <left/>
        <right style="thin">
          <color rgb="FF000000"/>
        </right>
        <top style="thin">
          <color rgb="FF000000"/>
        </top>
        <bottom style="thin">
          <color rgb="FF000000"/>
        </bottom>
        <vertical/>
        <horizontal/>
      </border>
    </dxf>
    <dxf>
      <border outline="0">
        <top style="thin">
          <color rgb="FF000000"/>
        </top>
      </border>
    </dxf>
    <dxf>
      <border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rgb="FF000000"/>
        <name val="Aptos Narrow"/>
        <scheme val="none"/>
      </font>
    </dxf>
    <dxf>
      <border outline="0">
        <bottom style="thin">
          <color rgb="FF000000"/>
        </bottom>
      </border>
    </dxf>
    <dxf>
      <font>
        <b/>
        <i val="0"/>
        <strike val="0"/>
        <condense val="0"/>
        <extend val="0"/>
        <outline val="0"/>
        <shadow val="0"/>
        <u val="none"/>
        <vertAlign val="baseline"/>
        <sz val="11"/>
        <color rgb="FF000000"/>
        <name val="Aptos Narrow"/>
        <scheme val="none"/>
      </font>
      <border diagonalUp="0" diagonalDown="0" outline="0">
        <left style="thin">
          <color rgb="FF000000"/>
        </left>
        <right style="thin">
          <color rgb="FF000000"/>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customXml" Target="../customXml/item3.xml"/><Relationship Id="rId21" Type="http://schemas.openxmlformats.org/officeDocument/2006/relationships/worksheet" Target="worksheets/sheet21.xml"/><Relationship Id="rId34" Type="http://schemas.openxmlformats.org/officeDocument/2006/relationships/sheetMetadata" Target="metadata.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haredStrings" Target="sharedStrings.xml"/><Relationship Id="rId38"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tyles" Target="styles.xml"/><Relationship Id="rId37"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1.xml"/><Relationship Id="rId35" Type="http://schemas.microsoft.com/office/2017/10/relationships/person" Target="persons/person.xml"/><Relationship Id="rId8" Type="http://schemas.openxmlformats.org/officeDocument/2006/relationships/worksheet" Target="worksheets/sheet8.xml"/><Relationship Id="rId3" Type="http://schemas.openxmlformats.org/officeDocument/2006/relationships/worksheet" Target="worksheets/sheet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xdr:row>
      <xdr:rowOff>15240</xdr:rowOff>
    </xdr:from>
    <xdr:to>
      <xdr:col>10</xdr:col>
      <xdr:colOff>213907</xdr:colOff>
      <xdr:row>24</xdr:row>
      <xdr:rowOff>53708</xdr:rowOff>
    </xdr:to>
    <xdr:pic>
      <xdr:nvPicPr>
        <xdr:cNvPr id="2" name="Imagem 1">
          <a:extLst>
            <a:ext uri="{FF2B5EF4-FFF2-40B4-BE49-F238E27FC236}">
              <a16:creationId xmlns:a16="http://schemas.microsoft.com/office/drawing/2014/main" id="{128F1C38-4CE8-3CF5-ED7B-1AB1C141197D}"/>
            </a:ext>
          </a:extLst>
        </xdr:cNvPr>
        <xdr:cNvPicPr>
          <a:picLocks noChangeAspect="1"/>
        </xdr:cNvPicPr>
      </xdr:nvPicPr>
      <xdr:blipFill>
        <a:blip xmlns:r="http://schemas.openxmlformats.org/officeDocument/2006/relationships" r:embed="rId1"/>
        <a:stretch>
          <a:fillRect/>
        </a:stretch>
      </xdr:blipFill>
      <xdr:spPr>
        <a:xfrm>
          <a:off x="0" y="198120"/>
          <a:ext cx="6309907" cy="4244708"/>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3F59C3B2/Dicion&#225;rio%20de%20Dados%20-%20PRIO%20Expansion%20Compressors%20v0%20(version%201).xlsx" TargetMode="External"/><Relationship Id="rId2" Type="http://schemas.openxmlformats.org/officeDocument/2006/relationships/externalLinkPath" Target="https://shapedigitalsg-my.sharepoint.com/personal/jean_galter_shapedigital_com/Documents/04_CustomerService/01_Implementation/02_Prio/Diagn&#243;stico_Implementa&#231;&#227;o/Dicion&#225;rio/Compressors/Dicion&#225;rio%20de%20Dados%20-%20PRIO%20Expansion%20Compressors%20v0%20(version%201).xlsx" TargetMode="External"/><Relationship Id="rId1" Type="http://schemas.openxmlformats.org/officeDocument/2006/relationships/externalLinkPath" Target="/3F59C3B2/Dicion&#225;rio%20de%20Dados%20-%20PRIO%20Expansion%20Compressors%20v0%20(version%2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Matriz"/>
      <sheetName val="TEMPLATE MODEC"/>
      <sheetName val="FLASH GAS COMPRESSOR"/>
      <sheetName val="RASCUNHO LP_IP_HP"/>
      <sheetName val="Sheet2"/>
      <sheetName val="Template Centrifugal Compressor"/>
      <sheetName val="FRADE Dicionário LP_IP_HP Comp"/>
      <sheetName val="FORTE Dicionário Main"/>
      <sheetName val="Tradução Atributos"/>
      <sheetName val="Jean Tags Master"/>
      <sheetName val="RASCUNHO FORTE MAIN A"/>
      <sheetName val="Sheet1"/>
      <sheetName val="Base ProcV"/>
      <sheetName val="Sheet3"/>
      <sheetName val="IO x Tag PI x Contexto Template"/>
      <sheetName val="Base Limiares IO Main"/>
      <sheetName val="Main_A (2)"/>
      <sheetName val="Dicionário HP Compressors"/>
      <sheetName val="Dicionário Flash Gas Compressor"/>
      <sheetName val="Dicio Gas Booster Compressor"/>
      <sheetName val="Dicionário Ariel Compressor"/>
      <sheetName val="Alarm Trip LP_IP_HP"/>
      <sheetName val="REF"/>
      <sheetName val="Forte - Dicionário DGS N2"/>
      <sheetName val="Tags SA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Set>
  </externalBook>
</externalLink>
</file>

<file path=xl/persons/person.xml><?xml version="1.0" encoding="utf-8"?>
<personList xmlns="http://schemas.microsoft.com/office/spreadsheetml/2018/threadedcomments" xmlns:x="http://schemas.openxmlformats.org/spreadsheetml/2006/main">
  <person displayName="Jean Galter" id="{DD9038B5-8CBA-4C51-B6A2-138231CE1028}" userId="S::jean.galter@shapedigital.com::704b0efc-9085-42cd-8578-fc08d8d91bb0" providerId="AD"/>
  <person displayName="Jonatas  Souza" id="{B9DFCCF0-0093-47E5-8AFA-0C04D0C90948}" userId="S::jonatas.souza@shapedigital.com::d05db5c3-6a18-417c-ab54-5ae4da51d291"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A5B72A6-E75B-47C6-87CB-C2A2A44B5119}" name="Table3" displayName="Table3" ref="A1:L1576" totalsRowShown="0" headerRowDxfId="124" dataDxfId="122" headerRowBorderDxfId="123" tableBorderDxfId="121" totalsRowBorderDxfId="120">
  <autoFilter ref="A1:L1576" xr:uid="{BA5B72A6-E75B-47C6-87CB-C2A2A44B5119}">
    <filterColumn colId="4">
      <filters blank="1"/>
    </filterColumn>
    <filterColumn colId="8">
      <filters>
        <filter val="Sensors - Process Variables;"/>
      </filters>
    </filterColumn>
  </autoFilter>
  <tableColumns count="12">
    <tableColumn id="1" xr3:uid="{C0FFC4CD-BE5E-4B07-826D-E471FDDB01B7}" name="Parent" dataDxfId="119"/>
    <tableColumn id="2" xr3:uid="{30EC727E-5CFC-4ABD-AEF9-1418A8C7489B}" name="Asset" dataDxfId="118"/>
    <tableColumn id="3" xr3:uid="{9BC651CC-2C6D-4B4F-A98C-3407F8358905}" name="Name" dataDxfId="117"/>
    <tableColumn id="13" xr3:uid="{6DB34F7E-6F14-4CF8-9C1A-826E95B4E22D}" name="Value 2" dataDxfId="116">
      <calculatedColumnFormula>_xlfn.REGEXREPLACE(F2, ".*-([A-Za-z]+)-([A-Za-z0-9]+).*", "$1$2")</calculatedColumnFormula>
    </tableColumn>
    <tableColumn id="10" xr3:uid="{10A2CE36-0415-490F-8074-7DF8F0D9819E}" name="Name Limiares" dataDxfId="115">
      <calculatedColumnFormula>IFERROR(TRIM(INDEX(_xlfn.TEXTSPLIT(Table3[[#This Row],[Name]],"|"),1,2)),"")</calculatedColumnFormula>
    </tableColumn>
    <tableColumn id="4" xr3:uid="{FEFE4575-ECFE-4AB7-BF52-15BD76D0691D}" name="Value" dataDxfId="114"/>
    <tableColumn id="17" xr3:uid="{9707FF96-8316-4152-A7E0-26CA1B831613}" name="UM" dataDxfId="113"/>
    <tableColumn id="5" xr3:uid="{C23F4ED9-16F3-49F3-AA04-9939668CA596}" name="Categories" dataDxfId="112"/>
    <tableColumn id="6" xr3:uid="{8759DB40-A6F6-4ACE-BD8E-44D825BC655B}" name="Categories 2" dataDxfId="111"/>
    <tableColumn id="7" xr3:uid="{4BC3052F-68D1-4C84-AC8D-DB924AE1442C}" name="Notes" dataDxfId="110"/>
    <tableColumn id="8" xr3:uid="{564392F8-32D2-4D4D-8814-46F144570CA2}" name="Value2" dataDxfId="109"/>
    <tableColumn id="9" xr3:uid="{CD7F27E0-31BF-4312-9E31-725FB8A48490}" name="Limiares2" dataDxfId="108">
      <calculatedColumnFormula>IFERROR(TRIM(INDEX(_xlfn.TEXTSPLIT(Table3[[#This Row],[Name]],"|"),1,2)),"")</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2EB243EF-6DF8-4A30-9D0E-C65B0C117CCC}" name="Table326" displayName="Table326" ref="A1:Y1244" totalsRowShown="0" headerRowDxfId="107" headerRowCellStyle="Normal 2 2">
  <autoFilter ref="A1:Y1244" xr:uid="{2EB243EF-6DF8-4A30-9D0E-C65B0C117CCC}">
    <filterColumn colId="5">
      <filters>
        <filter val="FRADE-CM-2350 (HP Motor Trem 2)"/>
      </filters>
    </filterColumn>
  </autoFilter>
  <tableColumns count="25">
    <tableColumn id="17" xr3:uid="{F04A64AC-0F49-4E20-A10B-CD46866B6CFF}" name="concat" dataDxfId="106">
      <calculatedColumnFormula>Table326[[#This Row],[Template]]&amp;Table326[[#This Row],[parent_attribute]]</calculatedColumnFormula>
    </tableColumn>
    <tableColumn id="1" xr3:uid="{FD1A7AC8-5C17-44B4-9606-089636869B19}" name="Vessel"/>
    <tableColumn id="14" xr3:uid="{AE7BF347-3E10-4559-A874-47D24EC1BE0D}" name="Template"/>
    <tableColumn id="2" xr3:uid="{4B41205E-46DB-475F-AACB-5CD62860631F}" name="Área " dataDxfId="105"/>
    <tableColumn id="3" xr3:uid="{9C87CF1F-43DA-46D6-BBC0-1754FDEC82C5}" name="Sistema" dataDxfId="104"/>
    <tableColumn id="4" xr3:uid="{0CE015EB-59C8-41C2-B7BF-D24112503698}" name="Equipamento"/>
    <tableColumn id="5" xr3:uid="{426A8732-47C1-4F7C-AF0B-7BE1406B8714}" name="Description"/>
    <tableColumn id="6" xr3:uid="{032B2ADF-DFBD-45FC-B788-38B8D992626D}" name="item_path"/>
    <tableColumn id="18" xr3:uid="{A1315F0E-314A-442F-BCAD-0C24CC16132C}" name="attribute_name EN"/>
    <tableColumn id="20" xr3:uid="{AD453697-B28D-48E1-8138-B4A8B4245A98}" name="attribute_name EN2"/>
    <tableColumn id="19" xr3:uid="{D7CA2950-6A70-4519-BACE-8DF694F0F10F}" name="Column1" dataDxfId="103"/>
    <tableColumn id="27" xr3:uid="{2A122B16-5B13-43F1-BC51-4A253291A5BF}" name="Column2"/>
    <tableColumn id="26" xr3:uid="{D6A40D43-E57D-4B0C-A4E0-728AAF8B714F}" name="attribute_name EN32"/>
    <tableColumn id="7" xr3:uid="{B004FD99-00FB-424F-9281-19EF064EBABA}" name="attribute_name PT (rascunho)"/>
    <tableColumn id="21" xr3:uid="{0C76D9BB-93E6-488E-A1DA-B86653FFA465}" name="attribute_name" dataDxfId="102"/>
    <tableColumn id="23" xr3:uid="{A475BEF4-A231-4E2E-9EFE-6AEED341958B}" name="Column3" dataDxfId="101">
      <calculatedColumnFormula>_xlfn.CONCAT(Table326[[#This Row],[Equipamento]],Table326[[#This Row],[attribute_name]])</calculatedColumnFormula>
    </tableColumn>
    <tableColumn id="8" xr3:uid="{EE16B0B6-A910-4055-A19A-5F748992CFD3}" name="Value" dataDxfId="100"/>
    <tableColumn id="9" xr3:uid="{4921252F-55C4-4EBF-A1A8-15405552B0CD}" name="unit_of_measurement"/>
    <tableColumn id="10" xr3:uid="{82BF0E1A-7F1A-45B5-A953-745762043213}" name="decimal_places"/>
    <tableColumn id="11" xr3:uid="{7EB1A35E-11AB-452D-B19D-D8D15448AA6A}" name="Categories EN"/>
    <tableColumn id="24" xr3:uid="{B6BE8D28-905D-4736-84BB-7192C1FBBF65}" name="Categories" dataDxfId="99"/>
    <tableColumn id="13" xr3:uid="{5D8BE2FC-7149-4B77-8044-53925E9840E3}" name="type">
      <calculatedColumnFormula>IFERROR(IF(FIND("|",N2),"subattribute", "attribute"), "attribute")</calculatedColumnFormula>
    </tableColumn>
    <tableColumn id="12" xr3:uid="{D0597C56-CEF5-4A18-94CD-C329B058E2A7}" name="parent_attribute" dataDxfId="98">
      <calculatedColumnFormula>TRIM(INDEX(_xlfn.TEXTSPLIT(Table326[[#This Row],[attribute_name PT (rascunho)]],"|"), 1,1))</calculatedColumnFormula>
    </tableColumn>
    <tableColumn id="15" xr3:uid="{9539B04E-50F1-4652-9AC1-F97424418520}" name="child_attribute" dataDxfId="97">
      <calculatedColumnFormula>IFERROR(TRIM(INDEX(_xlfn.TEXTSPLIT(Table326[[#This Row],[attribute_name]],"|"), 1,2)), "")</calculatedColumnFormula>
    </tableColumn>
    <tableColumn id="16" xr3:uid="{A786B89F-022D-4A60-BF52-208828F70F70}" name="has_parent_attribute" dataDxfId="96">
      <calculatedColumnFormula array="1">IF(ISERROR(IF(Table326[[#This Row],[type]]="subattribute", VLOOKUP(Table326[[#This Row],[Template]]&amp;Table326[[#This Row],[parent_attribute]],_xlfn._xlws.FILTER(Table326[[#All],[concat]], Table326[[#All],[type]]="attribute"),1, FALSE), TRUE)), FALSE, TRUE)</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AC8C0B4-EA95-412E-A43F-AAB2E311C1CC}" name="Table37" displayName="Table37" ref="A1:L1591" totalsRowShown="0" headerRowDxfId="95" dataDxfId="93" headerRowBorderDxfId="94" tableBorderDxfId="92" totalsRowBorderDxfId="91">
  <autoFilter ref="A1:L1591" xr:uid="{BA5B72A6-E75B-47C6-87CB-C2A2A44B5119}"/>
  <tableColumns count="12">
    <tableColumn id="1" xr3:uid="{F9E1E534-B55A-4987-9DF4-1EF1107BB1AF}" name="Parent" dataDxfId="90"/>
    <tableColumn id="15" xr3:uid="{3A084C9E-C95C-4E70-86A2-084B3F010E0A}" name="Name2" dataDxfId="89">
      <calculatedColumnFormula>Table37[[#This Row],[Name]]</calculatedColumnFormula>
    </tableColumn>
    <tableColumn id="11" xr3:uid="{34424A02-99E7-4734-AD35-F5CE1343F1F8}" name="Asset" dataDxfId="88"/>
    <tableColumn id="3" xr3:uid="{CB0B2D1B-635A-46E6-B89D-3DDDB4F1C4DD}" name="Name" dataDxfId="87"/>
    <tableColumn id="18" xr3:uid="{D1F26ECC-E871-435E-8740-6E49C187DCAA}" name="Name3" dataDxfId="86"/>
    <tableColumn id="4" xr3:uid="{9DDCD8F7-04C2-4B41-AAC0-050DA78C4A8A}" name="Value" dataDxfId="85"/>
    <tableColumn id="17" xr3:uid="{96C4E773-57C9-44F7-ADEC-AC270EAD26FE}" name="UM" dataDxfId="84"/>
    <tableColumn id="5" xr3:uid="{81177DB6-2B6C-4507-8E25-5ACF965B41AB}" name="Categories" dataDxfId="83"/>
    <tableColumn id="6" xr3:uid="{BFA3781C-78C4-467E-A90F-F95A795443F1}" name="Categories 2" dataDxfId="82"/>
    <tableColumn id="7" xr3:uid="{ABF39F6F-6972-47E3-8E5A-D7F31BA01307}" name="Notes" dataDxfId="81"/>
    <tableColumn id="8" xr3:uid="{C919A5AB-4DDA-46AC-9F74-5306AB331BCA}" name="Value22" dataDxfId="80"/>
    <tableColumn id="9" xr3:uid="{D0EFB8E9-C629-4371-A619-307955F56E3F}" name="Limiares2" dataDxfId="79">
      <calculatedColumnFormula>IFERROR(TRIM(INDEX(_xlfn.TEXTSPLIT(Table37[[#This Row],[Name]],"|"),1,2)),"")</calculatedColumnFormula>
    </tableColumn>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8347BE5-E073-49E1-A716-0BAF26C77DEE}" name="Table325" displayName="Table325" ref="A1:Q501" totalsRowShown="0" headerRowDxfId="78" dataDxfId="77" headerRowCellStyle="Normal 2 2">
  <autoFilter ref="A1:Q501" xr:uid="{08347BE5-E073-49E1-A716-0BAF26C77DEE}"/>
  <tableColumns count="17">
    <tableColumn id="17" xr3:uid="{2D0461F8-AF86-4FBC-80C2-A16A1B069BAF}" name="concat" dataDxfId="76">
      <calculatedColumnFormula>Table325[[#This Row],[Template]]&amp;Table325[[#This Row],[parent_attribute]]</calculatedColumnFormula>
    </tableColumn>
    <tableColumn id="1" xr3:uid="{6C86D9D0-8449-4A30-BC51-0EBDF02CC4EA}" name="Vessel" dataDxfId="75"/>
    <tableColumn id="14" xr3:uid="{D14B9A2D-A1E1-48F0-A20A-A32B3088CC63}" name="Template" dataDxfId="74"/>
    <tableColumn id="2" xr3:uid="{26BF13FF-EE5D-40D9-87B4-CD20D004601E}" name="Área " dataDxfId="73"/>
    <tableColumn id="3" xr3:uid="{F0581974-89DE-49AC-95BE-30DE25DF8A8B}" name="Sistema" dataDxfId="72"/>
    <tableColumn id="4" xr3:uid="{86662ABA-3718-4283-BBFF-C663B18B5FB9}" name="Equipamento" dataDxfId="71"/>
    <tableColumn id="5" xr3:uid="{4FE49616-E68D-4B73-8C3A-217B9C9E9471}" name="Sensor Tag" dataDxfId="70"/>
    <tableColumn id="6" xr3:uid="{AD0F44A2-B4D4-4414-A8B1-1F3523875718}" name="item_path" dataDxfId="69"/>
    <tableColumn id="7" xr3:uid="{30E99CD9-CAF2-4F6C-A059-186C3C54B67B}" name="attribute_name" dataDxfId="68"/>
    <tableColumn id="8" xr3:uid="{F9A62A5D-A160-4110-BD90-F5E8726A0E6F}" name="Value" dataDxfId="67"/>
    <tableColumn id="9" xr3:uid="{60482AAF-3A82-4F9D-A6D4-058B09D0B8A1}" name="unit_of_measurement" dataDxfId="66"/>
    <tableColumn id="10" xr3:uid="{60FBDBCB-91DA-4FDC-ABCF-40C04DD7293B}" name="decimal_places" dataDxfId="65"/>
    <tableColumn id="11" xr3:uid="{502BD520-C3BE-4328-B6E1-3EE505C8D113}" name="Categories" dataDxfId="64"/>
    <tableColumn id="13" xr3:uid="{9B5DC586-202E-42AA-B3FC-012201613537}" name="type" dataDxfId="63">
      <calculatedColumnFormula>IFERROR(IF(FIND("|",I2),"subattribute", "attribute"), "attribute")</calculatedColumnFormula>
    </tableColumn>
    <tableColumn id="12" xr3:uid="{4CC5596F-FBF7-4F9E-A865-80F640429C28}" name="parent_attribute" dataDxfId="62">
      <calculatedColumnFormula>TRIM(INDEX(_xlfn.TEXTSPLIT(Table325[[#This Row],[attribute_name]],"|"), 1,1))</calculatedColumnFormula>
    </tableColumn>
    <tableColumn id="15" xr3:uid="{1BC213D2-ED05-4573-83D4-CE8DFBB04FAD}" name="child_attribute" dataDxfId="61">
      <calculatedColumnFormula>IFERROR(TRIM(INDEX(_xlfn.TEXTSPLIT(Table325[[#This Row],[attribute_name]],"|"), 1,2)), "")</calculatedColumnFormula>
    </tableColumn>
    <tableColumn id="16" xr3:uid="{CFE6E9D2-A4AC-4C3B-A914-D03B99A0B034}" name="has_parent_attribute" dataDxfId="60">
      <calculatedColumnFormula array="1">IF(ISERROR(IF(Table325[[#This Row],[type]]="subattribute", VLOOKUP(Table325[[#This Row],[Template]]&amp;Table325[[#This Row],[parent_attribute]],_xlfn._xlws.FILTER(Table325[[#All],[concat]], Table325[[#All],[type]]="attribute"),1, FALSE), TRUE)), FALSE, TRUE)</calculatedColumnFormula>
    </tableColumn>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C1FB71E-DED9-4B88-94B9-ADF19C75C3C1}" name="Table3263" displayName="Table3263" ref="B1:Z1469" totalsRowShown="0" headerRowDxfId="59" headerRowCellStyle="Normal 2 2">
  <autoFilter ref="B1:Z1469" xr:uid="{1C1FB71E-DED9-4B88-94B9-ADF19C75C3C1}"/>
  <tableColumns count="25">
    <tableColumn id="1" xr3:uid="{9CB6333B-04CC-4F93-90B8-ED867D7142DC}" name="Vessel" dataDxfId="58"/>
    <tableColumn id="14" xr3:uid="{285B0E41-60F7-47E2-B4EE-B24CDD42C517}" name="Template" dataDxfId="57"/>
    <tableColumn id="2" xr3:uid="{E7D45D7B-F39B-4052-BCAC-C1B0E49D117D}" name="Área " dataDxfId="56"/>
    <tableColumn id="3" xr3:uid="{2BB40F81-B4DE-4049-A6BE-3C7B825972D5}" name="Sistema" dataDxfId="55"/>
    <tableColumn id="23" xr3:uid="{08EF67F1-A351-48E2-AE9D-BFC6201B526E}" name="Subsistema" dataDxfId="54"/>
    <tableColumn id="4" xr3:uid="{C67AF374-A51B-4F0F-B576-74642096934B}" name="Equipamento" dataDxfId="53"/>
    <tableColumn id="5" xr3:uid="{5F5AF7B8-83FE-4CC5-8C97-41CD96BA986F}" name="Description" dataDxfId="52"/>
    <tableColumn id="6" xr3:uid="{D32F08F9-B6C9-4E7C-BB7B-BF2A0D38D4B7}" name="item_path" dataDxfId="51"/>
    <tableColumn id="18" xr3:uid="{DED8C57C-6768-49C9-8E6D-FABBC9FC486B}" name="attribute_name EN" dataDxfId="50"/>
    <tableColumn id="20" xr3:uid="{5AE79783-29DC-4416-BB46-15510AD459A0}" name="attribute_name EN2" dataDxfId="49"/>
    <tableColumn id="19" xr3:uid="{F6A6E3E5-F6DC-490C-BBEB-72F7AA672123}" name="Column1" dataDxfId="48"/>
    <tableColumn id="27" xr3:uid="{95B534E1-3312-4E28-8EEE-FBE80E79A594}" name="Column2" dataDxfId="47"/>
    <tableColumn id="26" xr3:uid="{C74D9960-4579-4692-8AAD-729BCC254D2B}" name="attribute_name EN32" dataDxfId="46"/>
    <tableColumn id="7" xr3:uid="{C92B0850-F314-49A9-BBBD-6221F146B6FE}" name="attribute_name PT (rascunho)" dataDxfId="45">
      <calculatedColumnFormula>VLOOKUP(Table3263[[#This Row],[attribute_name EN2]],'Tradução Atributos'!$A$1:$B$284,2,0)</calculatedColumnFormula>
    </tableColumn>
    <tableColumn id="21" xr3:uid="{E543277A-4D32-47C2-8C08-83C4CEC5B15F}" name="attribute_name" dataDxfId="44"/>
    <tableColumn id="28" xr3:uid="{BFE1A6E2-D9CE-425A-A307-DF1352627E33}" name="Column3" dataDxfId="43">
      <calculatedColumnFormula>_xlfn.CONCAT(Table3263[[#This Row],[Equipamento]],Table3263[[#This Row],[attribute_name EN]])</calculatedColumnFormula>
    </tableColumn>
    <tableColumn id="22" xr3:uid="{36D5E4B9-D328-466C-B033-1EE474AB0246}" name="Value"/>
    <tableColumn id="9" xr3:uid="{E90FA314-D7FB-42E7-BB45-3FD609DE8826}" name="unit_of_measurement" dataDxfId="42">
      <calculatedColumnFormula>VLOOKUP(Table3263[[#This Row],[Column3]],'Base Limiares IO Main'!$A$1:$F$151,6,0)</calculatedColumnFormula>
    </tableColumn>
    <tableColumn id="10" xr3:uid="{CD52B144-8EB3-4FB0-88C5-04DF4B0084A0}" name="decimal_places" dataDxfId="41"/>
    <tableColumn id="11" xr3:uid="{E3326FE3-44B6-4DD3-8559-A8A35CF3578A}" name="Categories EN" dataDxfId="40"/>
    <tableColumn id="24" xr3:uid="{5EB7463E-FFD6-444F-A33F-5E03BB755BCD}" name="Categories"/>
    <tableColumn id="13" xr3:uid="{F6D36CE2-95DD-4CCF-8F26-A4E11FB48E7C}" name="type">
      <calculatedColumnFormula>IFERROR(IF(FIND("|",O2),"subattribute", "attribute"), "attribute")</calculatedColumnFormula>
    </tableColumn>
    <tableColumn id="12" xr3:uid="{371A5E7E-66C1-4F80-9369-EEB8F372DAEE}" name="parent_attribute" dataDxfId="39">
      <calculatedColumnFormula>TRIM(INDEX(_xlfn.TEXTSPLIT(Table3263[[#This Row],[attribute_name]],"|"), 1,1))</calculatedColumnFormula>
    </tableColumn>
    <tableColumn id="15" xr3:uid="{C20F05F6-CEA2-4F82-BEB9-59D15754157B}" name="child_attribute" dataDxfId="38">
      <calculatedColumnFormula>IFERROR(TRIM(INDEX(_xlfn.TEXTSPLIT(Table3263[[#This Row],[attribute_name]],"|"), 1,2)), "")</calculatedColumnFormula>
    </tableColumn>
    <tableColumn id="16" xr3:uid="{C210F0A3-8E24-4634-9AA1-233815B944A6}" name="has_parent_attribute" dataDxfId="37">
      <calculatedColumnFormula array="1">IF(ISERROR(IF(Table3263[[#This Row],[type]]="subattribute", VLOOKUP(Table3263[[#This Row],[Template]]&amp;Table3263[[#This Row],[parent_attribute]],_xlfn._xlws.FILTER(#REF!, Table3263[[#All],[type]]="attribute"),1, FALSE), TRUE)), FALSE, TRUE)</calculatedColumnFormula>
    </tableColumn>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AEF69F36-63F9-473B-9CA8-F2544D0B227A}" name="Table7910" displayName="Table7910" ref="A1:Q64" totalsRowShown="0" headerRowDxfId="36" headerRowCellStyle="Normal 2 2">
  <autoFilter ref="A1:Q64" xr:uid="{ECCDA9C3-1A05-4C3E-ABD5-F817EF409C80}"/>
  <tableColumns count="17">
    <tableColumn id="1" xr3:uid="{40559169-AAC8-40DE-AD32-DE4F8A7D4EB3}" name="concat" dataDxfId="35">
      <calculatedColumnFormula>C2&amp;O2</calculatedColumnFormula>
    </tableColumn>
    <tableColumn id="2" xr3:uid="{589A5FDD-2B95-44D3-AA7F-24D2B8AB01F1}" name="Vessel" dataDxfId="34"/>
    <tableColumn id="3" xr3:uid="{55E005A1-4BFF-4472-9838-D93AF178410E}" name="Template" dataDxfId="33"/>
    <tableColumn id="4" xr3:uid="{0E9D1A63-7A06-4EB3-9586-42ECEF169427}" name="Área " dataDxfId="32"/>
    <tableColumn id="5" xr3:uid="{A11C1647-AA82-44AD-9B92-39A1BAA4B5CF}" name="Sistema" dataDxfId="31"/>
    <tableColumn id="6" xr3:uid="{A96FAF26-F44C-4241-AEAE-BAE887C23C17}" name="Equipamento" dataDxfId="30"/>
    <tableColumn id="7" xr3:uid="{143E9013-7A6D-4506-8882-CA76EBF0B5C3}" name="Sensor Tag"/>
    <tableColumn id="8" xr3:uid="{332AF625-D3AA-4772-8E13-DB0FA95066A3}" name="item_path"/>
    <tableColumn id="9" xr3:uid="{F427C527-14AB-4C10-A4BE-C09E743132E1}" name="attribute_name"/>
    <tableColumn id="10" xr3:uid="{1A2E3058-8542-451C-9EEF-343D5825FB6E}" name="Value"/>
    <tableColumn id="11" xr3:uid="{EE92CDA3-763F-4C96-9323-793B794FE22E}" name="unit_of_measurement"/>
    <tableColumn id="12" xr3:uid="{90DEF4BC-EAD3-4C42-9C54-BA36B8C068BB}" name="decimal_places"/>
    <tableColumn id="13" xr3:uid="{BFD532CD-9A84-4626-8BB5-C43533203C11}" name="Categories"/>
    <tableColumn id="14" xr3:uid="{EF716978-F03D-4DA9-BF67-057A82515871}" name="type" dataDxfId="29">
      <calculatedColumnFormula>IFERROR(IF(FIND("|",I2),"subattribute", "attribute"), "attribute")</calculatedColumnFormula>
    </tableColumn>
    <tableColumn id="15" xr3:uid="{FCAB7BE1-C8F8-45A4-9CEB-0448CB81C3E6}" name="parent_attribute" dataDxfId="28">
      <calculatedColumnFormula>TRIM(INDEX(_xlfn.TEXTSPLIT(I2,"|"), 1,1))</calculatedColumnFormula>
    </tableColumn>
    <tableColumn id="16" xr3:uid="{887F2A08-432B-4C57-A492-6C4CBFC421B9}" name="child_attribute" dataDxfId="27">
      <calculatedColumnFormula>IFERROR(TRIM(INDEX(_xlfn.TEXTSPLIT(I2,"|"), 1,2)), "")</calculatedColumnFormula>
    </tableColumn>
    <tableColumn id="17" xr3:uid="{645C21DA-E3D1-47D1-B442-FE9F13EA91AC}" name="has_parent_attribute">
      <calculatedColumnFormula array="1">IF(ISERROR(IF(Table7910[[#This Row],[type]]="subattribute", VLOOKUP(Table7910[[#This Row],[Template]]&amp;Table7910[[#This Row],[parent_attribute]],_xlfn._xlws.FILTER(Table7910[[#All],[concat]], Table7910[[#All],[type]]="attribute"),1, FALSE), TRUE)), FALSE, TRUE)</calculatedColumnFormula>
    </tableColumn>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9FFBEE02-FB3E-4D77-A072-FE781E798410}" name="Table7" displayName="Table7" ref="A1:Q286" totalsRowShown="0" headerRowDxfId="26" headerRowCellStyle="Normal 2 2">
  <autoFilter ref="A1:Q286" xr:uid="{9FFBEE02-FB3E-4D77-A072-FE781E798410}"/>
  <tableColumns count="17">
    <tableColumn id="1" xr3:uid="{65604249-FBC6-48E0-BAD9-5787FBFEB6BC}" name="concat" dataDxfId="25">
      <calculatedColumnFormula>C2&amp;O2</calculatedColumnFormula>
    </tableColumn>
    <tableColumn id="2" xr3:uid="{6A1920EA-45BF-4BCE-8B40-ED28CEC3450D}" name="Vessel" dataDxfId="24"/>
    <tableColumn id="3" xr3:uid="{CBAD2767-97E8-4897-B4A9-58EB43476C6E}" name="Template" dataDxfId="23"/>
    <tableColumn id="4" xr3:uid="{FAC2DF90-FDFC-41B4-9ECF-C2D5F7FFDE7E}" name="Área " dataDxfId="22"/>
    <tableColumn id="5" xr3:uid="{54B98809-BBD4-4762-A13F-673CFE7F9DC6}" name="Sistema" dataDxfId="21"/>
    <tableColumn id="6" xr3:uid="{C8B714EC-E832-411A-AF05-9EB6CF4479D3}" name="Equipamento" dataDxfId="20"/>
    <tableColumn id="7" xr3:uid="{AEF78E14-1BEA-488D-9C8B-CC566F245D37}" name="Sensor Tag"/>
    <tableColumn id="8" xr3:uid="{6DCEFA9D-F917-4DB5-A897-61C38E965CAC}" name="item_path"/>
    <tableColumn id="9" xr3:uid="{42E15C89-5D7A-49AA-83E8-49AEEB6F83D8}" name="attribute_name"/>
    <tableColumn id="10" xr3:uid="{4F29A569-C4DE-4599-AEBD-E1F1F14116E3}" name="Value"/>
    <tableColumn id="11" xr3:uid="{4E44012A-A1B0-4A42-A122-EA2CBFF89F74}" name="unit_of_measurement"/>
    <tableColumn id="12" xr3:uid="{BA5C2A3C-3871-4FEA-B695-10FD290D28D2}" name="decimal_places"/>
    <tableColumn id="13" xr3:uid="{C87393B2-24B6-4E65-BF00-E8E703517781}" name="Categories"/>
    <tableColumn id="14" xr3:uid="{AB162C77-361E-4277-B9B8-939A9D9BB89A}" name="type" dataDxfId="19">
      <calculatedColumnFormula>IFERROR(IF(FIND("|",I2),"subattribute", "attribute"), "attribute")</calculatedColumnFormula>
    </tableColumn>
    <tableColumn id="15" xr3:uid="{30AB2E97-4A74-47B2-998F-854CEC5C7F2C}" name="parent_attribute" dataDxfId="18">
      <calculatedColumnFormula>TRIM(INDEX(_xlfn.TEXTSPLIT(I2,"|"), 1,1))</calculatedColumnFormula>
    </tableColumn>
    <tableColumn id="16" xr3:uid="{A96A5CE2-D55C-43D0-BCBD-16EF05AF3714}" name="child_attribute" dataDxfId="17">
      <calculatedColumnFormula>IFERROR(TRIM(INDEX(_xlfn.TEXTSPLIT(I2,"|"), 1,2)), "")</calculatedColumnFormula>
    </tableColumn>
    <tableColumn id="17" xr3:uid="{CA23C007-4F3B-4D26-9DE6-EE7D55888E42}" name="has_parent_attribute">
      <calculatedColumnFormula array="1">IF(ISERROR(IF(Table7[[#This Row],[type]]="subattribute", VLOOKUP(Table7[[#This Row],[Template]]&amp;Table7[[#This Row],[parent_attribute]],_xlfn._xlws.FILTER(Table7[[#All],[concat]], Table7[[#All],[type]]="attribute"),1, FALSE), TRUE)), FALSE, TRUE)</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Z38" dT="2025-09-18T20:13:13.40" personId="{B9DFCCF0-0093-47E5-8AFA-0C04D0C90948}" id="{ED9B660C-43F1-4BC5-81E9-C0E370782774}">
    <text>Histórico apresenta valor alto, vai alarmar o tempo todo.</text>
  </threadedComment>
  <threadedComment ref="Z49" dT="2025-09-23T01:52:45.05" personId="{DD9038B5-8CBA-4C51-B6A2-138231CE1028}" id="{32AD1788-E796-459D-971D-5105D9BAA84C}">
    <text>No WS, está aparecendo essa limiar. Conformado acordado com Breno, deixado valor em branco (nulo) pois não há essa informação no manual.</text>
  </threadedComment>
  <threadedComment ref="Z50" dT="2025-09-23T01:52:50.14" personId="{DD9038B5-8CBA-4C51-B6A2-138231CE1028}" id="{D0E56931-49E6-4C58-8416-1F56F9EF34CB}">
    <text>No WS, está aparecendo essa limiar. Conformado acordado com Breno, deixado valor em branco (nulo) pois não há essa informação no manual.</text>
  </threadedComment>
  <threadedComment ref="F881" dT="2025-10-08T11:27:58.14" personId="{B9DFCCF0-0093-47E5-8AFA-0C04D0C90948}" id="{25C3D786-6C66-4586-B5BA-98815F78D1E2}">
    <text>validado que existe essa tag no PI Vision</text>
  </threadedComment>
</ThreadedComments>
</file>

<file path=xl/threadedComments/threadedComment2.xml><?xml version="1.0" encoding="utf-8"?>
<ThreadedComments xmlns="http://schemas.microsoft.com/office/spreadsheetml/2018/threadedcomments" xmlns:x="http://schemas.openxmlformats.org/spreadsheetml/2006/main">
  <threadedComment ref="Q626" dT="2025-09-23T01:50:21.97" personId="{DD9038B5-8CBA-4C51-B6A2-138231CE1028}" id="{8EB407D7-47D7-4241-9AEC-3850C56E91CF}">
    <text>No WS, está aparecendo essa limiar. Conformado acordado com Breno, deixado valor em branco (nulo) pois não há essa informação no manual.</text>
  </threadedComment>
  <threadedComment ref="R938" dT="2025-09-18T21:00:48.68" personId="{B9DFCCF0-0093-47E5-8AFA-0C04D0C90948}" id="{4141C4D8-E01C-44E1-9A97-A6AD84383521}">
    <text>Não encontrado na documentação I/O list</text>
  </threadedComment>
  <threadedComment ref="Q1071" dT="2025-09-18T20:13:13.40" personId="{B9DFCCF0-0093-47E5-8AFA-0C04D0C90948}" id="{4F90B26F-22D4-4C4E-A919-7F2330B902D2}">
    <text>Histórico apresenta valor alto, vai alarmar o tempo todo.</text>
  </threadedComment>
  <threadedComment ref="Q1233" dT="2025-09-18T20:24:38.96" personId="{B9DFCCF0-0093-47E5-8AFA-0C04D0C90948}" id="{95273A85-0265-4518-B2EA-877DA733FAC6}">
    <text>Vai alarmar o tempo todo, histórico com valor alto.</text>
  </threadedComment>
  <threadedComment ref="Q1234" dT="2025-09-18T20:24:38.96" personId="{B9DFCCF0-0093-47E5-8AFA-0C04D0C90948}" id="{97E8DE03-A05C-4E34-B6F6-E1DF604B0A59}">
    <text>Vai alarmar o tempo todo, histórico com valor alto.</text>
  </threadedComment>
  <threadedComment ref="Q1235" dT="2025-09-18T20:24:38.96" personId="{B9DFCCF0-0093-47E5-8AFA-0C04D0C90948}" id="{B6F73740-4E65-4259-BA4F-DE89BF95CD1C}">
    <text>Vai alarmar o tempo todo, histórico com valor alto.</text>
  </threadedComment>
</ThreadedComments>
</file>

<file path=xl/threadedComments/threadedComment3.xml><?xml version="1.0" encoding="utf-8"?>
<ThreadedComments xmlns="http://schemas.microsoft.com/office/spreadsheetml/2018/threadedcomments" xmlns:x="http://schemas.openxmlformats.org/spreadsheetml/2006/main">
  <threadedComment ref="J40" dT="2025-10-02T18:33:07.04" personId="{DD9038B5-8CBA-4C51-B6A2-138231CE1028}" id="{8CC5169C-E00D-4D17-AD0A-73CBFE8EC860}">
    <text>Deixado somente pré-alarme, pois não foi encontrado limites do fabricante</text>
  </threadedComment>
  <threadedComment ref="I41" dT="2025-10-02T18:33:16.32" personId="{DD9038B5-8CBA-4C51-B6A2-138231CE1028}" id="{E8B2716D-D8E0-4A36-8944-E93A6D76E911}">
    <text>Deixado somente pré-alarme, pois não foi encontrado limites do fabricante</text>
  </threadedComment>
  <threadedComment ref="J142" dT="2025-10-06T15:12:56.85" personId="{DD9038B5-8CBA-4C51-B6A2-138231CE1028}" id="{8268D75B-F230-48B1-838E-A0A9FB9225F8}">
    <text>SP conforme cadastrado no PI pela tag: FRTS-071-TIC-1043.TAH</text>
  </threadedComment>
  <threadedComment ref="J143" dT="2025-10-06T15:13:39.28" personId="{DD9038B5-8CBA-4C51-B6A2-138231CE1028}" id="{3A2502AF-3CF2-4400-8C9E-3FB938BD28EF}">
    <text>SP conforme cadastrado no PI pela tag: FRTS-071-TIC-1043.TAL</text>
  </threadedComment>
  <threadedComment ref="J257" dT="2025-10-02T18:33:07.04" personId="{DD9038B5-8CBA-4C51-B6A2-138231CE1028}" id="{0B1E86A3-EC98-440E-9DAF-576DBBBD5355}">
    <text>Deixado somente pré-alarme, pois não foi encontrado limites do fabricante</text>
  </threadedComment>
  <threadedComment ref="I258" dT="2025-10-02T18:33:16.32" personId="{DD9038B5-8CBA-4C51-B6A2-138231CE1028}" id="{B72CE8FF-B411-4C8A-B729-DC876D079425}">
    <text>Deixado somente pré-alarme, pois não foi encontrado limites do fabricante</text>
  </threadedComment>
  <threadedComment ref="J359" dT="2025-10-06T15:16:29.05" personId="{DD9038B5-8CBA-4C51-B6A2-138231CE1028}" id="{F9960327-2A0A-44C5-A9EA-56D91BD2B290}">
    <text>SP conforme cadastrado no PI pela tag: FRTS-071-TIC-1049.TAH</text>
  </threadedComment>
  <threadedComment ref="J360" dT="2025-10-06T15:16:56.26" personId="{DD9038B5-8CBA-4C51-B6A2-138231CE1028}" id="{BA544BB9-D411-49EB-AAE9-9370E34FCB7C}">
    <text>SP conforme cadastrado no PI pela tag: FRTS-071-TIC-1049.TAL</text>
  </threadedComment>
</ThreadedComments>
</file>

<file path=xl/threadedComments/threadedComment4.xml><?xml version="1.0" encoding="utf-8"?>
<ThreadedComments xmlns="http://schemas.microsoft.com/office/spreadsheetml/2018/threadedcomments" xmlns:x="http://schemas.openxmlformats.org/spreadsheetml/2006/main">
  <threadedComment ref="D9" dT="2025-10-29T14:53:13.41" personId="{DD9038B5-8CBA-4C51-B6A2-138231CE1028}" id="{72CD5D17-DC32-45C3-8548-6548508488F2}">
    <text>Solicitado para Leo (Prio) confirmar se está correto o tag</text>
  </threadedComment>
</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1.xml"/><Relationship Id="rId1" Type="http://schemas.openxmlformats.org/officeDocument/2006/relationships/vmlDrawing" Target="../drawings/vmlDrawing1.vml"/><Relationship Id="rId4" Type="http://schemas.microsoft.com/office/2017/10/relationships/threadedComment" Target="../threadedComments/threadedComment1.xml"/></Relationships>
</file>

<file path=xl/worksheets/_rels/sheet9.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vmlDrawing" Target="../drawings/vmlDrawing2.vml"/><Relationship Id="rId1" Type="http://schemas.openxmlformats.org/officeDocument/2006/relationships/printerSettings" Target="../printerSettings/printerSettings1.bin"/><Relationship Id="rId5" Type="http://schemas.microsoft.com/office/2017/10/relationships/threadedComment" Target="../threadedComments/threadedComment2.xml"/><Relationship Id="rId4" Type="http://schemas.openxmlformats.org/officeDocument/2006/relationships/comments" Target="../comments2.xml"/></Relationships>
</file>

<file path=xl/worksheets/_rels/sheet10.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table" Target="../tables/table3.xml"/><Relationship Id="rId1" Type="http://schemas.openxmlformats.org/officeDocument/2006/relationships/vmlDrawing" Target="../drawings/vmlDrawing3.vml"/></Relationships>
</file>

<file path=xl/worksheets/_rels/sheet14.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vmlDrawing" Target="../drawings/vmlDrawing4.vml"/><Relationship Id="rId1" Type="http://schemas.openxmlformats.org/officeDocument/2006/relationships/printerSettings" Target="../printerSettings/printerSettings2.bin"/><Relationship Id="rId5" Type="http://schemas.microsoft.com/office/2017/10/relationships/threadedComment" Target="../threadedComments/threadedComment3.xml"/><Relationship Id="rId4" Type="http://schemas.openxmlformats.org/officeDocument/2006/relationships/comments" Target="../comments4.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20.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printerSettings" Target="../printerSettings/printerSettings4.bin"/></Relationships>
</file>

<file path=xl/worksheets/_rels/sheet22.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5.bin"/><Relationship Id="rId4" Type="http://schemas.microsoft.com/office/2017/10/relationships/threadedComment" Target="../threadedComments/threadedComment4.xml"/></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32B513-7152-4587-953C-C31947DCEE7A}">
  <sheetPr codeName="Planilha1"/>
  <dimension ref="A1"/>
  <sheetViews>
    <sheetView showGridLines="0" workbookViewId="0">
      <selection activeCell="M9" sqref="M9"/>
    </sheetView>
  </sheetViews>
  <sheetFormatPr defaultColWidth="8.88671875" defaultRowHeight="14.4"/>
  <sheetData/>
  <pageMargins left="0.511811024" right="0.511811024" top="0.78740157499999996" bottom="0.78740157499999996" header="0.31496062000000002" footer="0.31496062000000002"/>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0ABA88-D6CE-4E13-8CFE-C8CCC4BA5F59}">
  <sheetPr codeName="Planilha3"/>
  <dimension ref="A1:J191"/>
  <sheetViews>
    <sheetView zoomScale="66" workbookViewId="0">
      <pane ySplit="1" topLeftCell="A80" activePane="bottomLeft" state="frozen"/>
      <selection pane="bottomLeft" activeCell="B17" sqref="B17"/>
    </sheetView>
  </sheetViews>
  <sheetFormatPr defaultColWidth="8.88671875" defaultRowHeight="14.4"/>
  <cols>
    <col min="1" max="1" width="13.109375" style="2" bestFit="1" customWidth="1"/>
    <col min="2" max="2" width="52.6640625" style="2" customWidth="1"/>
    <col min="3" max="3" width="52.6640625" style="2" hidden="1" customWidth="1"/>
    <col min="4" max="4" width="29.109375" style="2" customWidth="1"/>
    <col min="5" max="5" width="45.6640625" style="2" bestFit="1" customWidth="1"/>
    <col min="6" max="6" width="14.44140625" style="2" customWidth="1"/>
    <col min="7" max="10" width="9.109375" style="2"/>
  </cols>
  <sheetData>
    <row r="1" spans="1:10">
      <c r="A1" s="3" t="s">
        <v>0</v>
      </c>
      <c r="B1" s="3" t="s">
        <v>1</v>
      </c>
      <c r="C1" s="3"/>
      <c r="D1" s="3" t="s">
        <v>2</v>
      </c>
      <c r="E1" s="3" t="s">
        <v>3</v>
      </c>
      <c r="F1" s="3" t="s">
        <v>4</v>
      </c>
      <c r="G1" s="3" t="s">
        <v>5</v>
      </c>
      <c r="H1" s="3" t="s">
        <v>6</v>
      </c>
      <c r="I1" s="3" t="s">
        <v>7</v>
      </c>
      <c r="J1" s="3" t="s">
        <v>8</v>
      </c>
    </row>
    <row r="2" spans="1:10">
      <c r="B2" s="2" t="s">
        <v>9</v>
      </c>
      <c r="C2" s="2" t="s">
        <v>10</v>
      </c>
      <c r="D2" s="4" t="s">
        <v>11</v>
      </c>
      <c r="E2" s="4" t="s">
        <v>12</v>
      </c>
      <c r="F2" s="2">
        <v>0.1</v>
      </c>
      <c r="G2" s="2">
        <v>0.2</v>
      </c>
      <c r="H2" s="2">
        <v>0</v>
      </c>
      <c r="I2" s="2">
        <v>0</v>
      </c>
      <c r="J2" s="2" t="s">
        <v>13</v>
      </c>
    </row>
    <row r="3" spans="1:10">
      <c r="B3" s="2" t="s">
        <v>14</v>
      </c>
      <c r="C3" s="2" t="s">
        <v>10</v>
      </c>
      <c r="D3" s="5" t="s">
        <v>15</v>
      </c>
      <c r="E3" s="5" t="s">
        <v>12</v>
      </c>
      <c r="F3" s="2">
        <v>0.1</v>
      </c>
      <c r="G3" s="2">
        <v>0.2</v>
      </c>
      <c r="H3" s="2">
        <v>0</v>
      </c>
      <c r="I3" s="2">
        <v>0</v>
      </c>
      <c r="J3" s="2" t="s">
        <v>13</v>
      </c>
    </row>
    <row r="4" spans="1:10">
      <c r="B4" s="2" t="s">
        <v>16</v>
      </c>
      <c r="C4" s="2" t="s">
        <v>17</v>
      </c>
      <c r="D4" s="4" t="s">
        <v>17</v>
      </c>
      <c r="E4" s="4" t="s">
        <v>18</v>
      </c>
      <c r="F4" s="2">
        <v>250</v>
      </c>
      <c r="G4" s="2">
        <v>0</v>
      </c>
      <c r="H4" s="2">
        <v>0</v>
      </c>
      <c r="I4" s="2">
        <v>0</v>
      </c>
      <c r="J4" s="2" t="s">
        <v>19</v>
      </c>
    </row>
    <row r="5" spans="1:10">
      <c r="B5" s="2" t="s">
        <v>20</v>
      </c>
      <c r="C5" s="2" t="s">
        <v>21</v>
      </c>
      <c r="D5" s="5" t="s">
        <v>22</v>
      </c>
      <c r="E5" s="5" t="s">
        <v>23</v>
      </c>
      <c r="F5" s="2" t="e">
        <v>#N/A</v>
      </c>
      <c r="G5" s="2" t="e">
        <v>#N/A</v>
      </c>
      <c r="H5" s="2" t="e">
        <v>#N/A</v>
      </c>
      <c r="I5" s="2" t="e">
        <v>#N/A</v>
      </c>
      <c r="J5" s="2" t="s">
        <v>24</v>
      </c>
    </row>
    <row r="6" spans="1:10">
      <c r="B6" s="6" t="s">
        <v>25</v>
      </c>
      <c r="C6" s="2" t="s">
        <v>26</v>
      </c>
      <c r="D6" s="7" t="s">
        <v>26</v>
      </c>
      <c r="E6" s="7" t="s">
        <v>27</v>
      </c>
      <c r="F6" s="2">
        <v>75</v>
      </c>
      <c r="G6" s="2">
        <v>0</v>
      </c>
      <c r="H6" s="2">
        <v>25</v>
      </c>
      <c r="I6" s="2">
        <v>0</v>
      </c>
      <c r="J6" s="2" t="s">
        <v>28</v>
      </c>
    </row>
    <row r="7" spans="1:10">
      <c r="B7" s="2" t="s">
        <v>29</v>
      </c>
      <c r="C7" s="2" t="s">
        <v>30</v>
      </c>
      <c r="D7" s="5" t="s">
        <v>31</v>
      </c>
      <c r="E7" s="5" t="s">
        <v>32</v>
      </c>
      <c r="F7" s="2">
        <v>0</v>
      </c>
      <c r="G7" s="2">
        <v>0</v>
      </c>
      <c r="H7" s="2">
        <v>172</v>
      </c>
      <c r="I7" s="2">
        <v>103</v>
      </c>
      <c r="J7" s="2" t="s">
        <v>33</v>
      </c>
    </row>
    <row r="8" spans="1:10">
      <c r="B8" s="2" t="s">
        <v>34</v>
      </c>
      <c r="C8" s="2" t="s">
        <v>35</v>
      </c>
      <c r="D8" s="4" t="s">
        <v>35</v>
      </c>
      <c r="E8" s="4" t="s">
        <v>36</v>
      </c>
      <c r="F8" s="2">
        <v>100</v>
      </c>
      <c r="G8" s="2">
        <v>0</v>
      </c>
      <c r="H8" s="2">
        <v>0</v>
      </c>
      <c r="I8" s="2">
        <v>0</v>
      </c>
      <c r="J8" s="2" t="s">
        <v>37</v>
      </c>
    </row>
    <row r="9" spans="1:10">
      <c r="B9" s="2" t="s">
        <v>38</v>
      </c>
      <c r="C9" s="2" t="s">
        <v>39</v>
      </c>
      <c r="D9" s="4" t="s">
        <v>39</v>
      </c>
      <c r="E9" s="4" t="s">
        <v>40</v>
      </c>
      <c r="F9" s="2">
        <v>38</v>
      </c>
      <c r="G9" s="2">
        <v>48</v>
      </c>
      <c r="H9" s="2">
        <v>0</v>
      </c>
      <c r="I9" s="2">
        <v>0</v>
      </c>
      <c r="J9" s="2" t="s">
        <v>41</v>
      </c>
    </row>
    <row r="10" spans="1:10">
      <c r="B10" s="2" t="s">
        <v>42</v>
      </c>
      <c r="C10" s="2" t="s">
        <v>43</v>
      </c>
      <c r="D10" s="5" t="s">
        <v>43</v>
      </c>
      <c r="E10" s="5" t="s">
        <v>44</v>
      </c>
      <c r="F10" s="2">
        <v>49</v>
      </c>
      <c r="G10" s="2">
        <v>53</v>
      </c>
      <c r="H10" s="2">
        <v>0</v>
      </c>
      <c r="I10" s="2">
        <v>0</v>
      </c>
      <c r="J10" s="2" t="s">
        <v>41</v>
      </c>
    </row>
    <row r="11" spans="1:10">
      <c r="B11" s="2" t="s">
        <v>45</v>
      </c>
      <c r="C11" s="2" t="s">
        <v>46</v>
      </c>
      <c r="D11" s="4" t="s">
        <v>47</v>
      </c>
      <c r="E11" s="4" t="s">
        <v>48</v>
      </c>
      <c r="F11" s="2">
        <v>570</v>
      </c>
      <c r="G11" s="2">
        <v>595</v>
      </c>
      <c r="H11" s="2">
        <v>0</v>
      </c>
      <c r="I11" s="2">
        <v>0</v>
      </c>
      <c r="J11" s="2" t="s">
        <v>49</v>
      </c>
    </row>
    <row r="12" spans="1:10">
      <c r="B12" s="2" t="s">
        <v>50</v>
      </c>
      <c r="C12" s="2" t="s">
        <v>46</v>
      </c>
      <c r="D12" s="4" t="s">
        <v>51</v>
      </c>
      <c r="E12" s="4" t="s">
        <v>52</v>
      </c>
      <c r="F12" s="2">
        <v>570</v>
      </c>
      <c r="G12" s="2">
        <v>595</v>
      </c>
      <c r="H12" s="2">
        <v>0</v>
      </c>
      <c r="I12" s="2">
        <v>0</v>
      </c>
      <c r="J12" s="2" t="s">
        <v>49</v>
      </c>
    </row>
    <row r="13" spans="1:10">
      <c r="B13" s="2" t="s">
        <v>53</v>
      </c>
      <c r="C13" s="2" t="s">
        <v>46</v>
      </c>
      <c r="D13" s="4" t="s">
        <v>54</v>
      </c>
      <c r="E13" s="4" t="s">
        <v>55</v>
      </c>
      <c r="F13" s="2">
        <v>570</v>
      </c>
      <c r="G13" s="2">
        <v>595</v>
      </c>
      <c r="H13" s="2">
        <v>0</v>
      </c>
      <c r="I13" s="2">
        <v>0</v>
      </c>
      <c r="J13" s="2" t="s">
        <v>49</v>
      </c>
    </row>
    <row r="14" spans="1:10">
      <c r="B14" s="2" t="s">
        <v>56</v>
      </c>
      <c r="C14" s="2" t="s">
        <v>46</v>
      </c>
      <c r="D14" s="4" t="s">
        <v>57</v>
      </c>
      <c r="E14" s="4" t="s">
        <v>58</v>
      </c>
      <c r="F14" s="2">
        <v>570</v>
      </c>
      <c r="G14" s="2">
        <v>595</v>
      </c>
      <c r="H14" s="2">
        <v>0</v>
      </c>
      <c r="I14" s="2">
        <v>0</v>
      </c>
      <c r="J14" s="2" t="s">
        <v>49</v>
      </c>
    </row>
    <row r="15" spans="1:10">
      <c r="B15" s="2" t="s">
        <v>59</v>
      </c>
      <c r="C15" s="2" t="s">
        <v>46</v>
      </c>
      <c r="D15" s="4" t="s">
        <v>60</v>
      </c>
      <c r="E15" s="4" t="s">
        <v>61</v>
      </c>
      <c r="F15" s="2">
        <v>570</v>
      </c>
      <c r="G15" s="2">
        <v>595</v>
      </c>
      <c r="H15" s="2">
        <v>0</v>
      </c>
      <c r="I15" s="2">
        <v>0</v>
      </c>
      <c r="J15" s="2" t="s">
        <v>49</v>
      </c>
    </row>
    <row r="16" spans="1:10">
      <c r="B16" s="2" t="s">
        <v>62</v>
      </c>
      <c r="C16" s="2" t="s">
        <v>46</v>
      </c>
      <c r="D16" s="4" t="s">
        <v>63</v>
      </c>
      <c r="E16" s="4" t="s">
        <v>64</v>
      </c>
      <c r="F16" s="2">
        <v>570</v>
      </c>
      <c r="G16" s="2">
        <v>595</v>
      </c>
      <c r="H16" s="2">
        <v>0</v>
      </c>
      <c r="I16" s="2">
        <v>0</v>
      </c>
      <c r="J16" s="2" t="s">
        <v>41</v>
      </c>
    </row>
    <row r="17" spans="2:10">
      <c r="B17" s="2" t="s">
        <v>65</v>
      </c>
      <c r="C17" s="2" t="s">
        <v>66</v>
      </c>
      <c r="D17" s="4" t="s">
        <v>67</v>
      </c>
      <c r="E17" s="4" t="s">
        <v>68</v>
      </c>
      <c r="F17" s="2">
        <v>85</v>
      </c>
      <c r="G17" s="2">
        <v>90</v>
      </c>
      <c r="H17" s="2">
        <v>0</v>
      </c>
      <c r="I17" s="2">
        <v>0</v>
      </c>
      <c r="J17" s="2" t="s">
        <v>41</v>
      </c>
    </row>
    <row r="18" spans="2:10">
      <c r="B18" s="2" t="s">
        <v>69</v>
      </c>
      <c r="C18" s="2" t="s">
        <v>66</v>
      </c>
      <c r="D18" s="5" t="s">
        <v>70</v>
      </c>
      <c r="E18" s="5" t="s">
        <v>71</v>
      </c>
      <c r="F18" s="2">
        <v>85</v>
      </c>
      <c r="G18" s="2">
        <v>90</v>
      </c>
      <c r="H18" s="2">
        <v>0</v>
      </c>
      <c r="I18" s="2">
        <v>0</v>
      </c>
      <c r="J18" s="2" t="s">
        <v>41</v>
      </c>
    </row>
    <row r="19" spans="2:10">
      <c r="B19" s="2" t="s">
        <v>72</v>
      </c>
      <c r="C19" s="2" t="s">
        <v>66</v>
      </c>
      <c r="D19" s="4" t="s">
        <v>73</v>
      </c>
      <c r="E19" s="4" t="s">
        <v>74</v>
      </c>
      <c r="F19" s="2">
        <v>85</v>
      </c>
      <c r="G19" s="2">
        <v>90</v>
      </c>
      <c r="H19" s="2">
        <v>0</v>
      </c>
      <c r="I19" s="2">
        <v>0</v>
      </c>
      <c r="J19" s="2" t="s">
        <v>41</v>
      </c>
    </row>
    <row r="20" spans="2:10">
      <c r="B20" s="2" t="s">
        <v>75</v>
      </c>
      <c r="C20" s="2" t="s">
        <v>76</v>
      </c>
      <c r="D20" s="4" t="s">
        <v>77</v>
      </c>
      <c r="E20" s="4" t="s">
        <v>78</v>
      </c>
      <c r="F20" s="2">
        <v>843</v>
      </c>
      <c r="G20" s="2">
        <v>855</v>
      </c>
      <c r="H20" s="2">
        <v>0</v>
      </c>
      <c r="I20" s="2">
        <v>0</v>
      </c>
      <c r="J20" s="2" t="s">
        <v>49</v>
      </c>
    </row>
    <row r="21" spans="2:10">
      <c r="B21" s="2" t="s">
        <v>79</v>
      </c>
      <c r="C21" s="2" t="s">
        <v>76</v>
      </c>
      <c r="D21" s="4" t="s">
        <v>80</v>
      </c>
      <c r="E21" s="4" t="s">
        <v>81</v>
      </c>
      <c r="F21" s="2">
        <v>843</v>
      </c>
      <c r="G21" s="2">
        <v>855</v>
      </c>
      <c r="H21" s="2">
        <v>0</v>
      </c>
      <c r="I21" s="2">
        <v>0</v>
      </c>
      <c r="J21" s="2" t="s">
        <v>49</v>
      </c>
    </row>
    <row r="22" spans="2:10">
      <c r="B22" s="2" t="s">
        <v>82</v>
      </c>
      <c r="C22" s="2" t="s">
        <v>76</v>
      </c>
      <c r="D22" s="4" t="s">
        <v>83</v>
      </c>
      <c r="E22" s="4" t="s">
        <v>84</v>
      </c>
      <c r="F22" s="2">
        <v>843</v>
      </c>
      <c r="G22" s="2">
        <v>855</v>
      </c>
      <c r="H22" s="2">
        <v>0</v>
      </c>
      <c r="I22" s="2">
        <v>0</v>
      </c>
      <c r="J22" s="2" t="s">
        <v>49</v>
      </c>
    </row>
    <row r="23" spans="2:10">
      <c r="B23" s="2" t="s">
        <v>85</v>
      </c>
      <c r="C23" s="2" t="s">
        <v>86</v>
      </c>
      <c r="D23" s="4" t="s">
        <v>86</v>
      </c>
      <c r="E23" s="4" t="s">
        <v>87</v>
      </c>
      <c r="F23" s="2" t="e">
        <v>#N/A</v>
      </c>
      <c r="G23" s="2" t="e">
        <v>#N/A</v>
      </c>
      <c r="H23" s="2" t="e">
        <v>#N/A</v>
      </c>
      <c r="I23" s="2" t="e">
        <v>#N/A</v>
      </c>
      <c r="J23" s="2" t="s">
        <v>88</v>
      </c>
    </row>
    <row r="24" spans="2:10">
      <c r="B24" s="2" t="s">
        <v>89</v>
      </c>
      <c r="C24" s="2" t="s">
        <v>90</v>
      </c>
      <c r="D24" s="4" t="s">
        <v>91</v>
      </c>
      <c r="E24" s="4" t="s">
        <v>92</v>
      </c>
      <c r="F24" s="2">
        <v>63.5</v>
      </c>
      <c r="G24" s="2">
        <v>102</v>
      </c>
      <c r="H24" s="2">
        <v>0</v>
      </c>
      <c r="I24" s="2">
        <v>0</v>
      </c>
      <c r="J24" s="2" t="s">
        <v>93</v>
      </c>
    </row>
    <row r="25" spans="2:10">
      <c r="B25" s="2" t="s">
        <v>94</v>
      </c>
      <c r="C25" s="2" t="s">
        <v>90</v>
      </c>
      <c r="D25" s="5" t="s">
        <v>95</v>
      </c>
      <c r="E25" s="5" t="s">
        <v>96</v>
      </c>
      <c r="F25" s="2">
        <v>63.5</v>
      </c>
      <c r="G25" s="2">
        <v>102</v>
      </c>
      <c r="H25" s="2">
        <v>0</v>
      </c>
      <c r="I25" s="2">
        <v>0</v>
      </c>
      <c r="J25" s="2" t="s">
        <v>93</v>
      </c>
    </row>
    <row r="26" spans="2:10">
      <c r="B26" s="2" t="s">
        <v>97</v>
      </c>
      <c r="C26" s="2" t="s">
        <v>98</v>
      </c>
      <c r="D26" s="4" t="s">
        <v>99</v>
      </c>
      <c r="E26" s="4" t="s">
        <v>92</v>
      </c>
      <c r="F26" s="2">
        <v>63.5</v>
      </c>
      <c r="G26" s="2">
        <v>102</v>
      </c>
      <c r="H26" s="2">
        <v>0</v>
      </c>
      <c r="I26" s="2">
        <v>0</v>
      </c>
      <c r="J26" s="2" t="s">
        <v>93</v>
      </c>
    </row>
    <row r="27" spans="2:10">
      <c r="B27" s="2" t="s">
        <v>100</v>
      </c>
      <c r="C27" s="2" t="s">
        <v>98</v>
      </c>
      <c r="D27" s="5" t="s">
        <v>101</v>
      </c>
      <c r="E27" s="5" t="s">
        <v>96</v>
      </c>
      <c r="F27" s="2">
        <v>63.5</v>
      </c>
      <c r="G27" s="2">
        <v>102</v>
      </c>
      <c r="H27" s="2">
        <v>0</v>
      </c>
      <c r="I27" s="2">
        <v>0</v>
      </c>
      <c r="J27" s="2" t="s">
        <v>93</v>
      </c>
    </row>
    <row r="28" spans="2:10">
      <c r="B28" s="2" t="s">
        <v>102</v>
      </c>
      <c r="C28" s="2" t="s">
        <v>103</v>
      </c>
      <c r="D28" s="4" t="s">
        <v>104</v>
      </c>
      <c r="E28" s="4" t="s">
        <v>105</v>
      </c>
      <c r="F28" s="2">
        <v>88.9</v>
      </c>
      <c r="G28" s="2">
        <v>102</v>
      </c>
      <c r="H28" s="2">
        <v>0</v>
      </c>
      <c r="I28" s="2">
        <v>0</v>
      </c>
      <c r="J28" s="2" t="s">
        <v>93</v>
      </c>
    </row>
    <row r="29" spans="2:10">
      <c r="B29" s="2" t="s">
        <v>106</v>
      </c>
      <c r="C29" s="2" t="s">
        <v>103</v>
      </c>
      <c r="D29" s="5" t="s">
        <v>107</v>
      </c>
      <c r="E29" s="5" t="s">
        <v>108</v>
      </c>
      <c r="F29" s="2">
        <v>88.9</v>
      </c>
      <c r="G29" s="2">
        <v>102</v>
      </c>
      <c r="H29" s="2">
        <v>0</v>
      </c>
      <c r="I29" s="2">
        <v>0</v>
      </c>
      <c r="J29" s="2" t="s">
        <v>93</v>
      </c>
    </row>
    <row r="30" spans="2:10">
      <c r="B30" s="2" t="s">
        <v>109</v>
      </c>
      <c r="C30" s="2" t="s">
        <v>110</v>
      </c>
      <c r="D30" s="4" t="s">
        <v>111</v>
      </c>
      <c r="E30" s="4" t="s">
        <v>105</v>
      </c>
      <c r="F30" s="2">
        <v>88.9</v>
      </c>
      <c r="G30" s="2">
        <v>102</v>
      </c>
      <c r="H30" s="2">
        <v>0</v>
      </c>
      <c r="I30" s="2">
        <v>0</v>
      </c>
      <c r="J30" s="2" t="s">
        <v>93</v>
      </c>
    </row>
    <row r="31" spans="2:10">
      <c r="B31" s="2" t="s">
        <v>112</v>
      </c>
      <c r="C31" s="2" t="s">
        <v>110</v>
      </c>
      <c r="D31" s="5" t="s">
        <v>113</v>
      </c>
      <c r="E31" s="5" t="s">
        <v>108</v>
      </c>
      <c r="F31" s="2">
        <v>88.9</v>
      </c>
      <c r="G31" s="2">
        <v>102</v>
      </c>
      <c r="H31" s="2">
        <v>0</v>
      </c>
      <c r="I31" s="2">
        <v>0</v>
      </c>
      <c r="J31" s="2" t="s">
        <v>93</v>
      </c>
    </row>
    <row r="32" spans="2:10">
      <c r="B32" s="2" t="s">
        <v>114</v>
      </c>
      <c r="C32" s="2" t="s">
        <v>115</v>
      </c>
      <c r="D32" s="4" t="s">
        <v>115</v>
      </c>
      <c r="E32" s="4" t="s">
        <v>116</v>
      </c>
      <c r="F32" s="2">
        <v>0</v>
      </c>
      <c r="G32" s="2">
        <v>0</v>
      </c>
      <c r="H32" s="2">
        <v>0</v>
      </c>
      <c r="I32" s="2">
        <v>0</v>
      </c>
      <c r="J32" s="2" t="s">
        <v>117</v>
      </c>
    </row>
    <row r="33" spans="2:10">
      <c r="B33" s="2" t="s">
        <v>118</v>
      </c>
      <c r="C33" s="2" t="s">
        <v>119</v>
      </c>
      <c r="D33" s="5" t="s">
        <v>119</v>
      </c>
      <c r="E33" s="5" t="s">
        <v>116</v>
      </c>
      <c r="F33" s="2">
        <v>0</v>
      </c>
      <c r="G33" s="2">
        <v>0</v>
      </c>
      <c r="H33" s="2">
        <v>0</v>
      </c>
      <c r="I33" s="2">
        <v>0</v>
      </c>
      <c r="J33" s="2" t="s">
        <v>117</v>
      </c>
    </row>
    <row r="34" spans="2:10">
      <c r="B34" s="2" t="s">
        <v>120</v>
      </c>
      <c r="C34" s="2" t="s">
        <v>121</v>
      </c>
      <c r="D34" s="4" t="s">
        <v>121</v>
      </c>
      <c r="E34" s="4" t="s">
        <v>122</v>
      </c>
      <c r="F34" s="2">
        <v>4.5</v>
      </c>
      <c r="G34" s="2">
        <v>7.1</v>
      </c>
      <c r="H34" s="2">
        <v>0</v>
      </c>
      <c r="I34" s="2">
        <v>0</v>
      </c>
      <c r="J34" s="2" t="s">
        <v>123</v>
      </c>
    </row>
    <row r="35" spans="2:10">
      <c r="B35" s="2" t="s">
        <v>124</v>
      </c>
      <c r="C35" s="2" t="s">
        <v>125</v>
      </c>
      <c r="D35" s="5" t="s">
        <v>125</v>
      </c>
      <c r="E35" s="5" t="s">
        <v>126</v>
      </c>
      <c r="F35" s="2">
        <v>4.5</v>
      </c>
      <c r="G35" s="2">
        <v>7.1</v>
      </c>
      <c r="H35" s="2">
        <v>0</v>
      </c>
      <c r="I35" s="2">
        <v>0</v>
      </c>
      <c r="J35" s="2" t="s">
        <v>123</v>
      </c>
    </row>
    <row r="36" spans="2:10">
      <c r="B36" s="2" t="s">
        <v>127</v>
      </c>
      <c r="C36" s="2" t="s">
        <v>128</v>
      </c>
      <c r="D36" s="5" t="s">
        <v>128</v>
      </c>
      <c r="E36" s="5" t="s">
        <v>129</v>
      </c>
      <c r="F36" s="2">
        <v>1905</v>
      </c>
      <c r="G36" s="2">
        <v>31.7</v>
      </c>
      <c r="H36" s="2">
        <v>0</v>
      </c>
      <c r="I36" s="2">
        <v>0</v>
      </c>
      <c r="J36" s="2" t="s">
        <v>88</v>
      </c>
    </row>
    <row r="37" spans="2:10">
      <c r="B37" s="2" t="s">
        <v>130</v>
      </c>
      <c r="F37" s="2" t="e">
        <v>#N/A</v>
      </c>
      <c r="G37" s="2" t="e">
        <v>#N/A</v>
      </c>
      <c r="H37" s="2" t="e">
        <v>#N/A</v>
      </c>
      <c r="I37" s="2" t="e">
        <v>#N/A</v>
      </c>
      <c r="J37" s="2" t="e">
        <v>#N/A</v>
      </c>
    </row>
    <row r="38" spans="2:10">
      <c r="B38" s="2" t="s">
        <v>131</v>
      </c>
      <c r="F38" s="2" t="e">
        <v>#N/A</v>
      </c>
      <c r="G38" s="2" t="e">
        <v>#N/A</v>
      </c>
      <c r="H38" s="2" t="e">
        <v>#N/A</v>
      </c>
      <c r="I38" s="2" t="e">
        <v>#N/A</v>
      </c>
      <c r="J38" s="2" t="e">
        <v>#N/A</v>
      </c>
    </row>
    <row r="39" spans="2:10">
      <c r="B39" s="2" t="s">
        <v>132</v>
      </c>
      <c r="F39" s="2" t="e">
        <v>#N/A</v>
      </c>
      <c r="G39" s="2" t="e">
        <v>#N/A</v>
      </c>
      <c r="H39" s="2" t="e">
        <v>#N/A</v>
      </c>
      <c r="I39" s="2" t="e">
        <v>#N/A</v>
      </c>
      <c r="J39" s="2" t="e">
        <v>#N/A</v>
      </c>
    </row>
    <row r="40" spans="2:10">
      <c r="B40" s="2" t="s">
        <v>133</v>
      </c>
      <c r="F40" s="2" t="e">
        <v>#N/A</v>
      </c>
      <c r="G40" s="2" t="e">
        <v>#N/A</v>
      </c>
      <c r="H40" s="2" t="e">
        <v>#N/A</v>
      </c>
      <c r="I40" s="2" t="e">
        <v>#N/A</v>
      </c>
      <c r="J40" s="2" t="e">
        <v>#N/A</v>
      </c>
    </row>
    <row r="41" spans="2:10">
      <c r="B41" s="2" t="s">
        <v>134</v>
      </c>
      <c r="F41" s="2" t="e">
        <v>#N/A</v>
      </c>
      <c r="G41" s="2" t="e">
        <v>#N/A</v>
      </c>
      <c r="H41" s="2" t="e">
        <v>#N/A</v>
      </c>
      <c r="I41" s="2" t="e">
        <v>#N/A</v>
      </c>
      <c r="J41" s="2" t="e">
        <v>#N/A</v>
      </c>
    </row>
    <row r="42" spans="2:10">
      <c r="B42" s="2" t="s">
        <v>135</v>
      </c>
      <c r="F42" s="2" t="e">
        <v>#N/A</v>
      </c>
      <c r="G42" s="2" t="e">
        <v>#N/A</v>
      </c>
      <c r="H42" s="2" t="e">
        <v>#N/A</v>
      </c>
      <c r="I42" s="2" t="e">
        <v>#N/A</v>
      </c>
      <c r="J42" s="2" t="e">
        <v>#N/A</v>
      </c>
    </row>
    <row r="43" spans="2:10">
      <c r="B43" s="2" t="s">
        <v>136</v>
      </c>
      <c r="F43" s="2" t="e">
        <v>#N/A</v>
      </c>
      <c r="G43" s="2" t="e">
        <v>#N/A</v>
      </c>
      <c r="H43" s="2" t="e">
        <v>#N/A</v>
      </c>
      <c r="I43" s="2" t="e">
        <v>#N/A</v>
      </c>
      <c r="J43" s="2" t="e">
        <v>#N/A</v>
      </c>
    </row>
    <row r="44" spans="2:10">
      <c r="B44" s="2" t="s">
        <v>137</v>
      </c>
      <c r="F44" s="2" t="e">
        <v>#N/A</v>
      </c>
      <c r="G44" s="2" t="e">
        <v>#N/A</v>
      </c>
      <c r="H44" s="2" t="e">
        <v>#N/A</v>
      </c>
      <c r="I44" s="2" t="e">
        <v>#N/A</v>
      </c>
      <c r="J44" s="2" t="e">
        <v>#N/A</v>
      </c>
    </row>
    <row r="45" spans="2:10">
      <c r="B45" s="2" t="s">
        <v>138</v>
      </c>
      <c r="F45" s="2" t="e">
        <v>#N/A</v>
      </c>
      <c r="G45" s="2" t="e">
        <v>#N/A</v>
      </c>
      <c r="H45" s="2" t="e">
        <v>#N/A</v>
      </c>
      <c r="I45" s="2" t="e">
        <v>#N/A</v>
      </c>
      <c r="J45" s="2" t="e">
        <v>#N/A</v>
      </c>
    </row>
    <row r="46" spans="2:10">
      <c r="B46" s="2" t="s">
        <v>139</v>
      </c>
      <c r="C46" s="2" t="s">
        <v>140</v>
      </c>
      <c r="D46" s="5" t="s">
        <v>140</v>
      </c>
      <c r="E46" s="5" t="s">
        <v>141</v>
      </c>
      <c r="F46" s="2">
        <v>650</v>
      </c>
      <c r="G46" s="2">
        <v>0</v>
      </c>
      <c r="H46" s="2">
        <v>0</v>
      </c>
      <c r="I46" s="2">
        <v>0</v>
      </c>
      <c r="J46" s="2" t="s">
        <v>19</v>
      </c>
    </row>
    <row r="47" spans="2:10">
      <c r="B47" s="2" t="s">
        <v>142</v>
      </c>
      <c r="C47" s="2" t="s">
        <v>143</v>
      </c>
      <c r="D47" s="4" t="s">
        <v>143</v>
      </c>
      <c r="E47" s="4" t="s">
        <v>144</v>
      </c>
      <c r="F47" s="2">
        <v>150</v>
      </c>
      <c r="G47" s="2">
        <v>0</v>
      </c>
      <c r="H47" s="2">
        <v>0</v>
      </c>
      <c r="I47" s="2">
        <v>0</v>
      </c>
      <c r="J47" s="2" t="s">
        <v>33</v>
      </c>
    </row>
    <row r="48" spans="2:10">
      <c r="B48" s="2" t="s">
        <v>145</v>
      </c>
      <c r="F48" s="2" t="e">
        <v>#N/A</v>
      </c>
      <c r="G48" s="2" t="e">
        <v>#N/A</v>
      </c>
      <c r="H48" s="2" t="e">
        <v>#N/A</v>
      </c>
      <c r="I48" s="2" t="e">
        <v>#N/A</v>
      </c>
      <c r="J48" s="2" t="e">
        <v>#N/A</v>
      </c>
    </row>
    <row r="49" spans="2:10">
      <c r="B49" s="2" t="s">
        <v>146</v>
      </c>
      <c r="C49" s="2" t="s">
        <v>147</v>
      </c>
      <c r="D49" s="5" t="s">
        <v>147</v>
      </c>
      <c r="E49" s="5" t="s">
        <v>148</v>
      </c>
      <c r="F49" s="2" t="s">
        <v>149</v>
      </c>
      <c r="G49" s="2">
        <v>0</v>
      </c>
      <c r="H49" s="2">
        <v>0</v>
      </c>
      <c r="I49" s="2">
        <v>0</v>
      </c>
      <c r="J49" s="2" t="s">
        <v>33</v>
      </c>
    </row>
    <row r="50" spans="2:10">
      <c r="B50" s="2" t="s">
        <v>150</v>
      </c>
      <c r="F50" s="2" t="e">
        <v>#N/A</v>
      </c>
      <c r="G50" s="2" t="e">
        <v>#N/A</v>
      </c>
      <c r="H50" s="2" t="e">
        <v>#N/A</v>
      </c>
      <c r="I50" s="2" t="e">
        <v>#N/A</v>
      </c>
      <c r="J50" s="2" t="e">
        <v>#N/A</v>
      </c>
    </row>
    <row r="51" spans="2:10">
      <c r="B51" s="2" t="s">
        <v>151</v>
      </c>
      <c r="F51" s="2" t="e">
        <v>#N/A</v>
      </c>
      <c r="G51" s="2" t="e">
        <v>#N/A</v>
      </c>
      <c r="H51" s="2" t="e">
        <v>#N/A</v>
      </c>
      <c r="I51" s="2" t="e">
        <v>#N/A</v>
      </c>
      <c r="J51" s="2" t="e">
        <v>#N/A</v>
      </c>
    </row>
    <row r="52" spans="2:10">
      <c r="B52" s="2" t="s">
        <v>152</v>
      </c>
      <c r="F52" s="2" t="e">
        <v>#N/A</v>
      </c>
      <c r="G52" s="2" t="e">
        <v>#N/A</v>
      </c>
      <c r="H52" s="2" t="e">
        <v>#N/A</v>
      </c>
      <c r="I52" s="2" t="e">
        <v>#N/A</v>
      </c>
      <c r="J52" s="2" t="e">
        <v>#N/A</v>
      </c>
    </row>
    <row r="53" spans="2:10">
      <c r="B53" s="2" t="s">
        <v>153</v>
      </c>
      <c r="F53" s="2" t="e">
        <v>#N/A</v>
      </c>
      <c r="G53" s="2" t="e">
        <v>#N/A</v>
      </c>
      <c r="H53" s="2" t="e">
        <v>#N/A</v>
      </c>
      <c r="I53" s="2" t="e">
        <v>#N/A</v>
      </c>
      <c r="J53" s="2" t="e">
        <v>#N/A</v>
      </c>
    </row>
    <row r="54" spans="2:10">
      <c r="B54" s="2" t="s">
        <v>154</v>
      </c>
      <c r="F54" s="2" t="e">
        <v>#N/A</v>
      </c>
      <c r="G54" s="2" t="e">
        <v>#N/A</v>
      </c>
      <c r="H54" s="2" t="e">
        <v>#N/A</v>
      </c>
      <c r="I54" s="2" t="e">
        <v>#N/A</v>
      </c>
      <c r="J54" s="2" t="e">
        <v>#N/A</v>
      </c>
    </row>
    <row r="55" spans="2:10">
      <c r="B55" s="2" t="s">
        <v>155</v>
      </c>
      <c r="F55" s="2" t="e">
        <v>#N/A</v>
      </c>
      <c r="G55" s="2" t="e">
        <v>#N/A</v>
      </c>
      <c r="H55" s="2" t="e">
        <v>#N/A</v>
      </c>
      <c r="I55" s="2" t="e">
        <v>#N/A</v>
      </c>
      <c r="J55" s="2" t="e">
        <v>#N/A</v>
      </c>
    </row>
    <row r="56" spans="2:10">
      <c r="B56" s="2" t="s">
        <v>156</v>
      </c>
      <c r="F56" s="2" t="e">
        <v>#N/A</v>
      </c>
      <c r="G56" s="2" t="e">
        <v>#N/A</v>
      </c>
      <c r="H56" s="2" t="e">
        <v>#N/A</v>
      </c>
      <c r="I56" s="2" t="e">
        <v>#N/A</v>
      </c>
      <c r="J56" s="2" t="e">
        <v>#N/A</v>
      </c>
    </row>
    <row r="57" spans="2:10">
      <c r="B57" s="2" t="s">
        <v>157</v>
      </c>
      <c r="F57" s="2" t="e">
        <v>#N/A</v>
      </c>
      <c r="G57" s="2" t="e">
        <v>#N/A</v>
      </c>
      <c r="H57" s="2" t="e">
        <v>#N/A</v>
      </c>
      <c r="I57" s="2" t="e">
        <v>#N/A</v>
      </c>
      <c r="J57" s="2" t="e">
        <v>#N/A</v>
      </c>
    </row>
    <row r="58" spans="2:10">
      <c r="B58" s="2" t="s">
        <v>158</v>
      </c>
      <c r="F58" s="2" t="e">
        <v>#N/A</v>
      </c>
      <c r="G58" s="2" t="e">
        <v>#N/A</v>
      </c>
      <c r="H58" s="2" t="e">
        <v>#N/A</v>
      </c>
      <c r="I58" s="2" t="e">
        <v>#N/A</v>
      </c>
      <c r="J58" s="2" t="e">
        <v>#N/A</v>
      </c>
    </row>
    <row r="59" spans="2:10">
      <c r="B59" s="2" t="s">
        <v>159</v>
      </c>
      <c r="F59" s="2" t="e">
        <v>#N/A</v>
      </c>
      <c r="G59" s="2" t="e">
        <v>#N/A</v>
      </c>
      <c r="H59" s="2" t="e">
        <v>#N/A</v>
      </c>
      <c r="I59" s="2" t="e">
        <v>#N/A</v>
      </c>
      <c r="J59" s="2" t="e">
        <v>#N/A</v>
      </c>
    </row>
    <row r="60" spans="2:10">
      <c r="B60" s="2" t="s">
        <v>160</v>
      </c>
      <c r="F60" s="2" t="e">
        <v>#N/A</v>
      </c>
      <c r="G60" s="2" t="e">
        <v>#N/A</v>
      </c>
      <c r="H60" s="2" t="e">
        <v>#N/A</v>
      </c>
      <c r="I60" s="2" t="e">
        <v>#N/A</v>
      </c>
      <c r="J60" s="2" t="e">
        <v>#N/A</v>
      </c>
    </row>
    <row r="61" spans="2:10">
      <c r="B61" s="2" t="s">
        <v>161</v>
      </c>
      <c r="F61" s="2" t="e">
        <v>#N/A</v>
      </c>
      <c r="G61" s="2" t="e">
        <v>#N/A</v>
      </c>
      <c r="H61" s="2" t="e">
        <v>#N/A</v>
      </c>
      <c r="I61" s="2" t="e">
        <v>#N/A</v>
      </c>
      <c r="J61" s="2" t="e">
        <v>#N/A</v>
      </c>
    </row>
    <row r="62" spans="2:10">
      <c r="B62" s="2" t="s">
        <v>162</v>
      </c>
      <c r="F62" s="2" t="e">
        <v>#N/A</v>
      </c>
      <c r="G62" s="2" t="e">
        <v>#N/A</v>
      </c>
      <c r="H62" s="2" t="e">
        <v>#N/A</v>
      </c>
      <c r="I62" s="2" t="e">
        <v>#N/A</v>
      </c>
      <c r="J62" s="2" t="e">
        <v>#N/A</v>
      </c>
    </row>
    <row r="63" spans="2:10">
      <c r="B63" s="2" t="s">
        <v>163</v>
      </c>
      <c r="F63" s="2" t="e">
        <v>#N/A</v>
      </c>
      <c r="G63" s="2" t="e">
        <v>#N/A</v>
      </c>
      <c r="H63" s="2" t="e">
        <v>#N/A</v>
      </c>
      <c r="I63" s="2" t="e">
        <v>#N/A</v>
      </c>
      <c r="J63" s="2" t="e">
        <v>#N/A</v>
      </c>
    </row>
    <row r="64" spans="2:10">
      <c r="B64" s="2" t="s">
        <v>164</v>
      </c>
      <c r="C64" s="2" t="s">
        <v>165</v>
      </c>
      <c r="D64" s="5" t="s">
        <v>166</v>
      </c>
      <c r="E64" s="5" t="s">
        <v>167</v>
      </c>
      <c r="F64" s="2" t="e">
        <v>#N/A</v>
      </c>
      <c r="G64" s="2" t="e">
        <v>#N/A</v>
      </c>
      <c r="H64" s="2" t="e">
        <v>#N/A</v>
      </c>
      <c r="I64" s="2" t="e">
        <v>#N/A</v>
      </c>
      <c r="J64" s="2" t="s">
        <v>24</v>
      </c>
    </row>
    <row r="65" spans="2:10">
      <c r="B65" s="2" t="s">
        <v>168</v>
      </c>
      <c r="C65" s="2" t="s">
        <v>165</v>
      </c>
      <c r="D65" s="4" t="s">
        <v>169</v>
      </c>
      <c r="E65" s="4" t="s">
        <v>170</v>
      </c>
      <c r="F65" s="2" t="e">
        <v>#N/A</v>
      </c>
      <c r="G65" s="2" t="e">
        <v>#N/A</v>
      </c>
      <c r="H65" s="2" t="e">
        <v>#N/A</v>
      </c>
      <c r="I65" s="2" t="e">
        <v>#N/A</v>
      </c>
      <c r="J65" s="2" t="s">
        <v>24</v>
      </c>
    </row>
    <row r="66" spans="2:10">
      <c r="B66" s="2" t="s">
        <v>171</v>
      </c>
      <c r="F66" s="2" t="e">
        <v>#N/A</v>
      </c>
      <c r="G66" s="2" t="e">
        <v>#N/A</v>
      </c>
      <c r="H66" s="2" t="e">
        <v>#N/A</v>
      </c>
      <c r="I66" s="2" t="e">
        <v>#N/A</v>
      </c>
      <c r="J66" s="2" t="e">
        <v>#N/A</v>
      </c>
    </row>
    <row r="67" spans="2:10">
      <c r="B67" s="2" t="s">
        <v>172</v>
      </c>
      <c r="C67" s="2" t="s">
        <v>21</v>
      </c>
      <c r="D67" s="5" t="s">
        <v>173</v>
      </c>
      <c r="E67" s="5" t="s">
        <v>174</v>
      </c>
      <c r="F67" s="2" t="e">
        <v>#N/A</v>
      </c>
      <c r="G67" s="2" t="e">
        <v>#N/A</v>
      </c>
      <c r="H67" s="2" t="e">
        <v>#N/A</v>
      </c>
      <c r="I67" s="2" t="e">
        <v>#N/A</v>
      </c>
      <c r="J67" s="2" t="s">
        <v>24</v>
      </c>
    </row>
    <row r="68" spans="2:10">
      <c r="B68" s="2" t="s">
        <v>175</v>
      </c>
      <c r="C68" s="2" t="s">
        <v>176</v>
      </c>
      <c r="D68" s="4" t="s">
        <v>176</v>
      </c>
      <c r="E68" s="4" t="s">
        <v>177</v>
      </c>
      <c r="F68" s="2" t="s">
        <v>178</v>
      </c>
      <c r="G68" s="2">
        <v>0</v>
      </c>
      <c r="H68" s="2" t="s">
        <v>178</v>
      </c>
      <c r="I68" s="2">
        <v>0</v>
      </c>
      <c r="J68" s="2" t="s">
        <v>28</v>
      </c>
    </row>
    <row r="69" spans="2:10">
      <c r="B69" s="2" t="s">
        <v>179</v>
      </c>
      <c r="F69" s="2" t="e">
        <v>#N/A</v>
      </c>
      <c r="G69" s="2" t="e">
        <v>#N/A</v>
      </c>
      <c r="H69" s="2" t="e">
        <v>#N/A</v>
      </c>
      <c r="I69" s="2" t="e">
        <v>#N/A</v>
      </c>
      <c r="J69" s="2" t="e">
        <v>#N/A</v>
      </c>
    </row>
    <row r="70" spans="2:10">
      <c r="B70" s="2" t="s">
        <v>180</v>
      </c>
      <c r="F70" s="2" t="e">
        <v>#N/A</v>
      </c>
      <c r="G70" s="2" t="e">
        <v>#N/A</v>
      </c>
      <c r="H70" s="2" t="e">
        <v>#N/A</v>
      </c>
      <c r="I70" s="2" t="e">
        <v>#N/A</v>
      </c>
      <c r="J70" s="2" t="e">
        <v>#N/A</v>
      </c>
    </row>
    <row r="71" spans="2:10">
      <c r="B71" s="2" t="s">
        <v>181</v>
      </c>
      <c r="F71" s="2" t="e">
        <v>#N/A</v>
      </c>
      <c r="G71" s="2" t="e">
        <v>#N/A</v>
      </c>
      <c r="H71" s="2" t="e">
        <v>#N/A</v>
      </c>
      <c r="I71" s="2" t="e">
        <v>#N/A</v>
      </c>
      <c r="J71" s="2" t="e">
        <v>#N/A</v>
      </c>
    </row>
    <row r="72" spans="2:10">
      <c r="B72" s="2" t="s">
        <v>182</v>
      </c>
      <c r="F72" s="2" t="e">
        <v>#N/A</v>
      </c>
      <c r="G72" s="2" t="e">
        <v>#N/A</v>
      </c>
      <c r="H72" s="2" t="e">
        <v>#N/A</v>
      </c>
      <c r="I72" s="2" t="e">
        <v>#N/A</v>
      </c>
      <c r="J72" s="2" t="e">
        <v>#N/A</v>
      </c>
    </row>
    <row r="73" spans="2:10">
      <c r="B73" s="2" t="s">
        <v>183</v>
      </c>
      <c r="F73" s="2" t="e">
        <v>#N/A</v>
      </c>
      <c r="G73" s="2" t="e">
        <v>#N/A</v>
      </c>
      <c r="H73" s="2" t="e">
        <v>#N/A</v>
      </c>
      <c r="I73" s="2" t="e">
        <v>#N/A</v>
      </c>
      <c r="J73" s="2" t="e">
        <v>#N/A</v>
      </c>
    </row>
    <row r="74" spans="2:10">
      <c r="B74" s="2" t="s">
        <v>184</v>
      </c>
      <c r="F74" s="2" t="e">
        <v>#N/A</v>
      </c>
      <c r="G74" s="2" t="e">
        <v>#N/A</v>
      </c>
      <c r="H74" s="2" t="e">
        <v>#N/A</v>
      </c>
      <c r="I74" s="2" t="e">
        <v>#N/A</v>
      </c>
      <c r="J74" s="2" t="e">
        <v>#N/A</v>
      </c>
    </row>
    <row r="75" spans="2:10">
      <c r="B75" s="2" t="s">
        <v>185</v>
      </c>
      <c r="F75" s="2" t="e">
        <v>#N/A</v>
      </c>
      <c r="G75" s="2" t="e">
        <v>#N/A</v>
      </c>
      <c r="H75" s="2" t="e">
        <v>#N/A</v>
      </c>
      <c r="I75" s="2" t="e">
        <v>#N/A</v>
      </c>
      <c r="J75" s="2" t="e">
        <v>#N/A</v>
      </c>
    </row>
    <row r="76" spans="2:10">
      <c r="B76" s="2" t="s">
        <v>186</v>
      </c>
      <c r="F76" s="2" t="e">
        <v>#N/A</v>
      </c>
      <c r="G76" s="2" t="e">
        <v>#N/A</v>
      </c>
      <c r="H76" s="2" t="e">
        <v>#N/A</v>
      </c>
      <c r="I76" s="2" t="e">
        <v>#N/A</v>
      </c>
      <c r="J76" s="2" t="e">
        <v>#N/A</v>
      </c>
    </row>
    <row r="77" spans="2:10">
      <c r="B77" s="2" t="s">
        <v>187</v>
      </c>
      <c r="F77" s="2" t="e">
        <v>#N/A</v>
      </c>
      <c r="G77" s="2" t="e">
        <v>#N/A</v>
      </c>
      <c r="H77" s="2" t="e">
        <v>#N/A</v>
      </c>
      <c r="I77" s="2" t="e">
        <v>#N/A</v>
      </c>
      <c r="J77" s="2" t="e">
        <v>#N/A</v>
      </c>
    </row>
    <row r="78" spans="2:10">
      <c r="B78" s="2" t="s">
        <v>188</v>
      </c>
      <c r="F78" s="2" t="e">
        <v>#N/A</v>
      </c>
      <c r="G78" s="2" t="e">
        <v>#N/A</v>
      </c>
      <c r="H78" s="2" t="e">
        <v>#N/A</v>
      </c>
      <c r="I78" s="2" t="e">
        <v>#N/A</v>
      </c>
      <c r="J78" s="2" t="e">
        <v>#N/A</v>
      </c>
    </row>
    <row r="79" spans="2:10">
      <c r="B79" s="2" t="s">
        <v>189</v>
      </c>
      <c r="F79" s="2" t="e">
        <v>#N/A</v>
      </c>
      <c r="G79" s="2" t="e">
        <v>#N/A</v>
      </c>
      <c r="H79" s="2" t="e">
        <v>#N/A</v>
      </c>
      <c r="I79" s="2" t="e">
        <v>#N/A</v>
      </c>
      <c r="J79" s="2" t="e">
        <v>#N/A</v>
      </c>
    </row>
    <row r="80" spans="2:10">
      <c r="B80" s="2" t="s">
        <v>190</v>
      </c>
      <c r="F80" s="2" t="e">
        <v>#N/A</v>
      </c>
      <c r="G80" s="2" t="e">
        <v>#N/A</v>
      </c>
      <c r="H80" s="2" t="e">
        <v>#N/A</v>
      </c>
      <c r="I80" s="2" t="e">
        <v>#N/A</v>
      </c>
      <c r="J80" s="2" t="e">
        <v>#N/A</v>
      </c>
    </row>
    <row r="81" spans="2:10">
      <c r="B81" s="2" t="s">
        <v>191</v>
      </c>
      <c r="C81" s="2" t="s">
        <v>192</v>
      </c>
      <c r="D81" s="4" t="s">
        <v>192</v>
      </c>
      <c r="E81" s="4" t="s">
        <v>193</v>
      </c>
      <c r="F81" s="2">
        <v>4726</v>
      </c>
      <c r="G81" s="2">
        <v>0</v>
      </c>
      <c r="H81" s="2">
        <v>1350</v>
      </c>
      <c r="I81" s="2">
        <v>0</v>
      </c>
      <c r="J81" s="2" t="s">
        <v>194</v>
      </c>
    </row>
    <row r="82" spans="2:10">
      <c r="B82" s="2" t="s">
        <v>195</v>
      </c>
      <c r="C82" s="2" t="s">
        <v>196</v>
      </c>
      <c r="D82" s="4" t="s">
        <v>196</v>
      </c>
      <c r="E82" s="4" t="s">
        <v>197</v>
      </c>
      <c r="F82" s="2">
        <v>220</v>
      </c>
      <c r="G82" s="2">
        <v>0</v>
      </c>
      <c r="H82" s="2">
        <v>150</v>
      </c>
      <c r="I82" s="2">
        <v>0</v>
      </c>
      <c r="J82" s="2" t="s">
        <v>194</v>
      </c>
    </row>
    <row r="83" spans="2:10">
      <c r="B83" s="2" t="s">
        <v>198</v>
      </c>
      <c r="C83" s="2" t="s">
        <v>199</v>
      </c>
      <c r="D83" s="5" t="s">
        <v>199</v>
      </c>
      <c r="E83" s="5" t="s">
        <v>200</v>
      </c>
      <c r="F83" s="2" t="e">
        <v>#N/A</v>
      </c>
      <c r="G83" s="2" t="e">
        <v>#N/A</v>
      </c>
      <c r="H83" s="2" t="e">
        <v>#N/A</v>
      </c>
      <c r="I83" s="2" t="e">
        <v>#N/A</v>
      </c>
      <c r="J83" s="2" t="s">
        <v>201</v>
      </c>
    </row>
    <row r="84" spans="2:10">
      <c r="B84" s="2" t="s">
        <v>202</v>
      </c>
      <c r="D84" s="5"/>
      <c r="E84" s="5"/>
      <c r="F84" s="2" t="e">
        <v>#N/A</v>
      </c>
      <c r="G84" s="2" t="e">
        <v>#N/A</v>
      </c>
      <c r="H84" s="2" t="e">
        <v>#N/A</v>
      </c>
      <c r="I84" s="2" t="e">
        <v>#N/A</v>
      </c>
      <c r="J84" s="2" t="e">
        <v>#N/A</v>
      </c>
    </row>
    <row r="85" spans="2:10">
      <c r="B85" s="2" t="s">
        <v>203</v>
      </c>
      <c r="F85" s="2" t="e">
        <v>#N/A</v>
      </c>
      <c r="G85" s="2" t="e">
        <v>#N/A</v>
      </c>
      <c r="H85" s="2" t="e">
        <v>#N/A</v>
      </c>
      <c r="I85" s="2" t="e">
        <v>#N/A</v>
      </c>
      <c r="J85" s="2" t="e">
        <v>#N/A</v>
      </c>
    </row>
    <row r="86" spans="2:10">
      <c r="B86" s="2" t="s">
        <v>204</v>
      </c>
      <c r="F86" s="2" t="e">
        <v>#N/A</v>
      </c>
      <c r="G86" s="2" t="e">
        <v>#N/A</v>
      </c>
      <c r="H86" s="2" t="e">
        <v>#N/A</v>
      </c>
      <c r="I86" s="2" t="e">
        <v>#N/A</v>
      </c>
      <c r="J86" s="2" t="e">
        <v>#N/A</v>
      </c>
    </row>
    <row r="87" spans="2:10">
      <c r="B87" s="2" t="s">
        <v>205</v>
      </c>
      <c r="F87" s="2" t="e">
        <v>#N/A</v>
      </c>
      <c r="G87" s="2" t="e">
        <v>#N/A</v>
      </c>
      <c r="H87" s="2" t="e">
        <v>#N/A</v>
      </c>
      <c r="I87" s="2" t="e">
        <v>#N/A</v>
      </c>
      <c r="J87" s="2" t="e">
        <v>#N/A</v>
      </c>
    </row>
    <row r="88" spans="2:10">
      <c r="B88" s="2" t="s">
        <v>206</v>
      </c>
      <c r="F88" s="2" t="e">
        <v>#N/A</v>
      </c>
      <c r="G88" s="2" t="e">
        <v>#N/A</v>
      </c>
      <c r="H88" s="2" t="e">
        <v>#N/A</v>
      </c>
      <c r="I88" s="2" t="e">
        <v>#N/A</v>
      </c>
      <c r="J88" s="2" t="e">
        <v>#N/A</v>
      </c>
    </row>
    <row r="89" spans="2:10">
      <c r="B89" s="2" t="s">
        <v>207</v>
      </c>
      <c r="C89" s="2" t="s">
        <v>208</v>
      </c>
      <c r="D89" s="4" t="s">
        <v>208</v>
      </c>
      <c r="E89" s="4" t="s">
        <v>209</v>
      </c>
      <c r="F89" s="2">
        <v>0</v>
      </c>
      <c r="G89" s="2">
        <v>0</v>
      </c>
      <c r="H89" s="2">
        <v>3200</v>
      </c>
      <c r="I89" s="2">
        <v>0</v>
      </c>
      <c r="J89" s="2" t="s">
        <v>210</v>
      </c>
    </row>
    <row r="90" spans="2:10">
      <c r="B90" s="2" t="s">
        <v>211</v>
      </c>
      <c r="C90" s="2" t="s">
        <v>212</v>
      </c>
      <c r="D90" s="4" t="s">
        <v>212</v>
      </c>
      <c r="E90" s="4" t="s">
        <v>213</v>
      </c>
      <c r="F90" s="2">
        <v>0</v>
      </c>
      <c r="G90" s="2">
        <v>0</v>
      </c>
      <c r="H90" s="2">
        <v>170</v>
      </c>
      <c r="I90" s="2">
        <v>0</v>
      </c>
      <c r="J90" s="2" t="s">
        <v>194</v>
      </c>
    </row>
    <row r="91" spans="2:10">
      <c r="B91" s="2" t="s">
        <v>214</v>
      </c>
      <c r="F91" s="2" t="e">
        <v>#N/A</v>
      </c>
      <c r="G91" s="2" t="e">
        <v>#N/A</v>
      </c>
      <c r="H91" s="2" t="e">
        <v>#N/A</v>
      </c>
      <c r="I91" s="2" t="e">
        <v>#N/A</v>
      </c>
      <c r="J91" s="2" t="e">
        <v>#N/A</v>
      </c>
    </row>
    <row r="92" spans="2:10">
      <c r="B92" s="2" t="s">
        <v>215</v>
      </c>
      <c r="F92" s="2" t="e">
        <v>#N/A</v>
      </c>
      <c r="G92" s="2" t="e">
        <v>#N/A</v>
      </c>
      <c r="H92" s="2" t="e">
        <v>#N/A</v>
      </c>
      <c r="I92" s="2" t="e">
        <v>#N/A</v>
      </c>
      <c r="J92" s="2" t="e">
        <v>#N/A</v>
      </c>
    </row>
    <row r="93" spans="2:10">
      <c r="B93" s="2" t="s">
        <v>216</v>
      </c>
      <c r="C93" s="2" t="s">
        <v>217</v>
      </c>
      <c r="D93" s="4" t="s">
        <v>217</v>
      </c>
      <c r="E93" s="4" t="s">
        <v>218</v>
      </c>
      <c r="F93" s="2">
        <v>760</v>
      </c>
      <c r="G93" s="2">
        <v>0</v>
      </c>
      <c r="H93" s="2">
        <v>0</v>
      </c>
      <c r="I93" s="2">
        <v>0</v>
      </c>
      <c r="J93" s="2" t="s">
        <v>33</v>
      </c>
    </row>
    <row r="94" spans="2:10">
      <c r="B94" s="2" t="s">
        <v>219</v>
      </c>
      <c r="C94" s="2" t="s">
        <v>30</v>
      </c>
      <c r="D94" s="5" t="s">
        <v>220</v>
      </c>
      <c r="E94" s="5" t="s">
        <v>221</v>
      </c>
      <c r="F94" s="2">
        <v>0</v>
      </c>
      <c r="G94" s="2">
        <v>0</v>
      </c>
      <c r="H94" s="2">
        <v>172</v>
      </c>
      <c r="I94" s="2">
        <v>103</v>
      </c>
      <c r="J94" s="2" t="s">
        <v>222</v>
      </c>
    </row>
    <row r="95" spans="2:10">
      <c r="B95" s="2" t="s">
        <v>223</v>
      </c>
      <c r="F95" s="2" t="e">
        <v>#N/A</v>
      </c>
      <c r="G95" s="2" t="e">
        <v>#N/A</v>
      </c>
      <c r="H95" s="2" t="e">
        <v>#N/A</v>
      </c>
      <c r="I95" s="2" t="e">
        <v>#N/A</v>
      </c>
      <c r="J95" s="2" t="e">
        <v>#N/A</v>
      </c>
    </row>
    <row r="96" spans="2:10">
      <c r="B96" s="2" t="s">
        <v>224</v>
      </c>
      <c r="C96" s="2" t="s">
        <v>225</v>
      </c>
      <c r="D96" s="5" t="s">
        <v>225</v>
      </c>
      <c r="E96" s="5" t="s">
        <v>226</v>
      </c>
      <c r="F96" s="2">
        <v>100</v>
      </c>
      <c r="G96" s="2">
        <v>0</v>
      </c>
      <c r="H96" s="2">
        <v>0</v>
      </c>
      <c r="I96" s="2">
        <v>0</v>
      </c>
      <c r="J96" s="2" t="s">
        <v>37</v>
      </c>
    </row>
    <row r="97" spans="2:10">
      <c r="B97" s="2" t="s">
        <v>227</v>
      </c>
      <c r="C97" s="2" t="s">
        <v>228</v>
      </c>
      <c r="D97" s="4" t="s">
        <v>228</v>
      </c>
      <c r="E97" s="4" t="s">
        <v>229</v>
      </c>
      <c r="F97" s="2">
        <v>100</v>
      </c>
      <c r="G97" s="2">
        <v>0</v>
      </c>
      <c r="H97" s="2">
        <v>0</v>
      </c>
      <c r="I97" s="2">
        <v>0</v>
      </c>
      <c r="J97" s="2" t="s">
        <v>37</v>
      </c>
    </row>
    <row r="98" spans="2:10">
      <c r="B98" s="2" t="s">
        <v>230</v>
      </c>
      <c r="C98" s="2" t="s">
        <v>231</v>
      </c>
      <c r="D98" s="5" t="s">
        <v>231</v>
      </c>
      <c r="E98" s="5" t="s">
        <v>232</v>
      </c>
      <c r="F98" s="2">
        <v>100</v>
      </c>
      <c r="G98" s="2">
        <v>0</v>
      </c>
      <c r="H98" s="2">
        <v>0</v>
      </c>
      <c r="I98" s="2">
        <v>0</v>
      </c>
      <c r="J98" s="2" t="s">
        <v>37</v>
      </c>
    </row>
    <row r="99" spans="2:10">
      <c r="B99" s="2" t="s">
        <v>233</v>
      </c>
      <c r="C99" s="2" t="s">
        <v>234</v>
      </c>
      <c r="D99" s="4" t="s">
        <v>234</v>
      </c>
      <c r="E99" s="4" t="s">
        <v>235</v>
      </c>
      <c r="F99" s="2">
        <v>100</v>
      </c>
      <c r="G99" s="2">
        <v>0</v>
      </c>
      <c r="H99" s="2">
        <v>0</v>
      </c>
      <c r="I99" s="2">
        <v>0</v>
      </c>
      <c r="J99" s="2" t="s">
        <v>49</v>
      </c>
    </row>
    <row r="100" spans="2:10">
      <c r="B100" s="2" t="s">
        <v>236</v>
      </c>
      <c r="F100" s="2" t="e">
        <v>#N/A</v>
      </c>
      <c r="G100" s="2" t="e">
        <v>#N/A</v>
      </c>
      <c r="H100" s="2" t="e">
        <v>#N/A</v>
      </c>
      <c r="I100" s="2" t="e">
        <v>#N/A</v>
      </c>
      <c r="J100" s="2" t="e">
        <v>#N/A</v>
      </c>
    </row>
    <row r="101" spans="2:10">
      <c r="B101" s="2" t="s">
        <v>237</v>
      </c>
      <c r="F101" s="2" t="e">
        <v>#N/A</v>
      </c>
      <c r="G101" s="2" t="e">
        <v>#N/A</v>
      </c>
      <c r="H101" s="2" t="e">
        <v>#N/A</v>
      </c>
      <c r="I101" s="2" t="e">
        <v>#N/A</v>
      </c>
      <c r="J101" s="2" t="e">
        <v>#N/A</v>
      </c>
    </row>
    <row r="102" spans="2:10">
      <c r="B102" s="2" t="s">
        <v>238</v>
      </c>
      <c r="F102" s="2" t="e">
        <v>#N/A</v>
      </c>
      <c r="G102" s="2" t="e">
        <v>#N/A</v>
      </c>
      <c r="H102" s="2" t="e">
        <v>#N/A</v>
      </c>
      <c r="I102" s="2" t="e">
        <v>#N/A</v>
      </c>
      <c r="J102" s="2" t="e">
        <v>#N/A</v>
      </c>
    </row>
    <row r="103" spans="2:10">
      <c r="B103" s="2" t="s">
        <v>239</v>
      </c>
      <c r="F103" s="2" t="e">
        <v>#N/A</v>
      </c>
      <c r="G103" s="2" t="e">
        <v>#N/A</v>
      </c>
      <c r="H103" s="2" t="e">
        <v>#N/A</v>
      </c>
      <c r="I103" s="2" t="e">
        <v>#N/A</v>
      </c>
      <c r="J103" s="2" t="e">
        <v>#N/A</v>
      </c>
    </row>
    <row r="104" spans="2:10">
      <c r="B104" s="2" t="s">
        <v>240</v>
      </c>
      <c r="F104" s="2" t="e">
        <v>#N/A</v>
      </c>
      <c r="G104" s="2" t="e">
        <v>#N/A</v>
      </c>
      <c r="H104" s="2" t="e">
        <v>#N/A</v>
      </c>
      <c r="I104" s="2" t="e">
        <v>#N/A</v>
      </c>
      <c r="J104" s="2" t="e">
        <v>#N/A</v>
      </c>
    </row>
    <row r="105" spans="2:10">
      <c r="B105" s="2" t="s">
        <v>241</v>
      </c>
      <c r="F105" s="2" t="e">
        <v>#N/A</v>
      </c>
      <c r="G105" s="2" t="e">
        <v>#N/A</v>
      </c>
      <c r="H105" s="2" t="e">
        <v>#N/A</v>
      </c>
      <c r="I105" s="2" t="e">
        <v>#N/A</v>
      </c>
      <c r="J105" s="2" t="e">
        <v>#N/A</v>
      </c>
    </row>
    <row r="106" spans="2:10">
      <c r="B106" s="2" t="s">
        <v>242</v>
      </c>
      <c r="F106" s="2" t="e">
        <v>#N/A</v>
      </c>
      <c r="G106" s="2" t="e">
        <v>#N/A</v>
      </c>
      <c r="H106" s="2" t="e">
        <v>#N/A</v>
      </c>
      <c r="I106" s="2" t="e">
        <v>#N/A</v>
      </c>
      <c r="J106" s="2" t="e">
        <v>#N/A</v>
      </c>
    </row>
    <row r="107" spans="2:10">
      <c r="B107" s="2" t="s">
        <v>243</v>
      </c>
      <c r="F107" s="2" t="e">
        <v>#N/A</v>
      </c>
      <c r="G107" s="2" t="e">
        <v>#N/A</v>
      </c>
      <c r="H107" s="2" t="e">
        <v>#N/A</v>
      </c>
      <c r="I107" s="2" t="e">
        <v>#N/A</v>
      </c>
      <c r="J107" s="2" t="e">
        <v>#N/A</v>
      </c>
    </row>
    <row r="108" spans="2:10">
      <c r="B108" s="2" t="s">
        <v>244</v>
      </c>
      <c r="F108" s="2" t="e">
        <v>#N/A</v>
      </c>
      <c r="G108" s="2" t="e">
        <v>#N/A</v>
      </c>
      <c r="H108" s="2" t="e">
        <v>#N/A</v>
      </c>
      <c r="I108" s="2" t="e">
        <v>#N/A</v>
      </c>
      <c r="J108" s="2" t="e">
        <v>#N/A</v>
      </c>
    </row>
    <row r="109" spans="2:10">
      <c r="B109" s="2" t="s">
        <v>245</v>
      </c>
      <c r="C109" s="2" t="s">
        <v>246</v>
      </c>
      <c r="D109" s="5" t="s">
        <v>247</v>
      </c>
      <c r="E109" s="5" t="s">
        <v>248</v>
      </c>
      <c r="F109" s="2">
        <v>0</v>
      </c>
      <c r="G109" s="2">
        <v>0</v>
      </c>
      <c r="H109" s="2">
        <v>0</v>
      </c>
      <c r="I109" s="2">
        <v>0</v>
      </c>
      <c r="J109" s="2" t="s">
        <v>41</v>
      </c>
    </row>
    <row r="110" spans="2:10">
      <c r="B110" s="2" t="s">
        <v>249</v>
      </c>
      <c r="C110" s="2" t="s">
        <v>250</v>
      </c>
      <c r="D110" s="4" t="s">
        <v>251</v>
      </c>
      <c r="E110" s="4" t="s">
        <v>252</v>
      </c>
      <c r="F110" s="2">
        <v>0</v>
      </c>
      <c r="G110" s="2" t="s">
        <v>253</v>
      </c>
      <c r="H110" s="2">
        <v>0</v>
      </c>
      <c r="I110" s="2">
        <v>0</v>
      </c>
      <c r="J110" s="2" t="s">
        <v>41</v>
      </c>
    </row>
    <row r="111" spans="2:10">
      <c r="B111" s="2" t="s">
        <v>254</v>
      </c>
      <c r="F111" s="2" t="e">
        <v>#N/A</v>
      </c>
      <c r="G111" s="2" t="e">
        <v>#N/A</v>
      </c>
      <c r="H111" s="2" t="e">
        <v>#N/A</v>
      </c>
      <c r="I111" s="2" t="e">
        <v>#N/A</v>
      </c>
      <c r="J111" s="2" t="e">
        <v>#N/A</v>
      </c>
    </row>
    <row r="112" spans="2:10">
      <c r="B112" s="2" t="s">
        <v>255</v>
      </c>
      <c r="F112" s="2" t="e">
        <v>#N/A</v>
      </c>
      <c r="G112" s="2" t="e">
        <v>#N/A</v>
      </c>
      <c r="H112" s="2" t="e">
        <v>#N/A</v>
      </c>
      <c r="I112" s="2" t="e">
        <v>#N/A</v>
      </c>
      <c r="J112" s="2" t="e">
        <v>#N/A</v>
      </c>
    </row>
    <row r="113" spans="2:10">
      <c r="B113" s="2" t="s">
        <v>256</v>
      </c>
      <c r="C113" s="2" t="s">
        <v>257</v>
      </c>
      <c r="D113" s="4" t="s">
        <v>258</v>
      </c>
      <c r="E113" s="4" t="s">
        <v>259</v>
      </c>
      <c r="F113" s="2">
        <v>140</v>
      </c>
      <c r="G113" s="2">
        <v>150</v>
      </c>
      <c r="H113" s="2" t="s">
        <v>260</v>
      </c>
      <c r="I113" s="2">
        <v>0</v>
      </c>
      <c r="J113" s="2" t="e">
        <v>#N/A</v>
      </c>
    </row>
    <row r="114" spans="2:10">
      <c r="B114" s="2" t="s">
        <v>261</v>
      </c>
      <c r="F114" s="2" t="e">
        <v>#N/A</v>
      </c>
      <c r="G114" s="2" t="e">
        <v>#N/A</v>
      </c>
      <c r="H114" s="2" t="e">
        <v>#N/A</v>
      </c>
      <c r="I114" s="2" t="e">
        <v>#N/A</v>
      </c>
      <c r="J114" s="2" t="e">
        <v>#N/A</v>
      </c>
    </row>
    <row r="115" spans="2:10">
      <c r="B115" s="2" t="s">
        <v>262</v>
      </c>
      <c r="C115" s="2" t="s">
        <v>263</v>
      </c>
      <c r="D115" s="4" t="s">
        <v>263</v>
      </c>
      <c r="E115" s="4" t="s">
        <v>264</v>
      </c>
      <c r="F115" s="2">
        <v>107</v>
      </c>
      <c r="G115" s="2">
        <v>0</v>
      </c>
      <c r="H115" s="2">
        <v>0</v>
      </c>
      <c r="I115" s="2">
        <v>0</v>
      </c>
      <c r="J115" s="2" t="s">
        <v>41</v>
      </c>
    </row>
    <row r="116" spans="2:10">
      <c r="B116" s="2" t="s">
        <v>265</v>
      </c>
      <c r="C116" s="2" t="s">
        <v>266</v>
      </c>
      <c r="D116" s="4" t="s">
        <v>266</v>
      </c>
      <c r="E116" s="4" t="s">
        <v>267</v>
      </c>
      <c r="F116" s="2">
        <v>107</v>
      </c>
      <c r="G116" s="2">
        <v>0</v>
      </c>
      <c r="H116" s="2">
        <v>0</v>
      </c>
      <c r="I116" s="2">
        <v>0</v>
      </c>
      <c r="J116" s="2" t="s">
        <v>41</v>
      </c>
    </row>
    <row r="117" spans="2:10">
      <c r="B117" s="2" t="s">
        <v>268</v>
      </c>
      <c r="C117" s="2" t="s">
        <v>269</v>
      </c>
      <c r="D117" s="5" t="s">
        <v>269</v>
      </c>
      <c r="E117" s="5" t="s">
        <v>270</v>
      </c>
      <c r="F117" s="2">
        <v>107</v>
      </c>
      <c r="G117" s="2">
        <v>0</v>
      </c>
      <c r="H117" s="2">
        <v>0</v>
      </c>
      <c r="I117" s="2">
        <v>0</v>
      </c>
      <c r="J117" s="2" t="s">
        <v>41</v>
      </c>
    </row>
    <row r="118" spans="2:10">
      <c r="B118" s="2" t="s">
        <v>271</v>
      </c>
      <c r="C118" s="2" t="s">
        <v>272</v>
      </c>
      <c r="D118" s="4" t="s">
        <v>272</v>
      </c>
      <c r="E118" s="4" t="s">
        <v>273</v>
      </c>
      <c r="F118" s="2">
        <v>107</v>
      </c>
      <c r="G118" s="2">
        <v>0</v>
      </c>
      <c r="H118" s="2">
        <v>0</v>
      </c>
      <c r="I118" s="2">
        <v>0</v>
      </c>
      <c r="J118" s="2" t="s">
        <v>41</v>
      </c>
    </row>
    <row r="119" spans="2:10">
      <c r="B119" s="2" t="s">
        <v>274</v>
      </c>
      <c r="C119" s="2" t="s">
        <v>275</v>
      </c>
      <c r="D119" s="5" t="s">
        <v>275</v>
      </c>
      <c r="E119" s="5" t="s">
        <v>276</v>
      </c>
      <c r="F119" s="2">
        <v>107</v>
      </c>
      <c r="G119" s="2">
        <v>0</v>
      </c>
      <c r="H119" s="2">
        <v>0</v>
      </c>
      <c r="I119" s="2">
        <v>0</v>
      </c>
      <c r="J119" s="2" t="s">
        <v>41</v>
      </c>
    </row>
    <row r="120" spans="2:10">
      <c r="B120" s="2" t="s">
        <v>277</v>
      </c>
      <c r="C120" s="2" t="s">
        <v>278</v>
      </c>
      <c r="D120" s="4" t="s">
        <v>278</v>
      </c>
      <c r="E120" s="4" t="s">
        <v>279</v>
      </c>
      <c r="F120" s="2">
        <v>107</v>
      </c>
      <c r="G120" s="2">
        <v>0</v>
      </c>
      <c r="H120" s="2">
        <v>0</v>
      </c>
      <c r="I120" s="2">
        <v>0</v>
      </c>
      <c r="J120" s="2" t="s">
        <v>41</v>
      </c>
    </row>
    <row r="121" spans="2:10">
      <c r="B121" s="2" t="s">
        <v>280</v>
      </c>
      <c r="C121" s="2" t="s">
        <v>281</v>
      </c>
      <c r="D121" s="4" t="s">
        <v>281</v>
      </c>
      <c r="E121" s="4" t="s">
        <v>282</v>
      </c>
      <c r="F121" s="2">
        <v>107</v>
      </c>
      <c r="G121" s="2">
        <v>0</v>
      </c>
      <c r="H121" s="2">
        <v>0</v>
      </c>
      <c r="I121" s="2">
        <v>0</v>
      </c>
      <c r="J121" s="2" t="s">
        <v>41</v>
      </c>
    </row>
    <row r="122" spans="2:10">
      <c r="B122" s="2" t="s">
        <v>283</v>
      </c>
      <c r="C122" s="2" t="s">
        <v>284</v>
      </c>
      <c r="D122" s="4" t="s">
        <v>284</v>
      </c>
      <c r="E122" s="4" t="s">
        <v>285</v>
      </c>
      <c r="F122" s="2">
        <v>107</v>
      </c>
      <c r="G122" s="2">
        <v>0</v>
      </c>
      <c r="H122" s="2">
        <v>0</v>
      </c>
      <c r="I122" s="2">
        <v>0</v>
      </c>
      <c r="J122" s="2" t="s">
        <v>41</v>
      </c>
    </row>
    <row r="123" spans="2:10">
      <c r="B123" s="2" t="s">
        <v>286</v>
      </c>
      <c r="C123" s="2" t="s">
        <v>287</v>
      </c>
      <c r="D123" s="5" t="s">
        <v>287</v>
      </c>
      <c r="E123" s="5" t="s">
        <v>288</v>
      </c>
      <c r="F123" s="2">
        <v>107</v>
      </c>
      <c r="G123" s="2">
        <v>0</v>
      </c>
      <c r="H123" s="2">
        <v>0</v>
      </c>
      <c r="I123" s="2">
        <v>0</v>
      </c>
      <c r="J123" s="2" t="s">
        <v>41</v>
      </c>
    </row>
    <row r="124" spans="2:10">
      <c r="B124" s="2" t="s">
        <v>289</v>
      </c>
      <c r="C124" s="2" t="s">
        <v>290</v>
      </c>
      <c r="D124" s="4" t="s">
        <v>290</v>
      </c>
      <c r="E124" s="4" t="s">
        <v>291</v>
      </c>
      <c r="F124" s="2">
        <v>107</v>
      </c>
      <c r="G124" s="2">
        <v>0</v>
      </c>
      <c r="H124" s="2">
        <v>0</v>
      </c>
      <c r="I124" s="2">
        <v>0</v>
      </c>
      <c r="J124" s="2" t="s">
        <v>41</v>
      </c>
    </row>
    <row r="125" spans="2:10">
      <c r="B125" s="2" t="s">
        <v>292</v>
      </c>
      <c r="C125" s="2" t="s">
        <v>293</v>
      </c>
      <c r="D125" s="5" t="s">
        <v>293</v>
      </c>
      <c r="E125" s="5" t="s">
        <v>294</v>
      </c>
      <c r="F125" s="2">
        <v>107</v>
      </c>
      <c r="G125" s="2">
        <v>0</v>
      </c>
      <c r="H125" s="2">
        <v>0</v>
      </c>
      <c r="I125" s="2">
        <v>0</v>
      </c>
      <c r="J125" s="2" t="s">
        <v>41</v>
      </c>
    </row>
    <row r="126" spans="2:10">
      <c r="B126" s="2" t="s">
        <v>295</v>
      </c>
      <c r="C126" s="2" t="s">
        <v>296</v>
      </c>
      <c r="D126" s="5" t="s">
        <v>296</v>
      </c>
      <c r="E126" s="5" t="s">
        <v>297</v>
      </c>
      <c r="F126" s="2">
        <v>107</v>
      </c>
      <c r="G126" s="2">
        <v>0</v>
      </c>
      <c r="H126" s="2">
        <v>0</v>
      </c>
      <c r="I126" s="2">
        <v>0</v>
      </c>
      <c r="J126" s="2" t="s">
        <v>41</v>
      </c>
    </row>
    <row r="127" spans="2:10">
      <c r="B127" s="2" t="s">
        <v>298</v>
      </c>
      <c r="C127" s="2" t="s">
        <v>299</v>
      </c>
      <c r="D127" s="4" t="s">
        <v>299</v>
      </c>
      <c r="E127" s="4" t="s">
        <v>300</v>
      </c>
      <c r="F127" s="2">
        <v>52</v>
      </c>
      <c r="G127" s="2">
        <v>57</v>
      </c>
      <c r="H127" s="2">
        <v>0</v>
      </c>
      <c r="I127" s="2">
        <v>0</v>
      </c>
      <c r="J127" s="2" t="s">
        <v>41</v>
      </c>
    </row>
    <row r="128" spans="2:10">
      <c r="B128" s="2" t="s">
        <v>301</v>
      </c>
      <c r="C128" s="2" t="s">
        <v>302</v>
      </c>
      <c r="D128" s="4" t="s">
        <v>302</v>
      </c>
      <c r="E128" s="4" t="s">
        <v>303</v>
      </c>
      <c r="F128" s="2">
        <v>52</v>
      </c>
      <c r="G128" s="2">
        <v>57</v>
      </c>
      <c r="H128" s="2">
        <v>0</v>
      </c>
      <c r="I128" s="2">
        <v>0</v>
      </c>
      <c r="J128" s="2" t="s">
        <v>41</v>
      </c>
    </row>
    <row r="129" spans="2:10">
      <c r="B129" s="2" t="s">
        <v>304</v>
      </c>
      <c r="C129" s="2" t="s">
        <v>305</v>
      </c>
      <c r="D129" s="4" t="s">
        <v>305</v>
      </c>
      <c r="E129" s="4" t="s">
        <v>306</v>
      </c>
      <c r="F129" s="2">
        <v>86</v>
      </c>
      <c r="G129" s="2">
        <v>91</v>
      </c>
      <c r="H129" s="2">
        <v>0</v>
      </c>
      <c r="I129" s="2">
        <v>0</v>
      </c>
      <c r="J129" s="2" t="s">
        <v>41</v>
      </c>
    </row>
    <row r="130" spans="2:10">
      <c r="B130" s="2" t="s">
        <v>307</v>
      </c>
      <c r="C130" s="2" t="s">
        <v>308</v>
      </c>
      <c r="D130" s="4" t="s">
        <v>308</v>
      </c>
      <c r="E130" s="4" t="s">
        <v>309</v>
      </c>
      <c r="F130" s="2">
        <v>95</v>
      </c>
      <c r="G130" s="2">
        <v>110</v>
      </c>
      <c r="H130" s="2">
        <v>0</v>
      </c>
      <c r="I130" s="2">
        <v>0</v>
      </c>
      <c r="J130" s="2" t="s">
        <v>49</v>
      </c>
    </row>
    <row r="131" spans="2:10">
      <c r="B131" s="2" t="s">
        <v>310</v>
      </c>
      <c r="F131" s="2" t="e">
        <v>#N/A</v>
      </c>
      <c r="G131" s="2" t="e">
        <v>#N/A</v>
      </c>
      <c r="H131" s="2" t="e">
        <v>#N/A</v>
      </c>
      <c r="I131" s="2" t="e">
        <v>#N/A</v>
      </c>
      <c r="J131" s="2" t="e">
        <v>#N/A</v>
      </c>
    </row>
    <row r="132" spans="2:10">
      <c r="B132" s="2" t="s">
        <v>311</v>
      </c>
      <c r="C132" s="2" t="s">
        <v>312</v>
      </c>
      <c r="D132" s="4" t="s">
        <v>312</v>
      </c>
      <c r="E132" s="4" t="s">
        <v>313</v>
      </c>
      <c r="F132" s="2">
        <v>0</v>
      </c>
      <c r="G132" s="2" t="s">
        <v>314</v>
      </c>
      <c r="H132" s="2">
        <v>0</v>
      </c>
      <c r="I132" s="2">
        <v>0</v>
      </c>
      <c r="J132" s="2" t="s">
        <v>41</v>
      </c>
    </row>
    <row r="133" spans="2:10">
      <c r="B133" s="2" t="s">
        <v>315</v>
      </c>
      <c r="F133" s="2" t="e">
        <v>#N/A</v>
      </c>
      <c r="G133" s="2" t="e">
        <v>#N/A</v>
      </c>
      <c r="H133" s="2" t="e">
        <v>#N/A</v>
      </c>
      <c r="I133" s="2" t="e">
        <v>#N/A</v>
      </c>
      <c r="J133" s="2" t="e">
        <v>#N/A</v>
      </c>
    </row>
    <row r="134" spans="2:10">
      <c r="B134" s="2" t="s">
        <v>316</v>
      </c>
      <c r="F134" s="2" t="e">
        <v>#N/A</v>
      </c>
      <c r="G134" s="2" t="e">
        <v>#N/A</v>
      </c>
      <c r="H134" s="2" t="e">
        <v>#N/A</v>
      </c>
      <c r="I134" s="2" t="e">
        <v>#N/A</v>
      </c>
      <c r="J134" s="2" t="e">
        <v>#N/A</v>
      </c>
    </row>
    <row r="135" spans="2:10">
      <c r="B135" s="2" t="s">
        <v>317</v>
      </c>
      <c r="C135" s="2" t="s">
        <v>318</v>
      </c>
      <c r="D135" s="4" t="s">
        <v>318</v>
      </c>
      <c r="E135" s="4" t="s">
        <v>319</v>
      </c>
      <c r="F135" s="2">
        <v>0</v>
      </c>
      <c r="G135" s="2">
        <v>0</v>
      </c>
      <c r="H135" s="2">
        <v>0</v>
      </c>
      <c r="I135" s="2">
        <v>20</v>
      </c>
      <c r="J135" s="2" t="s">
        <v>41</v>
      </c>
    </row>
    <row r="136" spans="2:10">
      <c r="B136" s="2" t="s">
        <v>320</v>
      </c>
      <c r="C136" s="2" t="s">
        <v>321</v>
      </c>
      <c r="D136" s="4" t="s">
        <v>321</v>
      </c>
      <c r="E136" s="4" t="s">
        <v>322</v>
      </c>
      <c r="F136" s="2">
        <v>95</v>
      </c>
      <c r="G136" s="2">
        <v>110</v>
      </c>
      <c r="H136" s="2">
        <v>0</v>
      </c>
      <c r="I136" s="2">
        <v>0</v>
      </c>
      <c r="J136" s="2" t="s">
        <v>49</v>
      </c>
    </row>
    <row r="137" spans="2:10">
      <c r="B137" s="2" t="s">
        <v>323</v>
      </c>
      <c r="F137" s="2" t="e">
        <v>#N/A</v>
      </c>
      <c r="G137" s="2" t="e">
        <v>#N/A</v>
      </c>
      <c r="H137" s="2" t="e">
        <v>#N/A</v>
      </c>
      <c r="I137" s="2" t="e">
        <v>#N/A</v>
      </c>
      <c r="J137" s="2" t="e">
        <v>#N/A</v>
      </c>
    </row>
    <row r="138" spans="2:10">
      <c r="B138" s="2" t="s">
        <v>324</v>
      </c>
      <c r="F138" s="2" t="e">
        <v>#N/A</v>
      </c>
      <c r="G138" s="2" t="e">
        <v>#N/A</v>
      </c>
      <c r="H138" s="2" t="e">
        <v>#N/A</v>
      </c>
      <c r="I138" s="2" t="e">
        <v>#N/A</v>
      </c>
      <c r="J138" s="2" t="e">
        <v>#N/A</v>
      </c>
    </row>
    <row r="139" spans="2:10">
      <c r="B139" s="2" t="s">
        <v>325</v>
      </c>
      <c r="F139" s="2" t="e">
        <v>#N/A</v>
      </c>
      <c r="G139" s="2" t="e">
        <v>#N/A</v>
      </c>
      <c r="H139" s="2" t="e">
        <v>#N/A</v>
      </c>
      <c r="I139" s="2" t="e">
        <v>#N/A</v>
      </c>
      <c r="J139" s="2" t="e">
        <v>#N/A</v>
      </c>
    </row>
    <row r="140" spans="2:10">
      <c r="B140" s="2" t="s">
        <v>326</v>
      </c>
      <c r="F140" s="2" t="e">
        <v>#N/A</v>
      </c>
      <c r="G140" s="2" t="e">
        <v>#N/A</v>
      </c>
      <c r="H140" s="2" t="e">
        <v>#N/A</v>
      </c>
      <c r="I140" s="2" t="e">
        <v>#N/A</v>
      </c>
      <c r="J140" s="2" t="e">
        <v>#N/A</v>
      </c>
    </row>
    <row r="141" spans="2:10">
      <c r="B141" s="2" t="s">
        <v>327</v>
      </c>
      <c r="F141" s="2" t="e">
        <v>#N/A</v>
      </c>
      <c r="G141" s="2" t="e">
        <v>#N/A</v>
      </c>
      <c r="H141" s="2" t="e">
        <v>#N/A</v>
      </c>
      <c r="I141" s="2" t="e">
        <v>#N/A</v>
      </c>
      <c r="J141" s="2" t="e">
        <v>#N/A</v>
      </c>
    </row>
    <row r="142" spans="2:10">
      <c r="B142" s="2" t="s">
        <v>328</v>
      </c>
      <c r="F142" s="2" t="e">
        <v>#N/A</v>
      </c>
      <c r="G142" s="2" t="e">
        <v>#N/A</v>
      </c>
      <c r="H142" s="2" t="e">
        <v>#N/A</v>
      </c>
      <c r="I142" s="2" t="e">
        <v>#N/A</v>
      </c>
      <c r="J142" s="2" t="e">
        <v>#N/A</v>
      </c>
    </row>
    <row r="143" spans="2:10">
      <c r="B143" s="2" t="s">
        <v>329</v>
      </c>
      <c r="F143" s="2" t="e">
        <v>#N/A</v>
      </c>
      <c r="G143" s="2" t="e">
        <v>#N/A</v>
      </c>
      <c r="H143" s="2" t="e">
        <v>#N/A</v>
      </c>
      <c r="I143" s="2" t="e">
        <v>#N/A</v>
      </c>
      <c r="J143" s="2" t="e">
        <v>#N/A</v>
      </c>
    </row>
    <row r="144" spans="2:10">
      <c r="B144" s="2" t="s">
        <v>330</v>
      </c>
      <c r="F144" s="2" t="e">
        <v>#N/A</v>
      </c>
      <c r="G144" s="2" t="e">
        <v>#N/A</v>
      </c>
      <c r="H144" s="2" t="e">
        <v>#N/A</v>
      </c>
      <c r="I144" s="2" t="e">
        <v>#N/A</v>
      </c>
      <c r="J144" s="2" t="e">
        <v>#N/A</v>
      </c>
    </row>
    <row r="145" spans="2:10">
      <c r="B145" s="2" t="s">
        <v>331</v>
      </c>
      <c r="C145" s="2" t="s">
        <v>76</v>
      </c>
      <c r="D145" s="5" t="s">
        <v>332</v>
      </c>
      <c r="E145" s="5" t="s">
        <v>333</v>
      </c>
      <c r="F145" s="2">
        <v>843</v>
      </c>
      <c r="G145" s="2">
        <v>855</v>
      </c>
      <c r="H145" s="2">
        <v>0</v>
      </c>
      <c r="I145" s="2">
        <v>0</v>
      </c>
      <c r="J145" s="2" t="s">
        <v>334</v>
      </c>
    </row>
    <row r="146" spans="2:10">
      <c r="B146" s="2" t="s">
        <v>335</v>
      </c>
      <c r="C146" s="2" t="s">
        <v>336</v>
      </c>
      <c r="D146" s="4" t="s">
        <v>337</v>
      </c>
      <c r="E146" s="4" t="s">
        <v>338</v>
      </c>
      <c r="F146" s="2">
        <v>130</v>
      </c>
      <c r="G146" s="2">
        <v>150</v>
      </c>
      <c r="H146" s="2">
        <v>0</v>
      </c>
      <c r="I146" s="2">
        <v>0</v>
      </c>
      <c r="J146" s="2" t="s">
        <v>41</v>
      </c>
    </row>
    <row r="147" spans="2:10">
      <c r="B147" s="2" t="s">
        <v>339</v>
      </c>
      <c r="C147" s="2" t="s">
        <v>336</v>
      </c>
      <c r="D147" s="5" t="s">
        <v>340</v>
      </c>
      <c r="E147" s="5" t="s">
        <v>338</v>
      </c>
      <c r="F147" s="2">
        <v>130</v>
      </c>
      <c r="G147" s="2">
        <v>150</v>
      </c>
      <c r="H147" s="2">
        <v>0</v>
      </c>
      <c r="I147" s="2">
        <v>0</v>
      </c>
      <c r="J147" s="2" t="s">
        <v>41</v>
      </c>
    </row>
    <row r="148" spans="2:10">
      <c r="B148" s="2" t="s">
        <v>341</v>
      </c>
      <c r="C148" s="2" t="s">
        <v>336</v>
      </c>
      <c r="D148" s="4" t="s">
        <v>342</v>
      </c>
      <c r="E148" s="4" t="s">
        <v>338</v>
      </c>
      <c r="F148" s="2">
        <v>130</v>
      </c>
      <c r="G148" s="2">
        <v>150</v>
      </c>
      <c r="H148" s="2">
        <v>0</v>
      </c>
      <c r="I148" s="2">
        <v>0</v>
      </c>
      <c r="J148" s="2" t="s">
        <v>41</v>
      </c>
    </row>
    <row r="149" spans="2:10">
      <c r="B149" s="2" t="s">
        <v>343</v>
      </c>
      <c r="C149" s="2" t="s">
        <v>336</v>
      </c>
      <c r="D149" s="5" t="s">
        <v>344</v>
      </c>
      <c r="E149" s="5" t="s">
        <v>338</v>
      </c>
      <c r="F149" s="2">
        <v>130</v>
      </c>
      <c r="G149" s="2">
        <v>150</v>
      </c>
      <c r="H149" s="2">
        <v>0</v>
      </c>
      <c r="I149" s="2">
        <v>0</v>
      </c>
      <c r="J149" s="2" t="s">
        <v>41</v>
      </c>
    </row>
    <row r="150" spans="2:10">
      <c r="B150" s="2" t="s">
        <v>345</v>
      </c>
      <c r="C150" s="2" t="s">
        <v>336</v>
      </c>
      <c r="D150" s="4" t="s">
        <v>346</v>
      </c>
      <c r="E150" s="4" t="s">
        <v>338</v>
      </c>
      <c r="F150" s="2">
        <v>130</v>
      </c>
      <c r="G150" s="2">
        <v>150</v>
      </c>
      <c r="H150" s="2">
        <v>0</v>
      </c>
      <c r="I150" s="2">
        <v>0</v>
      </c>
      <c r="J150" s="2" t="s">
        <v>41</v>
      </c>
    </row>
    <row r="151" spans="2:10">
      <c r="B151" s="2" t="s">
        <v>347</v>
      </c>
      <c r="C151" s="2" t="s">
        <v>336</v>
      </c>
      <c r="D151" s="5" t="s">
        <v>348</v>
      </c>
      <c r="E151" s="5" t="s">
        <v>338</v>
      </c>
      <c r="F151" s="2">
        <v>130</v>
      </c>
      <c r="G151" s="2">
        <v>150</v>
      </c>
      <c r="H151" s="2">
        <v>0</v>
      </c>
      <c r="I151" s="2">
        <v>0</v>
      </c>
      <c r="J151" s="2" t="s">
        <v>41</v>
      </c>
    </row>
    <row r="152" spans="2:10">
      <c r="B152" s="2" t="s">
        <v>349</v>
      </c>
      <c r="F152" s="2" t="e">
        <v>#N/A</v>
      </c>
      <c r="G152" s="2" t="e">
        <v>#N/A</v>
      </c>
      <c r="H152" s="2" t="e">
        <v>#N/A</v>
      </c>
      <c r="I152" s="2" t="e">
        <v>#N/A</v>
      </c>
      <c r="J152" s="2" t="e">
        <v>#N/A</v>
      </c>
    </row>
    <row r="153" spans="2:10">
      <c r="B153" s="2" t="s">
        <v>350</v>
      </c>
      <c r="F153" s="2" t="e">
        <v>#N/A</v>
      </c>
      <c r="G153" s="2" t="e">
        <v>#N/A</v>
      </c>
      <c r="H153" s="2" t="e">
        <v>#N/A</v>
      </c>
      <c r="I153" s="2" t="e">
        <v>#N/A</v>
      </c>
      <c r="J153" s="2" t="e">
        <v>#N/A</v>
      </c>
    </row>
    <row r="154" spans="2:10">
      <c r="B154" s="2" t="s">
        <v>351</v>
      </c>
      <c r="F154" s="2" t="e">
        <v>#N/A</v>
      </c>
      <c r="G154" s="2" t="e">
        <v>#N/A</v>
      </c>
      <c r="H154" s="2" t="e">
        <v>#N/A</v>
      </c>
      <c r="I154" s="2" t="e">
        <v>#N/A</v>
      </c>
      <c r="J154" s="2" t="e">
        <v>#N/A</v>
      </c>
    </row>
    <row r="155" spans="2:10">
      <c r="B155" s="2" t="s">
        <v>352</v>
      </c>
      <c r="F155" s="2" t="e">
        <v>#N/A</v>
      </c>
      <c r="G155" s="2" t="e">
        <v>#N/A</v>
      </c>
      <c r="H155" s="2" t="e">
        <v>#N/A</v>
      </c>
      <c r="I155" s="2" t="e">
        <v>#N/A</v>
      </c>
      <c r="J155" s="2" t="e">
        <v>#N/A</v>
      </c>
    </row>
    <row r="156" spans="2:10">
      <c r="B156" s="2" t="s">
        <v>353</v>
      </c>
      <c r="F156" s="2" t="e">
        <v>#N/A</v>
      </c>
      <c r="G156" s="2" t="e">
        <v>#N/A</v>
      </c>
      <c r="H156" s="2" t="e">
        <v>#N/A</v>
      </c>
      <c r="I156" s="2" t="e">
        <v>#N/A</v>
      </c>
      <c r="J156" s="2" t="e">
        <v>#N/A</v>
      </c>
    </row>
    <row r="157" spans="2:10">
      <c r="B157" s="2" t="s">
        <v>354</v>
      </c>
      <c r="F157" s="2" t="e">
        <v>#N/A</v>
      </c>
      <c r="G157" s="2" t="e">
        <v>#N/A</v>
      </c>
      <c r="H157" s="2" t="e">
        <v>#N/A</v>
      </c>
      <c r="I157" s="2" t="e">
        <v>#N/A</v>
      </c>
      <c r="J157" s="2" t="e">
        <v>#N/A</v>
      </c>
    </row>
    <row r="158" spans="2:10">
      <c r="B158" s="2" t="s">
        <v>355</v>
      </c>
      <c r="C158" s="2" t="s">
        <v>76</v>
      </c>
      <c r="D158" s="5" t="s">
        <v>356</v>
      </c>
      <c r="E158" s="5" t="s">
        <v>357</v>
      </c>
      <c r="F158" s="2">
        <v>843</v>
      </c>
      <c r="G158" s="2">
        <v>855</v>
      </c>
      <c r="H158" s="2">
        <v>0</v>
      </c>
      <c r="I158" s="2">
        <v>0</v>
      </c>
      <c r="J158" s="2" t="s">
        <v>49</v>
      </c>
    </row>
    <row r="159" spans="2:10">
      <c r="B159" s="2" t="s">
        <v>358</v>
      </c>
      <c r="F159" s="2" t="e">
        <v>#N/A</v>
      </c>
      <c r="G159" s="2" t="e">
        <v>#N/A</v>
      </c>
      <c r="H159" s="2" t="e">
        <v>#N/A</v>
      </c>
      <c r="I159" s="2" t="e">
        <v>#N/A</v>
      </c>
      <c r="J159" s="2" t="e">
        <v>#N/A</v>
      </c>
    </row>
    <row r="160" spans="2:10">
      <c r="B160" s="2" t="s">
        <v>359</v>
      </c>
      <c r="C160" s="2" t="s">
        <v>76</v>
      </c>
      <c r="D160" s="4" t="s">
        <v>360</v>
      </c>
      <c r="E160" s="4" t="s">
        <v>361</v>
      </c>
      <c r="F160" s="2">
        <v>843</v>
      </c>
      <c r="G160" s="2">
        <v>855</v>
      </c>
      <c r="H160" s="2">
        <v>0</v>
      </c>
      <c r="I160" s="2">
        <v>0</v>
      </c>
      <c r="J160" s="2" t="s">
        <v>49</v>
      </c>
    </row>
    <row r="161" spans="2:10">
      <c r="B161" s="2" t="s">
        <v>362</v>
      </c>
      <c r="C161" s="2" t="s">
        <v>76</v>
      </c>
      <c r="D161" s="4" t="s">
        <v>363</v>
      </c>
      <c r="E161" s="4" t="s">
        <v>364</v>
      </c>
      <c r="F161" s="2">
        <v>843</v>
      </c>
      <c r="G161" s="2">
        <v>855</v>
      </c>
      <c r="H161" s="2">
        <v>0</v>
      </c>
      <c r="I161" s="2">
        <v>0</v>
      </c>
      <c r="J161" s="2" t="s">
        <v>49</v>
      </c>
    </row>
    <row r="162" spans="2:10">
      <c r="B162" s="2" t="s">
        <v>365</v>
      </c>
      <c r="C162" s="2" t="s">
        <v>76</v>
      </c>
      <c r="D162" s="4" t="s">
        <v>366</v>
      </c>
      <c r="E162" s="4" t="s">
        <v>367</v>
      </c>
      <c r="F162" s="2">
        <v>843</v>
      </c>
      <c r="G162" s="2">
        <v>855</v>
      </c>
      <c r="H162" s="2">
        <v>0</v>
      </c>
      <c r="I162" s="2">
        <v>0</v>
      </c>
      <c r="J162" s="2" t="s">
        <v>49</v>
      </c>
    </row>
    <row r="163" spans="2:10">
      <c r="B163" s="2" t="s">
        <v>368</v>
      </c>
      <c r="C163" s="2" t="s">
        <v>76</v>
      </c>
      <c r="D163" s="4" t="s">
        <v>369</v>
      </c>
      <c r="E163" s="4" t="s">
        <v>370</v>
      </c>
      <c r="F163" s="2">
        <v>843</v>
      </c>
      <c r="G163" s="2">
        <v>855</v>
      </c>
      <c r="H163" s="2">
        <v>0</v>
      </c>
      <c r="I163" s="2">
        <v>0</v>
      </c>
      <c r="J163" s="2" t="s">
        <v>49</v>
      </c>
    </row>
    <row r="164" spans="2:10">
      <c r="B164" s="2" t="s">
        <v>371</v>
      </c>
      <c r="C164" s="2" t="s">
        <v>76</v>
      </c>
      <c r="D164" s="4" t="s">
        <v>372</v>
      </c>
      <c r="E164" s="4" t="s">
        <v>373</v>
      </c>
      <c r="F164" s="2">
        <v>843</v>
      </c>
      <c r="G164" s="2">
        <v>855</v>
      </c>
      <c r="H164" s="2">
        <v>0</v>
      </c>
      <c r="I164" s="2">
        <v>0</v>
      </c>
      <c r="J164" s="2" t="s">
        <v>49</v>
      </c>
    </row>
    <row r="165" spans="2:10">
      <c r="B165" s="2" t="s">
        <v>374</v>
      </c>
      <c r="C165" s="2" t="s">
        <v>76</v>
      </c>
      <c r="D165" s="4" t="s">
        <v>375</v>
      </c>
      <c r="E165" s="4" t="s">
        <v>357</v>
      </c>
      <c r="F165" s="2">
        <v>843</v>
      </c>
      <c r="G165" s="2">
        <v>855</v>
      </c>
      <c r="H165" s="2">
        <v>0</v>
      </c>
      <c r="I165" s="2">
        <v>0</v>
      </c>
      <c r="J165" s="2" t="s">
        <v>49</v>
      </c>
    </row>
    <row r="166" spans="2:10">
      <c r="B166" s="2" t="s">
        <v>376</v>
      </c>
      <c r="C166" s="2" t="s">
        <v>76</v>
      </c>
      <c r="D166" s="4" t="s">
        <v>377</v>
      </c>
      <c r="E166" s="4" t="s">
        <v>378</v>
      </c>
      <c r="F166" s="2">
        <v>843</v>
      </c>
      <c r="G166" s="2">
        <v>855</v>
      </c>
      <c r="H166" s="2">
        <v>0</v>
      </c>
      <c r="I166" s="2">
        <v>0</v>
      </c>
      <c r="J166" s="2" t="s">
        <v>49</v>
      </c>
    </row>
    <row r="167" spans="2:10">
      <c r="B167" s="2" t="s">
        <v>379</v>
      </c>
      <c r="C167" s="2" t="s">
        <v>380</v>
      </c>
      <c r="D167" s="4" t="s">
        <v>381</v>
      </c>
      <c r="E167" s="4" t="s">
        <v>382</v>
      </c>
      <c r="F167" s="2">
        <v>93.3</v>
      </c>
      <c r="G167" s="2">
        <v>0</v>
      </c>
      <c r="H167" s="2">
        <v>32</v>
      </c>
      <c r="I167" s="2">
        <v>0</v>
      </c>
      <c r="J167" s="2" t="s">
        <v>41</v>
      </c>
    </row>
    <row r="168" spans="2:10">
      <c r="B168" s="2" t="s">
        <v>383</v>
      </c>
      <c r="C168" s="2" t="s">
        <v>384</v>
      </c>
      <c r="D168" s="4" t="s">
        <v>384</v>
      </c>
      <c r="E168" s="4" t="s">
        <v>385</v>
      </c>
      <c r="F168" s="2">
        <v>0</v>
      </c>
      <c r="G168" s="2">
        <v>0</v>
      </c>
      <c r="H168" s="2">
        <v>33</v>
      </c>
      <c r="I168" s="2">
        <v>0</v>
      </c>
      <c r="J168" s="2" t="s">
        <v>41</v>
      </c>
    </row>
    <row r="169" spans="2:10">
      <c r="B169" s="2" t="s">
        <v>386</v>
      </c>
      <c r="F169" s="2" t="e">
        <v>#N/A</v>
      </c>
      <c r="G169" s="2" t="e">
        <v>#N/A</v>
      </c>
      <c r="H169" s="2" t="e">
        <v>#N/A</v>
      </c>
      <c r="I169" s="2" t="e">
        <v>#N/A</v>
      </c>
      <c r="J169" s="2" t="e">
        <v>#N/A</v>
      </c>
    </row>
    <row r="170" spans="2:10">
      <c r="B170" s="2" t="s">
        <v>387</v>
      </c>
      <c r="F170" s="2" t="e">
        <v>#N/A</v>
      </c>
      <c r="G170" s="2" t="e">
        <v>#N/A</v>
      </c>
      <c r="H170" s="2" t="e">
        <v>#N/A</v>
      </c>
      <c r="I170" s="2" t="e">
        <v>#N/A</v>
      </c>
      <c r="J170" s="2" t="e">
        <v>#N/A</v>
      </c>
    </row>
    <row r="171" spans="2:10">
      <c r="B171" s="2" t="s">
        <v>388</v>
      </c>
      <c r="F171" s="2" t="e">
        <v>#N/A</v>
      </c>
      <c r="G171" s="2" t="e">
        <v>#N/A</v>
      </c>
      <c r="H171" s="2" t="e">
        <v>#N/A</v>
      </c>
      <c r="I171" s="2" t="e">
        <v>#N/A</v>
      </c>
      <c r="J171" s="2" t="e">
        <v>#N/A</v>
      </c>
    </row>
    <row r="172" spans="2:10">
      <c r="B172" s="2" t="s">
        <v>389</v>
      </c>
      <c r="F172" s="2" t="e">
        <v>#N/A</v>
      </c>
      <c r="G172" s="2" t="e">
        <v>#N/A</v>
      </c>
      <c r="H172" s="2" t="e">
        <v>#N/A</v>
      </c>
      <c r="I172" s="2" t="e">
        <v>#N/A</v>
      </c>
      <c r="J172" s="2" t="e">
        <v>#N/A</v>
      </c>
    </row>
    <row r="173" spans="2:10">
      <c r="B173" s="2" t="s">
        <v>390</v>
      </c>
      <c r="C173" s="2" t="s">
        <v>391</v>
      </c>
      <c r="D173" s="4" t="s">
        <v>391</v>
      </c>
      <c r="E173" s="4" t="s">
        <v>392</v>
      </c>
      <c r="F173" s="2">
        <v>0</v>
      </c>
      <c r="G173" s="2">
        <v>0</v>
      </c>
      <c r="H173" s="2">
        <v>0</v>
      </c>
      <c r="I173" s="2">
        <v>0</v>
      </c>
      <c r="J173" s="2" t="s">
        <v>393</v>
      </c>
    </row>
    <row r="174" spans="2:10">
      <c r="B174" s="2" t="s">
        <v>394</v>
      </c>
      <c r="C174" s="2" t="s">
        <v>391</v>
      </c>
      <c r="D174" s="4" t="s">
        <v>391</v>
      </c>
      <c r="E174" s="4" t="s">
        <v>392</v>
      </c>
      <c r="F174" s="2">
        <v>0</v>
      </c>
      <c r="G174" s="2">
        <v>0</v>
      </c>
      <c r="H174" s="2">
        <v>0</v>
      </c>
      <c r="I174" s="2">
        <v>0</v>
      </c>
      <c r="J174" s="2" t="s">
        <v>393</v>
      </c>
    </row>
    <row r="175" spans="2:10">
      <c r="B175" s="2" t="s">
        <v>395</v>
      </c>
      <c r="F175" s="2" t="e">
        <v>#N/A</v>
      </c>
      <c r="G175" s="2" t="e">
        <v>#N/A</v>
      </c>
      <c r="H175" s="2" t="e">
        <v>#N/A</v>
      </c>
      <c r="I175" s="2" t="e">
        <v>#N/A</v>
      </c>
      <c r="J175" s="2" t="e">
        <v>#N/A</v>
      </c>
    </row>
    <row r="176" spans="2:10">
      <c r="B176" s="2" t="s">
        <v>396</v>
      </c>
      <c r="F176" s="2" t="e">
        <v>#N/A</v>
      </c>
      <c r="G176" s="2" t="e">
        <v>#N/A</v>
      </c>
      <c r="H176" s="2" t="e">
        <v>#N/A</v>
      </c>
      <c r="I176" s="2" t="e">
        <v>#N/A</v>
      </c>
      <c r="J176" s="2" t="e">
        <v>#N/A</v>
      </c>
    </row>
    <row r="177" spans="2:10">
      <c r="B177" s="2" t="s">
        <v>397</v>
      </c>
      <c r="F177" s="2" t="e">
        <v>#N/A</v>
      </c>
      <c r="G177" s="2" t="e">
        <v>#N/A</v>
      </c>
      <c r="H177" s="2" t="e">
        <v>#N/A</v>
      </c>
      <c r="I177" s="2" t="e">
        <v>#N/A</v>
      </c>
      <c r="J177" s="2" t="e">
        <v>#N/A</v>
      </c>
    </row>
    <row r="178" spans="2:10">
      <c r="B178" s="2" t="s">
        <v>398</v>
      </c>
      <c r="C178" s="2" t="s">
        <v>399</v>
      </c>
      <c r="D178" s="4" t="s">
        <v>400</v>
      </c>
      <c r="E178" s="4" t="s">
        <v>401</v>
      </c>
      <c r="F178" s="2">
        <v>160</v>
      </c>
      <c r="G178" s="2">
        <v>240</v>
      </c>
      <c r="H178" s="2">
        <v>0</v>
      </c>
      <c r="I178" s="2">
        <v>0</v>
      </c>
      <c r="J178" s="2" t="s">
        <v>93</v>
      </c>
    </row>
    <row r="179" spans="2:10">
      <c r="B179" s="2" t="s">
        <v>402</v>
      </c>
      <c r="F179" s="2" t="e">
        <v>#N/A</v>
      </c>
      <c r="G179" s="2" t="e">
        <v>#N/A</v>
      </c>
      <c r="H179" s="2" t="e">
        <v>#N/A</v>
      </c>
      <c r="I179" s="2" t="e">
        <v>#N/A</v>
      </c>
      <c r="J179" s="2" t="e">
        <v>#N/A</v>
      </c>
    </row>
    <row r="180" spans="2:10">
      <c r="B180" s="2" t="s">
        <v>403</v>
      </c>
      <c r="C180" s="2" t="s">
        <v>399</v>
      </c>
      <c r="D180" s="5" t="s">
        <v>404</v>
      </c>
      <c r="E180" s="5" t="s">
        <v>405</v>
      </c>
      <c r="F180" s="2">
        <v>160</v>
      </c>
      <c r="G180" s="2">
        <v>240</v>
      </c>
      <c r="H180" s="2">
        <v>0</v>
      </c>
      <c r="I180" s="2">
        <v>0</v>
      </c>
      <c r="J180" s="2" t="s">
        <v>93</v>
      </c>
    </row>
    <row r="181" spans="2:10">
      <c r="B181" s="2" t="s">
        <v>406</v>
      </c>
      <c r="F181" s="2" t="e">
        <v>#N/A</v>
      </c>
      <c r="G181" s="2" t="e">
        <v>#N/A</v>
      </c>
      <c r="H181" s="2" t="e">
        <v>#N/A</v>
      </c>
      <c r="I181" s="2" t="e">
        <v>#N/A</v>
      </c>
      <c r="J181" s="2" t="e">
        <v>#N/A</v>
      </c>
    </row>
    <row r="182" spans="2:10">
      <c r="B182" s="2" t="s">
        <v>407</v>
      </c>
      <c r="C182" s="2" t="s">
        <v>408</v>
      </c>
      <c r="D182" s="4" t="s">
        <v>409</v>
      </c>
      <c r="E182" s="4" t="s">
        <v>410</v>
      </c>
      <c r="F182" s="2">
        <v>160</v>
      </c>
      <c r="G182" s="2">
        <v>240</v>
      </c>
      <c r="H182" s="2">
        <v>0</v>
      </c>
      <c r="I182" s="2">
        <v>0</v>
      </c>
      <c r="J182" s="2" t="s">
        <v>93</v>
      </c>
    </row>
    <row r="183" spans="2:10">
      <c r="B183" s="2" t="s">
        <v>411</v>
      </c>
      <c r="F183" s="2" t="e">
        <v>#N/A</v>
      </c>
      <c r="G183" s="2" t="e">
        <v>#N/A</v>
      </c>
      <c r="H183" s="2" t="e">
        <v>#N/A</v>
      </c>
      <c r="I183" s="2" t="e">
        <v>#N/A</v>
      </c>
      <c r="J183" s="2" t="e">
        <v>#N/A</v>
      </c>
    </row>
    <row r="184" spans="2:10">
      <c r="B184" s="2" t="s">
        <v>412</v>
      </c>
      <c r="C184" s="2" t="s">
        <v>408</v>
      </c>
      <c r="D184" s="5" t="s">
        <v>413</v>
      </c>
      <c r="E184" s="5" t="s">
        <v>414</v>
      </c>
      <c r="F184" s="2">
        <v>160</v>
      </c>
      <c r="G184" s="2">
        <v>240</v>
      </c>
      <c r="H184" s="2">
        <v>0</v>
      </c>
      <c r="I184" s="2">
        <v>0</v>
      </c>
      <c r="J184" s="2" t="s">
        <v>93</v>
      </c>
    </row>
    <row r="185" spans="2:10">
      <c r="B185" s="2" t="s">
        <v>415</v>
      </c>
      <c r="F185" s="2" t="e">
        <v>#N/A</v>
      </c>
      <c r="G185" s="2" t="e">
        <v>#N/A</v>
      </c>
      <c r="H185" s="2" t="e">
        <v>#N/A</v>
      </c>
      <c r="I185" s="2" t="e">
        <v>#N/A</v>
      </c>
      <c r="J185" s="2" t="e">
        <v>#N/A</v>
      </c>
    </row>
    <row r="186" spans="2:10">
      <c r="B186" s="2" t="s">
        <v>416</v>
      </c>
      <c r="F186" s="2" t="e">
        <v>#N/A</v>
      </c>
      <c r="G186" s="2" t="e">
        <v>#N/A</v>
      </c>
      <c r="H186" s="2" t="e">
        <v>#N/A</v>
      </c>
      <c r="I186" s="2" t="e">
        <v>#N/A</v>
      </c>
      <c r="J186" s="2" t="e">
        <v>#N/A</v>
      </c>
    </row>
    <row r="187" spans="2:10">
      <c r="B187" s="2" t="s">
        <v>417</v>
      </c>
      <c r="F187" s="2" t="e">
        <v>#N/A</v>
      </c>
      <c r="G187" s="2" t="e">
        <v>#N/A</v>
      </c>
      <c r="H187" s="2" t="e">
        <v>#N/A</v>
      </c>
      <c r="I187" s="2" t="e">
        <v>#N/A</v>
      </c>
      <c r="J187" s="2" t="e">
        <v>#N/A</v>
      </c>
    </row>
    <row r="188" spans="2:10">
      <c r="B188" s="2" t="s">
        <v>418</v>
      </c>
      <c r="F188" s="2" t="e">
        <v>#N/A</v>
      </c>
      <c r="G188" s="2" t="e">
        <v>#N/A</v>
      </c>
      <c r="H188" s="2" t="e">
        <v>#N/A</v>
      </c>
      <c r="I188" s="2" t="e">
        <v>#N/A</v>
      </c>
      <c r="J188" s="2" t="e">
        <v>#N/A</v>
      </c>
    </row>
    <row r="189" spans="2:10">
      <c r="B189" s="2" t="s">
        <v>419</v>
      </c>
      <c r="F189" s="2" t="e">
        <v>#N/A</v>
      </c>
      <c r="G189" s="2" t="e">
        <v>#N/A</v>
      </c>
      <c r="H189" s="2" t="e">
        <v>#N/A</v>
      </c>
      <c r="I189" s="2" t="e">
        <v>#N/A</v>
      </c>
      <c r="J189" s="2" t="e">
        <v>#N/A</v>
      </c>
    </row>
    <row r="190" spans="2:10">
      <c r="B190" s="2" t="s">
        <v>420</v>
      </c>
      <c r="F190" s="2" t="e">
        <v>#N/A</v>
      </c>
      <c r="G190" s="2" t="e">
        <v>#N/A</v>
      </c>
      <c r="H190" s="2" t="e">
        <v>#N/A</v>
      </c>
      <c r="I190" s="2" t="e">
        <v>#N/A</v>
      </c>
      <c r="J190" s="2" t="e">
        <v>#N/A</v>
      </c>
    </row>
    <row r="191" spans="2:10">
      <c r="B191" s="2" t="s">
        <v>421</v>
      </c>
      <c r="F191" s="2" t="e">
        <v>#N/A</v>
      </c>
      <c r="G191" s="2" t="e">
        <v>#N/A</v>
      </c>
      <c r="H191" s="2" t="e">
        <v>#N/A</v>
      </c>
      <c r="I191" s="2" t="e">
        <v>#N/A</v>
      </c>
      <c r="J191" s="2" t="e">
        <v>#N/A</v>
      </c>
    </row>
  </sheetData>
  <autoFilter ref="A1:J191" xr:uid="{AF0ABA88-D6CE-4E13-8CFE-C8CCC4BA5F59}"/>
  <pageMargins left="0.511811024" right="0.511811024" top="0.78740157499999996" bottom="0.78740157499999996" header="0.31496062000000002" footer="0.3149606200000000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86299A-D197-4D2D-B1DC-590E403407F1}">
  <sheetPr codeName="Planilha5"/>
  <dimension ref="A1:K109"/>
  <sheetViews>
    <sheetView showGridLines="0" zoomScale="90" zoomScaleNormal="90" workbookViewId="0">
      <selection activeCell="C14" sqref="C14"/>
    </sheetView>
  </sheetViews>
  <sheetFormatPr defaultColWidth="8.88671875" defaultRowHeight="14.4"/>
  <cols>
    <col min="1" max="1" width="49" bestFit="1" customWidth="1"/>
    <col min="2" max="2" width="62.33203125" bestFit="1" customWidth="1"/>
    <col min="3" max="3" width="62.33203125" customWidth="1"/>
    <col min="4" max="4" width="23.6640625" customWidth="1"/>
    <col min="5" max="5" width="18.6640625" bestFit="1" customWidth="1"/>
    <col min="6" max="6" width="24" bestFit="1" customWidth="1"/>
    <col min="7" max="7" width="15.33203125" bestFit="1" customWidth="1"/>
    <col min="8" max="8" width="26.6640625" bestFit="1" customWidth="1"/>
    <col min="9" max="9" width="16.33203125" bestFit="1" customWidth="1"/>
    <col min="10" max="10" width="37.44140625" bestFit="1" customWidth="1"/>
    <col min="11" max="11" width="47" bestFit="1" customWidth="1"/>
  </cols>
  <sheetData>
    <row r="1" spans="1:11" ht="54">
      <c r="A1" s="28" t="s">
        <v>422</v>
      </c>
      <c r="B1" s="28" t="s">
        <v>423</v>
      </c>
      <c r="C1" s="28" t="s">
        <v>424</v>
      </c>
      <c r="D1" s="63" t="s">
        <v>425</v>
      </c>
      <c r="E1" s="28" t="s">
        <v>426</v>
      </c>
      <c r="F1" s="28" t="s">
        <v>427</v>
      </c>
      <c r="G1" s="28" t="s">
        <v>428</v>
      </c>
      <c r="H1" s="28" t="s">
        <v>429</v>
      </c>
      <c r="I1" s="28" t="s">
        <v>430</v>
      </c>
      <c r="J1" s="28" t="s">
        <v>431</v>
      </c>
      <c r="K1" s="29" t="s">
        <v>432</v>
      </c>
    </row>
    <row r="2" spans="1:11">
      <c r="A2" s="27" t="s">
        <v>433</v>
      </c>
      <c r="B2" s="27" t="s">
        <v>434</v>
      </c>
      <c r="C2" s="27" t="s">
        <v>434</v>
      </c>
      <c r="D2" s="27" t="s">
        <v>435</v>
      </c>
      <c r="E2" s="27" t="s">
        <v>436</v>
      </c>
      <c r="F2" s="27" t="s">
        <v>393</v>
      </c>
      <c r="G2" s="27" t="s">
        <v>437</v>
      </c>
      <c r="H2" s="27" t="s">
        <v>438</v>
      </c>
      <c r="I2" s="27"/>
      <c r="J2" s="27" t="s">
        <v>439</v>
      </c>
      <c r="K2" s="30" t="s">
        <v>440</v>
      </c>
    </row>
    <row r="3" spans="1:11">
      <c r="A3" s="27" t="s">
        <v>441</v>
      </c>
      <c r="B3" s="27" t="s">
        <v>442</v>
      </c>
      <c r="C3" s="27" t="s">
        <v>442</v>
      </c>
      <c r="D3" s="27" t="s">
        <v>435</v>
      </c>
      <c r="E3" s="27" t="s">
        <v>436</v>
      </c>
      <c r="F3" s="27" t="s">
        <v>393</v>
      </c>
      <c r="G3" s="27" t="s">
        <v>437</v>
      </c>
      <c r="H3" s="27" t="s">
        <v>438</v>
      </c>
      <c r="I3" s="27"/>
      <c r="J3" s="27" t="s">
        <v>439</v>
      </c>
      <c r="K3" s="30" t="s">
        <v>440</v>
      </c>
    </row>
    <row r="4" spans="1:11">
      <c r="A4" s="27" t="s">
        <v>443</v>
      </c>
      <c r="B4" s="27" t="s">
        <v>444</v>
      </c>
      <c r="C4" s="27" t="s">
        <v>444</v>
      </c>
      <c r="D4" s="27" t="s">
        <v>435</v>
      </c>
      <c r="E4" s="27" t="s">
        <v>436</v>
      </c>
      <c r="F4" s="27" t="s">
        <v>445</v>
      </c>
      <c r="G4" s="27" t="s">
        <v>437</v>
      </c>
      <c r="H4" s="27" t="s">
        <v>393</v>
      </c>
      <c r="I4" s="27"/>
      <c r="J4" s="27" t="s">
        <v>446</v>
      </c>
      <c r="K4" s="30" t="s">
        <v>447</v>
      </c>
    </row>
    <row r="5" spans="1:11">
      <c r="A5" s="27" t="s">
        <v>448</v>
      </c>
      <c r="B5" s="27" t="s">
        <v>449</v>
      </c>
      <c r="C5" s="27" t="s">
        <v>450</v>
      </c>
      <c r="D5" s="27" t="s">
        <v>435</v>
      </c>
      <c r="E5" s="27" t="s">
        <v>436</v>
      </c>
      <c r="F5" s="27" t="s">
        <v>393</v>
      </c>
      <c r="G5" s="27" t="s">
        <v>437</v>
      </c>
      <c r="H5" s="27" t="s">
        <v>393</v>
      </c>
      <c r="I5" s="27"/>
      <c r="J5" s="27" t="s">
        <v>451</v>
      </c>
      <c r="K5" s="30" t="s">
        <v>452</v>
      </c>
    </row>
    <row r="6" spans="1:11">
      <c r="A6" s="27" t="s">
        <v>453</v>
      </c>
      <c r="B6" s="27" t="s">
        <v>454</v>
      </c>
      <c r="C6" s="27" t="s">
        <v>455</v>
      </c>
      <c r="D6" s="27" t="s">
        <v>435</v>
      </c>
      <c r="E6" s="27" t="s">
        <v>436</v>
      </c>
      <c r="F6" s="27" t="s">
        <v>393</v>
      </c>
      <c r="G6" s="27" t="s">
        <v>437</v>
      </c>
      <c r="H6" s="27" t="s">
        <v>393</v>
      </c>
      <c r="I6" s="27"/>
      <c r="J6" s="27" t="s">
        <v>451</v>
      </c>
      <c r="K6" s="30" t="s">
        <v>452</v>
      </c>
    </row>
    <row r="7" spans="1:11">
      <c r="A7" s="27" t="s">
        <v>456</v>
      </c>
      <c r="B7" s="27" t="s">
        <v>457</v>
      </c>
      <c r="C7" s="27" t="s">
        <v>458</v>
      </c>
      <c r="D7" s="27" t="s">
        <v>435</v>
      </c>
      <c r="E7" s="27" t="s">
        <v>436</v>
      </c>
      <c r="F7" s="27" t="s">
        <v>393</v>
      </c>
      <c r="G7" s="27" t="s">
        <v>437</v>
      </c>
      <c r="H7" s="27" t="s">
        <v>393</v>
      </c>
      <c r="I7" s="27"/>
      <c r="J7" s="27" t="s">
        <v>451</v>
      </c>
      <c r="K7" s="30" t="s">
        <v>452</v>
      </c>
    </row>
    <row r="8" spans="1:11">
      <c r="A8" s="27" t="s">
        <v>459</v>
      </c>
      <c r="B8" s="27" t="s">
        <v>460</v>
      </c>
      <c r="C8" s="27" t="s">
        <v>460</v>
      </c>
      <c r="D8" s="27" t="s">
        <v>435</v>
      </c>
      <c r="E8" s="27" t="s">
        <v>436</v>
      </c>
      <c r="F8" s="27" t="s">
        <v>393</v>
      </c>
      <c r="G8" s="27" t="s">
        <v>437</v>
      </c>
      <c r="H8" s="27" t="s">
        <v>393</v>
      </c>
      <c r="I8" s="27"/>
      <c r="J8" s="27" t="s">
        <v>461</v>
      </c>
      <c r="K8" s="30" t="s">
        <v>462</v>
      </c>
    </row>
    <row r="9" spans="1:11">
      <c r="A9" s="27" t="s">
        <v>463</v>
      </c>
      <c r="B9" s="27" t="s">
        <v>464</v>
      </c>
      <c r="C9" s="27" t="s">
        <v>464</v>
      </c>
      <c r="D9" s="27" t="s">
        <v>435</v>
      </c>
      <c r="E9" s="27" t="s">
        <v>436</v>
      </c>
      <c r="F9" s="27" t="s">
        <v>465</v>
      </c>
      <c r="G9" s="27" t="s">
        <v>437</v>
      </c>
      <c r="H9" s="27" t="s">
        <v>438</v>
      </c>
      <c r="I9" s="27"/>
      <c r="J9" s="27" t="s">
        <v>439</v>
      </c>
      <c r="K9" s="30" t="s">
        <v>440</v>
      </c>
    </row>
    <row r="10" spans="1:11">
      <c r="A10" s="27" t="s">
        <v>466</v>
      </c>
      <c r="B10" s="27" t="s">
        <v>467</v>
      </c>
      <c r="C10" s="27" t="s">
        <v>467</v>
      </c>
      <c r="D10" s="27" t="s">
        <v>435</v>
      </c>
      <c r="E10" s="27" t="s">
        <v>436</v>
      </c>
      <c r="F10" s="27" t="s">
        <v>465</v>
      </c>
      <c r="G10" s="27" t="s">
        <v>437</v>
      </c>
      <c r="H10" s="27" t="s">
        <v>438</v>
      </c>
      <c r="I10" s="27"/>
      <c r="J10" s="27" t="s">
        <v>439</v>
      </c>
      <c r="K10" s="30" t="s">
        <v>440</v>
      </c>
    </row>
    <row r="11" spans="1:11">
      <c r="A11" s="27" t="s">
        <v>468</v>
      </c>
      <c r="B11" s="27" t="s">
        <v>469</v>
      </c>
      <c r="C11" s="27" t="s">
        <v>469</v>
      </c>
      <c r="D11" s="27" t="s">
        <v>435</v>
      </c>
      <c r="E11" s="27" t="s">
        <v>436</v>
      </c>
      <c r="F11" s="27" t="s">
        <v>123</v>
      </c>
      <c r="G11" s="27" t="s">
        <v>437</v>
      </c>
      <c r="H11" s="27" t="s">
        <v>393</v>
      </c>
      <c r="I11" s="27"/>
      <c r="J11" s="27" t="s">
        <v>446</v>
      </c>
      <c r="K11" s="30" t="s">
        <v>447</v>
      </c>
    </row>
    <row r="12" spans="1:11">
      <c r="A12" s="27" t="s">
        <v>470</v>
      </c>
      <c r="B12" s="27" t="s">
        <v>471</v>
      </c>
      <c r="C12" s="27" t="s">
        <v>471</v>
      </c>
      <c r="D12" s="27" t="s">
        <v>435</v>
      </c>
      <c r="E12" s="27" t="s">
        <v>436</v>
      </c>
      <c r="F12" s="27" t="s">
        <v>393</v>
      </c>
      <c r="G12" s="27" t="s">
        <v>437</v>
      </c>
      <c r="H12" s="27" t="s">
        <v>393</v>
      </c>
      <c r="I12" s="27"/>
      <c r="J12" s="27" t="s">
        <v>439</v>
      </c>
      <c r="K12" s="30" t="s">
        <v>440</v>
      </c>
    </row>
    <row r="13" spans="1:11">
      <c r="A13" s="27" t="s">
        <v>472</v>
      </c>
      <c r="B13" s="27" t="s">
        <v>473</v>
      </c>
      <c r="C13" s="27" t="s">
        <v>473</v>
      </c>
      <c r="D13" s="27" t="s">
        <v>435</v>
      </c>
      <c r="E13" s="27" t="s">
        <v>436</v>
      </c>
      <c r="F13" s="27" t="s">
        <v>393</v>
      </c>
      <c r="G13" s="27" t="s">
        <v>437</v>
      </c>
      <c r="H13" s="27" t="s">
        <v>393</v>
      </c>
      <c r="I13" s="27"/>
      <c r="J13" s="27" t="s">
        <v>474</v>
      </c>
      <c r="K13" s="30" t="s">
        <v>475</v>
      </c>
    </row>
    <row r="14" spans="1:11">
      <c r="A14" s="27" t="s">
        <v>476</v>
      </c>
      <c r="B14" s="27" t="s">
        <v>477</v>
      </c>
      <c r="C14" s="27" t="s">
        <v>478</v>
      </c>
      <c r="D14" s="27" t="s">
        <v>435</v>
      </c>
      <c r="E14" s="27" t="s">
        <v>436</v>
      </c>
      <c r="F14" s="27" t="s">
        <v>393</v>
      </c>
      <c r="G14" s="27" t="s">
        <v>437</v>
      </c>
      <c r="H14" s="27" t="s">
        <v>393</v>
      </c>
      <c r="I14" s="27"/>
      <c r="J14" s="27" t="s">
        <v>451</v>
      </c>
      <c r="K14" s="30" t="s">
        <v>452</v>
      </c>
    </row>
    <row r="15" spans="1:11">
      <c r="A15" s="27" t="s">
        <v>479</v>
      </c>
      <c r="B15" s="27" t="s">
        <v>480</v>
      </c>
      <c r="C15" s="27" t="s">
        <v>480</v>
      </c>
      <c r="D15" s="27" t="s">
        <v>435</v>
      </c>
      <c r="E15" s="27" t="s">
        <v>436</v>
      </c>
      <c r="F15" s="27" t="s">
        <v>481</v>
      </c>
      <c r="G15" s="27" t="s">
        <v>437</v>
      </c>
      <c r="H15" s="27" t="s">
        <v>393</v>
      </c>
      <c r="I15" s="27"/>
      <c r="J15" s="27" t="s">
        <v>482</v>
      </c>
      <c r="K15" s="30" t="s">
        <v>483</v>
      </c>
    </row>
    <row r="16" spans="1:11">
      <c r="A16" s="27" t="s">
        <v>484</v>
      </c>
      <c r="B16" s="27" t="s">
        <v>485</v>
      </c>
      <c r="C16" s="27" t="s">
        <v>485</v>
      </c>
      <c r="D16" s="27" t="s">
        <v>435</v>
      </c>
      <c r="E16" s="27" t="s">
        <v>436</v>
      </c>
      <c r="F16" s="27" t="s">
        <v>481</v>
      </c>
      <c r="G16" s="27" t="s">
        <v>437</v>
      </c>
      <c r="H16" s="27" t="s">
        <v>393</v>
      </c>
      <c r="I16" s="27"/>
      <c r="J16" s="27" t="s">
        <v>482</v>
      </c>
      <c r="K16" s="30" t="s">
        <v>483</v>
      </c>
    </row>
    <row r="17" spans="1:11">
      <c r="A17" s="27" t="s">
        <v>486</v>
      </c>
      <c r="B17" s="27" t="s">
        <v>487</v>
      </c>
      <c r="C17" s="27" t="s">
        <v>487</v>
      </c>
      <c r="D17" s="27" t="s">
        <v>435</v>
      </c>
      <c r="E17" s="27" t="s">
        <v>436</v>
      </c>
      <c r="F17" s="27" t="s">
        <v>393</v>
      </c>
      <c r="G17" s="27" t="s">
        <v>437</v>
      </c>
      <c r="H17" s="27" t="s">
        <v>393</v>
      </c>
      <c r="I17" s="27"/>
      <c r="J17" s="27" t="s">
        <v>461</v>
      </c>
      <c r="K17" s="30" t="s">
        <v>462</v>
      </c>
    </row>
    <row r="18" spans="1:11">
      <c r="A18" s="27" t="s">
        <v>488</v>
      </c>
      <c r="B18" s="27" t="s">
        <v>489</v>
      </c>
      <c r="C18" s="27" t="s">
        <v>489</v>
      </c>
      <c r="D18" s="27" t="s">
        <v>435</v>
      </c>
      <c r="E18" s="27" t="s">
        <v>436</v>
      </c>
      <c r="F18" s="27" t="s">
        <v>393</v>
      </c>
      <c r="G18" s="27" t="s">
        <v>437</v>
      </c>
      <c r="H18" s="27" t="s">
        <v>393</v>
      </c>
      <c r="I18" s="27"/>
      <c r="J18" s="27" t="s">
        <v>461</v>
      </c>
      <c r="K18" s="30" t="s">
        <v>462</v>
      </c>
    </row>
    <row r="19" spans="1:11">
      <c r="A19" s="27" t="s">
        <v>490</v>
      </c>
      <c r="B19" s="27" t="s">
        <v>491</v>
      </c>
      <c r="C19" s="27" t="s">
        <v>491</v>
      </c>
      <c r="D19" s="27" t="s">
        <v>435</v>
      </c>
      <c r="E19" s="27" t="s">
        <v>436</v>
      </c>
      <c r="F19" s="27" t="s">
        <v>393</v>
      </c>
      <c r="G19" s="27" t="s">
        <v>437</v>
      </c>
      <c r="H19" s="27" t="s">
        <v>393</v>
      </c>
      <c r="I19" s="27"/>
      <c r="J19" s="27" t="s">
        <v>461</v>
      </c>
      <c r="K19" s="30" t="s">
        <v>462</v>
      </c>
    </row>
    <row r="20" spans="1:11">
      <c r="A20" s="27" t="s">
        <v>492</v>
      </c>
      <c r="B20" s="27" t="s">
        <v>493</v>
      </c>
      <c r="C20" s="27" t="s">
        <v>494</v>
      </c>
      <c r="D20" s="27" t="s">
        <v>435</v>
      </c>
      <c r="E20" s="27" t="s">
        <v>436</v>
      </c>
      <c r="F20" s="27" t="s">
        <v>393</v>
      </c>
      <c r="G20" s="27" t="s">
        <v>437</v>
      </c>
      <c r="H20" s="27" t="s">
        <v>393</v>
      </c>
      <c r="I20" s="27"/>
      <c r="J20" s="27" t="s">
        <v>451</v>
      </c>
      <c r="K20" s="30" t="s">
        <v>452</v>
      </c>
    </row>
    <row r="21" spans="1:11">
      <c r="A21" s="27" t="s">
        <v>495</v>
      </c>
      <c r="B21" s="27" t="s">
        <v>496</v>
      </c>
      <c r="C21" s="27" t="s">
        <v>497</v>
      </c>
      <c r="D21" s="27" t="s">
        <v>435</v>
      </c>
      <c r="E21" s="27" t="s">
        <v>436</v>
      </c>
      <c r="F21" s="27" t="s">
        <v>393</v>
      </c>
      <c r="G21" s="27" t="s">
        <v>437</v>
      </c>
      <c r="H21" s="27" t="s">
        <v>393</v>
      </c>
      <c r="I21" s="27"/>
      <c r="J21" s="27" t="s">
        <v>451</v>
      </c>
      <c r="K21" s="30" t="s">
        <v>452</v>
      </c>
    </row>
    <row r="22" spans="1:11">
      <c r="A22" s="27" t="s">
        <v>498</v>
      </c>
      <c r="B22" s="27" t="s">
        <v>499</v>
      </c>
      <c r="C22" s="27" t="s">
        <v>500</v>
      </c>
      <c r="D22" s="27" t="s">
        <v>435</v>
      </c>
      <c r="E22" s="27" t="s">
        <v>436</v>
      </c>
      <c r="F22" s="27" t="s">
        <v>393</v>
      </c>
      <c r="G22" s="27" t="s">
        <v>437</v>
      </c>
      <c r="H22" s="27" t="s">
        <v>393</v>
      </c>
      <c r="I22" s="27"/>
      <c r="J22" s="27" t="s">
        <v>451</v>
      </c>
      <c r="K22" s="30" t="s">
        <v>452</v>
      </c>
    </row>
    <row r="23" spans="1:11">
      <c r="A23" s="27" t="s">
        <v>501</v>
      </c>
      <c r="B23" s="27" t="s">
        <v>502</v>
      </c>
      <c r="C23" s="27" t="s">
        <v>503</v>
      </c>
      <c r="D23" s="27" t="s">
        <v>435</v>
      </c>
      <c r="E23" s="27" t="s">
        <v>436</v>
      </c>
      <c r="F23" s="27" t="s">
        <v>393</v>
      </c>
      <c r="G23" s="27" t="s">
        <v>437</v>
      </c>
      <c r="H23" s="27" t="s">
        <v>393</v>
      </c>
      <c r="I23" s="27"/>
      <c r="J23" s="27" t="s">
        <v>451</v>
      </c>
      <c r="K23" s="30" t="s">
        <v>452</v>
      </c>
    </row>
    <row r="24" spans="1:11">
      <c r="A24" s="27" t="s">
        <v>504</v>
      </c>
      <c r="B24" s="27" t="s">
        <v>505</v>
      </c>
      <c r="C24" s="27" t="s">
        <v>506</v>
      </c>
      <c r="D24" s="27" t="s">
        <v>435</v>
      </c>
      <c r="E24" s="27" t="s">
        <v>436</v>
      </c>
      <c r="F24" s="27" t="s">
        <v>393</v>
      </c>
      <c r="G24" s="27" t="s">
        <v>437</v>
      </c>
      <c r="H24" s="27" t="s">
        <v>393</v>
      </c>
      <c r="I24" s="27"/>
      <c r="J24" s="27" t="s">
        <v>451</v>
      </c>
      <c r="K24" s="30" t="s">
        <v>452</v>
      </c>
    </row>
    <row r="25" spans="1:11">
      <c r="A25" s="27" t="s">
        <v>507</v>
      </c>
      <c r="B25" s="27" t="s">
        <v>508</v>
      </c>
      <c r="C25" s="27" t="s">
        <v>509</v>
      </c>
      <c r="D25" s="27" t="s">
        <v>435</v>
      </c>
      <c r="E25" s="27" t="s">
        <v>436</v>
      </c>
      <c r="F25" s="27" t="s">
        <v>393</v>
      </c>
      <c r="G25" s="27" t="s">
        <v>437</v>
      </c>
      <c r="H25" s="27" t="s">
        <v>393</v>
      </c>
      <c r="I25" s="27"/>
      <c r="J25" s="27" t="s">
        <v>451</v>
      </c>
      <c r="K25" s="30" t="s">
        <v>452</v>
      </c>
    </row>
    <row r="26" spans="1:11">
      <c r="A26" s="27" t="s">
        <v>510</v>
      </c>
      <c r="B26" s="27" t="s">
        <v>511</v>
      </c>
      <c r="C26" s="27" t="s">
        <v>512</v>
      </c>
      <c r="D26" s="27" t="s">
        <v>435</v>
      </c>
      <c r="E26" s="27" t="s">
        <v>436</v>
      </c>
      <c r="F26" s="27" t="s">
        <v>393</v>
      </c>
      <c r="G26" s="27" t="s">
        <v>437</v>
      </c>
      <c r="H26" s="27" t="s">
        <v>393</v>
      </c>
      <c r="I26" s="27"/>
      <c r="J26" s="27" t="s">
        <v>451</v>
      </c>
      <c r="K26" s="30" t="s">
        <v>452</v>
      </c>
    </row>
    <row r="27" spans="1:11">
      <c r="A27" s="27" t="s">
        <v>513</v>
      </c>
      <c r="B27" s="27" t="s">
        <v>514</v>
      </c>
      <c r="C27" s="27" t="s">
        <v>515</v>
      </c>
      <c r="D27" s="27" t="s">
        <v>435</v>
      </c>
      <c r="E27" s="27" t="s">
        <v>436</v>
      </c>
      <c r="F27" s="27" t="s">
        <v>393</v>
      </c>
      <c r="G27" s="27" t="s">
        <v>437</v>
      </c>
      <c r="H27" s="27" t="s">
        <v>393</v>
      </c>
      <c r="I27" s="27"/>
      <c r="J27" s="27" t="s">
        <v>451</v>
      </c>
      <c r="K27" s="30" t="s">
        <v>452</v>
      </c>
    </row>
    <row r="28" spans="1:11">
      <c r="A28" s="27" t="s">
        <v>516</v>
      </c>
      <c r="B28" s="27" t="s">
        <v>517</v>
      </c>
      <c r="C28" s="27" t="s">
        <v>518</v>
      </c>
      <c r="D28" s="27" t="s">
        <v>435</v>
      </c>
      <c r="E28" s="27" t="s">
        <v>436</v>
      </c>
      <c r="F28" s="27" t="s">
        <v>393</v>
      </c>
      <c r="G28" s="27" t="s">
        <v>437</v>
      </c>
      <c r="H28" s="27" t="s">
        <v>393</v>
      </c>
      <c r="I28" s="27"/>
      <c r="J28" s="27" t="s">
        <v>451</v>
      </c>
      <c r="K28" s="30" t="s">
        <v>452</v>
      </c>
    </row>
    <row r="29" spans="1:11">
      <c r="A29" s="27" t="s">
        <v>519</v>
      </c>
      <c r="B29" s="27" t="s">
        <v>520</v>
      </c>
      <c r="C29" s="27" t="s">
        <v>521</v>
      </c>
      <c r="D29" s="27" t="s">
        <v>435</v>
      </c>
      <c r="E29" s="27" t="s">
        <v>436</v>
      </c>
      <c r="F29" s="27" t="s">
        <v>393</v>
      </c>
      <c r="G29" s="27" t="s">
        <v>437</v>
      </c>
      <c r="H29" s="27" t="s">
        <v>393</v>
      </c>
      <c r="I29" s="27"/>
      <c r="J29" s="27" t="s">
        <v>451</v>
      </c>
      <c r="K29" s="30" t="s">
        <v>452</v>
      </c>
    </row>
    <row r="30" spans="1:11">
      <c r="A30" s="27" t="s">
        <v>522</v>
      </c>
      <c r="B30" s="27" t="s">
        <v>523</v>
      </c>
      <c r="C30" s="27" t="s">
        <v>524</v>
      </c>
      <c r="D30" s="27" t="s">
        <v>435</v>
      </c>
      <c r="E30" s="27" t="s">
        <v>436</v>
      </c>
      <c r="F30" s="27" t="s">
        <v>393</v>
      </c>
      <c r="G30" s="27" t="s">
        <v>437</v>
      </c>
      <c r="H30" s="27" t="s">
        <v>393</v>
      </c>
      <c r="I30" s="27"/>
      <c r="J30" s="27" t="s">
        <v>451</v>
      </c>
      <c r="K30" s="30" t="s">
        <v>452</v>
      </c>
    </row>
    <row r="31" spans="1:11">
      <c r="A31" s="27" t="s">
        <v>525</v>
      </c>
      <c r="B31" s="27" t="s">
        <v>526</v>
      </c>
      <c r="C31" s="27" t="s">
        <v>527</v>
      </c>
      <c r="D31" s="27" t="s">
        <v>435</v>
      </c>
      <c r="E31" s="27" t="s">
        <v>436</v>
      </c>
      <c r="F31" s="27" t="s">
        <v>393</v>
      </c>
      <c r="G31" s="27" t="s">
        <v>437</v>
      </c>
      <c r="H31" s="27" t="s">
        <v>393</v>
      </c>
      <c r="I31" s="27"/>
      <c r="J31" s="27" t="s">
        <v>451</v>
      </c>
      <c r="K31" s="30" t="s">
        <v>452</v>
      </c>
    </row>
    <row r="32" spans="1:11">
      <c r="A32" s="27" t="s">
        <v>528</v>
      </c>
      <c r="B32" s="27" t="s">
        <v>529</v>
      </c>
      <c r="C32" s="27" t="s">
        <v>529</v>
      </c>
      <c r="D32" s="27" t="s">
        <v>435</v>
      </c>
      <c r="E32" s="27" t="s">
        <v>436</v>
      </c>
      <c r="F32" s="27" t="s">
        <v>49</v>
      </c>
      <c r="G32" s="27" t="s">
        <v>437</v>
      </c>
      <c r="H32" s="27" t="s">
        <v>393</v>
      </c>
      <c r="I32" s="27"/>
      <c r="J32" s="27" t="s">
        <v>530</v>
      </c>
      <c r="K32" s="30" t="s">
        <v>531</v>
      </c>
    </row>
    <row r="33" spans="1:11">
      <c r="A33" s="27" t="s">
        <v>532</v>
      </c>
      <c r="B33" s="27" t="s">
        <v>533</v>
      </c>
      <c r="C33" s="27" t="s">
        <v>533</v>
      </c>
      <c r="D33" s="27" t="s">
        <v>435</v>
      </c>
      <c r="E33" s="27" t="s">
        <v>436</v>
      </c>
      <c r="F33" s="27" t="s">
        <v>393</v>
      </c>
      <c r="G33" s="27" t="s">
        <v>437</v>
      </c>
      <c r="H33" s="27" t="s">
        <v>393</v>
      </c>
      <c r="I33" s="27"/>
      <c r="J33" s="27" t="s">
        <v>439</v>
      </c>
      <c r="K33" s="30" t="s">
        <v>440</v>
      </c>
    </row>
    <row r="34" spans="1:11">
      <c r="A34" s="27" t="s">
        <v>534</v>
      </c>
      <c r="B34" s="27" t="s">
        <v>535</v>
      </c>
      <c r="C34" s="27" t="s">
        <v>535</v>
      </c>
      <c r="D34" s="27" t="s">
        <v>435</v>
      </c>
      <c r="E34" s="27" t="s">
        <v>436</v>
      </c>
      <c r="F34" s="27" t="s">
        <v>393</v>
      </c>
      <c r="G34" s="27" t="s">
        <v>437</v>
      </c>
      <c r="H34" s="27" t="s">
        <v>393</v>
      </c>
      <c r="I34" s="27"/>
      <c r="J34" s="27" t="s">
        <v>439</v>
      </c>
      <c r="K34" s="30" t="s">
        <v>440</v>
      </c>
    </row>
    <row r="35" spans="1:11">
      <c r="A35" s="27" t="s">
        <v>536</v>
      </c>
      <c r="B35" s="27" t="s">
        <v>537</v>
      </c>
      <c r="C35" s="27" t="s">
        <v>537</v>
      </c>
      <c r="D35" s="27" t="s">
        <v>435</v>
      </c>
      <c r="E35" s="27" t="s">
        <v>436</v>
      </c>
      <c r="F35" s="27" t="s">
        <v>393</v>
      </c>
      <c r="G35" s="27" t="s">
        <v>437</v>
      </c>
      <c r="H35" s="27" t="s">
        <v>393</v>
      </c>
      <c r="I35" s="27"/>
      <c r="J35" s="27" t="s">
        <v>439</v>
      </c>
      <c r="K35" s="30" t="s">
        <v>440</v>
      </c>
    </row>
    <row r="36" spans="1:11">
      <c r="A36" s="27" t="s">
        <v>538</v>
      </c>
      <c r="B36" s="27" t="s">
        <v>539</v>
      </c>
      <c r="C36" s="27" t="s">
        <v>539</v>
      </c>
      <c r="D36" s="27" t="s">
        <v>435</v>
      </c>
      <c r="E36" s="27" t="s">
        <v>436</v>
      </c>
      <c r="F36" s="27" t="s">
        <v>393</v>
      </c>
      <c r="G36" s="27" t="s">
        <v>437</v>
      </c>
      <c r="H36" s="27" t="s">
        <v>393</v>
      </c>
      <c r="I36" s="27"/>
      <c r="J36" s="27" t="s">
        <v>439</v>
      </c>
      <c r="K36" s="30" t="s">
        <v>440</v>
      </c>
    </row>
    <row r="37" spans="1:11">
      <c r="A37" s="27" t="s">
        <v>540</v>
      </c>
      <c r="B37" s="27" t="s">
        <v>541</v>
      </c>
      <c r="C37" s="27" t="s">
        <v>541</v>
      </c>
      <c r="D37" s="27" t="s">
        <v>435</v>
      </c>
      <c r="E37" s="27" t="s">
        <v>436</v>
      </c>
      <c r="F37" s="27" t="s">
        <v>393</v>
      </c>
      <c r="G37" s="27" t="s">
        <v>437</v>
      </c>
      <c r="H37" s="27" t="s">
        <v>393</v>
      </c>
      <c r="I37" s="27"/>
      <c r="J37" s="27" t="s">
        <v>461</v>
      </c>
      <c r="K37" s="30" t="s">
        <v>462</v>
      </c>
    </row>
    <row r="38" spans="1:11">
      <c r="A38" s="27" t="s">
        <v>542</v>
      </c>
      <c r="B38" s="27" t="s">
        <v>543</v>
      </c>
      <c r="C38" s="27" t="s">
        <v>543</v>
      </c>
      <c r="D38" s="27" t="s">
        <v>435</v>
      </c>
      <c r="E38" s="27" t="s">
        <v>436</v>
      </c>
      <c r="F38" s="27" t="s">
        <v>393</v>
      </c>
      <c r="G38" s="27" t="s">
        <v>437</v>
      </c>
      <c r="H38" s="27" t="s">
        <v>393</v>
      </c>
      <c r="I38" s="27"/>
      <c r="J38" s="27" t="s">
        <v>461</v>
      </c>
      <c r="K38" s="30" t="s">
        <v>462</v>
      </c>
    </row>
    <row r="39" spans="1:11">
      <c r="A39" s="27" t="s">
        <v>544</v>
      </c>
      <c r="B39" s="27" t="s">
        <v>545</v>
      </c>
      <c r="C39" s="27" t="s">
        <v>545</v>
      </c>
      <c r="D39" s="27" t="s">
        <v>435</v>
      </c>
      <c r="E39" s="27" t="s">
        <v>436</v>
      </c>
      <c r="F39" s="27" t="s">
        <v>393</v>
      </c>
      <c r="G39" s="27" t="s">
        <v>437</v>
      </c>
      <c r="H39" s="27" t="s">
        <v>393</v>
      </c>
      <c r="I39" s="27"/>
      <c r="J39" s="27" t="s">
        <v>461</v>
      </c>
      <c r="K39" s="30" t="s">
        <v>462</v>
      </c>
    </row>
    <row r="40" spans="1:11">
      <c r="A40" s="27" t="s">
        <v>546</v>
      </c>
      <c r="B40" s="27" t="s">
        <v>547</v>
      </c>
      <c r="C40" s="27" t="s">
        <v>548</v>
      </c>
      <c r="D40" s="27" t="s">
        <v>435</v>
      </c>
      <c r="E40" s="27" t="s">
        <v>436</v>
      </c>
      <c r="F40" s="27" t="s">
        <v>393</v>
      </c>
      <c r="G40" s="27" t="s">
        <v>437</v>
      </c>
      <c r="H40" s="27" t="s">
        <v>393</v>
      </c>
      <c r="I40" s="27"/>
      <c r="J40" s="27" t="s">
        <v>461</v>
      </c>
      <c r="K40" s="30" t="s">
        <v>462</v>
      </c>
    </row>
    <row r="41" spans="1:11">
      <c r="A41" s="27" t="s">
        <v>549</v>
      </c>
      <c r="B41" s="27" t="s">
        <v>550</v>
      </c>
      <c r="C41" s="27" t="s">
        <v>551</v>
      </c>
      <c r="D41" s="27" t="s">
        <v>435</v>
      </c>
      <c r="E41" s="27" t="s">
        <v>436</v>
      </c>
      <c r="F41" s="27" t="s">
        <v>393</v>
      </c>
      <c r="G41" s="27" t="s">
        <v>437</v>
      </c>
      <c r="H41" s="27" t="s">
        <v>393</v>
      </c>
      <c r="I41" s="27"/>
      <c r="J41" s="27" t="s">
        <v>461</v>
      </c>
      <c r="K41" s="30" t="s">
        <v>462</v>
      </c>
    </row>
    <row r="42" spans="1:11">
      <c r="A42" s="27" t="s">
        <v>552</v>
      </c>
      <c r="B42" s="27" t="s">
        <v>553</v>
      </c>
      <c r="C42" s="27" t="s">
        <v>554</v>
      </c>
      <c r="D42" s="27" t="s">
        <v>435</v>
      </c>
      <c r="E42" s="27" t="s">
        <v>436</v>
      </c>
      <c r="F42" s="27" t="s">
        <v>393</v>
      </c>
      <c r="G42" s="27" t="s">
        <v>437</v>
      </c>
      <c r="H42" s="27" t="s">
        <v>393</v>
      </c>
      <c r="I42" s="27"/>
      <c r="J42" s="27" t="s">
        <v>451</v>
      </c>
      <c r="K42" s="30" t="s">
        <v>452</v>
      </c>
    </row>
    <row r="43" spans="1:11">
      <c r="A43" s="27" t="s">
        <v>555</v>
      </c>
      <c r="B43" s="27" t="s">
        <v>556</v>
      </c>
      <c r="C43" s="27" t="s">
        <v>557</v>
      </c>
      <c r="D43" s="27" t="s">
        <v>435</v>
      </c>
      <c r="E43" s="27" t="s">
        <v>436</v>
      </c>
      <c r="F43" s="27" t="s">
        <v>393</v>
      </c>
      <c r="G43" s="27" t="s">
        <v>437</v>
      </c>
      <c r="H43" s="27" t="s">
        <v>393</v>
      </c>
      <c r="I43" s="27"/>
      <c r="J43" s="27" t="s">
        <v>451</v>
      </c>
      <c r="K43" s="30" t="s">
        <v>452</v>
      </c>
    </row>
    <row r="44" spans="1:11">
      <c r="A44" s="27" t="s">
        <v>558</v>
      </c>
      <c r="B44" s="27" t="s">
        <v>559</v>
      </c>
      <c r="C44" s="27" t="s">
        <v>560</v>
      </c>
      <c r="D44" s="27" t="s">
        <v>435</v>
      </c>
      <c r="E44" s="27" t="s">
        <v>436</v>
      </c>
      <c r="F44" s="27" t="s">
        <v>393</v>
      </c>
      <c r="G44" s="27" t="s">
        <v>437</v>
      </c>
      <c r="H44" s="27" t="s">
        <v>393</v>
      </c>
      <c r="I44" s="27"/>
      <c r="J44" s="27" t="s">
        <v>451</v>
      </c>
      <c r="K44" s="30" t="s">
        <v>452</v>
      </c>
    </row>
    <row r="45" spans="1:11">
      <c r="A45" s="27" t="s">
        <v>561</v>
      </c>
      <c r="B45" s="27" t="s">
        <v>562</v>
      </c>
      <c r="C45" s="27" t="s">
        <v>563</v>
      </c>
      <c r="D45" s="27" t="s">
        <v>435</v>
      </c>
      <c r="E45" s="27" t="s">
        <v>436</v>
      </c>
      <c r="F45" s="27" t="s">
        <v>393</v>
      </c>
      <c r="G45" s="27" t="s">
        <v>437</v>
      </c>
      <c r="H45" s="27" t="s">
        <v>393</v>
      </c>
      <c r="I45" s="27"/>
      <c r="J45" s="27" t="s">
        <v>451</v>
      </c>
      <c r="K45" s="30" t="s">
        <v>452</v>
      </c>
    </row>
    <row r="46" spans="1:11">
      <c r="A46" s="27" t="s">
        <v>564</v>
      </c>
      <c r="B46" s="27" t="s">
        <v>565</v>
      </c>
      <c r="C46" s="27" t="s">
        <v>566</v>
      </c>
      <c r="D46" s="27" t="s">
        <v>435</v>
      </c>
      <c r="E46" s="27" t="s">
        <v>436</v>
      </c>
      <c r="F46" s="27" t="s">
        <v>393</v>
      </c>
      <c r="G46" s="27" t="s">
        <v>437</v>
      </c>
      <c r="H46" s="27" t="s">
        <v>393</v>
      </c>
      <c r="I46" s="27"/>
      <c r="J46" s="27" t="s">
        <v>451</v>
      </c>
      <c r="K46" s="30" t="s">
        <v>452</v>
      </c>
    </row>
    <row r="47" spans="1:11">
      <c r="A47" s="27" t="s">
        <v>567</v>
      </c>
      <c r="B47" s="27" t="s">
        <v>568</v>
      </c>
      <c r="C47" s="27" t="s">
        <v>569</v>
      </c>
      <c r="D47" s="27" t="s">
        <v>435</v>
      </c>
      <c r="E47" s="27" t="s">
        <v>436</v>
      </c>
      <c r="F47" s="27" t="s">
        <v>393</v>
      </c>
      <c r="G47" s="27" t="s">
        <v>437</v>
      </c>
      <c r="H47" s="27" t="s">
        <v>393</v>
      </c>
      <c r="I47" s="27"/>
      <c r="J47" s="27" t="s">
        <v>451</v>
      </c>
      <c r="K47" s="30" t="s">
        <v>452</v>
      </c>
    </row>
    <row r="48" spans="1:11">
      <c r="A48" s="27" t="s">
        <v>570</v>
      </c>
      <c r="B48" s="27" t="s">
        <v>571</v>
      </c>
      <c r="C48" s="27" t="s">
        <v>571</v>
      </c>
      <c r="D48" s="27" t="s">
        <v>435</v>
      </c>
      <c r="E48" s="27" t="s">
        <v>436</v>
      </c>
      <c r="F48" s="27" t="s">
        <v>393</v>
      </c>
      <c r="G48" s="27" t="s">
        <v>437</v>
      </c>
      <c r="H48" s="27" t="s">
        <v>393</v>
      </c>
      <c r="I48" s="27"/>
      <c r="J48" s="27" t="s">
        <v>530</v>
      </c>
      <c r="K48" s="30" t="s">
        <v>531</v>
      </c>
    </row>
    <row r="49" spans="1:11">
      <c r="A49" s="27" t="s">
        <v>572</v>
      </c>
      <c r="B49" s="27" t="s">
        <v>573</v>
      </c>
      <c r="C49" s="27" t="s">
        <v>573</v>
      </c>
      <c r="D49" s="27" t="s">
        <v>435</v>
      </c>
      <c r="E49" s="27" t="s">
        <v>436</v>
      </c>
      <c r="F49" s="27" t="s">
        <v>28</v>
      </c>
      <c r="G49" s="27" t="s">
        <v>437</v>
      </c>
      <c r="H49" s="27" t="s">
        <v>438</v>
      </c>
      <c r="I49" s="27"/>
      <c r="J49" s="27" t="s">
        <v>574</v>
      </c>
      <c r="K49" s="30" t="s">
        <v>531</v>
      </c>
    </row>
    <row r="50" spans="1:11">
      <c r="A50" s="27" t="s">
        <v>575</v>
      </c>
      <c r="B50" s="27" t="s">
        <v>576</v>
      </c>
      <c r="C50" s="27" t="s">
        <v>577</v>
      </c>
      <c r="D50" s="27" t="s">
        <v>435</v>
      </c>
      <c r="E50" s="27" t="s">
        <v>436</v>
      </c>
      <c r="F50" s="27" t="s">
        <v>393</v>
      </c>
      <c r="G50" s="27" t="s">
        <v>437</v>
      </c>
      <c r="H50" s="27" t="s">
        <v>393</v>
      </c>
      <c r="I50" s="27"/>
      <c r="J50" s="27" t="s">
        <v>451</v>
      </c>
      <c r="K50" s="30" t="s">
        <v>452</v>
      </c>
    </row>
    <row r="51" spans="1:11">
      <c r="A51" s="27" t="s">
        <v>578</v>
      </c>
      <c r="B51" s="27" t="s">
        <v>579</v>
      </c>
      <c r="C51" s="27" t="s">
        <v>580</v>
      </c>
      <c r="D51" s="27" t="s">
        <v>435</v>
      </c>
      <c r="E51" s="27" t="s">
        <v>436</v>
      </c>
      <c r="F51" s="27" t="s">
        <v>393</v>
      </c>
      <c r="G51" s="27" t="s">
        <v>437</v>
      </c>
      <c r="H51" s="27" t="s">
        <v>393</v>
      </c>
      <c r="I51" s="27"/>
      <c r="J51" s="27" t="s">
        <v>451</v>
      </c>
      <c r="K51" s="30" t="s">
        <v>452</v>
      </c>
    </row>
    <row r="52" spans="1:11">
      <c r="A52" s="27" t="s">
        <v>581</v>
      </c>
      <c r="B52" s="27" t="s">
        <v>582</v>
      </c>
      <c r="C52" s="27" t="s">
        <v>583</v>
      </c>
      <c r="D52" s="27" t="s">
        <v>435</v>
      </c>
      <c r="E52" s="27" t="s">
        <v>436</v>
      </c>
      <c r="F52" s="27" t="s">
        <v>393</v>
      </c>
      <c r="G52" s="27" t="s">
        <v>437</v>
      </c>
      <c r="H52" s="27" t="s">
        <v>393</v>
      </c>
      <c r="I52" s="27"/>
      <c r="J52" s="27" t="s">
        <v>451</v>
      </c>
      <c r="K52" s="30" t="s">
        <v>452</v>
      </c>
    </row>
    <row r="53" spans="1:11">
      <c r="A53" s="27" t="s">
        <v>584</v>
      </c>
      <c r="B53" s="27" t="s">
        <v>585</v>
      </c>
      <c r="C53" s="27" t="s">
        <v>586</v>
      </c>
      <c r="D53" s="27" t="s">
        <v>435</v>
      </c>
      <c r="E53" s="27" t="s">
        <v>436</v>
      </c>
      <c r="F53" s="27" t="s">
        <v>393</v>
      </c>
      <c r="G53" s="27" t="s">
        <v>437</v>
      </c>
      <c r="H53" s="27" t="s">
        <v>393</v>
      </c>
      <c r="I53" s="27"/>
      <c r="J53" s="27" t="s">
        <v>451</v>
      </c>
      <c r="K53" s="30" t="s">
        <v>452</v>
      </c>
    </row>
    <row r="54" spans="1:11">
      <c r="A54" s="27" t="s">
        <v>587</v>
      </c>
      <c r="B54" s="27" t="s">
        <v>588</v>
      </c>
      <c r="C54" s="27" t="s">
        <v>589</v>
      </c>
      <c r="D54" s="27" t="s">
        <v>435</v>
      </c>
      <c r="E54" s="27" t="s">
        <v>436</v>
      </c>
      <c r="F54" s="27" t="s">
        <v>393</v>
      </c>
      <c r="G54" s="27" t="s">
        <v>437</v>
      </c>
      <c r="H54" s="27" t="s">
        <v>393</v>
      </c>
      <c r="I54" s="27"/>
      <c r="J54" s="27" t="s">
        <v>451</v>
      </c>
      <c r="K54" s="30" t="s">
        <v>452</v>
      </c>
    </row>
    <row r="55" spans="1:11">
      <c r="A55" s="27" t="s">
        <v>590</v>
      </c>
      <c r="B55" s="27" t="s">
        <v>591</v>
      </c>
      <c r="C55" s="27" t="s">
        <v>592</v>
      </c>
      <c r="D55" s="27" t="s">
        <v>435</v>
      </c>
      <c r="E55" s="27" t="s">
        <v>436</v>
      </c>
      <c r="F55" s="27" t="s">
        <v>393</v>
      </c>
      <c r="G55" s="27" t="s">
        <v>437</v>
      </c>
      <c r="H55" s="27" t="s">
        <v>393</v>
      </c>
      <c r="I55" s="27"/>
      <c r="J55" s="27" t="s">
        <v>451</v>
      </c>
      <c r="K55" s="30" t="s">
        <v>452</v>
      </c>
    </row>
    <row r="56" spans="1:11">
      <c r="A56" s="27" t="s">
        <v>593</v>
      </c>
      <c r="B56" s="27" t="s">
        <v>594</v>
      </c>
      <c r="C56" s="27" t="s">
        <v>595</v>
      </c>
      <c r="D56" s="27" t="s">
        <v>435</v>
      </c>
      <c r="E56" s="27" t="s">
        <v>436</v>
      </c>
      <c r="F56" s="27" t="s">
        <v>393</v>
      </c>
      <c r="G56" s="27" t="s">
        <v>437</v>
      </c>
      <c r="H56" s="27" t="s">
        <v>393</v>
      </c>
      <c r="I56" s="27"/>
      <c r="J56" s="27" t="s">
        <v>451</v>
      </c>
      <c r="K56" s="30" t="s">
        <v>452</v>
      </c>
    </row>
    <row r="57" spans="1:11">
      <c r="A57" s="27" t="s">
        <v>596</v>
      </c>
      <c r="B57" s="27" t="s">
        <v>597</v>
      </c>
      <c r="C57" s="27" t="s">
        <v>597</v>
      </c>
      <c r="D57" s="27" t="s">
        <v>598</v>
      </c>
      <c r="E57" s="27" t="s">
        <v>436</v>
      </c>
      <c r="F57" s="27" t="s">
        <v>393</v>
      </c>
      <c r="G57" s="27" t="s">
        <v>437</v>
      </c>
      <c r="H57" s="27" t="s">
        <v>393</v>
      </c>
      <c r="I57" s="27"/>
      <c r="J57" s="27" t="s">
        <v>474</v>
      </c>
      <c r="K57" s="30" t="s">
        <v>475</v>
      </c>
    </row>
    <row r="58" spans="1:11">
      <c r="A58" s="27" t="s">
        <v>599</v>
      </c>
      <c r="B58" s="27" t="s">
        <v>600</v>
      </c>
      <c r="C58" s="27" t="s">
        <v>600</v>
      </c>
      <c r="D58" s="27" t="s">
        <v>598</v>
      </c>
      <c r="E58" s="27" t="s">
        <v>436</v>
      </c>
      <c r="F58" s="27" t="s">
        <v>393</v>
      </c>
      <c r="G58" s="27" t="s">
        <v>437</v>
      </c>
      <c r="H58" s="27" t="s">
        <v>393</v>
      </c>
      <c r="I58" s="27"/>
      <c r="J58" s="27" t="s">
        <v>474</v>
      </c>
      <c r="K58" s="30" t="s">
        <v>475</v>
      </c>
    </row>
    <row r="59" spans="1:11">
      <c r="A59" s="27" t="s">
        <v>601</v>
      </c>
      <c r="B59" s="27" t="s">
        <v>602</v>
      </c>
      <c r="C59" s="27" t="s">
        <v>603</v>
      </c>
      <c r="D59" s="27" t="s">
        <v>598</v>
      </c>
      <c r="E59" s="27" t="s">
        <v>436</v>
      </c>
      <c r="F59" s="27" t="s">
        <v>88</v>
      </c>
      <c r="G59" s="27" t="s">
        <v>437</v>
      </c>
      <c r="H59" s="27" t="s">
        <v>393</v>
      </c>
      <c r="I59" s="27"/>
      <c r="J59" s="27" t="s">
        <v>446</v>
      </c>
      <c r="K59" s="30" t="s">
        <v>447</v>
      </c>
    </row>
    <row r="60" spans="1:11">
      <c r="A60" s="27" t="s">
        <v>604</v>
      </c>
      <c r="B60" s="27" t="s">
        <v>605</v>
      </c>
      <c r="C60" s="27" t="s">
        <v>606</v>
      </c>
      <c r="D60" s="27" t="s">
        <v>598</v>
      </c>
      <c r="E60" s="27" t="s">
        <v>436</v>
      </c>
      <c r="F60" s="27" t="s">
        <v>88</v>
      </c>
      <c r="G60" s="27" t="s">
        <v>437</v>
      </c>
      <c r="H60" s="27" t="s">
        <v>393</v>
      </c>
      <c r="I60" s="27"/>
      <c r="J60" s="27" t="s">
        <v>446</v>
      </c>
      <c r="K60" s="30" t="s">
        <v>447</v>
      </c>
    </row>
    <row r="61" spans="1:11">
      <c r="A61" s="27" t="s">
        <v>607</v>
      </c>
      <c r="B61" s="27" t="s">
        <v>608</v>
      </c>
      <c r="C61" s="27" t="s">
        <v>608</v>
      </c>
      <c r="D61" s="27" t="s">
        <v>598</v>
      </c>
      <c r="E61" s="27" t="s">
        <v>436</v>
      </c>
      <c r="F61" s="27" t="s">
        <v>465</v>
      </c>
      <c r="G61" s="27" t="s">
        <v>437</v>
      </c>
      <c r="H61" s="27" t="s">
        <v>393</v>
      </c>
      <c r="I61" s="27"/>
      <c r="J61" s="27" t="s">
        <v>439</v>
      </c>
      <c r="K61" s="30" t="s">
        <v>440</v>
      </c>
    </row>
    <row r="62" spans="1:11">
      <c r="A62" s="27" t="s">
        <v>609</v>
      </c>
      <c r="B62" s="27" t="s">
        <v>610</v>
      </c>
      <c r="C62" s="27" t="s">
        <v>610</v>
      </c>
      <c r="D62" s="27" t="s">
        <v>598</v>
      </c>
      <c r="E62" s="27" t="s">
        <v>436</v>
      </c>
      <c r="F62" s="27" t="s">
        <v>465</v>
      </c>
      <c r="G62" s="27" t="s">
        <v>437</v>
      </c>
      <c r="H62" s="27" t="s">
        <v>438</v>
      </c>
      <c r="I62" s="27"/>
      <c r="J62" s="27" t="s">
        <v>439</v>
      </c>
      <c r="K62" s="30" t="s">
        <v>440</v>
      </c>
    </row>
    <row r="63" spans="1:11">
      <c r="A63" s="27" t="s">
        <v>9</v>
      </c>
      <c r="B63" s="27" t="s">
        <v>611</v>
      </c>
      <c r="C63" s="27" t="s">
        <v>611</v>
      </c>
      <c r="D63" s="27" t="s">
        <v>598</v>
      </c>
      <c r="E63" s="27" t="s">
        <v>436</v>
      </c>
      <c r="F63" s="27" t="s">
        <v>465</v>
      </c>
      <c r="G63" s="27" t="s">
        <v>437</v>
      </c>
      <c r="H63" s="27" t="s">
        <v>393</v>
      </c>
      <c r="I63" s="27"/>
      <c r="J63" s="27" t="s">
        <v>474</v>
      </c>
      <c r="K63" s="30" t="s">
        <v>475</v>
      </c>
    </row>
    <row r="64" spans="1:11">
      <c r="A64" s="27" t="s">
        <v>14</v>
      </c>
      <c r="B64" s="27" t="s">
        <v>612</v>
      </c>
      <c r="C64" s="27" t="s">
        <v>612</v>
      </c>
      <c r="D64" s="27" t="s">
        <v>598</v>
      </c>
      <c r="E64" s="27" t="s">
        <v>436</v>
      </c>
      <c r="F64" s="27" t="s">
        <v>465</v>
      </c>
      <c r="G64" s="27" t="s">
        <v>437</v>
      </c>
      <c r="H64" s="27" t="s">
        <v>393</v>
      </c>
      <c r="I64" s="27"/>
      <c r="J64" s="27" t="s">
        <v>474</v>
      </c>
      <c r="K64" s="30" t="s">
        <v>475</v>
      </c>
    </row>
    <row r="65" spans="1:11">
      <c r="A65" s="27" t="s">
        <v>613</v>
      </c>
      <c r="B65" s="27" t="s">
        <v>614</v>
      </c>
      <c r="C65" s="27" t="s">
        <v>615</v>
      </c>
      <c r="D65" s="27" t="s">
        <v>598</v>
      </c>
      <c r="E65" s="27" t="s">
        <v>436</v>
      </c>
      <c r="F65" s="27" t="s">
        <v>194</v>
      </c>
      <c r="G65" s="27" t="s">
        <v>437</v>
      </c>
      <c r="H65" s="27" t="s">
        <v>438</v>
      </c>
      <c r="I65" s="27"/>
      <c r="J65" s="27" t="s">
        <v>616</v>
      </c>
      <c r="K65" s="30" t="s">
        <v>462</v>
      </c>
    </row>
    <row r="66" spans="1:11">
      <c r="A66" s="27" t="s">
        <v>617</v>
      </c>
      <c r="B66" s="27" t="s">
        <v>618</v>
      </c>
      <c r="C66" s="27" t="s">
        <v>618</v>
      </c>
      <c r="D66" s="27" t="s">
        <v>598</v>
      </c>
      <c r="E66" s="27" t="s">
        <v>436</v>
      </c>
      <c r="F66" s="27" t="s">
        <v>393</v>
      </c>
      <c r="G66" s="27" t="s">
        <v>437</v>
      </c>
      <c r="H66" s="27" t="s">
        <v>393</v>
      </c>
      <c r="I66" s="27"/>
      <c r="J66" s="27" t="s">
        <v>439</v>
      </c>
      <c r="K66" s="30" t="s">
        <v>440</v>
      </c>
    </row>
    <row r="67" spans="1:11">
      <c r="A67" s="27" t="s">
        <v>619</v>
      </c>
      <c r="B67" s="27" t="s">
        <v>620</v>
      </c>
      <c r="C67" s="27" t="s">
        <v>620</v>
      </c>
      <c r="D67" s="27" t="s">
        <v>598</v>
      </c>
      <c r="E67" s="27" t="s">
        <v>436</v>
      </c>
      <c r="F67" s="27" t="s">
        <v>393</v>
      </c>
      <c r="G67" s="27" t="s">
        <v>437</v>
      </c>
      <c r="H67" s="27" t="s">
        <v>393</v>
      </c>
      <c r="I67" s="27"/>
      <c r="J67" s="27" t="s">
        <v>474</v>
      </c>
      <c r="K67" s="30" t="s">
        <v>475</v>
      </c>
    </row>
    <row r="68" spans="1:11">
      <c r="A68" s="27" t="s">
        <v>621</v>
      </c>
      <c r="B68" s="27" t="s">
        <v>621</v>
      </c>
      <c r="C68" s="27" t="s">
        <v>621</v>
      </c>
      <c r="D68" s="27" t="s">
        <v>598</v>
      </c>
      <c r="E68" s="27" t="s">
        <v>436</v>
      </c>
      <c r="F68" s="27" t="s">
        <v>622</v>
      </c>
      <c r="G68" s="27" t="s">
        <v>437</v>
      </c>
      <c r="H68" s="27" t="s">
        <v>393</v>
      </c>
      <c r="I68" s="27"/>
      <c r="J68" s="27" t="s">
        <v>446</v>
      </c>
      <c r="K68" s="30" t="s">
        <v>447</v>
      </c>
    </row>
    <row r="69" spans="1:11">
      <c r="A69" s="27" t="s">
        <v>623</v>
      </c>
      <c r="B69" s="27" t="s">
        <v>624</v>
      </c>
      <c r="C69" s="27" t="s">
        <v>624</v>
      </c>
      <c r="D69" s="27" t="s">
        <v>598</v>
      </c>
      <c r="E69" s="27" t="s">
        <v>436</v>
      </c>
      <c r="F69" s="27" t="s">
        <v>393</v>
      </c>
      <c r="G69" s="27" t="s">
        <v>437</v>
      </c>
      <c r="H69" s="27" t="s">
        <v>393</v>
      </c>
      <c r="I69" s="27"/>
      <c r="J69" s="27" t="s">
        <v>461</v>
      </c>
      <c r="K69" s="30" t="s">
        <v>462</v>
      </c>
    </row>
    <row r="70" spans="1:11">
      <c r="A70" s="27" t="s">
        <v>625</v>
      </c>
      <c r="B70" s="27" t="s">
        <v>626</v>
      </c>
      <c r="C70" s="27" t="s">
        <v>626</v>
      </c>
      <c r="D70" s="27" t="s">
        <v>598</v>
      </c>
      <c r="E70" s="27" t="s">
        <v>436</v>
      </c>
      <c r="F70" s="27" t="s">
        <v>393</v>
      </c>
      <c r="G70" s="27" t="s">
        <v>437</v>
      </c>
      <c r="H70" s="27" t="s">
        <v>393</v>
      </c>
      <c r="I70" s="27"/>
      <c r="J70" s="27" t="s">
        <v>461</v>
      </c>
      <c r="K70" s="30" t="s">
        <v>462</v>
      </c>
    </row>
    <row r="71" spans="1:11">
      <c r="A71" s="27" t="s">
        <v>627</v>
      </c>
      <c r="B71" s="27" t="s">
        <v>628</v>
      </c>
      <c r="C71" s="27" t="s">
        <v>628</v>
      </c>
      <c r="D71" s="27" t="s">
        <v>598</v>
      </c>
      <c r="E71" s="27" t="s">
        <v>436</v>
      </c>
      <c r="F71" s="27" t="s">
        <v>194</v>
      </c>
      <c r="G71" s="27" t="s">
        <v>437</v>
      </c>
      <c r="H71" s="27" t="s">
        <v>438</v>
      </c>
      <c r="I71" s="27"/>
      <c r="J71" s="27" t="s">
        <v>574</v>
      </c>
      <c r="K71" s="30" t="s">
        <v>531</v>
      </c>
    </row>
    <row r="72" spans="1:11">
      <c r="A72" s="27" t="s">
        <v>629</v>
      </c>
      <c r="B72" s="27" t="s">
        <v>630</v>
      </c>
      <c r="C72" s="27" t="s">
        <v>630</v>
      </c>
      <c r="D72" s="27" t="s">
        <v>598</v>
      </c>
      <c r="E72" s="27" t="s">
        <v>436</v>
      </c>
      <c r="F72" s="27" t="s">
        <v>481</v>
      </c>
      <c r="G72" s="27" t="s">
        <v>437</v>
      </c>
      <c r="H72" s="27" t="s">
        <v>393</v>
      </c>
      <c r="I72" s="27"/>
      <c r="J72" s="27" t="s">
        <v>482</v>
      </c>
      <c r="K72" s="30" t="s">
        <v>483</v>
      </c>
    </row>
    <row r="73" spans="1:11">
      <c r="A73" s="27" t="s">
        <v>631</v>
      </c>
      <c r="B73" s="27" t="s">
        <v>632</v>
      </c>
      <c r="C73" s="27" t="s">
        <v>632</v>
      </c>
      <c r="D73" s="27" t="s">
        <v>598</v>
      </c>
      <c r="E73" s="27" t="s">
        <v>436</v>
      </c>
      <c r="F73" s="27" t="s">
        <v>49</v>
      </c>
      <c r="G73" s="27" t="s">
        <v>437</v>
      </c>
      <c r="H73" s="27" t="s">
        <v>438</v>
      </c>
      <c r="I73" s="27"/>
      <c r="J73" s="27" t="s">
        <v>439</v>
      </c>
      <c r="K73" s="30" t="s">
        <v>440</v>
      </c>
    </row>
    <row r="74" spans="1:11">
      <c r="A74" s="27" t="s">
        <v>633</v>
      </c>
      <c r="B74" s="27" t="s">
        <v>634</v>
      </c>
      <c r="C74" s="27" t="s">
        <v>634</v>
      </c>
      <c r="D74" s="27" t="s">
        <v>598</v>
      </c>
      <c r="E74" s="27" t="s">
        <v>436</v>
      </c>
      <c r="F74" s="27" t="s">
        <v>49</v>
      </c>
      <c r="G74" s="27" t="s">
        <v>437</v>
      </c>
      <c r="H74" s="27" t="s">
        <v>438</v>
      </c>
      <c r="I74" s="27"/>
      <c r="J74" s="27" t="s">
        <v>439</v>
      </c>
      <c r="K74" s="30" t="s">
        <v>440</v>
      </c>
    </row>
    <row r="75" spans="1:11">
      <c r="A75" s="27" t="s">
        <v>635</v>
      </c>
      <c r="B75" s="27" t="s">
        <v>636</v>
      </c>
      <c r="C75" s="27" t="s">
        <v>636</v>
      </c>
      <c r="D75" s="27" t="s">
        <v>598</v>
      </c>
      <c r="E75" s="27" t="s">
        <v>436</v>
      </c>
      <c r="F75" s="27" t="s">
        <v>49</v>
      </c>
      <c r="G75" s="27" t="s">
        <v>437</v>
      </c>
      <c r="H75" s="27" t="s">
        <v>438</v>
      </c>
      <c r="I75" s="27"/>
      <c r="J75" s="27" t="s">
        <v>439</v>
      </c>
      <c r="K75" s="30" t="s">
        <v>440</v>
      </c>
    </row>
    <row r="76" spans="1:11">
      <c r="A76" s="27" t="s">
        <v>637</v>
      </c>
      <c r="B76" s="27" t="s">
        <v>638</v>
      </c>
      <c r="C76" s="27" t="s">
        <v>638</v>
      </c>
      <c r="D76" s="27" t="s">
        <v>598</v>
      </c>
      <c r="E76" s="27" t="s">
        <v>436</v>
      </c>
      <c r="F76" s="27" t="s">
        <v>49</v>
      </c>
      <c r="G76" s="27" t="s">
        <v>437</v>
      </c>
      <c r="H76" s="27" t="s">
        <v>438</v>
      </c>
      <c r="I76" s="27"/>
      <c r="J76" s="27" t="s">
        <v>439</v>
      </c>
      <c r="K76" s="30" t="s">
        <v>440</v>
      </c>
    </row>
    <row r="77" spans="1:11">
      <c r="A77" s="27" t="s">
        <v>639</v>
      </c>
      <c r="B77" s="27" t="s">
        <v>640</v>
      </c>
      <c r="C77" s="27" t="s">
        <v>640</v>
      </c>
      <c r="D77" s="27" t="s">
        <v>598</v>
      </c>
      <c r="E77" s="27" t="s">
        <v>436</v>
      </c>
      <c r="F77" s="27" t="s">
        <v>49</v>
      </c>
      <c r="G77" s="27" t="s">
        <v>437</v>
      </c>
      <c r="H77" s="27" t="s">
        <v>438</v>
      </c>
      <c r="I77" s="27"/>
      <c r="J77" s="27" t="s">
        <v>439</v>
      </c>
      <c r="K77" s="30" t="s">
        <v>440</v>
      </c>
    </row>
    <row r="78" spans="1:11">
      <c r="A78" s="27" t="s">
        <v>641</v>
      </c>
      <c r="B78" s="27" t="s">
        <v>642</v>
      </c>
      <c r="C78" s="27" t="s">
        <v>642</v>
      </c>
      <c r="D78" s="27" t="s">
        <v>598</v>
      </c>
      <c r="E78" s="27" t="s">
        <v>436</v>
      </c>
      <c r="F78" s="27" t="s">
        <v>49</v>
      </c>
      <c r="G78" s="27" t="s">
        <v>437</v>
      </c>
      <c r="H78" s="27" t="s">
        <v>438</v>
      </c>
      <c r="I78" s="27"/>
      <c r="J78" s="27" t="s">
        <v>439</v>
      </c>
      <c r="K78" s="30" t="s">
        <v>440</v>
      </c>
    </row>
    <row r="79" spans="1:11">
      <c r="A79" s="27" t="s">
        <v>643</v>
      </c>
      <c r="B79" s="27" t="s">
        <v>644</v>
      </c>
      <c r="C79" s="27" t="s">
        <v>645</v>
      </c>
      <c r="D79" s="27" t="s">
        <v>598</v>
      </c>
      <c r="E79" s="27" t="s">
        <v>436</v>
      </c>
      <c r="F79" s="27" t="s">
        <v>49</v>
      </c>
      <c r="G79" s="27" t="s">
        <v>437</v>
      </c>
      <c r="H79" s="27" t="s">
        <v>393</v>
      </c>
      <c r="I79" s="27"/>
      <c r="J79" s="27" t="s">
        <v>474</v>
      </c>
      <c r="K79" s="30" t="s">
        <v>475</v>
      </c>
    </row>
    <row r="80" spans="1:11">
      <c r="A80" s="27" t="s">
        <v>646</v>
      </c>
      <c r="B80" s="27" t="s">
        <v>647</v>
      </c>
      <c r="C80" s="27" t="s">
        <v>648</v>
      </c>
      <c r="D80" s="27" t="s">
        <v>598</v>
      </c>
      <c r="E80" s="27" t="s">
        <v>436</v>
      </c>
      <c r="F80" s="27" t="s">
        <v>49</v>
      </c>
      <c r="G80" s="27" t="s">
        <v>437</v>
      </c>
      <c r="H80" s="27" t="s">
        <v>393</v>
      </c>
      <c r="I80" s="27"/>
      <c r="J80" s="27" t="s">
        <v>474</v>
      </c>
      <c r="K80" s="30" t="s">
        <v>475</v>
      </c>
    </row>
    <row r="81" spans="1:11">
      <c r="A81" s="27" t="s">
        <v>649</v>
      </c>
      <c r="B81" s="27" t="s">
        <v>650</v>
      </c>
      <c r="C81" s="27" t="s">
        <v>651</v>
      </c>
      <c r="D81" s="27" t="s">
        <v>598</v>
      </c>
      <c r="E81" s="27" t="s">
        <v>436</v>
      </c>
      <c r="F81" s="27" t="s">
        <v>49</v>
      </c>
      <c r="G81" s="27" t="s">
        <v>437</v>
      </c>
      <c r="H81" s="27" t="s">
        <v>393</v>
      </c>
      <c r="I81" s="27"/>
      <c r="J81" s="27" t="s">
        <v>474</v>
      </c>
      <c r="K81" s="30" t="s">
        <v>475</v>
      </c>
    </row>
    <row r="82" spans="1:11">
      <c r="A82" s="27" t="s">
        <v>652</v>
      </c>
      <c r="B82" s="27" t="s">
        <v>653</v>
      </c>
      <c r="C82" s="27" t="s">
        <v>654</v>
      </c>
      <c r="D82" s="27" t="s">
        <v>598</v>
      </c>
      <c r="E82" s="27" t="s">
        <v>436</v>
      </c>
      <c r="F82" s="27" t="s">
        <v>49</v>
      </c>
      <c r="G82" s="27" t="s">
        <v>437</v>
      </c>
      <c r="H82" s="27" t="s">
        <v>393</v>
      </c>
      <c r="I82" s="27"/>
      <c r="J82" s="27" t="s">
        <v>474</v>
      </c>
      <c r="K82" s="30" t="s">
        <v>475</v>
      </c>
    </row>
    <row r="83" spans="1:11">
      <c r="A83" s="27" t="s">
        <v>655</v>
      </c>
      <c r="B83" s="27" t="s">
        <v>656</v>
      </c>
      <c r="C83" s="27" t="s">
        <v>657</v>
      </c>
      <c r="D83" s="27" t="s">
        <v>598</v>
      </c>
      <c r="E83" s="27" t="s">
        <v>436</v>
      </c>
      <c r="F83" s="27" t="s">
        <v>49</v>
      </c>
      <c r="G83" s="27" t="s">
        <v>437</v>
      </c>
      <c r="H83" s="27" t="s">
        <v>393</v>
      </c>
      <c r="I83" s="27"/>
      <c r="J83" s="27" t="s">
        <v>474</v>
      </c>
      <c r="K83" s="30" t="s">
        <v>475</v>
      </c>
    </row>
    <row r="84" spans="1:11">
      <c r="A84" s="27" t="s">
        <v>658</v>
      </c>
      <c r="B84" s="27" t="s">
        <v>659</v>
      </c>
      <c r="C84" s="27" t="s">
        <v>660</v>
      </c>
      <c r="D84" s="27" t="s">
        <v>598</v>
      </c>
      <c r="E84" s="27" t="s">
        <v>436</v>
      </c>
      <c r="F84" s="27" t="s">
        <v>49</v>
      </c>
      <c r="G84" s="27" t="s">
        <v>437</v>
      </c>
      <c r="H84" s="27" t="s">
        <v>393</v>
      </c>
      <c r="I84" s="27"/>
      <c r="J84" s="27" t="s">
        <v>474</v>
      </c>
      <c r="K84" s="30" t="s">
        <v>475</v>
      </c>
    </row>
    <row r="85" spans="1:11">
      <c r="A85" s="27" t="s">
        <v>661</v>
      </c>
      <c r="B85" s="27" t="s">
        <v>662</v>
      </c>
      <c r="C85" s="27" t="s">
        <v>663</v>
      </c>
      <c r="D85" s="27" t="s">
        <v>598</v>
      </c>
      <c r="E85" s="27" t="s">
        <v>436</v>
      </c>
      <c r="F85" s="27" t="s">
        <v>49</v>
      </c>
      <c r="G85" s="27" t="s">
        <v>437</v>
      </c>
      <c r="H85" s="27" t="s">
        <v>393</v>
      </c>
      <c r="I85" s="27"/>
      <c r="J85" s="27" t="s">
        <v>474</v>
      </c>
      <c r="K85" s="30" t="s">
        <v>475</v>
      </c>
    </row>
    <row r="86" spans="1:11">
      <c r="A86" s="27" t="s">
        <v>664</v>
      </c>
      <c r="B86" s="27" t="s">
        <v>665</v>
      </c>
      <c r="C86" s="27" t="s">
        <v>666</v>
      </c>
      <c r="D86" s="27" t="s">
        <v>598</v>
      </c>
      <c r="E86" s="27" t="s">
        <v>436</v>
      </c>
      <c r="F86" s="27" t="s">
        <v>49</v>
      </c>
      <c r="G86" s="27" t="s">
        <v>437</v>
      </c>
      <c r="H86" s="27" t="s">
        <v>393</v>
      </c>
      <c r="I86" s="27"/>
      <c r="J86" s="27" t="s">
        <v>474</v>
      </c>
      <c r="K86" s="30" t="s">
        <v>475</v>
      </c>
    </row>
    <row r="87" spans="1:11">
      <c r="A87" s="27" t="s">
        <v>667</v>
      </c>
      <c r="B87" s="27" t="s">
        <v>668</v>
      </c>
      <c r="C87" s="27" t="s">
        <v>668</v>
      </c>
      <c r="D87" s="27" t="s">
        <v>598</v>
      </c>
      <c r="E87" s="27" t="s">
        <v>436</v>
      </c>
      <c r="F87" s="27" t="s">
        <v>49</v>
      </c>
      <c r="G87" s="27" t="s">
        <v>437</v>
      </c>
      <c r="H87" s="27" t="s">
        <v>393</v>
      </c>
      <c r="I87" s="27"/>
      <c r="J87" s="27" t="s">
        <v>474</v>
      </c>
      <c r="K87" s="30" t="s">
        <v>475</v>
      </c>
    </row>
    <row r="88" spans="1:11">
      <c r="A88" s="27" t="s">
        <v>669</v>
      </c>
      <c r="B88" s="27" t="s">
        <v>670</v>
      </c>
      <c r="C88" s="27" t="s">
        <v>670</v>
      </c>
      <c r="D88" s="27" t="s">
        <v>598</v>
      </c>
      <c r="E88" s="27" t="s">
        <v>436</v>
      </c>
      <c r="F88" s="27" t="s">
        <v>49</v>
      </c>
      <c r="G88" s="27" t="s">
        <v>437</v>
      </c>
      <c r="H88" s="27" t="s">
        <v>393</v>
      </c>
      <c r="I88" s="27"/>
      <c r="J88" s="27" t="s">
        <v>474</v>
      </c>
      <c r="K88" s="30" t="s">
        <v>475</v>
      </c>
    </row>
    <row r="89" spans="1:11">
      <c r="A89" s="27" t="s">
        <v>671</v>
      </c>
      <c r="B89" s="27" t="s">
        <v>672</v>
      </c>
      <c r="C89" s="27" t="s">
        <v>672</v>
      </c>
      <c r="D89" s="27" t="s">
        <v>598</v>
      </c>
      <c r="E89" s="27" t="s">
        <v>436</v>
      </c>
      <c r="F89" s="27" t="s">
        <v>49</v>
      </c>
      <c r="G89" s="27" t="s">
        <v>437</v>
      </c>
      <c r="H89" s="27" t="s">
        <v>393</v>
      </c>
      <c r="I89" s="27"/>
      <c r="J89" s="27" t="s">
        <v>474</v>
      </c>
      <c r="K89" s="30" t="s">
        <v>475</v>
      </c>
    </row>
    <row r="90" spans="1:11">
      <c r="A90" s="27" t="s">
        <v>673</v>
      </c>
      <c r="B90" s="27" t="s">
        <v>674</v>
      </c>
      <c r="C90" s="27" t="s">
        <v>674</v>
      </c>
      <c r="D90" s="27" t="s">
        <v>598</v>
      </c>
      <c r="E90" s="27" t="s">
        <v>436</v>
      </c>
      <c r="F90" s="27" t="s">
        <v>49</v>
      </c>
      <c r="G90" s="27" t="s">
        <v>437</v>
      </c>
      <c r="H90" s="27" t="s">
        <v>393</v>
      </c>
      <c r="I90" s="27"/>
      <c r="J90" s="27" t="s">
        <v>474</v>
      </c>
      <c r="K90" s="30" t="s">
        <v>475</v>
      </c>
    </row>
    <row r="91" spans="1:11">
      <c r="A91" s="27" t="s">
        <v>675</v>
      </c>
      <c r="B91" s="27" t="s">
        <v>676</v>
      </c>
      <c r="C91" s="27" t="s">
        <v>676</v>
      </c>
      <c r="D91" s="27" t="s">
        <v>598</v>
      </c>
      <c r="E91" s="27" t="s">
        <v>436</v>
      </c>
      <c r="F91" s="27" t="s">
        <v>49</v>
      </c>
      <c r="G91" s="27" t="s">
        <v>437</v>
      </c>
      <c r="H91" s="27" t="s">
        <v>393</v>
      </c>
      <c r="I91" s="27"/>
      <c r="J91" s="27" t="s">
        <v>574</v>
      </c>
      <c r="K91" s="30" t="s">
        <v>531</v>
      </c>
    </row>
    <row r="92" spans="1:11">
      <c r="A92" s="27" t="s">
        <v>677</v>
      </c>
      <c r="B92" s="27" t="s">
        <v>678</v>
      </c>
      <c r="C92" s="27" t="s">
        <v>678</v>
      </c>
      <c r="D92" s="27" t="s">
        <v>598</v>
      </c>
      <c r="E92" s="27" t="s">
        <v>436</v>
      </c>
      <c r="F92" s="27" t="s">
        <v>49</v>
      </c>
      <c r="G92" s="27" t="s">
        <v>437</v>
      </c>
      <c r="H92" s="27" t="s">
        <v>438</v>
      </c>
      <c r="I92" s="27"/>
      <c r="J92" s="27" t="s">
        <v>574</v>
      </c>
      <c r="K92" s="30" t="s">
        <v>531</v>
      </c>
    </row>
    <row r="93" spans="1:11">
      <c r="A93" s="27" t="s">
        <v>679</v>
      </c>
      <c r="B93" s="27" t="s">
        <v>680</v>
      </c>
      <c r="C93" s="27" t="s">
        <v>680</v>
      </c>
      <c r="D93" s="27" t="s">
        <v>598</v>
      </c>
      <c r="E93" s="27" t="s">
        <v>436</v>
      </c>
      <c r="F93" s="27" t="s">
        <v>28</v>
      </c>
      <c r="G93" s="27" t="s">
        <v>437</v>
      </c>
      <c r="H93" s="27" t="s">
        <v>393</v>
      </c>
      <c r="I93" s="27"/>
      <c r="J93" s="27" t="s">
        <v>530</v>
      </c>
      <c r="K93" s="30" t="s">
        <v>531</v>
      </c>
    </row>
    <row r="94" spans="1:11">
      <c r="A94" s="27" t="s">
        <v>681</v>
      </c>
      <c r="B94" s="27" t="s">
        <v>682</v>
      </c>
      <c r="C94" s="27" t="s">
        <v>682</v>
      </c>
      <c r="D94" s="27" t="s">
        <v>598</v>
      </c>
      <c r="E94" s="27" t="s">
        <v>436</v>
      </c>
      <c r="F94" s="27" t="s">
        <v>393</v>
      </c>
      <c r="G94" s="27" t="s">
        <v>437</v>
      </c>
      <c r="H94" s="27" t="s">
        <v>438</v>
      </c>
      <c r="I94" s="27"/>
      <c r="J94" s="27" t="s">
        <v>439</v>
      </c>
      <c r="K94" s="30" t="s">
        <v>440</v>
      </c>
    </row>
    <row r="95" spans="1:11">
      <c r="A95" s="27" t="s">
        <v>683</v>
      </c>
      <c r="B95" s="27" t="s">
        <v>684</v>
      </c>
      <c r="C95" s="27" t="s">
        <v>684</v>
      </c>
      <c r="D95" s="27" t="s">
        <v>598</v>
      </c>
      <c r="E95" s="27" t="s">
        <v>436</v>
      </c>
      <c r="F95" s="27" t="s">
        <v>393</v>
      </c>
      <c r="G95" s="27" t="s">
        <v>437</v>
      </c>
      <c r="H95" s="27" t="s">
        <v>438</v>
      </c>
      <c r="I95" s="27"/>
      <c r="J95" s="27" t="s">
        <v>439</v>
      </c>
      <c r="K95" s="30" t="s">
        <v>440</v>
      </c>
    </row>
    <row r="96" spans="1:11">
      <c r="A96" s="27" t="s">
        <v>685</v>
      </c>
      <c r="B96" s="27" t="s">
        <v>686</v>
      </c>
      <c r="C96" s="27" t="s">
        <v>686</v>
      </c>
      <c r="D96" s="27" t="s">
        <v>598</v>
      </c>
      <c r="E96" s="27" t="s">
        <v>436</v>
      </c>
      <c r="F96" s="27" t="s">
        <v>393</v>
      </c>
      <c r="G96" s="27" t="s">
        <v>437</v>
      </c>
      <c r="H96" s="27" t="s">
        <v>438</v>
      </c>
      <c r="I96" s="27"/>
      <c r="J96" s="27" t="s">
        <v>439</v>
      </c>
      <c r="K96" s="30" t="s">
        <v>440</v>
      </c>
    </row>
    <row r="97" spans="1:11">
      <c r="A97" s="27" t="s">
        <v>687</v>
      </c>
      <c r="B97" s="27" t="s">
        <v>688</v>
      </c>
      <c r="C97" s="27" t="s">
        <v>688</v>
      </c>
      <c r="D97" s="27" t="s">
        <v>598</v>
      </c>
      <c r="E97" s="27" t="s">
        <v>436</v>
      </c>
      <c r="F97" s="27" t="s">
        <v>393</v>
      </c>
      <c r="G97" s="27" t="s">
        <v>437</v>
      </c>
      <c r="H97" s="27" t="s">
        <v>438</v>
      </c>
      <c r="I97" s="27"/>
      <c r="J97" s="27" t="s">
        <v>439</v>
      </c>
      <c r="K97" s="30" t="s">
        <v>440</v>
      </c>
    </row>
    <row r="98" spans="1:11">
      <c r="A98" s="27" t="s">
        <v>689</v>
      </c>
      <c r="B98" s="27" t="s">
        <v>690</v>
      </c>
      <c r="C98" s="27" t="s">
        <v>690</v>
      </c>
      <c r="D98" s="27" t="s">
        <v>598</v>
      </c>
      <c r="E98" s="27" t="s">
        <v>436</v>
      </c>
      <c r="F98" s="27" t="s">
        <v>393</v>
      </c>
      <c r="G98" s="27" t="s">
        <v>437</v>
      </c>
      <c r="H98" s="27" t="s">
        <v>438</v>
      </c>
      <c r="I98" s="27"/>
      <c r="J98" s="27" t="s">
        <v>439</v>
      </c>
      <c r="K98" s="30" t="s">
        <v>440</v>
      </c>
    </row>
    <row r="99" spans="1:11">
      <c r="A99" s="27" t="s">
        <v>691</v>
      </c>
      <c r="B99" s="27" t="s">
        <v>692</v>
      </c>
      <c r="C99" s="27" t="s">
        <v>692</v>
      </c>
      <c r="D99" s="27" t="s">
        <v>598</v>
      </c>
      <c r="E99" s="27" t="s">
        <v>436</v>
      </c>
      <c r="F99" s="27" t="s">
        <v>393</v>
      </c>
      <c r="G99" s="27" t="s">
        <v>437</v>
      </c>
      <c r="H99" s="27" t="s">
        <v>438</v>
      </c>
      <c r="I99" s="27"/>
      <c r="J99" s="27" t="s">
        <v>439</v>
      </c>
      <c r="K99" s="30" t="s">
        <v>440</v>
      </c>
    </row>
    <row r="100" spans="1:11">
      <c r="A100" s="27" t="s">
        <v>693</v>
      </c>
      <c r="B100" s="27" t="s">
        <v>694</v>
      </c>
      <c r="C100" s="27" t="s">
        <v>694</v>
      </c>
      <c r="D100" s="27" t="s">
        <v>598</v>
      </c>
      <c r="E100" s="27" t="s">
        <v>436</v>
      </c>
      <c r="F100" s="27" t="s">
        <v>393</v>
      </c>
      <c r="G100" s="27" t="s">
        <v>437</v>
      </c>
      <c r="H100" s="27" t="s">
        <v>438</v>
      </c>
      <c r="I100" s="27"/>
      <c r="J100" s="27" t="s">
        <v>439</v>
      </c>
      <c r="K100" s="30" t="s">
        <v>440</v>
      </c>
    </row>
    <row r="101" spans="1:11">
      <c r="A101" s="27" t="s">
        <v>695</v>
      </c>
      <c r="B101" s="27" t="s">
        <v>696</v>
      </c>
      <c r="C101" s="27" t="s">
        <v>696</v>
      </c>
      <c r="D101" s="27" t="s">
        <v>598</v>
      </c>
      <c r="E101" s="27" t="s">
        <v>436</v>
      </c>
      <c r="F101" s="27" t="s">
        <v>393</v>
      </c>
      <c r="G101" s="27" t="s">
        <v>437</v>
      </c>
      <c r="H101" s="27" t="s">
        <v>438</v>
      </c>
      <c r="I101" s="27"/>
      <c r="J101" s="27" t="s">
        <v>439</v>
      </c>
      <c r="K101" s="30" t="s">
        <v>440</v>
      </c>
    </row>
    <row r="102" spans="1:11">
      <c r="A102" s="27" t="s">
        <v>697</v>
      </c>
      <c r="B102" s="27" t="s">
        <v>698</v>
      </c>
      <c r="C102" s="27" t="s">
        <v>699</v>
      </c>
      <c r="D102" s="27" t="s">
        <v>598</v>
      </c>
      <c r="E102" s="27" t="s">
        <v>436</v>
      </c>
      <c r="F102" s="27" t="s">
        <v>393</v>
      </c>
      <c r="G102" s="27" t="s">
        <v>437</v>
      </c>
      <c r="H102" s="27" t="s">
        <v>393</v>
      </c>
      <c r="I102" s="27"/>
      <c r="J102" s="27" t="s">
        <v>474</v>
      </c>
      <c r="K102" s="30" t="s">
        <v>475</v>
      </c>
    </row>
    <row r="103" spans="1:11">
      <c r="A103" s="27" t="s">
        <v>700</v>
      </c>
      <c r="B103" s="27" t="s">
        <v>701</v>
      </c>
      <c r="C103" s="27" t="s">
        <v>702</v>
      </c>
      <c r="D103" s="27" t="s">
        <v>598</v>
      </c>
      <c r="E103" s="27" t="s">
        <v>436</v>
      </c>
      <c r="F103" s="27" t="s">
        <v>393</v>
      </c>
      <c r="G103" s="27" t="s">
        <v>437</v>
      </c>
      <c r="H103" s="27" t="s">
        <v>393</v>
      </c>
      <c r="I103" s="27"/>
      <c r="J103" s="27" t="s">
        <v>474</v>
      </c>
      <c r="K103" s="30" t="s">
        <v>475</v>
      </c>
    </row>
    <row r="104" spans="1:11">
      <c r="A104" s="27" t="s">
        <v>703</v>
      </c>
      <c r="B104" s="27" t="s">
        <v>704</v>
      </c>
      <c r="C104" s="27" t="s">
        <v>705</v>
      </c>
      <c r="D104" s="27" t="s">
        <v>598</v>
      </c>
      <c r="E104" s="27" t="s">
        <v>436</v>
      </c>
      <c r="F104" s="27" t="s">
        <v>393</v>
      </c>
      <c r="G104" s="27" t="s">
        <v>437</v>
      </c>
      <c r="H104" s="27" t="s">
        <v>393</v>
      </c>
      <c r="I104" s="27"/>
      <c r="J104" s="27" t="s">
        <v>474</v>
      </c>
      <c r="K104" s="30" t="s">
        <v>475</v>
      </c>
    </row>
    <row r="105" spans="1:11">
      <c r="A105" s="27" t="s">
        <v>706</v>
      </c>
      <c r="B105" s="27" t="s">
        <v>707</v>
      </c>
      <c r="C105" s="27" t="s">
        <v>708</v>
      </c>
      <c r="D105" s="27" t="s">
        <v>598</v>
      </c>
      <c r="E105" s="27" t="s">
        <v>436</v>
      </c>
      <c r="F105" s="27" t="s">
        <v>393</v>
      </c>
      <c r="G105" s="27" t="s">
        <v>437</v>
      </c>
      <c r="H105" s="27" t="s">
        <v>393</v>
      </c>
      <c r="I105" s="27"/>
      <c r="J105" s="27" t="s">
        <v>474</v>
      </c>
      <c r="K105" s="30" t="s">
        <v>475</v>
      </c>
    </row>
    <row r="106" spans="1:11">
      <c r="A106" s="27" t="s">
        <v>709</v>
      </c>
      <c r="B106" s="27" t="s">
        <v>710</v>
      </c>
      <c r="C106" s="27" t="s">
        <v>711</v>
      </c>
      <c r="D106" s="27" t="s">
        <v>598</v>
      </c>
      <c r="E106" s="27" t="s">
        <v>436</v>
      </c>
      <c r="F106" s="27" t="s">
        <v>393</v>
      </c>
      <c r="G106" s="27" t="s">
        <v>437</v>
      </c>
      <c r="H106" s="27" t="s">
        <v>393</v>
      </c>
      <c r="I106" s="27"/>
      <c r="J106" s="27" t="s">
        <v>474</v>
      </c>
      <c r="K106" s="30" t="s">
        <v>475</v>
      </c>
    </row>
    <row r="107" spans="1:11">
      <c r="A107" s="27" t="s">
        <v>712</v>
      </c>
      <c r="B107" s="27" t="s">
        <v>713</v>
      </c>
      <c r="C107" s="27" t="s">
        <v>714</v>
      </c>
      <c r="D107" s="27" t="s">
        <v>598</v>
      </c>
      <c r="E107" s="27" t="s">
        <v>436</v>
      </c>
      <c r="F107" s="27" t="s">
        <v>393</v>
      </c>
      <c r="G107" s="27" t="s">
        <v>437</v>
      </c>
      <c r="H107" s="27" t="s">
        <v>393</v>
      </c>
      <c r="I107" s="27"/>
      <c r="J107" s="27" t="s">
        <v>474</v>
      </c>
      <c r="K107" s="30" t="s">
        <v>475</v>
      </c>
    </row>
    <row r="108" spans="1:11">
      <c r="A108" s="27" t="s">
        <v>715</v>
      </c>
      <c r="B108" s="27" t="s">
        <v>716</v>
      </c>
      <c r="C108" s="27" t="s">
        <v>717</v>
      </c>
      <c r="D108" s="27" t="s">
        <v>598</v>
      </c>
      <c r="E108" s="27" t="s">
        <v>436</v>
      </c>
      <c r="F108" s="27" t="s">
        <v>393</v>
      </c>
      <c r="G108" s="27" t="s">
        <v>437</v>
      </c>
      <c r="H108" s="27" t="s">
        <v>393</v>
      </c>
      <c r="I108" s="27"/>
      <c r="J108" s="27" t="s">
        <v>474</v>
      </c>
      <c r="K108" s="30" t="s">
        <v>475</v>
      </c>
    </row>
    <row r="109" spans="1:11">
      <c r="A109" s="27" t="s">
        <v>718</v>
      </c>
      <c r="B109" s="27" t="s">
        <v>719</v>
      </c>
      <c r="C109" s="27" t="s">
        <v>720</v>
      </c>
      <c r="D109" s="27" t="s">
        <v>598</v>
      </c>
      <c r="E109" s="27" t="s">
        <v>436</v>
      </c>
      <c r="F109" s="27" t="s">
        <v>393</v>
      </c>
      <c r="G109" s="27" t="s">
        <v>437</v>
      </c>
      <c r="H109" s="27" t="s">
        <v>393</v>
      </c>
      <c r="I109" s="27"/>
      <c r="J109" s="27" t="s">
        <v>474</v>
      </c>
      <c r="K109" s="30" t="s">
        <v>475</v>
      </c>
    </row>
  </sheetData>
  <autoFilter ref="A1:K109" xr:uid="{3286299A-D197-4D2D-B1DC-590E403407F1}"/>
  <sortState xmlns:xlrd2="http://schemas.microsoft.com/office/spreadsheetml/2017/richdata2" ref="A2:J109">
    <sortCondition ref="A1:A109"/>
  </sortState>
  <pageMargins left="0.511811024" right="0.511811024" top="0.78740157499999996" bottom="0.78740157499999996" header="0.31496062000000002" footer="0.3149606200000000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A4C5B4-3C2D-4CCC-B23B-C5229505B26C}">
  <dimension ref="A1:AA1576"/>
  <sheetViews>
    <sheetView topLeftCell="B1" zoomScale="96" zoomScaleNormal="96" workbookViewId="0">
      <selection activeCell="B1" sqref="B1:F1438"/>
    </sheetView>
  </sheetViews>
  <sheetFormatPr defaultColWidth="8.88671875" defaultRowHeight="15" customHeight="1"/>
  <cols>
    <col min="1" max="1" width="26.44140625" bestFit="1" customWidth="1"/>
    <col min="2" max="2" width="92.44140625" customWidth="1"/>
    <col min="3" max="3" width="79.88671875" customWidth="1"/>
    <col min="4" max="4" width="13.44140625" hidden="1" customWidth="1"/>
    <col min="5" max="5" width="42" customWidth="1"/>
    <col min="6" max="6" width="36.33203125" customWidth="1"/>
    <col min="7" max="7" width="16.6640625" customWidth="1"/>
    <col min="8" max="9" width="38.6640625" bestFit="1" customWidth="1"/>
    <col min="10" max="10" width="38.44140625" customWidth="1"/>
    <col min="11" max="11" width="27.44140625" customWidth="1"/>
    <col min="12" max="12" width="36.44140625" bestFit="1" customWidth="1"/>
  </cols>
  <sheetData>
    <row r="1" spans="1:27" ht="14.4">
      <c r="A1" s="70" t="s">
        <v>721</v>
      </c>
      <c r="B1" s="71" t="s">
        <v>722</v>
      </c>
      <c r="C1" s="71" t="s">
        <v>723</v>
      </c>
      <c r="D1" s="71" t="s">
        <v>724</v>
      </c>
      <c r="E1" s="60" t="s">
        <v>725</v>
      </c>
      <c r="F1" s="71" t="s">
        <v>726</v>
      </c>
      <c r="G1" s="71" t="s">
        <v>727</v>
      </c>
      <c r="H1" s="71" t="s">
        <v>431</v>
      </c>
      <c r="I1" s="71" t="s">
        <v>728</v>
      </c>
      <c r="J1" s="34" t="s">
        <v>729</v>
      </c>
      <c r="K1" s="71" t="s">
        <v>730</v>
      </c>
      <c r="L1" s="60" t="s">
        <v>731</v>
      </c>
    </row>
    <row r="2" spans="1:27" ht="14.4" hidden="1">
      <c r="A2" s="56" t="s">
        <v>732</v>
      </c>
      <c r="B2" s="33"/>
      <c r="C2" s="33" t="s">
        <v>733</v>
      </c>
      <c r="D2" s="33" t="str">
        <f t="shared" ref="D2:D65" si="0">_xlfn.REGEXREPLACE(F2, ".*-([A-Za-z]+)-([A-Za-z0-9]+).*", "$1$2")</f>
        <v/>
      </c>
      <c r="E2" s="57" t="str">
        <f>IFERROR(TRIM(INDEX(_xlfn.TEXTSPLIT(Table3[[#This Row],[Name]],"|"),1,2)),"")</f>
        <v/>
      </c>
      <c r="F2" s="33"/>
      <c r="G2" s="33"/>
      <c r="H2" s="33" t="s">
        <v>482</v>
      </c>
      <c r="I2" s="33" t="s">
        <v>482</v>
      </c>
      <c r="J2" s="32"/>
      <c r="K2" s="33"/>
      <c r="L2" s="57" t="str">
        <f>IFERROR(TRIM(INDEX(_xlfn.TEXTSPLIT(Table3[[#This Row],[Name]],"|"),1,2)),"")</f>
        <v/>
      </c>
      <c r="Y2" s="95" t="s">
        <v>734</v>
      </c>
      <c r="Z2" s="95"/>
      <c r="AA2" s="95" t="s">
        <v>28</v>
      </c>
    </row>
    <row r="3" spans="1:27" ht="14.4" hidden="1">
      <c r="A3" s="56" t="s">
        <v>732</v>
      </c>
      <c r="B3" s="33"/>
      <c r="C3" s="33" t="s">
        <v>735</v>
      </c>
      <c r="D3" s="33" t="str">
        <f t="shared" si="0"/>
        <v/>
      </c>
      <c r="E3" s="57" t="str">
        <f>IFERROR(TRIM(INDEX(_xlfn.TEXTSPLIT(Table3[[#This Row],[Name]],"|"),1,2)),"")</f>
        <v>Pre-alarm</v>
      </c>
      <c r="F3" s="33"/>
      <c r="G3" s="33"/>
      <c r="H3" s="33" t="s">
        <v>736</v>
      </c>
      <c r="I3" s="33" t="s">
        <v>482</v>
      </c>
      <c r="J3" s="32"/>
      <c r="K3" s="33"/>
      <c r="L3" s="57" t="str">
        <f>IFERROR(TRIM(INDEX(_xlfn.TEXTSPLIT(Table3[[#This Row],[Name]],"|"),1,2)),"")</f>
        <v>Pre-alarm</v>
      </c>
      <c r="Y3" s="14" t="s">
        <v>737</v>
      </c>
      <c r="Z3" s="14"/>
      <c r="AA3" s="14" t="s">
        <v>28</v>
      </c>
    </row>
    <row r="4" spans="1:27" ht="14.4" hidden="1">
      <c r="A4" s="56" t="s">
        <v>732</v>
      </c>
      <c r="B4" s="33" t="s">
        <v>738</v>
      </c>
      <c r="C4" s="33" t="s">
        <v>739</v>
      </c>
      <c r="D4" s="33" t="str">
        <f t="shared" si="0"/>
        <v>PDI1222</v>
      </c>
      <c r="E4" s="57" t="str">
        <f>IFERROR(TRIM(INDEX(_xlfn.TEXTSPLIT(Table3[[#This Row],[Name]],"|"),1,2)),"")</f>
        <v/>
      </c>
      <c r="F4" s="33" t="s">
        <v>740</v>
      </c>
      <c r="G4" s="33" t="s">
        <v>741</v>
      </c>
      <c r="H4" s="33" t="s">
        <v>461</v>
      </c>
      <c r="I4" s="33" t="s">
        <v>461</v>
      </c>
      <c r="J4" s="61"/>
      <c r="K4" s="33" t="s">
        <v>740</v>
      </c>
      <c r="L4" s="57" t="str">
        <f>IFERROR(TRIM(INDEX(_xlfn.TEXTSPLIT(Table3[[#This Row],[Name]],"|"),1,2)),"")</f>
        <v/>
      </c>
      <c r="Y4" s="95" t="s">
        <v>742</v>
      </c>
      <c r="Z4" s="95"/>
      <c r="AA4" s="95" t="s">
        <v>28</v>
      </c>
    </row>
    <row r="5" spans="1:27" ht="14.4" hidden="1">
      <c r="A5" s="56" t="s">
        <v>732</v>
      </c>
      <c r="B5" s="33" t="s">
        <v>738</v>
      </c>
      <c r="C5" s="33" t="s">
        <v>743</v>
      </c>
      <c r="D5" s="33" t="str">
        <f t="shared" si="0"/>
        <v>1</v>
      </c>
      <c r="E5" s="58" t="str">
        <f>IFERROR(TRIM(INDEX(_xlfn.TEXTSPLIT(Table3[[#This Row],[Name]],"|"),1,2)),"")</f>
        <v>Hi</v>
      </c>
      <c r="F5" s="33">
        <v>1</v>
      </c>
      <c r="G5" s="33" t="s">
        <v>741</v>
      </c>
      <c r="H5" s="33" t="s">
        <v>736</v>
      </c>
      <c r="I5" s="33" t="s">
        <v>461</v>
      </c>
      <c r="J5" s="32"/>
      <c r="K5" s="33" t="s">
        <v>740</v>
      </c>
      <c r="L5" s="58" t="str">
        <f>IFERROR(TRIM(INDEX(_xlfn.TEXTSPLIT(Table3[[#This Row],[Name]],"|"),1,2)),"")</f>
        <v>Hi</v>
      </c>
      <c r="Y5" s="14" t="s">
        <v>744</v>
      </c>
      <c r="Z5" s="14"/>
      <c r="AA5" s="14" t="s">
        <v>28</v>
      </c>
    </row>
    <row r="6" spans="1:27" ht="14.4" hidden="1">
      <c r="A6" s="56" t="s">
        <v>732</v>
      </c>
      <c r="B6" s="33" t="s">
        <v>738</v>
      </c>
      <c r="C6" s="33" t="s">
        <v>745</v>
      </c>
      <c r="D6" s="33" t="str">
        <f t="shared" si="0"/>
        <v/>
      </c>
      <c r="E6" s="57" t="str">
        <f>IFERROR(TRIM(INDEX(_xlfn.TEXTSPLIT(Table3[[#This Row],[Name]],"|"),1,2)),"")</f>
        <v>HiHi</v>
      </c>
      <c r="F6" s="33"/>
      <c r="G6" s="33" t="s">
        <v>741</v>
      </c>
      <c r="H6" s="33" t="s">
        <v>736</v>
      </c>
      <c r="I6" s="33" t="s">
        <v>461</v>
      </c>
      <c r="J6" s="32"/>
      <c r="K6" s="33" t="s">
        <v>740</v>
      </c>
      <c r="L6" s="57" t="str">
        <f>IFERROR(TRIM(INDEX(_xlfn.TEXTSPLIT(Table3[[#This Row],[Name]],"|"),1,2)),"")</f>
        <v>HiHi</v>
      </c>
      <c r="Y6" s="95" t="s">
        <v>746</v>
      </c>
      <c r="Z6" s="95"/>
      <c r="AA6" s="95" t="s">
        <v>481</v>
      </c>
    </row>
    <row r="7" spans="1:27" ht="14.4" hidden="1">
      <c r="A7" s="56" t="s">
        <v>732</v>
      </c>
      <c r="B7" s="33" t="s">
        <v>738</v>
      </c>
      <c r="C7" s="33" t="s">
        <v>747</v>
      </c>
      <c r="D7" s="33" t="str">
        <f t="shared" si="0"/>
        <v/>
      </c>
      <c r="E7" s="57" t="str">
        <f>IFERROR(TRIM(INDEX(_xlfn.TEXTSPLIT(Table3[[#This Row],[Name]],"|"),1,2)),"")</f>
        <v>Pre-alarm Hi</v>
      </c>
      <c r="F7" s="33"/>
      <c r="G7" s="33" t="s">
        <v>741</v>
      </c>
      <c r="H7" s="33" t="s">
        <v>736</v>
      </c>
      <c r="I7" s="33" t="s">
        <v>461</v>
      </c>
      <c r="J7" s="32"/>
      <c r="K7" s="33" t="s">
        <v>740</v>
      </c>
      <c r="L7" s="57" t="str">
        <f>IFERROR(TRIM(INDEX(_xlfn.TEXTSPLIT(Table3[[#This Row],[Name]],"|"),1,2)),"")</f>
        <v>Pre-alarm Hi</v>
      </c>
      <c r="Y7" s="14" t="s">
        <v>748</v>
      </c>
      <c r="Z7" s="14"/>
      <c r="AA7" s="14" t="s">
        <v>481</v>
      </c>
    </row>
    <row r="8" spans="1:27" s="22" customFormat="1" ht="14.4" hidden="1">
      <c r="A8" s="72" t="s">
        <v>732</v>
      </c>
      <c r="B8" s="73"/>
      <c r="C8" s="74" t="s">
        <v>749</v>
      </c>
      <c r="D8" s="33" t="str">
        <f t="shared" si="0"/>
        <v/>
      </c>
      <c r="E8" s="59" t="str">
        <f>IFERROR(TRIM(INDEX(_xlfn.TEXTSPLIT(Table3[[#This Row],[Name]],"|"),1,2)),"")</f>
        <v/>
      </c>
      <c r="F8" s="31"/>
      <c r="G8" s="31"/>
      <c r="H8" s="74" t="s">
        <v>461</v>
      </c>
      <c r="I8" s="74" t="s">
        <v>461</v>
      </c>
      <c r="J8" s="31"/>
      <c r="K8" s="31"/>
      <c r="L8" s="59" t="str">
        <f>IFERROR(TRIM(INDEX(_xlfn.TEXTSPLIT(Table3[[#This Row],[Name]],"|"),1,2)),"")</f>
        <v/>
      </c>
      <c r="Y8" s="95" t="s">
        <v>750</v>
      </c>
      <c r="Z8" s="95"/>
      <c r="AA8" s="95" t="s">
        <v>481</v>
      </c>
    </row>
    <row r="9" spans="1:27" s="22" customFormat="1" ht="14.4" hidden="1">
      <c r="A9" s="72" t="s">
        <v>732</v>
      </c>
      <c r="B9" s="73"/>
      <c r="C9" s="74" t="s">
        <v>751</v>
      </c>
      <c r="D9" s="33" t="str">
        <f t="shared" si="0"/>
        <v/>
      </c>
      <c r="E9" s="59" t="str">
        <f>IFERROR(TRIM(INDEX(_xlfn.TEXTSPLIT(Table3[[#This Row],[Name]],"|"),1,2)),"")</f>
        <v>Hi</v>
      </c>
      <c r="F9" s="74"/>
      <c r="G9" s="74"/>
      <c r="H9" s="74" t="s">
        <v>736</v>
      </c>
      <c r="I9" s="74" t="s">
        <v>461</v>
      </c>
      <c r="J9" s="31"/>
      <c r="K9" s="74"/>
      <c r="L9" s="59" t="str">
        <f>IFERROR(TRIM(INDEX(_xlfn.TEXTSPLIT(Table3[[#This Row],[Name]],"|"),1,2)),"")</f>
        <v>Hi</v>
      </c>
      <c r="Y9" s="14" t="s">
        <v>752</v>
      </c>
      <c r="Z9" s="14">
        <v>75</v>
      </c>
      <c r="AA9" s="14" t="s">
        <v>753</v>
      </c>
    </row>
    <row r="10" spans="1:27" s="22" customFormat="1" ht="14.4" hidden="1">
      <c r="A10" s="72" t="s">
        <v>732</v>
      </c>
      <c r="B10" s="73"/>
      <c r="C10" s="74" t="s">
        <v>754</v>
      </c>
      <c r="D10" s="33" t="str">
        <f t="shared" si="0"/>
        <v/>
      </c>
      <c r="E10" s="59" t="str">
        <f>IFERROR(TRIM(INDEX(_xlfn.TEXTSPLIT(Table3[[#This Row],[Name]],"|"),1,2)),"")</f>
        <v>Lo</v>
      </c>
      <c r="F10" s="74"/>
      <c r="G10" s="74"/>
      <c r="H10" s="74" t="s">
        <v>736</v>
      </c>
      <c r="I10" s="74" t="s">
        <v>461</v>
      </c>
      <c r="J10" s="31"/>
      <c r="K10" s="74"/>
      <c r="L10" s="59" t="str">
        <f>IFERROR(TRIM(INDEX(_xlfn.TEXTSPLIT(Table3[[#This Row],[Name]],"|"),1,2)),"")</f>
        <v>Lo</v>
      </c>
      <c r="Y10" s="95" t="s">
        <v>755</v>
      </c>
      <c r="Z10" s="95"/>
      <c r="AA10" s="95" t="s">
        <v>753</v>
      </c>
    </row>
    <row r="11" spans="1:27" ht="14.4" hidden="1">
      <c r="A11" s="56" t="s">
        <v>732</v>
      </c>
      <c r="B11" s="33" t="s">
        <v>738</v>
      </c>
      <c r="C11" s="33" t="s">
        <v>756</v>
      </c>
      <c r="D11" s="33" t="str">
        <f t="shared" si="0"/>
        <v>LI1212A</v>
      </c>
      <c r="E11" s="57" t="str">
        <f>IFERROR(TRIM(INDEX(_xlfn.TEXTSPLIT(Table3[[#This Row],[Name]],"|"),1,2)),"")</f>
        <v/>
      </c>
      <c r="F11" s="75" t="s">
        <v>757</v>
      </c>
      <c r="G11" s="33" t="s">
        <v>28</v>
      </c>
      <c r="H11" s="33" t="s">
        <v>461</v>
      </c>
      <c r="I11" s="33" t="s">
        <v>461</v>
      </c>
      <c r="J11" s="32"/>
      <c r="K11" s="33" t="s">
        <v>757</v>
      </c>
      <c r="L11" s="57" t="str">
        <f>IFERROR(TRIM(INDEX(_xlfn.TEXTSPLIT(Table3[[#This Row],[Name]],"|"),1,2)),"")</f>
        <v/>
      </c>
      <c r="Y11" s="14" t="s">
        <v>758</v>
      </c>
      <c r="Z11" s="14">
        <v>30</v>
      </c>
      <c r="AA11" s="14" t="s">
        <v>753</v>
      </c>
    </row>
    <row r="12" spans="1:27" ht="14.4" hidden="1">
      <c r="A12" s="56" t="s">
        <v>732</v>
      </c>
      <c r="B12" s="33" t="s">
        <v>738</v>
      </c>
      <c r="C12" s="33" t="s">
        <v>759</v>
      </c>
      <c r="D12" s="33" t="str">
        <f t="shared" si="0"/>
        <v/>
      </c>
      <c r="E12" s="57" t="str">
        <f>IFERROR(TRIM(INDEX(_xlfn.TEXTSPLIT(Table3[[#This Row],[Name]],"|"),1,2)),"")</f>
        <v>Hi</v>
      </c>
      <c r="F12" s="33"/>
      <c r="G12" s="33" t="s">
        <v>28</v>
      </c>
      <c r="H12" s="33" t="s">
        <v>736</v>
      </c>
      <c r="I12" s="33" t="s">
        <v>461</v>
      </c>
      <c r="J12" s="32"/>
      <c r="K12" s="33" t="s">
        <v>757</v>
      </c>
      <c r="L12" s="57" t="str">
        <f>IFERROR(TRIM(INDEX(_xlfn.TEXTSPLIT(Table3[[#This Row],[Name]],"|"),1,2)),"")</f>
        <v>Hi</v>
      </c>
      <c r="Y12" s="95" t="s">
        <v>760</v>
      </c>
      <c r="Z12" s="95"/>
      <c r="AA12" s="95" t="s">
        <v>753</v>
      </c>
    </row>
    <row r="13" spans="1:27" ht="14.4" hidden="1">
      <c r="A13" s="56" t="s">
        <v>732</v>
      </c>
      <c r="B13" s="33" t="s">
        <v>738</v>
      </c>
      <c r="C13" s="33" t="s">
        <v>761</v>
      </c>
      <c r="D13" s="33" t="str">
        <f t="shared" si="0"/>
        <v/>
      </c>
      <c r="E13" s="57" t="str">
        <f>IFERROR(TRIM(INDEX(_xlfn.TEXTSPLIT(Table3[[#This Row],[Name]],"|"),1,2)),"")</f>
        <v>HiHi</v>
      </c>
      <c r="F13" s="33"/>
      <c r="G13" s="33" t="s">
        <v>28</v>
      </c>
      <c r="H13" s="33" t="s">
        <v>736</v>
      </c>
      <c r="I13" s="33" t="s">
        <v>461</v>
      </c>
      <c r="J13" s="32"/>
      <c r="K13" s="33" t="s">
        <v>757</v>
      </c>
      <c r="L13" s="57" t="str">
        <f>IFERROR(TRIM(INDEX(_xlfn.TEXTSPLIT(Table3[[#This Row],[Name]],"|"),1,2)),"")</f>
        <v>HiHi</v>
      </c>
      <c r="Y13" s="14" t="s">
        <v>762</v>
      </c>
      <c r="Z13" s="14">
        <v>90</v>
      </c>
      <c r="AA13" s="14" t="s">
        <v>753</v>
      </c>
    </row>
    <row r="14" spans="1:27" ht="14.4" hidden="1">
      <c r="A14" s="56" t="s">
        <v>732</v>
      </c>
      <c r="B14" s="33" t="s">
        <v>738</v>
      </c>
      <c r="C14" s="33" t="s">
        <v>763</v>
      </c>
      <c r="D14" s="33" t="str">
        <f t="shared" si="0"/>
        <v/>
      </c>
      <c r="E14" s="57" t="str">
        <f>IFERROR(TRIM(INDEX(_xlfn.TEXTSPLIT(Table3[[#This Row],[Name]],"|"),1,2)),"")</f>
        <v>Lo</v>
      </c>
      <c r="F14" s="33"/>
      <c r="G14" s="33" t="s">
        <v>28</v>
      </c>
      <c r="H14" s="33" t="s">
        <v>736</v>
      </c>
      <c r="I14" s="33" t="s">
        <v>461</v>
      </c>
      <c r="J14" s="32"/>
      <c r="K14" s="33" t="s">
        <v>757</v>
      </c>
      <c r="L14" s="57" t="str">
        <f>IFERROR(TRIM(INDEX(_xlfn.TEXTSPLIT(Table3[[#This Row],[Name]],"|"),1,2)),"")</f>
        <v>Lo</v>
      </c>
      <c r="Y14" s="95" t="s">
        <v>764</v>
      </c>
      <c r="Z14" s="95">
        <v>95</v>
      </c>
      <c r="AA14" s="95" t="s">
        <v>753</v>
      </c>
    </row>
    <row r="15" spans="1:27" ht="14.4" hidden="1">
      <c r="A15" s="56" t="s">
        <v>732</v>
      </c>
      <c r="B15" s="33" t="s">
        <v>738</v>
      </c>
      <c r="C15" s="33" t="s">
        <v>765</v>
      </c>
      <c r="D15" s="33" t="str">
        <f t="shared" si="0"/>
        <v/>
      </c>
      <c r="E15" s="57" t="str">
        <f>IFERROR(TRIM(INDEX(_xlfn.TEXTSPLIT(Table3[[#This Row],[Name]],"|"),1,2)),"")</f>
        <v>LoLo</v>
      </c>
      <c r="F15" s="33"/>
      <c r="G15" s="33" t="s">
        <v>28</v>
      </c>
      <c r="H15" s="33" t="s">
        <v>736</v>
      </c>
      <c r="I15" s="33" t="s">
        <v>461</v>
      </c>
      <c r="J15" s="32"/>
      <c r="K15" s="33" t="s">
        <v>757</v>
      </c>
      <c r="L15" s="57" t="str">
        <f>IFERROR(TRIM(INDEX(_xlfn.TEXTSPLIT(Table3[[#This Row],[Name]],"|"),1,2)),"")</f>
        <v>LoLo</v>
      </c>
      <c r="Y15" s="14" t="s">
        <v>766</v>
      </c>
      <c r="Z15" s="14"/>
      <c r="AA15" s="14" t="s">
        <v>753</v>
      </c>
    </row>
    <row r="16" spans="1:27" ht="14.4" hidden="1">
      <c r="A16" s="56" t="s">
        <v>732</v>
      </c>
      <c r="B16" s="33" t="s">
        <v>738</v>
      </c>
      <c r="C16" s="33" t="s">
        <v>767</v>
      </c>
      <c r="D16" s="33" t="str">
        <f t="shared" si="0"/>
        <v/>
      </c>
      <c r="E16" s="57" t="str">
        <f>IFERROR(TRIM(INDEX(_xlfn.TEXTSPLIT(Table3[[#This Row],[Name]],"|"),1,2)),"")</f>
        <v>Pre-alarm Hi</v>
      </c>
      <c r="F16" s="33"/>
      <c r="G16" s="33" t="s">
        <v>28</v>
      </c>
      <c r="H16" s="33" t="s">
        <v>736</v>
      </c>
      <c r="I16" s="33" t="s">
        <v>461</v>
      </c>
      <c r="J16" s="32"/>
      <c r="K16" s="33" t="s">
        <v>757</v>
      </c>
      <c r="L16" s="57" t="str">
        <f>IFERROR(TRIM(INDEX(_xlfn.TEXTSPLIT(Table3[[#This Row],[Name]],"|"),1,2)),"")</f>
        <v>Pre-alarm Hi</v>
      </c>
      <c r="Y16" s="95" t="s">
        <v>768</v>
      </c>
      <c r="Z16" s="95">
        <v>90</v>
      </c>
      <c r="AA16" s="95" t="s">
        <v>753</v>
      </c>
    </row>
    <row r="17" spans="1:27" ht="14.4" hidden="1">
      <c r="A17" s="56" t="s">
        <v>732</v>
      </c>
      <c r="B17" s="33" t="s">
        <v>738</v>
      </c>
      <c r="C17" s="33" t="s">
        <v>769</v>
      </c>
      <c r="D17" s="33" t="str">
        <f t="shared" si="0"/>
        <v/>
      </c>
      <c r="E17" s="57" t="str">
        <f>IFERROR(TRIM(INDEX(_xlfn.TEXTSPLIT(Table3[[#This Row],[Name]],"|"),1,2)),"")</f>
        <v>Pre-alarm Lo</v>
      </c>
      <c r="F17" s="33"/>
      <c r="G17" s="33" t="s">
        <v>28</v>
      </c>
      <c r="H17" s="33" t="s">
        <v>736</v>
      </c>
      <c r="I17" s="33" t="s">
        <v>461</v>
      </c>
      <c r="J17" s="32"/>
      <c r="K17" s="33" t="s">
        <v>757</v>
      </c>
      <c r="L17" s="57" t="str">
        <f>IFERROR(TRIM(INDEX(_xlfn.TEXTSPLIT(Table3[[#This Row],[Name]],"|"),1,2)),"")</f>
        <v>Pre-alarm Lo</v>
      </c>
      <c r="Y17" s="14" t="s">
        <v>770</v>
      </c>
      <c r="Z17" s="14">
        <v>95</v>
      </c>
      <c r="AA17" s="14" t="s">
        <v>753</v>
      </c>
    </row>
    <row r="18" spans="1:27" ht="14.4" hidden="1">
      <c r="A18" s="56" t="s">
        <v>732</v>
      </c>
      <c r="B18" s="33" t="s">
        <v>738</v>
      </c>
      <c r="C18" s="33" t="s">
        <v>771</v>
      </c>
      <c r="D18" s="33" t="str">
        <f t="shared" si="0"/>
        <v>LI1212B</v>
      </c>
      <c r="E18" s="57" t="str">
        <f>IFERROR(TRIM(INDEX(_xlfn.TEXTSPLIT(Table3[[#This Row],[Name]],"|"),1,2)),"")</f>
        <v/>
      </c>
      <c r="F18" s="55" t="s">
        <v>772</v>
      </c>
      <c r="G18" s="55"/>
      <c r="H18" s="33" t="s">
        <v>461</v>
      </c>
      <c r="I18" s="33" t="s">
        <v>461</v>
      </c>
      <c r="J18" s="32" t="s">
        <v>773</v>
      </c>
      <c r="K18" s="55" t="s">
        <v>774</v>
      </c>
      <c r="L18" s="57" t="str">
        <f>IFERROR(TRIM(INDEX(_xlfn.TEXTSPLIT(Table3[[#This Row],[Name]],"|"),1,2)),"")</f>
        <v/>
      </c>
      <c r="Y18" s="95" t="s">
        <v>775</v>
      </c>
      <c r="Z18" s="95"/>
      <c r="AA18" s="95" t="s">
        <v>753</v>
      </c>
    </row>
    <row r="19" spans="1:27" ht="14.4" hidden="1">
      <c r="A19" s="56" t="s">
        <v>732</v>
      </c>
      <c r="B19" s="33" t="s">
        <v>738</v>
      </c>
      <c r="C19" s="33" t="s">
        <v>776</v>
      </c>
      <c r="D19" s="33" t="str">
        <f t="shared" si="0"/>
        <v/>
      </c>
      <c r="E19" s="57" t="str">
        <f>IFERROR(TRIM(INDEX(_xlfn.TEXTSPLIT(Table3[[#This Row],[Name]],"|"),1,2)),"")</f>
        <v>Hi</v>
      </c>
      <c r="F19" s="33"/>
      <c r="G19" s="33"/>
      <c r="H19" s="33" t="s">
        <v>736</v>
      </c>
      <c r="I19" s="33" t="s">
        <v>461</v>
      </c>
      <c r="J19" s="32"/>
      <c r="K19" s="55" t="s">
        <v>774</v>
      </c>
      <c r="L19" s="57" t="str">
        <f>IFERROR(TRIM(INDEX(_xlfn.TEXTSPLIT(Table3[[#This Row],[Name]],"|"),1,2)),"")</f>
        <v>Hi</v>
      </c>
      <c r="Y19" s="14" t="s">
        <v>777</v>
      </c>
      <c r="Z19" s="14">
        <v>55</v>
      </c>
      <c r="AA19" s="14" t="s">
        <v>753</v>
      </c>
    </row>
    <row r="20" spans="1:27" ht="14.4" hidden="1">
      <c r="A20" s="56" t="s">
        <v>732</v>
      </c>
      <c r="B20" s="33" t="s">
        <v>738</v>
      </c>
      <c r="C20" s="33" t="s">
        <v>778</v>
      </c>
      <c r="D20" s="33" t="str">
        <f t="shared" si="0"/>
        <v/>
      </c>
      <c r="E20" s="57" t="str">
        <f>IFERROR(TRIM(INDEX(_xlfn.TEXTSPLIT(Table3[[#This Row],[Name]],"|"),1,2)),"")</f>
        <v>HiHi</v>
      </c>
      <c r="F20" s="33"/>
      <c r="G20" s="33"/>
      <c r="H20" s="33" t="s">
        <v>736</v>
      </c>
      <c r="I20" s="33" t="s">
        <v>461</v>
      </c>
      <c r="J20" s="32"/>
      <c r="K20" s="55" t="s">
        <v>774</v>
      </c>
      <c r="L20" s="57" t="str">
        <f>IFERROR(TRIM(INDEX(_xlfn.TEXTSPLIT(Table3[[#This Row],[Name]],"|"),1,2)),"")</f>
        <v>HiHi</v>
      </c>
      <c r="Y20" s="95" t="s">
        <v>779</v>
      </c>
      <c r="Z20" s="95">
        <v>60</v>
      </c>
      <c r="AA20" s="95" t="s">
        <v>753</v>
      </c>
    </row>
    <row r="21" spans="1:27" ht="14.4" hidden="1">
      <c r="A21" s="56" t="s">
        <v>732</v>
      </c>
      <c r="B21" s="33" t="s">
        <v>738</v>
      </c>
      <c r="C21" s="33" t="s">
        <v>780</v>
      </c>
      <c r="D21" s="33" t="str">
        <f t="shared" si="0"/>
        <v/>
      </c>
      <c r="E21" s="57" t="str">
        <f>IFERROR(TRIM(INDEX(_xlfn.TEXTSPLIT(Table3[[#This Row],[Name]],"|"),1,2)),"")</f>
        <v>Lo</v>
      </c>
      <c r="F21" s="33"/>
      <c r="G21" s="33"/>
      <c r="H21" s="33" t="s">
        <v>736</v>
      </c>
      <c r="I21" s="33" t="s">
        <v>461</v>
      </c>
      <c r="J21" s="32"/>
      <c r="K21" s="55" t="s">
        <v>774</v>
      </c>
      <c r="L21" s="57" t="str">
        <f>IFERROR(TRIM(INDEX(_xlfn.TEXTSPLIT(Table3[[#This Row],[Name]],"|"),1,2)),"")</f>
        <v>Lo</v>
      </c>
      <c r="Y21" s="14" t="s">
        <v>781</v>
      </c>
      <c r="Z21" s="14"/>
      <c r="AA21" s="14" t="s">
        <v>753</v>
      </c>
    </row>
    <row r="22" spans="1:27" ht="14.4" hidden="1">
      <c r="A22" s="56" t="s">
        <v>732</v>
      </c>
      <c r="B22" s="33" t="s">
        <v>738</v>
      </c>
      <c r="C22" s="33" t="s">
        <v>782</v>
      </c>
      <c r="D22" s="33" t="str">
        <f t="shared" si="0"/>
        <v/>
      </c>
      <c r="E22" s="57" t="str">
        <f>IFERROR(TRIM(INDEX(_xlfn.TEXTSPLIT(Table3[[#This Row],[Name]],"|"),1,2)),"")</f>
        <v>LoLo</v>
      </c>
      <c r="F22" s="33"/>
      <c r="G22" s="33"/>
      <c r="H22" s="33" t="s">
        <v>736</v>
      </c>
      <c r="I22" s="33" t="s">
        <v>461</v>
      </c>
      <c r="J22" s="32"/>
      <c r="K22" s="55" t="s">
        <v>774</v>
      </c>
      <c r="L22" s="57" t="str">
        <f>IFERROR(TRIM(INDEX(_xlfn.TEXTSPLIT(Table3[[#This Row],[Name]],"|"),1,2)),"")</f>
        <v>LoLo</v>
      </c>
      <c r="Y22" s="95" t="s">
        <v>783</v>
      </c>
      <c r="Z22" s="95">
        <v>105</v>
      </c>
      <c r="AA22" s="95" t="s">
        <v>753</v>
      </c>
    </row>
    <row r="23" spans="1:27" ht="14.4" hidden="1">
      <c r="A23" s="56" t="s">
        <v>732</v>
      </c>
      <c r="B23" s="33" t="s">
        <v>738</v>
      </c>
      <c r="C23" s="33" t="s">
        <v>784</v>
      </c>
      <c r="D23" s="33" t="str">
        <f t="shared" si="0"/>
        <v/>
      </c>
      <c r="E23" s="57" t="str">
        <f>IFERROR(TRIM(INDEX(_xlfn.TEXTSPLIT(Table3[[#This Row],[Name]],"|"),1,2)),"")</f>
        <v>Pre-alarm Hi</v>
      </c>
      <c r="F23" s="33"/>
      <c r="G23" s="33"/>
      <c r="H23" s="33" t="s">
        <v>736</v>
      </c>
      <c r="I23" s="33" t="s">
        <v>461</v>
      </c>
      <c r="J23" s="32"/>
      <c r="K23" s="55" t="s">
        <v>774</v>
      </c>
      <c r="L23" s="57" t="str">
        <f>IFERROR(TRIM(INDEX(_xlfn.TEXTSPLIT(Table3[[#This Row],[Name]],"|"),1,2)),"")</f>
        <v>Pre-alarm Hi</v>
      </c>
      <c r="Y23" s="14" t="s">
        <v>785</v>
      </c>
      <c r="Z23" s="14">
        <v>110</v>
      </c>
      <c r="AA23" s="14" t="s">
        <v>753</v>
      </c>
    </row>
    <row r="24" spans="1:27" ht="14.4" hidden="1">
      <c r="A24" s="56" t="s">
        <v>732</v>
      </c>
      <c r="B24" s="33" t="s">
        <v>738</v>
      </c>
      <c r="C24" s="33" t="s">
        <v>786</v>
      </c>
      <c r="D24" s="33" t="str">
        <f t="shared" si="0"/>
        <v/>
      </c>
      <c r="E24" s="57" t="str">
        <f>IFERROR(TRIM(INDEX(_xlfn.TEXTSPLIT(Table3[[#This Row],[Name]],"|"),1,2)),"")</f>
        <v>Pre-alarm Lo</v>
      </c>
      <c r="F24" s="33"/>
      <c r="G24" s="33"/>
      <c r="H24" s="33" t="s">
        <v>736</v>
      </c>
      <c r="I24" s="33" t="s">
        <v>461</v>
      </c>
      <c r="J24" s="32"/>
      <c r="K24" s="55" t="s">
        <v>774</v>
      </c>
      <c r="L24" s="57" t="str">
        <f>IFERROR(TRIM(INDEX(_xlfn.TEXTSPLIT(Table3[[#This Row],[Name]],"|"),1,2)),"")</f>
        <v>Pre-alarm Lo</v>
      </c>
      <c r="Y24" s="95" t="s">
        <v>787</v>
      </c>
      <c r="Z24" s="95"/>
      <c r="AA24" s="95" t="s">
        <v>753</v>
      </c>
    </row>
    <row r="25" spans="1:27" ht="14.4" hidden="1">
      <c r="A25" s="56" t="s">
        <v>732</v>
      </c>
      <c r="B25" s="33" t="s">
        <v>738</v>
      </c>
      <c r="C25" s="33" t="s">
        <v>788</v>
      </c>
      <c r="D25" s="33" t="str">
        <f t="shared" si="0"/>
        <v>LT1228</v>
      </c>
      <c r="E25" s="57" t="str">
        <f>IFERROR(TRIM(INDEX(_xlfn.TEXTSPLIT(Table3[[#This Row],[Name]],"|"),1,2)),"")</f>
        <v/>
      </c>
      <c r="F25" s="55" t="s">
        <v>789</v>
      </c>
      <c r="G25" s="55"/>
      <c r="H25" s="33" t="s">
        <v>461</v>
      </c>
      <c r="I25" s="33" t="s">
        <v>461</v>
      </c>
      <c r="J25" s="32" t="s">
        <v>773</v>
      </c>
      <c r="K25" s="55" t="s">
        <v>790</v>
      </c>
      <c r="L25" s="57" t="str">
        <f>IFERROR(TRIM(INDEX(_xlfn.TEXTSPLIT(Table3[[#This Row],[Name]],"|"),1,2)),"")</f>
        <v/>
      </c>
      <c r="Y25" s="14" t="s">
        <v>791</v>
      </c>
      <c r="Z25" s="14">
        <v>140</v>
      </c>
      <c r="AA25" s="14" t="s">
        <v>753</v>
      </c>
    </row>
    <row r="26" spans="1:27" ht="14.4" hidden="1">
      <c r="A26" s="56" t="s">
        <v>732</v>
      </c>
      <c r="B26" s="33" t="s">
        <v>738</v>
      </c>
      <c r="C26" s="33" t="s">
        <v>792</v>
      </c>
      <c r="D26" s="33" t="str">
        <f t="shared" si="0"/>
        <v/>
      </c>
      <c r="E26" s="57" t="str">
        <f>IFERROR(TRIM(INDEX(_xlfn.TEXTSPLIT(Table3[[#This Row],[Name]],"|"),1,2)),"")</f>
        <v>Hi</v>
      </c>
      <c r="F26" s="33"/>
      <c r="G26" s="33"/>
      <c r="H26" s="33" t="s">
        <v>736</v>
      </c>
      <c r="I26" s="33" t="s">
        <v>461</v>
      </c>
      <c r="J26" s="32" t="s">
        <v>773</v>
      </c>
      <c r="K26" s="55" t="s">
        <v>790</v>
      </c>
      <c r="L26" s="57" t="str">
        <f>IFERROR(TRIM(INDEX(_xlfn.TEXTSPLIT(Table3[[#This Row],[Name]],"|"),1,2)),"")</f>
        <v>Hi</v>
      </c>
      <c r="Y26" s="95" t="s">
        <v>793</v>
      </c>
      <c r="Z26" s="95">
        <v>150</v>
      </c>
      <c r="AA26" s="95" t="s">
        <v>753</v>
      </c>
    </row>
    <row r="27" spans="1:27" ht="14.4" hidden="1">
      <c r="A27" s="56" t="s">
        <v>732</v>
      </c>
      <c r="B27" s="33" t="s">
        <v>738</v>
      </c>
      <c r="C27" s="33" t="s">
        <v>794</v>
      </c>
      <c r="D27" s="33" t="str">
        <f t="shared" si="0"/>
        <v/>
      </c>
      <c r="E27" s="57" t="str">
        <f>IFERROR(TRIM(INDEX(_xlfn.TEXTSPLIT(Table3[[#This Row],[Name]],"|"),1,2)),"")</f>
        <v>Lo</v>
      </c>
      <c r="F27" s="33"/>
      <c r="G27" s="33"/>
      <c r="H27" s="33" t="s">
        <v>736</v>
      </c>
      <c r="I27" s="33" t="s">
        <v>461</v>
      </c>
      <c r="J27" s="32" t="s">
        <v>773</v>
      </c>
      <c r="K27" s="55" t="s">
        <v>790</v>
      </c>
      <c r="L27" s="57" t="str">
        <f>IFERROR(TRIM(INDEX(_xlfn.TEXTSPLIT(Table3[[#This Row],[Name]],"|"),1,2)),"")</f>
        <v>Lo</v>
      </c>
      <c r="Y27" s="14" t="s">
        <v>795</v>
      </c>
      <c r="Z27" s="14"/>
      <c r="AA27" s="14" t="s">
        <v>753</v>
      </c>
    </row>
    <row r="28" spans="1:27" ht="14.4" hidden="1">
      <c r="A28" s="56" t="s">
        <v>732</v>
      </c>
      <c r="B28" s="33" t="s">
        <v>738</v>
      </c>
      <c r="C28" s="33" t="s">
        <v>796</v>
      </c>
      <c r="D28" s="33" t="str">
        <f t="shared" si="0"/>
        <v/>
      </c>
      <c r="E28" s="57" t="str">
        <f>IFERROR(TRIM(INDEX(_xlfn.TEXTSPLIT(Table3[[#This Row],[Name]],"|"),1,2)),"")</f>
        <v>LoLo</v>
      </c>
      <c r="F28" s="33"/>
      <c r="G28" s="33"/>
      <c r="H28" s="33" t="s">
        <v>736</v>
      </c>
      <c r="I28" s="33" t="s">
        <v>461</v>
      </c>
      <c r="J28" s="32" t="s">
        <v>773</v>
      </c>
      <c r="K28" s="55" t="s">
        <v>790</v>
      </c>
      <c r="L28" s="57" t="str">
        <f>IFERROR(TRIM(INDEX(_xlfn.TEXTSPLIT(Table3[[#This Row],[Name]],"|"),1,2)),"")</f>
        <v>LoLo</v>
      </c>
      <c r="Y28" s="95" t="s">
        <v>797</v>
      </c>
      <c r="Z28" s="95"/>
      <c r="AA28" s="95" t="s">
        <v>753</v>
      </c>
    </row>
    <row r="29" spans="1:27" ht="14.4" hidden="1">
      <c r="A29" s="56" t="s">
        <v>732</v>
      </c>
      <c r="B29" s="33" t="s">
        <v>738</v>
      </c>
      <c r="C29" s="33" t="s">
        <v>798</v>
      </c>
      <c r="D29" s="33" t="str">
        <f t="shared" si="0"/>
        <v/>
      </c>
      <c r="E29" s="57" t="str">
        <f>IFERROR(TRIM(INDEX(_xlfn.TEXTSPLIT(Table3[[#This Row],[Name]],"|"),1,2)),"")</f>
        <v>Pre-alarm Lo</v>
      </c>
      <c r="F29" s="33"/>
      <c r="G29" s="33"/>
      <c r="H29" s="33" t="s">
        <v>736</v>
      </c>
      <c r="I29" s="33" t="s">
        <v>461</v>
      </c>
      <c r="J29" s="32" t="s">
        <v>773</v>
      </c>
      <c r="K29" s="55" t="s">
        <v>790</v>
      </c>
      <c r="L29" s="57" t="str">
        <f>IFERROR(TRIM(INDEX(_xlfn.TEXTSPLIT(Table3[[#This Row],[Name]],"|"),1,2)),"")</f>
        <v>Pre-alarm Lo</v>
      </c>
      <c r="Y29" s="14" t="s">
        <v>799</v>
      </c>
      <c r="Z29" s="14">
        <v>140</v>
      </c>
      <c r="AA29" s="14" t="s">
        <v>753</v>
      </c>
    </row>
    <row r="30" spans="1:27" ht="14.4" hidden="1">
      <c r="A30" s="56" t="s">
        <v>732</v>
      </c>
      <c r="B30" s="33"/>
      <c r="C30" s="33" t="s">
        <v>800</v>
      </c>
      <c r="D30" s="33" t="str">
        <f t="shared" si="0"/>
        <v/>
      </c>
      <c r="E30" s="57" t="str">
        <f>IFERROR(TRIM(INDEX(_xlfn.TEXTSPLIT(Table3[[#This Row],[Name]],"|"),1,2)),"")</f>
        <v/>
      </c>
      <c r="F30" s="33"/>
      <c r="G30" s="33"/>
      <c r="H30" s="33" t="s">
        <v>482</v>
      </c>
      <c r="I30" s="33" t="s">
        <v>482</v>
      </c>
      <c r="J30" s="32"/>
      <c r="K30" s="33"/>
      <c r="L30" s="57" t="str">
        <f>IFERROR(TRIM(INDEX(_xlfn.TEXTSPLIT(Table3[[#This Row],[Name]],"|"),1,2)),"")</f>
        <v/>
      </c>
      <c r="Y30" s="95" t="s">
        <v>801</v>
      </c>
      <c r="Z30" s="95">
        <v>150</v>
      </c>
      <c r="AA30" s="95" t="s">
        <v>753</v>
      </c>
    </row>
    <row r="31" spans="1:27" ht="14.4" hidden="1">
      <c r="A31" s="56" t="s">
        <v>732</v>
      </c>
      <c r="B31" s="33"/>
      <c r="C31" s="33" t="s">
        <v>802</v>
      </c>
      <c r="D31" s="33" t="str">
        <f t="shared" si="0"/>
        <v/>
      </c>
      <c r="E31" s="57" t="str">
        <f>IFERROR(TRIM(INDEX(_xlfn.TEXTSPLIT(Table3[[#This Row],[Name]],"|"),1,2)),"")</f>
        <v/>
      </c>
      <c r="F31" s="33"/>
      <c r="G31" s="33"/>
      <c r="H31" s="33" t="s">
        <v>482</v>
      </c>
      <c r="I31" s="33" t="s">
        <v>482</v>
      </c>
      <c r="J31" s="32"/>
      <c r="K31" s="33"/>
      <c r="L31" s="57" t="str">
        <f>IFERROR(TRIM(INDEX(_xlfn.TEXTSPLIT(Table3[[#This Row],[Name]],"|"),1,2)),"")</f>
        <v/>
      </c>
      <c r="Y31" s="14" t="s">
        <v>803</v>
      </c>
      <c r="Z31" s="14"/>
      <c r="AA31" s="14" t="s">
        <v>753</v>
      </c>
    </row>
    <row r="32" spans="1:27" ht="14.4" hidden="1">
      <c r="A32" s="56" t="s">
        <v>732</v>
      </c>
      <c r="B32" s="33"/>
      <c r="C32" s="33" t="s">
        <v>804</v>
      </c>
      <c r="D32" s="33" t="str">
        <f t="shared" si="0"/>
        <v/>
      </c>
      <c r="E32" s="57" t="str">
        <f>IFERROR(TRIM(INDEX(_xlfn.TEXTSPLIT(Table3[[#This Row],[Name]],"|"),1,2)),"")</f>
        <v>Assay</v>
      </c>
      <c r="F32" s="33"/>
      <c r="G32" s="33"/>
      <c r="H32" s="33" t="s">
        <v>736</v>
      </c>
      <c r="I32" s="33" t="s">
        <v>482</v>
      </c>
      <c r="J32" s="32"/>
      <c r="K32" s="33"/>
      <c r="L32" s="57" t="str">
        <f>IFERROR(TRIM(INDEX(_xlfn.TEXTSPLIT(Table3[[#This Row],[Name]],"|"),1,2)),"")</f>
        <v>Assay</v>
      </c>
      <c r="Y32" s="95" t="s">
        <v>805</v>
      </c>
      <c r="Z32" s="95"/>
      <c r="AA32" s="95" t="s">
        <v>753</v>
      </c>
    </row>
    <row r="33" spans="1:27" ht="14.4" hidden="1">
      <c r="A33" s="56" t="s">
        <v>732</v>
      </c>
      <c r="B33" s="33"/>
      <c r="C33" s="33" t="s">
        <v>806</v>
      </c>
      <c r="D33" s="33" t="str">
        <f t="shared" si="0"/>
        <v/>
      </c>
      <c r="E33" s="57" t="str">
        <f>IFERROR(TRIM(INDEX(_xlfn.TEXTSPLIT(Table3[[#This Row],[Name]],"|"),1,2)),"")</f>
        <v>Hi</v>
      </c>
      <c r="F33" s="33"/>
      <c r="G33" s="33"/>
      <c r="H33" s="33" t="s">
        <v>736</v>
      </c>
      <c r="I33" s="33" t="s">
        <v>482</v>
      </c>
      <c r="J33" s="32"/>
      <c r="K33" s="33"/>
      <c r="L33" s="57" t="str">
        <f>IFERROR(TRIM(INDEX(_xlfn.TEXTSPLIT(Table3[[#This Row],[Name]],"|"),1,2)),"")</f>
        <v>Hi</v>
      </c>
      <c r="Y33" s="14" t="s">
        <v>807</v>
      </c>
      <c r="Z33" s="14">
        <v>140</v>
      </c>
      <c r="AA33" s="14" t="s">
        <v>753</v>
      </c>
    </row>
    <row r="34" spans="1:27" ht="14.4" hidden="1">
      <c r="A34" s="56" t="s">
        <v>732</v>
      </c>
      <c r="B34" s="33"/>
      <c r="C34" s="33" t="s">
        <v>808</v>
      </c>
      <c r="D34" s="33" t="str">
        <f t="shared" si="0"/>
        <v/>
      </c>
      <c r="E34" s="57" t="str">
        <f>IFERROR(TRIM(INDEX(_xlfn.TEXTSPLIT(Table3[[#This Row],[Name]],"|"),1,2)),"")</f>
        <v>Particle Count - String</v>
      </c>
      <c r="F34" s="33"/>
      <c r="G34" s="33"/>
      <c r="H34" s="33" t="s">
        <v>736</v>
      </c>
      <c r="I34" s="33" t="s">
        <v>482</v>
      </c>
      <c r="J34" s="32"/>
      <c r="K34" s="33"/>
      <c r="L34" s="57" t="str">
        <f>IFERROR(TRIM(INDEX(_xlfn.TEXTSPLIT(Table3[[#This Row],[Name]],"|"),1,2)),"")</f>
        <v>Particle Count - String</v>
      </c>
      <c r="Y34" s="95" t="s">
        <v>809</v>
      </c>
      <c r="Z34" s="95">
        <v>150</v>
      </c>
      <c r="AA34" s="95" t="s">
        <v>753</v>
      </c>
    </row>
    <row r="35" spans="1:27" ht="14.4" hidden="1">
      <c r="A35" s="56" t="s">
        <v>732</v>
      </c>
      <c r="B35" s="33"/>
      <c r="C35" s="33" t="s">
        <v>810</v>
      </c>
      <c r="D35" s="33" t="str">
        <f t="shared" si="0"/>
        <v/>
      </c>
      <c r="E35" s="57" t="str">
        <f>IFERROR(TRIM(INDEX(_xlfn.TEXTSPLIT(Table3[[#This Row],[Name]],"|"),1,2)),"")</f>
        <v>Particle Count - String</v>
      </c>
      <c r="F35" s="33"/>
      <c r="G35" s="33"/>
      <c r="H35" s="33" t="s">
        <v>736</v>
      </c>
      <c r="I35" s="33" t="s">
        <v>482</v>
      </c>
      <c r="J35" s="32"/>
      <c r="K35" s="33"/>
      <c r="L35" s="57" t="str">
        <f>IFERROR(TRIM(INDEX(_xlfn.TEXTSPLIT(Table3[[#This Row],[Name]],"|"),1,2)),"")</f>
        <v>Particle Count - String</v>
      </c>
      <c r="Y35" s="14" t="s">
        <v>811</v>
      </c>
      <c r="Z35" s="14"/>
      <c r="AA35" s="14" t="s">
        <v>753</v>
      </c>
    </row>
    <row r="36" spans="1:27" ht="14.4" hidden="1">
      <c r="A36" s="56" t="s">
        <v>732</v>
      </c>
      <c r="B36" s="33"/>
      <c r="C36" s="33" t="s">
        <v>812</v>
      </c>
      <c r="D36" s="33" t="str">
        <f t="shared" si="0"/>
        <v/>
      </c>
      <c r="E36" s="57" t="str">
        <f>IFERROR(TRIM(INDEX(_xlfn.TEXTSPLIT(Table3[[#This Row],[Name]],"|"),1,2)),"")</f>
        <v>Replaced</v>
      </c>
      <c r="F36" s="33"/>
      <c r="G36" s="33"/>
      <c r="H36" s="33" t="s">
        <v>736</v>
      </c>
      <c r="I36" s="33" t="s">
        <v>482</v>
      </c>
      <c r="J36" s="32"/>
      <c r="K36" s="33"/>
      <c r="L36" s="57" t="str">
        <f>IFERROR(TRIM(INDEX(_xlfn.TEXTSPLIT(Table3[[#This Row],[Name]],"|"),1,2)),"")</f>
        <v>Replaced</v>
      </c>
      <c r="Y36" s="95" t="s">
        <v>813</v>
      </c>
      <c r="Z36" s="95"/>
      <c r="AA36" s="95" t="s">
        <v>753</v>
      </c>
    </row>
    <row r="37" spans="1:27" ht="14.4" hidden="1">
      <c r="A37" s="56" t="s">
        <v>732</v>
      </c>
      <c r="B37" s="33"/>
      <c r="C37" s="33" t="s">
        <v>814</v>
      </c>
      <c r="D37" s="33" t="str">
        <f t="shared" si="0"/>
        <v/>
      </c>
      <c r="E37" s="57" t="str">
        <f>IFERROR(TRIM(INDEX(_xlfn.TEXTSPLIT(Table3[[#This Row],[Name]],"|"),1,2)),"")</f>
        <v>Type</v>
      </c>
      <c r="F37" s="33"/>
      <c r="G37" s="33"/>
      <c r="H37" s="33" t="s">
        <v>736</v>
      </c>
      <c r="I37" s="33" t="s">
        <v>482</v>
      </c>
      <c r="J37" s="32"/>
      <c r="K37" s="33"/>
      <c r="L37" s="57" t="str">
        <f>IFERROR(TRIM(INDEX(_xlfn.TEXTSPLIT(Table3[[#This Row],[Name]],"|"),1,2)),"")</f>
        <v>Type</v>
      </c>
      <c r="Y37" s="14" t="s">
        <v>815</v>
      </c>
      <c r="Z37" s="14">
        <v>140</v>
      </c>
      <c r="AA37" s="14" t="s">
        <v>753</v>
      </c>
    </row>
    <row r="38" spans="1:27" s="22" customFormat="1" ht="14.4" hidden="1">
      <c r="A38" s="72" t="s">
        <v>732</v>
      </c>
      <c r="B38" s="74"/>
      <c r="C38" s="74" t="s">
        <v>816</v>
      </c>
      <c r="D38" s="33" t="str">
        <f t="shared" si="0"/>
        <v/>
      </c>
      <c r="E38" s="59" t="str">
        <f>IFERROR(TRIM(INDEX(_xlfn.TEXTSPLIT(Table3[[#This Row],[Name]],"|"),1,2)),"")</f>
        <v/>
      </c>
      <c r="F38" s="74"/>
      <c r="G38" s="74"/>
      <c r="H38" s="74" t="s">
        <v>461</v>
      </c>
      <c r="I38" s="74" t="s">
        <v>461</v>
      </c>
      <c r="J38" s="31"/>
      <c r="K38" s="74"/>
      <c r="L38" s="59" t="str">
        <f>IFERROR(TRIM(INDEX(_xlfn.TEXTSPLIT(Table3[[#This Row],[Name]],"|"),1,2)),"")</f>
        <v/>
      </c>
      <c r="Y38" s="95" t="s">
        <v>817</v>
      </c>
      <c r="Z38" s="95">
        <v>150</v>
      </c>
      <c r="AA38" s="95" t="s">
        <v>753</v>
      </c>
    </row>
    <row r="39" spans="1:27" s="22" customFormat="1" ht="14.4" hidden="1">
      <c r="A39" s="72" t="s">
        <v>732</v>
      </c>
      <c r="B39" s="74"/>
      <c r="C39" s="74" t="s">
        <v>818</v>
      </c>
      <c r="D39" s="33" t="str">
        <f t="shared" si="0"/>
        <v/>
      </c>
      <c r="E39" s="59" t="str">
        <f>IFERROR(TRIM(INDEX(_xlfn.TEXTSPLIT(Table3[[#This Row],[Name]],"|"),1,2)),"")</f>
        <v>Hi</v>
      </c>
      <c r="F39" s="74"/>
      <c r="G39" s="74"/>
      <c r="H39" s="74" t="s">
        <v>736</v>
      </c>
      <c r="I39" s="74" t="s">
        <v>461</v>
      </c>
      <c r="J39" s="31"/>
      <c r="K39" s="74"/>
      <c r="L39" s="59" t="str">
        <f>IFERROR(TRIM(INDEX(_xlfn.TEXTSPLIT(Table3[[#This Row],[Name]],"|"),1,2)),"")</f>
        <v>Hi</v>
      </c>
      <c r="Y39" s="14" t="s">
        <v>819</v>
      </c>
      <c r="Z39" s="14"/>
      <c r="AA39" s="14" t="s">
        <v>753</v>
      </c>
    </row>
    <row r="40" spans="1:27" s="22" customFormat="1" ht="14.4" hidden="1">
      <c r="A40" s="72" t="s">
        <v>732</v>
      </c>
      <c r="B40" s="74"/>
      <c r="C40" s="74" t="s">
        <v>820</v>
      </c>
      <c r="D40" s="33" t="str">
        <f t="shared" si="0"/>
        <v/>
      </c>
      <c r="E40" s="59" t="str">
        <f>IFERROR(TRIM(INDEX(_xlfn.TEXTSPLIT(Table3[[#This Row],[Name]],"|"),1,2)),"")</f>
        <v>Lo</v>
      </c>
      <c r="F40" s="74"/>
      <c r="G40" s="74"/>
      <c r="H40" s="74" t="s">
        <v>736</v>
      </c>
      <c r="I40" s="74" t="s">
        <v>461</v>
      </c>
      <c r="J40" s="31"/>
      <c r="K40" s="74"/>
      <c r="L40" s="59" t="str">
        <f>IFERROR(TRIM(INDEX(_xlfn.TEXTSPLIT(Table3[[#This Row],[Name]],"|"),1,2)),"")</f>
        <v>Lo</v>
      </c>
      <c r="Y40" s="95" t="s">
        <v>821</v>
      </c>
      <c r="Z40" s="95"/>
      <c r="AA40" s="95" t="s">
        <v>753</v>
      </c>
    </row>
    <row r="41" spans="1:27" s="22" customFormat="1" ht="14.4" hidden="1">
      <c r="A41" s="72" t="s">
        <v>732</v>
      </c>
      <c r="B41" s="74"/>
      <c r="C41" s="74" t="s">
        <v>822</v>
      </c>
      <c r="D41" s="33" t="str">
        <f t="shared" si="0"/>
        <v/>
      </c>
      <c r="E41" s="59" t="str">
        <f>IFERROR(TRIM(INDEX(_xlfn.TEXTSPLIT(Table3[[#This Row],[Name]],"|"),1,2)),"")</f>
        <v>LoLo</v>
      </c>
      <c r="F41" s="74"/>
      <c r="G41" s="74"/>
      <c r="H41" s="74" t="s">
        <v>736</v>
      </c>
      <c r="I41" s="74" t="s">
        <v>461</v>
      </c>
      <c r="J41" s="31"/>
      <c r="K41" s="74"/>
      <c r="L41" s="59" t="str">
        <f>IFERROR(TRIM(INDEX(_xlfn.TEXTSPLIT(Table3[[#This Row],[Name]],"|"),1,2)),"")</f>
        <v>LoLo</v>
      </c>
      <c r="Y41" s="14" t="s">
        <v>823</v>
      </c>
      <c r="Z41" s="14">
        <v>140</v>
      </c>
      <c r="AA41" s="14" t="s">
        <v>753</v>
      </c>
    </row>
    <row r="42" spans="1:27" s="22" customFormat="1" ht="14.4" hidden="1">
      <c r="A42" s="72" t="s">
        <v>732</v>
      </c>
      <c r="B42" s="74"/>
      <c r="C42" s="74" t="s">
        <v>824</v>
      </c>
      <c r="D42" s="33" t="str">
        <f t="shared" si="0"/>
        <v/>
      </c>
      <c r="E42" s="59" t="str">
        <f>IFERROR(TRIM(INDEX(_xlfn.TEXTSPLIT(Table3[[#This Row],[Name]],"|"),1,2)),"")</f>
        <v>Pre-alarm Hi</v>
      </c>
      <c r="F42" s="74"/>
      <c r="G42" s="74"/>
      <c r="H42" s="74" t="s">
        <v>736</v>
      </c>
      <c r="I42" s="74" t="s">
        <v>461</v>
      </c>
      <c r="J42" s="31"/>
      <c r="K42" s="74"/>
      <c r="L42" s="59" t="str">
        <f>IFERROR(TRIM(INDEX(_xlfn.TEXTSPLIT(Table3[[#This Row],[Name]],"|"),1,2)),"")</f>
        <v>Pre-alarm Hi</v>
      </c>
      <c r="Y42" s="95" t="s">
        <v>825</v>
      </c>
      <c r="Z42" s="95">
        <v>150</v>
      </c>
      <c r="AA42" s="95" t="s">
        <v>753</v>
      </c>
    </row>
    <row r="43" spans="1:27" s="22" customFormat="1" ht="14.4" hidden="1">
      <c r="A43" s="72" t="s">
        <v>732</v>
      </c>
      <c r="B43" s="74"/>
      <c r="C43" s="74" t="s">
        <v>826</v>
      </c>
      <c r="D43" s="33" t="str">
        <f t="shared" si="0"/>
        <v/>
      </c>
      <c r="E43" s="59" t="str">
        <f>IFERROR(TRIM(INDEX(_xlfn.TEXTSPLIT(Table3[[#This Row],[Name]],"|"),1,2)),"")</f>
        <v>Pre-alarm Lo</v>
      </c>
      <c r="F43" s="74"/>
      <c r="G43" s="74"/>
      <c r="H43" s="74" t="s">
        <v>736</v>
      </c>
      <c r="I43" s="74" t="s">
        <v>461</v>
      </c>
      <c r="J43" s="31"/>
      <c r="K43" s="74"/>
      <c r="L43" s="59" t="str">
        <f>IFERROR(TRIM(INDEX(_xlfn.TEXTSPLIT(Table3[[#This Row],[Name]],"|"),1,2)),"")</f>
        <v>Pre-alarm Lo</v>
      </c>
      <c r="Y43" s="14" t="s">
        <v>827</v>
      </c>
      <c r="Z43" s="14"/>
      <c r="AA43" s="14" t="s">
        <v>753</v>
      </c>
    </row>
    <row r="44" spans="1:27" s="22" customFormat="1" ht="14.4" hidden="1">
      <c r="A44" s="72" t="s">
        <v>732</v>
      </c>
      <c r="B44" s="74"/>
      <c r="C44" s="74" t="s">
        <v>828</v>
      </c>
      <c r="D44" s="33" t="str">
        <f t="shared" si="0"/>
        <v/>
      </c>
      <c r="E44" s="59" t="str">
        <f>IFERROR(TRIM(INDEX(_xlfn.TEXTSPLIT(Table3[[#This Row],[Name]],"|"),1,2)),"")</f>
        <v/>
      </c>
      <c r="F44" s="74"/>
      <c r="G44" s="74"/>
      <c r="H44" s="74" t="s">
        <v>461</v>
      </c>
      <c r="I44" s="74" t="s">
        <v>461</v>
      </c>
      <c r="J44" s="31"/>
      <c r="K44" s="74"/>
      <c r="L44" s="59" t="str">
        <f>IFERROR(TRIM(INDEX(_xlfn.TEXTSPLIT(Table3[[#This Row],[Name]],"|"),1,2)),"")</f>
        <v/>
      </c>
      <c r="Y44" s="95" t="s">
        <v>829</v>
      </c>
      <c r="Z44" s="95"/>
      <c r="AA44" s="95" t="s">
        <v>753</v>
      </c>
    </row>
    <row r="45" spans="1:27" s="22" customFormat="1" ht="14.4" hidden="1">
      <c r="A45" s="72" t="s">
        <v>732</v>
      </c>
      <c r="B45" s="74"/>
      <c r="C45" s="74" t="s">
        <v>830</v>
      </c>
      <c r="D45" s="33" t="str">
        <f t="shared" si="0"/>
        <v/>
      </c>
      <c r="E45" s="59" t="str">
        <f>IFERROR(TRIM(INDEX(_xlfn.TEXTSPLIT(Table3[[#This Row],[Name]],"|"),1,2)),"")</f>
        <v>Hi</v>
      </c>
      <c r="F45" s="74"/>
      <c r="G45" s="74"/>
      <c r="H45" s="74" t="s">
        <v>736</v>
      </c>
      <c r="I45" s="74" t="s">
        <v>461</v>
      </c>
      <c r="J45" s="31"/>
      <c r="K45" s="74"/>
      <c r="L45" s="59" t="str">
        <f>IFERROR(TRIM(INDEX(_xlfn.TEXTSPLIT(Table3[[#This Row],[Name]],"|"),1,2)),"")</f>
        <v>Hi</v>
      </c>
      <c r="Y45" s="14" t="s">
        <v>831</v>
      </c>
      <c r="Z45" s="14">
        <v>140</v>
      </c>
      <c r="AA45" s="14" t="s">
        <v>753</v>
      </c>
    </row>
    <row r="46" spans="1:27" s="22" customFormat="1" ht="14.4" hidden="1">
      <c r="A46" s="72" t="s">
        <v>732</v>
      </c>
      <c r="B46" s="74"/>
      <c r="C46" s="74" t="s">
        <v>832</v>
      </c>
      <c r="D46" s="33" t="str">
        <f t="shared" si="0"/>
        <v/>
      </c>
      <c r="E46" s="59" t="str">
        <f>IFERROR(TRIM(INDEX(_xlfn.TEXTSPLIT(Table3[[#This Row],[Name]],"|"),1,2)),"")</f>
        <v>Lo</v>
      </c>
      <c r="F46" s="74"/>
      <c r="G46" s="74"/>
      <c r="H46" s="74" t="s">
        <v>736</v>
      </c>
      <c r="I46" s="74" t="s">
        <v>461</v>
      </c>
      <c r="J46" s="31"/>
      <c r="K46" s="74"/>
      <c r="L46" s="59" t="str">
        <f>IFERROR(TRIM(INDEX(_xlfn.TEXTSPLIT(Table3[[#This Row],[Name]],"|"),1,2)),"")</f>
        <v>Lo</v>
      </c>
      <c r="Y46" s="95" t="s">
        <v>833</v>
      </c>
      <c r="Z46" s="88">
        <v>150</v>
      </c>
      <c r="AA46" s="95" t="s">
        <v>753</v>
      </c>
    </row>
    <row r="47" spans="1:27" s="22" customFormat="1" ht="14.4" hidden="1">
      <c r="A47" s="72" t="s">
        <v>732</v>
      </c>
      <c r="B47" s="74"/>
      <c r="C47" s="74" t="s">
        <v>834</v>
      </c>
      <c r="D47" s="33" t="str">
        <f t="shared" si="0"/>
        <v/>
      </c>
      <c r="E47" s="59" t="str">
        <f>IFERROR(TRIM(INDEX(_xlfn.TEXTSPLIT(Table3[[#This Row],[Name]],"|"),1,2)),"")</f>
        <v>LoLo</v>
      </c>
      <c r="F47" s="74"/>
      <c r="G47" s="74"/>
      <c r="H47" s="74" t="s">
        <v>736</v>
      </c>
      <c r="I47" s="74" t="s">
        <v>461</v>
      </c>
      <c r="J47" s="31"/>
      <c r="K47" s="74"/>
      <c r="L47" s="59" t="str">
        <f>IFERROR(TRIM(INDEX(_xlfn.TEXTSPLIT(Table3[[#This Row],[Name]],"|"),1,2)),"")</f>
        <v>LoLo</v>
      </c>
      <c r="Y47" s="14" t="s">
        <v>835</v>
      </c>
      <c r="Z47" s="14"/>
      <c r="AA47" s="14" t="s">
        <v>753</v>
      </c>
    </row>
    <row r="48" spans="1:27" s="22" customFormat="1" ht="14.4" hidden="1">
      <c r="A48" s="72" t="s">
        <v>732</v>
      </c>
      <c r="B48" s="74"/>
      <c r="C48" s="74" t="s">
        <v>836</v>
      </c>
      <c r="D48" s="33" t="str">
        <f t="shared" si="0"/>
        <v/>
      </c>
      <c r="E48" s="59" t="str">
        <f>IFERROR(TRIM(INDEX(_xlfn.TEXTSPLIT(Table3[[#This Row],[Name]],"|"),1,2)),"")</f>
        <v>Pre-alarm Hi</v>
      </c>
      <c r="F48" s="74"/>
      <c r="G48" s="74"/>
      <c r="H48" s="74" t="s">
        <v>736</v>
      </c>
      <c r="I48" s="74" t="s">
        <v>461</v>
      </c>
      <c r="J48" s="31"/>
      <c r="K48" s="74"/>
      <c r="L48" s="59" t="str">
        <f>IFERROR(TRIM(INDEX(_xlfn.TEXTSPLIT(Table3[[#This Row],[Name]],"|"),1,2)),"")</f>
        <v>Pre-alarm Hi</v>
      </c>
      <c r="Y48" s="95" t="s">
        <v>837</v>
      </c>
      <c r="Z48" s="95"/>
      <c r="AA48" s="95" t="s">
        <v>753</v>
      </c>
    </row>
    <row r="49" spans="1:27" s="22" customFormat="1" ht="14.4" hidden="1">
      <c r="A49" s="72" t="s">
        <v>732</v>
      </c>
      <c r="B49" s="74"/>
      <c r="C49" s="74" t="s">
        <v>838</v>
      </c>
      <c r="D49" s="33" t="str">
        <f t="shared" si="0"/>
        <v/>
      </c>
      <c r="E49" s="59" t="str">
        <f>IFERROR(TRIM(INDEX(_xlfn.TEXTSPLIT(Table3[[#This Row],[Name]],"|"),1,2)),"")</f>
        <v>Pre-alarm Lo</v>
      </c>
      <c r="F49" s="74"/>
      <c r="G49" s="74"/>
      <c r="H49" s="74" t="s">
        <v>736</v>
      </c>
      <c r="I49" s="74" t="s">
        <v>461</v>
      </c>
      <c r="J49" s="31"/>
      <c r="K49" s="74"/>
      <c r="L49" s="59" t="str">
        <f>IFERROR(TRIM(INDEX(_xlfn.TEXTSPLIT(Table3[[#This Row],[Name]],"|"),1,2)),"")</f>
        <v>Pre-alarm Lo</v>
      </c>
      <c r="Y49" s="14" t="s">
        <v>839</v>
      </c>
      <c r="Z49" s="14">
        <v>274</v>
      </c>
      <c r="AA49" s="14" t="s">
        <v>840</v>
      </c>
    </row>
    <row r="50" spans="1:27" s="22" customFormat="1" ht="14.4" hidden="1">
      <c r="A50" s="72" t="s">
        <v>732</v>
      </c>
      <c r="B50" s="74"/>
      <c r="C50" s="74" t="s">
        <v>841</v>
      </c>
      <c r="D50" s="33" t="str">
        <f t="shared" si="0"/>
        <v/>
      </c>
      <c r="E50" s="59" t="str">
        <f>IFERROR(TRIM(INDEX(_xlfn.TEXTSPLIT(Table3[[#This Row],[Name]],"|"),1,2)),"")</f>
        <v/>
      </c>
      <c r="F50" s="74"/>
      <c r="G50" s="74"/>
      <c r="H50" s="74" t="s">
        <v>461</v>
      </c>
      <c r="I50" s="74" t="s">
        <v>461</v>
      </c>
      <c r="J50" s="31"/>
      <c r="K50" s="74"/>
      <c r="L50" s="59" t="str">
        <f>IFERROR(TRIM(INDEX(_xlfn.TEXTSPLIT(Table3[[#This Row],[Name]],"|"),1,2)),"")</f>
        <v/>
      </c>
      <c r="Y50" s="95" t="s">
        <v>839</v>
      </c>
      <c r="Z50" s="95">
        <v>308</v>
      </c>
      <c r="AA50" s="95" t="s">
        <v>840</v>
      </c>
    </row>
    <row r="51" spans="1:27" s="22" customFormat="1" ht="14.4" hidden="1">
      <c r="A51" s="72" t="s">
        <v>732</v>
      </c>
      <c r="B51" s="74"/>
      <c r="C51" s="74" t="s">
        <v>842</v>
      </c>
      <c r="D51" s="33" t="str">
        <f t="shared" si="0"/>
        <v/>
      </c>
      <c r="E51" s="59" t="str">
        <f>IFERROR(TRIM(INDEX(_xlfn.TEXTSPLIT(Table3[[#This Row],[Name]],"|"),1,2)),"")</f>
        <v>Hi</v>
      </c>
      <c r="F51" s="74"/>
      <c r="G51" s="74"/>
      <c r="H51" s="74" t="s">
        <v>736</v>
      </c>
      <c r="I51" s="74" t="s">
        <v>461</v>
      </c>
      <c r="J51" s="31"/>
      <c r="K51" s="74"/>
      <c r="L51" s="59" t="str">
        <f>IFERROR(TRIM(INDEX(_xlfn.TEXTSPLIT(Table3[[#This Row],[Name]],"|"),1,2)),"")</f>
        <v>Hi</v>
      </c>
      <c r="Y51" s="14" t="s">
        <v>843</v>
      </c>
      <c r="Z51" s="14"/>
      <c r="AA51" s="14" t="s">
        <v>840</v>
      </c>
    </row>
    <row r="52" spans="1:27" ht="14.4">
      <c r="A52" s="56" t="s">
        <v>732</v>
      </c>
      <c r="B52" s="33"/>
      <c r="C52" s="33" t="s">
        <v>844</v>
      </c>
      <c r="D52" s="33" t="str">
        <f t="shared" si="0"/>
        <v/>
      </c>
      <c r="E52" s="57" t="str">
        <f>IFERROR(TRIM(INDEX(_xlfn.TEXTSPLIT(Table3[[#This Row],[Name]],"|"),1,2)),"")</f>
        <v/>
      </c>
      <c r="F52" s="33"/>
      <c r="G52" s="33"/>
      <c r="H52" s="33" t="s">
        <v>530</v>
      </c>
      <c r="I52" s="33" t="s">
        <v>530</v>
      </c>
      <c r="J52" s="32"/>
      <c r="K52" s="33"/>
      <c r="L52" s="57" t="str">
        <f>IFERROR(TRIM(INDEX(_xlfn.TEXTSPLIT(Table3[[#This Row],[Name]],"|"),1,2)),"")</f>
        <v/>
      </c>
      <c r="Y52" s="95" t="s">
        <v>845</v>
      </c>
      <c r="Z52" s="95">
        <v>274</v>
      </c>
      <c r="AA52" s="95" t="s">
        <v>840</v>
      </c>
    </row>
    <row r="53" spans="1:27" ht="14.4" hidden="1">
      <c r="A53" s="56" t="s">
        <v>732</v>
      </c>
      <c r="B53" s="33"/>
      <c r="C53" s="33" t="s">
        <v>846</v>
      </c>
      <c r="D53" s="33" t="str">
        <f t="shared" si="0"/>
        <v/>
      </c>
      <c r="E53" s="57" t="str">
        <f>IFERROR(TRIM(INDEX(_xlfn.TEXTSPLIT(Table3[[#This Row],[Name]],"|"),1,2)),"")</f>
        <v>Hi</v>
      </c>
      <c r="F53" s="33"/>
      <c r="G53" s="33"/>
      <c r="H53" s="33" t="s">
        <v>736</v>
      </c>
      <c r="I53" s="33" t="s">
        <v>530</v>
      </c>
      <c r="J53" s="32"/>
      <c r="K53" s="33"/>
      <c r="L53" s="57" t="str">
        <f>IFERROR(TRIM(INDEX(_xlfn.TEXTSPLIT(Table3[[#This Row],[Name]],"|"),1,2)),"")</f>
        <v>Hi</v>
      </c>
      <c r="Y53" s="14" t="s">
        <v>847</v>
      </c>
      <c r="Z53" s="14">
        <v>308</v>
      </c>
      <c r="AA53" s="14" t="s">
        <v>840</v>
      </c>
    </row>
    <row r="54" spans="1:27" ht="14.4" hidden="1">
      <c r="A54" s="56" t="s">
        <v>732</v>
      </c>
      <c r="B54" s="33"/>
      <c r="C54" s="33" t="s">
        <v>848</v>
      </c>
      <c r="D54" s="33" t="str">
        <f t="shared" si="0"/>
        <v/>
      </c>
      <c r="E54" s="57" t="str">
        <f>IFERROR(TRIM(INDEX(_xlfn.TEXTSPLIT(Table3[[#This Row],[Name]],"|"),1,2)),"")</f>
        <v>Lo</v>
      </c>
      <c r="F54" s="33"/>
      <c r="G54" s="33"/>
      <c r="H54" s="33" t="s">
        <v>736</v>
      </c>
      <c r="I54" s="33" t="s">
        <v>530</v>
      </c>
      <c r="J54" s="32"/>
      <c r="K54" s="33"/>
      <c r="L54" s="57" t="str">
        <f>IFERROR(TRIM(INDEX(_xlfn.TEXTSPLIT(Table3[[#This Row],[Name]],"|"),1,2)),"")</f>
        <v>Lo</v>
      </c>
      <c r="Y54" s="95" t="s">
        <v>849</v>
      </c>
      <c r="Z54" s="95"/>
      <c r="AA54" s="95" t="s">
        <v>840</v>
      </c>
    </row>
    <row r="55" spans="1:27" ht="14.4" hidden="1">
      <c r="A55" s="56" t="s">
        <v>732</v>
      </c>
      <c r="B55" s="33"/>
      <c r="C55" s="33" t="s">
        <v>850</v>
      </c>
      <c r="D55" s="33" t="str">
        <f t="shared" si="0"/>
        <v/>
      </c>
      <c r="E55" s="57" t="str">
        <f>IFERROR(TRIM(INDEX(_xlfn.TEXTSPLIT(Table3[[#This Row],[Name]],"|"),1,2)),"")</f>
        <v>Pre-alarm Lo</v>
      </c>
      <c r="F55" s="33"/>
      <c r="G55" s="33"/>
      <c r="H55" s="33" t="s">
        <v>736</v>
      </c>
      <c r="I55" s="33" t="s">
        <v>530</v>
      </c>
      <c r="J55" s="32"/>
      <c r="K55" s="33"/>
      <c r="L55" s="57" t="str">
        <f>IFERROR(TRIM(INDEX(_xlfn.TEXTSPLIT(Table3[[#This Row],[Name]],"|"),1,2)),"")</f>
        <v>Pre-alarm Lo</v>
      </c>
      <c r="Y55" s="14" t="s">
        <v>851</v>
      </c>
      <c r="Z55" s="14">
        <v>274</v>
      </c>
      <c r="AA55" s="14" t="s">
        <v>840</v>
      </c>
    </row>
    <row r="56" spans="1:27" ht="14.4" hidden="1">
      <c r="A56" s="56" t="s">
        <v>732</v>
      </c>
      <c r="B56" s="33"/>
      <c r="C56" s="33" t="s">
        <v>852</v>
      </c>
      <c r="D56" s="33" t="str">
        <f t="shared" si="0"/>
        <v/>
      </c>
      <c r="E56" s="57" t="str">
        <f>IFERROR(TRIM(INDEX(_xlfn.TEXTSPLIT(Table3[[#This Row],[Name]],"|"),1,2)),"")</f>
        <v>Pressure - Suction Upstream Stage</v>
      </c>
      <c r="F56" s="33"/>
      <c r="G56" s="33"/>
      <c r="H56" s="33" t="s">
        <v>736</v>
      </c>
      <c r="I56" s="33" t="s">
        <v>530</v>
      </c>
      <c r="J56" s="32"/>
      <c r="K56" s="33"/>
      <c r="L56" s="57" t="str">
        <f>IFERROR(TRIM(INDEX(_xlfn.TEXTSPLIT(Table3[[#This Row],[Name]],"|"),1,2)),"")</f>
        <v>Pressure - Suction Upstream Stage</v>
      </c>
      <c r="Y56" s="95" t="s">
        <v>853</v>
      </c>
      <c r="Z56" s="95">
        <v>308</v>
      </c>
      <c r="AA56" s="95" t="s">
        <v>840</v>
      </c>
    </row>
    <row r="57" spans="1:27" s="22" customFormat="1" ht="14.4" hidden="1">
      <c r="A57" s="72" t="s">
        <v>732</v>
      </c>
      <c r="B57" s="74"/>
      <c r="C57" s="74" t="s">
        <v>854</v>
      </c>
      <c r="D57" s="33" t="str">
        <f t="shared" si="0"/>
        <v/>
      </c>
      <c r="E57" s="59" t="str">
        <f>IFERROR(TRIM(INDEX(_xlfn.TEXTSPLIT(Table3[[#This Row],[Name]],"|"),1,2)),"")</f>
        <v/>
      </c>
      <c r="F57" s="74"/>
      <c r="G57" s="74"/>
      <c r="H57" s="74" t="s">
        <v>461</v>
      </c>
      <c r="I57" s="74" t="s">
        <v>461</v>
      </c>
      <c r="J57" s="31"/>
      <c r="K57" s="74"/>
      <c r="L57" s="59" t="str">
        <f>IFERROR(TRIM(INDEX(_xlfn.TEXTSPLIT(Table3[[#This Row],[Name]],"|"),1,2)),"")</f>
        <v/>
      </c>
      <c r="Y57" s="14" t="s">
        <v>855</v>
      </c>
      <c r="Z57" s="14"/>
      <c r="AA57" s="14" t="s">
        <v>840</v>
      </c>
    </row>
    <row r="58" spans="1:27" s="22" customFormat="1" ht="14.4" hidden="1">
      <c r="A58" s="72" t="s">
        <v>732</v>
      </c>
      <c r="B58" s="74"/>
      <c r="C58" s="74" t="s">
        <v>856</v>
      </c>
      <c r="D58" s="33" t="str">
        <f t="shared" si="0"/>
        <v/>
      </c>
      <c r="E58" s="59" t="str">
        <f>IFERROR(TRIM(INDEX(_xlfn.TEXTSPLIT(Table3[[#This Row],[Name]],"|"),1,2)),"")</f>
        <v>Hi</v>
      </c>
      <c r="F58" s="74"/>
      <c r="G58" s="74"/>
      <c r="H58" s="74" t="s">
        <v>736</v>
      </c>
      <c r="I58" s="74" t="s">
        <v>461</v>
      </c>
      <c r="J58" s="31"/>
      <c r="K58" s="74"/>
      <c r="L58" s="59" t="str">
        <f>IFERROR(TRIM(INDEX(_xlfn.TEXTSPLIT(Table3[[#This Row],[Name]],"|"),1,2)),"")</f>
        <v>Hi</v>
      </c>
      <c r="Y58" s="95" t="s">
        <v>857</v>
      </c>
      <c r="Z58" s="95">
        <v>274</v>
      </c>
      <c r="AA58" s="95" t="s">
        <v>840</v>
      </c>
    </row>
    <row r="59" spans="1:27" s="22" customFormat="1" ht="14.4" hidden="1">
      <c r="A59" s="72" t="s">
        <v>732</v>
      </c>
      <c r="B59" s="74"/>
      <c r="C59" s="74" t="s">
        <v>858</v>
      </c>
      <c r="D59" s="33" t="str">
        <f t="shared" si="0"/>
        <v/>
      </c>
      <c r="E59" s="59" t="str">
        <f>IFERROR(TRIM(INDEX(_xlfn.TEXTSPLIT(Table3[[#This Row],[Name]],"|"),1,2)),"")</f>
        <v>Lo</v>
      </c>
      <c r="F59" s="74"/>
      <c r="G59" s="74"/>
      <c r="H59" s="74" t="s">
        <v>736</v>
      </c>
      <c r="I59" s="74" t="s">
        <v>461</v>
      </c>
      <c r="J59" s="31"/>
      <c r="K59" s="74"/>
      <c r="L59" s="59" t="str">
        <f>IFERROR(TRIM(INDEX(_xlfn.TEXTSPLIT(Table3[[#This Row],[Name]],"|"),1,2)),"")</f>
        <v>Lo</v>
      </c>
      <c r="Y59" s="14" t="s">
        <v>859</v>
      </c>
      <c r="Z59" s="14">
        <v>308</v>
      </c>
      <c r="AA59" s="14" t="s">
        <v>840</v>
      </c>
    </row>
    <row r="60" spans="1:27" s="22" customFormat="1" ht="14.4" hidden="1">
      <c r="A60" s="72" t="s">
        <v>732</v>
      </c>
      <c r="B60" s="74"/>
      <c r="C60" s="74" t="s">
        <v>860</v>
      </c>
      <c r="D60" s="33" t="str">
        <f t="shared" si="0"/>
        <v/>
      </c>
      <c r="E60" s="59" t="str">
        <f>IFERROR(TRIM(INDEX(_xlfn.TEXTSPLIT(Table3[[#This Row],[Name]],"|"),1,2)),"")</f>
        <v>Pre-alarm Hi</v>
      </c>
      <c r="F60" s="74"/>
      <c r="G60" s="74"/>
      <c r="H60" s="74" t="s">
        <v>736</v>
      </c>
      <c r="I60" s="74" t="s">
        <v>461</v>
      </c>
      <c r="J60" s="31"/>
      <c r="K60" s="74"/>
      <c r="L60" s="59" t="str">
        <f>IFERROR(TRIM(INDEX(_xlfn.TEXTSPLIT(Table3[[#This Row],[Name]],"|"),1,2)),"")</f>
        <v>Pre-alarm Hi</v>
      </c>
      <c r="Y60" s="95" t="s">
        <v>861</v>
      </c>
      <c r="Z60" s="95"/>
      <c r="AA60" s="95" t="s">
        <v>840</v>
      </c>
    </row>
    <row r="61" spans="1:27" s="22" customFormat="1" ht="14.4" hidden="1">
      <c r="A61" s="72" t="s">
        <v>732</v>
      </c>
      <c r="B61" s="74"/>
      <c r="C61" s="74" t="s">
        <v>862</v>
      </c>
      <c r="D61" s="33" t="str">
        <f t="shared" si="0"/>
        <v/>
      </c>
      <c r="E61" s="59" t="str">
        <f>IFERROR(TRIM(INDEX(_xlfn.TEXTSPLIT(Table3[[#This Row],[Name]],"|"),1,2)),"")</f>
        <v>Pre-alarm Lo</v>
      </c>
      <c r="F61" s="74"/>
      <c r="G61" s="74"/>
      <c r="H61" s="74" t="s">
        <v>736</v>
      </c>
      <c r="I61" s="74" t="s">
        <v>461</v>
      </c>
      <c r="J61" s="31"/>
      <c r="K61" s="74"/>
      <c r="L61" s="59" t="str">
        <f>IFERROR(TRIM(INDEX(_xlfn.TEXTSPLIT(Table3[[#This Row],[Name]],"|"),1,2)),"")</f>
        <v>Pre-alarm Lo</v>
      </c>
      <c r="Y61" s="14" t="s">
        <v>863</v>
      </c>
      <c r="Z61" s="14">
        <v>0.4</v>
      </c>
      <c r="AA61" s="14" t="s">
        <v>13</v>
      </c>
    </row>
    <row r="62" spans="1:27" ht="14.4" hidden="1">
      <c r="A62" s="56" t="s">
        <v>732</v>
      </c>
      <c r="B62" s="33" t="s">
        <v>738</v>
      </c>
      <c r="C62" s="33" t="s">
        <v>864</v>
      </c>
      <c r="D62" s="33" t="str">
        <f t="shared" si="0"/>
        <v>PIT1145</v>
      </c>
      <c r="E62" s="57" t="str">
        <f>IFERROR(TRIM(INDEX(_xlfn.TEXTSPLIT(Table3[[#This Row],[Name]],"|"),1,2)),"")</f>
        <v/>
      </c>
      <c r="F62" s="55" t="s">
        <v>865</v>
      </c>
      <c r="G62" s="33" t="s">
        <v>481</v>
      </c>
      <c r="H62" s="33" t="s">
        <v>461</v>
      </c>
      <c r="I62" s="33" t="s">
        <v>461</v>
      </c>
      <c r="J62" s="32" t="s">
        <v>773</v>
      </c>
      <c r="K62" s="55" t="s">
        <v>866</v>
      </c>
      <c r="L62" s="57" t="str">
        <f>IFERROR(TRIM(INDEX(_xlfn.TEXTSPLIT(Table3[[#This Row],[Name]],"|"),1,2)),"")</f>
        <v/>
      </c>
      <c r="Y62" s="95" t="s">
        <v>867</v>
      </c>
      <c r="Z62" s="95">
        <v>0.5</v>
      </c>
      <c r="AA62" s="95" t="s">
        <v>13</v>
      </c>
    </row>
    <row r="63" spans="1:27" ht="14.4" hidden="1">
      <c r="A63" s="56" t="s">
        <v>732</v>
      </c>
      <c r="B63" s="33" t="s">
        <v>738</v>
      </c>
      <c r="C63" s="33" t="s">
        <v>868</v>
      </c>
      <c r="D63" s="33" t="str">
        <f t="shared" si="0"/>
        <v>2.5</v>
      </c>
      <c r="E63" s="57" t="str">
        <f>IFERROR(TRIM(INDEX(_xlfn.TEXTSPLIT(Table3[[#This Row],[Name]],"|"),1,2)),"")</f>
        <v>Hi</v>
      </c>
      <c r="F63" s="33">
        <v>2.5</v>
      </c>
      <c r="G63" s="33" t="s">
        <v>481</v>
      </c>
      <c r="H63" s="33" t="s">
        <v>736</v>
      </c>
      <c r="I63" s="33" t="s">
        <v>461</v>
      </c>
      <c r="J63" s="32"/>
      <c r="K63" s="55" t="s">
        <v>866</v>
      </c>
      <c r="L63" s="57" t="str">
        <f>IFERROR(TRIM(INDEX(_xlfn.TEXTSPLIT(Table3[[#This Row],[Name]],"|"),1,2)),"")</f>
        <v>Hi</v>
      </c>
      <c r="Y63" s="14" t="s">
        <v>869</v>
      </c>
      <c r="Z63" s="14"/>
      <c r="AA63" s="14" t="s">
        <v>13</v>
      </c>
    </row>
    <row r="64" spans="1:27" ht="14.4" hidden="1">
      <c r="A64" s="56" t="s">
        <v>732</v>
      </c>
      <c r="B64" s="33" t="s">
        <v>738</v>
      </c>
      <c r="C64" s="33" t="s">
        <v>870</v>
      </c>
      <c r="D64" s="33" t="str">
        <f t="shared" si="0"/>
        <v>1.4</v>
      </c>
      <c r="E64" s="57" t="str">
        <f>IFERROR(TRIM(INDEX(_xlfn.TEXTSPLIT(Table3[[#This Row],[Name]],"|"),1,2)),"")</f>
        <v>Lo</v>
      </c>
      <c r="F64" s="33">
        <v>1.4</v>
      </c>
      <c r="G64" s="33" t="s">
        <v>481</v>
      </c>
      <c r="H64" s="33" t="s">
        <v>736</v>
      </c>
      <c r="I64" s="33" t="s">
        <v>461</v>
      </c>
      <c r="J64" s="32"/>
      <c r="K64" s="55" t="s">
        <v>866</v>
      </c>
      <c r="L64" s="57" t="str">
        <f>IFERROR(TRIM(INDEX(_xlfn.TEXTSPLIT(Table3[[#This Row],[Name]],"|"),1,2)),"")</f>
        <v>Lo</v>
      </c>
      <c r="Y64" s="95" t="s">
        <v>871</v>
      </c>
      <c r="Z64" s="95"/>
      <c r="AA64" s="95" t="s">
        <v>13</v>
      </c>
    </row>
    <row r="65" spans="1:27" ht="14.4" hidden="1">
      <c r="A65" s="56" t="s">
        <v>732</v>
      </c>
      <c r="B65" s="33" t="s">
        <v>738</v>
      </c>
      <c r="C65" s="33" t="s">
        <v>872</v>
      </c>
      <c r="D65" s="33" t="str">
        <f t="shared" si="0"/>
        <v/>
      </c>
      <c r="E65" s="57" t="str">
        <f>IFERROR(TRIM(INDEX(_xlfn.TEXTSPLIT(Table3[[#This Row],[Name]],"|"),1,2)),"")</f>
        <v>LoLo</v>
      </c>
      <c r="F65" s="33"/>
      <c r="G65" s="33" t="s">
        <v>481</v>
      </c>
      <c r="H65" s="33" t="s">
        <v>736</v>
      </c>
      <c r="I65" s="33" t="s">
        <v>461</v>
      </c>
      <c r="J65" s="32"/>
      <c r="K65" s="55" t="s">
        <v>866</v>
      </c>
      <c r="L65" s="57" t="str">
        <f>IFERROR(TRIM(INDEX(_xlfn.TEXTSPLIT(Table3[[#This Row],[Name]],"|"),1,2)),"")</f>
        <v>LoLo</v>
      </c>
      <c r="Y65" s="14" t="s">
        <v>873</v>
      </c>
      <c r="Z65" s="14">
        <v>0.4</v>
      </c>
      <c r="AA65" s="14" t="s">
        <v>13</v>
      </c>
    </row>
    <row r="66" spans="1:27" ht="14.4" hidden="1">
      <c r="A66" s="56" t="s">
        <v>732</v>
      </c>
      <c r="B66" s="33" t="s">
        <v>738</v>
      </c>
      <c r="C66" s="33" t="s">
        <v>874</v>
      </c>
      <c r="D66" s="33" t="str">
        <f t="shared" ref="D66:D129" si="1">_xlfn.REGEXREPLACE(F66, ".*-([A-Za-z]+)-([A-Za-z0-9]+).*", "$1$2")</f>
        <v/>
      </c>
      <c r="E66" s="57" t="str">
        <f>IFERROR(TRIM(INDEX(_xlfn.TEXTSPLIT(Table3[[#This Row],[Name]],"|"),1,2)),"")</f>
        <v>Pre-alarm Hi</v>
      </c>
      <c r="F66" s="33"/>
      <c r="G66" s="33" t="s">
        <v>481</v>
      </c>
      <c r="H66" s="33" t="s">
        <v>736</v>
      </c>
      <c r="I66" s="33" t="s">
        <v>461</v>
      </c>
      <c r="J66" s="32"/>
      <c r="K66" s="55" t="s">
        <v>866</v>
      </c>
      <c r="L66" s="57" t="str">
        <f>IFERROR(TRIM(INDEX(_xlfn.TEXTSPLIT(Table3[[#This Row],[Name]],"|"),1,2)),"")</f>
        <v>Pre-alarm Hi</v>
      </c>
      <c r="Y66" s="95" t="s">
        <v>875</v>
      </c>
      <c r="Z66" s="95">
        <v>0.5</v>
      </c>
      <c r="AA66" s="95" t="s">
        <v>13</v>
      </c>
    </row>
    <row r="67" spans="1:27" ht="14.4" hidden="1">
      <c r="A67" s="56" t="s">
        <v>732</v>
      </c>
      <c r="B67" s="33" t="s">
        <v>738</v>
      </c>
      <c r="C67" s="33" t="s">
        <v>876</v>
      </c>
      <c r="D67" s="33" t="str">
        <f t="shared" si="1"/>
        <v/>
      </c>
      <c r="E67" s="57" t="str">
        <f>IFERROR(TRIM(INDEX(_xlfn.TEXTSPLIT(Table3[[#This Row],[Name]],"|"),1,2)),"")</f>
        <v>Pre-alarm Lo</v>
      </c>
      <c r="F67" s="33"/>
      <c r="G67" s="33" t="s">
        <v>481</v>
      </c>
      <c r="H67" s="33" t="s">
        <v>736</v>
      </c>
      <c r="I67" s="33" t="s">
        <v>461</v>
      </c>
      <c r="J67" s="32"/>
      <c r="K67" s="55" t="s">
        <v>866</v>
      </c>
      <c r="L67" s="57" t="str">
        <f>IFERROR(TRIM(INDEX(_xlfn.TEXTSPLIT(Table3[[#This Row],[Name]],"|"),1,2)),"")</f>
        <v>Pre-alarm Lo</v>
      </c>
      <c r="Y67" s="14" t="s">
        <v>877</v>
      </c>
      <c r="Z67" s="14"/>
      <c r="AA67" s="14" t="s">
        <v>13</v>
      </c>
    </row>
    <row r="68" spans="1:27" ht="14.4" hidden="1">
      <c r="A68" s="56" t="s">
        <v>732</v>
      </c>
      <c r="B68" s="33" t="s">
        <v>738</v>
      </c>
      <c r="C68" s="33" t="s">
        <v>878</v>
      </c>
      <c r="D68" s="33" t="str">
        <f t="shared" si="1"/>
        <v>PT1146</v>
      </c>
      <c r="E68" s="57" t="str">
        <f>IFERROR(TRIM(INDEX(_xlfn.TEXTSPLIT(Table3[[#This Row],[Name]],"|"),1,2)),"")</f>
        <v/>
      </c>
      <c r="F68" s="33" t="s">
        <v>879</v>
      </c>
      <c r="G68" s="33" t="s">
        <v>481</v>
      </c>
      <c r="H68" s="33" t="s">
        <v>461</v>
      </c>
      <c r="I68" s="33" t="s">
        <v>461</v>
      </c>
      <c r="J68" s="32"/>
      <c r="K68" s="33" t="s">
        <v>879</v>
      </c>
      <c r="L68" s="57" t="str">
        <f>IFERROR(TRIM(INDEX(_xlfn.TEXTSPLIT(Table3[[#This Row],[Name]],"|"),1,2)),"")</f>
        <v/>
      </c>
      <c r="Y68" s="95" t="s">
        <v>880</v>
      </c>
      <c r="Z68" s="95"/>
      <c r="AA68" s="95" t="s">
        <v>13</v>
      </c>
    </row>
    <row r="69" spans="1:27" ht="14.4" hidden="1">
      <c r="A69" s="56" t="s">
        <v>732</v>
      </c>
      <c r="B69" s="33" t="s">
        <v>738</v>
      </c>
      <c r="C69" s="33" t="s">
        <v>881</v>
      </c>
      <c r="D69" s="33" t="str">
        <f t="shared" si="1"/>
        <v/>
      </c>
      <c r="E69" s="57" t="str">
        <f>IFERROR(TRIM(INDEX(_xlfn.TEXTSPLIT(Table3[[#This Row],[Name]],"|"),1,2)),"")</f>
        <v>Hi</v>
      </c>
      <c r="F69" s="33"/>
      <c r="G69" s="33" t="s">
        <v>481</v>
      </c>
      <c r="H69" s="33" t="s">
        <v>736</v>
      </c>
      <c r="I69" s="33" t="s">
        <v>461</v>
      </c>
      <c r="J69" s="32"/>
      <c r="K69" s="33" t="s">
        <v>879</v>
      </c>
      <c r="L69" s="57" t="str">
        <f>IFERROR(TRIM(INDEX(_xlfn.TEXTSPLIT(Table3[[#This Row],[Name]],"|"),1,2)),"")</f>
        <v>Hi</v>
      </c>
      <c r="Y69" s="14" t="s">
        <v>882</v>
      </c>
      <c r="Z69" s="14">
        <v>0.6</v>
      </c>
      <c r="AA69" s="14" t="s">
        <v>13</v>
      </c>
    </row>
    <row r="70" spans="1:27" ht="14.4" hidden="1">
      <c r="A70" s="56" t="s">
        <v>732</v>
      </c>
      <c r="B70" s="33" t="s">
        <v>738</v>
      </c>
      <c r="C70" s="33" t="s">
        <v>883</v>
      </c>
      <c r="D70" s="33" t="str">
        <f t="shared" si="1"/>
        <v/>
      </c>
      <c r="E70" s="57" t="str">
        <f>IFERROR(TRIM(INDEX(_xlfn.TEXTSPLIT(Table3[[#This Row],[Name]],"|"),1,2)),"")</f>
        <v>Lo</v>
      </c>
      <c r="F70" s="33"/>
      <c r="G70" s="33" t="s">
        <v>481</v>
      </c>
      <c r="H70" s="33" t="s">
        <v>736</v>
      </c>
      <c r="I70" s="33" t="s">
        <v>461</v>
      </c>
      <c r="J70" s="32"/>
      <c r="K70" s="33" t="s">
        <v>879</v>
      </c>
      <c r="L70" s="57" t="str">
        <f>IFERROR(TRIM(INDEX(_xlfn.TEXTSPLIT(Table3[[#This Row],[Name]],"|"),1,2)),"")</f>
        <v>Lo</v>
      </c>
      <c r="Y70" s="95" t="s">
        <v>884</v>
      </c>
      <c r="Z70" s="95">
        <v>0.7</v>
      </c>
      <c r="AA70" s="95" t="s">
        <v>13</v>
      </c>
    </row>
    <row r="71" spans="1:27" ht="14.4" hidden="1">
      <c r="A71" s="56" t="s">
        <v>732</v>
      </c>
      <c r="B71" s="33" t="s">
        <v>738</v>
      </c>
      <c r="C71" s="33" t="s">
        <v>885</v>
      </c>
      <c r="D71" s="33" t="str">
        <f t="shared" si="1"/>
        <v>1.2</v>
      </c>
      <c r="E71" s="57" t="str">
        <f>IFERROR(TRIM(INDEX(_xlfn.TEXTSPLIT(Table3[[#This Row],[Name]],"|"),1,2)),"")</f>
        <v>LoLo</v>
      </c>
      <c r="F71" s="33">
        <v>1.2</v>
      </c>
      <c r="G71" s="33" t="s">
        <v>481</v>
      </c>
      <c r="H71" s="33" t="s">
        <v>736</v>
      </c>
      <c r="I71" s="33" t="s">
        <v>461</v>
      </c>
      <c r="J71" s="32"/>
      <c r="K71" s="33" t="s">
        <v>879</v>
      </c>
      <c r="L71" s="57" t="str">
        <f>IFERROR(TRIM(INDEX(_xlfn.TEXTSPLIT(Table3[[#This Row],[Name]],"|"),1,2)),"")</f>
        <v>LoLo</v>
      </c>
      <c r="Y71" s="14" t="s">
        <v>886</v>
      </c>
      <c r="Z71" s="14"/>
      <c r="AA71" s="14" t="s">
        <v>13</v>
      </c>
    </row>
    <row r="72" spans="1:27" ht="14.4" hidden="1">
      <c r="A72" s="56" t="s">
        <v>732</v>
      </c>
      <c r="B72" s="33" t="s">
        <v>738</v>
      </c>
      <c r="C72" s="33" t="s">
        <v>887</v>
      </c>
      <c r="D72" s="33" t="str">
        <f t="shared" si="1"/>
        <v/>
      </c>
      <c r="E72" s="57" t="str">
        <f>IFERROR(TRIM(INDEX(_xlfn.TEXTSPLIT(Table3[[#This Row],[Name]],"|"),1,2)),"")</f>
        <v>Pre-alarm Hi</v>
      </c>
      <c r="F72" s="33"/>
      <c r="G72" s="33" t="s">
        <v>481</v>
      </c>
      <c r="H72" s="33" t="s">
        <v>736</v>
      </c>
      <c r="I72" s="33" t="s">
        <v>461</v>
      </c>
      <c r="J72" s="32"/>
      <c r="K72" s="33" t="s">
        <v>879</v>
      </c>
      <c r="L72" s="57" t="str">
        <f>IFERROR(TRIM(INDEX(_xlfn.TEXTSPLIT(Table3[[#This Row],[Name]],"|"),1,2)),"")</f>
        <v>Pre-alarm Hi</v>
      </c>
      <c r="Y72" s="95" t="s">
        <v>888</v>
      </c>
      <c r="Z72" s="95"/>
      <c r="AA72" s="95" t="s">
        <v>13</v>
      </c>
    </row>
    <row r="73" spans="1:27" ht="14.4" hidden="1">
      <c r="A73" s="56" t="s">
        <v>732</v>
      </c>
      <c r="B73" s="33" t="s">
        <v>738</v>
      </c>
      <c r="C73" s="33" t="s">
        <v>889</v>
      </c>
      <c r="D73" s="33" t="str">
        <f t="shared" si="1"/>
        <v/>
      </c>
      <c r="E73" s="57" t="str">
        <f>IFERROR(TRIM(INDEX(_xlfn.TEXTSPLIT(Table3[[#This Row],[Name]],"|"),1,2)),"")</f>
        <v>Pre-alarm Lo</v>
      </c>
      <c r="F73" s="33"/>
      <c r="G73" s="33" t="s">
        <v>481</v>
      </c>
      <c r="H73" s="33" t="s">
        <v>736</v>
      </c>
      <c r="I73" s="33" t="s">
        <v>461</v>
      </c>
      <c r="J73" s="32"/>
      <c r="K73" s="33" t="s">
        <v>879</v>
      </c>
      <c r="L73" s="57" t="str">
        <f>IFERROR(TRIM(INDEX(_xlfn.TEXTSPLIT(Table3[[#This Row],[Name]],"|"),1,2)),"")</f>
        <v>Pre-alarm Lo</v>
      </c>
      <c r="Y73" s="14" t="s">
        <v>890</v>
      </c>
      <c r="Z73" s="14">
        <v>0.6</v>
      </c>
      <c r="AA73" s="14" t="s">
        <v>13</v>
      </c>
    </row>
    <row r="74" spans="1:27" s="22" customFormat="1" ht="14.4" hidden="1">
      <c r="A74" s="72" t="s">
        <v>732</v>
      </c>
      <c r="B74" s="74"/>
      <c r="C74" s="74" t="s">
        <v>891</v>
      </c>
      <c r="D74" s="33" t="str">
        <f t="shared" si="1"/>
        <v/>
      </c>
      <c r="E74" s="59" t="str">
        <f>IFERROR(TRIM(INDEX(_xlfn.TEXTSPLIT(Table3[[#This Row],[Name]],"|"),1,2)),"")</f>
        <v/>
      </c>
      <c r="F74" s="74"/>
      <c r="G74" s="74"/>
      <c r="H74" s="74" t="s">
        <v>461</v>
      </c>
      <c r="I74" s="74" t="s">
        <v>461</v>
      </c>
      <c r="J74" s="31"/>
      <c r="K74" s="74"/>
      <c r="L74" s="59" t="str">
        <f>IFERROR(TRIM(INDEX(_xlfn.TEXTSPLIT(Table3[[#This Row],[Name]],"|"),1,2)),"")</f>
        <v/>
      </c>
      <c r="Y74" s="95" t="s">
        <v>892</v>
      </c>
      <c r="Z74" s="95">
        <v>0.7</v>
      </c>
      <c r="AA74" s="95" t="s">
        <v>13</v>
      </c>
    </row>
    <row r="75" spans="1:27" s="22" customFormat="1" ht="14.4" hidden="1">
      <c r="A75" s="72" t="s">
        <v>732</v>
      </c>
      <c r="B75" s="74"/>
      <c r="C75" s="74" t="s">
        <v>893</v>
      </c>
      <c r="D75" s="33" t="str">
        <f t="shared" si="1"/>
        <v/>
      </c>
      <c r="E75" s="59" t="str">
        <f>IFERROR(TRIM(INDEX(_xlfn.TEXTSPLIT(Table3[[#This Row],[Name]],"|"),1,2)),"")</f>
        <v>Hi</v>
      </c>
      <c r="F75" s="74"/>
      <c r="G75" s="74"/>
      <c r="H75" s="74" t="s">
        <v>736</v>
      </c>
      <c r="I75" s="74" t="s">
        <v>461</v>
      </c>
      <c r="J75" s="31"/>
      <c r="K75" s="74"/>
      <c r="L75" s="59" t="str">
        <f>IFERROR(TRIM(INDEX(_xlfn.TEXTSPLIT(Table3[[#This Row],[Name]],"|"),1,2)),"")</f>
        <v>Hi</v>
      </c>
      <c r="Y75" s="14" t="s">
        <v>894</v>
      </c>
      <c r="Z75" s="14"/>
      <c r="AA75" s="14" t="s">
        <v>13</v>
      </c>
    </row>
    <row r="76" spans="1:27" s="22" customFormat="1" ht="14.4" hidden="1">
      <c r="A76" s="72" t="s">
        <v>732</v>
      </c>
      <c r="B76" s="74"/>
      <c r="C76" s="74" t="s">
        <v>895</v>
      </c>
      <c r="D76" s="33" t="str">
        <f t="shared" si="1"/>
        <v/>
      </c>
      <c r="E76" s="59" t="str">
        <f>IFERROR(TRIM(INDEX(_xlfn.TEXTSPLIT(Table3[[#This Row],[Name]],"|"),1,2)),"")</f>
        <v>Lo</v>
      </c>
      <c r="F76" s="74"/>
      <c r="G76" s="74"/>
      <c r="H76" s="74" t="s">
        <v>736</v>
      </c>
      <c r="I76" s="74" t="s">
        <v>461</v>
      </c>
      <c r="J76" s="31"/>
      <c r="K76" s="74"/>
      <c r="L76" s="59" t="str">
        <f>IFERROR(TRIM(INDEX(_xlfn.TEXTSPLIT(Table3[[#This Row],[Name]],"|"),1,2)),"")</f>
        <v>Lo</v>
      </c>
      <c r="Y76" s="95" t="s">
        <v>896</v>
      </c>
      <c r="Z76" s="95"/>
      <c r="AA76" s="95" t="s">
        <v>13</v>
      </c>
    </row>
    <row r="77" spans="1:27" s="22" customFormat="1" ht="14.4" hidden="1">
      <c r="A77" s="72" t="s">
        <v>732</v>
      </c>
      <c r="B77" s="74"/>
      <c r="C77" s="74" t="s">
        <v>897</v>
      </c>
      <c r="D77" s="33" t="str">
        <f t="shared" si="1"/>
        <v/>
      </c>
      <c r="E77" s="59" t="str">
        <f>IFERROR(TRIM(INDEX(_xlfn.TEXTSPLIT(Table3[[#This Row],[Name]],"|"),1,2)),"")</f>
        <v>LoLo</v>
      </c>
      <c r="F77" s="74"/>
      <c r="G77" s="74"/>
      <c r="H77" s="74" t="s">
        <v>736</v>
      </c>
      <c r="I77" s="74" t="s">
        <v>461</v>
      </c>
      <c r="J77" s="31"/>
      <c r="K77" s="74"/>
      <c r="L77" s="59" t="str">
        <f>IFERROR(TRIM(INDEX(_xlfn.TEXTSPLIT(Table3[[#This Row],[Name]],"|"),1,2)),"")</f>
        <v>LoLo</v>
      </c>
      <c r="Y77" s="14" t="s">
        <v>898</v>
      </c>
      <c r="Z77" s="14">
        <v>1</v>
      </c>
      <c r="AA77" s="14" t="s">
        <v>741</v>
      </c>
    </row>
    <row r="78" spans="1:27" s="22" customFormat="1" ht="14.4" hidden="1">
      <c r="A78" s="72" t="s">
        <v>732</v>
      </c>
      <c r="B78" s="74"/>
      <c r="C78" s="74" t="s">
        <v>899</v>
      </c>
      <c r="D78" s="33" t="str">
        <f t="shared" si="1"/>
        <v/>
      </c>
      <c r="E78" s="59" t="str">
        <f>IFERROR(TRIM(INDEX(_xlfn.TEXTSPLIT(Table3[[#This Row],[Name]],"|"),1,2)),"")</f>
        <v>Pre-alarm Hi</v>
      </c>
      <c r="F78" s="74"/>
      <c r="G78" s="74"/>
      <c r="H78" s="74" t="s">
        <v>736</v>
      </c>
      <c r="I78" s="74" t="s">
        <v>461</v>
      </c>
      <c r="J78" s="31"/>
      <c r="K78" s="74"/>
      <c r="L78" s="59" t="str">
        <f>IFERROR(TRIM(INDEX(_xlfn.TEXTSPLIT(Table3[[#This Row],[Name]],"|"),1,2)),"")</f>
        <v>Pre-alarm Hi</v>
      </c>
      <c r="Y78" s="95" t="s">
        <v>900</v>
      </c>
      <c r="Z78" s="95"/>
      <c r="AA78" s="95" t="s">
        <v>741</v>
      </c>
    </row>
    <row r="79" spans="1:27" s="22" customFormat="1" ht="14.4" hidden="1">
      <c r="A79" s="72" t="s">
        <v>732</v>
      </c>
      <c r="B79" s="74"/>
      <c r="C79" s="74" t="s">
        <v>901</v>
      </c>
      <c r="D79" s="33" t="str">
        <f t="shared" si="1"/>
        <v/>
      </c>
      <c r="E79" s="59" t="str">
        <f>IFERROR(TRIM(INDEX(_xlfn.TEXTSPLIT(Table3[[#This Row],[Name]],"|"),1,2)),"")</f>
        <v>Pre-alarm Lo</v>
      </c>
      <c r="F79" s="74"/>
      <c r="G79" s="74"/>
      <c r="H79" s="74" t="s">
        <v>736</v>
      </c>
      <c r="I79" s="74" t="s">
        <v>461</v>
      </c>
      <c r="J79" s="31"/>
      <c r="K79" s="74"/>
      <c r="L79" s="59" t="str">
        <f>IFERROR(TRIM(INDEX(_xlfn.TEXTSPLIT(Table3[[#This Row],[Name]],"|"),1,2)),"")</f>
        <v>Pre-alarm Lo</v>
      </c>
      <c r="Y79" s="14" t="s">
        <v>902</v>
      </c>
      <c r="Z79" s="14"/>
      <c r="AA79" s="14" t="s">
        <v>741</v>
      </c>
    </row>
    <row r="80" spans="1:27" s="22" customFormat="1" ht="14.4" hidden="1">
      <c r="A80" s="72" t="s">
        <v>732</v>
      </c>
      <c r="B80" s="74"/>
      <c r="C80" s="74" t="s">
        <v>903</v>
      </c>
      <c r="D80" s="33" t="str">
        <f t="shared" si="1"/>
        <v/>
      </c>
      <c r="E80" s="59" t="str">
        <f>IFERROR(TRIM(INDEX(_xlfn.TEXTSPLIT(Table3[[#This Row],[Name]],"|"),1,2)),"")</f>
        <v/>
      </c>
      <c r="F80" s="74"/>
      <c r="G80" s="74"/>
      <c r="H80" s="74" t="s">
        <v>461</v>
      </c>
      <c r="I80" s="74" t="s">
        <v>461</v>
      </c>
      <c r="J80" s="31"/>
      <c r="K80" s="74"/>
      <c r="L80" s="59" t="str">
        <f>IFERROR(TRIM(INDEX(_xlfn.TEXTSPLIT(Table3[[#This Row],[Name]],"|"),1,2)),"")</f>
        <v/>
      </c>
      <c r="Y80" s="95" t="s">
        <v>904</v>
      </c>
      <c r="Z80" s="95"/>
      <c r="AA80" s="95" t="s">
        <v>741</v>
      </c>
    </row>
    <row r="81" spans="1:27" s="22" customFormat="1" ht="14.4" hidden="1">
      <c r="A81" s="72" t="s">
        <v>732</v>
      </c>
      <c r="B81" s="74"/>
      <c r="C81" s="74" t="s">
        <v>905</v>
      </c>
      <c r="D81" s="33" t="str">
        <f t="shared" si="1"/>
        <v/>
      </c>
      <c r="E81" s="59" t="str">
        <f>IFERROR(TRIM(INDEX(_xlfn.TEXTSPLIT(Table3[[#This Row],[Name]],"|"),1,2)),"")</f>
        <v>Hi</v>
      </c>
      <c r="F81" s="74"/>
      <c r="G81" s="74"/>
      <c r="H81" s="74" t="s">
        <v>736</v>
      </c>
      <c r="I81" s="74" t="s">
        <v>461</v>
      </c>
      <c r="J81" s="31"/>
      <c r="K81" s="74"/>
      <c r="L81" s="59" t="str">
        <f>IFERROR(TRIM(INDEX(_xlfn.TEXTSPLIT(Table3[[#This Row],[Name]],"|"),1,2)),"")</f>
        <v>Hi</v>
      </c>
      <c r="Y81" s="14" t="s">
        <v>906</v>
      </c>
      <c r="Z81" s="14">
        <v>3</v>
      </c>
      <c r="AA81" s="14" t="s">
        <v>481</v>
      </c>
    </row>
    <row r="82" spans="1:27" s="22" customFormat="1" ht="14.4" hidden="1">
      <c r="A82" s="72" t="s">
        <v>732</v>
      </c>
      <c r="B82" s="74"/>
      <c r="C82" s="74" t="s">
        <v>907</v>
      </c>
      <c r="D82" s="33" t="str">
        <f t="shared" si="1"/>
        <v/>
      </c>
      <c r="E82" s="59" t="str">
        <f>IFERROR(TRIM(INDEX(_xlfn.TEXTSPLIT(Table3[[#This Row],[Name]],"|"),1,2)),"")</f>
        <v>Lo</v>
      </c>
      <c r="F82" s="74"/>
      <c r="G82" s="74"/>
      <c r="H82" s="74" t="s">
        <v>736</v>
      </c>
      <c r="I82" s="74" t="s">
        <v>461</v>
      </c>
      <c r="J82" s="31"/>
      <c r="K82" s="74"/>
      <c r="L82" s="59" t="str">
        <f>IFERROR(TRIM(INDEX(_xlfn.TEXTSPLIT(Table3[[#This Row],[Name]],"|"),1,2)),"")</f>
        <v>Lo</v>
      </c>
      <c r="Y82" s="95" t="s">
        <v>908</v>
      </c>
      <c r="Z82" s="95">
        <v>7</v>
      </c>
      <c r="AA82" s="95" t="s">
        <v>481</v>
      </c>
    </row>
    <row r="83" spans="1:27" s="22" customFormat="1" ht="14.4" hidden="1">
      <c r="A83" s="72" t="s">
        <v>732</v>
      </c>
      <c r="B83" s="74"/>
      <c r="C83" s="74" t="s">
        <v>909</v>
      </c>
      <c r="D83" s="33" t="str">
        <f t="shared" si="1"/>
        <v/>
      </c>
      <c r="E83" s="59" t="str">
        <f>IFERROR(TRIM(INDEX(_xlfn.TEXTSPLIT(Table3[[#This Row],[Name]],"|"),1,2)),"")</f>
        <v>Pre-alarm Hi</v>
      </c>
      <c r="F83" s="74"/>
      <c r="G83" s="74"/>
      <c r="H83" s="74" t="s">
        <v>736</v>
      </c>
      <c r="I83" s="74" t="s">
        <v>461</v>
      </c>
      <c r="J83" s="31"/>
      <c r="K83" s="74"/>
      <c r="L83" s="59" t="str">
        <f>IFERROR(TRIM(INDEX(_xlfn.TEXTSPLIT(Table3[[#This Row],[Name]],"|"),1,2)),"")</f>
        <v>Pre-alarm Hi</v>
      </c>
      <c r="Y83" s="14" t="s">
        <v>910</v>
      </c>
      <c r="Z83" s="14">
        <v>0.35</v>
      </c>
      <c r="AA83" s="14" t="s">
        <v>481</v>
      </c>
    </row>
    <row r="84" spans="1:27" s="22" customFormat="1" ht="14.4" hidden="1">
      <c r="A84" s="72" t="s">
        <v>732</v>
      </c>
      <c r="B84" s="74"/>
      <c r="C84" s="74" t="s">
        <v>911</v>
      </c>
      <c r="D84" s="33" t="str">
        <f t="shared" si="1"/>
        <v/>
      </c>
      <c r="E84" s="59" t="str">
        <f>IFERROR(TRIM(INDEX(_xlfn.TEXTSPLIT(Table3[[#This Row],[Name]],"|"),1,2)),"")</f>
        <v>Pre-alarm Lo</v>
      </c>
      <c r="F84" s="74"/>
      <c r="G84" s="74"/>
      <c r="H84" s="74" t="s">
        <v>736</v>
      </c>
      <c r="I84" s="74" t="s">
        <v>461</v>
      </c>
      <c r="J84" s="31"/>
      <c r="K84" s="74"/>
      <c r="L84" s="59" t="str">
        <f>IFERROR(TRIM(INDEX(_xlfn.TEXTSPLIT(Table3[[#This Row],[Name]],"|"),1,2)),"")</f>
        <v>Pre-alarm Lo</v>
      </c>
      <c r="Y84" s="95" t="s">
        <v>912</v>
      </c>
      <c r="Z84" s="95">
        <v>3</v>
      </c>
      <c r="AA84" s="95" t="s">
        <v>481</v>
      </c>
    </row>
    <row r="85" spans="1:27" ht="14.4" hidden="1">
      <c r="A85" s="56" t="s">
        <v>732</v>
      </c>
      <c r="B85" s="33"/>
      <c r="C85" s="33" t="s">
        <v>913</v>
      </c>
      <c r="D85" s="33" t="str">
        <f t="shared" si="1"/>
        <v/>
      </c>
      <c r="E85" s="57" t="str">
        <f>IFERROR(TRIM(INDEX(_xlfn.TEXTSPLIT(Table3[[#This Row],[Name]],"|"),1,2)),"")</f>
        <v/>
      </c>
      <c r="F85" s="33"/>
      <c r="G85" s="33"/>
      <c r="H85" s="33" t="s">
        <v>482</v>
      </c>
      <c r="I85" s="33" t="s">
        <v>482</v>
      </c>
      <c r="J85" s="32"/>
      <c r="K85" s="33"/>
      <c r="L85" s="57" t="str">
        <f>IFERROR(TRIM(INDEX(_xlfn.TEXTSPLIT(Table3[[#This Row],[Name]],"|"),1,2)),"")</f>
        <v/>
      </c>
      <c r="Y85" s="14" t="s">
        <v>914</v>
      </c>
      <c r="Z85" s="14">
        <v>7</v>
      </c>
      <c r="AA85" s="14" t="s">
        <v>481</v>
      </c>
    </row>
    <row r="86" spans="1:27" ht="14.4">
      <c r="A86" s="56" t="s">
        <v>732</v>
      </c>
      <c r="B86" s="33"/>
      <c r="C86" s="33" t="s">
        <v>915</v>
      </c>
      <c r="D86" s="33" t="str">
        <f t="shared" si="1"/>
        <v/>
      </c>
      <c r="E86" s="57" t="str">
        <f>IFERROR(TRIM(INDEX(_xlfn.TEXTSPLIT(Table3[[#This Row],[Name]],"|"),1,2)),"")</f>
        <v/>
      </c>
      <c r="F86" s="33"/>
      <c r="G86" s="33"/>
      <c r="H86" s="33" t="s">
        <v>530</v>
      </c>
      <c r="I86" s="33" t="s">
        <v>530</v>
      </c>
      <c r="J86" s="32"/>
      <c r="K86" s="33"/>
      <c r="L86" s="57" t="str">
        <f>IFERROR(TRIM(INDEX(_xlfn.TEXTSPLIT(Table3[[#This Row],[Name]],"|"),1,2)),"")</f>
        <v/>
      </c>
      <c r="Y86" s="95" t="s">
        <v>916</v>
      </c>
      <c r="Z86" s="95">
        <v>0.35</v>
      </c>
      <c r="AA86" s="95" t="s">
        <v>481</v>
      </c>
    </row>
    <row r="87" spans="1:27" ht="14.4" hidden="1">
      <c r="A87" s="56" t="s">
        <v>732</v>
      </c>
      <c r="B87" s="33"/>
      <c r="C87" s="33" t="s">
        <v>917</v>
      </c>
      <c r="D87" s="33" t="str">
        <f t="shared" si="1"/>
        <v/>
      </c>
      <c r="E87" s="57" t="str">
        <f>IFERROR(TRIM(INDEX(_xlfn.TEXTSPLIT(Table3[[#This Row],[Name]],"|"),1,2)),"")</f>
        <v>Hi</v>
      </c>
      <c r="F87" s="33"/>
      <c r="G87" s="33"/>
      <c r="H87" s="33" t="s">
        <v>736</v>
      </c>
      <c r="I87" s="33" t="s">
        <v>530</v>
      </c>
      <c r="J87" s="32"/>
      <c r="K87" s="33"/>
      <c r="L87" s="57" t="str">
        <f>IFERROR(TRIM(INDEX(_xlfn.TEXTSPLIT(Table3[[#This Row],[Name]],"|"),1,2)),"")</f>
        <v>Hi</v>
      </c>
      <c r="Y87" s="14" t="s">
        <v>918</v>
      </c>
      <c r="Z87" s="14">
        <v>70</v>
      </c>
      <c r="AA87" s="14" t="s">
        <v>919</v>
      </c>
    </row>
    <row r="88" spans="1:27" ht="14.4" hidden="1">
      <c r="A88" s="56" t="s">
        <v>732</v>
      </c>
      <c r="B88" s="33"/>
      <c r="C88" s="33" t="s">
        <v>920</v>
      </c>
      <c r="D88" s="33" t="str">
        <f t="shared" si="1"/>
        <v/>
      </c>
      <c r="E88" s="57" t="str">
        <f>IFERROR(TRIM(INDEX(_xlfn.TEXTSPLIT(Table3[[#This Row],[Name]],"|"),1,2)),"")</f>
        <v>HiHi</v>
      </c>
      <c r="F88" s="33"/>
      <c r="G88" s="33"/>
      <c r="H88" s="33" t="s">
        <v>736</v>
      </c>
      <c r="I88" s="33" t="s">
        <v>530</v>
      </c>
      <c r="J88" s="32"/>
      <c r="K88" s="33"/>
      <c r="L88" s="57" t="str">
        <f>IFERROR(TRIM(INDEX(_xlfn.TEXTSPLIT(Table3[[#This Row],[Name]],"|"),1,2)),"")</f>
        <v>HiHi</v>
      </c>
      <c r="Y88" s="95" t="s">
        <v>921</v>
      </c>
      <c r="Z88" s="95"/>
      <c r="AA88" s="95" t="s">
        <v>919</v>
      </c>
    </row>
    <row r="89" spans="1:27" ht="14.4" hidden="1">
      <c r="A89" s="56" t="s">
        <v>732</v>
      </c>
      <c r="B89" s="33"/>
      <c r="C89" s="33" t="s">
        <v>922</v>
      </c>
      <c r="D89" s="33" t="str">
        <f t="shared" si="1"/>
        <v/>
      </c>
      <c r="E89" s="57" t="str">
        <f>IFERROR(TRIM(INDEX(_xlfn.TEXTSPLIT(Table3[[#This Row],[Name]],"|"),1,2)),"")</f>
        <v>Lo</v>
      </c>
      <c r="F89" s="33"/>
      <c r="G89" s="33"/>
      <c r="H89" s="33" t="s">
        <v>736</v>
      </c>
      <c r="I89" s="33" t="s">
        <v>530</v>
      </c>
      <c r="J89" s="32"/>
      <c r="K89" s="33"/>
      <c r="L89" s="57" t="str">
        <f>IFERROR(TRIM(INDEX(_xlfn.TEXTSPLIT(Table3[[#This Row],[Name]],"|"),1,2)),"")</f>
        <v>Lo</v>
      </c>
      <c r="Y89" s="14" t="s">
        <v>923</v>
      </c>
      <c r="Z89" s="14">
        <v>10</v>
      </c>
      <c r="AA89" s="14" t="s">
        <v>919</v>
      </c>
    </row>
    <row r="90" spans="1:27" ht="14.4" hidden="1">
      <c r="A90" s="56" t="s">
        <v>732</v>
      </c>
      <c r="B90" s="33"/>
      <c r="C90" s="33" t="s">
        <v>924</v>
      </c>
      <c r="D90" s="33" t="str">
        <f t="shared" si="1"/>
        <v/>
      </c>
      <c r="E90" s="57" t="str">
        <f>IFERROR(TRIM(INDEX(_xlfn.TEXTSPLIT(Table3[[#This Row],[Name]],"|"),1,2)),"")</f>
        <v>LoLo</v>
      </c>
      <c r="F90" s="33"/>
      <c r="G90" s="33"/>
      <c r="H90" s="33" t="s">
        <v>736</v>
      </c>
      <c r="I90" s="33" t="s">
        <v>530</v>
      </c>
      <c r="J90" s="32"/>
      <c r="K90" s="33"/>
      <c r="L90" s="57" t="str">
        <f>IFERROR(TRIM(INDEX(_xlfn.TEXTSPLIT(Table3[[#This Row],[Name]],"|"),1,2)),"")</f>
        <v>LoLo</v>
      </c>
      <c r="Y90" s="95" t="s">
        <v>925</v>
      </c>
      <c r="Z90" s="95">
        <v>70</v>
      </c>
      <c r="AA90" s="95" t="s">
        <v>919</v>
      </c>
    </row>
    <row r="91" spans="1:27" ht="14.4" hidden="1">
      <c r="A91" s="56" t="s">
        <v>732</v>
      </c>
      <c r="B91" s="33"/>
      <c r="C91" s="33" t="s">
        <v>926</v>
      </c>
      <c r="D91" s="33" t="str">
        <f t="shared" si="1"/>
        <v/>
      </c>
      <c r="E91" s="57" t="str">
        <f>IFERROR(TRIM(INDEX(_xlfn.TEXTSPLIT(Table3[[#This Row],[Name]],"|"),1,2)),"")</f>
        <v>Pre-alarm Lo</v>
      </c>
      <c r="F91" s="33"/>
      <c r="G91" s="33"/>
      <c r="H91" s="33" t="s">
        <v>736</v>
      </c>
      <c r="I91" s="33" t="s">
        <v>530</v>
      </c>
      <c r="J91" s="32"/>
      <c r="K91" s="33"/>
      <c r="L91" s="57" t="str">
        <f>IFERROR(TRIM(INDEX(_xlfn.TEXTSPLIT(Table3[[#This Row],[Name]],"|"),1,2)),"")</f>
        <v>Pre-alarm Lo</v>
      </c>
      <c r="Y91" s="14" t="s">
        <v>927</v>
      </c>
      <c r="Z91" s="14"/>
      <c r="AA91" s="14" t="s">
        <v>919</v>
      </c>
    </row>
    <row r="92" spans="1:27" ht="14.4" hidden="1">
      <c r="A92" s="56" t="s">
        <v>732</v>
      </c>
      <c r="B92" s="33"/>
      <c r="C92" s="33" t="s">
        <v>928</v>
      </c>
      <c r="D92" s="33" t="str">
        <f t="shared" si="1"/>
        <v/>
      </c>
      <c r="E92" s="57" t="str">
        <f>IFERROR(TRIM(INDEX(_xlfn.TEXTSPLIT(Table3[[#This Row],[Name]],"|"),1,2)),"")</f>
        <v/>
      </c>
      <c r="F92" s="33"/>
      <c r="G92" s="33"/>
      <c r="H92" s="33" t="s">
        <v>482</v>
      </c>
      <c r="I92" s="33" t="s">
        <v>482</v>
      </c>
      <c r="J92" s="32"/>
      <c r="K92" s="33"/>
      <c r="L92" s="57" t="str">
        <f>IFERROR(TRIM(INDEX(_xlfn.TEXTSPLIT(Table3[[#This Row],[Name]],"|"),1,2)),"")</f>
        <v/>
      </c>
      <c r="Y92" s="95" t="s">
        <v>929</v>
      </c>
      <c r="Z92" s="95">
        <v>10</v>
      </c>
      <c r="AA92" s="95" t="s">
        <v>919</v>
      </c>
    </row>
    <row r="93" spans="1:27" s="22" customFormat="1" ht="14.4" hidden="1">
      <c r="A93" s="72" t="s">
        <v>732</v>
      </c>
      <c r="B93" s="74"/>
      <c r="C93" s="74" t="s">
        <v>930</v>
      </c>
      <c r="D93" s="33" t="str">
        <f t="shared" si="1"/>
        <v/>
      </c>
      <c r="E93" s="59" t="str">
        <f>IFERROR(TRIM(INDEX(_xlfn.TEXTSPLIT(Table3[[#This Row],[Name]],"|"),1,2)),"")</f>
        <v/>
      </c>
      <c r="F93" s="74"/>
      <c r="G93" s="74"/>
      <c r="H93" s="74" t="s">
        <v>461</v>
      </c>
      <c r="I93" s="74" t="s">
        <v>461</v>
      </c>
      <c r="J93" s="31"/>
      <c r="K93" s="74"/>
      <c r="L93" s="59" t="str">
        <f>IFERROR(TRIM(INDEX(_xlfn.TEXTSPLIT(Table3[[#This Row],[Name]],"|"),1,2)),"")</f>
        <v/>
      </c>
      <c r="Y93" s="14" t="s">
        <v>931</v>
      </c>
      <c r="Z93" s="18">
        <v>80</v>
      </c>
      <c r="AA93" s="14" t="s">
        <v>932</v>
      </c>
    </row>
    <row r="94" spans="1:27" s="22" customFormat="1" ht="14.4" hidden="1">
      <c r="A94" s="72" t="s">
        <v>732</v>
      </c>
      <c r="B94" s="74"/>
      <c r="C94" s="74" t="s">
        <v>933</v>
      </c>
      <c r="D94" s="33" t="str">
        <f t="shared" si="1"/>
        <v/>
      </c>
      <c r="E94" s="59" t="str">
        <f>IFERROR(TRIM(INDEX(_xlfn.TEXTSPLIT(Table3[[#This Row],[Name]],"|"),1,2)),"")</f>
        <v/>
      </c>
      <c r="F94" s="74"/>
      <c r="G94" s="74"/>
      <c r="H94" s="74" t="s">
        <v>461</v>
      </c>
      <c r="I94" s="74" t="s">
        <v>461</v>
      </c>
      <c r="J94" s="31"/>
      <c r="K94" s="74"/>
      <c r="L94" s="59" t="str">
        <f>IFERROR(TRIM(INDEX(_xlfn.TEXTSPLIT(Table3[[#This Row],[Name]],"|"),1,2)),"")</f>
        <v/>
      </c>
      <c r="Y94" s="95" t="s">
        <v>934</v>
      </c>
      <c r="Z94" s="88">
        <v>300</v>
      </c>
      <c r="AA94" s="95" t="s">
        <v>932</v>
      </c>
    </row>
    <row r="95" spans="1:27" s="22" customFormat="1" ht="14.4" hidden="1">
      <c r="A95" s="72" t="s">
        <v>732</v>
      </c>
      <c r="B95" s="74"/>
      <c r="C95" s="74" t="s">
        <v>935</v>
      </c>
      <c r="D95" s="33" t="str">
        <f t="shared" si="1"/>
        <v/>
      </c>
      <c r="E95" s="59" t="str">
        <f>IFERROR(TRIM(INDEX(_xlfn.TEXTSPLIT(Table3[[#This Row],[Name]],"|"),1,2)),"")</f>
        <v/>
      </c>
      <c r="F95" s="74"/>
      <c r="G95" s="74"/>
      <c r="H95" s="74" t="s">
        <v>461</v>
      </c>
      <c r="I95" s="74" t="s">
        <v>461</v>
      </c>
      <c r="J95" s="31"/>
      <c r="K95" s="74"/>
      <c r="L95" s="59" t="str">
        <f>IFERROR(TRIM(INDEX(_xlfn.TEXTSPLIT(Table3[[#This Row],[Name]],"|"),1,2)),"")</f>
        <v/>
      </c>
      <c r="Y95" s="14" t="s">
        <v>936</v>
      </c>
      <c r="Z95" s="18"/>
      <c r="AA95" s="14" t="s">
        <v>932</v>
      </c>
    </row>
    <row r="96" spans="1:27" s="22" customFormat="1" ht="14.4" hidden="1">
      <c r="A96" s="72" t="s">
        <v>732</v>
      </c>
      <c r="B96" s="74"/>
      <c r="C96" s="74" t="s">
        <v>937</v>
      </c>
      <c r="D96" s="33" t="str">
        <f t="shared" si="1"/>
        <v/>
      </c>
      <c r="E96" s="59" t="str">
        <f>IFERROR(TRIM(INDEX(_xlfn.TEXTSPLIT(Table3[[#This Row],[Name]],"|"),1,2)),"")</f>
        <v/>
      </c>
      <c r="F96" s="74"/>
      <c r="G96" s="74"/>
      <c r="H96" s="74" t="s">
        <v>461</v>
      </c>
      <c r="I96" s="74" t="s">
        <v>461</v>
      </c>
      <c r="J96" s="31"/>
      <c r="K96" s="74"/>
      <c r="L96" s="59" t="str">
        <f>IFERROR(TRIM(INDEX(_xlfn.TEXTSPLIT(Table3[[#This Row],[Name]],"|"),1,2)),"")</f>
        <v/>
      </c>
      <c r="Y96" s="95" t="s">
        <v>938</v>
      </c>
      <c r="Z96" s="88">
        <v>80</v>
      </c>
      <c r="AA96" s="95" t="s">
        <v>932</v>
      </c>
    </row>
    <row r="97" spans="1:27" s="22" customFormat="1" ht="14.4" hidden="1">
      <c r="A97" s="72" t="s">
        <v>732</v>
      </c>
      <c r="B97" s="74"/>
      <c r="C97" s="74" t="s">
        <v>939</v>
      </c>
      <c r="D97" s="33" t="str">
        <f t="shared" si="1"/>
        <v/>
      </c>
      <c r="E97" s="59" t="str">
        <f>IFERROR(TRIM(INDEX(_xlfn.TEXTSPLIT(Table3[[#This Row],[Name]],"|"),1,2)),"")</f>
        <v/>
      </c>
      <c r="F97" s="74"/>
      <c r="G97" s="74"/>
      <c r="H97" s="74" t="s">
        <v>461</v>
      </c>
      <c r="I97" s="74" t="s">
        <v>461</v>
      </c>
      <c r="J97" s="31"/>
      <c r="K97" s="74"/>
      <c r="L97" s="59" t="str">
        <f>IFERROR(TRIM(INDEX(_xlfn.TEXTSPLIT(Table3[[#This Row],[Name]],"|"),1,2)),"")</f>
        <v/>
      </c>
      <c r="Y97" s="14" t="s">
        <v>940</v>
      </c>
      <c r="Z97" s="18">
        <v>300</v>
      </c>
      <c r="AA97" s="14" t="s">
        <v>932</v>
      </c>
    </row>
    <row r="98" spans="1:27" s="22" customFormat="1" ht="14.4" hidden="1">
      <c r="A98" s="72" t="s">
        <v>732</v>
      </c>
      <c r="B98" s="74"/>
      <c r="C98" s="74" t="s">
        <v>941</v>
      </c>
      <c r="D98" s="33" t="str">
        <f t="shared" si="1"/>
        <v/>
      </c>
      <c r="E98" s="59" t="str">
        <f>IFERROR(TRIM(INDEX(_xlfn.TEXTSPLIT(Table3[[#This Row],[Name]],"|"),1,2)),"")</f>
        <v/>
      </c>
      <c r="F98" s="74"/>
      <c r="G98" s="74"/>
      <c r="H98" s="74" t="s">
        <v>461</v>
      </c>
      <c r="I98" s="74" t="s">
        <v>461</v>
      </c>
      <c r="J98" s="31"/>
      <c r="K98" s="74"/>
      <c r="L98" s="59" t="str">
        <f>IFERROR(TRIM(INDEX(_xlfn.TEXTSPLIT(Table3[[#This Row],[Name]],"|"),1,2)),"")</f>
        <v/>
      </c>
      <c r="Y98" s="95" t="s">
        <v>942</v>
      </c>
      <c r="Z98" s="88"/>
      <c r="AA98" s="95"/>
    </row>
    <row r="99" spans="1:27" ht="14.4">
      <c r="A99" s="56" t="s">
        <v>732</v>
      </c>
      <c r="B99" s="33"/>
      <c r="C99" s="33" t="s">
        <v>943</v>
      </c>
      <c r="D99" s="33" t="str">
        <f t="shared" si="1"/>
        <v/>
      </c>
      <c r="E99" s="57" t="str">
        <f>IFERROR(TRIM(INDEX(_xlfn.TEXTSPLIT(Table3[[#This Row],[Name]],"|"),1,2)),"")</f>
        <v/>
      </c>
      <c r="F99" s="33"/>
      <c r="G99" s="33"/>
      <c r="H99" s="33" t="s">
        <v>530</v>
      </c>
      <c r="I99" s="33" t="s">
        <v>530</v>
      </c>
      <c r="J99" s="32"/>
      <c r="K99" s="33"/>
      <c r="L99" s="57" t="str">
        <f>IFERROR(TRIM(INDEX(_xlfn.TEXTSPLIT(Table3[[#This Row],[Name]],"|"),1,2)),"")</f>
        <v/>
      </c>
      <c r="Y99" s="14" t="s">
        <v>944</v>
      </c>
      <c r="Z99" s="18">
        <v>140</v>
      </c>
      <c r="AA99" s="14" t="s">
        <v>932</v>
      </c>
    </row>
    <row r="100" spans="1:27" ht="14.4" hidden="1">
      <c r="A100" s="56" t="s">
        <v>732</v>
      </c>
      <c r="B100" s="33"/>
      <c r="C100" s="33" t="s">
        <v>945</v>
      </c>
      <c r="D100" s="33" t="str">
        <f t="shared" si="1"/>
        <v/>
      </c>
      <c r="E100" s="57" t="str">
        <f>IFERROR(TRIM(INDEX(_xlfn.TEXTSPLIT(Table3[[#This Row],[Name]],"|"),1,2)),"")</f>
        <v>Hi</v>
      </c>
      <c r="F100" s="33"/>
      <c r="G100" s="33"/>
      <c r="H100" s="33" t="s">
        <v>736</v>
      </c>
      <c r="I100" s="33" t="s">
        <v>530</v>
      </c>
      <c r="J100" s="32"/>
      <c r="K100" s="33"/>
      <c r="L100" s="57" t="str">
        <f>IFERROR(TRIM(INDEX(_xlfn.TEXTSPLIT(Table3[[#This Row],[Name]],"|"),1,2)),"")</f>
        <v>Hi</v>
      </c>
      <c r="Y100" s="95" t="s">
        <v>946</v>
      </c>
      <c r="Z100" s="88"/>
      <c r="AA100" s="95" t="s">
        <v>932</v>
      </c>
    </row>
    <row r="101" spans="1:27" ht="14.4" hidden="1">
      <c r="A101" s="56" t="s">
        <v>732</v>
      </c>
      <c r="B101" s="33"/>
      <c r="C101" s="33" t="s">
        <v>947</v>
      </c>
      <c r="D101" s="33" t="str">
        <f t="shared" si="1"/>
        <v/>
      </c>
      <c r="E101" s="57" t="str">
        <f>IFERROR(TRIM(INDEX(_xlfn.TEXTSPLIT(Table3[[#This Row],[Name]],"|"),1,2)),"")</f>
        <v>HiHi</v>
      </c>
      <c r="F101" s="33"/>
      <c r="G101" s="33"/>
      <c r="H101" s="33" t="s">
        <v>736</v>
      </c>
      <c r="I101" s="33" t="s">
        <v>530</v>
      </c>
      <c r="J101" s="32"/>
      <c r="K101" s="33"/>
      <c r="L101" s="57" t="str">
        <f>IFERROR(TRIM(INDEX(_xlfn.TEXTSPLIT(Table3[[#This Row],[Name]],"|"),1,2)),"")</f>
        <v>HiHi</v>
      </c>
      <c r="Y101" s="14" t="s">
        <v>948</v>
      </c>
      <c r="Z101" s="18">
        <v>30</v>
      </c>
      <c r="AA101" s="14" t="s">
        <v>932</v>
      </c>
    </row>
    <row r="102" spans="1:27" ht="14.4" hidden="1">
      <c r="A102" s="56" t="s">
        <v>732</v>
      </c>
      <c r="B102" s="33"/>
      <c r="C102" s="33" t="s">
        <v>949</v>
      </c>
      <c r="D102" s="33" t="str">
        <f t="shared" si="1"/>
        <v/>
      </c>
      <c r="E102" s="57" t="str">
        <f>IFERROR(TRIM(INDEX(_xlfn.TEXTSPLIT(Table3[[#This Row],[Name]],"|"),1,2)),"")</f>
        <v>Lo</v>
      </c>
      <c r="F102" s="33"/>
      <c r="G102" s="33"/>
      <c r="H102" s="33" t="s">
        <v>736</v>
      </c>
      <c r="I102" s="33" t="s">
        <v>530</v>
      </c>
      <c r="J102" s="32"/>
      <c r="K102" s="33"/>
      <c r="L102" s="57" t="str">
        <f>IFERROR(TRIM(INDEX(_xlfn.TEXTSPLIT(Table3[[#This Row],[Name]],"|"),1,2)),"")</f>
        <v>Lo</v>
      </c>
      <c r="Y102" s="95" t="s">
        <v>950</v>
      </c>
      <c r="Z102" s="88"/>
      <c r="AA102" s="95" t="s">
        <v>932</v>
      </c>
    </row>
    <row r="103" spans="1:27" ht="14.4" hidden="1">
      <c r="A103" s="56" t="s">
        <v>732</v>
      </c>
      <c r="B103" s="33"/>
      <c r="C103" s="33" t="s">
        <v>951</v>
      </c>
      <c r="D103" s="33" t="str">
        <f t="shared" si="1"/>
        <v/>
      </c>
      <c r="E103" s="57" t="str">
        <f>IFERROR(TRIM(INDEX(_xlfn.TEXTSPLIT(Table3[[#This Row],[Name]],"|"),1,2)),"")</f>
        <v>Pre-alarm Hi</v>
      </c>
      <c r="F103" s="33"/>
      <c r="G103" s="33"/>
      <c r="H103" s="33" t="s">
        <v>736</v>
      </c>
      <c r="I103" s="33" t="s">
        <v>530</v>
      </c>
      <c r="J103" s="32"/>
      <c r="K103" s="33"/>
      <c r="L103" s="57" t="str">
        <f>IFERROR(TRIM(INDEX(_xlfn.TEXTSPLIT(Table3[[#This Row],[Name]],"|"),1,2)),"")</f>
        <v>Pre-alarm Hi</v>
      </c>
      <c r="Y103" s="14" t="s">
        <v>952</v>
      </c>
      <c r="Z103" s="18">
        <v>110</v>
      </c>
      <c r="AA103" s="14" t="s">
        <v>49</v>
      </c>
    </row>
    <row r="104" spans="1:27" ht="14.4" hidden="1">
      <c r="A104" s="56" t="s">
        <v>732</v>
      </c>
      <c r="B104" s="33"/>
      <c r="C104" s="33" t="s">
        <v>953</v>
      </c>
      <c r="D104" s="33" t="str">
        <f t="shared" si="1"/>
        <v/>
      </c>
      <c r="E104" s="57" t="str">
        <f>IFERROR(TRIM(INDEX(_xlfn.TEXTSPLIT(Table3[[#This Row],[Name]],"|"),1,2)),"")</f>
        <v>Pre-alarm Lo</v>
      </c>
      <c r="F104" s="33"/>
      <c r="G104" s="33"/>
      <c r="H104" s="33" t="s">
        <v>736</v>
      </c>
      <c r="I104" s="33" t="s">
        <v>530</v>
      </c>
      <c r="J104" s="32"/>
      <c r="K104" s="33"/>
      <c r="L104" s="57" t="str">
        <f>IFERROR(TRIM(INDEX(_xlfn.TEXTSPLIT(Table3[[#This Row],[Name]],"|"),1,2)),"")</f>
        <v>Pre-alarm Lo</v>
      </c>
      <c r="Y104" s="95" t="s">
        <v>954</v>
      </c>
      <c r="Z104" s="88">
        <v>120</v>
      </c>
      <c r="AA104" s="95" t="s">
        <v>49</v>
      </c>
    </row>
    <row r="105" spans="1:27" ht="14.4" hidden="1">
      <c r="A105" s="56" t="s">
        <v>732</v>
      </c>
      <c r="B105" s="33" t="s">
        <v>738</v>
      </c>
      <c r="C105" s="33" t="s">
        <v>955</v>
      </c>
      <c r="D105" s="33" t="str">
        <f t="shared" si="1"/>
        <v>TI1223</v>
      </c>
      <c r="E105" s="57" t="str">
        <f>IFERROR(TRIM(INDEX(_xlfn.TEXTSPLIT(Table3[[#This Row],[Name]],"|"),1,2)),"")</f>
        <v/>
      </c>
      <c r="F105" s="33" t="s">
        <v>956</v>
      </c>
      <c r="G105" s="33" t="s">
        <v>753</v>
      </c>
      <c r="H105" s="33" t="s">
        <v>461</v>
      </c>
      <c r="I105" s="33" t="s">
        <v>461</v>
      </c>
      <c r="J105" s="32"/>
      <c r="K105" s="33" t="s">
        <v>956</v>
      </c>
      <c r="L105" s="57" t="str">
        <f>IFERROR(TRIM(INDEX(_xlfn.TEXTSPLIT(Table3[[#This Row],[Name]],"|"),1,2)),"")</f>
        <v/>
      </c>
      <c r="Y105" s="14" t="s">
        <v>957</v>
      </c>
      <c r="Z105" s="18"/>
      <c r="AA105" s="14" t="s">
        <v>49</v>
      </c>
    </row>
    <row r="106" spans="1:27" ht="14.4" hidden="1">
      <c r="A106" s="56" t="s">
        <v>732</v>
      </c>
      <c r="B106" s="33" t="s">
        <v>738</v>
      </c>
      <c r="C106" s="33" t="s">
        <v>958</v>
      </c>
      <c r="D106" s="33" t="str">
        <f t="shared" si="1"/>
        <v>55</v>
      </c>
      <c r="E106" s="57" t="str">
        <f>IFERROR(TRIM(INDEX(_xlfn.TEXTSPLIT(Table3[[#This Row],[Name]],"|"),1,2)),"")</f>
        <v>Hi</v>
      </c>
      <c r="F106" s="33">
        <v>55</v>
      </c>
      <c r="G106" s="33" t="s">
        <v>753</v>
      </c>
      <c r="H106" s="33" t="s">
        <v>736</v>
      </c>
      <c r="I106" s="33" t="s">
        <v>461</v>
      </c>
      <c r="J106" s="32"/>
      <c r="K106" s="33" t="s">
        <v>959</v>
      </c>
      <c r="L106" s="57" t="str">
        <f>IFERROR(TRIM(INDEX(_xlfn.TEXTSPLIT(Table3[[#This Row],[Name]],"|"),1,2)),"")</f>
        <v>Hi</v>
      </c>
      <c r="Y106" s="95" t="s">
        <v>960</v>
      </c>
      <c r="Z106" s="88">
        <v>110</v>
      </c>
      <c r="AA106" s="95" t="s">
        <v>49</v>
      </c>
    </row>
    <row r="107" spans="1:27" ht="14.4" hidden="1">
      <c r="A107" s="56" t="s">
        <v>732</v>
      </c>
      <c r="B107" s="33" t="s">
        <v>738</v>
      </c>
      <c r="C107" s="33" t="s">
        <v>961</v>
      </c>
      <c r="D107" s="33" t="str">
        <f t="shared" si="1"/>
        <v/>
      </c>
      <c r="E107" s="57" t="str">
        <f>IFERROR(TRIM(INDEX(_xlfn.TEXTSPLIT(Table3[[#This Row],[Name]],"|"),1,2)),"")</f>
        <v>HiHi</v>
      </c>
      <c r="F107" s="33"/>
      <c r="G107" s="33" t="s">
        <v>753</v>
      </c>
      <c r="H107" s="33" t="s">
        <v>736</v>
      </c>
      <c r="I107" s="33" t="s">
        <v>461</v>
      </c>
      <c r="J107" s="32"/>
      <c r="K107" s="33" t="s">
        <v>962</v>
      </c>
      <c r="L107" s="57" t="str">
        <f>IFERROR(TRIM(INDEX(_xlfn.TEXTSPLIT(Table3[[#This Row],[Name]],"|"),1,2)),"")</f>
        <v>HiHi</v>
      </c>
      <c r="Y107" s="14" t="s">
        <v>963</v>
      </c>
      <c r="Z107" s="18">
        <v>120</v>
      </c>
      <c r="AA107" s="14" t="s">
        <v>49</v>
      </c>
    </row>
    <row r="108" spans="1:27" ht="14.4" hidden="1">
      <c r="A108" s="56" t="s">
        <v>732</v>
      </c>
      <c r="B108" s="33" t="s">
        <v>738</v>
      </c>
      <c r="C108" s="33" t="s">
        <v>964</v>
      </c>
      <c r="D108" s="33" t="str">
        <f t="shared" si="1"/>
        <v>30</v>
      </c>
      <c r="E108" s="57" t="str">
        <f>IFERROR(TRIM(INDEX(_xlfn.TEXTSPLIT(Table3[[#This Row],[Name]],"|"),1,2)),"")</f>
        <v>Lo</v>
      </c>
      <c r="F108" s="33">
        <v>30</v>
      </c>
      <c r="G108" s="33" t="s">
        <v>753</v>
      </c>
      <c r="H108" s="33" t="s">
        <v>736</v>
      </c>
      <c r="I108" s="33" t="s">
        <v>461</v>
      </c>
      <c r="J108" s="32"/>
      <c r="K108" s="33" t="s">
        <v>965</v>
      </c>
      <c r="L108" s="57" t="str">
        <f>IFERROR(TRIM(INDEX(_xlfn.TEXTSPLIT(Table3[[#This Row],[Name]],"|"),1,2)),"")</f>
        <v>Lo</v>
      </c>
      <c r="Y108" s="95" t="s">
        <v>966</v>
      </c>
      <c r="Z108" s="88"/>
      <c r="AA108" s="95" t="s">
        <v>49</v>
      </c>
    </row>
    <row r="109" spans="1:27" ht="14.4" hidden="1">
      <c r="A109" s="56" t="s">
        <v>732</v>
      </c>
      <c r="B109" s="33" t="s">
        <v>738</v>
      </c>
      <c r="C109" s="33" t="s">
        <v>967</v>
      </c>
      <c r="D109" s="33" t="str">
        <f t="shared" si="1"/>
        <v/>
      </c>
      <c r="E109" s="57" t="str">
        <f>IFERROR(TRIM(INDEX(_xlfn.TEXTSPLIT(Table3[[#This Row],[Name]],"|"),1,2)),"")</f>
        <v>LoLo</v>
      </c>
      <c r="F109" s="33"/>
      <c r="G109" s="33" t="s">
        <v>753</v>
      </c>
      <c r="H109" s="33" t="s">
        <v>736</v>
      </c>
      <c r="I109" s="33" t="s">
        <v>461</v>
      </c>
      <c r="J109" s="32"/>
      <c r="K109" s="33" t="s">
        <v>968</v>
      </c>
      <c r="L109" s="57" t="str">
        <f>IFERROR(TRIM(INDEX(_xlfn.TEXTSPLIT(Table3[[#This Row],[Name]],"|"),1,2)),"")</f>
        <v>LoLo</v>
      </c>
      <c r="Y109" s="14" t="s">
        <v>969</v>
      </c>
      <c r="Z109" s="18">
        <v>110</v>
      </c>
      <c r="AA109" s="14" t="s">
        <v>49</v>
      </c>
    </row>
    <row r="110" spans="1:27" ht="14.4" hidden="1">
      <c r="A110" s="56" t="s">
        <v>732</v>
      </c>
      <c r="B110" s="33" t="s">
        <v>738</v>
      </c>
      <c r="C110" s="33" t="s">
        <v>970</v>
      </c>
      <c r="D110" s="33" t="str">
        <f t="shared" si="1"/>
        <v/>
      </c>
      <c r="E110" s="57" t="str">
        <f>IFERROR(TRIM(INDEX(_xlfn.TEXTSPLIT(Table3[[#This Row],[Name]],"|"),1,2)),"")</f>
        <v>Pre-alarm Hi</v>
      </c>
      <c r="F110" s="33"/>
      <c r="G110" s="33" t="s">
        <v>753</v>
      </c>
      <c r="H110" s="33" t="s">
        <v>736</v>
      </c>
      <c r="I110" s="33" t="s">
        <v>461</v>
      </c>
      <c r="J110" s="32"/>
      <c r="K110" s="33" t="s">
        <v>971</v>
      </c>
      <c r="L110" s="57" t="str">
        <f>IFERROR(TRIM(INDEX(_xlfn.TEXTSPLIT(Table3[[#This Row],[Name]],"|"),1,2)),"")</f>
        <v>Pre-alarm Hi</v>
      </c>
      <c r="Y110" s="95" t="s">
        <v>972</v>
      </c>
      <c r="Z110" s="88">
        <v>120</v>
      </c>
      <c r="AA110" s="95" t="s">
        <v>49</v>
      </c>
    </row>
    <row r="111" spans="1:27" ht="14.4" hidden="1">
      <c r="A111" s="56" t="s">
        <v>732</v>
      </c>
      <c r="B111" s="33" t="s">
        <v>738</v>
      </c>
      <c r="C111" s="33" t="s">
        <v>973</v>
      </c>
      <c r="D111" s="33" t="str">
        <f t="shared" si="1"/>
        <v/>
      </c>
      <c r="E111" s="57" t="str">
        <f>IFERROR(TRIM(INDEX(_xlfn.TEXTSPLIT(Table3[[#This Row],[Name]],"|"),1,2)),"")</f>
        <v>Pre-alarm Lo</v>
      </c>
      <c r="F111" s="33"/>
      <c r="G111" s="33" t="s">
        <v>753</v>
      </c>
      <c r="H111" s="33" t="s">
        <v>736</v>
      </c>
      <c r="I111" s="33" t="s">
        <v>461</v>
      </c>
      <c r="J111" s="32"/>
      <c r="K111" s="33" t="s">
        <v>974</v>
      </c>
      <c r="L111" s="57" t="str">
        <f>IFERROR(TRIM(INDEX(_xlfn.TEXTSPLIT(Table3[[#This Row],[Name]],"|"),1,2)),"")</f>
        <v>Pre-alarm Lo</v>
      </c>
      <c r="Y111" s="14" t="s">
        <v>975</v>
      </c>
      <c r="Z111" s="18"/>
      <c r="AA111" s="14" t="s">
        <v>49</v>
      </c>
    </row>
    <row r="112" spans="1:27" ht="14.4" hidden="1">
      <c r="A112" s="56" t="s">
        <v>732</v>
      </c>
      <c r="B112" s="33" t="s">
        <v>738</v>
      </c>
      <c r="C112" s="33" t="s">
        <v>976</v>
      </c>
      <c r="D112" s="33" t="str">
        <f t="shared" si="1"/>
        <v>TI1213</v>
      </c>
      <c r="E112" s="57" t="str">
        <f>IFERROR(TRIM(INDEX(_xlfn.TEXTSPLIT(Table3[[#This Row],[Name]],"|"),1,2)),"")</f>
        <v/>
      </c>
      <c r="F112" s="33" t="s">
        <v>977</v>
      </c>
      <c r="G112" s="33" t="s">
        <v>753</v>
      </c>
      <c r="H112" s="33" t="s">
        <v>461</v>
      </c>
      <c r="I112" s="33" t="s">
        <v>461</v>
      </c>
      <c r="J112" s="32"/>
      <c r="K112" s="33" t="s">
        <v>977</v>
      </c>
      <c r="L112" s="57" t="str">
        <f>IFERROR(TRIM(INDEX(_xlfn.TEXTSPLIT(Table3[[#This Row],[Name]],"|"),1,2)),"")</f>
        <v/>
      </c>
      <c r="Y112" s="95" t="s">
        <v>978</v>
      </c>
      <c r="Z112" s="88">
        <v>110</v>
      </c>
      <c r="AA112" s="95" t="s">
        <v>49</v>
      </c>
    </row>
    <row r="113" spans="1:27" ht="14.4" hidden="1">
      <c r="A113" s="56" t="s">
        <v>732</v>
      </c>
      <c r="B113" s="33" t="s">
        <v>738</v>
      </c>
      <c r="C113" s="33" t="s">
        <v>979</v>
      </c>
      <c r="D113" s="33" t="str">
        <f t="shared" si="1"/>
        <v>75</v>
      </c>
      <c r="E113" s="57" t="str">
        <f>IFERROR(TRIM(INDEX(_xlfn.TEXTSPLIT(Table3[[#This Row],[Name]],"|"),1,2)),"")</f>
        <v>Hi</v>
      </c>
      <c r="F113" s="33">
        <v>75</v>
      </c>
      <c r="G113" s="33" t="s">
        <v>753</v>
      </c>
      <c r="H113" s="33" t="s">
        <v>736</v>
      </c>
      <c r="I113" s="33" t="s">
        <v>461</v>
      </c>
      <c r="J113" s="32"/>
      <c r="K113" s="33" t="s">
        <v>977</v>
      </c>
      <c r="L113" s="57" t="str">
        <f>IFERROR(TRIM(INDEX(_xlfn.TEXTSPLIT(Table3[[#This Row],[Name]],"|"),1,2)),"")</f>
        <v>Hi</v>
      </c>
      <c r="Y113" s="14" t="s">
        <v>980</v>
      </c>
      <c r="Z113" s="18">
        <v>120</v>
      </c>
      <c r="AA113" s="14" t="s">
        <v>49</v>
      </c>
    </row>
    <row r="114" spans="1:27" ht="14.4" hidden="1">
      <c r="A114" s="56" t="s">
        <v>732</v>
      </c>
      <c r="B114" s="33" t="s">
        <v>738</v>
      </c>
      <c r="C114" s="33" t="s">
        <v>981</v>
      </c>
      <c r="D114" s="33" t="str">
        <f t="shared" si="1"/>
        <v/>
      </c>
      <c r="E114" s="57" t="str">
        <f>IFERROR(TRIM(INDEX(_xlfn.TEXTSPLIT(Table3[[#This Row],[Name]],"|"),1,2)),"")</f>
        <v>HiHi</v>
      </c>
      <c r="F114" s="33"/>
      <c r="G114" s="33" t="s">
        <v>753</v>
      </c>
      <c r="H114" s="33" t="s">
        <v>736</v>
      </c>
      <c r="I114" s="33" t="s">
        <v>461</v>
      </c>
      <c r="J114" s="32"/>
      <c r="K114" s="33" t="s">
        <v>977</v>
      </c>
      <c r="L114" s="57" t="str">
        <f>IFERROR(TRIM(INDEX(_xlfn.TEXTSPLIT(Table3[[#This Row],[Name]],"|"),1,2)),"")</f>
        <v>HiHi</v>
      </c>
      <c r="Y114" s="95" t="s">
        <v>982</v>
      </c>
      <c r="Z114" s="88"/>
      <c r="AA114" s="95" t="s">
        <v>49</v>
      </c>
    </row>
    <row r="115" spans="1:27" ht="14.4" hidden="1">
      <c r="A115" s="56" t="s">
        <v>732</v>
      </c>
      <c r="B115" s="33" t="s">
        <v>738</v>
      </c>
      <c r="C115" s="33" t="s">
        <v>983</v>
      </c>
      <c r="D115" s="33" t="str">
        <f t="shared" si="1"/>
        <v>30</v>
      </c>
      <c r="E115" s="57" t="str">
        <f>IFERROR(TRIM(INDEX(_xlfn.TEXTSPLIT(Table3[[#This Row],[Name]],"|"),1,2)),"")</f>
        <v>Lo</v>
      </c>
      <c r="F115" s="33">
        <v>30</v>
      </c>
      <c r="G115" s="33" t="s">
        <v>753</v>
      </c>
      <c r="H115" s="33" t="s">
        <v>736</v>
      </c>
      <c r="I115" s="33" t="s">
        <v>461</v>
      </c>
      <c r="J115" s="32"/>
      <c r="K115" s="33" t="s">
        <v>977</v>
      </c>
      <c r="L115" s="57" t="str">
        <f>IFERROR(TRIM(INDEX(_xlfn.TEXTSPLIT(Table3[[#This Row],[Name]],"|"),1,2)),"")</f>
        <v>Lo</v>
      </c>
      <c r="Y115" s="14" t="s">
        <v>984</v>
      </c>
      <c r="Z115" s="18">
        <v>115</v>
      </c>
      <c r="AA115" s="14" t="s">
        <v>49</v>
      </c>
    </row>
    <row r="116" spans="1:27" ht="14.4" hidden="1">
      <c r="A116" s="56" t="s">
        <v>732</v>
      </c>
      <c r="B116" s="33" t="s">
        <v>738</v>
      </c>
      <c r="C116" s="33" t="s">
        <v>985</v>
      </c>
      <c r="D116" s="33" t="str">
        <f t="shared" si="1"/>
        <v/>
      </c>
      <c r="E116" s="57" t="str">
        <f>IFERROR(TRIM(INDEX(_xlfn.TEXTSPLIT(Table3[[#This Row],[Name]],"|"),1,2)),"")</f>
        <v>LoLo</v>
      </c>
      <c r="F116" s="33"/>
      <c r="G116" s="33" t="s">
        <v>753</v>
      </c>
      <c r="H116" s="33" t="s">
        <v>736</v>
      </c>
      <c r="I116" s="33" t="s">
        <v>461</v>
      </c>
      <c r="J116" s="32"/>
      <c r="K116" s="33" t="s">
        <v>977</v>
      </c>
      <c r="L116" s="57" t="str">
        <f>IFERROR(TRIM(INDEX(_xlfn.TEXTSPLIT(Table3[[#This Row],[Name]],"|"),1,2)),"")</f>
        <v>LoLo</v>
      </c>
      <c r="Y116" s="95" t="s">
        <v>986</v>
      </c>
      <c r="Z116" s="88">
        <v>120</v>
      </c>
      <c r="AA116" s="95" t="s">
        <v>49</v>
      </c>
    </row>
    <row r="117" spans="1:27" ht="14.4" hidden="1">
      <c r="A117" s="56" t="s">
        <v>732</v>
      </c>
      <c r="B117" s="33" t="s">
        <v>738</v>
      </c>
      <c r="C117" s="33" t="s">
        <v>987</v>
      </c>
      <c r="D117" s="33" t="str">
        <f t="shared" si="1"/>
        <v/>
      </c>
      <c r="E117" s="57" t="str">
        <f>IFERROR(TRIM(INDEX(_xlfn.TEXTSPLIT(Table3[[#This Row],[Name]],"|"),1,2)),"")</f>
        <v>Pre-alarm Hi</v>
      </c>
      <c r="F117" s="33"/>
      <c r="G117" s="33" t="s">
        <v>753</v>
      </c>
      <c r="H117" s="33" t="s">
        <v>736</v>
      </c>
      <c r="I117" s="33" t="s">
        <v>461</v>
      </c>
      <c r="J117" s="32"/>
      <c r="K117" s="33" t="s">
        <v>977</v>
      </c>
      <c r="L117" s="57" t="str">
        <f>IFERROR(TRIM(INDEX(_xlfn.TEXTSPLIT(Table3[[#This Row],[Name]],"|"),1,2)),"")</f>
        <v>Pre-alarm Hi</v>
      </c>
      <c r="Y117" s="14" t="s">
        <v>988</v>
      </c>
      <c r="Z117" s="18"/>
      <c r="AA117" s="14" t="s">
        <v>49</v>
      </c>
    </row>
    <row r="118" spans="1:27" ht="14.4" hidden="1">
      <c r="A118" s="56" t="s">
        <v>732</v>
      </c>
      <c r="B118" s="33" t="s">
        <v>738</v>
      </c>
      <c r="C118" s="33" t="s">
        <v>989</v>
      </c>
      <c r="D118" s="33" t="str">
        <f t="shared" si="1"/>
        <v/>
      </c>
      <c r="E118" s="57" t="str">
        <f>IFERROR(TRIM(INDEX(_xlfn.TEXTSPLIT(Table3[[#This Row],[Name]],"|"),1,2)),"")</f>
        <v>Pre-alarm Lo</v>
      </c>
      <c r="F118" s="33"/>
      <c r="G118" s="33" t="s">
        <v>753</v>
      </c>
      <c r="H118" s="33" t="s">
        <v>736</v>
      </c>
      <c r="I118" s="33" t="s">
        <v>461</v>
      </c>
      <c r="J118" s="32"/>
      <c r="K118" s="33" t="s">
        <v>977</v>
      </c>
      <c r="L118" s="57" t="str">
        <f>IFERROR(TRIM(INDEX(_xlfn.TEXTSPLIT(Table3[[#This Row],[Name]],"|"),1,2)),"")</f>
        <v>Pre-alarm Lo</v>
      </c>
      <c r="Y118" s="95" t="s">
        <v>990</v>
      </c>
      <c r="Z118" s="88">
        <v>115</v>
      </c>
      <c r="AA118" s="95" t="s">
        <v>49</v>
      </c>
    </row>
    <row r="119" spans="1:27" ht="14.4" hidden="1">
      <c r="A119" s="56" t="s">
        <v>732</v>
      </c>
      <c r="B119" s="33" t="s">
        <v>991</v>
      </c>
      <c r="C119" s="33" t="s">
        <v>992</v>
      </c>
      <c r="D119" s="33" t="str">
        <f t="shared" si="1"/>
        <v>TI1105A</v>
      </c>
      <c r="E119" s="57" t="str">
        <f>IFERROR(TRIM(INDEX(_xlfn.TEXTSPLIT(Table3[[#This Row],[Name]],"|"),1,2)),"")</f>
        <v/>
      </c>
      <c r="F119" s="52" t="s">
        <v>993</v>
      </c>
      <c r="G119" s="33" t="s">
        <v>753</v>
      </c>
      <c r="H119" s="33" t="s">
        <v>446</v>
      </c>
      <c r="I119" s="33" t="s">
        <v>446</v>
      </c>
      <c r="J119" s="32"/>
      <c r="K119" s="33" t="s">
        <v>993</v>
      </c>
      <c r="L119" s="57" t="str">
        <f>IFERROR(TRIM(INDEX(_xlfn.TEXTSPLIT(Table3[[#This Row],[Name]],"|"),1,2)),"")</f>
        <v/>
      </c>
      <c r="Y119" s="14" t="s">
        <v>994</v>
      </c>
      <c r="Z119" s="18">
        <v>120</v>
      </c>
      <c r="AA119" s="14" t="s">
        <v>49</v>
      </c>
    </row>
    <row r="120" spans="1:27" ht="14.4" hidden="1">
      <c r="A120" s="56" t="s">
        <v>732</v>
      </c>
      <c r="B120" s="33" t="s">
        <v>991</v>
      </c>
      <c r="C120" s="33" t="s">
        <v>995</v>
      </c>
      <c r="D120" s="33" t="str">
        <f t="shared" si="1"/>
        <v/>
      </c>
      <c r="E120" s="57" t="str">
        <f>IFERROR(TRIM(INDEX(_xlfn.TEXTSPLIT(Table3[[#This Row],[Name]],"|"),1,2)),"")</f>
        <v>Hi</v>
      </c>
      <c r="F120" s="33"/>
      <c r="G120" s="33" t="s">
        <v>753</v>
      </c>
      <c r="H120" s="33" t="s">
        <v>736</v>
      </c>
      <c r="I120" s="33" t="s">
        <v>446</v>
      </c>
      <c r="J120" s="32"/>
      <c r="K120" s="33" t="s">
        <v>993</v>
      </c>
      <c r="L120" s="57" t="str">
        <f>IFERROR(TRIM(INDEX(_xlfn.TEXTSPLIT(Table3[[#This Row],[Name]],"|"),1,2)),"")</f>
        <v>Hi</v>
      </c>
      <c r="Y120" s="95" t="s">
        <v>996</v>
      </c>
      <c r="Z120" s="88"/>
      <c r="AA120" s="95" t="s">
        <v>49</v>
      </c>
    </row>
    <row r="121" spans="1:27" ht="14.4" hidden="1">
      <c r="A121" s="56" t="s">
        <v>732</v>
      </c>
      <c r="B121" s="33" t="s">
        <v>991</v>
      </c>
      <c r="C121" s="33" t="s">
        <v>997</v>
      </c>
      <c r="D121" s="33" t="str">
        <f t="shared" si="1"/>
        <v>95</v>
      </c>
      <c r="E121" s="57" t="str">
        <f>IFERROR(TRIM(INDEX(_xlfn.TEXTSPLIT(Table3[[#This Row],[Name]],"|"),1,2)),"")</f>
        <v>HiHi</v>
      </c>
      <c r="F121" s="33">
        <v>95</v>
      </c>
      <c r="G121" s="33" t="s">
        <v>753</v>
      </c>
      <c r="H121" s="33" t="s">
        <v>736</v>
      </c>
      <c r="I121" s="33" t="s">
        <v>446</v>
      </c>
      <c r="J121" s="32"/>
      <c r="K121" s="33" t="s">
        <v>993</v>
      </c>
      <c r="L121" s="57" t="str">
        <f>IFERROR(TRIM(INDEX(_xlfn.TEXTSPLIT(Table3[[#This Row],[Name]],"|"),1,2)),"")</f>
        <v>HiHi</v>
      </c>
      <c r="Y121" s="14" t="s">
        <v>998</v>
      </c>
      <c r="Z121" s="18">
        <v>115</v>
      </c>
      <c r="AA121" s="14" t="s">
        <v>49</v>
      </c>
    </row>
    <row r="122" spans="1:27" ht="14.4" hidden="1">
      <c r="A122" s="56" t="s">
        <v>732</v>
      </c>
      <c r="B122" s="33" t="s">
        <v>991</v>
      </c>
      <c r="C122" s="33" t="s">
        <v>999</v>
      </c>
      <c r="D122" s="33" t="str">
        <f t="shared" si="1"/>
        <v/>
      </c>
      <c r="E122" s="57" t="str">
        <f>IFERROR(TRIM(INDEX(_xlfn.TEXTSPLIT(Table3[[#This Row],[Name]],"|"),1,2)),"")</f>
        <v>Pre-alarm Hi</v>
      </c>
      <c r="F122" s="33"/>
      <c r="G122" s="33" t="s">
        <v>753</v>
      </c>
      <c r="H122" s="33" t="s">
        <v>736</v>
      </c>
      <c r="I122" s="33" t="s">
        <v>446</v>
      </c>
      <c r="J122" s="32"/>
      <c r="K122" s="33" t="s">
        <v>993</v>
      </c>
      <c r="L122" s="57" t="str">
        <f>IFERROR(TRIM(INDEX(_xlfn.TEXTSPLIT(Table3[[#This Row],[Name]],"|"),1,2)),"")</f>
        <v>Pre-alarm Hi</v>
      </c>
      <c r="Y122" s="95" t="s">
        <v>1000</v>
      </c>
      <c r="Z122" s="88">
        <v>120</v>
      </c>
      <c r="AA122" s="95" t="s">
        <v>49</v>
      </c>
    </row>
    <row r="123" spans="1:27" ht="14.4" hidden="1">
      <c r="A123" s="56" t="s">
        <v>732</v>
      </c>
      <c r="B123" s="33" t="s">
        <v>991</v>
      </c>
      <c r="C123" s="33" t="s">
        <v>1001</v>
      </c>
      <c r="D123" s="33" t="str">
        <f t="shared" si="1"/>
        <v>TI1104A</v>
      </c>
      <c r="E123" s="57" t="str">
        <f>IFERROR(TRIM(INDEX(_xlfn.TEXTSPLIT(Table3[[#This Row],[Name]],"|"),1,2)),"")</f>
        <v/>
      </c>
      <c r="F123" s="52" t="s">
        <v>1002</v>
      </c>
      <c r="G123" s="33" t="s">
        <v>753</v>
      </c>
      <c r="H123" s="33" t="s">
        <v>446</v>
      </c>
      <c r="I123" s="33" t="s">
        <v>446</v>
      </c>
      <c r="J123" s="32"/>
      <c r="K123" s="33" t="s">
        <v>1002</v>
      </c>
      <c r="L123" s="57" t="str">
        <f>IFERROR(TRIM(INDEX(_xlfn.TEXTSPLIT(Table3[[#This Row],[Name]],"|"),1,2)),"")</f>
        <v/>
      </c>
      <c r="Y123" s="14" t="s">
        <v>1003</v>
      </c>
      <c r="Z123" s="18"/>
      <c r="AA123" s="14" t="s">
        <v>49</v>
      </c>
    </row>
    <row r="124" spans="1:27" ht="14.4" hidden="1">
      <c r="A124" s="56" t="s">
        <v>732</v>
      </c>
      <c r="B124" s="33" t="s">
        <v>991</v>
      </c>
      <c r="C124" s="33" t="s">
        <v>1004</v>
      </c>
      <c r="D124" s="33" t="str">
        <f t="shared" si="1"/>
        <v/>
      </c>
      <c r="E124" s="57" t="str">
        <f>IFERROR(TRIM(INDEX(_xlfn.TEXTSPLIT(Table3[[#This Row],[Name]],"|"),1,2)),"")</f>
        <v>Hi</v>
      </c>
      <c r="F124" s="33"/>
      <c r="G124" s="33" t="s">
        <v>753</v>
      </c>
      <c r="H124" s="33" t="s">
        <v>736</v>
      </c>
      <c r="I124" s="33" t="s">
        <v>446</v>
      </c>
      <c r="J124" s="32"/>
      <c r="K124" s="33" t="s">
        <v>1002</v>
      </c>
      <c r="L124" s="57" t="str">
        <f>IFERROR(TRIM(INDEX(_xlfn.TEXTSPLIT(Table3[[#This Row],[Name]],"|"),1,2)),"")</f>
        <v>Hi</v>
      </c>
      <c r="Y124" s="95" t="s">
        <v>1005</v>
      </c>
      <c r="Z124" s="88">
        <v>115</v>
      </c>
      <c r="AA124" s="95" t="s">
        <v>49</v>
      </c>
    </row>
    <row r="125" spans="1:27" ht="14.4" hidden="1">
      <c r="A125" s="56" t="s">
        <v>732</v>
      </c>
      <c r="B125" s="33" t="s">
        <v>991</v>
      </c>
      <c r="C125" s="33" t="s">
        <v>1006</v>
      </c>
      <c r="D125" s="33" t="str">
        <f t="shared" si="1"/>
        <v>95</v>
      </c>
      <c r="E125" s="57" t="str">
        <f>IFERROR(TRIM(INDEX(_xlfn.TEXTSPLIT(Table3[[#This Row],[Name]],"|"),1,2)),"")</f>
        <v>HiHi</v>
      </c>
      <c r="F125" s="33">
        <v>95</v>
      </c>
      <c r="G125" s="33" t="s">
        <v>753</v>
      </c>
      <c r="H125" s="33" t="s">
        <v>736</v>
      </c>
      <c r="I125" s="33" t="s">
        <v>446</v>
      </c>
      <c r="J125" s="32"/>
      <c r="K125" s="33" t="s">
        <v>1002</v>
      </c>
      <c r="L125" s="57" t="str">
        <f>IFERROR(TRIM(INDEX(_xlfn.TEXTSPLIT(Table3[[#This Row],[Name]],"|"),1,2)),"")</f>
        <v>HiHi</v>
      </c>
      <c r="Y125" s="14" t="s">
        <v>1007</v>
      </c>
      <c r="Z125" s="18">
        <v>120</v>
      </c>
      <c r="AA125" s="14" t="s">
        <v>49</v>
      </c>
    </row>
    <row r="126" spans="1:27" ht="14.4" hidden="1">
      <c r="A126" s="56" t="s">
        <v>732</v>
      </c>
      <c r="B126" s="33" t="s">
        <v>991</v>
      </c>
      <c r="C126" s="33" t="s">
        <v>1008</v>
      </c>
      <c r="D126" s="33" t="str">
        <f t="shared" si="1"/>
        <v/>
      </c>
      <c r="E126" s="57" t="str">
        <f>IFERROR(TRIM(INDEX(_xlfn.TEXTSPLIT(Table3[[#This Row],[Name]],"|"),1,2)),"")</f>
        <v>Pre-alarm Hi</v>
      </c>
      <c r="F126" s="33"/>
      <c r="G126" s="33" t="s">
        <v>753</v>
      </c>
      <c r="H126" s="33" t="s">
        <v>736</v>
      </c>
      <c r="I126" s="33" t="s">
        <v>446</v>
      </c>
      <c r="J126" s="32"/>
      <c r="K126" s="33" t="s">
        <v>1002</v>
      </c>
      <c r="L126" s="57" t="str">
        <f>IFERROR(TRIM(INDEX(_xlfn.TEXTSPLIT(Table3[[#This Row],[Name]],"|"),1,2)),"")</f>
        <v>Pre-alarm Hi</v>
      </c>
      <c r="Y126" s="95" t="s">
        <v>1009</v>
      </c>
      <c r="Z126" s="88"/>
      <c r="AA126" s="95" t="s">
        <v>49</v>
      </c>
    </row>
    <row r="127" spans="1:27" ht="14.4" hidden="1">
      <c r="A127" s="56" t="s">
        <v>732</v>
      </c>
      <c r="B127" s="33" t="s">
        <v>991</v>
      </c>
      <c r="C127" s="76" t="s">
        <v>1010</v>
      </c>
      <c r="D127" s="33" t="str">
        <f t="shared" si="1"/>
        <v>TE1109A</v>
      </c>
      <c r="E127" s="57" t="str">
        <f>IFERROR(TRIM(INDEX(_xlfn.TEXTSPLIT(Table3[[#This Row],[Name]],"|"),1,2)),"")</f>
        <v/>
      </c>
      <c r="F127" s="52" t="s">
        <v>1011</v>
      </c>
      <c r="G127" s="33" t="s">
        <v>753</v>
      </c>
      <c r="H127" s="33" t="s">
        <v>446</v>
      </c>
      <c r="I127" s="33" t="s">
        <v>446</v>
      </c>
      <c r="J127" s="76" t="s">
        <v>1012</v>
      </c>
      <c r="K127" s="33" t="s">
        <v>1011</v>
      </c>
      <c r="L127" s="57" t="str">
        <f>IFERROR(TRIM(INDEX(_xlfn.TEXTSPLIT(Table3[[#This Row],[Name]],"|"),1,2)),"")</f>
        <v/>
      </c>
      <c r="Y127" s="14" t="s">
        <v>1013</v>
      </c>
      <c r="Z127" s="14">
        <v>80</v>
      </c>
      <c r="AA127" s="14" t="s">
        <v>49</v>
      </c>
    </row>
    <row r="128" spans="1:27" ht="14.4" hidden="1">
      <c r="A128" s="56" t="s">
        <v>732</v>
      </c>
      <c r="B128" s="33" t="s">
        <v>991</v>
      </c>
      <c r="C128" s="33" t="s">
        <v>1014</v>
      </c>
      <c r="D128" s="33" t="str">
        <f t="shared" si="1"/>
        <v>55</v>
      </c>
      <c r="E128" s="57" t="str">
        <f>IFERROR(TRIM(INDEX(_xlfn.TEXTSPLIT(Table3[[#This Row],[Name]],"|"),1,2)),"")</f>
        <v>Hi</v>
      </c>
      <c r="F128" s="33">
        <v>55</v>
      </c>
      <c r="G128" s="33" t="s">
        <v>753</v>
      </c>
      <c r="H128" s="33" t="s">
        <v>736</v>
      </c>
      <c r="I128" s="33" t="s">
        <v>446</v>
      </c>
      <c r="J128" s="32"/>
      <c r="K128" s="33" t="s">
        <v>1011</v>
      </c>
      <c r="L128" s="57" t="str">
        <f>IFERROR(TRIM(INDEX(_xlfn.TEXTSPLIT(Table3[[#This Row],[Name]],"|"),1,2)),"")</f>
        <v>Hi</v>
      </c>
      <c r="Y128" s="95" t="s">
        <v>1015</v>
      </c>
      <c r="Z128" s="95">
        <v>85</v>
      </c>
      <c r="AA128" s="95" t="s">
        <v>49</v>
      </c>
    </row>
    <row r="129" spans="1:27" ht="14.4" hidden="1">
      <c r="A129" s="56" t="s">
        <v>732</v>
      </c>
      <c r="B129" s="33" t="s">
        <v>991</v>
      </c>
      <c r="C129" s="33" t="s">
        <v>1016</v>
      </c>
      <c r="D129" s="33" t="str">
        <f t="shared" si="1"/>
        <v>60</v>
      </c>
      <c r="E129" s="57" t="str">
        <f>IFERROR(TRIM(INDEX(_xlfn.TEXTSPLIT(Table3[[#This Row],[Name]],"|"),1,2)),"")</f>
        <v>HiHi</v>
      </c>
      <c r="F129" s="33">
        <v>60</v>
      </c>
      <c r="G129" s="33" t="s">
        <v>753</v>
      </c>
      <c r="H129" s="33" t="s">
        <v>736</v>
      </c>
      <c r="I129" s="33" t="s">
        <v>446</v>
      </c>
      <c r="J129" s="32"/>
      <c r="K129" s="33" t="s">
        <v>1011</v>
      </c>
      <c r="L129" s="57" t="str">
        <f>IFERROR(TRIM(INDEX(_xlfn.TEXTSPLIT(Table3[[#This Row],[Name]],"|"),1,2)),"")</f>
        <v>HiHi</v>
      </c>
      <c r="Y129" s="14" t="s">
        <v>1017</v>
      </c>
      <c r="Z129" s="14"/>
      <c r="AA129" s="14" t="s">
        <v>49</v>
      </c>
    </row>
    <row r="130" spans="1:27" ht="14.4" hidden="1">
      <c r="A130" s="56" t="s">
        <v>732</v>
      </c>
      <c r="B130" s="33" t="s">
        <v>991</v>
      </c>
      <c r="C130" s="33" t="s">
        <v>1018</v>
      </c>
      <c r="D130" s="33" t="str">
        <f t="shared" ref="D130:D193" si="2">_xlfn.REGEXREPLACE(F130, ".*-([A-Za-z]+)-([A-Za-z0-9]+).*", "$1$2")</f>
        <v/>
      </c>
      <c r="E130" s="57" t="str">
        <f>IFERROR(TRIM(INDEX(_xlfn.TEXTSPLIT(Table3[[#This Row],[Name]],"|"),1,2)),"")</f>
        <v>Pre-alarm Hi</v>
      </c>
      <c r="F130" s="33"/>
      <c r="G130" s="33" t="s">
        <v>753</v>
      </c>
      <c r="H130" s="33" t="s">
        <v>736</v>
      </c>
      <c r="I130" s="33" t="s">
        <v>446</v>
      </c>
      <c r="J130" s="32"/>
      <c r="K130" s="33" t="s">
        <v>1011</v>
      </c>
      <c r="L130" s="57" t="str">
        <f>IFERROR(TRIM(INDEX(_xlfn.TEXTSPLIT(Table3[[#This Row],[Name]],"|"),1,2)),"")</f>
        <v>Pre-alarm Hi</v>
      </c>
      <c r="Y130" s="95" t="s">
        <v>1019</v>
      </c>
      <c r="Z130" s="95">
        <v>80</v>
      </c>
      <c r="AA130" s="95" t="s">
        <v>49</v>
      </c>
    </row>
    <row r="131" spans="1:27" s="22" customFormat="1" ht="14.4" hidden="1">
      <c r="A131" s="72" t="s">
        <v>732</v>
      </c>
      <c r="B131" s="74" t="s">
        <v>991</v>
      </c>
      <c r="C131" s="74" t="s">
        <v>1020</v>
      </c>
      <c r="D131" s="33" t="str">
        <f t="shared" si="2"/>
        <v/>
      </c>
      <c r="E131" s="59" t="str">
        <f>IFERROR(TRIM(INDEX(_xlfn.TEXTSPLIT(Table3[[#This Row],[Name]],"|"),1,2)),"")</f>
        <v/>
      </c>
      <c r="F131" s="74"/>
      <c r="G131" s="74"/>
      <c r="H131" s="74" t="s">
        <v>446</v>
      </c>
      <c r="I131" s="74" t="s">
        <v>446</v>
      </c>
      <c r="J131" s="31"/>
      <c r="K131" s="74" t="s">
        <v>1011</v>
      </c>
      <c r="L131" s="59" t="str">
        <f>IFERROR(TRIM(INDEX(_xlfn.TEXTSPLIT(Table3[[#This Row],[Name]],"|"),1,2)),"")</f>
        <v/>
      </c>
      <c r="Y131" s="14" t="s">
        <v>1021</v>
      </c>
      <c r="Z131" s="14">
        <v>85</v>
      </c>
      <c r="AA131" s="14" t="s">
        <v>49</v>
      </c>
    </row>
    <row r="132" spans="1:27" s="22" customFormat="1" ht="14.4" hidden="1">
      <c r="A132" s="72" t="s">
        <v>732</v>
      </c>
      <c r="B132" s="74" t="s">
        <v>991</v>
      </c>
      <c r="C132" s="74" t="s">
        <v>1022</v>
      </c>
      <c r="D132" s="33" t="str">
        <f t="shared" si="2"/>
        <v/>
      </c>
      <c r="E132" s="59" t="str">
        <f>IFERROR(TRIM(INDEX(_xlfn.TEXTSPLIT(Table3[[#This Row],[Name]],"|"),1,2)),"")</f>
        <v>Hi</v>
      </c>
      <c r="F132" s="74"/>
      <c r="G132" s="74"/>
      <c r="H132" s="74" t="s">
        <v>736</v>
      </c>
      <c r="I132" s="74" t="s">
        <v>446</v>
      </c>
      <c r="J132" s="31"/>
      <c r="K132" s="74" t="s">
        <v>1011</v>
      </c>
      <c r="L132" s="59" t="str">
        <f>IFERROR(TRIM(INDEX(_xlfn.TEXTSPLIT(Table3[[#This Row],[Name]],"|"),1,2)),"")</f>
        <v>Hi</v>
      </c>
      <c r="Y132" s="95" t="s">
        <v>1023</v>
      </c>
      <c r="Z132" s="95"/>
      <c r="AA132" s="95" t="s">
        <v>49</v>
      </c>
    </row>
    <row r="133" spans="1:27" s="22" customFormat="1" ht="14.4" hidden="1">
      <c r="A133" s="72" t="s">
        <v>732</v>
      </c>
      <c r="B133" s="74" t="s">
        <v>991</v>
      </c>
      <c r="C133" s="74" t="s">
        <v>1024</v>
      </c>
      <c r="D133" s="33" t="str">
        <f t="shared" si="2"/>
        <v/>
      </c>
      <c r="E133" s="59" t="str">
        <f>IFERROR(TRIM(INDEX(_xlfn.TEXTSPLIT(Table3[[#This Row],[Name]],"|"),1,2)),"")</f>
        <v>HiHi</v>
      </c>
      <c r="F133" s="74"/>
      <c r="G133" s="74"/>
      <c r="H133" s="74" t="s">
        <v>736</v>
      </c>
      <c r="I133" s="74" t="s">
        <v>446</v>
      </c>
      <c r="J133" s="31"/>
      <c r="K133" s="74" t="s">
        <v>1011</v>
      </c>
      <c r="L133" s="59" t="str">
        <f>IFERROR(TRIM(INDEX(_xlfn.TEXTSPLIT(Table3[[#This Row],[Name]],"|"),1,2)),"")</f>
        <v>HiHi</v>
      </c>
      <c r="Y133" s="14" t="s">
        <v>1025</v>
      </c>
      <c r="Z133" s="14">
        <v>80</v>
      </c>
      <c r="AA133" s="14" t="s">
        <v>49</v>
      </c>
    </row>
    <row r="134" spans="1:27" s="22" customFormat="1" ht="14.4" hidden="1">
      <c r="A134" s="72" t="s">
        <v>732</v>
      </c>
      <c r="B134" s="74" t="s">
        <v>991</v>
      </c>
      <c r="C134" s="74" t="s">
        <v>1026</v>
      </c>
      <c r="D134" s="33" t="str">
        <f t="shared" si="2"/>
        <v/>
      </c>
      <c r="E134" s="59" t="str">
        <f>IFERROR(TRIM(INDEX(_xlfn.TEXTSPLIT(Table3[[#This Row],[Name]],"|"),1,2)),"")</f>
        <v>Pre-alarm Hi</v>
      </c>
      <c r="F134" s="74"/>
      <c r="G134" s="74"/>
      <c r="H134" s="74" t="s">
        <v>736</v>
      </c>
      <c r="I134" s="74" t="s">
        <v>446</v>
      </c>
      <c r="J134" s="31"/>
      <c r="K134" s="74" t="s">
        <v>1011</v>
      </c>
      <c r="L134" s="59" t="str">
        <f>IFERROR(TRIM(INDEX(_xlfn.TEXTSPLIT(Table3[[#This Row],[Name]],"|"),1,2)),"")</f>
        <v>Pre-alarm Hi</v>
      </c>
      <c r="Y134" s="95" t="s">
        <v>1027</v>
      </c>
      <c r="Z134" s="95">
        <v>85</v>
      </c>
      <c r="AA134" s="95" t="s">
        <v>49</v>
      </c>
    </row>
    <row r="135" spans="1:27" ht="14.4" hidden="1">
      <c r="A135" s="56" t="s">
        <v>732</v>
      </c>
      <c r="B135" s="33" t="s">
        <v>991</v>
      </c>
      <c r="C135" s="76" t="s">
        <v>1028</v>
      </c>
      <c r="D135" s="33" t="str">
        <f t="shared" si="2"/>
        <v>TE1109B</v>
      </c>
      <c r="E135" s="57" t="str">
        <f>IFERROR(TRIM(INDEX(_xlfn.TEXTSPLIT(Table3[[#This Row],[Name]],"|"),1,2)),"")</f>
        <v/>
      </c>
      <c r="F135" s="53" t="s">
        <v>1029</v>
      </c>
      <c r="G135" s="33" t="s">
        <v>753</v>
      </c>
      <c r="H135" s="33" t="s">
        <v>446</v>
      </c>
      <c r="I135" s="33" t="s">
        <v>446</v>
      </c>
      <c r="J135" s="76" t="s">
        <v>1030</v>
      </c>
      <c r="K135" s="33" t="s">
        <v>1029</v>
      </c>
      <c r="L135" s="57" t="str">
        <f>IFERROR(TRIM(INDEX(_xlfn.TEXTSPLIT(Table3[[#This Row],[Name]],"|"),1,2)),"")</f>
        <v/>
      </c>
      <c r="Y135" s="14" t="s">
        <v>1031</v>
      </c>
      <c r="Z135" s="14"/>
      <c r="AA135" s="14" t="s">
        <v>49</v>
      </c>
    </row>
    <row r="136" spans="1:27" ht="14.4" hidden="1">
      <c r="A136" s="56" t="s">
        <v>732</v>
      </c>
      <c r="B136" s="33" t="s">
        <v>991</v>
      </c>
      <c r="C136" s="33" t="s">
        <v>1032</v>
      </c>
      <c r="D136" s="33" t="str">
        <f t="shared" si="2"/>
        <v>105</v>
      </c>
      <c r="E136" s="57" t="str">
        <f>IFERROR(TRIM(INDEX(_xlfn.TEXTSPLIT(Table3[[#This Row],[Name]],"|"),1,2)),"")</f>
        <v>Hi</v>
      </c>
      <c r="F136" s="33">
        <v>105</v>
      </c>
      <c r="G136" s="33" t="s">
        <v>753</v>
      </c>
      <c r="H136" s="33" t="s">
        <v>736</v>
      </c>
      <c r="I136" s="33" t="s">
        <v>446</v>
      </c>
      <c r="J136" s="32"/>
      <c r="K136" s="33" t="s">
        <v>1029</v>
      </c>
      <c r="L136" s="57" t="str">
        <f>IFERROR(TRIM(INDEX(_xlfn.TEXTSPLIT(Table3[[#This Row],[Name]],"|"),1,2)),"")</f>
        <v>Hi</v>
      </c>
      <c r="Y136" s="95" t="s">
        <v>1033</v>
      </c>
      <c r="Z136" s="95">
        <v>80</v>
      </c>
      <c r="AA136" s="95" t="s">
        <v>49</v>
      </c>
    </row>
    <row r="137" spans="1:27" ht="14.4" hidden="1">
      <c r="A137" s="56" t="s">
        <v>732</v>
      </c>
      <c r="B137" s="33" t="s">
        <v>991</v>
      </c>
      <c r="C137" s="33" t="s">
        <v>1034</v>
      </c>
      <c r="D137" s="33" t="str">
        <f t="shared" si="2"/>
        <v>110</v>
      </c>
      <c r="E137" s="57" t="str">
        <f>IFERROR(TRIM(INDEX(_xlfn.TEXTSPLIT(Table3[[#This Row],[Name]],"|"),1,2)),"")</f>
        <v>HiHi</v>
      </c>
      <c r="F137" s="33">
        <v>110</v>
      </c>
      <c r="G137" s="33" t="s">
        <v>753</v>
      </c>
      <c r="H137" s="33" t="s">
        <v>736</v>
      </c>
      <c r="I137" s="33" t="s">
        <v>446</v>
      </c>
      <c r="J137" s="32"/>
      <c r="K137" s="33" t="s">
        <v>1029</v>
      </c>
      <c r="L137" s="57" t="str">
        <f>IFERROR(TRIM(INDEX(_xlfn.TEXTSPLIT(Table3[[#This Row],[Name]],"|"),1,2)),"")</f>
        <v>HiHi</v>
      </c>
      <c r="Y137" s="14" t="s">
        <v>1035</v>
      </c>
      <c r="Z137" s="14">
        <v>85</v>
      </c>
      <c r="AA137" s="14" t="s">
        <v>49</v>
      </c>
    </row>
    <row r="138" spans="1:27" ht="14.4" hidden="1">
      <c r="A138" s="56" t="s">
        <v>732</v>
      </c>
      <c r="B138" s="33" t="s">
        <v>991</v>
      </c>
      <c r="C138" s="33" t="s">
        <v>1036</v>
      </c>
      <c r="D138" s="33" t="str">
        <f t="shared" si="2"/>
        <v/>
      </c>
      <c r="E138" s="57" t="str">
        <f>IFERROR(TRIM(INDEX(_xlfn.TEXTSPLIT(Table3[[#This Row],[Name]],"|"),1,2)),"")</f>
        <v>Pre-alarm Hi</v>
      </c>
      <c r="F138" s="33"/>
      <c r="G138" s="33" t="s">
        <v>753</v>
      </c>
      <c r="H138" s="33" t="s">
        <v>736</v>
      </c>
      <c r="I138" s="33" t="s">
        <v>446</v>
      </c>
      <c r="J138" s="32"/>
      <c r="K138" s="33" t="s">
        <v>1029</v>
      </c>
      <c r="L138" s="57" t="str">
        <f>IFERROR(TRIM(INDEX(_xlfn.TEXTSPLIT(Table3[[#This Row],[Name]],"|"),1,2)),"")</f>
        <v>Pre-alarm Hi</v>
      </c>
      <c r="Y138" s="95" t="s">
        <v>1037</v>
      </c>
      <c r="Z138" s="95"/>
      <c r="AA138" s="95" t="s">
        <v>49</v>
      </c>
    </row>
    <row r="139" spans="1:27" s="22" customFormat="1" ht="14.4" hidden="1">
      <c r="A139" s="72" t="s">
        <v>732</v>
      </c>
      <c r="B139" s="74" t="s">
        <v>991</v>
      </c>
      <c r="C139" s="74" t="s">
        <v>1038</v>
      </c>
      <c r="D139" s="33" t="str">
        <f t="shared" si="2"/>
        <v/>
      </c>
      <c r="E139" s="59" t="str">
        <f>IFERROR(TRIM(INDEX(_xlfn.TEXTSPLIT(Table3[[#This Row],[Name]],"|"),1,2)),"")</f>
        <v/>
      </c>
      <c r="F139" s="74"/>
      <c r="G139" s="74"/>
      <c r="H139" s="74" t="s">
        <v>446</v>
      </c>
      <c r="I139" s="74" t="s">
        <v>446</v>
      </c>
      <c r="J139" s="31"/>
      <c r="K139" s="74" t="s">
        <v>1029</v>
      </c>
      <c r="L139" s="59" t="str">
        <f>IFERROR(TRIM(INDEX(_xlfn.TEXTSPLIT(Table3[[#This Row],[Name]],"|"),1,2)),"")</f>
        <v/>
      </c>
      <c r="Y139" s="14" t="s">
        <v>1039</v>
      </c>
      <c r="Z139" s="14">
        <v>80</v>
      </c>
      <c r="AA139" s="14" t="s">
        <v>49</v>
      </c>
    </row>
    <row r="140" spans="1:27" s="22" customFormat="1" ht="14.4" hidden="1">
      <c r="A140" s="72" t="s">
        <v>732</v>
      </c>
      <c r="B140" s="74" t="s">
        <v>991</v>
      </c>
      <c r="C140" s="74" t="s">
        <v>1040</v>
      </c>
      <c r="D140" s="33" t="str">
        <f t="shared" si="2"/>
        <v/>
      </c>
      <c r="E140" s="59" t="str">
        <f>IFERROR(TRIM(INDEX(_xlfn.TEXTSPLIT(Table3[[#This Row],[Name]],"|"),1,2)),"")</f>
        <v>Hi</v>
      </c>
      <c r="F140" s="74"/>
      <c r="G140" s="74"/>
      <c r="H140" s="74" t="s">
        <v>736</v>
      </c>
      <c r="I140" s="74" t="s">
        <v>446</v>
      </c>
      <c r="J140" s="31"/>
      <c r="K140" s="74" t="s">
        <v>1029</v>
      </c>
      <c r="L140" s="59" t="str">
        <f>IFERROR(TRIM(INDEX(_xlfn.TEXTSPLIT(Table3[[#This Row],[Name]],"|"),1,2)),"")</f>
        <v>Hi</v>
      </c>
      <c r="Y140" s="95" t="s">
        <v>1041</v>
      </c>
      <c r="Z140" s="95">
        <v>85</v>
      </c>
      <c r="AA140" s="95" t="s">
        <v>49</v>
      </c>
    </row>
    <row r="141" spans="1:27" s="22" customFormat="1" ht="14.4" hidden="1">
      <c r="A141" s="72" t="s">
        <v>732</v>
      </c>
      <c r="B141" s="74" t="s">
        <v>991</v>
      </c>
      <c r="C141" s="74" t="s">
        <v>1042</v>
      </c>
      <c r="D141" s="33" t="str">
        <f t="shared" si="2"/>
        <v/>
      </c>
      <c r="E141" s="59" t="str">
        <f>IFERROR(TRIM(INDEX(_xlfn.TEXTSPLIT(Table3[[#This Row],[Name]],"|"),1,2)),"")</f>
        <v>HiHi</v>
      </c>
      <c r="F141" s="74"/>
      <c r="G141" s="74"/>
      <c r="H141" s="74" t="s">
        <v>736</v>
      </c>
      <c r="I141" s="74" t="s">
        <v>446</v>
      </c>
      <c r="J141" s="31"/>
      <c r="K141" s="74" t="s">
        <v>1029</v>
      </c>
      <c r="L141" s="59" t="str">
        <f>IFERROR(TRIM(INDEX(_xlfn.TEXTSPLIT(Table3[[#This Row],[Name]],"|"),1,2)),"")</f>
        <v>HiHi</v>
      </c>
      <c r="Y141" s="14" t="s">
        <v>1043</v>
      </c>
      <c r="Z141" s="14"/>
      <c r="AA141" s="14" t="s">
        <v>49</v>
      </c>
    </row>
    <row r="142" spans="1:27" s="22" customFormat="1" ht="14.4" hidden="1">
      <c r="A142" s="72" t="s">
        <v>732</v>
      </c>
      <c r="B142" s="74" t="s">
        <v>991</v>
      </c>
      <c r="C142" s="74" t="s">
        <v>1044</v>
      </c>
      <c r="D142" s="33" t="str">
        <f t="shared" si="2"/>
        <v/>
      </c>
      <c r="E142" s="59" t="str">
        <f>IFERROR(TRIM(INDEX(_xlfn.TEXTSPLIT(Table3[[#This Row],[Name]],"|"),1,2)),"")</f>
        <v>Pre-alarm Hi</v>
      </c>
      <c r="F142" s="74"/>
      <c r="G142" s="74"/>
      <c r="H142" s="74" t="s">
        <v>736</v>
      </c>
      <c r="I142" s="74" t="s">
        <v>446</v>
      </c>
      <c r="J142" s="31"/>
      <c r="K142" s="74" t="s">
        <v>1029</v>
      </c>
      <c r="L142" s="59" t="str">
        <f>IFERROR(TRIM(INDEX(_xlfn.TEXTSPLIT(Table3[[#This Row],[Name]],"|"),1,2)),"")</f>
        <v>Pre-alarm Hi</v>
      </c>
      <c r="Y142" s="95" t="s">
        <v>1045</v>
      </c>
      <c r="Z142" s="95">
        <v>80</v>
      </c>
      <c r="AA142" s="95" t="s">
        <v>49</v>
      </c>
    </row>
    <row r="143" spans="1:27" ht="14.4" hidden="1">
      <c r="A143" s="56" t="s">
        <v>732</v>
      </c>
      <c r="B143" s="33" t="s">
        <v>991</v>
      </c>
      <c r="C143" s="33" t="s">
        <v>1046</v>
      </c>
      <c r="D143" s="33" t="str">
        <f t="shared" si="2"/>
        <v>TE1108A</v>
      </c>
      <c r="E143" s="57" t="str">
        <f>IFERROR(TRIM(INDEX(_xlfn.TEXTSPLIT(Table3[[#This Row],[Name]],"|"),1,2)),"")</f>
        <v/>
      </c>
      <c r="F143" s="52" t="s">
        <v>1047</v>
      </c>
      <c r="G143" s="33" t="s">
        <v>753</v>
      </c>
      <c r="H143" s="33" t="s">
        <v>446</v>
      </c>
      <c r="I143" s="33" t="s">
        <v>446</v>
      </c>
      <c r="J143" s="32"/>
      <c r="K143" s="33" t="s">
        <v>1047</v>
      </c>
      <c r="L143" s="57" t="str">
        <f>IFERROR(TRIM(INDEX(_xlfn.TEXTSPLIT(Table3[[#This Row],[Name]],"|"),1,2)),"")</f>
        <v/>
      </c>
      <c r="Y143" s="14" t="s">
        <v>1048</v>
      </c>
      <c r="Z143" s="14">
        <v>85</v>
      </c>
      <c r="AA143" s="14" t="s">
        <v>49</v>
      </c>
    </row>
    <row r="144" spans="1:27" ht="14.4" hidden="1">
      <c r="A144" s="56" t="s">
        <v>732</v>
      </c>
      <c r="B144" s="33" t="s">
        <v>991</v>
      </c>
      <c r="C144" s="33" t="s">
        <v>1049</v>
      </c>
      <c r="D144" s="33" t="str">
        <f t="shared" si="2"/>
        <v/>
      </c>
      <c r="E144" s="57" t="str">
        <f>IFERROR(TRIM(INDEX(_xlfn.TEXTSPLIT(Table3[[#This Row],[Name]],"|"),1,2)),"")</f>
        <v>Hi</v>
      </c>
      <c r="F144" s="33"/>
      <c r="G144" s="33" t="s">
        <v>753</v>
      </c>
      <c r="H144" s="33" t="s">
        <v>736</v>
      </c>
      <c r="I144" s="33" t="s">
        <v>446</v>
      </c>
      <c r="J144" s="32"/>
      <c r="K144" s="33" t="s">
        <v>1047</v>
      </c>
      <c r="L144" s="57" t="str">
        <f>IFERROR(TRIM(INDEX(_xlfn.TEXTSPLIT(Table3[[#This Row],[Name]],"|"),1,2)),"")</f>
        <v>Hi</v>
      </c>
      <c r="Y144" s="95" t="s">
        <v>1050</v>
      </c>
      <c r="Z144" s="95"/>
      <c r="AA144" s="95" t="s">
        <v>49</v>
      </c>
    </row>
    <row r="145" spans="1:27" ht="14.4" hidden="1">
      <c r="A145" s="56" t="s">
        <v>732</v>
      </c>
      <c r="B145" s="33" t="s">
        <v>991</v>
      </c>
      <c r="C145" s="33" t="s">
        <v>1051</v>
      </c>
      <c r="D145" s="33" t="str">
        <f t="shared" si="2"/>
        <v>150</v>
      </c>
      <c r="E145" s="57" t="str">
        <f>IFERROR(TRIM(INDEX(_xlfn.TEXTSPLIT(Table3[[#This Row],[Name]],"|"),1,2)),"")</f>
        <v>HiHi</v>
      </c>
      <c r="F145" s="33">
        <v>150</v>
      </c>
      <c r="G145" s="33" t="s">
        <v>753</v>
      </c>
      <c r="H145" s="33" t="s">
        <v>736</v>
      </c>
      <c r="I145" s="33" t="s">
        <v>446</v>
      </c>
      <c r="J145" s="32"/>
      <c r="K145" s="33" t="s">
        <v>1047</v>
      </c>
      <c r="L145" s="57" t="str">
        <f>IFERROR(TRIM(INDEX(_xlfn.TEXTSPLIT(Table3[[#This Row],[Name]],"|"),1,2)),"")</f>
        <v>HiHi</v>
      </c>
      <c r="Y145" s="14" t="s">
        <v>1052</v>
      </c>
      <c r="Z145" s="14">
        <v>80</v>
      </c>
      <c r="AA145" s="14" t="s">
        <v>49</v>
      </c>
    </row>
    <row r="146" spans="1:27" ht="14.4" hidden="1">
      <c r="A146" s="56" t="s">
        <v>732</v>
      </c>
      <c r="B146" s="33" t="s">
        <v>991</v>
      </c>
      <c r="C146" s="33" t="s">
        <v>1053</v>
      </c>
      <c r="D146" s="33" t="str">
        <f t="shared" si="2"/>
        <v/>
      </c>
      <c r="E146" s="57" t="str">
        <f>IFERROR(TRIM(INDEX(_xlfn.TEXTSPLIT(Table3[[#This Row],[Name]],"|"),1,2)),"")</f>
        <v>Lo</v>
      </c>
      <c r="F146" s="33"/>
      <c r="G146" s="33" t="s">
        <v>753</v>
      </c>
      <c r="H146" s="33" t="s">
        <v>736</v>
      </c>
      <c r="I146" s="33" t="s">
        <v>446</v>
      </c>
      <c r="J146" s="32"/>
      <c r="K146" s="33" t="s">
        <v>1047</v>
      </c>
      <c r="L146" s="57" t="str">
        <f>IFERROR(TRIM(INDEX(_xlfn.TEXTSPLIT(Table3[[#This Row],[Name]],"|"),1,2)),"")</f>
        <v>Lo</v>
      </c>
      <c r="Y146" s="95" t="s">
        <v>1054</v>
      </c>
      <c r="Z146" s="95">
        <v>85</v>
      </c>
      <c r="AA146" s="95" t="s">
        <v>49</v>
      </c>
    </row>
    <row r="147" spans="1:27" ht="14.4" hidden="1">
      <c r="A147" s="56" t="s">
        <v>732</v>
      </c>
      <c r="B147" s="33" t="s">
        <v>991</v>
      </c>
      <c r="C147" s="33" t="s">
        <v>1055</v>
      </c>
      <c r="D147" s="33" t="str">
        <f t="shared" si="2"/>
        <v/>
      </c>
      <c r="E147" s="57" t="str">
        <f>IFERROR(TRIM(INDEX(_xlfn.TEXTSPLIT(Table3[[#This Row],[Name]],"|"),1,2)),"")</f>
        <v>Pre-alarm Hi</v>
      </c>
      <c r="F147" s="33"/>
      <c r="G147" s="33" t="s">
        <v>753</v>
      </c>
      <c r="H147" s="33" t="s">
        <v>736</v>
      </c>
      <c r="I147" s="33" t="s">
        <v>446</v>
      </c>
      <c r="J147" s="32"/>
      <c r="K147" s="33" t="s">
        <v>1047</v>
      </c>
      <c r="L147" s="57" t="str">
        <f>IFERROR(TRIM(INDEX(_xlfn.TEXTSPLIT(Table3[[#This Row],[Name]],"|"),1,2)),"")</f>
        <v>Pre-alarm Hi</v>
      </c>
      <c r="Y147" s="14" t="s">
        <v>1056</v>
      </c>
      <c r="Z147" s="14"/>
      <c r="AA147" s="14" t="s">
        <v>49</v>
      </c>
    </row>
    <row r="148" spans="1:27" ht="14.4" hidden="1">
      <c r="A148" s="56" t="s">
        <v>732</v>
      </c>
      <c r="B148" s="33" t="s">
        <v>991</v>
      </c>
      <c r="C148" s="33" t="s">
        <v>339</v>
      </c>
      <c r="D148" s="33" t="str">
        <f t="shared" si="2"/>
        <v>TE1108D</v>
      </c>
      <c r="E148" s="57" t="str">
        <f>IFERROR(TRIM(INDEX(_xlfn.TEXTSPLIT(Table3[[#This Row],[Name]],"|"),1,2)),"")</f>
        <v/>
      </c>
      <c r="F148" s="53" t="s">
        <v>1057</v>
      </c>
      <c r="G148" s="33" t="s">
        <v>753</v>
      </c>
      <c r="H148" s="33" t="s">
        <v>446</v>
      </c>
      <c r="I148" s="33" t="s">
        <v>446</v>
      </c>
      <c r="J148" s="32"/>
      <c r="K148" s="33" t="s">
        <v>1057</v>
      </c>
      <c r="L148" s="57" t="str">
        <f>IFERROR(TRIM(INDEX(_xlfn.TEXTSPLIT(Table3[[#This Row],[Name]],"|"),1,2)),"")</f>
        <v/>
      </c>
      <c r="Y148" s="95" t="s">
        <v>1058</v>
      </c>
      <c r="Z148" s="95">
        <v>80</v>
      </c>
      <c r="AA148" s="95" t="s">
        <v>49</v>
      </c>
    </row>
    <row r="149" spans="1:27" ht="14.4" hidden="1">
      <c r="A149" s="56" t="s">
        <v>732</v>
      </c>
      <c r="B149" s="33" t="s">
        <v>991</v>
      </c>
      <c r="C149" s="33" t="s">
        <v>1059</v>
      </c>
      <c r="D149" s="33" t="str">
        <f t="shared" si="2"/>
        <v>140</v>
      </c>
      <c r="E149" s="57" t="str">
        <f>IFERROR(TRIM(INDEX(_xlfn.TEXTSPLIT(Table3[[#This Row],[Name]],"|"),1,2)),"")</f>
        <v>Hi</v>
      </c>
      <c r="F149" s="33">
        <v>140</v>
      </c>
      <c r="G149" s="33" t="s">
        <v>753</v>
      </c>
      <c r="H149" s="33" t="s">
        <v>736</v>
      </c>
      <c r="I149" s="33" t="s">
        <v>446</v>
      </c>
      <c r="J149" s="32"/>
      <c r="K149" s="33" t="s">
        <v>1057</v>
      </c>
      <c r="L149" s="57" t="str">
        <f>IFERROR(TRIM(INDEX(_xlfn.TEXTSPLIT(Table3[[#This Row],[Name]],"|"),1,2)),"")</f>
        <v>Hi</v>
      </c>
      <c r="Y149" s="14" t="s">
        <v>1060</v>
      </c>
      <c r="Z149" s="14">
        <v>85</v>
      </c>
      <c r="AA149" s="14" t="s">
        <v>49</v>
      </c>
    </row>
    <row r="150" spans="1:27" ht="14.4" hidden="1">
      <c r="A150" s="56" t="s">
        <v>732</v>
      </c>
      <c r="B150" s="33" t="s">
        <v>991</v>
      </c>
      <c r="C150" s="33" t="s">
        <v>1061</v>
      </c>
      <c r="D150" s="33" t="str">
        <f t="shared" si="2"/>
        <v/>
      </c>
      <c r="E150" s="57" t="str">
        <f>IFERROR(TRIM(INDEX(_xlfn.TEXTSPLIT(Table3[[#This Row],[Name]],"|"),1,2)),"")</f>
        <v>HiHi</v>
      </c>
      <c r="F150" s="33"/>
      <c r="G150" s="33" t="s">
        <v>753</v>
      </c>
      <c r="H150" s="33" t="s">
        <v>736</v>
      </c>
      <c r="I150" s="33" t="s">
        <v>446</v>
      </c>
      <c r="J150" s="32"/>
      <c r="K150" s="33" t="s">
        <v>1057</v>
      </c>
      <c r="L150" s="57" t="str">
        <f>IFERROR(TRIM(INDEX(_xlfn.TEXTSPLIT(Table3[[#This Row],[Name]],"|"),1,2)),"")</f>
        <v>HiHi</v>
      </c>
      <c r="Y150" s="95" t="s">
        <v>1062</v>
      </c>
      <c r="Z150" s="95"/>
      <c r="AA150" s="95" t="s">
        <v>49</v>
      </c>
    </row>
    <row r="151" spans="1:27" ht="14.4" hidden="1">
      <c r="A151" s="56" t="s">
        <v>732</v>
      </c>
      <c r="B151" s="33" t="s">
        <v>991</v>
      </c>
      <c r="C151" s="33" t="s">
        <v>1063</v>
      </c>
      <c r="D151" s="33" t="str">
        <f t="shared" si="2"/>
        <v/>
      </c>
      <c r="E151" s="57" t="str">
        <f>IFERROR(TRIM(INDEX(_xlfn.TEXTSPLIT(Table3[[#This Row],[Name]],"|"),1,2)),"")</f>
        <v>Lo</v>
      </c>
      <c r="F151" s="33"/>
      <c r="G151" s="33" t="s">
        <v>753</v>
      </c>
      <c r="H151" s="33" t="s">
        <v>736</v>
      </c>
      <c r="I151" s="33" t="s">
        <v>446</v>
      </c>
      <c r="J151" s="32"/>
      <c r="K151" s="33" t="s">
        <v>1057</v>
      </c>
      <c r="L151" s="57" t="str">
        <f>IFERROR(TRIM(INDEX(_xlfn.TEXTSPLIT(Table3[[#This Row],[Name]],"|"),1,2)),"")</f>
        <v>Lo</v>
      </c>
      <c r="Y151" s="14" t="s">
        <v>1064</v>
      </c>
      <c r="Z151" s="14">
        <v>90</v>
      </c>
      <c r="AA151" s="14" t="s">
        <v>49</v>
      </c>
    </row>
    <row r="152" spans="1:27" ht="14.4" hidden="1">
      <c r="A152" s="56" t="s">
        <v>732</v>
      </c>
      <c r="B152" s="33" t="s">
        <v>991</v>
      </c>
      <c r="C152" s="33" t="s">
        <v>1065</v>
      </c>
      <c r="D152" s="33" t="str">
        <f t="shared" si="2"/>
        <v/>
      </c>
      <c r="E152" s="57" t="str">
        <f>IFERROR(TRIM(INDEX(_xlfn.TEXTSPLIT(Table3[[#This Row],[Name]],"|"),1,2)),"")</f>
        <v>Pre-alarm Hi</v>
      </c>
      <c r="F152" s="33"/>
      <c r="G152" s="33" t="s">
        <v>753</v>
      </c>
      <c r="H152" s="33" t="s">
        <v>736</v>
      </c>
      <c r="I152" s="33" t="s">
        <v>446</v>
      </c>
      <c r="J152" s="32"/>
      <c r="K152" s="33" t="s">
        <v>1057</v>
      </c>
      <c r="L152" s="57" t="str">
        <f>IFERROR(TRIM(INDEX(_xlfn.TEXTSPLIT(Table3[[#This Row],[Name]],"|"),1,2)),"")</f>
        <v>Pre-alarm Hi</v>
      </c>
      <c r="Y152" s="95" t="s">
        <v>1066</v>
      </c>
      <c r="Z152" s="95">
        <v>95</v>
      </c>
      <c r="AA152" s="95" t="s">
        <v>49</v>
      </c>
    </row>
    <row r="153" spans="1:27" ht="14.4" hidden="1">
      <c r="A153" s="56" t="s">
        <v>732</v>
      </c>
      <c r="B153" s="33" t="s">
        <v>991</v>
      </c>
      <c r="C153" s="33" t="s">
        <v>1067</v>
      </c>
      <c r="D153" s="33" t="str">
        <f t="shared" si="2"/>
        <v>TE1108B</v>
      </c>
      <c r="E153" s="57" t="str">
        <f>IFERROR(TRIM(INDEX(_xlfn.TEXTSPLIT(Table3[[#This Row],[Name]],"|"),1,2)),"")</f>
        <v/>
      </c>
      <c r="F153" s="52" t="s">
        <v>1068</v>
      </c>
      <c r="G153" s="33" t="s">
        <v>753</v>
      </c>
      <c r="H153" s="33" t="s">
        <v>446</v>
      </c>
      <c r="I153" s="33" t="s">
        <v>446</v>
      </c>
      <c r="J153" s="32"/>
      <c r="K153" s="33" t="s">
        <v>1068</v>
      </c>
      <c r="L153" s="57" t="str">
        <f>IFERROR(TRIM(INDEX(_xlfn.TEXTSPLIT(Table3[[#This Row],[Name]],"|"),1,2)),"")</f>
        <v/>
      </c>
      <c r="Y153" s="14" t="s">
        <v>1069</v>
      </c>
      <c r="Z153" s="14"/>
      <c r="AA153" s="14" t="s">
        <v>49</v>
      </c>
    </row>
    <row r="154" spans="1:27" ht="14.4" hidden="1">
      <c r="A154" s="56" t="s">
        <v>732</v>
      </c>
      <c r="B154" s="33" t="s">
        <v>991</v>
      </c>
      <c r="C154" s="33" t="s">
        <v>1070</v>
      </c>
      <c r="D154" s="33" t="str">
        <f t="shared" si="2"/>
        <v/>
      </c>
      <c r="E154" s="57" t="str">
        <f>IFERROR(TRIM(INDEX(_xlfn.TEXTSPLIT(Table3[[#This Row],[Name]],"|"),1,2)),"")</f>
        <v>Hi</v>
      </c>
      <c r="F154" s="33"/>
      <c r="G154" s="33" t="s">
        <v>753</v>
      </c>
      <c r="H154" s="33" t="s">
        <v>736</v>
      </c>
      <c r="I154" s="33" t="s">
        <v>446</v>
      </c>
      <c r="J154" s="32"/>
      <c r="K154" s="33" t="s">
        <v>1068</v>
      </c>
      <c r="L154" s="57" t="str">
        <f>IFERROR(TRIM(INDEX(_xlfn.TEXTSPLIT(Table3[[#This Row],[Name]],"|"),1,2)),"")</f>
        <v>Hi</v>
      </c>
      <c r="Y154" s="95" t="s">
        <v>1071</v>
      </c>
      <c r="Z154" s="95">
        <v>90</v>
      </c>
      <c r="AA154" s="95" t="s">
        <v>49</v>
      </c>
    </row>
    <row r="155" spans="1:27" ht="14.4" hidden="1">
      <c r="A155" s="56" t="s">
        <v>732</v>
      </c>
      <c r="B155" s="33" t="s">
        <v>991</v>
      </c>
      <c r="C155" s="33" t="s">
        <v>1072</v>
      </c>
      <c r="D155" s="33" t="str">
        <f t="shared" si="2"/>
        <v>150</v>
      </c>
      <c r="E155" s="57" t="str">
        <f>IFERROR(TRIM(INDEX(_xlfn.TEXTSPLIT(Table3[[#This Row],[Name]],"|"),1,2)),"")</f>
        <v>HiHi</v>
      </c>
      <c r="F155" s="33">
        <v>150</v>
      </c>
      <c r="G155" s="33" t="s">
        <v>753</v>
      </c>
      <c r="H155" s="33" t="s">
        <v>736</v>
      </c>
      <c r="I155" s="33" t="s">
        <v>446</v>
      </c>
      <c r="J155" s="32"/>
      <c r="K155" s="33" t="s">
        <v>1068</v>
      </c>
      <c r="L155" s="57" t="str">
        <f>IFERROR(TRIM(INDEX(_xlfn.TEXTSPLIT(Table3[[#This Row],[Name]],"|"),1,2)),"")</f>
        <v>HiHi</v>
      </c>
      <c r="Y155" s="14" t="s">
        <v>1073</v>
      </c>
      <c r="Z155" s="14">
        <v>95</v>
      </c>
      <c r="AA155" s="14" t="s">
        <v>49</v>
      </c>
    </row>
    <row r="156" spans="1:27" ht="14.4" hidden="1">
      <c r="A156" s="56" t="s">
        <v>732</v>
      </c>
      <c r="B156" s="33" t="s">
        <v>991</v>
      </c>
      <c r="C156" s="33" t="s">
        <v>1074</v>
      </c>
      <c r="D156" s="33" t="str">
        <f t="shared" si="2"/>
        <v/>
      </c>
      <c r="E156" s="57" t="str">
        <f>IFERROR(TRIM(INDEX(_xlfn.TEXTSPLIT(Table3[[#This Row],[Name]],"|"),1,2)),"")</f>
        <v>Lo</v>
      </c>
      <c r="F156" s="33"/>
      <c r="G156" s="33" t="s">
        <v>753</v>
      </c>
      <c r="H156" s="33" t="s">
        <v>736</v>
      </c>
      <c r="I156" s="33" t="s">
        <v>446</v>
      </c>
      <c r="J156" s="32"/>
      <c r="K156" s="33" t="s">
        <v>1068</v>
      </c>
      <c r="L156" s="57" t="str">
        <f>IFERROR(TRIM(INDEX(_xlfn.TEXTSPLIT(Table3[[#This Row],[Name]],"|"),1,2)),"")</f>
        <v>Lo</v>
      </c>
      <c r="Y156" s="95" t="s">
        <v>1075</v>
      </c>
      <c r="Z156" s="95"/>
      <c r="AA156" s="95" t="s">
        <v>49</v>
      </c>
    </row>
    <row r="157" spans="1:27" ht="14.4" hidden="1">
      <c r="A157" s="56" t="s">
        <v>732</v>
      </c>
      <c r="B157" s="33" t="s">
        <v>991</v>
      </c>
      <c r="C157" s="33" t="s">
        <v>1076</v>
      </c>
      <c r="D157" s="33" t="str">
        <f t="shared" si="2"/>
        <v/>
      </c>
      <c r="E157" s="57" t="str">
        <f>IFERROR(TRIM(INDEX(_xlfn.TEXTSPLIT(Table3[[#This Row],[Name]],"|"),1,2)),"")</f>
        <v>Pre-alarm Hi</v>
      </c>
      <c r="F157" s="33"/>
      <c r="G157" s="33" t="s">
        <v>753</v>
      </c>
      <c r="H157" s="33" t="s">
        <v>736</v>
      </c>
      <c r="I157" s="33" t="s">
        <v>446</v>
      </c>
      <c r="J157" s="32"/>
      <c r="K157" s="33" t="s">
        <v>1068</v>
      </c>
      <c r="L157" s="57" t="str">
        <f>IFERROR(TRIM(INDEX(_xlfn.TEXTSPLIT(Table3[[#This Row],[Name]],"|"),1,2)),"")</f>
        <v>Pre-alarm Hi</v>
      </c>
      <c r="Y157" s="14" t="s">
        <v>1077</v>
      </c>
      <c r="Z157" s="14">
        <v>56</v>
      </c>
      <c r="AA157" s="14" t="s">
        <v>840</v>
      </c>
    </row>
    <row r="158" spans="1:27" ht="14.4" hidden="1">
      <c r="A158" s="56" t="s">
        <v>732</v>
      </c>
      <c r="B158" s="33" t="s">
        <v>991</v>
      </c>
      <c r="C158" s="33" t="s">
        <v>343</v>
      </c>
      <c r="D158" s="33" t="str">
        <f t="shared" si="2"/>
        <v>TE1108E</v>
      </c>
      <c r="E158" s="57" t="str">
        <f>IFERROR(TRIM(INDEX(_xlfn.TEXTSPLIT(Table3[[#This Row],[Name]],"|"),1,2)),"")</f>
        <v/>
      </c>
      <c r="F158" s="52" t="s">
        <v>1078</v>
      </c>
      <c r="G158" s="33" t="s">
        <v>753</v>
      </c>
      <c r="H158" s="33" t="s">
        <v>446</v>
      </c>
      <c r="I158" s="33" t="s">
        <v>446</v>
      </c>
      <c r="J158" s="32"/>
      <c r="K158" s="33" t="s">
        <v>1078</v>
      </c>
      <c r="L158" s="57" t="str">
        <f>IFERROR(TRIM(INDEX(_xlfn.TEXTSPLIT(Table3[[#This Row],[Name]],"|"),1,2)),"")</f>
        <v/>
      </c>
      <c r="Y158" s="95" t="s">
        <v>1079</v>
      </c>
      <c r="Z158" s="95">
        <v>69</v>
      </c>
      <c r="AA158" s="95" t="s">
        <v>840</v>
      </c>
    </row>
    <row r="159" spans="1:27" ht="14.4" hidden="1">
      <c r="A159" s="56" t="s">
        <v>732</v>
      </c>
      <c r="B159" s="33" t="s">
        <v>991</v>
      </c>
      <c r="C159" s="33" t="s">
        <v>1080</v>
      </c>
      <c r="D159" s="33" t="str">
        <f t="shared" si="2"/>
        <v>140</v>
      </c>
      <c r="E159" s="57" t="str">
        <f>IFERROR(TRIM(INDEX(_xlfn.TEXTSPLIT(Table3[[#This Row],[Name]],"|"),1,2)),"")</f>
        <v>Hi</v>
      </c>
      <c r="F159" s="33">
        <v>140</v>
      </c>
      <c r="G159" s="33" t="s">
        <v>753</v>
      </c>
      <c r="H159" s="33" t="s">
        <v>736</v>
      </c>
      <c r="I159" s="33" t="s">
        <v>446</v>
      </c>
      <c r="J159" s="32"/>
      <c r="K159" s="33" t="s">
        <v>1078</v>
      </c>
      <c r="L159" s="57" t="str">
        <f>IFERROR(TRIM(INDEX(_xlfn.TEXTSPLIT(Table3[[#This Row],[Name]],"|"),1,2)),"")</f>
        <v>Hi</v>
      </c>
      <c r="Y159" s="14" t="s">
        <v>1081</v>
      </c>
      <c r="Z159" s="14"/>
      <c r="AA159" s="14" t="s">
        <v>840</v>
      </c>
    </row>
    <row r="160" spans="1:27" ht="14.4" hidden="1">
      <c r="A160" s="56" t="s">
        <v>732</v>
      </c>
      <c r="B160" s="33" t="s">
        <v>991</v>
      </c>
      <c r="C160" s="33" t="s">
        <v>1082</v>
      </c>
      <c r="D160" s="33" t="str">
        <f t="shared" si="2"/>
        <v/>
      </c>
      <c r="E160" s="57" t="str">
        <f>IFERROR(TRIM(INDEX(_xlfn.TEXTSPLIT(Table3[[#This Row],[Name]],"|"),1,2)),"")</f>
        <v>HiHi</v>
      </c>
      <c r="F160" s="33"/>
      <c r="G160" s="33" t="s">
        <v>753</v>
      </c>
      <c r="H160" s="33" t="s">
        <v>736</v>
      </c>
      <c r="I160" s="33" t="s">
        <v>446</v>
      </c>
      <c r="J160" s="32"/>
      <c r="K160" s="33" t="s">
        <v>1078</v>
      </c>
      <c r="L160" s="57" t="str">
        <f>IFERROR(TRIM(INDEX(_xlfn.TEXTSPLIT(Table3[[#This Row],[Name]],"|"),1,2)),"")</f>
        <v>HiHi</v>
      </c>
      <c r="Y160" s="95" t="s">
        <v>1083</v>
      </c>
      <c r="Z160" s="95">
        <v>56</v>
      </c>
      <c r="AA160" s="95" t="s">
        <v>840</v>
      </c>
    </row>
    <row r="161" spans="1:27" ht="14.4" hidden="1">
      <c r="A161" s="56" t="s">
        <v>732</v>
      </c>
      <c r="B161" s="33" t="s">
        <v>991</v>
      </c>
      <c r="C161" s="33" t="s">
        <v>1084</v>
      </c>
      <c r="D161" s="33" t="str">
        <f t="shared" si="2"/>
        <v/>
      </c>
      <c r="E161" s="57" t="str">
        <f>IFERROR(TRIM(INDEX(_xlfn.TEXTSPLIT(Table3[[#This Row],[Name]],"|"),1,2)),"")</f>
        <v>Lo</v>
      </c>
      <c r="F161" s="33"/>
      <c r="G161" s="33" t="s">
        <v>753</v>
      </c>
      <c r="H161" s="33" t="s">
        <v>736</v>
      </c>
      <c r="I161" s="33" t="s">
        <v>446</v>
      </c>
      <c r="J161" s="32"/>
      <c r="K161" s="33" t="s">
        <v>1078</v>
      </c>
      <c r="L161" s="57" t="str">
        <f>IFERROR(TRIM(INDEX(_xlfn.TEXTSPLIT(Table3[[#This Row],[Name]],"|"),1,2)),"")</f>
        <v>Lo</v>
      </c>
      <c r="Y161" s="14" t="s">
        <v>1085</v>
      </c>
      <c r="Z161" s="14">
        <v>69</v>
      </c>
      <c r="AA161" s="14" t="s">
        <v>840</v>
      </c>
    </row>
    <row r="162" spans="1:27" ht="14.4" hidden="1">
      <c r="A162" s="56" t="s">
        <v>732</v>
      </c>
      <c r="B162" s="33" t="s">
        <v>991</v>
      </c>
      <c r="C162" s="33" t="s">
        <v>1086</v>
      </c>
      <c r="D162" s="33" t="str">
        <f t="shared" si="2"/>
        <v/>
      </c>
      <c r="E162" s="57" t="str">
        <f>IFERROR(TRIM(INDEX(_xlfn.TEXTSPLIT(Table3[[#This Row],[Name]],"|"),1,2)),"")</f>
        <v>Pre-alarm Hi</v>
      </c>
      <c r="F162" s="33"/>
      <c r="G162" s="33" t="s">
        <v>753</v>
      </c>
      <c r="H162" s="33" t="s">
        <v>736</v>
      </c>
      <c r="I162" s="33" t="s">
        <v>446</v>
      </c>
      <c r="J162" s="32"/>
      <c r="K162" s="33" t="s">
        <v>1078</v>
      </c>
      <c r="L162" s="57" t="str">
        <f>IFERROR(TRIM(INDEX(_xlfn.TEXTSPLIT(Table3[[#This Row],[Name]],"|"),1,2)),"")</f>
        <v>Pre-alarm Hi</v>
      </c>
      <c r="Y162" s="95" t="s">
        <v>1087</v>
      </c>
      <c r="Z162" s="95"/>
      <c r="AA162" s="95" t="s">
        <v>840</v>
      </c>
    </row>
    <row r="163" spans="1:27" ht="14.4" hidden="1">
      <c r="A163" s="56" t="s">
        <v>732</v>
      </c>
      <c r="B163" s="33" t="s">
        <v>991</v>
      </c>
      <c r="C163" s="33" t="s">
        <v>1088</v>
      </c>
      <c r="D163" s="33" t="str">
        <f t="shared" si="2"/>
        <v>TE1108C</v>
      </c>
      <c r="E163" s="57" t="str">
        <f>IFERROR(TRIM(INDEX(_xlfn.TEXTSPLIT(Table3[[#This Row],[Name]],"|"),1,2)),"")</f>
        <v/>
      </c>
      <c r="F163" s="52" t="s">
        <v>1089</v>
      </c>
      <c r="G163" s="33" t="s">
        <v>753</v>
      </c>
      <c r="H163" s="33" t="s">
        <v>446</v>
      </c>
      <c r="I163" s="33" t="s">
        <v>446</v>
      </c>
      <c r="J163" s="32"/>
      <c r="K163" s="33" t="s">
        <v>1089</v>
      </c>
      <c r="L163" s="57" t="str">
        <f>IFERROR(TRIM(INDEX(_xlfn.TEXTSPLIT(Table3[[#This Row],[Name]],"|"),1,2)),"")</f>
        <v/>
      </c>
      <c r="Y163" s="14" t="s">
        <v>1090</v>
      </c>
      <c r="Z163" s="14">
        <v>56</v>
      </c>
      <c r="AA163" s="14" t="s">
        <v>840</v>
      </c>
    </row>
    <row r="164" spans="1:27" ht="14.4" hidden="1">
      <c r="A164" s="56" t="s">
        <v>732</v>
      </c>
      <c r="B164" s="33" t="s">
        <v>991</v>
      </c>
      <c r="C164" s="33" t="s">
        <v>1091</v>
      </c>
      <c r="D164" s="33" t="str">
        <f t="shared" si="2"/>
        <v/>
      </c>
      <c r="E164" s="57" t="str">
        <f>IFERROR(TRIM(INDEX(_xlfn.TEXTSPLIT(Table3[[#This Row],[Name]],"|"),1,2)),"")</f>
        <v>Hi</v>
      </c>
      <c r="F164" s="33"/>
      <c r="G164" s="33" t="s">
        <v>753</v>
      </c>
      <c r="H164" s="33" t="s">
        <v>736</v>
      </c>
      <c r="I164" s="33" t="s">
        <v>446</v>
      </c>
      <c r="J164" s="32"/>
      <c r="K164" s="33" t="s">
        <v>1089</v>
      </c>
      <c r="L164" s="57" t="str">
        <f>IFERROR(TRIM(INDEX(_xlfn.TEXTSPLIT(Table3[[#This Row],[Name]],"|"),1,2)),"")</f>
        <v>Hi</v>
      </c>
      <c r="Y164" s="95" t="s">
        <v>1092</v>
      </c>
      <c r="Z164" s="95">
        <v>69</v>
      </c>
      <c r="AA164" s="95" t="s">
        <v>840</v>
      </c>
    </row>
    <row r="165" spans="1:27" ht="14.4" hidden="1">
      <c r="A165" s="56" t="s">
        <v>732</v>
      </c>
      <c r="B165" s="33" t="s">
        <v>991</v>
      </c>
      <c r="C165" s="33" t="s">
        <v>1093</v>
      </c>
      <c r="D165" s="33" t="str">
        <f t="shared" si="2"/>
        <v>150</v>
      </c>
      <c r="E165" s="57" t="str">
        <f>IFERROR(TRIM(INDEX(_xlfn.TEXTSPLIT(Table3[[#This Row],[Name]],"|"),1,2)),"")</f>
        <v>HiHi</v>
      </c>
      <c r="F165" s="33">
        <v>150</v>
      </c>
      <c r="G165" s="33" t="s">
        <v>753</v>
      </c>
      <c r="H165" s="33" t="s">
        <v>736</v>
      </c>
      <c r="I165" s="33" t="s">
        <v>446</v>
      </c>
      <c r="J165" s="32"/>
      <c r="K165" s="33" t="s">
        <v>1089</v>
      </c>
      <c r="L165" s="57" t="str">
        <f>IFERROR(TRIM(INDEX(_xlfn.TEXTSPLIT(Table3[[#This Row],[Name]],"|"),1,2)),"")</f>
        <v>HiHi</v>
      </c>
      <c r="Y165" s="14" t="s">
        <v>1094</v>
      </c>
      <c r="Z165" s="14"/>
      <c r="AA165" s="14" t="s">
        <v>840</v>
      </c>
    </row>
    <row r="166" spans="1:27" ht="14.4" hidden="1">
      <c r="A166" s="56" t="s">
        <v>732</v>
      </c>
      <c r="B166" s="33" t="s">
        <v>991</v>
      </c>
      <c r="C166" s="33" t="s">
        <v>1095</v>
      </c>
      <c r="D166" s="33" t="str">
        <f t="shared" si="2"/>
        <v/>
      </c>
      <c r="E166" s="57" t="str">
        <f>IFERROR(TRIM(INDEX(_xlfn.TEXTSPLIT(Table3[[#This Row],[Name]],"|"),1,2)),"")</f>
        <v>Lo</v>
      </c>
      <c r="F166" s="33"/>
      <c r="G166" s="33" t="s">
        <v>753</v>
      </c>
      <c r="H166" s="33" t="s">
        <v>736</v>
      </c>
      <c r="I166" s="33" t="s">
        <v>446</v>
      </c>
      <c r="J166" s="32"/>
      <c r="K166" s="33" t="s">
        <v>1089</v>
      </c>
      <c r="L166" s="57" t="str">
        <f>IFERROR(TRIM(INDEX(_xlfn.TEXTSPLIT(Table3[[#This Row],[Name]],"|"),1,2)),"")</f>
        <v>Lo</v>
      </c>
      <c r="Y166" s="95" t="s">
        <v>1096</v>
      </c>
      <c r="Z166" s="95">
        <v>56</v>
      </c>
      <c r="AA166" s="95" t="s">
        <v>840</v>
      </c>
    </row>
    <row r="167" spans="1:27" ht="14.4" hidden="1">
      <c r="A167" s="56" t="s">
        <v>732</v>
      </c>
      <c r="B167" s="33" t="s">
        <v>991</v>
      </c>
      <c r="C167" s="33" t="s">
        <v>1097</v>
      </c>
      <c r="D167" s="33" t="str">
        <f t="shared" si="2"/>
        <v/>
      </c>
      <c r="E167" s="57" t="str">
        <f>IFERROR(TRIM(INDEX(_xlfn.TEXTSPLIT(Table3[[#This Row],[Name]],"|"),1,2)),"")</f>
        <v>Pre-alarm Hi</v>
      </c>
      <c r="F167" s="33"/>
      <c r="G167" s="33" t="s">
        <v>753</v>
      </c>
      <c r="H167" s="33" t="s">
        <v>736</v>
      </c>
      <c r="I167" s="33" t="s">
        <v>446</v>
      </c>
      <c r="J167" s="32"/>
      <c r="K167" s="33" t="s">
        <v>1089</v>
      </c>
      <c r="L167" s="57" t="str">
        <f>IFERROR(TRIM(INDEX(_xlfn.TEXTSPLIT(Table3[[#This Row],[Name]],"|"),1,2)),"")</f>
        <v>Pre-alarm Hi</v>
      </c>
      <c r="Y167" s="14" t="s">
        <v>1098</v>
      </c>
      <c r="Z167" s="14">
        <v>69</v>
      </c>
      <c r="AA167" s="14" t="s">
        <v>840</v>
      </c>
    </row>
    <row r="168" spans="1:27" ht="14.4" hidden="1">
      <c r="A168" s="56" t="s">
        <v>732</v>
      </c>
      <c r="B168" s="33" t="s">
        <v>991</v>
      </c>
      <c r="C168" s="33" t="s">
        <v>347</v>
      </c>
      <c r="D168" s="33" t="str">
        <f t="shared" si="2"/>
        <v>TE1108F</v>
      </c>
      <c r="E168" s="57" t="str">
        <f>IFERROR(TRIM(INDEX(_xlfn.TEXTSPLIT(Table3[[#This Row],[Name]],"|"),1,2)),"")</f>
        <v/>
      </c>
      <c r="F168" s="53" t="s">
        <v>1099</v>
      </c>
      <c r="G168" s="33" t="s">
        <v>753</v>
      </c>
      <c r="H168" s="33" t="s">
        <v>446</v>
      </c>
      <c r="I168" s="33" t="s">
        <v>446</v>
      </c>
      <c r="J168" s="32"/>
      <c r="K168" s="33" t="s">
        <v>1099</v>
      </c>
      <c r="L168" s="57" t="str">
        <f>IFERROR(TRIM(INDEX(_xlfn.TEXTSPLIT(Table3[[#This Row],[Name]],"|"),1,2)),"")</f>
        <v/>
      </c>
      <c r="Y168" s="95" t="s">
        <v>1100</v>
      </c>
      <c r="Z168" s="95"/>
      <c r="AA168" s="95" t="s">
        <v>840</v>
      </c>
    </row>
    <row r="169" spans="1:27" ht="14.4" hidden="1">
      <c r="A169" s="56" t="s">
        <v>732</v>
      </c>
      <c r="B169" s="33" t="s">
        <v>991</v>
      </c>
      <c r="C169" s="33" t="s">
        <v>1101</v>
      </c>
      <c r="D169" s="33" t="str">
        <f t="shared" si="2"/>
        <v>140</v>
      </c>
      <c r="E169" s="57" t="str">
        <f>IFERROR(TRIM(INDEX(_xlfn.TEXTSPLIT(Table3[[#This Row],[Name]],"|"),1,2)),"")</f>
        <v>Hi</v>
      </c>
      <c r="F169" s="33">
        <v>140</v>
      </c>
      <c r="G169" s="33" t="s">
        <v>753</v>
      </c>
      <c r="H169" s="33" t="s">
        <v>736</v>
      </c>
      <c r="I169" s="33" t="s">
        <v>446</v>
      </c>
      <c r="J169" s="32"/>
      <c r="K169" s="33" t="s">
        <v>1099</v>
      </c>
      <c r="L169" s="57" t="str">
        <f>IFERROR(TRIM(INDEX(_xlfn.TEXTSPLIT(Table3[[#This Row],[Name]],"|"),1,2)),"")</f>
        <v>Hi</v>
      </c>
      <c r="Y169" s="14" t="s">
        <v>1102</v>
      </c>
      <c r="Z169" s="14">
        <v>46</v>
      </c>
      <c r="AA169" s="14" t="s">
        <v>840</v>
      </c>
    </row>
    <row r="170" spans="1:27" ht="14.4" hidden="1">
      <c r="A170" s="56" t="s">
        <v>732</v>
      </c>
      <c r="B170" s="33" t="s">
        <v>991</v>
      </c>
      <c r="C170" s="33" t="s">
        <v>1103</v>
      </c>
      <c r="D170" s="33" t="str">
        <f t="shared" si="2"/>
        <v/>
      </c>
      <c r="E170" s="57" t="str">
        <f>IFERROR(TRIM(INDEX(_xlfn.TEXTSPLIT(Table3[[#This Row],[Name]],"|"),1,2)),"")</f>
        <v>HiHi</v>
      </c>
      <c r="F170" s="33"/>
      <c r="G170" s="33" t="s">
        <v>753</v>
      </c>
      <c r="H170" s="33" t="s">
        <v>736</v>
      </c>
      <c r="I170" s="33" t="s">
        <v>446</v>
      </c>
      <c r="J170" s="32"/>
      <c r="K170" s="33" t="s">
        <v>1099</v>
      </c>
      <c r="L170" s="57" t="str">
        <f>IFERROR(TRIM(INDEX(_xlfn.TEXTSPLIT(Table3[[#This Row],[Name]],"|"),1,2)),"")</f>
        <v>HiHi</v>
      </c>
      <c r="Y170" s="95" t="s">
        <v>1104</v>
      </c>
      <c r="Z170" s="95">
        <v>67</v>
      </c>
      <c r="AA170" s="95" t="s">
        <v>840</v>
      </c>
    </row>
    <row r="171" spans="1:27" ht="14.4" hidden="1">
      <c r="A171" s="56" t="s">
        <v>732</v>
      </c>
      <c r="B171" s="33" t="s">
        <v>991</v>
      </c>
      <c r="C171" s="33" t="s">
        <v>1105</v>
      </c>
      <c r="D171" s="33" t="str">
        <f t="shared" si="2"/>
        <v/>
      </c>
      <c r="E171" s="57" t="str">
        <f>IFERROR(TRIM(INDEX(_xlfn.TEXTSPLIT(Table3[[#This Row],[Name]],"|"),1,2)),"")</f>
        <v>Lo</v>
      </c>
      <c r="F171" s="33"/>
      <c r="G171" s="33" t="s">
        <v>753</v>
      </c>
      <c r="H171" s="33" t="s">
        <v>736</v>
      </c>
      <c r="I171" s="33" t="s">
        <v>446</v>
      </c>
      <c r="J171" s="32"/>
      <c r="K171" s="33" t="s">
        <v>1099</v>
      </c>
      <c r="L171" s="57" t="str">
        <f>IFERROR(TRIM(INDEX(_xlfn.TEXTSPLIT(Table3[[#This Row],[Name]],"|"),1,2)),"")</f>
        <v>Lo</v>
      </c>
      <c r="Y171" s="14" t="s">
        <v>1106</v>
      </c>
      <c r="Z171" s="14"/>
      <c r="AA171" s="14" t="s">
        <v>840</v>
      </c>
    </row>
    <row r="172" spans="1:27" ht="14.4" hidden="1">
      <c r="A172" s="56" t="s">
        <v>732</v>
      </c>
      <c r="B172" s="33" t="s">
        <v>991</v>
      </c>
      <c r="C172" s="33" t="s">
        <v>1107</v>
      </c>
      <c r="D172" s="33" t="str">
        <f t="shared" si="2"/>
        <v/>
      </c>
      <c r="E172" s="57" t="str">
        <f>IFERROR(TRIM(INDEX(_xlfn.TEXTSPLIT(Table3[[#This Row],[Name]],"|"),1,2)),"")</f>
        <v>Pre-alarm Hi</v>
      </c>
      <c r="F172" s="33"/>
      <c r="G172" s="33" t="s">
        <v>753</v>
      </c>
      <c r="H172" s="33" t="s">
        <v>736</v>
      </c>
      <c r="I172" s="33" t="s">
        <v>446</v>
      </c>
      <c r="J172" s="32"/>
      <c r="K172" s="33" t="s">
        <v>1099</v>
      </c>
      <c r="L172" s="57" t="str">
        <f>IFERROR(TRIM(INDEX(_xlfn.TEXTSPLIT(Table3[[#This Row],[Name]],"|"),1,2)),"")</f>
        <v>Pre-alarm Hi</v>
      </c>
      <c r="Y172" s="95" t="s">
        <v>1108</v>
      </c>
      <c r="Z172" s="95">
        <v>46</v>
      </c>
      <c r="AA172" s="95" t="s">
        <v>840</v>
      </c>
    </row>
    <row r="173" spans="1:27" ht="14.4">
      <c r="A173" s="56" t="s">
        <v>732</v>
      </c>
      <c r="B173" s="33"/>
      <c r="C173" s="33" t="s">
        <v>1109</v>
      </c>
      <c r="D173" s="33" t="str">
        <f t="shared" si="2"/>
        <v/>
      </c>
      <c r="E173" s="57" t="str">
        <f>IFERROR(TRIM(INDEX(_xlfn.TEXTSPLIT(Table3[[#This Row],[Name]],"|"),1,2)),"")</f>
        <v/>
      </c>
      <c r="F173" s="33"/>
      <c r="G173" s="33"/>
      <c r="H173" s="33" t="s">
        <v>530</v>
      </c>
      <c r="I173" s="33" t="s">
        <v>530</v>
      </c>
      <c r="J173" s="32"/>
      <c r="K173" s="33"/>
      <c r="L173" s="57" t="str">
        <f>IFERROR(TRIM(INDEX(_xlfn.TEXTSPLIT(Table3[[#This Row],[Name]],"|"),1,2)),"")</f>
        <v/>
      </c>
      <c r="Y173" s="14" t="s">
        <v>1110</v>
      </c>
      <c r="Z173" s="14">
        <v>67</v>
      </c>
      <c r="AA173" s="14" t="s">
        <v>840</v>
      </c>
    </row>
    <row r="174" spans="1:27" ht="14.4" hidden="1">
      <c r="A174" s="56" t="s">
        <v>732</v>
      </c>
      <c r="B174" s="33"/>
      <c r="C174" s="33" t="s">
        <v>1111</v>
      </c>
      <c r="D174" s="33" t="str">
        <f t="shared" si="2"/>
        <v/>
      </c>
      <c r="E174" s="57" t="str">
        <f>IFERROR(TRIM(INDEX(_xlfn.TEXTSPLIT(Table3[[#This Row],[Name]],"|"),1,2)),"")</f>
        <v>Hi</v>
      </c>
      <c r="F174" s="33"/>
      <c r="G174" s="33" t="s">
        <v>753</v>
      </c>
      <c r="H174" s="33" t="s">
        <v>736</v>
      </c>
      <c r="I174" s="33" t="s">
        <v>530</v>
      </c>
      <c r="J174" s="32"/>
      <c r="K174" s="33"/>
      <c r="L174" s="57" t="str">
        <f>IFERROR(TRIM(INDEX(_xlfn.TEXTSPLIT(Table3[[#This Row],[Name]],"|"),1,2)),"")</f>
        <v>Hi</v>
      </c>
      <c r="Y174" s="95" t="s">
        <v>1112</v>
      </c>
      <c r="Z174" s="95"/>
      <c r="AA174" s="95" t="s">
        <v>840</v>
      </c>
    </row>
    <row r="175" spans="1:27" ht="14.4" hidden="1">
      <c r="A175" s="56" t="s">
        <v>732</v>
      </c>
      <c r="B175" s="33"/>
      <c r="C175" s="33" t="s">
        <v>1113</v>
      </c>
      <c r="D175" s="33" t="str">
        <f t="shared" si="2"/>
        <v/>
      </c>
      <c r="E175" s="57" t="str">
        <f>IFERROR(TRIM(INDEX(_xlfn.TEXTSPLIT(Table3[[#This Row],[Name]],"|"),1,2)),"")</f>
        <v>Lo</v>
      </c>
      <c r="F175" s="33"/>
      <c r="G175" s="33" t="s">
        <v>753</v>
      </c>
      <c r="H175" s="33" t="s">
        <v>736</v>
      </c>
      <c r="I175" s="33" t="s">
        <v>530</v>
      </c>
      <c r="J175" s="32"/>
      <c r="K175" s="33"/>
      <c r="L175" s="57" t="str">
        <f>IFERROR(TRIM(INDEX(_xlfn.TEXTSPLIT(Table3[[#This Row],[Name]],"|"),1,2)),"")</f>
        <v>Lo</v>
      </c>
      <c r="Y175" s="14" t="s">
        <v>1114</v>
      </c>
      <c r="Z175" s="126">
        <v>97</v>
      </c>
      <c r="AA175" s="126" t="s">
        <v>840</v>
      </c>
    </row>
    <row r="176" spans="1:27" ht="14.4" hidden="1">
      <c r="A176" s="56" t="s">
        <v>732</v>
      </c>
      <c r="B176" s="33"/>
      <c r="C176" s="33" t="s">
        <v>1115</v>
      </c>
      <c r="D176" s="33" t="str">
        <f t="shared" si="2"/>
        <v/>
      </c>
      <c r="E176" s="57" t="str">
        <f>IFERROR(TRIM(INDEX(_xlfn.TEXTSPLIT(Table3[[#This Row],[Name]],"|"),1,2)),"")</f>
        <v>Pre-alarm Hi</v>
      </c>
      <c r="F176" s="33"/>
      <c r="G176" s="33" t="s">
        <v>753</v>
      </c>
      <c r="H176" s="33" t="s">
        <v>736</v>
      </c>
      <c r="I176" s="33" t="s">
        <v>530</v>
      </c>
      <c r="J176" s="32"/>
      <c r="K176" s="33"/>
      <c r="L176" s="57" t="str">
        <f>IFERROR(TRIM(INDEX(_xlfn.TEXTSPLIT(Table3[[#This Row],[Name]],"|"),1,2)),"")</f>
        <v>Pre-alarm Hi</v>
      </c>
      <c r="Y176" s="95" t="s">
        <v>1116</v>
      </c>
      <c r="Z176" s="127">
        <v>142</v>
      </c>
      <c r="AA176" s="127" t="s">
        <v>840</v>
      </c>
    </row>
    <row r="177" spans="1:27" ht="14.4" hidden="1">
      <c r="A177" s="56" t="s">
        <v>732</v>
      </c>
      <c r="B177" s="33"/>
      <c r="C177" s="33" t="s">
        <v>1117</v>
      </c>
      <c r="D177" s="33" t="str">
        <f t="shared" si="2"/>
        <v/>
      </c>
      <c r="E177" s="57" t="str">
        <f>IFERROR(TRIM(INDEX(_xlfn.TEXTSPLIT(Table3[[#This Row],[Name]],"|"),1,2)),"")</f>
        <v>Pre-alarm Lo</v>
      </c>
      <c r="F177" s="33"/>
      <c r="G177" s="33" t="s">
        <v>753</v>
      </c>
      <c r="H177" s="33" t="s">
        <v>736</v>
      </c>
      <c r="I177" s="33" t="s">
        <v>530</v>
      </c>
      <c r="J177" s="32"/>
      <c r="K177" s="33"/>
      <c r="L177" s="57" t="str">
        <f>IFERROR(TRIM(INDEX(_xlfn.TEXTSPLIT(Table3[[#This Row],[Name]],"|"),1,2)),"")</f>
        <v>Pre-alarm Lo</v>
      </c>
      <c r="Y177" s="14" t="s">
        <v>1118</v>
      </c>
      <c r="Z177" s="126"/>
      <c r="AA177" s="126" t="s">
        <v>840</v>
      </c>
    </row>
    <row r="178" spans="1:27" ht="14.4">
      <c r="A178" s="56" t="s">
        <v>732</v>
      </c>
      <c r="B178" s="33"/>
      <c r="C178" s="33" t="s">
        <v>1119</v>
      </c>
      <c r="D178" s="33" t="str">
        <f t="shared" si="2"/>
        <v/>
      </c>
      <c r="E178" s="57" t="str">
        <f>IFERROR(TRIM(INDEX(_xlfn.TEXTSPLIT(Table3[[#This Row],[Name]],"|"),1,2)),"")</f>
        <v/>
      </c>
      <c r="F178" s="33"/>
      <c r="G178" s="33"/>
      <c r="H178" s="33" t="s">
        <v>530</v>
      </c>
      <c r="I178" s="33" t="s">
        <v>530</v>
      </c>
      <c r="J178" s="32"/>
      <c r="K178" s="33"/>
      <c r="L178" s="57" t="str">
        <f>IFERROR(TRIM(INDEX(_xlfn.TEXTSPLIT(Table3[[#This Row],[Name]],"|"),1,2)),"")</f>
        <v/>
      </c>
      <c r="Y178" s="95" t="s">
        <v>1120</v>
      </c>
      <c r="Z178" s="88">
        <v>97</v>
      </c>
      <c r="AA178" s="95" t="s">
        <v>840</v>
      </c>
    </row>
    <row r="179" spans="1:27" ht="14.4">
      <c r="A179" s="56" t="s">
        <v>732</v>
      </c>
      <c r="B179" s="33"/>
      <c r="C179" s="33" t="s">
        <v>1121</v>
      </c>
      <c r="D179" s="33" t="str">
        <f t="shared" si="2"/>
        <v/>
      </c>
      <c r="E179" s="57" t="str">
        <f>IFERROR(TRIM(INDEX(_xlfn.TEXTSPLIT(Table3[[#This Row],[Name]],"|"),1,2)),"")</f>
        <v/>
      </c>
      <c r="F179" s="33"/>
      <c r="G179" s="33"/>
      <c r="H179" s="33" t="s">
        <v>530</v>
      </c>
      <c r="I179" s="33" t="s">
        <v>530</v>
      </c>
      <c r="J179" s="32"/>
      <c r="K179" s="33"/>
      <c r="L179" s="57" t="str">
        <f>IFERROR(TRIM(INDEX(_xlfn.TEXTSPLIT(Table3[[#This Row],[Name]],"|"),1,2)),"")</f>
        <v/>
      </c>
      <c r="Y179" s="14" t="s">
        <v>1122</v>
      </c>
      <c r="Z179" s="18">
        <v>142</v>
      </c>
      <c r="AA179" s="14" t="s">
        <v>840</v>
      </c>
    </row>
    <row r="180" spans="1:27" ht="14.4">
      <c r="A180" s="56" t="s">
        <v>732</v>
      </c>
      <c r="B180" s="33"/>
      <c r="C180" s="33" t="s">
        <v>1123</v>
      </c>
      <c r="D180" s="33" t="str">
        <f t="shared" si="2"/>
        <v/>
      </c>
      <c r="E180" s="57" t="str">
        <f>IFERROR(TRIM(INDEX(_xlfn.TEXTSPLIT(Table3[[#This Row],[Name]],"|"),1,2)),"")</f>
        <v/>
      </c>
      <c r="F180" s="33"/>
      <c r="G180" s="33"/>
      <c r="H180" s="33" t="s">
        <v>530</v>
      </c>
      <c r="I180" s="33" t="s">
        <v>530</v>
      </c>
      <c r="J180" s="32"/>
      <c r="K180" s="33"/>
      <c r="L180" s="57" t="str">
        <f>IFERROR(TRIM(INDEX(_xlfn.TEXTSPLIT(Table3[[#This Row],[Name]],"|"),1,2)),"")</f>
        <v/>
      </c>
      <c r="Y180" s="95" t="s">
        <v>1124</v>
      </c>
      <c r="Z180" s="88"/>
      <c r="AA180" s="95" t="s">
        <v>840</v>
      </c>
    </row>
    <row r="181" spans="1:27" ht="14.4">
      <c r="A181" s="56" t="s">
        <v>732</v>
      </c>
      <c r="B181" s="33"/>
      <c r="C181" s="33" t="s">
        <v>1125</v>
      </c>
      <c r="D181" s="33" t="str">
        <f t="shared" si="2"/>
        <v/>
      </c>
      <c r="E181" s="57" t="str">
        <f>IFERROR(TRIM(INDEX(_xlfn.TEXTSPLIT(Table3[[#This Row],[Name]],"|"),1,2)),"")</f>
        <v/>
      </c>
      <c r="F181" s="33"/>
      <c r="G181" s="33"/>
      <c r="H181" s="33" t="s">
        <v>530</v>
      </c>
      <c r="I181" s="33" t="s">
        <v>530</v>
      </c>
      <c r="J181" s="32"/>
      <c r="K181" s="33"/>
      <c r="L181" s="57" t="str">
        <f>IFERROR(TRIM(INDEX(_xlfn.TEXTSPLIT(Table3[[#This Row],[Name]],"|"),1,2)),"")</f>
        <v/>
      </c>
      <c r="Y181" s="14" t="s">
        <v>1126</v>
      </c>
      <c r="Z181" s="18">
        <v>135</v>
      </c>
      <c r="AA181" s="14" t="s">
        <v>49</v>
      </c>
    </row>
    <row r="182" spans="1:27" ht="14.4">
      <c r="A182" s="56" t="s">
        <v>732</v>
      </c>
      <c r="B182" s="33"/>
      <c r="C182" s="33" t="s">
        <v>1127</v>
      </c>
      <c r="D182" s="33" t="str">
        <f t="shared" si="2"/>
        <v/>
      </c>
      <c r="E182" s="57" t="str">
        <f>IFERROR(TRIM(INDEX(_xlfn.TEXTSPLIT(Table3[[#This Row],[Name]],"|"),1,2)),"")</f>
        <v/>
      </c>
      <c r="F182" s="33"/>
      <c r="G182" s="33"/>
      <c r="H182" s="33" t="s">
        <v>530</v>
      </c>
      <c r="I182" s="33" t="s">
        <v>530</v>
      </c>
      <c r="J182" s="32"/>
      <c r="K182" s="33"/>
      <c r="L182" s="57" t="str">
        <f>IFERROR(TRIM(INDEX(_xlfn.TEXTSPLIT(Table3[[#This Row],[Name]],"|"),1,2)),"")</f>
        <v/>
      </c>
      <c r="Y182" s="95" t="s">
        <v>1128</v>
      </c>
      <c r="Z182" s="88">
        <v>150</v>
      </c>
      <c r="AA182" s="95" t="s">
        <v>49</v>
      </c>
    </row>
    <row r="183" spans="1:27" ht="14.4" hidden="1">
      <c r="A183" s="56" t="s">
        <v>732</v>
      </c>
      <c r="B183" s="33"/>
      <c r="C183" s="33" t="s">
        <v>1129</v>
      </c>
      <c r="D183" s="33" t="str">
        <f t="shared" si="2"/>
        <v/>
      </c>
      <c r="E183" s="57" t="str">
        <f>IFERROR(TRIM(INDEX(_xlfn.TEXTSPLIT(Table3[[#This Row],[Name]],"|"),1,2)),"")</f>
        <v/>
      </c>
      <c r="F183" s="33"/>
      <c r="G183" s="33"/>
      <c r="H183" s="33" t="s">
        <v>482</v>
      </c>
      <c r="I183" s="33" t="s">
        <v>482</v>
      </c>
      <c r="J183" s="32"/>
      <c r="K183" s="33"/>
      <c r="L183" s="57" t="str">
        <f>IFERROR(TRIM(INDEX(_xlfn.TEXTSPLIT(Table3[[#This Row],[Name]],"|"),1,2)),"")</f>
        <v/>
      </c>
      <c r="Y183" s="14" t="s">
        <v>1130</v>
      </c>
      <c r="Z183" s="18">
        <v>55</v>
      </c>
      <c r="AA183" s="14" t="s">
        <v>49</v>
      </c>
    </row>
    <row r="184" spans="1:27" ht="14.4" hidden="1">
      <c r="A184" s="56" t="s">
        <v>732</v>
      </c>
      <c r="B184" s="33"/>
      <c r="C184" s="33" t="s">
        <v>1131</v>
      </c>
      <c r="D184" s="33" t="str">
        <f t="shared" si="2"/>
        <v/>
      </c>
      <c r="E184" s="57" t="str">
        <f>IFERROR(TRIM(INDEX(_xlfn.TEXTSPLIT(Table3[[#This Row],[Name]],"|"),1,2)),"")</f>
        <v/>
      </c>
      <c r="F184" s="33"/>
      <c r="G184" s="33"/>
      <c r="H184" s="33" t="s">
        <v>482</v>
      </c>
      <c r="I184" s="33" t="s">
        <v>482</v>
      </c>
      <c r="J184" s="32"/>
      <c r="K184" s="33"/>
      <c r="L184" s="57" t="str">
        <f>IFERROR(TRIM(INDEX(_xlfn.TEXTSPLIT(Table3[[#This Row],[Name]],"|"),1,2)),"")</f>
        <v/>
      </c>
      <c r="Y184" s="95" t="s">
        <v>1132</v>
      </c>
      <c r="Z184" s="88"/>
      <c r="AA184" s="95" t="s">
        <v>49</v>
      </c>
    </row>
    <row r="185" spans="1:27" ht="14.4" hidden="1">
      <c r="A185" s="56" t="s">
        <v>732</v>
      </c>
      <c r="B185" s="33"/>
      <c r="C185" s="33" t="s">
        <v>1133</v>
      </c>
      <c r="D185" s="33" t="str">
        <f t="shared" si="2"/>
        <v/>
      </c>
      <c r="E185" s="57" t="str">
        <f>IFERROR(TRIM(INDEX(_xlfn.TEXTSPLIT(Table3[[#This Row],[Name]],"|"),1,2)),"")</f>
        <v/>
      </c>
      <c r="F185" s="33"/>
      <c r="G185" s="33"/>
      <c r="H185" s="33" t="s">
        <v>482</v>
      </c>
      <c r="I185" s="33" t="s">
        <v>482</v>
      </c>
      <c r="J185" s="32"/>
      <c r="K185" s="33"/>
      <c r="L185" s="57" t="str">
        <f>IFERROR(TRIM(INDEX(_xlfn.TEXTSPLIT(Table3[[#This Row],[Name]],"|"),1,2)),"")</f>
        <v/>
      </c>
      <c r="Y185" s="14" t="s">
        <v>1134</v>
      </c>
      <c r="Z185" s="18">
        <v>100</v>
      </c>
      <c r="AA185" s="14" t="s">
        <v>49</v>
      </c>
    </row>
    <row r="186" spans="1:27" ht="14.4" hidden="1">
      <c r="A186" s="56" t="s">
        <v>732</v>
      </c>
      <c r="B186" s="33"/>
      <c r="C186" s="33" t="s">
        <v>1135</v>
      </c>
      <c r="D186" s="33" t="str">
        <f t="shared" si="2"/>
        <v/>
      </c>
      <c r="E186" s="57" t="str">
        <f>IFERROR(TRIM(INDEX(_xlfn.TEXTSPLIT(Table3[[#This Row],[Name]],"|"),1,2)),"")</f>
        <v/>
      </c>
      <c r="F186" s="33"/>
      <c r="G186" s="33"/>
      <c r="H186" s="33" t="s">
        <v>482</v>
      </c>
      <c r="I186" s="33" t="s">
        <v>482</v>
      </c>
      <c r="J186" s="32"/>
      <c r="K186" s="33"/>
      <c r="L186" s="57" t="str">
        <f>IFERROR(TRIM(INDEX(_xlfn.TEXTSPLIT(Table3[[#This Row],[Name]],"|"),1,2)),"")</f>
        <v/>
      </c>
      <c r="Y186" s="95" t="s">
        <v>1136</v>
      </c>
      <c r="Z186" s="88">
        <v>110</v>
      </c>
      <c r="AA186" s="95" t="s">
        <v>49</v>
      </c>
    </row>
    <row r="187" spans="1:27" ht="14.4" hidden="1">
      <c r="A187" s="56" t="s">
        <v>732</v>
      </c>
      <c r="B187" s="33" t="s">
        <v>991</v>
      </c>
      <c r="C187" s="33" t="s">
        <v>1137</v>
      </c>
      <c r="D187" s="33" t="str">
        <f t="shared" si="2"/>
        <v>VT1107A</v>
      </c>
      <c r="E187" s="57" t="str">
        <f>IFERROR(TRIM(INDEX(_xlfn.TEXTSPLIT(Table3[[#This Row],[Name]],"|"),1,2)),"")</f>
        <v/>
      </c>
      <c r="F187" s="52" t="s">
        <v>1138</v>
      </c>
      <c r="G187" s="33" t="s">
        <v>840</v>
      </c>
      <c r="H187" s="33" t="s">
        <v>446</v>
      </c>
      <c r="I187" s="33" t="s">
        <v>446</v>
      </c>
      <c r="J187" s="32"/>
      <c r="K187" s="33" t="s">
        <v>1138</v>
      </c>
      <c r="L187" s="57" t="str">
        <f>IFERROR(TRIM(INDEX(_xlfn.TEXTSPLIT(Table3[[#This Row],[Name]],"|"),1,2)),"")</f>
        <v/>
      </c>
      <c r="Y187" s="14" t="s">
        <v>1139</v>
      </c>
      <c r="Z187" s="18"/>
      <c r="AA187" s="14" t="s">
        <v>49</v>
      </c>
    </row>
    <row r="188" spans="1:27" ht="14.4" hidden="1">
      <c r="A188" s="56" t="s">
        <v>732</v>
      </c>
      <c r="B188" s="33" t="s">
        <v>991</v>
      </c>
      <c r="C188" s="33" t="s">
        <v>1140</v>
      </c>
      <c r="D188" s="33" t="str">
        <f t="shared" si="2"/>
        <v>274</v>
      </c>
      <c r="E188" s="57" t="str">
        <f>IFERROR(TRIM(INDEX(_xlfn.TEXTSPLIT(Table3[[#This Row],[Name]],"|"),1,2)),"")</f>
        <v>Hi</v>
      </c>
      <c r="F188" s="33">
        <v>274</v>
      </c>
      <c r="G188" s="33" t="s">
        <v>840</v>
      </c>
      <c r="H188" s="33" t="s">
        <v>736</v>
      </c>
      <c r="I188" s="33" t="s">
        <v>446</v>
      </c>
      <c r="J188" s="32"/>
      <c r="K188" s="33" t="s">
        <v>1138</v>
      </c>
      <c r="L188" s="57" t="str">
        <f>IFERROR(TRIM(INDEX(_xlfn.TEXTSPLIT(Table3[[#This Row],[Name]],"|"),1,2)),"")</f>
        <v>Hi</v>
      </c>
      <c r="Y188" s="95" t="s">
        <v>1141</v>
      </c>
      <c r="Z188" s="88">
        <v>100</v>
      </c>
      <c r="AA188" s="95" t="s">
        <v>49</v>
      </c>
    </row>
    <row r="189" spans="1:27" ht="14.4" hidden="1">
      <c r="A189" s="56" t="s">
        <v>732</v>
      </c>
      <c r="B189" s="33" t="s">
        <v>991</v>
      </c>
      <c r="C189" s="33" t="s">
        <v>1142</v>
      </c>
      <c r="D189" s="33" t="str">
        <f t="shared" si="2"/>
        <v>308</v>
      </c>
      <c r="E189" s="57" t="str">
        <f>IFERROR(TRIM(INDEX(_xlfn.TEXTSPLIT(Table3[[#This Row],[Name]],"|"),1,2)),"")</f>
        <v>HiHi</v>
      </c>
      <c r="F189" s="33">
        <v>308</v>
      </c>
      <c r="G189" s="33" t="s">
        <v>840</v>
      </c>
      <c r="H189" s="33" t="s">
        <v>736</v>
      </c>
      <c r="I189" s="33" t="s">
        <v>446</v>
      </c>
      <c r="J189" s="32"/>
      <c r="K189" s="33" t="s">
        <v>1138</v>
      </c>
      <c r="L189" s="57" t="str">
        <f>IFERROR(TRIM(INDEX(_xlfn.TEXTSPLIT(Table3[[#This Row],[Name]],"|"),1,2)),"")</f>
        <v>HiHi</v>
      </c>
      <c r="Y189" s="14" t="s">
        <v>1143</v>
      </c>
      <c r="Z189" s="18">
        <v>110</v>
      </c>
      <c r="AA189" s="14" t="s">
        <v>49</v>
      </c>
    </row>
    <row r="190" spans="1:27" ht="14.4" hidden="1">
      <c r="A190" s="56" t="s">
        <v>732</v>
      </c>
      <c r="B190" s="33" t="s">
        <v>991</v>
      </c>
      <c r="C190" s="33" t="s">
        <v>1144</v>
      </c>
      <c r="D190" s="33" t="str">
        <f t="shared" si="2"/>
        <v/>
      </c>
      <c r="E190" s="57" t="str">
        <f>IFERROR(TRIM(INDEX(_xlfn.TEXTSPLIT(Table3[[#This Row],[Name]],"|"),1,2)),"")</f>
        <v>Pre-alarm Hi</v>
      </c>
      <c r="F190" s="33"/>
      <c r="G190" s="33" t="s">
        <v>840</v>
      </c>
      <c r="H190" s="33" t="s">
        <v>736</v>
      </c>
      <c r="I190" s="33" t="s">
        <v>446</v>
      </c>
      <c r="J190" s="32"/>
      <c r="K190" s="33" t="s">
        <v>1138</v>
      </c>
      <c r="L190" s="57" t="str">
        <f>IFERROR(TRIM(INDEX(_xlfn.TEXTSPLIT(Table3[[#This Row],[Name]],"|"),1,2)),"")</f>
        <v>Pre-alarm Hi</v>
      </c>
      <c r="Y190" s="95" t="s">
        <v>1145</v>
      </c>
      <c r="Z190" s="88"/>
      <c r="AA190" s="95" t="s">
        <v>49</v>
      </c>
    </row>
    <row r="191" spans="1:27" ht="14.4" hidden="1">
      <c r="A191" s="56" t="s">
        <v>732</v>
      </c>
      <c r="B191" s="33" t="s">
        <v>991</v>
      </c>
      <c r="C191" s="33" t="s">
        <v>1146</v>
      </c>
      <c r="D191" s="33" t="str">
        <f t="shared" si="2"/>
        <v>VT1107B</v>
      </c>
      <c r="E191" s="57" t="str">
        <f>IFERROR(TRIM(INDEX(_xlfn.TEXTSPLIT(Table3[[#This Row],[Name]],"|"),1,2)),"")</f>
        <v/>
      </c>
      <c r="F191" s="33" t="s">
        <v>1147</v>
      </c>
      <c r="G191" s="33" t="s">
        <v>840</v>
      </c>
      <c r="H191" s="33" t="s">
        <v>446</v>
      </c>
      <c r="I191" s="33" t="s">
        <v>446</v>
      </c>
      <c r="J191" s="32"/>
      <c r="K191" s="33" t="s">
        <v>1147</v>
      </c>
      <c r="L191" s="57" t="str">
        <f>IFERROR(TRIM(INDEX(_xlfn.TEXTSPLIT(Table3[[#This Row],[Name]],"|"),1,2)),"")</f>
        <v/>
      </c>
      <c r="Y191" s="14" t="s">
        <v>1148</v>
      </c>
      <c r="Z191" s="18">
        <v>100</v>
      </c>
      <c r="AA191" s="14" t="s">
        <v>49</v>
      </c>
    </row>
    <row r="192" spans="1:27" ht="14.4" hidden="1">
      <c r="A192" s="56" t="s">
        <v>732</v>
      </c>
      <c r="B192" s="33" t="s">
        <v>991</v>
      </c>
      <c r="C192" s="33" t="s">
        <v>1149</v>
      </c>
      <c r="D192" s="33" t="str">
        <f t="shared" si="2"/>
        <v>274</v>
      </c>
      <c r="E192" s="57" t="str">
        <f>IFERROR(TRIM(INDEX(_xlfn.TEXTSPLIT(Table3[[#This Row],[Name]],"|"),1,2)),"")</f>
        <v>Hi</v>
      </c>
      <c r="F192" s="33">
        <v>274</v>
      </c>
      <c r="G192" s="33" t="s">
        <v>840</v>
      </c>
      <c r="H192" s="33" t="s">
        <v>736</v>
      </c>
      <c r="I192" s="33" t="s">
        <v>446</v>
      </c>
      <c r="J192" s="32"/>
      <c r="K192" s="33" t="s">
        <v>1147</v>
      </c>
      <c r="L192" s="57" t="str">
        <f>IFERROR(TRIM(INDEX(_xlfn.TEXTSPLIT(Table3[[#This Row],[Name]],"|"),1,2)),"")</f>
        <v>Hi</v>
      </c>
      <c r="Y192" s="95" t="s">
        <v>1150</v>
      </c>
      <c r="Z192" s="88">
        <v>110</v>
      </c>
      <c r="AA192" s="95" t="s">
        <v>49</v>
      </c>
    </row>
    <row r="193" spans="1:27" ht="14.4" hidden="1">
      <c r="A193" s="56" t="s">
        <v>732</v>
      </c>
      <c r="B193" s="33" t="s">
        <v>991</v>
      </c>
      <c r="C193" s="33" t="s">
        <v>1151</v>
      </c>
      <c r="D193" s="33" t="str">
        <f t="shared" si="2"/>
        <v>308</v>
      </c>
      <c r="E193" s="57" t="str">
        <f>IFERROR(TRIM(INDEX(_xlfn.TEXTSPLIT(Table3[[#This Row],[Name]],"|"),1,2)),"")</f>
        <v>HiHi</v>
      </c>
      <c r="F193" s="33">
        <v>308</v>
      </c>
      <c r="G193" s="33" t="s">
        <v>840</v>
      </c>
      <c r="H193" s="33" t="s">
        <v>736</v>
      </c>
      <c r="I193" s="33" t="s">
        <v>446</v>
      </c>
      <c r="J193" s="32"/>
      <c r="K193" s="33" t="s">
        <v>1147</v>
      </c>
      <c r="L193" s="57" t="str">
        <f>IFERROR(TRIM(INDEX(_xlfn.TEXTSPLIT(Table3[[#This Row],[Name]],"|"),1,2)),"")</f>
        <v>HiHi</v>
      </c>
      <c r="Y193" s="14" t="s">
        <v>1152</v>
      </c>
      <c r="Z193" s="18"/>
      <c r="AA193" s="14" t="s">
        <v>49</v>
      </c>
    </row>
    <row r="194" spans="1:27" ht="14.4" hidden="1">
      <c r="A194" s="56" t="s">
        <v>732</v>
      </c>
      <c r="B194" s="33" t="s">
        <v>991</v>
      </c>
      <c r="C194" s="33" t="s">
        <v>1153</v>
      </c>
      <c r="D194" s="33" t="str">
        <f t="shared" ref="D194:D257" si="3">_xlfn.REGEXREPLACE(F194, ".*-([A-Za-z]+)-([A-Za-z0-9]+).*", "$1$2")</f>
        <v/>
      </c>
      <c r="E194" s="57" t="str">
        <f>IFERROR(TRIM(INDEX(_xlfn.TEXTSPLIT(Table3[[#This Row],[Name]],"|"),1,2)),"")</f>
        <v>Pre-alarm Hi</v>
      </c>
      <c r="F194" s="33"/>
      <c r="G194" s="33" t="s">
        <v>840</v>
      </c>
      <c r="H194" s="33" t="s">
        <v>736</v>
      </c>
      <c r="I194" s="33" t="s">
        <v>446</v>
      </c>
      <c r="J194" s="32"/>
      <c r="K194" s="33" t="s">
        <v>1147</v>
      </c>
      <c r="L194" s="57" t="str">
        <f>IFERROR(TRIM(INDEX(_xlfn.TEXTSPLIT(Table3[[#This Row],[Name]],"|"),1,2)),"")</f>
        <v>Pre-alarm Hi</v>
      </c>
      <c r="Y194" s="95" t="s">
        <v>1154</v>
      </c>
      <c r="Z194" s="88">
        <v>100</v>
      </c>
      <c r="AA194" s="95" t="s">
        <v>49</v>
      </c>
    </row>
    <row r="195" spans="1:27" ht="14.4" hidden="1">
      <c r="A195" s="56" t="s">
        <v>732</v>
      </c>
      <c r="B195" s="33" t="s">
        <v>991</v>
      </c>
      <c r="C195" s="33" t="s">
        <v>1155</v>
      </c>
      <c r="D195" s="33" t="str">
        <f t="shared" si="3"/>
        <v>VT1106A</v>
      </c>
      <c r="E195" s="57" t="str">
        <f>IFERROR(TRIM(INDEX(_xlfn.TEXTSPLIT(Table3[[#This Row],[Name]],"|"),1,2)),"")</f>
        <v/>
      </c>
      <c r="F195" s="52" t="s">
        <v>1156</v>
      </c>
      <c r="G195" s="33" t="s">
        <v>840</v>
      </c>
      <c r="H195" s="33" t="s">
        <v>446</v>
      </c>
      <c r="I195" s="33" t="s">
        <v>446</v>
      </c>
      <c r="J195" s="32"/>
      <c r="K195" s="33" t="s">
        <v>1156</v>
      </c>
      <c r="L195" s="57" t="str">
        <f>IFERROR(TRIM(INDEX(_xlfn.TEXTSPLIT(Table3[[#This Row],[Name]],"|"),1,2)),"")</f>
        <v/>
      </c>
      <c r="Y195" s="14" t="s">
        <v>1157</v>
      </c>
      <c r="Z195" s="18">
        <v>110</v>
      </c>
      <c r="AA195" s="14" t="s">
        <v>49</v>
      </c>
    </row>
    <row r="196" spans="1:27" ht="14.4" hidden="1">
      <c r="A196" s="56" t="s">
        <v>732</v>
      </c>
      <c r="B196" s="33" t="s">
        <v>991</v>
      </c>
      <c r="C196" s="33" t="s">
        <v>1158</v>
      </c>
      <c r="D196" s="33" t="str">
        <f t="shared" si="3"/>
        <v>274</v>
      </c>
      <c r="E196" s="57" t="str">
        <f>IFERROR(TRIM(INDEX(_xlfn.TEXTSPLIT(Table3[[#This Row],[Name]],"|"),1,2)),"")</f>
        <v>Hi</v>
      </c>
      <c r="F196" s="33">
        <v>274</v>
      </c>
      <c r="G196" s="33" t="s">
        <v>840</v>
      </c>
      <c r="H196" s="33" t="s">
        <v>736</v>
      </c>
      <c r="I196" s="33" t="s">
        <v>446</v>
      </c>
      <c r="J196" s="32"/>
      <c r="K196" s="33" t="s">
        <v>1156</v>
      </c>
      <c r="L196" s="57" t="str">
        <f>IFERROR(TRIM(INDEX(_xlfn.TEXTSPLIT(Table3[[#This Row],[Name]],"|"),1,2)),"")</f>
        <v>Hi</v>
      </c>
      <c r="Y196" s="95" t="s">
        <v>1159</v>
      </c>
      <c r="Z196" s="88"/>
      <c r="AA196" s="95" t="s">
        <v>49</v>
      </c>
    </row>
    <row r="197" spans="1:27" ht="14.4" hidden="1">
      <c r="A197" s="56" t="s">
        <v>732</v>
      </c>
      <c r="B197" s="33" t="s">
        <v>991</v>
      </c>
      <c r="C197" s="33" t="s">
        <v>1160</v>
      </c>
      <c r="D197" s="33" t="str">
        <f t="shared" si="3"/>
        <v>308</v>
      </c>
      <c r="E197" s="57" t="str">
        <f>IFERROR(TRIM(INDEX(_xlfn.TEXTSPLIT(Table3[[#This Row],[Name]],"|"),1,2)),"")</f>
        <v>HiHi</v>
      </c>
      <c r="F197" s="33">
        <v>308</v>
      </c>
      <c r="G197" s="33" t="s">
        <v>840</v>
      </c>
      <c r="H197" s="33" t="s">
        <v>736</v>
      </c>
      <c r="I197" s="33" t="s">
        <v>446</v>
      </c>
      <c r="J197" s="32"/>
      <c r="K197" s="33" t="s">
        <v>1156</v>
      </c>
      <c r="L197" s="57" t="str">
        <f>IFERROR(TRIM(INDEX(_xlfn.TEXTSPLIT(Table3[[#This Row],[Name]],"|"),1,2)),"")</f>
        <v>HiHi</v>
      </c>
    </row>
    <row r="198" spans="1:27" ht="14.4" hidden="1">
      <c r="A198" s="56" t="s">
        <v>732</v>
      </c>
      <c r="B198" s="33" t="s">
        <v>991</v>
      </c>
      <c r="C198" s="33" t="s">
        <v>1161</v>
      </c>
      <c r="D198" s="33" t="str">
        <f t="shared" si="3"/>
        <v/>
      </c>
      <c r="E198" s="57" t="str">
        <f>IFERROR(TRIM(INDEX(_xlfn.TEXTSPLIT(Table3[[#This Row],[Name]],"|"),1,2)),"")</f>
        <v>Pre-alarm Hi</v>
      </c>
      <c r="F198" s="33"/>
      <c r="G198" s="33" t="s">
        <v>840</v>
      </c>
      <c r="H198" s="33" t="s">
        <v>736</v>
      </c>
      <c r="I198" s="33" t="s">
        <v>446</v>
      </c>
      <c r="J198" s="32"/>
      <c r="K198" s="33" t="s">
        <v>1156</v>
      </c>
      <c r="L198" s="57" t="str">
        <f>IFERROR(TRIM(INDEX(_xlfn.TEXTSPLIT(Table3[[#This Row],[Name]],"|"),1,2)),"")</f>
        <v>Pre-alarm Hi</v>
      </c>
    </row>
    <row r="199" spans="1:27" ht="14.4" hidden="1">
      <c r="A199" s="56" t="s">
        <v>732</v>
      </c>
      <c r="B199" s="33" t="s">
        <v>991</v>
      </c>
      <c r="C199" s="33" t="s">
        <v>1162</v>
      </c>
      <c r="D199" s="33" t="str">
        <f t="shared" si="3"/>
        <v>VT1106B</v>
      </c>
      <c r="E199" s="57" t="str">
        <f>IFERROR(TRIM(INDEX(_xlfn.TEXTSPLIT(Table3[[#This Row],[Name]],"|"),1,2)),"")</f>
        <v/>
      </c>
      <c r="F199" s="33" t="s">
        <v>1163</v>
      </c>
      <c r="G199" s="33" t="s">
        <v>840</v>
      </c>
      <c r="H199" s="33" t="s">
        <v>446</v>
      </c>
      <c r="I199" s="33" t="s">
        <v>446</v>
      </c>
      <c r="J199" s="32"/>
      <c r="K199" s="33" t="s">
        <v>1163</v>
      </c>
      <c r="L199" s="57" t="str">
        <f>IFERROR(TRIM(INDEX(_xlfn.TEXTSPLIT(Table3[[#This Row],[Name]],"|"),1,2)),"")</f>
        <v/>
      </c>
    </row>
    <row r="200" spans="1:27" ht="14.4" hidden="1">
      <c r="A200" s="56" t="s">
        <v>732</v>
      </c>
      <c r="B200" s="33" t="s">
        <v>991</v>
      </c>
      <c r="C200" s="33" t="s">
        <v>1164</v>
      </c>
      <c r="D200" s="33" t="str">
        <f t="shared" si="3"/>
        <v>274</v>
      </c>
      <c r="E200" s="57" t="str">
        <f>IFERROR(TRIM(INDEX(_xlfn.TEXTSPLIT(Table3[[#This Row],[Name]],"|"),1,2)),"")</f>
        <v>Hi</v>
      </c>
      <c r="F200" s="33">
        <v>274</v>
      </c>
      <c r="G200" s="33" t="s">
        <v>840</v>
      </c>
      <c r="H200" s="33" t="s">
        <v>736</v>
      </c>
      <c r="I200" s="33" t="s">
        <v>446</v>
      </c>
      <c r="J200" s="32"/>
      <c r="K200" s="33" t="s">
        <v>1163</v>
      </c>
      <c r="L200" s="57" t="str">
        <f>IFERROR(TRIM(INDEX(_xlfn.TEXTSPLIT(Table3[[#This Row],[Name]],"|"),1,2)),"")</f>
        <v>Hi</v>
      </c>
    </row>
    <row r="201" spans="1:27" ht="14.4" hidden="1">
      <c r="A201" s="56" t="s">
        <v>732</v>
      </c>
      <c r="B201" s="33" t="s">
        <v>991</v>
      </c>
      <c r="C201" s="33" t="s">
        <v>1165</v>
      </c>
      <c r="D201" s="33" t="str">
        <f t="shared" si="3"/>
        <v>308</v>
      </c>
      <c r="E201" s="57" t="str">
        <f>IFERROR(TRIM(INDEX(_xlfn.TEXTSPLIT(Table3[[#This Row],[Name]],"|"),1,2)),"")</f>
        <v>HiHi</v>
      </c>
      <c r="F201" s="33">
        <v>308</v>
      </c>
      <c r="G201" s="33" t="s">
        <v>840</v>
      </c>
      <c r="H201" s="33" t="s">
        <v>736</v>
      </c>
      <c r="I201" s="33" t="s">
        <v>446</v>
      </c>
      <c r="J201" s="32"/>
      <c r="K201" s="33" t="s">
        <v>1163</v>
      </c>
      <c r="L201" s="57" t="str">
        <f>IFERROR(TRIM(INDEX(_xlfn.TEXTSPLIT(Table3[[#This Row],[Name]],"|"),1,2)),"")</f>
        <v>HiHi</v>
      </c>
    </row>
    <row r="202" spans="1:27" ht="14.4" hidden="1">
      <c r="A202" s="56" t="s">
        <v>732</v>
      </c>
      <c r="B202" s="33" t="s">
        <v>991</v>
      </c>
      <c r="C202" s="33" t="s">
        <v>1166</v>
      </c>
      <c r="D202" s="33" t="str">
        <f t="shared" si="3"/>
        <v/>
      </c>
      <c r="E202" s="57" t="str">
        <f>IFERROR(TRIM(INDEX(_xlfn.TEXTSPLIT(Table3[[#This Row],[Name]],"|"),1,2)),"")</f>
        <v>Pre-alarm Hi</v>
      </c>
      <c r="F202" s="33"/>
      <c r="G202" s="33" t="s">
        <v>840</v>
      </c>
      <c r="H202" s="33" t="s">
        <v>736</v>
      </c>
      <c r="I202" s="33" t="s">
        <v>446</v>
      </c>
      <c r="J202" s="32"/>
      <c r="K202" s="33" t="s">
        <v>1163</v>
      </c>
      <c r="L202" s="57" t="str">
        <f>IFERROR(TRIM(INDEX(_xlfn.TEXTSPLIT(Table3[[#This Row],[Name]],"|"),1,2)),"")</f>
        <v>Pre-alarm Hi</v>
      </c>
    </row>
    <row r="203" spans="1:27" s="22" customFormat="1" ht="14.4" hidden="1">
      <c r="A203" s="72" t="s">
        <v>1167</v>
      </c>
      <c r="B203" s="74"/>
      <c r="C203" s="74" t="s">
        <v>1168</v>
      </c>
      <c r="D203" s="33" t="str">
        <f t="shared" si="3"/>
        <v/>
      </c>
      <c r="E203" s="59" t="str">
        <f>IFERROR(TRIM(INDEX(_xlfn.TEXTSPLIT(Table3[[#This Row],[Name]],"|"),1,2)),"")</f>
        <v/>
      </c>
      <c r="F203" s="74"/>
      <c r="G203" s="74"/>
      <c r="H203" s="74" t="s">
        <v>1169</v>
      </c>
      <c r="I203" s="74" t="s">
        <v>446</v>
      </c>
      <c r="J203" s="31"/>
      <c r="K203" s="74"/>
      <c r="L203" s="59" t="str">
        <f>IFERROR(TRIM(INDEX(_xlfn.TEXTSPLIT(Table3[[#This Row],[Name]],"|"),1,2)),"")</f>
        <v/>
      </c>
    </row>
    <row r="204" spans="1:27" ht="14.4" hidden="1">
      <c r="A204" s="56" t="s">
        <v>1167</v>
      </c>
      <c r="B204" s="33" t="s">
        <v>738</v>
      </c>
      <c r="C204" s="33" t="s">
        <v>1170</v>
      </c>
      <c r="D204" s="33" t="str">
        <f t="shared" si="3"/>
        <v>ZT1139A</v>
      </c>
      <c r="E204" s="57" t="str">
        <f>IFERROR(TRIM(INDEX(_xlfn.TEXTSPLIT(Table3[[#This Row],[Name]],"|"),1,2)),"")</f>
        <v/>
      </c>
      <c r="F204" s="54" t="s">
        <v>1171</v>
      </c>
      <c r="G204" s="33" t="s">
        <v>13</v>
      </c>
      <c r="H204" s="33" t="s">
        <v>439</v>
      </c>
      <c r="I204" s="33" t="s">
        <v>439</v>
      </c>
      <c r="J204" s="32"/>
      <c r="K204" s="33" t="s">
        <v>1171</v>
      </c>
      <c r="L204" s="57" t="str">
        <f>IFERROR(TRIM(INDEX(_xlfn.TEXTSPLIT(Table3[[#This Row],[Name]],"|"),1,2)),"")</f>
        <v/>
      </c>
    </row>
    <row r="205" spans="1:27" ht="14.4" hidden="1">
      <c r="A205" s="56" t="s">
        <v>1167</v>
      </c>
      <c r="B205" s="33" t="s">
        <v>738</v>
      </c>
      <c r="C205" s="33" t="s">
        <v>1172</v>
      </c>
      <c r="D205" s="33" t="str">
        <f t="shared" si="3"/>
        <v>0.4</v>
      </c>
      <c r="E205" s="57" t="str">
        <f>IFERROR(TRIM(INDEX(_xlfn.TEXTSPLIT(Table3[[#This Row],[Name]],"|"),1,2)),"")</f>
        <v>Hi</v>
      </c>
      <c r="F205" s="33">
        <v>0.4</v>
      </c>
      <c r="G205" s="33" t="s">
        <v>13</v>
      </c>
      <c r="H205" s="33" t="s">
        <v>736</v>
      </c>
      <c r="I205" s="33" t="s">
        <v>439</v>
      </c>
      <c r="J205" s="32"/>
      <c r="K205" s="33" t="s">
        <v>1171</v>
      </c>
      <c r="L205" s="57" t="str">
        <f>IFERROR(TRIM(INDEX(_xlfn.TEXTSPLIT(Table3[[#This Row],[Name]],"|"),1,2)),"")</f>
        <v>Hi</v>
      </c>
    </row>
    <row r="206" spans="1:27" ht="14.4" hidden="1">
      <c r="A206" s="56" t="s">
        <v>1167</v>
      </c>
      <c r="B206" s="33" t="s">
        <v>738</v>
      </c>
      <c r="C206" s="33" t="s">
        <v>1173</v>
      </c>
      <c r="D206" s="33" t="str">
        <f t="shared" si="3"/>
        <v>0.5</v>
      </c>
      <c r="E206" s="57" t="str">
        <f>IFERROR(TRIM(INDEX(_xlfn.TEXTSPLIT(Table3[[#This Row],[Name]],"|"),1,2)),"")</f>
        <v>HiHi</v>
      </c>
      <c r="F206" s="33">
        <v>0.5</v>
      </c>
      <c r="G206" s="33" t="s">
        <v>13</v>
      </c>
      <c r="H206" s="33" t="s">
        <v>736</v>
      </c>
      <c r="I206" s="33" t="s">
        <v>439</v>
      </c>
      <c r="J206" s="32"/>
      <c r="K206" s="33" t="s">
        <v>1171</v>
      </c>
      <c r="L206" s="57" t="str">
        <f>IFERROR(TRIM(INDEX(_xlfn.TEXTSPLIT(Table3[[#This Row],[Name]],"|"),1,2)),"")</f>
        <v>HiHi</v>
      </c>
    </row>
    <row r="207" spans="1:27" ht="14.4" hidden="1">
      <c r="A207" s="56" t="s">
        <v>1167</v>
      </c>
      <c r="B207" s="33" t="s">
        <v>738</v>
      </c>
      <c r="C207" s="33" t="s">
        <v>1174</v>
      </c>
      <c r="D207" s="33" t="str">
        <f t="shared" si="3"/>
        <v/>
      </c>
      <c r="E207" s="57" t="str">
        <f>IFERROR(TRIM(INDEX(_xlfn.TEXTSPLIT(Table3[[#This Row],[Name]],"|"),1,2)),"")</f>
        <v>Lo</v>
      </c>
      <c r="F207" s="33"/>
      <c r="G207" s="33" t="s">
        <v>13</v>
      </c>
      <c r="H207" s="33" t="s">
        <v>736</v>
      </c>
      <c r="I207" s="33" t="s">
        <v>439</v>
      </c>
      <c r="J207" s="32"/>
      <c r="K207" s="33" t="s">
        <v>1171</v>
      </c>
      <c r="L207" s="57" t="str">
        <f>IFERROR(TRIM(INDEX(_xlfn.TEXTSPLIT(Table3[[#This Row],[Name]],"|"),1,2)),"")</f>
        <v>Lo</v>
      </c>
    </row>
    <row r="208" spans="1:27" ht="14.4" hidden="1">
      <c r="A208" s="56" t="s">
        <v>1167</v>
      </c>
      <c r="B208" s="33" t="s">
        <v>738</v>
      </c>
      <c r="C208" s="33" t="s">
        <v>1175</v>
      </c>
      <c r="D208" s="33" t="str">
        <f t="shared" si="3"/>
        <v/>
      </c>
      <c r="E208" s="57" t="str">
        <f>IFERROR(TRIM(INDEX(_xlfn.TEXTSPLIT(Table3[[#This Row],[Name]],"|"),1,2)),"")</f>
        <v>LoLo</v>
      </c>
      <c r="F208" s="33"/>
      <c r="G208" s="33" t="s">
        <v>13</v>
      </c>
      <c r="H208" s="33" t="s">
        <v>736</v>
      </c>
      <c r="I208" s="33" t="s">
        <v>439</v>
      </c>
      <c r="J208" s="32"/>
      <c r="K208" s="33" t="s">
        <v>1171</v>
      </c>
      <c r="L208" s="57" t="str">
        <f>IFERROR(TRIM(INDEX(_xlfn.TEXTSPLIT(Table3[[#This Row],[Name]],"|"),1,2)),"")</f>
        <v>LoLo</v>
      </c>
    </row>
    <row r="209" spans="1:12" ht="14.4" hidden="1">
      <c r="A209" s="56" t="s">
        <v>1167</v>
      </c>
      <c r="B209" s="33" t="s">
        <v>738</v>
      </c>
      <c r="C209" s="33" t="s">
        <v>1176</v>
      </c>
      <c r="D209" s="33" t="str">
        <f t="shared" si="3"/>
        <v/>
      </c>
      <c r="E209" s="57" t="str">
        <f>IFERROR(TRIM(INDEX(_xlfn.TEXTSPLIT(Table3[[#This Row],[Name]],"|"),1,2)),"")</f>
        <v>Pre-alarm Hi</v>
      </c>
      <c r="F209" s="33"/>
      <c r="G209" s="33" t="s">
        <v>13</v>
      </c>
      <c r="H209" s="33" t="s">
        <v>736</v>
      </c>
      <c r="I209" s="33" t="s">
        <v>439</v>
      </c>
      <c r="J209" s="32"/>
      <c r="K209" s="33" t="s">
        <v>1171</v>
      </c>
      <c r="L209" s="57" t="str">
        <f>IFERROR(TRIM(INDEX(_xlfn.TEXTSPLIT(Table3[[#This Row],[Name]],"|"),1,2)),"")</f>
        <v>Pre-alarm Hi</v>
      </c>
    </row>
    <row r="210" spans="1:12" ht="14.4" hidden="1">
      <c r="A210" s="56" t="s">
        <v>1167</v>
      </c>
      <c r="B210" s="33" t="s">
        <v>738</v>
      </c>
      <c r="C210" s="33" t="s">
        <v>1177</v>
      </c>
      <c r="D210" s="33" t="str">
        <f t="shared" si="3"/>
        <v/>
      </c>
      <c r="E210" s="57" t="str">
        <f>IFERROR(TRIM(INDEX(_xlfn.TEXTSPLIT(Table3[[#This Row],[Name]],"|"),1,2)),"")</f>
        <v>Pre-alarm Lo</v>
      </c>
      <c r="F210" s="33"/>
      <c r="G210" s="33" t="s">
        <v>13</v>
      </c>
      <c r="H210" s="33" t="s">
        <v>736</v>
      </c>
      <c r="I210" s="33" t="s">
        <v>439</v>
      </c>
      <c r="J210" s="32"/>
      <c r="K210" s="33" t="s">
        <v>1171</v>
      </c>
      <c r="L210" s="57" t="str">
        <f>IFERROR(TRIM(INDEX(_xlfn.TEXTSPLIT(Table3[[#This Row],[Name]],"|"),1,2)),"")</f>
        <v>Pre-alarm Lo</v>
      </c>
    </row>
    <row r="211" spans="1:12" ht="14.4" hidden="1">
      <c r="A211" s="56" t="s">
        <v>1167</v>
      </c>
      <c r="B211" s="33" t="s">
        <v>738</v>
      </c>
      <c r="C211" s="33" t="s">
        <v>1178</v>
      </c>
      <c r="D211" s="33" t="str">
        <f t="shared" si="3"/>
        <v>ZT1139B</v>
      </c>
      <c r="E211" s="57" t="str">
        <f>IFERROR(TRIM(INDEX(_xlfn.TEXTSPLIT(Table3[[#This Row],[Name]],"|"),1,2)),"")</f>
        <v/>
      </c>
      <c r="F211" s="54" t="s">
        <v>1179</v>
      </c>
      <c r="G211" s="33" t="s">
        <v>13</v>
      </c>
      <c r="H211" s="33" t="s">
        <v>439</v>
      </c>
      <c r="I211" s="33" t="s">
        <v>439</v>
      </c>
      <c r="J211" s="32"/>
      <c r="K211" s="33" t="s">
        <v>1179</v>
      </c>
      <c r="L211" s="57" t="str">
        <f>IFERROR(TRIM(INDEX(_xlfn.TEXTSPLIT(Table3[[#This Row],[Name]],"|"),1,2)),"")</f>
        <v/>
      </c>
    </row>
    <row r="212" spans="1:12" ht="14.4" hidden="1">
      <c r="A212" s="56" t="s">
        <v>1167</v>
      </c>
      <c r="B212" s="33" t="s">
        <v>738</v>
      </c>
      <c r="C212" s="33" t="s">
        <v>1180</v>
      </c>
      <c r="D212" s="33" t="str">
        <f t="shared" si="3"/>
        <v>0.4</v>
      </c>
      <c r="E212" s="57" t="str">
        <f>IFERROR(TRIM(INDEX(_xlfn.TEXTSPLIT(Table3[[#This Row],[Name]],"|"),1,2)),"")</f>
        <v>Hi</v>
      </c>
      <c r="F212" s="33">
        <v>0.4</v>
      </c>
      <c r="G212" s="33" t="s">
        <v>13</v>
      </c>
      <c r="H212" s="33" t="s">
        <v>736</v>
      </c>
      <c r="I212" s="33" t="s">
        <v>439</v>
      </c>
      <c r="J212" s="32"/>
      <c r="K212" s="33" t="s">
        <v>1179</v>
      </c>
      <c r="L212" s="57" t="str">
        <f>IFERROR(TRIM(INDEX(_xlfn.TEXTSPLIT(Table3[[#This Row],[Name]],"|"),1,2)),"")</f>
        <v>Hi</v>
      </c>
    </row>
    <row r="213" spans="1:12" ht="14.4" hidden="1">
      <c r="A213" s="56" t="s">
        <v>1167</v>
      </c>
      <c r="B213" s="33" t="s">
        <v>738</v>
      </c>
      <c r="C213" s="33" t="s">
        <v>1181</v>
      </c>
      <c r="D213" s="33" t="str">
        <f t="shared" si="3"/>
        <v>0.5</v>
      </c>
      <c r="E213" s="57" t="str">
        <f>IFERROR(TRIM(INDEX(_xlfn.TEXTSPLIT(Table3[[#This Row],[Name]],"|"),1,2)),"")</f>
        <v>HiHi</v>
      </c>
      <c r="F213" s="33">
        <v>0.5</v>
      </c>
      <c r="G213" s="33" t="s">
        <v>13</v>
      </c>
      <c r="H213" s="33" t="s">
        <v>736</v>
      </c>
      <c r="I213" s="33" t="s">
        <v>439</v>
      </c>
      <c r="J213" s="32"/>
      <c r="K213" s="33" t="s">
        <v>1179</v>
      </c>
      <c r="L213" s="57" t="str">
        <f>IFERROR(TRIM(INDEX(_xlfn.TEXTSPLIT(Table3[[#This Row],[Name]],"|"),1,2)),"")</f>
        <v>HiHi</v>
      </c>
    </row>
    <row r="214" spans="1:12" ht="14.4" hidden="1">
      <c r="A214" s="56" t="s">
        <v>1167</v>
      </c>
      <c r="B214" s="33" t="s">
        <v>738</v>
      </c>
      <c r="C214" s="33" t="s">
        <v>1182</v>
      </c>
      <c r="D214" s="33" t="str">
        <f t="shared" si="3"/>
        <v/>
      </c>
      <c r="E214" s="57" t="str">
        <f>IFERROR(TRIM(INDEX(_xlfn.TEXTSPLIT(Table3[[#This Row],[Name]],"|"),1,2)),"")</f>
        <v>Lo</v>
      </c>
      <c r="F214" s="33"/>
      <c r="G214" s="33" t="s">
        <v>13</v>
      </c>
      <c r="H214" s="33" t="s">
        <v>736</v>
      </c>
      <c r="I214" s="33" t="s">
        <v>439</v>
      </c>
      <c r="J214" s="32"/>
      <c r="K214" s="33" t="s">
        <v>1179</v>
      </c>
      <c r="L214" s="57" t="str">
        <f>IFERROR(TRIM(INDEX(_xlfn.TEXTSPLIT(Table3[[#This Row],[Name]],"|"),1,2)),"")</f>
        <v>Lo</v>
      </c>
    </row>
    <row r="215" spans="1:12" ht="14.4" hidden="1">
      <c r="A215" s="56" t="s">
        <v>1167</v>
      </c>
      <c r="B215" s="33" t="s">
        <v>738</v>
      </c>
      <c r="C215" s="33" t="s">
        <v>1183</v>
      </c>
      <c r="D215" s="33" t="str">
        <f t="shared" si="3"/>
        <v/>
      </c>
      <c r="E215" s="57" t="str">
        <f>IFERROR(TRIM(INDEX(_xlfn.TEXTSPLIT(Table3[[#This Row],[Name]],"|"),1,2)),"")</f>
        <v>LoLo</v>
      </c>
      <c r="F215" s="33"/>
      <c r="G215" s="33" t="s">
        <v>13</v>
      </c>
      <c r="H215" s="33" t="s">
        <v>736</v>
      </c>
      <c r="I215" s="33" t="s">
        <v>439</v>
      </c>
      <c r="J215" s="32"/>
      <c r="K215" s="33" t="s">
        <v>1179</v>
      </c>
      <c r="L215" s="57" t="str">
        <f>IFERROR(TRIM(INDEX(_xlfn.TEXTSPLIT(Table3[[#This Row],[Name]],"|"),1,2)),"")</f>
        <v>LoLo</v>
      </c>
    </row>
    <row r="216" spans="1:12" ht="14.4" hidden="1">
      <c r="A216" s="56" t="s">
        <v>1167</v>
      </c>
      <c r="B216" s="33" t="s">
        <v>738</v>
      </c>
      <c r="C216" s="33" t="s">
        <v>1184</v>
      </c>
      <c r="D216" s="33" t="str">
        <f t="shared" si="3"/>
        <v/>
      </c>
      <c r="E216" s="57" t="str">
        <f>IFERROR(TRIM(INDEX(_xlfn.TEXTSPLIT(Table3[[#This Row],[Name]],"|"),1,2)),"")</f>
        <v>Pre-alarm Hi</v>
      </c>
      <c r="F216" s="33"/>
      <c r="G216" s="33" t="s">
        <v>13</v>
      </c>
      <c r="H216" s="33" t="s">
        <v>736</v>
      </c>
      <c r="I216" s="33" t="s">
        <v>439</v>
      </c>
      <c r="J216" s="32"/>
      <c r="K216" s="33" t="s">
        <v>1179</v>
      </c>
      <c r="L216" s="57" t="str">
        <f>IFERROR(TRIM(INDEX(_xlfn.TEXTSPLIT(Table3[[#This Row],[Name]],"|"),1,2)),"")</f>
        <v>Pre-alarm Hi</v>
      </c>
    </row>
    <row r="217" spans="1:12" ht="14.4" hidden="1">
      <c r="A217" s="56" t="s">
        <v>1167</v>
      </c>
      <c r="B217" s="33" t="s">
        <v>738</v>
      </c>
      <c r="C217" s="33" t="s">
        <v>1185</v>
      </c>
      <c r="D217" s="33" t="str">
        <f t="shared" si="3"/>
        <v/>
      </c>
      <c r="E217" s="57" t="str">
        <f>IFERROR(TRIM(INDEX(_xlfn.TEXTSPLIT(Table3[[#This Row],[Name]],"|"),1,2)),"")</f>
        <v>Pre-alarm Lo</v>
      </c>
      <c r="F217" s="33"/>
      <c r="G217" s="33" t="s">
        <v>13</v>
      </c>
      <c r="H217" s="33" t="s">
        <v>736</v>
      </c>
      <c r="I217" s="33" t="s">
        <v>439</v>
      </c>
      <c r="J217" s="32"/>
      <c r="K217" s="33" t="s">
        <v>1179</v>
      </c>
      <c r="L217" s="57" t="str">
        <f>IFERROR(TRIM(INDEX(_xlfn.TEXTSPLIT(Table3[[#This Row],[Name]],"|"),1,2)),"")</f>
        <v>Pre-alarm Lo</v>
      </c>
    </row>
    <row r="218" spans="1:12" s="22" customFormat="1" ht="14.4" hidden="1">
      <c r="A218" s="72" t="s">
        <v>1167</v>
      </c>
      <c r="B218" s="74"/>
      <c r="C218" s="74" t="s">
        <v>1186</v>
      </c>
      <c r="D218" s="33" t="str">
        <f t="shared" si="3"/>
        <v/>
      </c>
      <c r="E218" s="59" t="str">
        <f>IFERROR(TRIM(INDEX(_xlfn.TEXTSPLIT(Table3[[#This Row],[Name]],"|"),1,2)),"")</f>
        <v/>
      </c>
      <c r="F218" s="74"/>
      <c r="G218" s="74"/>
      <c r="H218" s="74" t="s">
        <v>439</v>
      </c>
      <c r="I218" s="74" t="s">
        <v>439</v>
      </c>
      <c r="J218" s="31"/>
      <c r="K218" s="74"/>
      <c r="L218" s="59" t="str">
        <f>IFERROR(TRIM(INDEX(_xlfn.TEXTSPLIT(Table3[[#This Row],[Name]],"|"),1,2)),"")</f>
        <v/>
      </c>
    </row>
    <row r="219" spans="1:12" s="22" customFormat="1" ht="14.4" hidden="1">
      <c r="A219" s="72" t="s">
        <v>1167</v>
      </c>
      <c r="B219" s="74"/>
      <c r="C219" s="74" t="s">
        <v>1187</v>
      </c>
      <c r="D219" s="33" t="str">
        <f t="shared" si="3"/>
        <v/>
      </c>
      <c r="E219" s="59" t="str">
        <f>IFERROR(TRIM(INDEX(_xlfn.TEXTSPLIT(Table3[[#This Row],[Name]],"|"),1,2)),"")</f>
        <v>Hi</v>
      </c>
      <c r="F219" s="74"/>
      <c r="G219" s="74"/>
      <c r="H219" s="74" t="s">
        <v>736</v>
      </c>
      <c r="I219" s="74" t="s">
        <v>439</v>
      </c>
      <c r="J219" s="31"/>
      <c r="K219" s="74"/>
      <c r="L219" s="59" t="str">
        <f>IFERROR(TRIM(INDEX(_xlfn.TEXTSPLIT(Table3[[#This Row],[Name]],"|"),1,2)),"")</f>
        <v>Hi</v>
      </c>
    </row>
    <row r="220" spans="1:12" s="22" customFormat="1" ht="14.4" hidden="1">
      <c r="A220" s="72" t="s">
        <v>1167</v>
      </c>
      <c r="B220" s="74"/>
      <c r="C220" s="74" t="s">
        <v>1188</v>
      </c>
      <c r="D220" s="33" t="str">
        <f t="shared" si="3"/>
        <v/>
      </c>
      <c r="E220" s="59" t="str">
        <f>IFERROR(TRIM(INDEX(_xlfn.TEXTSPLIT(Table3[[#This Row],[Name]],"|"),1,2)),"")</f>
        <v>HiHi</v>
      </c>
      <c r="F220" s="74"/>
      <c r="G220" s="74"/>
      <c r="H220" s="74" t="s">
        <v>736</v>
      </c>
      <c r="I220" s="74" t="s">
        <v>439</v>
      </c>
      <c r="J220" s="31"/>
      <c r="K220" s="74"/>
      <c r="L220" s="59" t="str">
        <f>IFERROR(TRIM(INDEX(_xlfn.TEXTSPLIT(Table3[[#This Row],[Name]],"|"),1,2)),"")</f>
        <v>HiHi</v>
      </c>
    </row>
    <row r="221" spans="1:12" s="22" customFormat="1" ht="14.4" hidden="1">
      <c r="A221" s="72" t="s">
        <v>1167</v>
      </c>
      <c r="B221" s="74"/>
      <c r="C221" s="74" t="s">
        <v>1189</v>
      </c>
      <c r="D221" s="33" t="str">
        <f t="shared" si="3"/>
        <v/>
      </c>
      <c r="E221" s="59" t="str">
        <f>IFERROR(TRIM(INDEX(_xlfn.TEXTSPLIT(Table3[[#This Row],[Name]],"|"),1,2)),"")</f>
        <v>Lo</v>
      </c>
      <c r="F221" s="74"/>
      <c r="G221" s="74"/>
      <c r="H221" s="74" t="s">
        <v>736</v>
      </c>
      <c r="I221" s="74" t="s">
        <v>439</v>
      </c>
      <c r="J221" s="31"/>
      <c r="K221" s="74"/>
      <c r="L221" s="59" t="str">
        <f>IFERROR(TRIM(INDEX(_xlfn.TEXTSPLIT(Table3[[#This Row],[Name]],"|"),1,2)),"")</f>
        <v>Lo</v>
      </c>
    </row>
    <row r="222" spans="1:12" s="22" customFormat="1" ht="14.4" hidden="1">
      <c r="A222" s="72" t="s">
        <v>1167</v>
      </c>
      <c r="B222" s="74"/>
      <c r="C222" s="74" t="s">
        <v>1190</v>
      </c>
      <c r="D222" s="33" t="str">
        <f t="shared" si="3"/>
        <v/>
      </c>
      <c r="E222" s="59" t="str">
        <f>IFERROR(TRIM(INDEX(_xlfn.TEXTSPLIT(Table3[[#This Row],[Name]],"|"),1,2)),"")</f>
        <v>LoLo</v>
      </c>
      <c r="F222" s="74"/>
      <c r="G222" s="74"/>
      <c r="H222" s="74" t="s">
        <v>736</v>
      </c>
      <c r="I222" s="74" t="s">
        <v>439</v>
      </c>
      <c r="J222" s="31"/>
      <c r="K222" s="74"/>
      <c r="L222" s="59" t="str">
        <f>IFERROR(TRIM(INDEX(_xlfn.TEXTSPLIT(Table3[[#This Row],[Name]],"|"),1,2)),"")</f>
        <v>LoLo</v>
      </c>
    </row>
    <row r="223" spans="1:12" s="22" customFormat="1" ht="14.4" hidden="1">
      <c r="A223" s="72" t="s">
        <v>1167</v>
      </c>
      <c r="B223" s="74"/>
      <c r="C223" s="74" t="s">
        <v>1191</v>
      </c>
      <c r="D223" s="33" t="str">
        <f t="shared" si="3"/>
        <v/>
      </c>
      <c r="E223" s="59" t="str">
        <f>IFERROR(TRIM(INDEX(_xlfn.TEXTSPLIT(Table3[[#This Row],[Name]],"|"),1,2)),"")</f>
        <v>Pre-alarm Hi</v>
      </c>
      <c r="F223" s="74"/>
      <c r="G223" s="74"/>
      <c r="H223" s="74" t="s">
        <v>736</v>
      </c>
      <c r="I223" s="74" t="s">
        <v>439</v>
      </c>
      <c r="J223" s="31"/>
      <c r="K223" s="74"/>
      <c r="L223" s="59" t="str">
        <f>IFERROR(TRIM(INDEX(_xlfn.TEXTSPLIT(Table3[[#This Row],[Name]],"|"),1,2)),"")</f>
        <v>Pre-alarm Hi</v>
      </c>
    </row>
    <row r="224" spans="1:12" s="22" customFormat="1" ht="14.4" hidden="1">
      <c r="A224" s="72" t="s">
        <v>1167</v>
      </c>
      <c r="B224" s="74"/>
      <c r="C224" s="74" t="s">
        <v>1192</v>
      </c>
      <c r="D224" s="33" t="str">
        <f t="shared" si="3"/>
        <v/>
      </c>
      <c r="E224" s="59" t="str">
        <f>IFERROR(TRIM(INDEX(_xlfn.TEXTSPLIT(Table3[[#This Row],[Name]],"|"),1,2)),"")</f>
        <v>Pre-alarm Lo</v>
      </c>
      <c r="F224" s="74"/>
      <c r="G224" s="74"/>
      <c r="H224" s="74" t="s">
        <v>736</v>
      </c>
      <c r="I224" s="74" t="s">
        <v>439</v>
      </c>
      <c r="J224" s="31"/>
      <c r="K224" s="74"/>
      <c r="L224" s="59" t="str">
        <f>IFERROR(TRIM(INDEX(_xlfn.TEXTSPLIT(Table3[[#This Row],[Name]],"|"),1,2)),"")</f>
        <v>Pre-alarm Lo</v>
      </c>
    </row>
    <row r="225" spans="1:12" ht="14.4" hidden="1">
      <c r="A225" s="56" t="s">
        <v>1167</v>
      </c>
      <c r="B225" s="33" t="s">
        <v>738</v>
      </c>
      <c r="C225" s="33" t="s">
        <v>9</v>
      </c>
      <c r="D225" s="33" t="str">
        <f t="shared" si="3"/>
        <v>ZT1128A</v>
      </c>
      <c r="E225" s="57" t="str">
        <f>IFERROR(TRIM(INDEX(_xlfn.TEXTSPLIT(Table3[[#This Row],[Name]],"|"),1,2)),"")</f>
        <v/>
      </c>
      <c r="F225" s="52" t="s">
        <v>1193</v>
      </c>
      <c r="G225" s="33" t="s">
        <v>13</v>
      </c>
      <c r="H225" s="33" t="s">
        <v>474</v>
      </c>
      <c r="I225" s="33" t="s">
        <v>474</v>
      </c>
      <c r="J225" s="32"/>
      <c r="K225" s="33" t="s">
        <v>1193</v>
      </c>
      <c r="L225" s="57" t="str">
        <f>IFERROR(TRIM(INDEX(_xlfn.TEXTSPLIT(Table3[[#This Row],[Name]],"|"),1,2)),"")</f>
        <v/>
      </c>
    </row>
    <row r="226" spans="1:12" ht="14.4" hidden="1">
      <c r="A226" s="56" t="s">
        <v>1167</v>
      </c>
      <c r="B226" s="33" t="s">
        <v>738</v>
      </c>
      <c r="C226" s="33" t="s">
        <v>1194</v>
      </c>
      <c r="D226" s="33" t="str">
        <f t="shared" si="3"/>
        <v>0.6</v>
      </c>
      <c r="E226" s="57" t="str">
        <f>IFERROR(TRIM(INDEX(_xlfn.TEXTSPLIT(Table3[[#This Row],[Name]],"|"),1,2)),"")</f>
        <v>Hi</v>
      </c>
      <c r="F226" s="33">
        <v>0.6</v>
      </c>
      <c r="G226" s="33" t="s">
        <v>13</v>
      </c>
      <c r="H226" s="33" t="s">
        <v>736</v>
      </c>
      <c r="I226" s="33" t="s">
        <v>474</v>
      </c>
      <c r="J226" s="32"/>
      <c r="K226" s="33" t="s">
        <v>1193</v>
      </c>
      <c r="L226" s="57" t="str">
        <f>IFERROR(TRIM(INDEX(_xlfn.TEXTSPLIT(Table3[[#This Row],[Name]],"|"),1,2)),"")</f>
        <v>Hi</v>
      </c>
    </row>
    <row r="227" spans="1:12" ht="14.4" hidden="1">
      <c r="A227" s="56" t="s">
        <v>1167</v>
      </c>
      <c r="B227" s="33" t="s">
        <v>738</v>
      </c>
      <c r="C227" s="33" t="s">
        <v>1195</v>
      </c>
      <c r="D227" s="33" t="str">
        <f t="shared" si="3"/>
        <v>0.7</v>
      </c>
      <c r="E227" s="57" t="str">
        <f>IFERROR(TRIM(INDEX(_xlfn.TEXTSPLIT(Table3[[#This Row],[Name]],"|"),1,2)),"")</f>
        <v>HiHi</v>
      </c>
      <c r="F227" s="33">
        <v>0.7</v>
      </c>
      <c r="G227" s="33" t="s">
        <v>13</v>
      </c>
      <c r="H227" s="33" t="s">
        <v>736</v>
      </c>
      <c r="I227" s="33" t="s">
        <v>474</v>
      </c>
      <c r="J227" s="32"/>
      <c r="K227" s="33" t="s">
        <v>1193</v>
      </c>
      <c r="L227" s="57" t="str">
        <f>IFERROR(TRIM(INDEX(_xlfn.TEXTSPLIT(Table3[[#This Row],[Name]],"|"),1,2)),"")</f>
        <v>HiHi</v>
      </c>
    </row>
    <row r="228" spans="1:12" ht="14.4" hidden="1">
      <c r="A228" s="56" t="s">
        <v>1167</v>
      </c>
      <c r="B228" s="33" t="s">
        <v>738</v>
      </c>
      <c r="C228" s="33" t="s">
        <v>1196</v>
      </c>
      <c r="D228" s="33" t="str">
        <f t="shared" si="3"/>
        <v/>
      </c>
      <c r="E228" s="57" t="str">
        <f>IFERROR(TRIM(INDEX(_xlfn.TEXTSPLIT(Table3[[#This Row],[Name]],"|"),1,2)),"")</f>
        <v>Lo</v>
      </c>
      <c r="F228" s="33"/>
      <c r="G228" s="33" t="s">
        <v>13</v>
      </c>
      <c r="H228" s="33" t="s">
        <v>736</v>
      </c>
      <c r="I228" s="33" t="s">
        <v>474</v>
      </c>
      <c r="J228" s="32"/>
      <c r="K228" s="33" t="s">
        <v>1193</v>
      </c>
      <c r="L228" s="57" t="str">
        <f>IFERROR(TRIM(INDEX(_xlfn.TEXTSPLIT(Table3[[#This Row],[Name]],"|"),1,2)),"")</f>
        <v>Lo</v>
      </c>
    </row>
    <row r="229" spans="1:12" ht="14.4" hidden="1">
      <c r="A229" s="56" t="s">
        <v>1167</v>
      </c>
      <c r="B229" s="33" t="s">
        <v>738</v>
      </c>
      <c r="C229" s="33" t="s">
        <v>1197</v>
      </c>
      <c r="D229" s="33" t="str">
        <f t="shared" si="3"/>
        <v/>
      </c>
      <c r="E229" s="57" t="str">
        <f>IFERROR(TRIM(INDEX(_xlfn.TEXTSPLIT(Table3[[#This Row],[Name]],"|"),1,2)),"")</f>
        <v>LoLo</v>
      </c>
      <c r="F229" s="33"/>
      <c r="G229" s="33" t="s">
        <v>13</v>
      </c>
      <c r="H229" s="33" t="s">
        <v>736</v>
      </c>
      <c r="I229" s="33" t="s">
        <v>474</v>
      </c>
      <c r="J229" s="32"/>
      <c r="K229" s="33" t="s">
        <v>1193</v>
      </c>
      <c r="L229" s="57" t="str">
        <f>IFERROR(TRIM(INDEX(_xlfn.TEXTSPLIT(Table3[[#This Row],[Name]],"|"),1,2)),"")</f>
        <v>LoLo</v>
      </c>
    </row>
    <row r="230" spans="1:12" ht="14.4" hidden="1">
      <c r="A230" s="56" t="s">
        <v>1167</v>
      </c>
      <c r="B230" s="33" t="s">
        <v>738</v>
      </c>
      <c r="C230" s="33" t="s">
        <v>1198</v>
      </c>
      <c r="D230" s="33" t="str">
        <f t="shared" si="3"/>
        <v/>
      </c>
      <c r="E230" s="57" t="str">
        <f>IFERROR(TRIM(INDEX(_xlfn.TEXTSPLIT(Table3[[#This Row],[Name]],"|"),1,2)),"")</f>
        <v>Pre-alarm Hi</v>
      </c>
      <c r="F230" s="33"/>
      <c r="G230" s="33" t="s">
        <v>13</v>
      </c>
      <c r="H230" s="33" t="s">
        <v>736</v>
      </c>
      <c r="I230" s="33" t="s">
        <v>474</v>
      </c>
      <c r="J230" s="32"/>
      <c r="K230" s="33" t="s">
        <v>1193</v>
      </c>
      <c r="L230" s="57" t="str">
        <f>IFERROR(TRIM(INDEX(_xlfn.TEXTSPLIT(Table3[[#This Row],[Name]],"|"),1,2)),"")</f>
        <v>Pre-alarm Hi</v>
      </c>
    </row>
    <row r="231" spans="1:12" ht="14.4" hidden="1">
      <c r="A231" s="56" t="s">
        <v>1167</v>
      </c>
      <c r="B231" s="33" t="s">
        <v>738</v>
      </c>
      <c r="C231" s="33" t="s">
        <v>1199</v>
      </c>
      <c r="D231" s="33" t="str">
        <f t="shared" si="3"/>
        <v/>
      </c>
      <c r="E231" s="57" t="str">
        <f>IFERROR(TRIM(INDEX(_xlfn.TEXTSPLIT(Table3[[#This Row],[Name]],"|"),1,2)),"")</f>
        <v>Pre-alarm Lo</v>
      </c>
      <c r="F231" s="33"/>
      <c r="G231" s="33" t="s">
        <v>13</v>
      </c>
      <c r="H231" s="33" t="s">
        <v>736</v>
      </c>
      <c r="I231" s="33" t="s">
        <v>474</v>
      </c>
      <c r="J231" s="32"/>
      <c r="K231" s="33" t="s">
        <v>1193</v>
      </c>
      <c r="L231" s="57" t="str">
        <f>IFERROR(TRIM(INDEX(_xlfn.TEXTSPLIT(Table3[[#This Row],[Name]],"|"),1,2)),"")</f>
        <v>Pre-alarm Lo</v>
      </c>
    </row>
    <row r="232" spans="1:12" ht="14.4" hidden="1">
      <c r="A232" s="56" t="s">
        <v>1167</v>
      </c>
      <c r="B232" s="33" t="s">
        <v>738</v>
      </c>
      <c r="C232" s="33" t="s">
        <v>14</v>
      </c>
      <c r="D232" s="33" t="str">
        <f t="shared" si="3"/>
        <v>ZT1128B</v>
      </c>
      <c r="E232" s="57" t="str">
        <f>IFERROR(TRIM(INDEX(_xlfn.TEXTSPLIT(Table3[[#This Row],[Name]],"|"),1,2)),"")</f>
        <v/>
      </c>
      <c r="F232" s="33" t="s">
        <v>1200</v>
      </c>
      <c r="G232" s="33" t="s">
        <v>13</v>
      </c>
      <c r="H232" s="33" t="s">
        <v>474</v>
      </c>
      <c r="I232" s="33" t="s">
        <v>474</v>
      </c>
      <c r="J232" s="32"/>
      <c r="K232" s="33" t="s">
        <v>1200</v>
      </c>
      <c r="L232" s="57" t="str">
        <f>IFERROR(TRIM(INDEX(_xlfn.TEXTSPLIT(Table3[[#This Row],[Name]],"|"),1,2)),"")</f>
        <v/>
      </c>
    </row>
    <row r="233" spans="1:12" ht="14.4" hidden="1">
      <c r="A233" s="56" t="s">
        <v>1167</v>
      </c>
      <c r="B233" s="33" t="s">
        <v>738</v>
      </c>
      <c r="C233" s="33" t="s">
        <v>1201</v>
      </c>
      <c r="D233" s="33" t="str">
        <f t="shared" si="3"/>
        <v>0.6</v>
      </c>
      <c r="E233" s="57" t="str">
        <f>IFERROR(TRIM(INDEX(_xlfn.TEXTSPLIT(Table3[[#This Row],[Name]],"|"),1,2)),"")</f>
        <v>Hi</v>
      </c>
      <c r="F233" s="33">
        <v>0.6</v>
      </c>
      <c r="G233" s="33" t="s">
        <v>13</v>
      </c>
      <c r="H233" s="33" t="s">
        <v>736</v>
      </c>
      <c r="I233" s="33" t="s">
        <v>474</v>
      </c>
      <c r="J233" s="32"/>
      <c r="K233" s="33" t="s">
        <v>1200</v>
      </c>
      <c r="L233" s="57" t="str">
        <f>IFERROR(TRIM(INDEX(_xlfn.TEXTSPLIT(Table3[[#This Row],[Name]],"|"),1,2)),"")</f>
        <v>Hi</v>
      </c>
    </row>
    <row r="234" spans="1:12" ht="14.4" hidden="1">
      <c r="A234" s="56" t="s">
        <v>1167</v>
      </c>
      <c r="B234" s="33" t="s">
        <v>738</v>
      </c>
      <c r="C234" s="33" t="s">
        <v>1202</v>
      </c>
      <c r="D234" s="33" t="str">
        <f t="shared" si="3"/>
        <v>0.7</v>
      </c>
      <c r="E234" s="57" t="str">
        <f>IFERROR(TRIM(INDEX(_xlfn.TEXTSPLIT(Table3[[#This Row],[Name]],"|"),1,2)),"")</f>
        <v>HiHi</v>
      </c>
      <c r="F234" s="33">
        <v>0.7</v>
      </c>
      <c r="G234" s="33" t="s">
        <v>13</v>
      </c>
      <c r="H234" s="33" t="s">
        <v>736</v>
      </c>
      <c r="I234" s="33" t="s">
        <v>474</v>
      </c>
      <c r="J234" s="32"/>
      <c r="K234" s="33" t="s">
        <v>1200</v>
      </c>
      <c r="L234" s="57" t="str">
        <f>IFERROR(TRIM(INDEX(_xlfn.TEXTSPLIT(Table3[[#This Row],[Name]],"|"),1,2)),"")</f>
        <v>HiHi</v>
      </c>
    </row>
    <row r="235" spans="1:12" ht="14.4" hidden="1">
      <c r="A235" s="56" t="s">
        <v>1167</v>
      </c>
      <c r="B235" s="33" t="s">
        <v>738</v>
      </c>
      <c r="C235" s="33" t="s">
        <v>1203</v>
      </c>
      <c r="D235" s="33" t="str">
        <f t="shared" si="3"/>
        <v/>
      </c>
      <c r="E235" s="57" t="str">
        <f>IFERROR(TRIM(INDEX(_xlfn.TEXTSPLIT(Table3[[#This Row],[Name]],"|"),1,2)),"")</f>
        <v>Lo</v>
      </c>
      <c r="F235" s="33"/>
      <c r="G235" s="33" t="s">
        <v>13</v>
      </c>
      <c r="H235" s="33" t="s">
        <v>736</v>
      </c>
      <c r="I235" s="33" t="s">
        <v>474</v>
      </c>
      <c r="J235" s="32"/>
      <c r="K235" s="33" t="s">
        <v>1200</v>
      </c>
      <c r="L235" s="57" t="str">
        <f>IFERROR(TRIM(INDEX(_xlfn.TEXTSPLIT(Table3[[#This Row],[Name]],"|"),1,2)),"")</f>
        <v>Lo</v>
      </c>
    </row>
    <row r="236" spans="1:12" ht="14.4" hidden="1">
      <c r="A236" s="56" t="s">
        <v>1167</v>
      </c>
      <c r="B236" s="33" t="s">
        <v>738</v>
      </c>
      <c r="C236" s="33" t="s">
        <v>1204</v>
      </c>
      <c r="D236" s="33" t="str">
        <f t="shared" si="3"/>
        <v/>
      </c>
      <c r="E236" s="57" t="str">
        <f>IFERROR(TRIM(INDEX(_xlfn.TEXTSPLIT(Table3[[#This Row],[Name]],"|"),1,2)),"")</f>
        <v>LoLo</v>
      </c>
      <c r="F236" s="33"/>
      <c r="G236" s="33" t="s">
        <v>13</v>
      </c>
      <c r="H236" s="33" t="s">
        <v>736</v>
      </c>
      <c r="I236" s="33" t="s">
        <v>474</v>
      </c>
      <c r="J236" s="32"/>
      <c r="K236" s="33" t="s">
        <v>1200</v>
      </c>
      <c r="L236" s="57" t="str">
        <f>IFERROR(TRIM(INDEX(_xlfn.TEXTSPLIT(Table3[[#This Row],[Name]],"|"),1,2)),"")</f>
        <v>LoLo</v>
      </c>
    </row>
    <row r="237" spans="1:12" ht="14.4" hidden="1">
      <c r="A237" s="56" t="s">
        <v>1167</v>
      </c>
      <c r="B237" s="33" t="s">
        <v>738</v>
      </c>
      <c r="C237" s="33" t="s">
        <v>1205</v>
      </c>
      <c r="D237" s="33" t="str">
        <f t="shared" si="3"/>
        <v/>
      </c>
      <c r="E237" s="57" t="str">
        <f>IFERROR(TRIM(INDEX(_xlfn.TEXTSPLIT(Table3[[#This Row],[Name]],"|"),1,2)),"")</f>
        <v>Pre-alarm Hi</v>
      </c>
      <c r="F237" s="33"/>
      <c r="G237" s="33" t="s">
        <v>13</v>
      </c>
      <c r="H237" s="33" t="s">
        <v>736</v>
      </c>
      <c r="I237" s="33" t="s">
        <v>474</v>
      </c>
      <c r="J237" s="32"/>
      <c r="K237" s="33" t="s">
        <v>1200</v>
      </c>
      <c r="L237" s="57" t="str">
        <f>IFERROR(TRIM(INDEX(_xlfn.TEXTSPLIT(Table3[[#This Row],[Name]],"|"),1,2)),"")</f>
        <v>Pre-alarm Hi</v>
      </c>
    </row>
    <row r="238" spans="1:12" ht="14.4" hidden="1">
      <c r="A238" s="56" t="s">
        <v>1167</v>
      </c>
      <c r="B238" s="33" t="s">
        <v>738</v>
      </c>
      <c r="C238" s="33" t="s">
        <v>1206</v>
      </c>
      <c r="D238" s="33" t="str">
        <f t="shared" si="3"/>
        <v/>
      </c>
      <c r="E238" s="57" t="str">
        <f>IFERROR(TRIM(INDEX(_xlfn.TEXTSPLIT(Table3[[#This Row],[Name]],"|"),1,2)),"")</f>
        <v>Pre-alarm Lo</v>
      </c>
      <c r="F238" s="33"/>
      <c r="G238" s="33" t="s">
        <v>13</v>
      </c>
      <c r="H238" s="33" t="s">
        <v>736</v>
      </c>
      <c r="I238" s="33" t="s">
        <v>474</v>
      </c>
      <c r="J238" s="32"/>
      <c r="K238" s="33" t="s">
        <v>1200</v>
      </c>
      <c r="L238" s="57" t="str">
        <f>IFERROR(TRIM(INDEX(_xlfn.TEXTSPLIT(Table3[[#This Row],[Name]],"|"),1,2)),"")</f>
        <v>Pre-alarm Lo</v>
      </c>
    </row>
    <row r="239" spans="1:12" s="22" customFormat="1" ht="14.4" hidden="1">
      <c r="A239" s="72" t="s">
        <v>1167</v>
      </c>
      <c r="B239" s="74"/>
      <c r="C239" s="74" t="s">
        <v>1207</v>
      </c>
      <c r="D239" s="33" t="str">
        <f t="shared" si="3"/>
        <v/>
      </c>
      <c r="E239" s="59" t="str">
        <f>IFERROR(TRIM(INDEX(_xlfn.TEXTSPLIT(Table3[[#This Row],[Name]],"|"),1,2)),"")</f>
        <v/>
      </c>
      <c r="F239" s="74"/>
      <c r="G239" s="74"/>
      <c r="H239" s="74" t="s">
        <v>451</v>
      </c>
      <c r="I239" s="74" t="s">
        <v>451</v>
      </c>
      <c r="J239" s="31"/>
      <c r="K239" s="74"/>
      <c r="L239" s="59" t="str">
        <f>IFERROR(TRIM(INDEX(_xlfn.TEXTSPLIT(Table3[[#This Row],[Name]],"|"),1,2)),"")</f>
        <v/>
      </c>
    </row>
    <row r="240" spans="1:12" s="22" customFormat="1" ht="14.4" hidden="1">
      <c r="A240" s="72" t="s">
        <v>1167</v>
      </c>
      <c r="B240" s="74"/>
      <c r="C240" s="74" t="s">
        <v>1208</v>
      </c>
      <c r="D240" s="33" t="str">
        <f t="shared" si="3"/>
        <v/>
      </c>
      <c r="E240" s="59" t="str">
        <f>IFERROR(TRIM(INDEX(_xlfn.TEXTSPLIT(Table3[[#This Row],[Name]],"|"),1,2)),"")</f>
        <v>Lo</v>
      </c>
      <c r="F240" s="74"/>
      <c r="G240" s="74"/>
      <c r="H240" s="74" t="s">
        <v>736</v>
      </c>
      <c r="I240" s="74" t="s">
        <v>451</v>
      </c>
      <c r="J240" s="31"/>
      <c r="K240" s="74"/>
      <c r="L240" s="59" t="str">
        <f>IFERROR(TRIM(INDEX(_xlfn.TEXTSPLIT(Table3[[#This Row],[Name]],"|"),1,2)),"")</f>
        <v>Lo</v>
      </c>
    </row>
    <row r="241" spans="1:12" ht="14.4" hidden="1">
      <c r="A241" s="56" t="s">
        <v>1167</v>
      </c>
      <c r="B241" s="33"/>
      <c r="C241" s="33" t="s">
        <v>1209</v>
      </c>
      <c r="D241" s="33" t="str">
        <f t="shared" si="3"/>
        <v/>
      </c>
      <c r="E241" s="57" t="str">
        <f>IFERROR(TRIM(INDEX(_xlfn.TEXTSPLIT(Table3[[#This Row],[Name]],"|"),1,2)),"")</f>
        <v/>
      </c>
      <c r="F241" s="33"/>
      <c r="G241" s="33"/>
      <c r="H241" s="33" t="s">
        <v>1210</v>
      </c>
      <c r="I241" s="33" t="s">
        <v>1210</v>
      </c>
      <c r="J241" s="32"/>
      <c r="K241" s="33"/>
      <c r="L241" s="57" t="str">
        <f>IFERROR(TRIM(INDEX(_xlfn.TEXTSPLIT(Table3[[#This Row],[Name]],"|"),1,2)),"")</f>
        <v/>
      </c>
    </row>
    <row r="242" spans="1:12" ht="14.4" hidden="1">
      <c r="A242" s="56" t="s">
        <v>1167</v>
      </c>
      <c r="B242" s="33" t="s">
        <v>991</v>
      </c>
      <c r="C242" s="33" t="s">
        <v>443</v>
      </c>
      <c r="D242" s="33" t="str">
        <f t="shared" si="3"/>
        <v>JX1184</v>
      </c>
      <c r="E242" s="57" t="str">
        <f>IFERROR(TRIM(INDEX(_xlfn.TEXTSPLIT(Table3[[#This Row],[Name]],"|"),1,2)),"")</f>
        <v/>
      </c>
      <c r="F242" s="33" t="s">
        <v>1211</v>
      </c>
      <c r="G242" s="33" t="s">
        <v>445</v>
      </c>
      <c r="H242" s="33" t="s">
        <v>446</v>
      </c>
      <c r="I242" s="33" t="s">
        <v>446</v>
      </c>
      <c r="J242" s="32"/>
      <c r="K242" s="33" t="s">
        <v>1211</v>
      </c>
      <c r="L242" s="57" t="str">
        <f>IFERROR(TRIM(INDEX(_xlfn.TEXTSPLIT(Table3[[#This Row],[Name]],"|"),1,2)),"")</f>
        <v/>
      </c>
    </row>
    <row r="243" spans="1:12" s="22" customFormat="1" ht="14.4" hidden="1">
      <c r="A243" s="72" t="s">
        <v>1167</v>
      </c>
      <c r="B243" s="74"/>
      <c r="C243" s="74" t="s">
        <v>1212</v>
      </c>
      <c r="D243" s="33" t="str">
        <f t="shared" si="3"/>
        <v/>
      </c>
      <c r="E243" s="59" t="str">
        <f>IFERROR(TRIM(INDEX(_xlfn.TEXTSPLIT(Table3[[#This Row],[Name]],"|"),1,2)),"")</f>
        <v/>
      </c>
      <c r="F243" s="74"/>
      <c r="G243" s="74"/>
      <c r="H243" s="74" t="s">
        <v>446</v>
      </c>
      <c r="I243" s="74" t="s">
        <v>446</v>
      </c>
      <c r="J243" s="31"/>
      <c r="K243" s="74" t="s">
        <v>1211</v>
      </c>
      <c r="L243" s="59" t="str">
        <f>IFERROR(TRIM(INDEX(_xlfn.TEXTSPLIT(Table3[[#This Row],[Name]],"|"),1,2)),"")</f>
        <v/>
      </c>
    </row>
    <row r="244" spans="1:12" s="22" customFormat="1" ht="14.4" hidden="1">
      <c r="A244" s="72" t="s">
        <v>1167</v>
      </c>
      <c r="B244" s="74"/>
      <c r="C244" s="74" t="s">
        <v>1213</v>
      </c>
      <c r="D244" s="33" t="str">
        <f t="shared" si="3"/>
        <v/>
      </c>
      <c r="E244" s="59" t="str">
        <f>IFERROR(TRIM(INDEX(_xlfn.TEXTSPLIT(Table3[[#This Row],[Name]],"|"),1,2)),"")</f>
        <v/>
      </c>
      <c r="F244" s="74"/>
      <c r="G244" s="74"/>
      <c r="H244" s="74" t="s">
        <v>446</v>
      </c>
      <c r="I244" s="74" t="s">
        <v>446</v>
      </c>
      <c r="J244" s="31"/>
      <c r="K244" s="74"/>
      <c r="L244" s="59" t="str">
        <f>IFERROR(TRIM(INDEX(_xlfn.TEXTSPLIT(Table3[[#This Row],[Name]],"|"),1,2)),"")</f>
        <v/>
      </c>
    </row>
    <row r="245" spans="1:12" s="22" customFormat="1" ht="14.4" hidden="1">
      <c r="A245" s="72" t="s">
        <v>1167</v>
      </c>
      <c r="B245" s="74"/>
      <c r="C245" s="74" t="s">
        <v>1214</v>
      </c>
      <c r="D245" s="33" t="str">
        <f t="shared" si="3"/>
        <v/>
      </c>
      <c r="E245" s="59" t="str">
        <f>IFERROR(TRIM(INDEX(_xlfn.TEXTSPLIT(Table3[[#This Row],[Name]],"|"),1,2)),"")</f>
        <v/>
      </c>
      <c r="F245" s="74"/>
      <c r="G245" s="74"/>
      <c r="H245" s="74" t="s">
        <v>446</v>
      </c>
      <c r="I245" s="74" t="s">
        <v>446</v>
      </c>
      <c r="J245" s="31"/>
      <c r="K245" s="74"/>
      <c r="L245" s="59" t="str">
        <f>IFERROR(TRIM(INDEX(_xlfn.TEXTSPLIT(Table3[[#This Row],[Name]],"|"),1,2)),"")</f>
        <v/>
      </c>
    </row>
    <row r="246" spans="1:12" s="22" customFormat="1" ht="14.4" hidden="1">
      <c r="A246" s="72" t="s">
        <v>1167</v>
      </c>
      <c r="B246" s="74"/>
      <c r="C246" s="74" t="s">
        <v>1215</v>
      </c>
      <c r="D246" s="33" t="str">
        <f t="shared" si="3"/>
        <v/>
      </c>
      <c r="E246" s="59" t="str">
        <f>IFERROR(TRIM(INDEX(_xlfn.TEXTSPLIT(Table3[[#This Row],[Name]],"|"),1,2)),"")</f>
        <v/>
      </c>
      <c r="F246" s="74"/>
      <c r="G246" s="74"/>
      <c r="H246" s="74" t="s">
        <v>446</v>
      </c>
      <c r="I246" s="74" t="s">
        <v>446</v>
      </c>
      <c r="J246" s="31"/>
      <c r="K246" s="74"/>
      <c r="L246" s="59" t="str">
        <f>IFERROR(TRIM(INDEX(_xlfn.TEXTSPLIT(Table3[[#This Row],[Name]],"|"),1,2)),"")</f>
        <v/>
      </c>
    </row>
    <row r="247" spans="1:12" s="22" customFormat="1" ht="14.4" hidden="1">
      <c r="A247" s="72" t="s">
        <v>1167</v>
      </c>
      <c r="B247" s="74"/>
      <c r="C247" s="74" t="s">
        <v>1216</v>
      </c>
      <c r="D247" s="33" t="str">
        <f t="shared" si="3"/>
        <v/>
      </c>
      <c r="E247" s="59" t="str">
        <f>IFERROR(TRIM(INDEX(_xlfn.TEXTSPLIT(Table3[[#This Row],[Name]],"|"),1,2)),"")</f>
        <v/>
      </c>
      <c r="F247" s="74"/>
      <c r="G247" s="74"/>
      <c r="H247" s="74" t="s">
        <v>451</v>
      </c>
      <c r="I247" s="74" t="s">
        <v>451</v>
      </c>
      <c r="J247" s="31"/>
      <c r="K247" s="74"/>
      <c r="L247" s="59" t="str">
        <f>IFERROR(TRIM(INDEX(_xlfn.TEXTSPLIT(Table3[[#This Row],[Name]],"|"),1,2)),"")</f>
        <v/>
      </c>
    </row>
    <row r="248" spans="1:12" s="22" customFormat="1" ht="14.4" hidden="1">
      <c r="A248" s="72" t="s">
        <v>1167</v>
      </c>
      <c r="B248" s="74"/>
      <c r="C248" s="74" t="s">
        <v>1217</v>
      </c>
      <c r="D248" s="33" t="str">
        <f t="shared" si="3"/>
        <v/>
      </c>
      <c r="E248" s="59" t="str">
        <f>IFERROR(TRIM(INDEX(_xlfn.TEXTSPLIT(Table3[[#This Row],[Name]],"|"),1,2)),"")</f>
        <v>Hi</v>
      </c>
      <c r="F248" s="74"/>
      <c r="G248" s="74"/>
      <c r="H248" s="74" t="s">
        <v>736</v>
      </c>
      <c r="I248" s="74" t="s">
        <v>451</v>
      </c>
      <c r="J248" s="31"/>
      <c r="K248" s="74"/>
      <c r="L248" s="59" t="str">
        <f>IFERROR(TRIM(INDEX(_xlfn.TEXTSPLIT(Table3[[#This Row],[Name]],"|"),1,2)),"")</f>
        <v>Hi</v>
      </c>
    </row>
    <row r="249" spans="1:12" s="22" customFormat="1" ht="14.4" hidden="1">
      <c r="A249" s="72" t="s">
        <v>1167</v>
      </c>
      <c r="B249" s="74"/>
      <c r="C249" s="74" t="s">
        <v>1218</v>
      </c>
      <c r="D249" s="33" t="str">
        <f t="shared" si="3"/>
        <v/>
      </c>
      <c r="E249" s="59" t="str">
        <f>IFERROR(TRIM(INDEX(_xlfn.TEXTSPLIT(Table3[[#This Row],[Name]],"|"),1,2)),"")</f>
        <v>Lo</v>
      </c>
      <c r="F249" s="74"/>
      <c r="G249" s="74"/>
      <c r="H249" s="74" t="s">
        <v>736</v>
      </c>
      <c r="I249" s="74" t="s">
        <v>451</v>
      </c>
      <c r="J249" s="31"/>
      <c r="K249" s="74"/>
      <c r="L249" s="59" t="str">
        <f>IFERROR(TRIM(INDEX(_xlfn.TEXTSPLIT(Table3[[#This Row],[Name]],"|"),1,2)),"")</f>
        <v>Lo</v>
      </c>
    </row>
    <row r="250" spans="1:12" s="22" customFormat="1" ht="14.4" hidden="1">
      <c r="A250" s="72" t="s">
        <v>1167</v>
      </c>
      <c r="B250" s="74"/>
      <c r="C250" s="74" t="s">
        <v>1219</v>
      </c>
      <c r="D250" s="33" t="str">
        <f t="shared" si="3"/>
        <v/>
      </c>
      <c r="E250" s="59" t="str">
        <f>IFERROR(TRIM(INDEX(_xlfn.TEXTSPLIT(Table3[[#This Row],[Name]],"|"),1,2)),"")</f>
        <v>Pre-alarm Hi</v>
      </c>
      <c r="F250" s="74"/>
      <c r="G250" s="74"/>
      <c r="H250" s="74" t="s">
        <v>736</v>
      </c>
      <c r="I250" s="74" t="s">
        <v>451</v>
      </c>
      <c r="J250" s="31"/>
      <c r="K250" s="74"/>
      <c r="L250" s="59" t="str">
        <f>IFERROR(TRIM(INDEX(_xlfn.TEXTSPLIT(Table3[[#This Row],[Name]],"|"),1,2)),"")</f>
        <v>Pre-alarm Hi</v>
      </c>
    </row>
    <row r="251" spans="1:12" s="22" customFormat="1" ht="14.4" hidden="1">
      <c r="A251" s="72" t="s">
        <v>1167</v>
      </c>
      <c r="B251" s="74"/>
      <c r="C251" s="74" t="s">
        <v>1220</v>
      </c>
      <c r="D251" s="33" t="str">
        <f t="shared" si="3"/>
        <v/>
      </c>
      <c r="E251" s="59" t="str">
        <f>IFERROR(TRIM(INDEX(_xlfn.TEXTSPLIT(Table3[[#This Row],[Name]],"|"),1,2)),"")</f>
        <v>Pre-alarm Lo</v>
      </c>
      <c r="F251" s="74"/>
      <c r="G251" s="74"/>
      <c r="H251" s="74" t="s">
        <v>736</v>
      </c>
      <c r="I251" s="74" t="s">
        <v>451</v>
      </c>
      <c r="J251" s="31"/>
      <c r="K251" s="74"/>
      <c r="L251" s="59" t="str">
        <f>IFERROR(TRIM(INDEX(_xlfn.TEXTSPLIT(Table3[[#This Row],[Name]],"|"),1,2)),"")</f>
        <v>Pre-alarm Lo</v>
      </c>
    </row>
    <row r="252" spans="1:12" s="22" customFormat="1" ht="14.4" hidden="1">
      <c r="A252" s="72" t="s">
        <v>1167</v>
      </c>
      <c r="B252" s="74"/>
      <c r="C252" s="74" t="s">
        <v>1221</v>
      </c>
      <c r="D252" s="33" t="str">
        <f t="shared" si="3"/>
        <v/>
      </c>
      <c r="E252" s="59" t="str">
        <f>IFERROR(TRIM(INDEX(_xlfn.TEXTSPLIT(Table3[[#This Row],[Name]],"|"),1,2)),"")</f>
        <v/>
      </c>
      <c r="F252" s="74"/>
      <c r="G252" s="74"/>
      <c r="H252" s="74" t="s">
        <v>451</v>
      </c>
      <c r="I252" s="74" t="s">
        <v>451</v>
      </c>
      <c r="J252" s="31"/>
      <c r="K252" s="74"/>
      <c r="L252" s="59" t="str">
        <f>IFERROR(TRIM(INDEX(_xlfn.TEXTSPLIT(Table3[[#This Row],[Name]],"|"),1,2)),"")</f>
        <v/>
      </c>
    </row>
    <row r="253" spans="1:12" s="22" customFormat="1" ht="14.4" hidden="1">
      <c r="A253" s="72" t="s">
        <v>1167</v>
      </c>
      <c r="B253" s="74"/>
      <c r="C253" s="74" t="s">
        <v>1222</v>
      </c>
      <c r="D253" s="33" t="str">
        <f t="shared" si="3"/>
        <v/>
      </c>
      <c r="E253" s="59" t="str">
        <f>IFERROR(TRIM(INDEX(_xlfn.TEXTSPLIT(Table3[[#This Row],[Name]],"|"),1,2)),"")</f>
        <v>Lo</v>
      </c>
      <c r="F253" s="74"/>
      <c r="G253" s="74"/>
      <c r="H253" s="74" t="s">
        <v>736</v>
      </c>
      <c r="I253" s="74" t="s">
        <v>451</v>
      </c>
      <c r="J253" s="31"/>
      <c r="K253" s="74"/>
      <c r="L253" s="59" t="str">
        <f>IFERROR(TRIM(INDEX(_xlfn.TEXTSPLIT(Table3[[#This Row],[Name]],"|"),1,2)),"")</f>
        <v>Lo</v>
      </c>
    </row>
    <row r="254" spans="1:12" s="22" customFormat="1" ht="14.4" hidden="1">
      <c r="A254" s="72" t="s">
        <v>1167</v>
      </c>
      <c r="B254" s="74"/>
      <c r="C254" s="74" t="s">
        <v>1223</v>
      </c>
      <c r="D254" s="33" t="str">
        <f t="shared" si="3"/>
        <v/>
      </c>
      <c r="E254" s="59" t="str">
        <f>IFERROR(TRIM(INDEX(_xlfn.TEXTSPLIT(Table3[[#This Row],[Name]],"|"),1,2)),"")</f>
        <v>Pre-alarm Lo</v>
      </c>
      <c r="F254" s="74"/>
      <c r="G254" s="74"/>
      <c r="H254" s="74" t="s">
        <v>736</v>
      </c>
      <c r="I254" s="74" t="s">
        <v>451</v>
      </c>
      <c r="J254" s="31"/>
      <c r="K254" s="74"/>
      <c r="L254" s="59" t="str">
        <f>IFERROR(TRIM(INDEX(_xlfn.TEXTSPLIT(Table3[[#This Row],[Name]],"|"),1,2)),"")</f>
        <v>Pre-alarm Lo</v>
      </c>
    </row>
    <row r="255" spans="1:12" ht="14.4" hidden="1">
      <c r="A255" s="56" t="s">
        <v>1167</v>
      </c>
      <c r="B255" s="33"/>
      <c r="C255" s="33" t="s">
        <v>1224</v>
      </c>
      <c r="D255" s="33" t="str">
        <f t="shared" si="3"/>
        <v/>
      </c>
      <c r="E255" s="57" t="str">
        <f>IFERROR(TRIM(INDEX(_xlfn.TEXTSPLIT(Table3[[#This Row],[Name]],"|"),1,2)),"")</f>
        <v/>
      </c>
      <c r="F255" s="33"/>
      <c r="G255" s="33"/>
      <c r="H255" s="33" t="s">
        <v>1210</v>
      </c>
      <c r="I255" s="33" t="s">
        <v>1210</v>
      </c>
      <c r="J255" s="32"/>
      <c r="K255" s="33"/>
      <c r="L255" s="57" t="str">
        <f>IFERROR(TRIM(INDEX(_xlfn.TEXTSPLIT(Table3[[#This Row],[Name]],"|"),1,2)),"")</f>
        <v/>
      </c>
    </row>
    <row r="256" spans="1:12" ht="14.4" hidden="1">
      <c r="A256" s="56" t="s">
        <v>1167</v>
      </c>
      <c r="B256" s="33"/>
      <c r="C256" s="33" t="s">
        <v>1225</v>
      </c>
      <c r="D256" s="33" t="str">
        <f t="shared" si="3"/>
        <v/>
      </c>
      <c r="E256" s="57" t="str">
        <f>IFERROR(TRIM(INDEX(_xlfn.TEXTSPLIT(Table3[[#This Row],[Name]],"|"),1,2)),"")</f>
        <v>Hi</v>
      </c>
      <c r="F256" s="33"/>
      <c r="G256" s="33"/>
      <c r="H256" s="33" t="s">
        <v>736</v>
      </c>
      <c r="I256" s="33" t="s">
        <v>1210</v>
      </c>
      <c r="J256" s="32"/>
      <c r="K256" s="33"/>
      <c r="L256" s="57" t="str">
        <f>IFERROR(TRIM(INDEX(_xlfn.TEXTSPLIT(Table3[[#This Row],[Name]],"|"),1,2)),"")</f>
        <v>Hi</v>
      </c>
    </row>
    <row r="257" spans="1:12" ht="14.4" hidden="1">
      <c r="A257" s="56" t="s">
        <v>1167</v>
      </c>
      <c r="B257" s="33"/>
      <c r="C257" s="33" t="s">
        <v>1226</v>
      </c>
      <c r="D257" s="33" t="str">
        <f t="shared" si="3"/>
        <v/>
      </c>
      <c r="E257" s="57" t="str">
        <f>IFERROR(TRIM(INDEX(_xlfn.TEXTSPLIT(Table3[[#This Row],[Name]],"|"),1,2)),"")</f>
        <v>HiHi</v>
      </c>
      <c r="F257" s="33"/>
      <c r="G257" s="33"/>
      <c r="H257" s="33" t="s">
        <v>736</v>
      </c>
      <c r="I257" s="33" t="s">
        <v>1210</v>
      </c>
      <c r="J257" s="32"/>
      <c r="K257" s="33"/>
      <c r="L257" s="57" t="str">
        <f>IFERROR(TRIM(INDEX(_xlfn.TEXTSPLIT(Table3[[#This Row],[Name]],"|"),1,2)),"")</f>
        <v>HiHi</v>
      </c>
    </row>
    <row r="258" spans="1:12" ht="14.4" hidden="1">
      <c r="A258" s="56" t="s">
        <v>1167</v>
      </c>
      <c r="B258" s="33"/>
      <c r="C258" s="33" t="s">
        <v>1227</v>
      </c>
      <c r="D258" s="33" t="str">
        <f t="shared" ref="D258:D321" si="4">_xlfn.REGEXREPLACE(F258, ".*-([A-Za-z]+)-([A-Za-z0-9]+).*", "$1$2")</f>
        <v/>
      </c>
      <c r="E258" s="57" t="str">
        <f>IFERROR(TRIM(INDEX(_xlfn.TEXTSPLIT(Table3[[#This Row],[Name]],"|"),1,2)),"")</f>
        <v/>
      </c>
      <c r="F258" s="33"/>
      <c r="G258" s="33"/>
      <c r="H258" s="33" t="s">
        <v>1210</v>
      </c>
      <c r="I258" s="33" t="s">
        <v>1210</v>
      </c>
      <c r="J258" s="32"/>
      <c r="K258" s="33"/>
      <c r="L258" s="57" t="str">
        <f>IFERROR(TRIM(INDEX(_xlfn.TEXTSPLIT(Table3[[#This Row],[Name]],"|"),1,2)),"")</f>
        <v/>
      </c>
    </row>
    <row r="259" spans="1:12" s="22" customFormat="1" ht="14.4" hidden="1">
      <c r="A259" s="72" t="s">
        <v>1167</v>
      </c>
      <c r="B259" s="74"/>
      <c r="C259" s="74" t="s">
        <v>1228</v>
      </c>
      <c r="D259" s="33" t="str">
        <f t="shared" si="4"/>
        <v/>
      </c>
      <c r="E259" s="59" t="str">
        <f>IFERROR(TRIM(INDEX(_xlfn.TEXTSPLIT(Table3[[#This Row],[Name]],"|"),1,2)),"")</f>
        <v/>
      </c>
      <c r="F259" s="74"/>
      <c r="G259" s="74"/>
      <c r="H259" s="74" t="s">
        <v>451</v>
      </c>
      <c r="I259" s="74" t="s">
        <v>451</v>
      </c>
      <c r="J259" s="31"/>
      <c r="K259" s="74"/>
      <c r="L259" s="59" t="str">
        <f>IFERROR(TRIM(INDEX(_xlfn.TEXTSPLIT(Table3[[#This Row],[Name]],"|"),1,2)),"")</f>
        <v/>
      </c>
    </row>
    <row r="260" spans="1:12" s="22" customFormat="1" ht="14.4" hidden="1">
      <c r="A260" s="72" t="s">
        <v>1167</v>
      </c>
      <c r="B260" s="74"/>
      <c r="C260" s="74" t="s">
        <v>1229</v>
      </c>
      <c r="D260" s="33" t="str">
        <f t="shared" si="4"/>
        <v/>
      </c>
      <c r="E260" s="59" t="str">
        <f>IFERROR(TRIM(INDEX(_xlfn.TEXTSPLIT(Table3[[#This Row],[Name]],"|"),1,2)),"")</f>
        <v>Hi</v>
      </c>
      <c r="F260" s="74"/>
      <c r="G260" s="74"/>
      <c r="H260" s="74" t="s">
        <v>736</v>
      </c>
      <c r="I260" s="74" t="s">
        <v>451</v>
      </c>
      <c r="J260" s="31"/>
      <c r="K260" s="74"/>
      <c r="L260" s="59" t="str">
        <f>IFERROR(TRIM(INDEX(_xlfn.TEXTSPLIT(Table3[[#This Row],[Name]],"|"),1,2)),"")</f>
        <v>Hi</v>
      </c>
    </row>
    <row r="261" spans="1:12" s="22" customFormat="1" ht="14.4" hidden="1">
      <c r="A261" s="72" t="s">
        <v>1167</v>
      </c>
      <c r="B261" s="74"/>
      <c r="C261" s="74" t="s">
        <v>1230</v>
      </c>
      <c r="D261" s="33" t="str">
        <f t="shared" si="4"/>
        <v/>
      </c>
      <c r="E261" s="59" t="str">
        <f>IFERROR(TRIM(INDEX(_xlfn.TEXTSPLIT(Table3[[#This Row],[Name]],"|"),1,2)),"")</f>
        <v>Lo</v>
      </c>
      <c r="F261" s="74"/>
      <c r="G261" s="74"/>
      <c r="H261" s="74" t="s">
        <v>736</v>
      </c>
      <c r="I261" s="74" t="s">
        <v>451</v>
      </c>
      <c r="J261" s="31"/>
      <c r="K261" s="74"/>
      <c r="L261" s="59" t="str">
        <f>IFERROR(TRIM(INDEX(_xlfn.TEXTSPLIT(Table3[[#This Row],[Name]],"|"),1,2)),"")</f>
        <v>Lo</v>
      </c>
    </row>
    <row r="262" spans="1:12" s="22" customFormat="1" ht="14.4" hidden="1">
      <c r="A262" s="72" t="s">
        <v>1167</v>
      </c>
      <c r="B262" s="74"/>
      <c r="C262" s="74" t="s">
        <v>1231</v>
      </c>
      <c r="D262" s="33" t="str">
        <f t="shared" si="4"/>
        <v/>
      </c>
      <c r="E262" s="59" t="str">
        <f>IFERROR(TRIM(INDEX(_xlfn.TEXTSPLIT(Table3[[#This Row],[Name]],"|"),1,2)),"")</f>
        <v>LoLo</v>
      </c>
      <c r="F262" s="74"/>
      <c r="G262" s="74"/>
      <c r="H262" s="74" t="s">
        <v>736</v>
      </c>
      <c r="I262" s="74" t="s">
        <v>451</v>
      </c>
      <c r="J262" s="31"/>
      <c r="K262" s="74"/>
      <c r="L262" s="59" t="str">
        <f>IFERROR(TRIM(INDEX(_xlfn.TEXTSPLIT(Table3[[#This Row],[Name]],"|"),1,2)),"")</f>
        <v>LoLo</v>
      </c>
    </row>
    <row r="263" spans="1:12" s="22" customFormat="1" ht="14.4" hidden="1">
      <c r="A263" s="72" t="s">
        <v>1167</v>
      </c>
      <c r="B263" s="74"/>
      <c r="C263" s="74" t="s">
        <v>1232</v>
      </c>
      <c r="D263" s="33" t="str">
        <f t="shared" si="4"/>
        <v/>
      </c>
      <c r="E263" s="59" t="str">
        <f>IFERROR(TRIM(INDEX(_xlfn.TEXTSPLIT(Table3[[#This Row],[Name]],"|"),1,2)),"")</f>
        <v>Pre-alarm Hi</v>
      </c>
      <c r="F263" s="74"/>
      <c r="G263" s="74"/>
      <c r="H263" s="74" t="s">
        <v>736</v>
      </c>
      <c r="I263" s="74" t="s">
        <v>451</v>
      </c>
      <c r="J263" s="31"/>
      <c r="K263" s="74"/>
      <c r="L263" s="59" t="str">
        <f>IFERROR(TRIM(INDEX(_xlfn.TEXTSPLIT(Table3[[#This Row],[Name]],"|"),1,2)),"")</f>
        <v>Pre-alarm Hi</v>
      </c>
    </row>
    <row r="264" spans="1:12" s="22" customFormat="1" ht="14.4" hidden="1">
      <c r="A264" s="72" t="s">
        <v>1167</v>
      </c>
      <c r="B264" s="74"/>
      <c r="C264" s="74" t="s">
        <v>1233</v>
      </c>
      <c r="D264" s="33" t="str">
        <f t="shared" si="4"/>
        <v/>
      </c>
      <c r="E264" s="59" t="str">
        <f>IFERROR(TRIM(INDEX(_xlfn.TEXTSPLIT(Table3[[#This Row],[Name]],"|"),1,2)),"")</f>
        <v>Pre-alarm Lo</v>
      </c>
      <c r="F264" s="74"/>
      <c r="G264" s="74"/>
      <c r="H264" s="74" t="s">
        <v>736</v>
      </c>
      <c r="I264" s="74" t="s">
        <v>451</v>
      </c>
      <c r="J264" s="31"/>
      <c r="K264" s="74"/>
      <c r="L264" s="59" t="str">
        <f>IFERROR(TRIM(INDEX(_xlfn.TEXTSPLIT(Table3[[#This Row],[Name]],"|"),1,2)),"")</f>
        <v>Pre-alarm Lo</v>
      </c>
    </row>
    <row r="265" spans="1:12" s="22" customFormat="1" ht="14.4" hidden="1">
      <c r="A265" s="72" t="s">
        <v>1167</v>
      </c>
      <c r="B265" s="74"/>
      <c r="C265" s="74" t="s">
        <v>1234</v>
      </c>
      <c r="D265" s="33" t="str">
        <f t="shared" si="4"/>
        <v/>
      </c>
      <c r="E265" s="59" t="str">
        <f>IFERROR(TRIM(INDEX(_xlfn.TEXTSPLIT(Table3[[#This Row],[Name]],"|"),1,2)),"")</f>
        <v/>
      </c>
      <c r="F265" s="74"/>
      <c r="G265" s="74"/>
      <c r="H265" s="74" t="s">
        <v>451</v>
      </c>
      <c r="I265" s="74" t="s">
        <v>451</v>
      </c>
      <c r="J265" s="31"/>
      <c r="K265" s="74"/>
      <c r="L265" s="59" t="str">
        <f>IFERROR(TRIM(INDEX(_xlfn.TEXTSPLIT(Table3[[#This Row],[Name]],"|"),1,2)),"")</f>
        <v/>
      </c>
    </row>
    <row r="266" spans="1:12" s="22" customFormat="1" ht="14.4" hidden="1">
      <c r="A266" s="72" t="s">
        <v>1167</v>
      </c>
      <c r="B266" s="74"/>
      <c r="C266" s="74" t="s">
        <v>1235</v>
      </c>
      <c r="D266" s="33" t="str">
        <f t="shared" si="4"/>
        <v/>
      </c>
      <c r="E266" s="59" t="str">
        <f>IFERROR(TRIM(INDEX(_xlfn.TEXTSPLIT(Table3[[#This Row],[Name]],"|"),1,2)),"")</f>
        <v>Hi</v>
      </c>
      <c r="F266" s="74"/>
      <c r="G266" s="74"/>
      <c r="H266" s="74" t="s">
        <v>736</v>
      </c>
      <c r="I266" s="74" t="s">
        <v>451</v>
      </c>
      <c r="J266" s="31"/>
      <c r="K266" s="74"/>
      <c r="L266" s="59" t="str">
        <f>IFERROR(TRIM(INDEX(_xlfn.TEXTSPLIT(Table3[[#This Row],[Name]],"|"),1,2)),"")</f>
        <v>Hi</v>
      </c>
    </row>
    <row r="267" spans="1:12" s="22" customFormat="1" ht="14.4" hidden="1">
      <c r="A267" s="72" t="s">
        <v>1167</v>
      </c>
      <c r="B267" s="74"/>
      <c r="C267" s="74" t="s">
        <v>1236</v>
      </c>
      <c r="D267" s="33" t="str">
        <f t="shared" si="4"/>
        <v/>
      </c>
      <c r="E267" s="59" t="str">
        <f>IFERROR(TRIM(INDEX(_xlfn.TEXTSPLIT(Table3[[#This Row],[Name]],"|"),1,2)),"")</f>
        <v>Lo</v>
      </c>
      <c r="F267" s="74"/>
      <c r="G267" s="74"/>
      <c r="H267" s="74" t="s">
        <v>736</v>
      </c>
      <c r="I267" s="74" t="s">
        <v>451</v>
      </c>
      <c r="J267" s="31"/>
      <c r="K267" s="74"/>
      <c r="L267" s="59" t="str">
        <f>IFERROR(TRIM(INDEX(_xlfn.TEXTSPLIT(Table3[[#This Row],[Name]],"|"),1,2)),"")</f>
        <v>Lo</v>
      </c>
    </row>
    <row r="268" spans="1:12" s="22" customFormat="1" ht="14.4" hidden="1">
      <c r="A268" s="72" t="s">
        <v>1167</v>
      </c>
      <c r="B268" s="74"/>
      <c r="C268" s="74" t="s">
        <v>1237</v>
      </c>
      <c r="D268" s="33" t="str">
        <f t="shared" si="4"/>
        <v/>
      </c>
      <c r="E268" s="59" t="str">
        <f>IFERROR(TRIM(INDEX(_xlfn.TEXTSPLIT(Table3[[#This Row],[Name]],"|"),1,2)),"")</f>
        <v>LoLo</v>
      </c>
      <c r="F268" s="74"/>
      <c r="G268" s="74"/>
      <c r="H268" s="74" t="s">
        <v>736</v>
      </c>
      <c r="I268" s="74" t="s">
        <v>451</v>
      </c>
      <c r="J268" s="31"/>
      <c r="K268" s="74"/>
      <c r="L268" s="59" t="str">
        <f>IFERROR(TRIM(INDEX(_xlfn.TEXTSPLIT(Table3[[#This Row],[Name]],"|"),1,2)),"")</f>
        <v>LoLo</v>
      </c>
    </row>
    <row r="269" spans="1:12" s="22" customFormat="1" ht="14.4" hidden="1">
      <c r="A269" s="72" t="s">
        <v>1167</v>
      </c>
      <c r="B269" s="74"/>
      <c r="C269" s="74" t="s">
        <v>1238</v>
      </c>
      <c r="D269" s="33" t="str">
        <f t="shared" si="4"/>
        <v/>
      </c>
      <c r="E269" s="59" t="str">
        <f>IFERROR(TRIM(INDEX(_xlfn.TEXTSPLIT(Table3[[#This Row],[Name]],"|"),1,2)),"")</f>
        <v>Pre-alarm Hi</v>
      </c>
      <c r="F269" s="74"/>
      <c r="G269" s="74"/>
      <c r="H269" s="74" t="s">
        <v>736</v>
      </c>
      <c r="I269" s="74" t="s">
        <v>451</v>
      </c>
      <c r="J269" s="31"/>
      <c r="K269" s="74"/>
      <c r="L269" s="59" t="str">
        <f>IFERROR(TRIM(INDEX(_xlfn.TEXTSPLIT(Table3[[#This Row],[Name]],"|"),1,2)),"")</f>
        <v>Pre-alarm Hi</v>
      </c>
    </row>
    <row r="270" spans="1:12" s="22" customFormat="1" ht="14.4" hidden="1">
      <c r="A270" s="72" t="s">
        <v>1167</v>
      </c>
      <c r="B270" s="74"/>
      <c r="C270" s="74" t="s">
        <v>1239</v>
      </c>
      <c r="D270" s="33" t="str">
        <f t="shared" si="4"/>
        <v/>
      </c>
      <c r="E270" s="59" t="str">
        <f>IFERROR(TRIM(INDEX(_xlfn.TEXTSPLIT(Table3[[#This Row],[Name]],"|"),1,2)),"")</f>
        <v>Pre-alarm Lo</v>
      </c>
      <c r="F270" s="74"/>
      <c r="G270" s="74"/>
      <c r="H270" s="74" t="s">
        <v>736</v>
      </c>
      <c r="I270" s="74" t="s">
        <v>451</v>
      </c>
      <c r="J270" s="31"/>
      <c r="K270" s="74"/>
      <c r="L270" s="59" t="str">
        <f>IFERROR(TRIM(INDEX(_xlfn.TEXTSPLIT(Table3[[#This Row],[Name]],"|"),1,2)),"")</f>
        <v>Pre-alarm Lo</v>
      </c>
    </row>
    <row r="271" spans="1:12" ht="14.4" hidden="1">
      <c r="A271" s="56" t="s">
        <v>1167</v>
      </c>
      <c r="B271" s="33"/>
      <c r="C271" s="33" t="s">
        <v>1240</v>
      </c>
      <c r="D271" s="33" t="str">
        <f t="shared" si="4"/>
        <v/>
      </c>
      <c r="E271" s="57" t="str">
        <f>IFERROR(TRIM(INDEX(_xlfn.TEXTSPLIT(Table3[[#This Row],[Name]],"|"),1,2)),"")</f>
        <v/>
      </c>
      <c r="F271" s="33"/>
      <c r="G271" s="33"/>
      <c r="H271" s="33" t="s">
        <v>1210</v>
      </c>
      <c r="I271" s="33" t="s">
        <v>1210</v>
      </c>
      <c r="J271" s="32"/>
      <c r="K271" s="33"/>
      <c r="L271" s="57" t="str">
        <f>IFERROR(TRIM(INDEX(_xlfn.TEXTSPLIT(Table3[[#This Row],[Name]],"|"),1,2)),"")</f>
        <v/>
      </c>
    </row>
    <row r="272" spans="1:12" ht="14.4">
      <c r="A272" s="56" t="s">
        <v>1167</v>
      </c>
      <c r="B272" s="33"/>
      <c r="C272" s="33" t="s">
        <v>1241</v>
      </c>
      <c r="D272" s="33" t="str">
        <f t="shared" si="4"/>
        <v/>
      </c>
      <c r="E272" s="57" t="str">
        <f>IFERROR(TRIM(INDEX(_xlfn.TEXTSPLIT(Table3[[#This Row],[Name]],"|"),1,2)),"")</f>
        <v/>
      </c>
      <c r="F272" s="33"/>
      <c r="G272" s="33"/>
      <c r="H272" s="33" t="s">
        <v>530</v>
      </c>
      <c r="I272" s="33" t="s">
        <v>530</v>
      </c>
      <c r="J272" s="32"/>
      <c r="K272" s="33"/>
      <c r="L272" s="57" t="str">
        <f>IFERROR(TRIM(INDEX(_xlfn.TEXTSPLIT(Table3[[#This Row],[Name]],"|"),1,2)),"")</f>
        <v/>
      </c>
    </row>
    <row r="273" spans="1:12" s="22" customFormat="1" ht="14.4" hidden="1">
      <c r="A273" s="72" t="s">
        <v>1167</v>
      </c>
      <c r="B273" s="74"/>
      <c r="C273" s="74" t="s">
        <v>1242</v>
      </c>
      <c r="D273" s="33" t="str">
        <f t="shared" si="4"/>
        <v/>
      </c>
      <c r="E273" s="59" t="str">
        <f>IFERROR(TRIM(INDEX(_xlfn.TEXTSPLIT(Table3[[#This Row],[Name]],"|"),1,2)),"")</f>
        <v/>
      </c>
      <c r="F273" s="74"/>
      <c r="G273" s="74"/>
      <c r="H273" s="74" t="s">
        <v>451</v>
      </c>
      <c r="I273" s="74" t="s">
        <v>451</v>
      </c>
      <c r="J273" s="31"/>
      <c r="K273" s="74"/>
      <c r="L273" s="59" t="str">
        <f>IFERROR(TRIM(INDEX(_xlfn.TEXTSPLIT(Table3[[#This Row],[Name]],"|"),1,2)),"")</f>
        <v/>
      </c>
    </row>
    <row r="274" spans="1:12" s="22" customFormat="1" ht="14.4" hidden="1">
      <c r="A274" s="72" t="s">
        <v>1167</v>
      </c>
      <c r="B274" s="74"/>
      <c r="C274" s="74" t="s">
        <v>1243</v>
      </c>
      <c r="D274" s="33" t="str">
        <f t="shared" si="4"/>
        <v/>
      </c>
      <c r="E274" s="59" t="str">
        <f>IFERROR(TRIM(INDEX(_xlfn.TEXTSPLIT(Table3[[#This Row],[Name]],"|"),1,2)),"")</f>
        <v>Hi</v>
      </c>
      <c r="F274" s="74"/>
      <c r="G274" s="74"/>
      <c r="H274" s="74" t="s">
        <v>736</v>
      </c>
      <c r="I274" s="74" t="s">
        <v>451</v>
      </c>
      <c r="J274" s="31"/>
      <c r="K274" s="74"/>
      <c r="L274" s="59" t="str">
        <f>IFERROR(TRIM(INDEX(_xlfn.TEXTSPLIT(Table3[[#This Row],[Name]],"|"),1,2)),"")</f>
        <v>Hi</v>
      </c>
    </row>
    <row r="275" spans="1:12" s="22" customFormat="1" ht="14.4" hidden="1">
      <c r="A275" s="72" t="s">
        <v>1167</v>
      </c>
      <c r="B275" s="74"/>
      <c r="C275" s="74" t="s">
        <v>1244</v>
      </c>
      <c r="D275" s="33" t="str">
        <f t="shared" si="4"/>
        <v/>
      </c>
      <c r="E275" s="59" t="str">
        <f>IFERROR(TRIM(INDEX(_xlfn.TEXTSPLIT(Table3[[#This Row],[Name]],"|"),1,2)),"")</f>
        <v>Lo</v>
      </c>
      <c r="F275" s="74"/>
      <c r="G275" s="74"/>
      <c r="H275" s="74" t="s">
        <v>736</v>
      </c>
      <c r="I275" s="74" t="s">
        <v>451</v>
      </c>
      <c r="J275" s="31"/>
      <c r="K275" s="74"/>
      <c r="L275" s="59" t="str">
        <f>IFERROR(TRIM(INDEX(_xlfn.TEXTSPLIT(Table3[[#This Row],[Name]],"|"),1,2)),"")</f>
        <v>Lo</v>
      </c>
    </row>
    <row r="276" spans="1:12" s="22" customFormat="1" ht="14.4" hidden="1">
      <c r="A276" s="72" t="s">
        <v>1167</v>
      </c>
      <c r="B276" s="74"/>
      <c r="C276" s="74" t="s">
        <v>1245</v>
      </c>
      <c r="D276" s="33" t="str">
        <f t="shared" si="4"/>
        <v/>
      </c>
      <c r="E276" s="59" t="str">
        <f>IFERROR(TRIM(INDEX(_xlfn.TEXTSPLIT(Table3[[#This Row],[Name]],"|"),1,2)),"")</f>
        <v/>
      </c>
      <c r="F276" s="74"/>
      <c r="G276" s="74"/>
      <c r="H276" s="74" t="s">
        <v>451</v>
      </c>
      <c r="I276" s="74" t="s">
        <v>451</v>
      </c>
      <c r="J276" s="31"/>
      <c r="K276" s="74"/>
      <c r="L276" s="59" t="str">
        <f>IFERROR(TRIM(INDEX(_xlfn.TEXTSPLIT(Table3[[#This Row],[Name]],"|"),1,2)),"")</f>
        <v/>
      </c>
    </row>
    <row r="277" spans="1:12" s="22" customFormat="1" ht="14.4" hidden="1">
      <c r="A277" s="72" t="s">
        <v>1167</v>
      </c>
      <c r="B277" s="74"/>
      <c r="C277" s="74" t="s">
        <v>1246</v>
      </c>
      <c r="D277" s="33" t="str">
        <f t="shared" si="4"/>
        <v/>
      </c>
      <c r="E277" s="59" t="str">
        <f>IFERROR(TRIM(INDEX(_xlfn.TEXTSPLIT(Table3[[#This Row],[Name]],"|"),1,2)),"")</f>
        <v>Hi</v>
      </c>
      <c r="F277" s="74"/>
      <c r="G277" s="74"/>
      <c r="H277" s="74" t="s">
        <v>736</v>
      </c>
      <c r="I277" s="74" t="s">
        <v>451</v>
      </c>
      <c r="J277" s="31"/>
      <c r="K277" s="74"/>
      <c r="L277" s="59" t="str">
        <f>IFERROR(TRIM(INDEX(_xlfn.TEXTSPLIT(Table3[[#This Row],[Name]],"|"),1,2)),"")</f>
        <v>Hi</v>
      </c>
    </row>
    <row r="278" spans="1:12" s="22" customFormat="1" ht="14.4" hidden="1">
      <c r="A278" s="72" t="s">
        <v>1167</v>
      </c>
      <c r="B278" s="74"/>
      <c r="C278" s="74" t="s">
        <v>1247</v>
      </c>
      <c r="D278" s="33" t="str">
        <f t="shared" si="4"/>
        <v/>
      </c>
      <c r="E278" s="59" t="str">
        <f>IFERROR(TRIM(INDEX(_xlfn.TEXTSPLIT(Table3[[#This Row],[Name]],"|"),1,2)),"")</f>
        <v>Lo</v>
      </c>
      <c r="F278" s="74"/>
      <c r="G278" s="74"/>
      <c r="H278" s="74" t="s">
        <v>736</v>
      </c>
      <c r="I278" s="74" t="s">
        <v>451</v>
      </c>
      <c r="J278" s="31"/>
      <c r="K278" s="74"/>
      <c r="L278" s="59" t="str">
        <f>IFERROR(TRIM(INDEX(_xlfn.TEXTSPLIT(Table3[[#This Row],[Name]],"|"),1,2)),"")</f>
        <v>Lo</v>
      </c>
    </row>
    <row r="279" spans="1:12" s="22" customFormat="1" ht="14.4" hidden="1">
      <c r="A279" s="72" t="s">
        <v>1167</v>
      </c>
      <c r="B279" s="74"/>
      <c r="C279" s="74" t="s">
        <v>1248</v>
      </c>
      <c r="D279" s="33" t="str">
        <f t="shared" si="4"/>
        <v/>
      </c>
      <c r="E279" s="59" t="str">
        <f>IFERROR(TRIM(INDEX(_xlfn.TEXTSPLIT(Table3[[#This Row],[Name]],"|"),1,2)),"")</f>
        <v/>
      </c>
      <c r="F279" s="74"/>
      <c r="G279" s="74"/>
      <c r="H279" s="74" t="s">
        <v>451</v>
      </c>
      <c r="I279" s="74" t="s">
        <v>451</v>
      </c>
      <c r="J279" s="31"/>
      <c r="K279" s="74"/>
      <c r="L279" s="59" t="str">
        <f>IFERROR(TRIM(INDEX(_xlfn.TEXTSPLIT(Table3[[#This Row],[Name]],"|"),1,2)),"")</f>
        <v/>
      </c>
    </row>
    <row r="280" spans="1:12" s="22" customFormat="1" ht="14.4" hidden="1">
      <c r="A280" s="72" t="s">
        <v>1167</v>
      </c>
      <c r="B280" s="74"/>
      <c r="C280" s="74" t="s">
        <v>1249</v>
      </c>
      <c r="D280" s="33" t="str">
        <f t="shared" si="4"/>
        <v/>
      </c>
      <c r="E280" s="59" t="str">
        <f>IFERROR(TRIM(INDEX(_xlfn.TEXTSPLIT(Table3[[#This Row],[Name]],"|"),1,2)),"")</f>
        <v>Hi</v>
      </c>
      <c r="F280" s="74"/>
      <c r="G280" s="74"/>
      <c r="H280" s="74" t="s">
        <v>736</v>
      </c>
      <c r="I280" s="74" t="s">
        <v>451</v>
      </c>
      <c r="J280" s="31"/>
      <c r="K280" s="74"/>
      <c r="L280" s="59" t="str">
        <f>IFERROR(TRIM(INDEX(_xlfn.TEXTSPLIT(Table3[[#This Row],[Name]],"|"),1,2)),"")</f>
        <v>Hi</v>
      </c>
    </row>
    <row r="281" spans="1:12" s="22" customFormat="1" ht="14.4" hidden="1">
      <c r="A281" s="72" t="s">
        <v>1167</v>
      </c>
      <c r="B281" s="74"/>
      <c r="C281" s="74" t="s">
        <v>1250</v>
      </c>
      <c r="D281" s="33" t="str">
        <f t="shared" si="4"/>
        <v/>
      </c>
      <c r="E281" s="59" t="str">
        <f>IFERROR(TRIM(INDEX(_xlfn.TEXTSPLIT(Table3[[#This Row],[Name]],"|"),1,2)),"")</f>
        <v>HiHi</v>
      </c>
      <c r="F281" s="74"/>
      <c r="G281" s="74"/>
      <c r="H281" s="74" t="s">
        <v>736</v>
      </c>
      <c r="I281" s="74" t="s">
        <v>451</v>
      </c>
      <c r="J281" s="31"/>
      <c r="K281" s="74"/>
      <c r="L281" s="59" t="str">
        <f>IFERROR(TRIM(INDEX(_xlfn.TEXTSPLIT(Table3[[#This Row],[Name]],"|"),1,2)),"")</f>
        <v>HiHi</v>
      </c>
    </row>
    <row r="282" spans="1:12" s="22" customFormat="1" ht="14.4" hidden="1">
      <c r="A282" s="72" t="s">
        <v>1167</v>
      </c>
      <c r="B282" s="74"/>
      <c r="C282" s="74" t="s">
        <v>1251</v>
      </c>
      <c r="D282" s="33" t="str">
        <f t="shared" si="4"/>
        <v/>
      </c>
      <c r="E282" s="59" t="str">
        <f>IFERROR(TRIM(INDEX(_xlfn.TEXTSPLIT(Table3[[#This Row],[Name]],"|"),1,2)),"")</f>
        <v>Lo</v>
      </c>
      <c r="F282" s="74"/>
      <c r="G282" s="74"/>
      <c r="H282" s="74" t="s">
        <v>736</v>
      </c>
      <c r="I282" s="74" t="s">
        <v>451</v>
      </c>
      <c r="J282" s="31"/>
      <c r="K282" s="74"/>
      <c r="L282" s="59" t="str">
        <f>IFERROR(TRIM(INDEX(_xlfn.TEXTSPLIT(Table3[[#This Row],[Name]],"|"),1,2)),"")</f>
        <v>Lo</v>
      </c>
    </row>
    <row r="283" spans="1:12" s="22" customFormat="1" ht="14.4" hidden="1">
      <c r="A283" s="72" t="s">
        <v>1167</v>
      </c>
      <c r="B283" s="74"/>
      <c r="C283" s="74" t="s">
        <v>1252</v>
      </c>
      <c r="D283" s="33" t="str">
        <f t="shared" si="4"/>
        <v/>
      </c>
      <c r="E283" s="59" t="str">
        <f>IFERROR(TRIM(INDEX(_xlfn.TEXTSPLIT(Table3[[#This Row],[Name]],"|"),1,2)),"")</f>
        <v>Pre-alarm Hi</v>
      </c>
      <c r="F283" s="74"/>
      <c r="G283" s="74"/>
      <c r="H283" s="74" t="s">
        <v>736</v>
      </c>
      <c r="I283" s="74" t="s">
        <v>451</v>
      </c>
      <c r="J283" s="31"/>
      <c r="K283" s="74"/>
      <c r="L283" s="59" t="str">
        <f>IFERROR(TRIM(INDEX(_xlfn.TEXTSPLIT(Table3[[#This Row],[Name]],"|"),1,2)),"")</f>
        <v>Pre-alarm Hi</v>
      </c>
    </row>
    <row r="284" spans="1:12" s="22" customFormat="1" ht="14.4" hidden="1">
      <c r="A284" s="72" t="s">
        <v>1167</v>
      </c>
      <c r="B284" s="74"/>
      <c r="C284" s="74" t="s">
        <v>1253</v>
      </c>
      <c r="D284" s="33" t="str">
        <f t="shared" si="4"/>
        <v/>
      </c>
      <c r="E284" s="59" t="str">
        <f>IFERROR(TRIM(INDEX(_xlfn.TEXTSPLIT(Table3[[#This Row],[Name]],"|"),1,2)),"")</f>
        <v/>
      </c>
      <c r="F284" s="74"/>
      <c r="G284" s="74"/>
      <c r="H284" s="74" t="s">
        <v>451</v>
      </c>
      <c r="I284" s="74" t="s">
        <v>451</v>
      </c>
      <c r="J284" s="31"/>
      <c r="K284" s="74"/>
      <c r="L284" s="59" t="str">
        <f>IFERROR(TRIM(INDEX(_xlfn.TEXTSPLIT(Table3[[#This Row],[Name]],"|"),1,2)),"")</f>
        <v/>
      </c>
    </row>
    <row r="285" spans="1:12" s="22" customFormat="1" ht="14.4" hidden="1">
      <c r="A285" s="72" t="s">
        <v>1167</v>
      </c>
      <c r="B285" s="74"/>
      <c r="C285" s="74" t="s">
        <v>1254</v>
      </c>
      <c r="D285" s="33" t="str">
        <f t="shared" si="4"/>
        <v/>
      </c>
      <c r="E285" s="59" t="str">
        <f>IFERROR(TRIM(INDEX(_xlfn.TEXTSPLIT(Table3[[#This Row],[Name]],"|"),1,2)),"")</f>
        <v>Hi</v>
      </c>
      <c r="F285" s="74"/>
      <c r="G285" s="74"/>
      <c r="H285" s="74" t="s">
        <v>736</v>
      </c>
      <c r="I285" s="74" t="s">
        <v>451</v>
      </c>
      <c r="J285" s="31"/>
      <c r="K285" s="74"/>
      <c r="L285" s="59" t="str">
        <f>IFERROR(TRIM(INDEX(_xlfn.TEXTSPLIT(Table3[[#This Row],[Name]],"|"),1,2)),"")</f>
        <v>Hi</v>
      </c>
    </row>
    <row r="286" spans="1:12" s="22" customFormat="1" ht="14.4" hidden="1">
      <c r="A286" s="72" t="s">
        <v>1167</v>
      </c>
      <c r="B286" s="74"/>
      <c r="C286" s="74" t="s">
        <v>1255</v>
      </c>
      <c r="D286" s="33" t="str">
        <f t="shared" si="4"/>
        <v/>
      </c>
      <c r="E286" s="59" t="str">
        <f>IFERROR(TRIM(INDEX(_xlfn.TEXTSPLIT(Table3[[#This Row],[Name]],"|"),1,2)),"")</f>
        <v>Lo</v>
      </c>
      <c r="F286" s="74"/>
      <c r="G286" s="74"/>
      <c r="H286" s="74" t="s">
        <v>736</v>
      </c>
      <c r="I286" s="74" t="s">
        <v>451</v>
      </c>
      <c r="J286" s="31"/>
      <c r="K286" s="74"/>
      <c r="L286" s="59" t="str">
        <f>IFERROR(TRIM(INDEX(_xlfn.TEXTSPLIT(Table3[[#This Row],[Name]],"|"),1,2)),"")</f>
        <v>Lo</v>
      </c>
    </row>
    <row r="287" spans="1:12" s="22" customFormat="1" ht="14.4" hidden="1">
      <c r="A287" s="72" t="s">
        <v>1167</v>
      </c>
      <c r="B287" s="74"/>
      <c r="C287" s="74" t="s">
        <v>1256</v>
      </c>
      <c r="D287" s="33" t="str">
        <f t="shared" si="4"/>
        <v/>
      </c>
      <c r="E287" s="59" t="str">
        <f>IFERROR(TRIM(INDEX(_xlfn.TEXTSPLIT(Table3[[#This Row],[Name]],"|"),1,2)),"")</f>
        <v>LoLo</v>
      </c>
      <c r="F287" s="74"/>
      <c r="G287" s="74"/>
      <c r="H287" s="74" t="s">
        <v>736</v>
      </c>
      <c r="I287" s="74" t="s">
        <v>451</v>
      </c>
      <c r="J287" s="31"/>
      <c r="K287" s="74"/>
      <c r="L287" s="59" t="str">
        <f>IFERROR(TRIM(INDEX(_xlfn.TEXTSPLIT(Table3[[#This Row],[Name]],"|"),1,2)),"")</f>
        <v>LoLo</v>
      </c>
    </row>
    <row r="288" spans="1:12" s="22" customFormat="1" ht="14.4" hidden="1">
      <c r="A288" s="72" t="s">
        <v>1167</v>
      </c>
      <c r="B288" s="74"/>
      <c r="C288" s="74" t="s">
        <v>1257</v>
      </c>
      <c r="D288" s="33" t="str">
        <f t="shared" si="4"/>
        <v/>
      </c>
      <c r="E288" s="59" t="str">
        <f>IFERROR(TRIM(INDEX(_xlfn.TEXTSPLIT(Table3[[#This Row],[Name]],"|"),1,2)),"")</f>
        <v>Pre-alarm Hi</v>
      </c>
      <c r="F288" s="74"/>
      <c r="G288" s="74"/>
      <c r="H288" s="74" t="s">
        <v>736</v>
      </c>
      <c r="I288" s="74" t="s">
        <v>451</v>
      </c>
      <c r="J288" s="31"/>
      <c r="K288" s="74"/>
      <c r="L288" s="59" t="str">
        <f>IFERROR(TRIM(INDEX(_xlfn.TEXTSPLIT(Table3[[#This Row],[Name]],"|"),1,2)),"")</f>
        <v>Pre-alarm Hi</v>
      </c>
    </row>
    <row r="289" spans="1:12" s="22" customFormat="1" ht="14.4" hidden="1">
      <c r="A289" s="72" t="s">
        <v>1167</v>
      </c>
      <c r="B289" s="74"/>
      <c r="C289" s="74" t="s">
        <v>1258</v>
      </c>
      <c r="D289" s="33" t="str">
        <f t="shared" si="4"/>
        <v/>
      </c>
      <c r="E289" s="59" t="str">
        <f>IFERROR(TRIM(INDEX(_xlfn.TEXTSPLIT(Table3[[#This Row],[Name]],"|"),1,2)),"")</f>
        <v>Pre-alarm Lo</v>
      </c>
      <c r="F289" s="74"/>
      <c r="G289" s="74"/>
      <c r="H289" s="74" t="s">
        <v>736</v>
      </c>
      <c r="I289" s="74" t="s">
        <v>451</v>
      </c>
      <c r="J289" s="31"/>
      <c r="K289" s="74"/>
      <c r="L289" s="59" t="str">
        <f>IFERROR(TRIM(INDEX(_xlfn.TEXTSPLIT(Table3[[#This Row],[Name]],"|"),1,2)),"")</f>
        <v>Pre-alarm Lo</v>
      </c>
    </row>
    <row r="290" spans="1:12" s="22" customFormat="1" ht="14.4" hidden="1">
      <c r="A290" s="72" t="s">
        <v>1167</v>
      </c>
      <c r="B290" s="74"/>
      <c r="C290" s="74" t="s">
        <v>1259</v>
      </c>
      <c r="D290" s="33" t="str">
        <f t="shared" si="4"/>
        <v/>
      </c>
      <c r="E290" s="59" t="str">
        <f>IFERROR(TRIM(INDEX(_xlfn.TEXTSPLIT(Table3[[#This Row],[Name]],"|"),1,2)),"")</f>
        <v/>
      </c>
      <c r="F290" s="74"/>
      <c r="G290" s="74"/>
      <c r="H290" s="74" t="s">
        <v>451</v>
      </c>
      <c r="I290" s="74" t="s">
        <v>451</v>
      </c>
      <c r="J290" s="31"/>
      <c r="K290" s="74"/>
      <c r="L290" s="59" t="str">
        <f>IFERROR(TRIM(INDEX(_xlfn.TEXTSPLIT(Table3[[#This Row],[Name]],"|"),1,2)),"")</f>
        <v/>
      </c>
    </row>
    <row r="291" spans="1:12" s="22" customFormat="1" ht="14.4" hidden="1">
      <c r="A291" s="72" t="s">
        <v>1167</v>
      </c>
      <c r="B291" s="74"/>
      <c r="C291" s="74" t="s">
        <v>1260</v>
      </c>
      <c r="D291" s="33" t="str">
        <f t="shared" si="4"/>
        <v/>
      </c>
      <c r="E291" s="59" t="str">
        <f>IFERROR(TRIM(INDEX(_xlfn.TEXTSPLIT(Table3[[#This Row],[Name]],"|"),1,2)),"")</f>
        <v>Lo</v>
      </c>
      <c r="F291" s="74"/>
      <c r="G291" s="74"/>
      <c r="H291" s="74" t="s">
        <v>736</v>
      </c>
      <c r="I291" s="74" t="s">
        <v>451</v>
      </c>
      <c r="J291" s="31"/>
      <c r="K291" s="74"/>
      <c r="L291" s="59" t="str">
        <f>IFERROR(TRIM(INDEX(_xlfn.TEXTSPLIT(Table3[[#This Row],[Name]],"|"),1,2)),"")</f>
        <v>Lo</v>
      </c>
    </row>
    <row r="292" spans="1:12" s="22" customFormat="1" ht="14.4" hidden="1">
      <c r="A292" s="72" t="s">
        <v>1167</v>
      </c>
      <c r="B292" s="74"/>
      <c r="C292" s="74" t="s">
        <v>1261</v>
      </c>
      <c r="D292" s="33" t="str">
        <f t="shared" si="4"/>
        <v/>
      </c>
      <c r="E292" s="59" t="str">
        <f>IFERROR(TRIM(INDEX(_xlfn.TEXTSPLIT(Table3[[#This Row],[Name]],"|"),1,2)),"")</f>
        <v>LoLo</v>
      </c>
      <c r="F292" s="74"/>
      <c r="G292" s="74"/>
      <c r="H292" s="74" t="s">
        <v>736</v>
      </c>
      <c r="I292" s="74" t="s">
        <v>451</v>
      </c>
      <c r="J292" s="31"/>
      <c r="K292" s="74"/>
      <c r="L292" s="59" t="str">
        <f>IFERROR(TRIM(INDEX(_xlfn.TEXTSPLIT(Table3[[#This Row],[Name]],"|"),1,2)),"")</f>
        <v>LoLo</v>
      </c>
    </row>
    <row r="293" spans="1:12" s="22" customFormat="1" ht="14.4" hidden="1">
      <c r="A293" s="72" t="s">
        <v>1167</v>
      </c>
      <c r="B293" s="74"/>
      <c r="C293" s="74" t="s">
        <v>1262</v>
      </c>
      <c r="D293" s="33" t="str">
        <f t="shared" si="4"/>
        <v/>
      </c>
      <c r="E293" s="59" t="str">
        <f>IFERROR(TRIM(INDEX(_xlfn.TEXTSPLIT(Table3[[#This Row],[Name]],"|"),1,2)),"")</f>
        <v>Pre-alarm Lo</v>
      </c>
      <c r="F293" s="74"/>
      <c r="G293" s="74"/>
      <c r="H293" s="74" t="s">
        <v>736</v>
      </c>
      <c r="I293" s="74" t="s">
        <v>451</v>
      </c>
      <c r="J293" s="31"/>
      <c r="K293" s="74"/>
      <c r="L293" s="59" t="str">
        <f>IFERROR(TRIM(INDEX(_xlfn.TEXTSPLIT(Table3[[#This Row],[Name]],"|"),1,2)),"")</f>
        <v>Pre-alarm Lo</v>
      </c>
    </row>
    <row r="294" spans="1:12" s="22" customFormat="1" ht="14.4" hidden="1">
      <c r="A294" s="72" t="s">
        <v>1167</v>
      </c>
      <c r="B294" s="74"/>
      <c r="C294" s="74" t="s">
        <v>1263</v>
      </c>
      <c r="D294" s="33" t="str">
        <f t="shared" si="4"/>
        <v/>
      </c>
      <c r="E294" s="59" t="str">
        <f>IFERROR(TRIM(INDEX(_xlfn.TEXTSPLIT(Table3[[#This Row],[Name]],"|"),1,2)),"")</f>
        <v/>
      </c>
      <c r="F294" s="74"/>
      <c r="G294" s="74"/>
      <c r="H294" s="74" t="s">
        <v>451</v>
      </c>
      <c r="I294" s="74" t="s">
        <v>451</v>
      </c>
      <c r="J294" s="31"/>
      <c r="K294" s="74"/>
      <c r="L294" s="59" t="str">
        <f>IFERROR(TRIM(INDEX(_xlfn.TEXTSPLIT(Table3[[#This Row],[Name]],"|"),1,2)),"")</f>
        <v/>
      </c>
    </row>
    <row r="295" spans="1:12" s="22" customFormat="1" ht="14.4" hidden="1">
      <c r="A295" s="72" t="s">
        <v>1167</v>
      </c>
      <c r="B295" s="74"/>
      <c r="C295" s="74" t="s">
        <v>1264</v>
      </c>
      <c r="D295" s="33" t="str">
        <f t="shared" si="4"/>
        <v/>
      </c>
      <c r="E295" s="59" t="str">
        <f>IFERROR(TRIM(INDEX(_xlfn.TEXTSPLIT(Table3[[#This Row],[Name]],"|"),1,2)),"")</f>
        <v>Lo</v>
      </c>
      <c r="F295" s="74"/>
      <c r="G295" s="74"/>
      <c r="H295" s="74" t="s">
        <v>736</v>
      </c>
      <c r="I295" s="74" t="s">
        <v>451</v>
      </c>
      <c r="J295" s="31"/>
      <c r="K295" s="74"/>
      <c r="L295" s="59" t="str">
        <f>IFERROR(TRIM(INDEX(_xlfn.TEXTSPLIT(Table3[[#This Row],[Name]],"|"),1,2)),"")</f>
        <v>Lo</v>
      </c>
    </row>
    <row r="296" spans="1:12" s="22" customFormat="1" ht="14.4" hidden="1">
      <c r="A296" s="72" t="s">
        <v>1167</v>
      </c>
      <c r="B296" s="74"/>
      <c r="C296" s="74" t="s">
        <v>1265</v>
      </c>
      <c r="D296" s="33" t="str">
        <f t="shared" si="4"/>
        <v/>
      </c>
      <c r="E296" s="59" t="str">
        <f>IFERROR(TRIM(INDEX(_xlfn.TEXTSPLIT(Table3[[#This Row],[Name]],"|"),1,2)),"")</f>
        <v>LoLo</v>
      </c>
      <c r="F296" s="74"/>
      <c r="G296" s="74"/>
      <c r="H296" s="74" t="s">
        <v>736</v>
      </c>
      <c r="I296" s="74" t="s">
        <v>451</v>
      </c>
      <c r="J296" s="31"/>
      <c r="K296" s="74"/>
      <c r="L296" s="59" t="str">
        <f>IFERROR(TRIM(INDEX(_xlfn.TEXTSPLIT(Table3[[#This Row],[Name]],"|"),1,2)),"")</f>
        <v>LoLo</v>
      </c>
    </row>
    <row r="297" spans="1:12" s="22" customFormat="1" ht="14.4" hidden="1">
      <c r="A297" s="72" t="s">
        <v>1167</v>
      </c>
      <c r="B297" s="74"/>
      <c r="C297" s="74" t="s">
        <v>1266</v>
      </c>
      <c r="D297" s="33" t="str">
        <f t="shared" si="4"/>
        <v/>
      </c>
      <c r="E297" s="59" t="str">
        <f>IFERROR(TRIM(INDEX(_xlfn.TEXTSPLIT(Table3[[#This Row],[Name]],"|"),1,2)),"")</f>
        <v>Pre-alarm Lo</v>
      </c>
      <c r="F297" s="74"/>
      <c r="G297" s="74"/>
      <c r="H297" s="74" t="s">
        <v>736</v>
      </c>
      <c r="I297" s="74" t="s">
        <v>451</v>
      </c>
      <c r="J297" s="31"/>
      <c r="K297" s="74"/>
      <c r="L297" s="59" t="str">
        <f>IFERROR(TRIM(INDEX(_xlfn.TEXTSPLIT(Table3[[#This Row],[Name]],"|"),1,2)),"")</f>
        <v>Pre-alarm Lo</v>
      </c>
    </row>
    <row r="298" spans="1:12" s="22" customFormat="1" ht="14.4" hidden="1">
      <c r="A298" s="72" t="s">
        <v>1167</v>
      </c>
      <c r="B298" s="74"/>
      <c r="C298" s="74" t="s">
        <v>1267</v>
      </c>
      <c r="D298" s="33" t="str">
        <f t="shared" si="4"/>
        <v/>
      </c>
      <c r="E298" s="59" t="str">
        <f>IFERROR(TRIM(INDEX(_xlfn.TEXTSPLIT(Table3[[#This Row],[Name]],"|"),1,2)),"")</f>
        <v/>
      </c>
      <c r="F298" s="74"/>
      <c r="G298" s="74"/>
      <c r="H298" s="74" t="s">
        <v>451</v>
      </c>
      <c r="I298" s="74" t="s">
        <v>451</v>
      </c>
      <c r="J298" s="31"/>
      <c r="K298" s="74"/>
      <c r="L298" s="59" t="str">
        <f>IFERROR(TRIM(INDEX(_xlfn.TEXTSPLIT(Table3[[#This Row],[Name]],"|"),1,2)),"")</f>
        <v/>
      </c>
    </row>
    <row r="299" spans="1:12" s="22" customFormat="1" ht="14.4" hidden="1">
      <c r="A299" s="72" t="s">
        <v>1167</v>
      </c>
      <c r="B299" s="74"/>
      <c r="C299" s="74" t="s">
        <v>1268</v>
      </c>
      <c r="D299" s="33" t="str">
        <f t="shared" si="4"/>
        <v/>
      </c>
      <c r="E299" s="59" t="str">
        <f>IFERROR(TRIM(INDEX(_xlfn.TEXTSPLIT(Table3[[#This Row],[Name]],"|"),1,2)),"")</f>
        <v>Hi</v>
      </c>
      <c r="F299" s="74"/>
      <c r="G299" s="74"/>
      <c r="H299" s="74" t="s">
        <v>736</v>
      </c>
      <c r="I299" s="74" t="s">
        <v>451</v>
      </c>
      <c r="J299" s="31"/>
      <c r="K299" s="74"/>
      <c r="L299" s="59" t="str">
        <f>IFERROR(TRIM(INDEX(_xlfn.TEXTSPLIT(Table3[[#This Row],[Name]],"|"),1,2)),"")</f>
        <v>Hi</v>
      </c>
    </row>
    <row r="300" spans="1:12" s="22" customFormat="1" ht="14.4" hidden="1">
      <c r="A300" s="72" t="s">
        <v>1167</v>
      </c>
      <c r="B300" s="74"/>
      <c r="C300" s="74" t="s">
        <v>1269</v>
      </c>
      <c r="D300" s="33" t="str">
        <f t="shared" si="4"/>
        <v/>
      </c>
      <c r="E300" s="59" t="str">
        <f>IFERROR(TRIM(INDEX(_xlfn.TEXTSPLIT(Table3[[#This Row],[Name]],"|"),1,2)),"")</f>
        <v>HiHi</v>
      </c>
      <c r="F300" s="74"/>
      <c r="G300" s="74"/>
      <c r="H300" s="74" t="s">
        <v>736</v>
      </c>
      <c r="I300" s="74" t="s">
        <v>451</v>
      </c>
      <c r="J300" s="31"/>
      <c r="K300" s="74"/>
      <c r="L300" s="59" t="str">
        <f>IFERROR(TRIM(INDEX(_xlfn.TEXTSPLIT(Table3[[#This Row],[Name]],"|"),1,2)),"")</f>
        <v>HiHi</v>
      </c>
    </row>
    <row r="301" spans="1:12" s="22" customFormat="1" ht="14.4" hidden="1">
      <c r="A301" s="72" t="s">
        <v>1167</v>
      </c>
      <c r="B301" s="74"/>
      <c r="C301" s="74" t="s">
        <v>1270</v>
      </c>
      <c r="D301" s="33" t="str">
        <f t="shared" si="4"/>
        <v/>
      </c>
      <c r="E301" s="59" t="str">
        <f>IFERROR(TRIM(INDEX(_xlfn.TEXTSPLIT(Table3[[#This Row],[Name]],"|"),1,2)),"")</f>
        <v>Lo</v>
      </c>
      <c r="F301" s="74"/>
      <c r="G301" s="74"/>
      <c r="H301" s="74" t="s">
        <v>736</v>
      </c>
      <c r="I301" s="74" t="s">
        <v>451</v>
      </c>
      <c r="J301" s="31"/>
      <c r="K301" s="74"/>
      <c r="L301" s="59" t="str">
        <f>IFERROR(TRIM(INDEX(_xlfn.TEXTSPLIT(Table3[[#This Row],[Name]],"|"),1,2)),"")</f>
        <v>Lo</v>
      </c>
    </row>
    <row r="302" spans="1:12" s="22" customFormat="1" ht="14.4" hidden="1">
      <c r="A302" s="72" t="s">
        <v>1167</v>
      </c>
      <c r="B302" s="74"/>
      <c r="C302" s="74" t="s">
        <v>1271</v>
      </c>
      <c r="D302" s="33" t="str">
        <f t="shared" si="4"/>
        <v/>
      </c>
      <c r="E302" s="59" t="str">
        <f>IFERROR(TRIM(INDEX(_xlfn.TEXTSPLIT(Table3[[#This Row],[Name]],"|"),1,2)),"")</f>
        <v>LoLo</v>
      </c>
      <c r="F302" s="74"/>
      <c r="G302" s="74"/>
      <c r="H302" s="74" t="s">
        <v>736</v>
      </c>
      <c r="I302" s="74" t="s">
        <v>451</v>
      </c>
      <c r="J302" s="31"/>
      <c r="K302" s="74"/>
      <c r="L302" s="59" t="str">
        <f>IFERROR(TRIM(INDEX(_xlfn.TEXTSPLIT(Table3[[#This Row],[Name]],"|"),1,2)),"")</f>
        <v>LoLo</v>
      </c>
    </row>
    <row r="303" spans="1:12" s="22" customFormat="1" ht="14.4" hidden="1">
      <c r="A303" s="72" t="s">
        <v>1167</v>
      </c>
      <c r="B303" s="74"/>
      <c r="C303" s="74" t="s">
        <v>1272</v>
      </c>
      <c r="D303" s="33" t="str">
        <f t="shared" si="4"/>
        <v/>
      </c>
      <c r="E303" s="59" t="str">
        <f>IFERROR(TRIM(INDEX(_xlfn.TEXTSPLIT(Table3[[#This Row],[Name]],"|"),1,2)),"")</f>
        <v/>
      </c>
      <c r="F303" s="74"/>
      <c r="G303" s="74"/>
      <c r="H303" s="74" t="s">
        <v>451</v>
      </c>
      <c r="I303" s="74" t="s">
        <v>451</v>
      </c>
      <c r="J303" s="31"/>
      <c r="K303" s="74"/>
      <c r="L303" s="59" t="str">
        <f>IFERROR(TRIM(INDEX(_xlfn.TEXTSPLIT(Table3[[#This Row],[Name]],"|"),1,2)),"")</f>
        <v/>
      </c>
    </row>
    <row r="304" spans="1:12" s="22" customFormat="1" ht="14.4" hidden="1">
      <c r="A304" s="72" t="s">
        <v>1167</v>
      </c>
      <c r="B304" s="74"/>
      <c r="C304" s="74" t="s">
        <v>1273</v>
      </c>
      <c r="D304" s="33" t="str">
        <f t="shared" si="4"/>
        <v/>
      </c>
      <c r="E304" s="59" t="str">
        <f>IFERROR(TRIM(INDEX(_xlfn.TEXTSPLIT(Table3[[#This Row],[Name]],"|"),1,2)),"")</f>
        <v>Hi</v>
      </c>
      <c r="F304" s="74"/>
      <c r="G304" s="74"/>
      <c r="H304" s="74" t="s">
        <v>736</v>
      </c>
      <c r="I304" s="74" t="s">
        <v>451</v>
      </c>
      <c r="J304" s="31"/>
      <c r="K304" s="74"/>
      <c r="L304" s="59" t="str">
        <f>IFERROR(TRIM(INDEX(_xlfn.TEXTSPLIT(Table3[[#This Row],[Name]],"|"),1,2)),"")</f>
        <v>Hi</v>
      </c>
    </row>
    <row r="305" spans="1:12" s="22" customFormat="1" ht="14.4" hidden="1">
      <c r="A305" s="72" t="s">
        <v>1167</v>
      </c>
      <c r="B305" s="74"/>
      <c r="C305" s="74" t="s">
        <v>1274</v>
      </c>
      <c r="D305" s="33" t="str">
        <f t="shared" si="4"/>
        <v/>
      </c>
      <c r="E305" s="59" t="str">
        <f>IFERROR(TRIM(INDEX(_xlfn.TEXTSPLIT(Table3[[#This Row],[Name]],"|"),1,2)),"")</f>
        <v>HiHi</v>
      </c>
      <c r="F305" s="74"/>
      <c r="G305" s="74"/>
      <c r="H305" s="74" t="s">
        <v>736</v>
      </c>
      <c r="I305" s="74" t="s">
        <v>451</v>
      </c>
      <c r="J305" s="31"/>
      <c r="K305" s="74"/>
      <c r="L305" s="59" t="str">
        <f>IFERROR(TRIM(INDEX(_xlfn.TEXTSPLIT(Table3[[#This Row],[Name]],"|"),1,2)),"")</f>
        <v>HiHi</v>
      </c>
    </row>
    <row r="306" spans="1:12" s="22" customFormat="1" ht="14.4" hidden="1">
      <c r="A306" s="72" t="s">
        <v>1167</v>
      </c>
      <c r="B306" s="74"/>
      <c r="C306" s="74" t="s">
        <v>1275</v>
      </c>
      <c r="D306" s="33" t="str">
        <f t="shared" si="4"/>
        <v/>
      </c>
      <c r="E306" s="59" t="str">
        <f>IFERROR(TRIM(INDEX(_xlfn.TEXTSPLIT(Table3[[#This Row],[Name]],"|"),1,2)),"")</f>
        <v>Lo</v>
      </c>
      <c r="F306" s="74"/>
      <c r="G306" s="74"/>
      <c r="H306" s="74" t="s">
        <v>736</v>
      </c>
      <c r="I306" s="74" t="s">
        <v>451</v>
      </c>
      <c r="J306" s="31"/>
      <c r="K306" s="74"/>
      <c r="L306" s="59" t="str">
        <f>IFERROR(TRIM(INDEX(_xlfn.TEXTSPLIT(Table3[[#This Row],[Name]],"|"),1,2)),"")</f>
        <v>Lo</v>
      </c>
    </row>
    <row r="307" spans="1:12" s="22" customFormat="1" ht="14.4" hidden="1">
      <c r="A307" s="72" t="s">
        <v>1167</v>
      </c>
      <c r="B307" s="74"/>
      <c r="C307" s="74" t="s">
        <v>1276</v>
      </c>
      <c r="D307" s="33" t="str">
        <f t="shared" si="4"/>
        <v/>
      </c>
      <c r="E307" s="59" t="str">
        <f>IFERROR(TRIM(INDEX(_xlfn.TEXTSPLIT(Table3[[#This Row],[Name]],"|"),1,2)),"")</f>
        <v>LoLo</v>
      </c>
      <c r="F307" s="74"/>
      <c r="G307" s="74"/>
      <c r="H307" s="74" t="s">
        <v>736</v>
      </c>
      <c r="I307" s="74" t="s">
        <v>451</v>
      </c>
      <c r="J307" s="31"/>
      <c r="K307" s="74"/>
      <c r="L307" s="59" t="str">
        <f>IFERROR(TRIM(INDEX(_xlfn.TEXTSPLIT(Table3[[#This Row],[Name]],"|"),1,2)),"")</f>
        <v>LoLo</v>
      </c>
    </row>
    <row r="308" spans="1:12" s="22" customFormat="1" ht="14.4" hidden="1">
      <c r="A308" s="72" t="s">
        <v>1167</v>
      </c>
      <c r="B308" s="74"/>
      <c r="C308" s="74" t="s">
        <v>1277</v>
      </c>
      <c r="D308" s="33" t="str">
        <f t="shared" si="4"/>
        <v/>
      </c>
      <c r="E308" s="59" t="str">
        <f>IFERROR(TRIM(INDEX(_xlfn.TEXTSPLIT(Table3[[#This Row],[Name]],"|"),1,2)),"")</f>
        <v/>
      </c>
      <c r="F308" s="74"/>
      <c r="G308" s="74"/>
      <c r="H308" s="74" t="s">
        <v>451</v>
      </c>
      <c r="I308" s="74" t="s">
        <v>451</v>
      </c>
      <c r="J308" s="31"/>
      <c r="K308" s="74"/>
      <c r="L308" s="59" t="str">
        <f>IFERROR(TRIM(INDEX(_xlfn.TEXTSPLIT(Table3[[#This Row],[Name]],"|"),1,2)),"")</f>
        <v/>
      </c>
    </row>
    <row r="309" spans="1:12" s="22" customFormat="1" ht="14.4" hidden="1">
      <c r="A309" s="72" t="s">
        <v>1167</v>
      </c>
      <c r="B309" s="74"/>
      <c r="C309" s="74" t="s">
        <v>1278</v>
      </c>
      <c r="D309" s="33" t="str">
        <f t="shared" si="4"/>
        <v/>
      </c>
      <c r="E309" s="59" t="str">
        <f>IFERROR(TRIM(INDEX(_xlfn.TEXTSPLIT(Table3[[#This Row],[Name]],"|"),1,2)),"")</f>
        <v>Hi</v>
      </c>
      <c r="F309" s="74"/>
      <c r="G309" s="74"/>
      <c r="H309" s="74" t="s">
        <v>736</v>
      </c>
      <c r="I309" s="74" t="s">
        <v>451</v>
      </c>
      <c r="J309" s="31"/>
      <c r="K309" s="74"/>
      <c r="L309" s="59" t="str">
        <f>IFERROR(TRIM(INDEX(_xlfn.TEXTSPLIT(Table3[[#This Row],[Name]],"|"),1,2)),"")</f>
        <v>Hi</v>
      </c>
    </row>
    <row r="310" spans="1:12" s="22" customFormat="1" ht="14.4" hidden="1">
      <c r="A310" s="72" t="s">
        <v>1167</v>
      </c>
      <c r="B310" s="74"/>
      <c r="C310" s="74" t="s">
        <v>1279</v>
      </c>
      <c r="D310" s="33" t="str">
        <f t="shared" si="4"/>
        <v/>
      </c>
      <c r="E310" s="59" t="str">
        <f>IFERROR(TRIM(INDEX(_xlfn.TEXTSPLIT(Table3[[#This Row],[Name]],"|"),1,2)),"")</f>
        <v>HiHi</v>
      </c>
      <c r="F310" s="74"/>
      <c r="G310" s="74"/>
      <c r="H310" s="74" t="s">
        <v>736</v>
      </c>
      <c r="I310" s="74" t="s">
        <v>451</v>
      </c>
      <c r="J310" s="31"/>
      <c r="K310" s="74"/>
      <c r="L310" s="59" t="str">
        <f>IFERROR(TRIM(INDEX(_xlfn.TEXTSPLIT(Table3[[#This Row],[Name]],"|"),1,2)),"")</f>
        <v>HiHi</v>
      </c>
    </row>
    <row r="311" spans="1:12" s="22" customFormat="1" ht="14.4" hidden="1">
      <c r="A311" s="72" t="s">
        <v>1167</v>
      </c>
      <c r="B311" s="74"/>
      <c r="C311" s="74" t="s">
        <v>1280</v>
      </c>
      <c r="D311" s="33" t="str">
        <f t="shared" si="4"/>
        <v/>
      </c>
      <c r="E311" s="59" t="str">
        <f>IFERROR(TRIM(INDEX(_xlfn.TEXTSPLIT(Table3[[#This Row],[Name]],"|"),1,2)),"")</f>
        <v>Lo</v>
      </c>
      <c r="F311" s="74"/>
      <c r="G311" s="74"/>
      <c r="H311" s="74" t="s">
        <v>736</v>
      </c>
      <c r="I311" s="74" t="s">
        <v>451</v>
      </c>
      <c r="J311" s="31"/>
      <c r="K311" s="74"/>
      <c r="L311" s="59" t="str">
        <f>IFERROR(TRIM(INDEX(_xlfn.TEXTSPLIT(Table3[[#This Row],[Name]],"|"),1,2)),"")</f>
        <v>Lo</v>
      </c>
    </row>
    <row r="312" spans="1:12" s="22" customFormat="1" ht="14.4" hidden="1">
      <c r="A312" s="72" t="s">
        <v>1167</v>
      </c>
      <c r="B312" s="74"/>
      <c r="C312" s="74" t="s">
        <v>1281</v>
      </c>
      <c r="D312" s="33" t="str">
        <f t="shared" si="4"/>
        <v/>
      </c>
      <c r="E312" s="59" t="str">
        <f>IFERROR(TRIM(INDEX(_xlfn.TEXTSPLIT(Table3[[#This Row],[Name]],"|"),1,2)),"")</f>
        <v>LoLo</v>
      </c>
      <c r="F312" s="74"/>
      <c r="G312" s="74"/>
      <c r="H312" s="74" t="s">
        <v>736</v>
      </c>
      <c r="I312" s="74" t="s">
        <v>451</v>
      </c>
      <c r="J312" s="31"/>
      <c r="K312" s="74"/>
      <c r="L312" s="59" t="str">
        <f>IFERROR(TRIM(INDEX(_xlfn.TEXTSPLIT(Table3[[#This Row],[Name]],"|"),1,2)),"")</f>
        <v>LoLo</v>
      </c>
    </row>
    <row r="313" spans="1:12" s="22" customFormat="1" ht="14.4" hidden="1">
      <c r="A313" s="72" t="s">
        <v>1167</v>
      </c>
      <c r="B313" s="74"/>
      <c r="C313" s="74" t="s">
        <v>1282</v>
      </c>
      <c r="D313" s="33" t="str">
        <f t="shared" si="4"/>
        <v/>
      </c>
      <c r="E313" s="59" t="str">
        <f>IFERROR(TRIM(INDEX(_xlfn.TEXTSPLIT(Table3[[#This Row],[Name]],"|"),1,2)),"")</f>
        <v/>
      </c>
      <c r="F313" s="74"/>
      <c r="G313" s="74"/>
      <c r="H313" s="74" t="s">
        <v>451</v>
      </c>
      <c r="I313" s="74" t="s">
        <v>451</v>
      </c>
      <c r="J313" s="31"/>
      <c r="K313" s="74"/>
      <c r="L313" s="59" t="str">
        <f>IFERROR(TRIM(INDEX(_xlfn.TEXTSPLIT(Table3[[#This Row],[Name]],"|"),1,2)),"")</f>
        <v/>
      </c>
    </row>
    <row r="314" spans="1:12" s="22" customFormat="1" ht="14.4" hidden="1">
      <c r="A314" s="72" t="s">
        <v>1167</v>
      </c>
      <c r="B314" s="74"/>
      <c r="C314" s="74" t="s">
        <v>1283</v>
      </c>
      <c r="D314" s="33" t="str">
        <f t="shared" si="4"/>
        <v/>
      </c>
      <c r="E314" s="59" t="str">
        <f>IFERROR(TRIM(INDEX(_xlfn.TEXTSPLIT(Table3[[#This Row],[Name]],"|"),1,2)),"")</f>
        <v>Hi</v>
      </c>
      <c r="F314" s="74"/>
      <c r="G314" s="74"/>
      <c r="H314" s="74" t="s">
        <v>736</v>
      </c>
      <c r="I314" s="74" t="s">
        <v>451</v>
      </c>
      <c r="J314" s="31"/>
      <c r="K314" s="74"/>
      <c r="L314" s="59" t="str">
        <f>IFERROR(TRIM(INDEX(_xlfn.TEXTSPLIT(Table3[[#This Row],[Name]],"|"),1,2)),"")</f>
        <v>Hi</v>
      </c>
    </row>
    <row r="315" spans="1:12" s="22" customFormat="1" ht="14.4" hidden="1">
      <c r="A315" s="72" t="s">
        <v>1167</v>
      </c>
      <c r="B315" s="74"/>
      <c r="C315" s="74" t="s">
        <v>1284</v>
      </c>
      <c r="D315" s="33" t="str">
        <f t="shared" si="4"/>
        <v/>
      </c>
      <c r="E315" s="59" t="str">
        <f>IFERROR(TRIM(INDEX(_xlfn.TEXTSPLIT(Table3[[#This Row],[Name]],"|"),1,2)),"")</f>
        <v>HiHi</v>
      </c>
      <c r="F315" s="74"/>
      <c r="G315" s="74"/>
      <c r="H315" s="74" t="s">
        <v>736</v>
      </c>
      <c r="I315" s="74" t="s">
        <v>451</v>
      </c>
      <c r="J315" s="31"/>
      <c r="K315" s="74"/>
      <c r="L315" s="59" t="str">
        <f>IFERROR(TRIM(INDEX(_xlfn.TEXTSPLIT(Table3[[#This Row],[Name]],"|"),1,2)),"")</f>
        <v>HiHi</v>
      </c>
    </row>
    <row r="316" spans="1:12" s="22" customFormat="1" ht="14.4" hidden="1">
      <c r="A316" s="72" t="s">
        <v>1167</v>
      </c>
      <c r="B316" s="74"/>
      <c r="C316" s="74" t="s">
        <v>1285</v>
      </c>
      <c r="D316" s="33" t="str">
        <f t="shared" si="4"/>
        <v/>
      </c>
      <c r="E316" s="59" t="str">
        <f>IFERROR(TRIM(INDEX(_xlfn.TEXTSPLIT(Table3[[#This Row],[Name]],"|"),1,2)),"")</f>
        <v>Lo</v>
      </c>
      <c r="F316" s="74"/>
      <c r="G316" s="74"/>
      <c r="H316" s="74" t="s">
        <v>736</v>
      </c>
      <c r="I316" s="74" t="s">
        <v>451</v>
      </c>
      <c r="J316" s="31"/>
      <c r="K316" s="74"/>
      <c r="L316" s="59" t="str">
        <f>IFERROR(TRIM(INDEX(_xlfn.TEXTSPLIT(Table3[[#This Row],[Name]],"|"),1,2)),"")</f>
        <v>Lo</v>
      </c>
    </row>
    <row r="317" spans="1:12" s="22" customFormat="1" ht="14.4" hidden="1">
      <c r="A317" s="72" t="s">
        <v>1167</v>
      </c>
      <c r="B317" s="74"/>
      <c r="C317" s="74" t="s">
        <v>1286</v>
      </c>
      <c r="D317" s="33" t="str">
        <f t="shared" si="4"/>
        <v/>
      </c>
      <c r="E317" s="59" t="str">
        <f>IFERROR(TRIM(INDEX(_xlfn.TEXTSPLIT(Table3[[#This Row],[Name]],"|"),1,2)),"")</f>
        <v>LoLo</v>
      </c>
      <c r="F317" s="74"/>
      <c r="G317" s="74"/>
      <c r="H317" s="74" t="s">
        <v>736</v>
      </c>
      <c r="I317" s="74" t="s">
        <v>451</v>
      </c>
      <c r="J317" s="31"/>
      <c r="K317" s="74"/>
      <c r="L317" s="59" t="str">
        <f>IFERROR(TRIM(INDEX(_xlfn.TEXTSPLIT(Table3[[#This Row],[Name]],"|"),1,2)),"")</f>
        <v>LoLo</v>
      </c>
    </row>
    <row r="318" spans="1:12" ht="14.4" hidden="1">
      <c r="A318" s="56" t="s">
        <v>1167</v>
      </c>
      <c r="B318" s="33" t="s">
        <v>738</v>
      </c>
      <c r="C318" s="33" t="s">
        <v>1287</v>
      </c>
      <c r="D318" s="33" t="str">
        <f t="shared" si="4"/>
        <v>FRTS_OPC_PDIT_1156</v>
      </c>
      <c r="E318" s="57" t="str">
        <f>IFERROR(TRIM(INDEX(_xlfn.TEXTSPLIT(Table3[[#This Row],[Name]],"|"),1,2)),"")</f>
        <v/>
      </c>
      <c r="F318" s="33" t="s">
        <v>1288</v>
      </c>
      <c r="G318" s="33" t="s">
        <v>741</v>
      </c>
      <c r="H318" s="33" t="s">
        <v>451</v>
      </c>
      <c r="I318" s="33" t="s">
        <v>451</v>
      </c>
      <c r="J318" s="32"/>
      <c r="K318" s="33" t="s">
        <v>1288</v>
      </c>
      <c r="L318" s="57" t="str">
        <f>IFERROR(TRIM(INDEX(_xlfn.TEXTSPLIT(Table3[[#This Row],[Name]],"|"),1,2)),"")</f>
        <v/>
      </c>
    </row>
    <row r="319" spans="1:12" ht="14.4" hidden="1">
      <c r="A319" s="56" t="s">
        <v>1167</v>
      </c>
      <c r="B319" s="33" t="s">
        <v>738</v>
      </c>
      <c r="C319" s="33" t="s">
        <v>1289</v>
      </c>
      <c r="D319" s="33" t="str">
        <f t="shared" si="4"/>
        <v>1</v>
      </c>
      <c r="E319" s="57" t="str">
        <f>IFERROR(TRIM(INDEX(_xlfn.TEXTSPLIT(Table3[[#This Row],[Name]],"|"),1,2)),"")</f>
        <v>Hi</v>
      </c>
      <c r="F319" s="33">
        <v>1</v>
      </c>
      <c r="G319" s="33" t="s">
        <v>741</v>
      </c>
      <c r="H319" s="33" t="s">
        <v>736</v>
      </c>
      <c r="I319" s="33" t="s">
        <v>451</v>
      </c>
      <c r="J319" s="32"/>
      <c r="K319" s="33" t="s">
        <v>1288</v>
      </c>
      <c r="L319" s="57" t="str">
        <f>IFERROR(TRIM(INDEX(_xlfn.TEXTSPLIT(Table3[[#This Row],[Name]],"|"),1,2)),"")</f>
        <v>Hi</v>
      </c>
    </row>
    <row r="320" spans="1:12" ht="14.4" hidden="1">
      <c r="A320" s="56" t="s">
        <v>1167</v>
      </c>
      <c r="B320" s="33" t="s">
        <v>738</v>
      </c>
      <c r="C320" s="33" t="s">
        <v>1290</v>
      </c>
      <c r="D320" s="33" t="str">
        <f t="shared" si="4"/>
        <v/>
      </c>
      <c r="E320" s="57" t="str">
        <f>IFERROR(TRIM(INDEX(_xlfn.TEXTSPLIT(Table3[[#This Row],[Name]],"|"),1,2)),"")</f>
        <v>HiHi</v>
      </c>
      <c r="F320" s="33"/>
      <c r="G320" s="33" t="s">
        <v>741</v>
      </c>
      <c r="H320" s="33" t="s">
        <v>736</v>
      </c>
      <c r="I320" s="33" t="s">
        <v>451</v>
      </c>
      <c r="J320" s="32"/>
      <c r="K320" s="33" t="s">
        <v>1288</v>
      </c>
      <c r="L320" s="57" t="str">
        <f>IFERROR(TRIM(INDEX(_xlfn.TEXTSPLIT(Table3[[#This Row],[Name]],"|"),1,2)),"")</f>
        <v>HiHi</v>
      </c>
    </row>
    <row r="321" spans="1:12" ht="14.4" hidden="1">
      <c r="A321" s="56" t="s">
        <v>1167</v>
      </c>
      <c r="B321" s="33" t="s">
        <v>738</v>
      </c>
      <c r="C321" s="33" t="s">
        <v>1291</v>
      </c>
      <c r="D321" s="33" t="str">
        <f t="shared" si="4"/>
        <v/>
      </c>
      <c r="E321" s="57" t="str">
        <f>IFERROR(TRIM(INDEX(_xlfn.TEXTSPLIT(Table3[[#This Row],[Name]],"|"),1,2)),"")</f>
        <v>Lo</v>
      </c>
      <c r="F321" s="33"/>
      <c r="G321" s="33" t="s">
        <v>741</v>
      </c>
      <c r="H321" s="33" t="s">
        <v>736</v>
      </c>
      <c r="I321" s="33" t="s">
        <v>451</v>
      </c>
      <c r="J321" s="32"/>
      <c r="K321" s="33" t="s">
        <v>1288</v>
      </c>
      <c r="L321" s="57" t="str">
        <f>IFERROR(TRIM(INDEX(_xlfn.TEXTSPLIT(Table3[[#This Row],[Name]],"|"),1,2)),"")</f>
        <v>Lo</v>
      </c>
    </row>
    <row r="322" spans="1:12" ht="14.4" hidden="1">
      <c r="A322" s="56" t="s">
        <v>1167</v>
      </c>
      <c r="B322" s="33" t="s">
        <v>738</v>
      </c>
      <c r="C322" s="33" t="s">
        <v>1292</v>
      </c>
      <c r="D322" s="33" t="str">
        <f t="shared" ref="D322:D385" si="5">_xlfn.REGEXREPLACE(F322, ".*-([A-Za-z]+)-([A-Za-z0-9]+).*", "$1$2")</f>
        <v/>
      </c>
      <c r="E322" s="57" t="str">
        <f>IFERROR(TRIM(INDEX(_xlfn.TEXTSPLIT(Table3[[#This Row],[Name]],"|"),1,2)),"")</f>
        <v>LoLo</v>
      </c>
      <c r="F322" s="33"/>
      <c r="G322" s="33" t="s">
        <v>741</v>
      </c>
      <c r="H322" s="33" t="s">
        <v>736</v>
      </c>
      <c r="I322" s="33" t="s">
        <v>451</v>
      </c>
      <c r="J322" s="32"/>
      <c r="K322" s="33" t="s">
        <v>1288</v>
      </c>
      <c r="L322" s="57" t="str">
        <f>IFERROR(TRIM(INDEX(_xlfn.TEXTSPLIT(Table3[[#This Row],[Name]],"|"),1,2)),"")</f>
        <v>LoLo</v>
      </c>
    </row>
    <row r="323" spans="1:12" ht="14.4" hidden="1">
      <c r="A323" s="56" t="s">
        <v>1167</v>
      </c>
      <c r="B323" s="33" t="s">
        <v>738</v>
      </c>
      <c r="C323" s="33" t="s">
        <v>1293</v>
      </c>
      <c r="D323" s="33" t="str">
        <f t="shared" si="5"/>
        <v/>
      </c>
      <c r="E323" s="57" t="str">
        <f>IFERROR(TRIM(INDEX(_xlfn.TEXTSPLIT(Table3[[#This Row],[Name]],"|"),1,2)),"")</f>
        <v>Pre-alarm Hi</v>
      </c>
      <c r="F323" s="33"/>
      <c r="G323" s="33" t="s">
        <v>741</v>
      </c>
      <c r="H323" s="33" t="s">
        <v>736</v>
      </c>
      <c r="I323" s="33" t="s">
        <v>451</v>
      </c>
      <c r="J323" s="32"/>
      <c r="K323" s="33" t="s">
        <v>1288</v>
      </c>
      <c r="L323" s="57" t="str">
        <f>IFERROR(TRIM(INDEX(_xlfn.TEXTSPLIT(Table3[[#This Row],[Name]],"|"),1,2)),"")</f>
        <v>Pre-alarm Hi</v>
      </c>
    </row>
    <row r="324" spans="1:12" ht="14.4" hidden="1">
      <c r="A324" s="56" t="s">
        <v>1167</v>
      </c>
      <c r="B324" s="33" t="s">
        <v>738</v>
      </c>
      <c r="C324" s="33" t="s">
        <v>1294</v>
      </c>
      <c r="D324" s="33" t="str">
        <f t="shared" si="5"/>
        <v/>
      </c>
      <c r="E324" s="57" t="str">
        <f>IFERROR(TRIM(INDEX(_xlfn.TEXTSPLIT(Table3[[#This Row],[Name]],"|"),1,2)),"")</f>
        <v>Pre-alarm Lo</v>
      </c>
      <c r="F324" s="33"/>
      <c r="G324" s="33" t="s">
        <v>741</v>
      </c>
      <c r="H324" s="33" t="s">
        <v>736</v>
      </c>
      <c r="I324" s="33" t="s">
        <v>451</v>
      </c>
      <c r="J324" s="32"/>
      <c r="K324" s="33" t="s">
        <v>1288</v>
      </c>
      <c r="L324" s="57" t="str">
        <f>IFERROR(TRIM(INDEX(_xlfn.TEXTSPLIT(Table3[[#This Row],[Name]],"|"),1,2)),"")</f>
        <v>Pre-alarm Lo</v>
      </c>
    </row>
    <row r="325" spans="1:12" s="22" customFormat="1" ht="14.4" hidden="1">
      <c r="A325" s="72" t="s">
        <v>1167</v>
      </c>
      <c r="B325" s="74"/>
      <c r="C325" s="74" t="s">
        <v>1295</v>
      </c>
      <c r="D325" s="33" t="str">
        <f t="shared" si="5"/>
        <v/>
      </c>
      <c r="E325" s="59" t="str">
        <f>IFERROR(TRIM(INDEX(_xlfn.TEXTSPLIT(Table3[[#This Row],[Name]],"|"),1,2)),"")</f>
        <v/>
      </c>
      <c r="F325" s="74"/>
      <c r="G325" s="74"/>
      <c r="H325" s="74" t="s">
        <v>451</v>
      </c>
      <c r="I325" s="74" t="s">
        <v>451</v>
      </c>
      <c r="J325" s="31"/>
      <c r="K325" s="74"/>
      <c r="L325" s="59" t="str">
        <f>IFERROR(TRIM(INDEX(_xlfn.TEXTSPLIT(Table3[[#This Row],[Name]],"|"),1,2)),"")</f>
        <v/>
      </c>
    </row>
    <row r="326" spans="1:12" s="22" customFormat="1" ht="14.4" hidden="1">
      <c r="A326" s="72" t="s">
        <v>1167</v>
      </c>
      <c r="B326" s="74"/>
      <c r="C326" s="74" t="s">
        <v>1296</v>
      </c>
      <c r="D326" s="33" t="str">
        <f t="shared" si="5"/>
        <v/>
      </c>
      <c r="E326" s="59" t="str">
        <f>IFERROR(TRIM(INDEX(_xlfn.TEXTSPLIT(Table3[[#This Row],[Name]],"|"),1,2)),"")</f>
        <v>Hi</v>
      </c>
      <c r="F326" s="74"/>
      <c r="G326" s="74"/>
      <c r="H326" s="74" t="s">
        <v>736</v>
      </c>
      <c r="I326" s="74" t="s">
        <v>451</v>
      </c>
      <c r="J326" s="31"/>
      <c r="K326" s="74"/>
      <c r="L326" s="59" t="str">
        <f>IFERROR(TRIM(INDEX(_xlfn.TEXTSPLIT(Table3[[#This Row],[Name]],"|"),1,2)),"")</f>
        <v>Hi</v>
      </c>
    </row>
    <row r="327" spans="1:12" s="22" customFormat="1" ht="14.4" hidden="1">
      <c r="A327" s="72" t="s">
        <v>1167</v>
      </c>
      <c r="B327" s="74"/>
      <c r="C327" s="74" t="s">
        <v>1297</v>
      </c>
      <c r="D327" s="33" t="str">
        <f t="shared" si="5"/>
        <v/>
      </c>
      <c r="E327" s="59" t="str">
        <f>IFERROR(TRIM(INDEX(_xlfn.TEXTSPLIT(Table3[[#This Row],[Name]],"|"),1,2)),"")</f>
        <v>HiHi</v>
      </c>
      <c r="F327" s="74"/>
      <c r="G327" s="74"/>
      <c r="H327" s="74" t="s">
        <v>736</v>
      </c>
      <c r="I327" s="74" t="s">
        <v>451</v>
      </c>
      <c r="J327" s="31"/>
      <c r="K327" s="74"/>
      <c r="L327" s="59" t="str">
        <f>IFERROR(TRIM(INDEX(_xlfn.TEXTSPLIT(Table3[[#This Row],[Name]],"|"),1,2)),"")</f>
        <v>HiHi</v>
      </c>
    </row>
    <row r="328" spans="1:12" s="22" customFormat="1" ht="14.4" hidden="1">
      <c r="A328" s="72" t="s">
        <v>1167</v>
      </c>
      <c r="B328" s="74"/>
      <c r="C328" s="74" t="s">
        <v>1298</v>
      </c>
      <c r="D328" s="33" t="str">
        <f t="shared" si="5"/>
        <v/>
      </c>
      <c r="E328" s="59" t="str">
        <f>IFERROR(TRIM(INDEX(_xlfn.TEXTSPLIT(Table3[[#This Row],[Name]],"|"),1,2)),"")</f>
        <v>Lo</v>
      </c>
      <c r="F328" s="74"/>
      <c r="G328" s="74"/>
      <c r="H328" s="74" t="s">
        <v>736</v>
      </c>
      <c r="I328" s="74" t="s">
        <v>451</v>
      </c>
      <c r="J328" s="31"/>
      <c r="K328" s="74"/>
      <c r="L328" s="59" t="str">
        <f>IFERROR(TRIM(INDEX(_xlfn.TEXTSPLIT(Table3[[#This Row],[Name]],"|"),1,2)),"")</f>
        <v>Lo</v>
      </c>
    </row>
    <row r="329" spans="1:12" s="22" customFormat="1" ht="14.4" hidden="1">
      <c r="A329" s="72" t="s">
        <v>1167</v>
      </c>
      <c r="B329" s="74"/>
      <c r="C329" s="74" t="s">
        <v>1299</v>
      </c>
      <c r="D329" s="33" t="str">
        <f t="shared" si="5"/>
        <v/>
      </c>
      <c r="E329" s="59" t="str">
        <f>IFERROR(TRIM(INDEX(_xlfn.TEXTSPLIT(Table3[[#This Row],[Name]],"|"),1,2)),"")</f>
        <v>LoLo</v>
      </c>
      <c r="F329" s="74"/>
      <c r="G329" s="74"/>
      <c r="H329" s="74" t="s">
        <v>736</v>
      </c>
      <c r="I329" s="74" t="s">
        <v>451</v>
      </c>
      <c r="J329" s="31"/>
      <c r="K329" s="74"/>
      <c r="L329" s="59" t="str">
        <f>IFERROR(TRIM(INDEX(_xlfn.TEXTSPLIT(Table3[[#This Row],[Name]],"|"),1,2)),"")</f>
        <v>LoLo</v>
      </c>
    </row>
    <row r="330" spans="1:12" s="22" customFormat="1" ht="14.4" hidden="1">
      <c r="A330" s="72" t="s">
        <v>1167</v>
      </c>
      <c r="B330" s="74"/>
      <c r="C330" s="74" t="s">
        <v>1300</v>
      </c>
      <c r="D330" s="33" t="str">
        <f t="shared" si="5"/>
        <v/>
      </c>
      <c r="E330" s="59" t="str">
        <f>IFERROR(TRIM(INDEX(_xlfn.TEXTSPLIT(Table3[[#This Row],[Name]],"|"),1,2)),"")</f>
        <v>Pre-alarm Hi</v>
      </c>
      <c r="F330" s="74"/>
      <c r="G330" s="74"/>
      <c r="H330" s="74" t="s">
        <v>736</v>
      </c>
      <c r="I330" s="74" t="s">
        <v>451</v>
      </c>
      <c r="J330" s="31"/>
      <c r="K330" s="74"/>
      <c r="L330" s="59" t="str">
        <f>IFERROR(TRIM(INDEX(_xlfn.TEXTSPLIT(Table3[[#This Row],[Name]],"|"),1,2)),"")</f>
        <v>Pre-alarm Hi</v>
      </c>
    </row>
    <row r="331" spans="1:12" s="22" customFormat="1" ht="14.4" hidden="1">
      <c r="A331" s="72" t="s">
        <v>1167</v>
      </c>
      <c r="B331" s="74"/>
      <c r="C331" s="74" t="s">
        <v>1301</v>
      </c>
      <c r="D331" s="33" t="str">
        <f t="shared" si="5"/>
        <v/>
      </c>
      <c r="E331" s="59" t="str">
        <f>IFERROR(TRIM(INDEX(_xlfn.TEXTSPLIT(Table3[[#This Row],[Name]],"|"),1,2)),"")</f>
        <v>Pre-alarm Lo</v>
      </c>
      <c r="F331" s="74"/>
      <c r="G331" s="74"/>
      <c r="H331" s="74" t="s">
        <v>736</v>
      </c>
      <c r="I331" s="74" t="s">
        <v>451</v>
      </c>
      <c r="J331" s="31"/>
      <c r="K331" s="74"/>
      <c r="L331" s="59" t="str">
        <f>IFERROR(TRIM(INDEX(_xlfn.TEXTSPLIT(Table3[[#This Row],[Name]],"|"),1,2)),"")</f>
        <v>Pre-alarm Lo</v>
      </c>
    </row>
    <row r="332" spans="1:12" s="22" customFormat="1" ht="14.4" hidden="1">
      <c r="A332" s="72" t="s">
        <v>1167</v>
      </c>
      <c r="B332" s="74"/>
      <c r="C332" s="74" t="s">
        <v>1302</v>
      </c>
      <c r="D332" s="33" t="str">
        <f t="shared" si="5"/>
        <v/>
      </c>
      <c r="E332" s="59" t="str">
        <f>IFERROR(TRIM(INDEX(_xlfn.TEXTSPLIT(Table3[[#This Row],[Name]],"|"),1,2)),"")</f>
        <v/>
      </c>
      <c r="F332" s="74"/>
      <c r="G332" s="74"/>
      <c r="H332" s="74" t="s">
        <v>451</v>
      </c>
      <c r="I332" s="74" t="s">
        <v>451</v>
      </c>
      <c r="J332" s="31"/>
      <c r="K332" s="74"/>
      <c r="L332" s="59" t="str">
        <f>IFERROR(TRIM(INDEX(_xlfn.TEXTSPLIT(Table3[[#This Row],[Name]],"|"),1,2)),"")</f>
        <v/>
      </c>
    </row>
    <row r="333" spans="1:12" s="22" customFormat="1" ht="14.4" hidden="1">
      <c r="A333" s="72" t="s">
        <v>1167</v>
      </c>
      <c r="B333" s="74"/>
      <c r="C333" s="74" t="s">
        <v>1303</v>
      </c>
      <c r="D333" s="33" t="str">
        <f t="shared" si="5"/>
        <v/>
      </c>
      <c r="E333" s="59" t="str">
        <f>IFERROR(TRIM(INDEX(_xlfn.TEXTSPLIT(Table3[[#This Row],[Name]],"|"),1,2)),"")</f>
        <v>Hi</v>
      </c>
      <c r="F333" s="74"/>
      <c r="G333" s="74"/>
      <c r="H333" s="74" t="s">
        <v>736</v>
      </c>
      <c r="I333" s="74" t="s">
        <v>451</v>
      </c>
      <c r="J333" s="31"/>
      <c r="K333" s="74"/>
      <c r="L333" s="59" t="str">
        <f>IFERROR(TRIM(INDEX(_xlfn.TEXTSPLIT(Table3[[#This Row],[Name]],"|"),1,2)),"")</f>
        <v>Hi</v>
      </c>
    </row>
    <row r="334" spans="1:12" s="22" customFormat="1" ht="14.4" hidden="1">
      <c r="A334" s="72" t="s">
        <v>1167</v>
      </c>
      <c r="B334" s="74"/>
      <c r="C334" s="74" t="s">
        <v>1304</v>
      </c>
      <c r="D334" s="33" t="str">
        <f t="shared" si="5"/>
        <v/>
      </c>
      <c r="E334" s="59" t="str">
        <f>IFERROR(TRIM(INDEX(_xlfn.TEXTSPLIT(Table3[[#This Row],[Name]],"|"),1,2)),"")</f>
        <v>HiHi</v>
      </c>
      <c r="F334" s="74"/>
      <c r="G334" s="74"/>
      <c r="H334" s="74" t="s">
        <v>736</v>
      </c>
      <c r="I334" s="74" t="s">
        <v>451</v>
      </c>
      <c r="J334" s="31"/>
      <c r="K334" s="74"/>
      <c r="L334" s="59" t="str">
        <f>IFERROR(TRIM(INDEX(_xlfn.TEXTSPLIT(Table3[[#This Row],[Name]],"|"),1,2)),"")</f>
        <v>HiHi</v>
      </c>
    </row>
    <row r="335" spans="1:12" s="22" customFormat="1" ht="14.4" hidden="1">
      <c r="A335" s="72" t="s">
        <v>1167</v>
      </c>
      <c r="B335" s="74"/>
      <c r="C335" s="74" t="s">
        <v>1305</v>
      </c>
      <c r="D335" s="33" t="str">
        <f t="shared" si="5"/>
        <v/>
      </c>
      <c r="E335" s="59" t="str">
        <f>IFERROR(TRIM(INDEX(_xlfn.TEXTSPLIT(Table3[[#This Row],[Name]],"|"),1,2)),"")</f>
        <v>Lo</v>
      </c>
      <c r="F335" s="74"/>
      <c r="G335" s="74"/>
      <c r="H335" s="74" t="s">
        <v>736</v>
      </c>
      <c r="I335" s="74" t="s">
        <v>451</v>
      </c>
      <c r="J335" s="31"/>
      <c r="K335" s="74"/>
      <c r="L335" s="59" t="str">
        <f>IFERROR(TRIM(INDEX(_xlfn.TEXTSPLIT(Table3[[#This Row],[Name]],"|"),1,2)),"")</f>
        <v>Lo</v>
      </c>
    </row>
    <row r="336" spans="1:12" s="22" customFormat="1" ht="14.4" hidden="1">
      <c r="A336" s="72" t="s">
        <v>1167</v>
      </c>
      <c r="B336" s="74"/>
      <c r="C336" s="74" t="s">
        <v>1306</v>
      </c>
      <c r="D336" s="33" t="str">
        <f t="shared" si="5"/>
        <v/>
      </c>
      <c r="E336" s="59" t="str">
        <f>IFERROR(TRIM(INDEX(_xlfn.TEXTSPLIT(Table3[[#This Row],[Name]],"|"),1,2)),"")</f>
        <v>LoLo</v>
      </c>
      <c r="F336" s="74"/>
      <c r="G336" s="74"/>
      <c r="H336" s="74" t="s">
        <v>736</v>
      </c>
      <c r="I336" s="74" t="s">
        <v>451</v>
      </c>
      <c r="J336" s="31"/>
      <c r="K336" s="74"/>
      <c r="L336" s="59" t="str">
        <f>IFERROR(TRIM(INDEX(_xlfn.TEXTSPLIT(Table3[[#This Row],[Name]],"|"),1,2)),"")</f>
        <v>LoLo</v>
      </c>
    </row>
    <row r="337" spans="1:12" s="22" customFormat="1" ht="14.4" hidden="1">
      <c r="A337" s="72" t="s">
        <v>1167</v>
      </c>
      <c r="B337" s="74"/>
      <c r="C337" s="74" t="s">
        <v>1307</v>
      </c>
      <c r="D337" s="33" t="str">
        <f t="shared" si="5"/>
        <v/>
      </c>
      <c r="E337" s="59" t="str">
        <f>IFERROR(TRIM(INDEX(_xlfn.TEXTSPLIT(Table3[[#This Row],[Name]],"|"),1,2)),"")</f>
        <v>Pre-alarm Hi</v>
      </c>
      <c r="F337" s="74"/>
      <c r="G337" s="74"/>
      <c r="H337" s="74" t="s">
        <v>736</v>
      </c>
      <c r="I337" s="74" t="s">
        <v>451</v>
      </c>
      <c r="J337" s="31"/>
      <c r="K337" s="74"/>
      <c r="L337" s="59" t="str">
        <f>IFERROR(TRIM(INDEX(_xlfn.TEXTSPLIT(Table3[[#This Row],[Name]],"|"),1,2)),"")</f>
        <v>Pre-alarm Hi</v>
      </c>
    </row>
    <row r="338" spans="1:12" s="22" customFormat="1" ht="14.4" hidden="1">
      <c r="A338" s="72" t="s">
        <v>1167</v>
      </c>
      <c r="B338" s="74"/>
      <c r="C338" s="74" t="s">
        <v>1308</v>
      </c>
      <c r="D338" s="33" t="str">
        <f t="shared" si="5"/>
        <v/>
      </c>
      <c r="E338" s="59" t="str">
        <f>IFERROR(TRIM(INDEX(_xlfn.TEXTSPLIT(Table3[[#This Row],[Name]],"|"),1,2)),"")</f>
        <v>Pre-alarm Lo</v>
      </c>
      <c r="F338" s="74"/>
      <c r="G338" s="74"/>
      <c r="H338" s="74" t="s">
        <v>736</v>
      </c>
      <c r="I338" s="74" t="s">
        <v>451</v>
      </c>
      <c r="J338" s="31"/>
      <c r="K338" s="74"/>
      <c r="L338" s="59" t="str">
        <f>IFERROR(TRIM(INDEX(_xlfn.TEXTSPLIT(Table3[[#This Row],[Name]],"|"),1,2)),"")</f>
        <v>Pre-alarm Lo</v>
      </c>
    </row>
    <row r="339" spans="1:12" ht="14.4">
      <c r="A339" s="56" t="s">
        <v>1167</v>
      </c>
      <c r="B339" s="33"/>
      <c r="C339" s="33" t="s">
        <v>1309</v>
      </c>
      <c r="D339" s="33" t="str">
        <f t="shared" si="5"/>
        <v/>
      </c>
      <c r="E339" s="57" t="str">
        <f>IFERROR(TRIM(INDEX(_xlfn.TEXTSPLIT(Table3[[#This Row],[Name]],"|"),1,2)),"")</f>
        <v/>
      </c>
      <c r="F339" s="33"/>
      <c r="G339" s="33"/>
      <c r="H339" s="33" t="s">
        <v>530</v>
      </c>
      <c r="I339" s="33" t="s">
        <v>530</v>
      </c>
      <c r="J339" s="32"/>
      <c r="K339" s="33"/>
      <c r="L339" s="57" t="str">
        <f>IFERROR(TRIM(INDEX(_xlfn.TEXTSPLIT(Table3[[#This Row],[Name]],"|"),1,2)),"")</f>
        <v/>
      </c>
    </row>
    <row r="340" spans="1:12" ht="14.4">
      <c r="A340" s="56" t="s">
        <v>1167</v>
      </c>
      <c r="B340" s="33"/>
      <c r="C340" s="33" t="s">
        <v>1310</v>
      </c>
      <c r="D340" s="33" t="str">
        <f t="shared" si="5"/>
        <v/>
      </c>
      <c r="E340" s="57" t="str">
        <f>IFERROR(TRIM(INDEX(_xlfn.TEXTSPLIT(Table3[[#This Row],[Name]],"|"),1,2)),"")</f>
        <v/>
      </c>
      <c r="F340" s="33"/>
      <c r="G340" s="33"/>
      <c r="H340" s="33" t="s">
        <v>530</v>
      </c>
      <c r="I340" s="33" t="s">
        <v>530</v>
      </c>
      <c r="J340" s="32"/>
      <c r="K340" s="33"/>
      <c r="L340" s="57" t="str">
        <f>IFERROR(TRIM(INDEX(_xlfn.TEXTSPLIT(Table3[[#This Row],[Name]],"|"),1,2)),"")</f>
        <v/>
      </c>
    </row>
    <row r="341" spans="1:12" ht="14.4" hidden="1">
      <c r="A341" s="56" t="s">
        <v>1167</v>
      </c>
      <c r="B341" s="33"/>
      <c r="C341" s="33" t="s">
        <v>1311</v>
      </c>
      <c r="D341" s="33" t="str">
        <f t="shared" si="5"/>
        <v/>
      </c>
      <c r="E341" s="57" t="str">
        <f>IFERROR(TRIM(INDEX(_xlfn.TEXTSPLIT(Table3[[#This Row],[Name]],"|"),1,2)),"")</f>
        <v>Hi</v>
      </c>
      <c r="F341" s="33"/>
      <c r="G341" s="33"/>
      <c r="H341" s="33" t="s">
        <v>736</v>
      </c>
      <c r="I341" s="33" t="s">
        <v>530</v>
      </c>
      <c r="J341" s="32"/>
      <c r="K341" s="33"/>
      <c r="L341" s="57" t="str">
        <f>IFERROR(TRIM(INDEX(_xlfn.TEXTSPLIT(Table3[[#This Row],[Name]],"|"),1,2)),"")</f>
        <v>Hi</v>
      </c>
    </row>
    <row r="342" spans="1:12" ht="14.4" hidden="1">
      <c r="A342" s="56" t="s">
        <v>1167</v>
      </c>
      <c r="B342" s="33"/>
      <c r="C342" s="33" t="s">
        <v>1312</v>
      </c>
      <c r="D342" s="33" t="str">
        <f t="shared" si="5"/>
        <v/>
      </c>
      <c r="E342" s="57" t="str">
        <f>IFERROR(TRIM(INDEX(_xlfn.TEXTSPLIT(Table3[[#This Row],[Name]],"|"),1,2)),"")</f>
        <v/>
      </c>
      <c r="F342" s="33"/>
      <c r="G342" s="33"/>
      <c r="H342" s="33" t="s">
        <v>1210</v>
      </c>
      <c r="I342" s="33" t="s">
        <v>1210</v>
      </c>
      <c r="J342" s="32"/>
      <c r="K342" s="33"/>
      <c r="L342" s="57" t="str">
        <f>IFERROR(TRIM(INDEX(_xlfn.TEXTSPLIT(Table3[[#This Row],[Name]],"|"),1,2)),"")</f>
        <v/>
      </c>
    </row>
    <row r="343" spans="1:12" s="22" customFormat="1" ht="14.4" hidden="1">
      <c r="A343" s="72" t="s">
        <v>1167</v>
      </c>
      <c r="B343" s="74"/>
      <c r="C343" s="74" t="s">
        <v>1313</v>
      </c>
      <c r="D343" s="33" t="str">
        <f t="shared" si="5"/>
        <v/>
      </c>
      <c r="E343" s="59" t="str">
        <f>IFERROR(TRIM(INDEX(_xlfn.TEXTSPLIT(Table3[[#This Row],[Name]],"|"),1,2)),"")</f>
        <v/>
      </c>
      <c r="F343" s="74"/>
      <c r="G343" s="74"/>
      <c r="H343" s="74" t="s">
        <v>439</v>
      </c>
      <c r="I343" s="74" t="s">
        <v>439</v>
      </c>
      <c r="J343" s="31"/>
      <c r="K343" s="74"/>
      <c r="L343" s="59" t="str">
        <f>IFERROR(TRIM(INDEX(_xlfn.TEXTSPLIT(Table3[[#This Row],[Name]],"|"),1,2)),"")</f>
        <v/>
      </c>
    </row>
    <row r="344" spans="1:12" s="22" customFormat="1" ht="14.4" hidden="1">
      <c r="A344" s="72" t="s">
        <v>1167</v>
      </c>
      <c r="B344" s="74"/>
      <c r="C344" s="74" t="s">
        <v>1314</v>
      </c>
      <c r="D344" s="33" t="str">
        <f t="shared" si="5"/>
        <v/>
      </c>
      <c r="E344" s="59" t="str">
        <f>IFERROR(TRIM(INDEX(_xlfn.TEXTSPLIT(Table3[[#This Row],[Name]],"|"),1,2)),"")</f>
        <v>Hi</v>
      </c>
      <c r="F344" s="74"/>
      <c r="G344" s="74"/>
      <c r="H344" s="74" t="s">
        <v>736</v>
      </c>
      <c r="I344" s="74" t="s">
        <v>439</v>
      </c>
      <c r="J344" s="31"/>
      <c r="K344" s="74"/>
      <c r="L344" s="59" t="str">
        <f>IFERROR(TRIM(INDEX(_xlfn.TEXTSPLIT(Table3[[#This Row],[Name]],"|"),1,2)),"")</f>
        <v>Hi</v>
      </c>
    </row>
    <row r="345" spans="1:12" s="22" customFormat="1" ht="14.4" hidden="1">
      <c r="A345" s="72" t="s">
        <v>1167</v>
      </c>
      <c r="B345" s="74"/>
      <c r="C345" s="74" t="s">
        <v>1315</v>
      </c>
      <c r="D345" s="33" t="str">
        <f t="shared" si="5"/>
        <v/>
      </c>
      <c r="E345" s="59" t="str">
        <f>IFERROR(TRIM(INDEX(_xlfn.TEXTSPLIT(Table3[[#This Row],[Name]],"|"),1,2)),"")</f>
        <v>HiHi</v>
      </c>
      <c r="F345" s="74"/>
      <c r="G345" s="74"/>
      <c r="H345" s="74" t="s">
        <v>736</v>
      </c>
      <c r="I345" s="74" t="s">
        <v>439</v>
      </c>
      <c r="J345" s="31"/>
      <c r="K345" s="74"/>
      <c r="L345" s="59" t="str">
        <f>IFERROR(TRIM(INDEX(_xlfn.TEXTSPLIT(Table3[[#This Row],[Name]],"|"),1,2)),"")</f>
        <v>HiHi</v>
      </c>
    </row>
    <row r="346" spans="1:12" s="22" customFormat="1" ht="14.4" hidden="1">
      <c r="A346" s="72" t="s">
        <v>1167</v>
      </c>
      <c r="B346" s="74"/>
      <c r="C346" s="74" t="s">
        <v>1316</v>
      </c>
      <c r="D346" s="33" t="str">
        <f t="shared" si="5"/>
        <v/>
      </c>
      <c r="E346" s="59" t="str">
        <f>IFERROR(TRIM(INDEX(_xlfn.TEXTSPLIT(Table3[[#This Row],[Name]],"|"),1,2)),"")</f>
        <v>Pre-alarm Hi</v>
      </c>
      <c r="F346" s="74"/>
      <c r="G346" s="74"/>
      <c r="H346" s="74" t="s">
        <v>736</v>
      </c>
      <c r="I346" s="74" t="s">
        <v>439</v>
      </c>
      <c r="J346" s="31"/>
      <c r="K346" s="74"/>
      <c r="L346" s="59" t="str">
        <f>IFERROR(TRIM(INDEX(_xlfn.TEXTSPLIT(Table3[[#This Row],[Name]],"|"),1,2)),"")</f>
        <v>Pre-alarm Hi</v>
      </c>
    </row>
    <row r="347" spans="1:12" ht="14.4" hidden="1">
      <c r="A347" s="56" t="s">
        <v>1167</v>
      </c>
      <c r="B347" s="33"/>
      <c r="C347" s="33" t="s">
        <v>1317</v>
      </c>
      <c r="D347" s="33" t="str">
        <f t="shared" si="5"/>
        <v/>
      </c>
      <c r="E347" s="57" t="str">
        <f>IFERROR(TRIM(INDEX(_xlfn.TEXTSPLIT(Table3[[#This Row],[Name]],"|"),1,2)),"")</f>
        <v/>
      </c>
      <c r="F347" s="33"/>
      <c r="G347" s="33"/>
      <c r="H347" s="33" t="s">
        <v>1210</v>
      </c>
      <c r="I347" s="33" t="s">
        <v>1210</v>
      </c>
      <c r="J347" s="32"/>
      <c r="K347" s="33"/>
      <c r="L347" s="57" t="str">
        <f>IFERROR(TRIM(INDEX(_xlfn.TEXTSPLIT(Table3[[#This Row],[Name]],"|"),1,2)),"")</f>
        <v/>
      </c>
    </row>
    <row r="348" spans="1:12" s="22" customFormat="1" ht="14.4" hidden="1">
      <c r="A348" s="72" t="s">
        <v>1167</v>
      </c>
      <c r="B348" s="74"/>
      <c r="C348" s="74" t="s">
        <v>581</v>
      </c>
      <c r="D348" s="33" t="str">
        <f t="shared" si="5"/>
        <v/>
      </c>
      <c r="E348" s="59" t="str">
        <f>IFERROR(TRIM(INDEX(_xlfn.TEXTSPLIT(Table3[[#This Row],[Name]],"|"),1,2)),"")</f>
        <v/>
      </c>
      <c r="F348" s="74"/>
      <c r="G348" s="74"/>
      <c r="H348" s="74" t="s">
        <v>451</v>
      </c>
      <c r="I348" s="74" t="s">
        <v>451</v>
      </c>
      <c r="J348" s="31"/>
      <c r="K348" s="74"/>
      <c r="L348" s="59" t="str">
        <f>IFERROR(TRIM(INDEX(_xlfn.TEXTSPLIT(Table3[[#This Row],[Name]],"|"),1,2)),"")</f>
        <v/>
      </c>
    </row>
    <row r="349" spans="1:12" s="22" customFormat="1" ht="14.4" hidden="1">
      <c r="A349" s="72" t="s">
        <v>1167</v>
      </c>
      <c r="B349" s="74"/>
      <c r="C349" s="74" t="s">
        <v>1318</v>
      </c>
      <c r="D349" s="33" t="str">
        <f t="shared" si="5"/>
        <v/>
      </c>
      <c r="E349" s="59" t="str">
        <f>IFERROR(TRIM(INDEX(_xlfn.TEXTSPLIT(Table3[[#This Row],[Name]],"|"),1,2)),"")</f>
        <v>Hi</v>
      </c>
      <c r="F349" s="74"/>
      <c r="G349" s="74"/>
      <c r="H349" s="74" t="s">
        <v>736</v>
      </c>
      <c r="I349" s="74" t="s">
        <v>451</v>
      </c>
      <c r="J349" s="31"/>
      <c r="K349" s="74"/>
      <c r="L349" s="59" t="str">
        <f>IFERROR(TRIM(INDEX(_xlfn.TEXTSPLIT(Table3[[#This Row],[Name]],"|"),1,2)),"")</f>
        <v>Hi</v>
      </c>
    </row>
    <row r="350" spans="1:12" s="22" customFormat="1" ht="14.4" hidden="1">
      <c r="A350" s="72" t="s">
        <v>1167</v>
      </c>
      <c r="B350" s="74"/>
      <c r="C350" s="74" t="s">
        <v>1319</v>
      </c>
      <c r="D350" s="33" t="str">
        <f t="shared" si="5"/>
        <v/>
      </c>
      <c r="E350" s="59" t="str">
        <f>IFERROR(TRIM(INDEX(_xlfn.TEXTSPLIT(Table3[[#This Row],[Name]],"|"),1,2)),"")</f>
        <v>HiHi</v>
      </c>
      <c r="F350" s="74"/>
      <c r="G350" s="74"/>
      <c r="H350" s="74" t="s">
        <v>736</v>
      </c>
      <c r="I350" s="74" t="s">
        <v>451</v>
      </c>
      <c r="J350" s="31"/>
      <c r="K350" s="74"/>
      <c r="L350" s="59" t="str">
        <f>IFERROR(TRIM(INDEX(_xlfn.TEXTSPLIT(Table3[[#This Row],[Name]],"|"),1,2)),"")</f>
        <v>HiHi</v>
      </c>
    </row>
    <row r="351" spans="1:12" s="22" customFormat="1" ht="14.4" hidden="1">
      <c r="A351" s="72" t="s">
        <v>1167</v>
      </c>
      <c r="B351" s="74"/>
      <c r="C351" s="74" t="s">
        <v>1320</v>
      </c>
      <c r="D351" s="33" t="str">
        <f t="shared" si="5"/>
        <v/>
      </c>
      <c r="E351" s="59" t="str">
        <f>IFERROR(TRIM(INDEX(_xlfn.TEXTSPLIT(Table3[[#This Row],[Name]],"|"),1,2)),"")</f>
        <v>Lo</v>
      </c>
      <c r="F351" s="74"/>
      <c r="G351" s="74"/>
      <c r="H351" s="74" t="s">
        <v>736</v>
      </c>
      <c r="I351" s="74" t="s">
        <v>451</v>
      </c>
      <c r="J351" s="31"/>
      <c r="K351" s="74"/>
      <c r="L351" s="59" t="str">
        <f>IFERROR(TRIM(INDEX(_xlfn.TEXTSPLIT(Table3[[#This Row],[Name]],"|"),1,2)),"")</f>
        <v>Lo</v>
      </c>
    </row>
    <row r="352" spans="1:12" s="22" customFormat="1" ht="14.4" hidden="1">
      <c r="A352" s="72" t="s">
        <v>1167</v>
      </c>
      <c r="B352" s="74"/>
      <c r="C352" s="74" t="s">
        <v>1321</v>
      </c>
      <c r="D352" s="33" t="str">
        <f t="shared" si="5"/>
        <v/>
      </c>
      <c r="E352" s="59" t="str">
        <f>IFERROR(TRIM(INDEX(_xlfn.TEXTSPLIT(Table3[[#This Row],[Name]],"|"),1,2)),"")</f>
        <v>LoLo</v>
      </c>
      <c r="F352" s="74"/>
      <c r="G352" s="74"/>
      <c r="H352" s="74" t="s">
        <v>736</v>
      </c>
      <c r="I352" s="74" t="s">
        <v>451</v>
      </c>
      <c r="J352" s="31"/>
      <c r="K352" s="74"/>
      <c r="L352" s="59" t="str">
        <f>IFERROR(TRIM(INDEX(_xlfn.TEXTSPLIT(Table3[[#This Row],[Name]],"|"),1,2)),"")</f>
        <v>LoLo</v>
      </c>
    </row>
    <row r="353" spans="1:12" s="22" customFormat="1" ht="14.4" hidden="1">
      <c r="A353" s="72" t="s">
        <v>1167</v>
      </c>
      <c r="B353" s="74"/>
      <c r="C353" s="74" t="s">
        <v>1322</v>
      </c>
      <c r="D353" s="33" t="str">
        <f t="shared" si="5"/>
        <v/>
      </c>
      <c r="E353" s="59" t="str">
        <f>IFERROR(TRIM(INDEX(_xlfn.TEXTSPLIT(Table3[[#This Row],[Name]],"|"),1,2)),"")</f>
        <v>Pre-alarm Hi</v>
      </c>
      <c r="F353" s="74"/>
      <c r="G353" s="74"/>
      <c r="H353" s="74" t="s">
        <v>736</v>
      </c>
      <c r="I353" s="74" t="s">
        <v>451</v>
      </c>
      <c r="J353" s="31"/>
      <c r="K353" s="74"/>
      <c r="L353" s="59" t="str">
        <f>IFERROR(TRIM(INDEX(_xlfn.TEXTSPLIT(Table3[[#This Row],[Name]],"|"),1,2)),"")</f>
        <v>Pre-alarm Hi</v>
      </c>
    </row>
    <row r="354" spans="1:12" s="22" customFormat="1" ht="14.4" hidden="1">
      <c r="A354" s="72" t="s">
        <v>1167</v>
      </c>
      <c r="B354" s="74"/>
      <c r="C354" s="74" t="s">
        <v>1323</v>
      </c>
      <c r="D354" s="33" t="str">
        <f t="shared" si="5"/>
        <v/>
      </c>
      <c r="E354" s="59" t="str">
        <f>IFERROR(TRIM(INDEX(_xlfn.TEXTSPLIT(Table3[[#This Row],[Name]],"|"),1,2)),"")</f>
        <v>Pre-alarm Lo</v>
      </c>
      <c r="F354" s="74"/>
      <c r="G354" s="74"/>
      <c r="H354" s="74" t="s">
        <v>736</v>
      </c>
      <c r="I354" s="74" t="s">
        <v>451</v>
      </c>
      <c r="J354" s="31"/>
      <c r="K354" s="74"/>
      <c r="L354" s="59" t="str">
        <f>IFERROR(TRIM(INDEX(_xlfn.TEXTSPLIT(Table3[[#This Row],[Name]],"|"),1,2)),"")</f>
        <v>Pre-alarm Lo</v>
      </c>
    </row>
    <row r="355" spans="1:12" s="22" customFormat="1" ht="14.4" hidden="1">
      <c r="A355" s="72" t="s">
        <v>1167</v>
      </c>
      <c r="B355" s="74"/>
      <c r="C355" s="74" t="s">
        <v>584</v>
      </c>
      <c r="D355" s="33" t="str">
        <f t="shared" si="5"/>
        <v/>
      </c>
      <c r="E355" s="59" t="str">
        <f>IFERROR(TRIM(INDEX(_xlfn.TEXTSPLIT(Table3[[#This Row],[Name]],"|"),1,2)),"")</f>
        <v/>
      </c>
      <c r="F355" s="74"/>
      <c r="G355" s="74"/>
      <c r="H355" s="74" t="s">
        <v>451</v>
      </c>
      <c r="I355" s="74" t="s">
        <v>451</v>
      </c>
      <c r="J355" s="31"/>
      <c r="K355" s="74"/>
      <c r="L355" s="59" t="str">
        <f>IFERROR(TRIM(INDEX(_xlfn.TEXTSPLIT(Table3[[#This Row],[Name]],"|"),1,2)),"")</f>
        <v/>
      </c>
    </row>
    <row r="356" spans="1:12" s="22" customFormat="1" ht="14.4" hidden="1">
      <c r="A356" s="72" t="s">
        <v>1167</v>
      </c>
      <c r="B356" s="74"/>
      <c r="C356" s="74" t="s">
        <v>1324</v>
      </c>
      <c r="D356" s="33" t="str">
        <f t="shared" si="5"/>
        <v/>
      </c>
      <c r="E356" s="59" t="str">
        <f>IFERROR(TRIM(INDEX(_xlfn.TEXTSPLIT(Table3[[#This Row],[Name]],"|"),1,2)),"")</f>
        <v>Hi</v>
      </c>
      <c r="F356" s="74"/>
      <c r="G356" s="74"/>
      <c r="H356" s="74" t="s">
        <v>736</v>
      </c>
      <c r="I356" s="74" t="s">
        <v>451</v>
      </c>
      <c r="J356" s="31"/>
      <c r="K356" s="74"/>
      <c r="L356" s="59" t="str">
        <f>IFERROR(TRIM(INDEX(_xlfn.TEXTSPLIT(Table3[[#This Row],[Name]],"|"),1,2)),"")</f>
        <v>Hi</v>
      </c>
    </row>
    <row r="357" spans="1:12" s="22" customFormat="1" ht="14.4" hidden="1">
      <c r="A357" s="72" t="s">
        <v>1167</v>
      </c>
      <c r="B357" s="74"/>
      <c r="C357" s="74" t="s">
        <v>1325</v>
      </c>
      <c r="D357" s="33" t="str">
        <f t="shared" si="5"/>
        <v/>
      </c>
      <c r="E357" s="59" t="str">
        <f>IFERROR(TRIM(INDEX(_xlfn.TEXTSPLIT(Table3[[#This Row],[Name]],"|"),1,2)),"")</f>
        <v>HiHi</v>
      </c>
      <c r="F357" s="74"/>
      <c r="G357" s="74"/>
      <c r="H357" s="74" t="s">
        <v>736</v>
      </c>
      <c r="I357" s="74" t="s">
        <v>451</v>
      </c>
      <c r="J357" s="31"/>
      <c r="K357" s="74"/>
      <c r="L357" s="59" t="str">
        <f>IFERROR(TRIM(INDEX(_xlfn.TEXTSPLIT(Table3[[#This Row],[Name]],"|"),1,2)),"")</f>
        <v>HiHi</v>
      </c>
    </row>
    <row r="358" spans="1:12" s="22" customFormat="1" ht="14.4" hidden="1">
      <c r="A358" s="72" t="s">
        <v>1167</v>
      </c>
      <c r="B358" s="74"/>
      <c r="C358" s="74" t="s">
        <v>1326</v>
      </c>
      <c r="D358" s="33" t="str">
        <f t="shared" si="5"/>
        <v/>
      </c>
      <c r="E358" s="59" t="str">
        <f>IFERROR(TRIM(INDEX(_xlfn.TEXTSPLIT(Table3[[#This Row],[Name]],"|"),1,2)),"")</f>
        <v>Lo</v>
      </c>
      <c r="F358" s="74"/>
      <c r="G358" s="74"/>
      <c r="H358" s="74" t="s">
        <v>736</v>
      </c>
      <c r="I358" s="74" t="s">
        <v>451</v>
      </c>
      <c r="J358" s="31"/>
      <c r="K358" s="74"/>
      <c r="L358" s="59" t="str">
        <f>IFERROR(TRIM(INDEX(_xlfn.TEXTSPLIT(Table3[[#This Row],[Name]],"|"),1,2)),"")</f>
        <v>Lo</v>
      </c>
    </row>
    <row r="359" spans="1:12" s="22" customFormat="1" ht="14.4" hidden="1">
      <c r="A359" s="72" t="s">
        <v>1167</v>
      </c>
      <c r="B359" s="74"/>
      <c r="C359" s="74" t="s">
        <v>1327</v>
      </c>
      <c r="D359" s="33" t="str">
        <f t="shared" si="5"/>
        <v/>
      </c>
      <c r="E359" s="59" t="str">
        <f>IFERROR(TRIM(INDEX(_xlfn.TEXTSPLIT(Table3[[#This Row],[Name]],"|"),1,2)),"")</f>
        <v>LoLo</v>
      </c>
      <c r="F359" s="74"/>
      <c r="G359" s="74"/>
      <c r="H359" s="74" t="s">
        <v>736</v>
      </c>
      <c r="I359" s="74" t="s">
        <v>451</v>
      </c>
      <c r="J359" s="31"/>
      <c r="K359" s="74"/>
      <c r="L359" s="59" t="str">
        <f>IFERROR(TRIM(INDEX(_xlfn.TEXTSPLIT(Table3[[#This Row],[Name]],"|"),1,2)),"")</f>
        <v>LoLo</v>
      </c>
    </row>
    <row r="360" spans="1:12" s="22" customFormat="1" ht="14.4" hidden="1">
      <c r="A360" s="72" t="s">
        <v>1167</v>
      </c>
      <c r="B360" s="74"/>
      <c r="C360" s="74" t="s">
        <v>1328</v>
      </c>
      <c r="D360" s="33" t="str">
        <f t="shared" si="5"/>
        <v/>
      </c>
      <c r="E360" s="59" t="str">
        <f>IFERROR(TRIM(INDEX(_xlfn.TEXTSPLIT(Table3[[#This Row],[Name]],"|"),1,2)),"")</f>
        <v>Pre-alarm Hi</v>
      </c>
      <c r="F360" s="74"/>
      <c r="G360" s="74"/>
      <c r="H360" s="74" t="s">
        <v>736</v>
      </c>
      <c r="I360" s="74" t="s">
        <v>451</v>
      </c>
      <c r="J360" s="31"/>
      <c r="K360" s="74"/>
      <c r="L360" s="59" t="str">
        <f>IFERROR(TRIM(INDEX(_xlfn.TEXTSPLIT(Table3[[#This Row],[Name]],"|"),1,2)),"")</f>
        <v>Pre-alarm Hi</v>
      </c>
    </row>
    <row r="361" spans="1:12" s="22" customFormat="1" ht="14.4" hidden="1">
      <c r="A361" s="72" t="s">
        <v>1167</v>
      </c>
      <c r="B361" s="74"/>
      <c r="C361" s="74" t="s">
        <v>1329</v>
      </c>
      <c r="D361" s="33" t="str">
        <f t="shared" si="5"/>
        <v/>
      </c>
      <c r="E361" s="59" t="str">
        <f>IFERROR(TRIM(INDEX(_xlfn.TEXTSPLIT(Table3[[#This Row],[Name]],"|"),1,2)),"")</f>
        <v>Pre-alarm Lo</v>
      </c>
      <c r="F361" s="74"/>
      <c r="G361" s="74"/>
      <c r="H361" s="74" t="s">
        <v>736</v>
      </c>
      <c r="I361" s="74" t="s">
        <v>451</v>
      </c>
      <c r="J361" s="31"/>
      <c r="K361" s="74"/>
      <c r="L361" s="59" t="str">
        <f>IFERROR(TRIM(INDEX(_xlfn.TEXTSPLIT(Table3[[#This Row],[Name]],"|"),1,2)),"")</f>
        <v>Pre-alarm Lo</v>
      </c>
    </row>
    <row r="362" spans="1:12" s="22" customFormat="1" ht="14.4" hidden="1">
      <c r="A362" s="72" t="s">
        <v>1167</v>
      </c>
      <c r="B362" s="74"/>
      <c r="C362" s="74" t="s">
        <v>1330</v>
      </c>
      <c r="D362" s="33" t="str">
        <f t="shared" si="5"/>
        <v/>
      </c>
      <c r="E362" s="59" t="str">
        <f>IFERROR(TRIM(INDEX(_xlfn.TEXTSPLIT(Table3[[#This Row],[Name]],"|"),1,2)),"")</f>
        <v/>
      </c>
      <c r="F362" s="74"/>
      <c r="G362" s="74"/>
      <c r="H362" s="74" t="s">
        <v>451</v>
      </c>
      <c r="I362" s="74" t="s">
        <v>451</v>
      </c>
      <c r="J362" s="31"/>
      <c r="K362" s="74"/>
      <c r="L362" s="59" t="str">
        <f>IFERROR(TRIM(INDEX(_xlfn.TEXTSPLIT(Table3[[#This Row],[Name]],"|"),1,2)),"")</f>
        <v/>
      </c>
    </row>
    <row r="363" spans="1:12" s="22" customFormat="1" ht="14.4" hidden="1">
      <c r="A363" s="72" t="s">
        <v>1167</v>
      </c>
      <c r="B363" s="74"/>
      <c r="C363" s="74" t="s">
        <v>1331</v>
      </c>
      <c r="D363" s="33" t="str">
        <f t="shared" si="5"/>
        <v/>
      </c>
      <c r="E363" s="59" t="str">
        <f>IFERROR(TRIM(INDEX(_xlfn.TEXTSPLIT(Table3[[#This Row],[Name]],"|"),1,2)),"")</f>
        <v>Hi</v>
      </c>
      <c r="F363" s="74"/>
      <c r="G363" s="74"/>
      <c r="H363" s="74" t="s">
        <v>736</v>
      </c>
      <c r="I363" s="74" t="s">
        <v>451</v>
      </c>
      <c r="J363" s="31"/>
      <c r="K363" s="74"/>
      <c r="L363" s="59" t="str">
        <f>IFERROR(TRIM(INDEX(_xlfn.TEXTSPLIT(Table3[[#This Row],[Name]],"|"),1,2)),"")</f>
        <v>Hi</v>
      </c>
    </row>
    <row r="364" spans="1:12" s="22" customFormat="1" ht="14.4" hidden="1">
      <c r="A364" s="72" t="s">
        <v>1167</v>
      </c>
      <c r="B364" s="74"/>
      <c r="C364" s="74" t="s">
        <v>1332</v>
      </c>
      <c r="D364" s="33" t="str">
        <f t="shared" si="5"/>
        <v/>
      </c>
      <c r="E364" s="59" t="str">
        <f>IFERROR(TRIM(INDEX(_xlfn.TEXTSPLIT(Table3[[#This Row],[Name]],"|"),1,2)),"")</f>
        <v>HiHi</v>
      </c>
      <c r="F364" s="74"/>
      <c r="G364" s="74"/>
      <c r="H364" s="74" t="s">
        <v>736</v>
      </c>
      <c r="I364" s="74" t="s">
        <v>451</v>
      </c>
      <c r="J364" s="31"/>
      <c r="K364" s="74"/>
      <c r="L364" s="59" t="str">
        <f>IFERROR(TRIM(INDEX(_xlfn.TEXTSPLIT(Table3[[#This Row],[Name]],"|"),1,2)),"")</f>
        <v>HiHi</v>
      </c>
    </row>
    <row r="365" spans="1:12" s="22" customFormat="1" ht="14.4" hidden="1">
      <c r="A365" s="72" t="s">
        <v>1167</v>
      </c>
      <c r="B365" s="74"/>
      <c r="C365" s="74" t="s">
        <v>1333</v>
      </c>
      <c r="D365" s="33" t="str">
        <f t="shared" si="5"/>
        <v/>
      </c>
      <c r="E365" s="59" t="str">
        <f>IFERROR(TRIM(INDEX(_xlfn.TEXTSPLIT(Table3[[#This Row],[Name]],"|"),1,2)),"")</f>
        <v>Lo</v>
      </c>
      <c r="F365" s="74"/>
      <c r="G365" s="74"/>
      <c r="H365" s="74" t="s">
        <v>736</v>
      </c>
      <c r="I365" s="74" t="s">
        <v>451</v>
      </c>
      <c r="J365" s="31"/>
      <c r="K365" s="74"/>
      <c r="L365" s="59" t="str">
        <f>IFERROR(TRIM(INDEX(_xlfn.TEXTSPLIT(Table3[[#This Row],[Name]],"|"),1,2)),"")</f>
        <v>Lo</v>
      </c>
    </row>
    <row r="366" spans="1:12" s="22" customFormat="1" ht="14.4" hidden="1">
      <c r="A366" s="72" t="s">
        <v>1167</v>
      </c>
      <c r="B366" s="74"/>
      <c r="C366" s="74" t="s">
        <v>1334</v>
      </c>
      <c r="D366" s="33" t="str">
        <f t="shared" si="5"/>
        <v/>
      </c>
      <c r="E366" s="59" t="str">
        <f>IFERROR(TRIM(INDEX(_xlfn.TEXTSPLIT(Table3[[#This Row],[Name]],"|"),1,2)),"")</f>
        <v>LoLo</v>
      </c>
      <c r="F366" s="74"/>
      <c r="G366" s="74"/>
      <c r="H366" s="74" t="s">
        <v>736</v>
      </c>
      <c r="I366" s="74" t="s">
        <v>451</v>
      </c>
      <c r="J366" s="31"/>
      <c r="K366" s="74"/>
      <c r="L366" s="59" t="str">
        <f>IFERROR(TRIM(INDEX(_xlfn.TEXTSPLIT(Table3[[#This Row],[Name]],"|"),1,2)),"")</f>
        <v>LoLo</v>
      </c>
    </row>
    <row r="367" spans="1:12" s="22" customFormat="1" ht="14.4" hidden="1">
      <c r="A367" s="72" t="s">
        <v>1167</v>
      </c>
      <c r="B367" s="74"/>
      <c r="C367" s="74" t="s">
        <v>1335</v>
      </c>
      <c r="D367" s="33" t="str">
        <f t="shared" si="5"/>
        <v/>
      </c>
      <c r="E367" s="59" t="str">
        <f>IFERROR(TRIM(INDEX(_xlfn.TEXTSPLIT(Table3[[#This Row],[Name]],"|"),1,2)),"")</f>
        <v/>
      </c>
      <c r="F367" s="74"/>
      <c r="G367" s="74"/>
      <c r="H367" s="74" t="s">
        <v>451</v>
      </c>
      <c r="I367" s="74" t="s">
        <v>451</v>
      </c>
      <c r="J367" s="31"/>
      <c r="K367" s="74"/>
      <c r="L367" s="59" t="str">
        <f>IFERROR(TRIM(INDEX(_xlfn.TEXTSPLIT(Table3[[#This Row],[Name]],"|"),1,2)),"")</f>
        <v/>
      </c>
    </row>
    <row r="368" spans="1:12" s="22" customFormat="1" ht="14.4" hidden="1">
      <c r="A368" s="72" t="s">
        <v>1167</v>
      </c>
      <c r="B368" s="74"/>
      <c r="C368" s="74" t="s">
        <v>1336</v>
      </c>
      <c r="D368" s="33" t="str">
        <f t="shared" si="5"/>
        <v/>
      </c>
      <c r="E368" s="59" t="str">
        <f>IFERROR(TRIM(INDEX(_xlfn.TEXTSPLIT(Table3[[#This Row],[Name]],"|"),1,2)),"")</f>
        <v>1h AVG</v>
      </c>
      <c r="F368" s="74"/>
      <c r="G368" s="74"/>
      <c r="H368" s="74" t="s">
        <v>736</v>
      </c>
      <c r="I368" s="74" t="s">
        <v>451</v>
      </c>
      <c r="J368" s="31"/>
      <c r="K368" s="74"/>
      <c r="L368" s="59" t="str">
        <f>IFERROR(TRIM(INDEX(_xlfn.TEXTSPLIT(Table3[[#This Row],[Name]],"|"),1,2)),"")</f>
        <v>1h AVG</v>
      </c>
    </row>
    <row r="369" spans="1:12" s="22" customFormat="1" ht="14.4" hidden="1">
      <c r="A369" s="72" t="s">
        <v>1167</v>
      </c>
      <c r="B369" s="74"/>
      <c r="C369" s="74" t="s">
        <v>1337</v>
      </c>
      <c r="D369" s="33" t="str">
        <f t="shared" si="5"/>
        <v/>
      </c>
      <c r="E369" s="59" t="str">
        <f>IFERROR(TRIM(INDEX(_xlfn.TEXTSPLIT(Table3[[#This Row],[Name]],"|"),1,2)),"")</f>
        <v>Hi</v>
      </c>
      <c r="F369" s="74"/>
      <c r="G369" s="74"/>
      <c r="H369" s="74" t="s">
        <v>736</v>
      </c>
      <c r="I369" s="74" t="s">
        <v>451</v>
      </c>
      <c r="J369" s="31"/>
      <c r="K369" s="74"/>
      <c r="L369" s="59" t="str">
        <f>IFERROR(TRIM(INDEX(_xlfn.TEXTSPLIT(Table3[[#This Row],[Name]],"|"),1,2)),"")</f>
        <v>Hi</v>
      </c>
    </row>
    <row r="370" spans="1:12" s="22" customFormat="1" ht="14.4" hidden="1">
      <c r="A370" s="72" t="s">
        <v>1167</v>
      </c>
      <c r="B370" s="74"/>
      <c r="C370" s="74" t="s">
        <v>1338</v>
      </c>
      <c r="D370" s="33" t="str">
        <f t="shared" si="5"/>
        <v/>
      </c>
      <c r="E370" s="59" t="str">
        <f>IFERROR(TRIM(INDEX(_xlfn.TEXTSPLIT(Table3[[#This Row],[Name]],"|"),1,2)),"")</f>
        <v>HiHi</v>
      </c>
      <c r="F370" s="74"/>
      <c r="G370" s="74"/>
      <c r="H370" s="74" t="s">
        <v>736</v>
      </c>
      <c r="I370" s="74" t="s">
        <v>451</v>
      </c>
      <c r="J370" s="31"/>
      <c r="K370" s="74"/>
      <c r="L370" s="59" t="str">
        <f>IFERROR(TRIM(INDEX(_xlfn.TEXTSPLIT(Table3[[#This Row],[Name]],"|"),1,2)),"")</f>
        <v>HiHi</v>
      </c>
    </row>
    <row r="371" spans="1:12" s="22" customFormat="1" ht="14.4" hidden="1">
      <c r="A371" s="72" t="s">
        <v>1167</v>
      </c>
      <c r="B371" s="74"/>
      <c r="C371" s="74" t="s">
        <v>1339</v>
      </c>
      <c r="D371" s="33" t="str">
        <f t="shared" si="5"/>
        <v/>
      </c>
      <c r="E371" s="59" t="str">
        <f>IFERROR(TRIM(INDEX(_xlfn.TEXTSPLIT(Table3[[#This Row],[Name]],"|"),1,2)),"")</f>
        <v>Lo</v>
      </c>
      <c r="F371" s="74"/>
      <c r="G371" s="74"/>
      <c r="H371" s="74" t="s">
        <v>736</v>
      </c>
      <c r="I371" s="74" t="s">
        <v>451</v>
      </c>
      <c r="J371" s="31"/>
      <c r="K371" s="74"/>
      <c r="L371" s="59" t="str">
        <f>IFERROR(TRIM(INDEX(_xlfn.TEXTSPLIT(Table3[[#This Row],[Name]],"|"),1,2)),"")</f>
        <v>Lo</v>
      </c>
    </row>
    <row r="372" spans="1:12" s="22" customFormat="1" ht="14.4" hidden="1">
      <c r="A372" s="72" t="s">
        <v>1167</v>
      </c>
      <c r="B372" s="74"/>
      <c r="C372" s="74" t="s">
        <v>1340</v>
      </c>
      <c r="D372" s="33" t="str">
        <f t="shared" si="5"/>
        <v/>
      </c>
      <c r="E372" s="59" t="str">
        <f>IFERROR(TRIM(INDEX(_xlfn.TEXTSPLIT(Table3[[#This Row],[Name]],"|"),1,2)),"")</f>
        <v>LoLo</v>
      </c>
      <c r="F372" s="74"/>
      <c r="G372" s="74"/>
      <c r="H372" s="74" t="s">
        <v>736</v>
      </c>
      <c r="I372" s="74" t="s">
        <v>451</v>
      </c>
      <c r="J372" s="31"/>
      <c r="K372" s="74"/>
      <c r="L372" s="59" t="str">
        <f>IFERROR(TRIM(INDEX(_xlfn.TEXTSPLIT(Table3[[#This Row],[Name]],"|"),1,2)),"")</f>
        <v>LoLo</v>
      </c>
    </row>
    <row r="373" spans="1:12" s="22" customFormat="1" ht="14.4" hidden="1">
      <c r="A373" s="72" t="s">
        <v>1167</v>
      </c>
      <c r="B373" s="74"/>
      <c r="C373" s="74" t="s">
        <v>1341</v>
      </c>
      <c r="D373" s="33" t="str">
        <f t="shared" si="5"/>
        <v/>
      </c>
      <c r="E373" s="59" t="str">
        <f>IFERROR(TRIM(INDEX(_xlfn.TEXTSPLIT(Table3[[#This Row],[Name]],"|"),1,2)),"")</f>
        <v/>
      </c>
      <c r="F373" s="74"/>
      <c r="G373" s="74"/>
      <c r="H373" s="74" t="s">
        <v>451</v>
      </c>
      <c r="I373" s="74" t="s">
        <v>451</v>
      </c>
      <c r="J373" s="31"/>
      <c r="K373" s="74"/>
      <c r="L373" s="59" t="str">
        <f>IFERROR(TRIM(INDEX(_xlfn.TEXTSPLIT(Table3[[#This Row],[Name]],"|"),1,2)),"")</f>
        <v/>
      </c>
    </row>
    <row r="374" spans="1:12" s="22" customFormat="1" ht="14.4" hidden="1">
      <c r="A374" s="72" t="s">
        <v>1167</v>
      </c>
      <c r="B374" s="74"/>
      <c r="C374" s="74" t="s">
        <v>1342</v>
      </c>
      <c r="D374" s="33" t="str">
        <f t="shared" si="5"/>
        <v/>
      </c>
      <c r="E374" s="59" t="str">
        <f>IFERROR(TRIM(INDEX(_xlfn.TEXTSPLIT(Table3[[#This Row],[Name]],"|"),1,2)),"")</f>
        <v>1h AVG</v>
      </c>
      <c r="F374" s="74"/>
      <c r="G374" s="74"/>
      <c r="H374" s="74" t="s">
        <v>736</v>
      </c>
      <c r="I374" s="74" t="s">
        <v>451</v>
      </c>
      <c r="J374" s="31"/>
      <c r="K374" s="74"/>
      <c r="L374" s="59" t="str">
        <f>IFERROR(TRIM(INDEX(_xlfn.TEXTSPLIT(Table3[[#This Row],[Name]],"|"),1,2)),"")</f>
        <v>1h AVG</v>
      </c>
    </row>
    <row r="375" spans="1:12" s="22" customFormat="1" ht="14.4" hidden="1">
      <c r="A375" s="72" t="s">
        <v>1167</v>
      </c>
      <c r="B375" s="74"/>
      <c r="C375" s="74" t="s">
        <v>1343</v>
      </c>
      <c r="D375" s="33" t="str">
        <f t="shared" si="5"/>
        <v/>
      </c>
      <c r="E375" s="59" t="str">
        <f>IFERROR(TRIM(INDEX(_xlfn.TEXTSPLIT(Table3[[#This Row],[Name]],"|"),1,2)),"")</f>
        <v>Hi</v>
      </c>
      <c r="F375" s="74"/>
      <c r="G375" s="74"/>
      <c r="H375" s="74" t="s">
        <v>736</v>
      </c>
      <c r="I375" s="74" t="s">
        <v>451</v>
      </c>
      <c r="J375" s="31"/>
      <c r="K375" s="74"/>
      <c r="L375" s="59" t="str">
        <f>IFERROR(TRIM(INDEX(_xlfn.TEXTSPLIT(Table3[[#This Row],[Name]],"|"),1,2)),"")</f>
        <v>Hi</v>
      </c>
    </row>
    <row r="376" spans="1:12" s="22" customFormat="1" ht="14.4" hidden="1">
      <c r="A376" s="72" t="s">
        <v>1167</v>
      </c>
      <c r="B376" s="74"/>
      <c r="C376" s="74" t="s">
        <v>1344</v>
      </c>
      <c r="D376" s="33" t="str">
        <f t="shared" si="5"/>
        <v/>
      </c>
      <c r="E376" s="59" t="str">
        <f>IFERROR(TRIM(INDEX(_xlfn.TEXTSPLIT(Table3[[#This Row],[Name]],"|"),1,2)),"")</f>
        <v>HiHi</v>
      </c>
      <c r="F376" s="74"/>
      <c r="G376" s="74"/>
      <c r="H376" s="74" t="s">
        <v>736</v>
      </c>
      <c r="I376" s="74" t="s">
        <v>451</v>
      </c>
      <c r="J376" s="31"/>
      <c r="K376" s="74"/>
      <c r="L376" s="59" t="str">
        <f>IFERROR(TRIM(INDEX(_xlfn.TEXTSPLIT(Table3[[#This Row],[Name]],"|"),1,2)),"")</f>
        <v>HiHi</v>
      </c>
    </row>
    <row r="377" spans="1:12" s="22" customFormat="1" ht="14.4" hidden="1">
      <c r="A377" s="72" t="s">
        <v>1167</v>
      </c>
      <c r="B377" s="74"/>
      <c r="C377" s="74" t="s">
        <v>1345</v>
      </c>
      <c r="D377" s="33" t="str">
        <f t="shared" si="5"/>
        <v/>
      </c>
      <c r="E377" s="59" t="str">
        <f>IFERROR(TRIM(INDEX(_xlfn.TEXTSPLIT(Table3[[#This Row],[Name]],"|"),1,2)),"")</f>
        <v>Lo</v>
      </c>
      <c r="F377" s="74"/>
      <c r="G377" s="74"/>
      <c r="H377" s="74" t="s">
        <v>736</v>
      </c>
      <c r="I377" s="74" t="s">
        <v>451</v>
      </c>
      <c r="J377" s="31"/>
      <c r="K377" s="74"/>
      <c r="L377" s="59" t="str">
        <f>IFERROR(TRIM(INDEX(_xlfn.TEXTSPLIT(Table3[[#This Row],[Name]],"|"),1,2)),"")</f>
        <v>Lo</v>
      </c>
    </row>
    <row r="378" spans="1:12" s="22" customFormat="1" ht="14.4" hidden="1">
      <c r="A378" s="72" t="s">
        <v>1167</v>
      </c>
      <c r="B378" s="74"/>
      <c r="C378" s="74" t="s">
        <v>1346</v>
      </c>
      <c r="D378" s="33" t="str">
        <f t="shared" si="5"/>
        <v/>
      </c>
      <c r="E378" s="59" t="str">
        <f>IFERROR(TRIM(INDEX(_xlfn.TEXTSPLIT(Table3[[#This Row],[Name]],"|"),1,2)),"")</f>
        <v>LoLo</v>
      </c>
      <c r="F378" s="74"/>
      <c r="G378" s="74"/>
      <c r="H378" s="74" t="s">
        <v>736</v>
      </c>
      <c r="I378" s="74" t="s">
        <v>451</v>
      </c>
      <c r="J378" s="31"/>
      <c r="K378" s="74"/>
      <c r="L378" s="59" t="str">
        <f>IFERROR(TRIM(INDEX(_xlfn.TEXTSPLIT(Table3[[#This Row],[Name]],"|"),1,2)),"")</f>
        <v>LoLo</v>
      </c>
    </row>
    <row r="379" spans="1:12" s="22" customFormat="1" ht="14.4" hidden="1">
      <c r="A379" s="72" t="s">
        <v>1167</v>
      </c>
      <c r="B379" s="74"/>
      <c r="C379" s="74" t="s">
        <v>1347</v>
      </c>
      <c r="D379" s="33" t="str">
        <f t="shared" si="5"/>
        <v/>
      </c>
      <c r="E379" s="59" t="str">
        <f>IFERROR(TRIM(INDEX(_xlfn.TEXTSPLIT(Table3[[#This Row],[Name]],"|"),1,2)),"")</f>
        <v/>
      </c>
      <c r="F379" s="74"/>
      <c r="G379" s="74"/>
      <c r="H379" s="74" t="s">
        <v>451</v>
      </c>
      <c r="I379" s="74" t="s">
        <v>451</v>
      </c>
      <c r="J379" s="31"/>
      <c r="K379" s="74"/>
      <c r="L379" s="59" t="str">
        <f>IFERROR(TRIM(INDEX(_xlfn.TEXTSPLIT(Table3[[#This Row],[Name]],"|"),1,2)),"")</f>
        <v/>
      </c>
    </row>
    <row r="380" spans="1:12" s="22" customFormat="1" ht="14.4" hidden="1">
      <c r="A380" s="72" t="s">
        <v>1167</v>
      </c>
      <c r="B380" s="74"/>
      <c r="C380" s="74" t="s">
        <v>1348</v>
      </c>
      <c r="D380" s="33" t="str">
        <f t="shared" si="5"/>
        <v/>
      </c>
      <c r="E380" s="59" t="str">
        <f>IFERROR(TRIM(INDEX(_xlfn.TEXTSPLIT(Table3[[#This Row],[Name]],"|"),1,2)),"")</f>
        <v>1h AVG</v>
      </c>
      <c r="F380" s="74"/>
      <c r="G380" s="74"/>
      <c r="H380" s="74" t="s">
        <v>736</v>
      </c>
      <c r="I380" s="74" t="s">
        <v>451</v>
      </c>
      <c r="J380" s="31"/>
      <c r="K380" s="74"/>
      <c r="L380" s="59" t="str">
        <f>IFERROR(TRIM(INDEX(_xlfn.TEXTSPLIT(Table3[[#This Row],[Name]],"|"),1,2)),"")</f>
        <v>1h AVG</v>
      </c>
    </row>
    <row r="381" spans="1:12" s="22" customFormat="1" ht="14.4" hidden="1">
      <c r="A381" s="72" t="s">
        <v>1167</v>
      </c>
      <c r="B381" s="74"/>
      <c r="C381" s="74" t="s">
        <v>1349</v>
      </c>
      <c r="D381" s="33" t="str">
        <f t="shared" si="5"/>
        <v/>
      </c>
      <c r="E381" s="59" t="str">
        <f>IFERROR(TRIM(INDEX(_xlfn.TEXTSPLIT(Table3[[#This Row],[Name]],"|"),1,2)),"")</f>
        <v>Hi</v>
      </c>
      <c r="F381" s="74"/>
      <c r="G381" s="74"/>
      <c r="H381" s="74" t="s">
        <v>736</v>
      </c>
      <c r="I381" s="74" t="s">
        <v>451</v>
      </c>
      <c r="J381" s="31"/>
      <c r="K381" s="74"/>
      <c r="L381" s="59" t="str">
        <f>IFERROR(TRIM(INDEX(_xlfn.TEXTSPLIT(Table3[[#This Row],[Name]],"|"),1,2)),"")</f>
        <v>Hi</v>
      </c>
    </row>
    <row r="382" spans="1:12" s="22" customFormat="1" ht="14.4" hidden="1">
      <c r="A382" s="72" t="s">
        <v>1167</v>
      </c>
      <c r="B382" s="74"/>
      <c r="C382" s="74" t="s">
        <v>1350</v>
      </c>
      <c r="D382" s="33" t="str">
        <f t="shared" si="5"/>
        <v/>
      </c>
      <c r="E382" s="59" t="str">
        <f>IFERROR(TRIM(INDEX(_xlfn.TEXTSPLIT(Table3[[#This Row],[Name]],"|"),1,2)),"")</f>
        <v>HiHi</v>
      </c>
      <c r="F382" s="74"/>
      <c r="G382" s="74"/>
      <c r="H382" s="74" t="s">
        <v>736</v>
      </c>
      <c r="I382" s="74" t="s">
        <v>451</v>
      </c>
      <c r="J382" s="31"/>
      <c r="K382" s="74"/>
      <c r="L382" s="59" t="str">
        <f>IFERROR(TRIM(INDEX(_xlfn.TEXTSPLIT(Table3[[#This Row],[Name]],"|"),1,2)),"")</f>
        <v>HiHi</v>
      </c>
    </row>
    <row r="383" spans="1:12" s="22" customFormat="1" ht="14.4" hidden="1">
      <c r="A383" s="72" t="s">
        <v>1167</v>
      </c>
      <c r="B383" s="74"/>
      <c r="C383" s="74" t="s">
        <v>1351</v>
      </c>
      <c r="D383" s="33" t="str">
        <f t="shared" si="5"/>
        <v/>
      </c>
      <c r="E383" s="59" t="str">
        <f>IFERROR(TRIM(INDEX(_xlfn.TEXTSPLIT(Table3[[#This Row],[Name]],"|"),1,2)),"")</f>
        <v>Lo</v>
      </c>
      <c r="F383" s="74"/>
      <c r="G383" s="74"/>
      <c r="H383" s="74" t="s">
        <v>736</v>
      </c>
      <c r="I383" s="74" t="s">
        <v>451</v>
      </c>
      <c r="J383" s="31"/>
      <c r="K383" s="74"/>
      <c r="L383" s="59" t="str">
        <f>IFERROR(TRIM(INDEX(_xlfn.TEXTSPLIT(Table3[[#This Row],[Name]],"|"),1,2)),"")</f>
        <v>Lo</v>
      </c>
    </row>
    <row r="384" spans="1:12" s="22" customFormat="1" ht="14.4" hidden="1">
      <c r="A384" s="72" t="s">
        <v>1167</v>
      </c>
      <c r="B384" s="74"/>
      <c r="C384" s="74" t="s">
        <v>1352</v>
      </c>
      <c r="D384" s="33" t="str">
        <f t="shared" si="5"/>
        <v/>
      </c>
      <c r="E384" s="59" t="str">
        <f>IFERROR(TRIM(INDEX(_xlfn.TEXTSPLIT(Table3[[#This Row],[Name]],"|"),1,2)),"")</f>
        <v>LoLo</v>
      </c>
      <c r="F384" s="74"/>
      <c r="G384" s="74"/>
      <c r="H384" s="74" t="s">
        <v>736</v>
      </c>
      <c r="I384" s="74" t="s">
        <v>451</v>
      </c>
      <c r="J384" s="31"/>
      <c r="K384" s="74"/>
      <c r="L384" s="59" t="str">
        <f>IFERROR(TRIM(INDEX(_xlfn.TEXTSPLIT(Table3[[#This Row],[Name]],"|"),1,2)),"")</f>
        <v>LoLo</v>
      </c>
    </row>
    <row r="385" spans="1:12" s="22" customFormat="1" ht="14.4" hidden="1">
      <c r="A385" s="72" t="s">
        <v>1167</v>
      </c>
      <c r="B385" s="74"/>
      <c r="C385" s="74" t="s">
        <v>587</v>
      </c>
      <c r="D385" s="33" t="str">
        <f t="shared" si="5"/>
        <v/>
      </c>
      <c r="E385" s="59" t="str">
        <f>IFERROR(TRIM(INDEX(_xlfn.TEXTSPLIT(Table3[[#This Row],[Name]],"|"),1,2)),"")</f>
        <v/>
      </c>
      <c r="F385" s="74"/>
      <c r="G385" s="74"/>
      <c r="H385" s="74" t="s">
        <v>451</v>
      </c>
      <c r="I385" s="74" t="s">
        <v>451</v>
      </c>
      <c r="J385" s="31"/>
      <c r="K385" s="74"/>
      <c r="L385" s="59" t="str">
        <f>IFERROR(TRIM(INDEX(_xlfn.TEXTSPLIT(Table3[[#This Row],[Name]],"|"),1,2)),"")</f>
        <v/>
      </c>
    </row>
    <row r="386" spans="1:12" s="22" customFormat="1" ht="14.4" hidden="1">
      <c r="A386" s="72" t="s">
        <v>1167</v>
      </c>
      <c r="B386" s="74"/>
      <c r="C386" s="74" t="s">
        <v>1353</v>
      </c>
      <c r="D386" s="33" t="str">
        <f t="shared" ref="D386:D449" si="6">_xlfn.REGEXREPLACE(F386, ".*-([A-Za-z]+)-([A-Za-z0-9]+).*", "$1$2")</f>
        <v/>
      </c>
      <c r="E386" s="59" t="str">
        <f>IFERROR(TRIM(INDEX(_xlfn.TEXTSPLIT(Table3[[#This Row],[Name]],"|"),1,2)),"")</f>
        <v>Hi</v>
      </c>
      <c r="F386" s="74"/>
      <c r="G386" s="74"/>
      <c r="H386" s="74" t="s">
        <v>736</v>
      </c>
      <c r="I386" s="74" t="s">
        <v>451</v>
      </c>
      <c r="J386" s="31"/>
      <c r="K386" s="74"/>
      <c r="L386" s="59" t="str">
        <f>IFERROR(TRIM(INDEX(_xlfn.TEXTSPLIT(Table3[[#This Row],[Name]],"|"),1,2)),"")</f>
        <v>Hi</v>
      </c>
    </row>
    <row r="387" spans="1:12" s="22" customFormat="1" ht="14.4" hidden="1">
      <c r="A387" s="72" t="s">
        <v>1167</v>
      </c>
      <c r="B387" s="74"/>
      <c r="C387" s="74" t="s">
        <v>1354</v>
      </c>
      <c r="D387" s="33" t="str">
        <f t="shared" si="6"/>
        <v/>
      </c>
      <c r="E387" s="59" t="str">
        <f>IFERROR(TRIM(INDEX(_xlfn.TEXTSPLIT(Table3[[#This Row],[Name]],"|"),1,2)),"")</f>
        <v>Lo</v>
      </c>
      <c r="F387" s="74"/>
      <c r="G387" s="74"/>
      <c r="H387" s="74" t="s">
        <v>736</v>
      </c>
      <c r="I387" s="74" t="s">
        <v>451</v>
      </c>
      <c r="J387" s="31"/>
      <c r="K387" s="74"/>
      <c r="L387" s="59" t="str">
        <f>IFERROR(TRIM(INDEX(_xlfn.TEXTSPLIT(Table3[[#This Row],[Name]],"|"),1,2)),"")</f>
        <v>Lo</v>
      </c>
    </row>
    <row r="388" spans="1:12" s="22" customFormat="1" ht="14.4" hidden="1">
      <c r="A388" s="72" t="s">
        <v>1167</v>
      </c>
      <c r="B388" s="74"/>
      <c r="C388" s="74" t="s">
        <v>1355</v>
      </c>
      <c r="D388" s="33" t="str">
        <f t="shared" si="6"/>
        <v/>
      </c>
      <c r="E388" s="59" t="str">
        <f>IFERROR(TRIM(INDEX(_xlfn.TEXTSPLIT(Table3[[#This Row],[Name]],"|"),1,2)),"")</f>
        <v>Pre-alarm Hi</v>
      </c>
      <c r="F388" s="74"/>
      <c r="G388" s="74"/>
      <c r="H388" s="74" t="s">
        <v>736</v>
      </c>
      <c r="I388" s="74" t="s">
        <v>451</v>
      </c>
      <c r="J388" s="31"/>
      <c r="K388" s="74"/>
      <c r="L388" s="59" t="str">
        <f>IFERROR(TRIM(INDEX(_xlfn.TEXTSPLIT(Table3[[#This Row],[Name]],"|"),1,2)),"")</f>
        <v>Pre-alarm Hi</v>
      </c>
    </row>
    <row r="389" spans="1:12" s="22" customFormat="1" ht="14.4" hidden="1">
      <c r="A389" s="72" t="s">
        <v>1167</v>
      </c>
      <c r="B389" s="74"/>
      <c r="C389" s="74" t="s">
        <v>1356</v>
      </c>
      <c r="D389" s="33" t="str">
        <f t="shared" si="6"/>
        <v/>
      </c>
      <c r="E389" s="59" t="str">
        <f>IFERROR(TRIM(INDEX(_xlfn.TEXTSPLIT(Table3[[#This Row],[Name]],"|"),1,2)),"")</f>
        <v>Pre-alarm Lo</v>
      </c>
      <c r="F389" s="74"/>
      <c r="G389" s="74"/>
      <c r="H389" s="74" t="s">
        <v>736</v>
      </c>
      <c r="I389" s="74" t="s">
        <v>451</v>
      </c>
      <c r="J389" s="31"/>
      <c r="K389" s="74"/>
      <c r="L389" s="59" t="str">
        <f>IFERROR(TRIM(INDEX(_xlfn.TEXTSPLIT(Table3[[#This Row],[Name]],"|"),1,2)),"")</f>
        <v>Pre-alarm Lo</v>
      </c>
    </row>
    <row r="390" spans="1:12" s="22" customFormat="1" ht="14.4" hidden="1">
      <c r="A390" s="72" t="s">
        <v>1167</v>
      </c>
      <c r="B390" s="74"/>
      <c r="C390" s="74" t="s">
        <v>590</v>
      </c>
      <c r="D390" s="33" t="str">
        <f t="shared" si="6"/>
        <v/>
      </c>
      <c r="E390" s="59" t="str">
        <f>IFERROR(TRIM(INDEX(_xlfn.TEXTSPLIT(Table3[[#This Row],[Name]],"|"),1,2)),"")</f>
        <v/>
      </c>
      <c r="F390" s="74"/>
      <c r="G390" s="74"/>
      <c r="H390" s="74" t="s">
        <v>451</v>
      </c>
      <c r="I390" s="74" t="s">
        <v>451</v>
      </c>
      <c r="J390" s="31"/>
      <c r="K390" s="74"/>
      <c r="L390" s="59" t="str">
        <f>IFERROR(TRIM(INDEX(_xlfn.TEXTSPLIT(Table3[[#This Row],[Name]],"|"),1,2)),"")</f>
        <v/>
      </c>
    </row>
    <row r="391" spans="1:12" s="22" customFormat="1" ht="14.4" hidden="1">
      <c r="A391" s="72" t="s">
        <v>1167</v>
      </c>
      <c r="B391" s="74"/>
      <c r="C391" s="74" t="s">
        <v>1357</v>
      </c>
      <c r="D391" s="33" t="str">
        <f t="shared" si="6"/>
        <v/>
      </c>
      <c r="E391" s="59" t="str">
        <f>IFERROR(TRIM(INDEX(_xlfn.TEXTSPLIT(Table3[[#This Row],[Name]],"|"),1,2)),"")</f>
        <v>Hi</v>
      </c>
      <c r="F391" s="74"/>
      <c r="G391" s="74"/>
      <c r="H391" s="74" t="s">
        <v>736</v>
      </c>
      <c r="I391" s="74" t="s">
        <v>451</v>
      </c>
      <c r="J391" s="31"/>
      <c r="K391" s="74"/>
      <c r="L391" s="59" t="str">
        <f>IFERROR(TRIM(INDEX(_xlfn.TEXTSPLIT(Table3[[#This Row],[Name]],"|"),1,2)),"")</f>
        <v>Hi</v>
      </c>
    </row>
    <row r="392" spans="1:12" s="22" customFormat="1" ht="14.4" hidden="1">
      <c r="A392" s="72" t="s">
        <v>1167</v>
      </c>
      <c r="B392" s="74"/>
      <c r="C392" s="74" t="s">
        <v>1358</v>
      </c>
      <c r="D392" s="33" t="str">
        <f t="shared" si="6"/>
        <v/>
      </c>
      <c r="E392" s="59" t="str">
        <f>IFERROR(TRIM(INDEX(_xlfn.TEXTSPLIT(Table3[[#This Row],[Name]],"|"),1,2)),"")</f>
        <v>Lo</v>
      </c>
      <c r="F392" s="74"/>
      <c r="G392" s="74"/>
      <c r="H392" s="74" t="s">
        <v>736</v>
      </c>
      <c r="I392" s="74" t="s">
        <v>451</v>
      </c>
      <c r="J392" s="31"/>
      <c r="K392" s="74"/>
      <c r="L392" s="59" t="str">
        <f>IFERROR(TRIM(INDEX(_xlfn.TEXTSPLIT(Table3[[#This Row],[Name]],"|"),1,2)),"")</f>
        <v>Lo</v>
      </c>
    </row>
    <row r="393" spans="1:12" s="22" customFormat="1" ht="14.4" hidden="1">
      <c r="A393" s="72" t="s">
        <v>1167</v>
      </c>
      <c r="B393" s="74"/>
      <c r="C393" s="74" t="s">
        <v>1359</v>
      </c>
      <c r="D393" s="33" t="str">
        <f t="shared" si="6"/>
        <v/>
      </c>
      <c r="E393" s="59" t="str">
        <f>IFERROR(TRIM(INDEX(_xlfn.TEXTSPLIT(Table3[[#This Row],[Name]],"|"),1,2)),"")</f>
        <v>Pre-alarm Hi</v>
      </c>
      <c r="F393" s="74"/>
      <c r="G393" s="74"/>
      <c r="H393" s="74" t="s">
        <v>736</v>
      </c>
      <c r="I393" s="74" t="s">
        <v>451</v>
      </c>
      <c r="J393" s="31"/>
      <c r="K393" s="74"/>
      <c r="L393" s="59" t="str">
        <f>IFERROR(TRIM(INDEX(_xlfn.TEXTSPLIT(Table3[[#This Row],[Name]],"|"),1,2)),"")</f>
        <v>Pre-alarm Hi</v>
      </c>
    </row>
    <row r="394" spans="1:12" s="22" customFormat="1" ht="14.4" hidden="1">
      <c r="A394" s="72" t="s">
        <v>1167</v>
      </c>
      <c r="B394" s="74"/>
      <c r="C394" s="74" t="s">
        <v>1360</v>
      </c>
      <c r="D394" s="33" t="str">
        <f t="shared" si="6"/>
        <v/>
      </c>
      <c r="E394" s="59" t="str">
        <f>IFERROR(TRIM(INDEX(_xlfn.TEXTSPLIT(Table3[[#This Row],[Name]],"|"),1,2)),"")</f>
        <v>Pre-alarm Lo</v>
      </c>
      <c r="F394" s="74"/>
      <c r="G394" s="74"/>
      <c r="H394" s="74" t="s">
        <v>736</v>
      </c>
      <c r="I394" s="74" t="s">
        <v>451</v>
      </c>
      <c r="J394" s="31"/>
      <c r="K394" s="74"/>
      <c r="L394" s="59" t="str">
        <f>IFERROR(TRIM(INDEX(_xlfn.TEXTSPLIT(Table3[[#This Row],[Name]],"|"),1,2)),"")</f>
        <v>Pre-alarm Lo</v>
      </c>
    </row>
    <row r="395" spans="1:12" s="22" customFormat="1" ht="14.4" hidden="1">
      <c r="A395" s="72" t="s">
        <v>1167</v>
      </c>
      <c r="B395" s="74"/>
      <c r="C395" s="74" t="s">
        <v>1361</v>
      </c>
      <c r="D395" s="33" t="str">
        <f t="shared" si="6"/>
        <v/>
      </c>
      <c r="E395" s="59" t="str">
        <f>IFERROR(TRIM(INDEX(_xlfn.TEXTSPLIT(Table3[[#This Row],[Name]],"|"),1,2)),"")</f>
        <v/>
      </c>
      <c r="F395" s="74"/>
      <c r="G395" s="74"/>
      <c r="H395" s="74" t="s">
        <v>451</v>
      </c>
      <c r="I395" s="74" t="s">
        <v>451</v>
      </c>
      <c r="J395" s="31"/>
      <c r="K395" s="74"/>
      <c r="L395" s="59" t="str">
        <f>IFERROR(TRIM(INDEX(_xlfn.TEXTSPLIT(Table3[[#This Row],[Name]],"|"),1,2)),"")</f>
        <v/>
      </c>
    </row>
    <row r="396" spans="1:12" s="22" customFormat="1" ht="14.4" hidden="1">
      <c r="A396" s="72" t="s">
        <v>1167</v>
      </c>
      <c r="B396" s="74"/>
      <c r="C396" s="74" t="s">
        <v>1362</v>
      </c>
      <c r="D396" s="33" t="str">
        <f t="shared" si="6"/>
        <v/>
      </c>
      <c r="E396" s="59" t="str">
        <f>IFERROR(TRIM(INDEX(_xlfn.TEXTSPLIT(Table3[[#This Row],[Name]],"|"),1,2)),"")</f>
        <v>Hi</v>
      </c>
      <c r="F396" s="74"/>
      <c r="G396" s="74"/>
      <c r="H396" s="74" t="s">
        <v>736</v>
      </c>
      <c r="I396" s="74" t="s">
        <v>451</v>
      </c>
      <c r="J396" s="31"/>
      <c r="K396" s="74"/>
      <c r="L396" s="59" t="str">
        <f>IFERROR(TRIM(INDEX(_xlfn.TEXTSPLIT(Table3[[#This Row],[Name]],"|"),1,2)),"")</f>
        <v>Hi</v>
      </c>
    </row>
    <row r="397" spans="1:12" s="22" customFormat="1" ht="14.4" hidden="1">
      <c r="A397" s="72" t="s">
        <v>1167</v>
      </c>
      <c r="B397" s="74"/>
      <c r="C397" s="74" t="s">
        <v>1363</v>
      </c>
      <c r="D397" s="33" t="str">
        <f t="shared" si="6"/>
        <v/>
      </c>
      <c r="E397" s="59" t="str">
        <f>IFERROR(TRIM(INDEX(_xlfn.TEXTSPLIT(Table3[[#This Row],[Name]],"|"),1,2)),"")</f>
        <v>HiHi</v>
      </c>
      <c r="F397" s="74"/>
      <c r="G397" s="74"/>
      <c r="H397" s="74" t="s">
        <v>736</v>
      </c>
      <c r="I397" s="74" t="s">
        <v>451</v>
      </c>
      <c r="J397" s="31"/>
      <c r="K397" s="74"/>
      <c r="L397" s="59" t="str">
        <f>IFERROR(TRIM(INDEX(_xlfn.TEXTSPLIT(Table3[[#This Row],[Name]],"|"),1,2)),"")</f>
        <v>HiHi</v>
      </c>
    </row>
    <row r="398" spans="1:12" s="22" customFormat="1" ht="14.4" hidden="1">
      <c r="A398" s="72" t="s">
        <v>1167</v>
      </c>
      <c r="B398" s="74"/>
      <c r="C398" s="74" t="s">
        <v>1364</v>
      </c>
      <c r="D398" s="33" t="str">
        <f t="shared" si="6"/>
        <v/>
      </c>
      <c r="E398" s="59" t="str">
        <f>IFERROR(TRIM(INDEX(_xlfn.TEXTSPLIT(Table3[[#This Row],[Name]],"|"),1,2)),"")</f>
        <v>Lo</v>
      </c>
      <c r="F398" s="74"/>
      <c r="G398" s="74"/>
      <c r="H398" s="74" t="s">
        <v>736</v>
      </c>
      <c r="I398" s="74" t="s">
        <v>451</v>
      </c>
      <c r="J398" s="31"/>
      <c r="K398" s="74"/>
      <c r="L398" s="59" t="str">
        <f>IFERROR(TRIM(INDEX(_xlfn.TEXTSPLIT(Table3[[#This Row],[Name]],"|"),1,2)),"")</f>
        <v>Lo</v>
      </c>
    </row>
    <row r="399" spans="1:12" s="22" customFormat="1" ht="14.4" hidden="1">
      <c r="A399" s="72" t="s">
        <v>1167</v>
      </c>
      <c r="B399" s="74"/>
      <c r="C399" s="74" t="s">
        <v>1365</v>
      </c>
      <c r="D399" s="33" t="str">
        <f t="shared" si="6"/>
        <v/>
      </c>
      <c r="E399" s="59" t="str">
        <f>IFERROR(TRIM(INDEX(_xlfn.TEXTSPLIT(Table3[[#This Row],[Name]],"|"),1,2)),"")</f>
        <v>Pre-alarm Hi</v>
      </c>
      <c r="F399" s="74"/>
      <c r="G399" s="74"/>
      <c r="H399" s="74" t="s">
        <v>736</v>
      </c>
      <c r="I399" s="74" t="s">
        <v>451</v>
      </c>
      <c r="J399" s="31"/>
      <c r="K399" s="74"/>
      <c r="L399" s="59" t="str">
        <f>IFERROR(TRIM(INDEX(_xlfn.TEXTSPLIT(Table3[[#This Row],[Name]],"|"),1,2)),"")</f>
        <v>Pre-alarm Hi</v>
      </c>
    </row>
    <row r="400" spans="1:12" s="22" customFormat="1" ht="14.4" hidden="1">
      <c r="A400" s="72" t="s">
        <v>1167</v>
      </c>
      <c r="B400" s="74"/>
      <c r="C400" s="74" t="s">
        <v>1366</v>
      </c>
      <c r="D400" s="33" t="str">
        <f t="shared" si="6"/>
        <v/>
      </c>
      <c r="E400" s="59" t="str">
        <f>IFERROR(TRIM(INDEX(_xlfn.TEXTSPLIT(Table3[[#This Row],[Name]],"|"),1,2)),"")</f>
        <v>Pre-alarm Lo</v>
      </c>
      <c r="F400" s="74"/>
      <c r="G400" s="74"/>
      <c r="H400" s="74" t="s">
        <v>736</v>
      </c>
      <c r="I400" s="74" t="s">
        <v>451</v>
      </c>
      <c r="J400" s="31"/>
      <c r="K400" s="74"/>
      <c r="L400" s="59" t="str">
        <f>IFERROR(TRIM(INDEX(_xlfn.TEXTSPLIT(Table3[[#This Row],[Name]],"|"),1,2)),"")</f>
        <v>Pre-alarm Lo</v>
      </c>
    </row>
    <row r="401" spans="1:12" s="22" customFormat="1" ht="14.4" hidden="1">
      <c r="A401" s="72" t="s">
        <v>1167</v>
      </c>
      <c r="B401" s="74"/>
      <c r="C401" s="74" t="s">
        <v>1367</v>
      </c>
      <c r="D401" s="33" t="str">
        <f t="shared" si="6"/>
        <v/>
      </c>
      <c r="E401" s="59" t="str">
        <f>IFERROR(TRIM(INDEX(_xlfn.TEXTSPLIT(Table3[[#This Row],[Name]],"|"),1,2)),"")</f>
        <v/>
      </c>
      <c r="F401" s="74"/>
      <c r="G401" s="74"/>
      <c r="H401" s="74" t="s">
        <v>451</v>
      </c>
      <c r="I401" s="74" t="s">
        <v>451</v>
      </c>
      <c r="J401" s="31"/>
      <c r="K401" s="74"/>
      <c r="L401" s="59" t="str">
        <f>IFERROR(TRIM(INDEX(_xlfn.TEXTSPLIT(Table3[[#This Row],[Name]],"|"),1,2)),"")</f>
        <v/>
      </c>
    </row>
    <row r="402" spans="1:12" s="22" customFormat="1" ht="14.4" hidden="1">
      <c r="A402" s="72" t="s">
        <v>1167</v>
      </c>
      <c r="B402" s="74"/>
      <c r="C402" s="74" t="s">
        <v>1368</v>
      </c>
      <c r="D402" s="33" t="str">
        <f t="shared" si="6"/>
        <v/>
      </c>
      <c r="E402" s="59" t="str">
        <f>IFERROR(TRIM(INDEX(_xlfn.TEXTSPLIT(Table3[[#This Row],[Name]],"|"),1,2)),"")</f>
        <v>Hi</v>
      </c>
      <c r="F402" s="74"/>
      <c r="G402" s="74"/>
      <c r="H402" s="74" t="s">
        <v>736</v>
      </c>
      <c r="I402" s="74" t="s">
        <v>451</v>
      </c>
      <c r="J402" s="31"/>
      <c r="K402" s="74"/>
      <c r="L402" s="59" t="str">
        <f>IFERROR(TRIM(INDEX(_xlfn.TEXTSPLIT(Table3[[#This Row],[Name]],"|"),1,2)),"")</f>
        <v>Hi</v>
      </c>
    </row>
    <row r="403" spans="1:12" s="22" customFormat="1" ht="14.4" hidden="1">
      <c r="A403" s="72" t="s">
        <v>1167</v>
      </c>
      <c r="B403" s="74"/>
      <c r="C403" s="74" t="s">
        <v>1369</v>
      </c>
      <c r="D403" s="33" t="str">
        <f t="shared" si="6"/>
        <v/>
      </c>
      <c r="E403" s="59" t="str">
        <f>IFERROR(TRIM(INDEX(_xlfn.TEXTSPLIT(Table3[[#This Row],[Name]],"|"),1,2)),"")</f>
        <v>HiHi</v>
      </c>
      <c r="F403" s="74"/>
      <c r="G403" s="74"/>
      <c r="H403" s="74" t="s">
        <v>736</v>
      </c>
      <c r="I403" s="74" t="s">
        <v>451</v>
      </c>
      <c r="J403" s="31"/>
      <c r="K403" s="74"/>
      <c r="L403" s="59" t="str">
        <f>IFERROR(TRIM(INDEX(_xlfn.TEXTSPLIT(Table3[[#This Row],[Name]],"|"),1,2)),"")</f>
        <v>HiHi</v>
      </c>
    </row>
    <row r="404" spans="1:12" s="22" customFormat="1" ht="14.4" hidden="1">
      <c r="A404" s="72" t="s">
        <v>1167</v>
      </c>
      <c r="B404" s="74"/>
      <c r="C404" s="74" t="s">
        <v>1370</v>
      </c>
      <c r="D404" s="33" t="str">
        <f t="shared" si="6"/>
        <v/>
      </c>
      <c r="E404" s="59" t="str">
        <f>IFERROR(TRIM(INDEX(_xlfn.TEXTSPLIT(Table3[[#This Row],[Name]],"|"),1,2)),"")</f>
        <v>Lo</v>
      </c>
      <c r="F404" s="74"/>
      <c r="G404" s="74"/>
      <c r="H404" s="74" t="s">
        <v>736</v>
      </c>
      <c r="I404" s="74" t="s">
        <v>451</v>
      </c>
      <c r="J404" s="31"/>
      <c r="K404" s="74"/>
      <c r="L404" s="59" t="str">
        <f>IFERROR(TRIM(INDEX(_xlfn.TEXTSPLIT(Table3[[#This Row],[Name]],"|"),1,2)),"")</f>
        <v>Lo</v>
      </c>
    </row>
    <row r="405" spans="1:12" s="22" customFormat="1" ht="14.4" hidden="1">
      <c r="A405" s="72" t="s">
        <v>1167</v>
      </c>
      <c r="B405" s="74"/>
      <c r="C405" s="74" t="s">
        <v>1371</v>
      </c>
      <c r="D405" s="33" t="str">
        <f t="shared" si="6"/>
        <v/>
      </c>
      <c r="E405" s="59" t="str">
        <f>IFERROR(TRIM(INDEX(_xlfn.TEXTSPLIT(Table3[[#This Row],[Name]],"|"),1,2)),"")</f>
        <v>Pre-alarm Hi</v>
      </c>
      <c r="F405" s="74"/>
      <c r="G405" s="74"/>
      <c r="H405" s="74" t="s">
        <v>736</v>
      </c>
      <c r="I405" s="74" t="s">
        <v>451</v>
      </c>
      <c r="J405" s="31"/>
      <c r="K405" s="74"/>
      <c r="L405" s="59" t="str">
        <f>IFERROR(TRIM(INDEX(_xlfn.TEXTSPLIT(Table3[[#This Row],[Name]],"|"),1,2)),"")</f>
        <v>Pre-alarm Hi</v>
      </c>
    </row>
    <row r="406" spans="1:12" s="22" customFormat="1" ht="14.4" hidden="1">
      <c r="A406" s="72" t="s">
        <v>1167</v>
      </c>
      <c r="B406" s="74"/>
      <c r="C406" s="74" t="s">
        <v>1372</v>
      </c>
      <c r="D406" s="33" t="str">
        <f t="shared" si="6"/>
        <v/>
      </c>
      <c r="E406" s="59" t="str">
        <f>IFERROR(TRIM(INDEX(_xlfn.TEXTSPLIT(Table3[[#This Row],[Name]],"|"),1,2)),"")</f>
        <v>Pre-alarm Lo</v>
      </c>
      <c r="F406" s="74"/>
      <c r="G406" s="74"/>
      <c r="H406" s="74" t="s">
        <v>736</v>
      </c>
      <c r="I406" s="74" t="s">
        <v>451</v>
      </c>
      <c r="J406" s="31"/>
      <c r="K406" s="74"/>
      <c r="L406" s="59" t="str">
        <f>IFERROR(TRIM(INDEX(_xlfn.TEXTSPLIT(Table3[[#This Row],[Name]],"|"),1,2)),"")</f>
        <v>Pre-alarm Lo</v>
      </c>
    </row>
    <row r="407" spans="1:12" ht="14.4" hidden="1">
      <c r="A407" s="56" t="s">
        <v>1167</v>
      </c>
      <c r="B407" s="33" t="s">
        <v>738</v>
      </c>
      <c r="C407" s="33" t="s">
        <v>1373</v>
      </c>
      <c r="D407" s="33" t="str">
        <f t="shared" si="6"/>
        <v>PI1159A</v>
      </c>
      <c r="E407" s="57" t="str">
        <f>IFERROR(TRIM(INDEX(_xlfn.TEXTSPLIT(Table3[[#This Row],[Name]],"|"),1,2)),"")</f>
        <v/>
      </c>
      <c r="F407" s="33" t="s">
        <v>1374</v>
      </c>
      <c r="G407" s="33" t="s">
        <v>481</v>
      </c>
      <c r="H407" s="33" t="s">
        <v>451</v>
      </c>
      <c r="I407" s="33" t="s">
        <v>451</v>
      </c>
      <c r="J407" s="32" t="s">
        <v>1375</v>
      </c>
      <c r="K407" s="33" t="s">
        <v>1374</v>
      </c>
      <c r="L407" s="57" t="str">
        <f>IFERROR(TRIM(INDEX(_xlfn.TEXTSPLIT(Table3[[#This Row],[Name]],"|"),1,2)),"")</f>
        <v/>
      </c>
    </row>
    <row r="408" spans="1:12" ht="14.4" hidden="1">
      <c r="A408" s="56" t="s">
        <v>1167</v>
      </c>
      <c r="B408" s="33" t="s">
        <v>738</v>
      </c>
      <c r="C408" s="33" t="s">
        <v>1376</v>
      </c>
      <c r="D408" s="33" t="str">
        <f t="shared" si="6"/>
        <v>2.5</v>
      </c>
      <c r="E408" s="57" t="str">
        <f>IFERROR(TRIM(INDEX(_xlfn.TEXTSPLIT(Table3[[#This Row],[Name]],"|"),1,2)),"")</f>
        <v>Hi</v>
      </c>
      <c r="F408" s="33">
        <v>2.5</v>
      </c>
      <c r="G408" s="33" t="s">
        <v>481</v>
      </c>
      <c r="H408" s="33" t="s">
        <v>736</v>
      </c>
      <c r="I408" s="33" t="s">
        <v>451</v>
      </c>
      <c r="J408" s="32" t="s">
        <v>1375</v>
      </c>
      <c r="K408" s="33" t="s">
        <v>1374</v>
      </c>
      <c r="L408" s="57" t="str">
        <f>IFERROR(TRIM(INDEX(_xlfn.TEXTSPLIT(Table3[[#This Row],[Name]],"|"),1,2)),"")</f>
        <v>Hi</v>
      </c>
    </row>
    <row r="409" spans="1:12" ht="14.4" hidden="1">
      <c r="A409" s="56" t="s">
        <v>1167</v>
      </c>
      <c r="B409" s="33" t="s">
        <v>738</v>
      </c>
      <c r="C409" s="33" t="s">
        <v>1377</v>
      </c>
      <c r="D409" s="33" t="str">
        <f t="shared" si="6"/>
        <v/>
      </c>
      <c r="E409" s="57" t="str">
        <f>IFERROR(TRIM(INDEX(_xlfn.TEXTSPLIT(Table3[[#This Row],[Name]],"|"),1,2)),"")</f>
        <v>HiHi</v>
      </c>
      <c r="F409" s="33"/>
      <c r="G409" s="33" t="s">
        <v>481</v>
      </c>
      <c r="H409" s="33" t="s">
        <v>736</v>
      </c>
      <c r="I409" s="33" t="s">
        <v>451</v>
      </c>
      <c r="J409" s="32" t="s">
        <v>1375</v>
      </c>
      <c r="K409" s="33" t="s">
        <v>1374</v>
      </c>
      <c r="L409" s="57" t="str">
        <f>IFERROR(TRIM(INDEX(_xlfn.TEXTSPLIT(Table3[[#This Row],[Name]],"|"),1,2)),"")</f>
        <v>HiHi</v>
      </c>
    </row>
    <row r="410" spans="1:12" ht="14.4" hidden="1">
      <c r="A410" s="56" t="s">
        <v>1167</v>
      </c>
      <c r="B410" s="33" t="s">
        <v>738</v>
      </c>
      <c r="C410" s="33" t="s">
        <v>1378</v>
      </c>
      <c r="D410" s="33" t="str">
        <f t="shared" si="6"/>
        <v/>
      </c>
      <c r="E410" s="57" t="str">
        <f>IFERROR(TRIM(INDEX(_xlfn.TEXTSPLIT(Table3[[#This Row],[Name]],"|"),1,2)),"")</f>
        <v>Lo</v>
      </c>
      <c r="F410" s="33"/>
      <c r="G410" s="33" t="s">
        <v>481</v>
      </c>
      <c r="H410" s="33" t="s">
        <v>736</v>
      </c>
      <c r="I410" s="33" t="s">
        <v>451</v>
      </c>
      <c r="J410" s="32" t="s">
        <v>1375</v>
      </c>
      <c r="K410" s="33" t="s">
        <v>1374</v>
      </c>
      <c r="L410" s="57" t="str">
        <f>IFERROR(TRIM(INDEX(_xlfn.TEXTSPLIT(Table3[[#This Row],[Name]],"|"),1,2)),"")</f>
        <v>Lo</v>
      </c>
    </row>
    <row r="411" spans="1:12" ht="14.4" hidden="1">
      <c r="A411" s="56" t="s">
        <v>1167</v>
      </c>
      <c r="B411" s="33" t="s">
        <v>738</v>
      </c>
      <c r="C411" s="33" t="s">
        <v>1379</v>
      </c>
      <c r="D411" s="33" t="str">
        <f t="shared" si="6"/>
        <v>0.15</v>
      </c>
      <c r="E411" s="57" t="str">
        <f>IFERROR(TRIM(INDEX(_xlfn.TEXTSPLIT(Table3[[#This Row],[Name]],"|"),1,2)),"")</f>
        <v>LoLo</v>
      </c>
      <c r="F411" s="33">
        <v>0.15</v>
      </c>
      <c r="G411" s="33" t="s">
        <v>481</v>
      </c>
      <c r="H411" s="33" t="s">
        <v>736</v>
      </c>
      <c r="I411" s="33" t="s">
        <v>451</v>
      </c>
      <c r="J411" s="32" t="s">
        <v>1375</v>
      </c>
      <c r="K411" s="33" t="s">
        <v>1374</v>
      </c>
      <c r="L411" s="57" t="str">
        <f>IFERROR(TRIM(INDEX(_xlfn.TEXTSPLIT(Table3[[#This Row],[Name]],"|"),1,2)),"")</f>
        <v>LoLo</v>
      </c>
    </row>
    <row r="412" spans="1:12" ht="14.4" hidden="1">
      <c r="A412" s="56" t="s">
        <v>1167</v>
      </c>
      <c r="B412" s="33" t="s">
        <v>738</v>
      </c>
      <c r="C412" s="33" t="s">
        <v>1380</v>
      </c>
      <c r="D412" s="33" t="str">
        <f t="shared" si="6"/>
        <v>PI1159B</v>
      </c>
      <c r="E412" s="57" t="str">
        <f>IFERROR(TRIM(INDEX(_xlfn.TEXTSPLIT(Table3[[#This Row],[Name]],"|"),1,2)),"")</f>
        <v/>
      </c>
      <c r="F412" s="55" t="s">
        <v>1381</v>
      </c>
      <c r="G412" s="33" t="s">
        <v>481</v>
      </c>
      <c r="H412" s="33" t="s">
        <v>451</v>
      </c>
      <c r="I412" s="33" t="s">
        <v>451</v>
      </c>
      <c r="J412" s="32" t="s">
        <v>773</v>
      </c>
      <c r="K412" s="55" t="s">
        <v>1381</v>
      </c>
      <c r="L412" s="57" t="str">
        <f>IFERROR(TRIM(INDEX(_xlfn.TEXTSPLIT(Table3[[#This Row],[Name]],"|"),1,2)),"")</f>
        <v/>
      </c>
    </row>
    <row r="413" spans="1:12" ht="14.4" hidden="1">
      <c r="A413" s="56" t="s">
        <v>1167</v>
      </c>
      <c r="B413" s="33" t="s">
        <v>738</v>
      </c>
      <c r="C413" s="33" t="s">
        <v>1382</v>
      </c>
      <c r="D413" s="33" t="str">
        <f t="shared" si="6"/>
        <v>1</v>
      </c>
      <c r="E413" s="57" t="str">
        <f>IFERROR(TRIM(INDEX(_xlfn.TEXTSPLIT(Table3[[#This Row],[Name]],"|"),1,2)),"")</f>
        <v>Hi</v>
      </c>
      <c r="F413" s="33">
        <v>1</v>
      </c>
      <c r="G413" s="33" t="s">
        <v>481</v>
      </c>
      <c r="H413" s="33" t="s">
        <v>736</v>
      </c>
      <c r="I413" s="33" t="s">
        <v>451</v>
      </c>
      <c r="J413" s="32" t="s">
        <v>1375</v>
      </c>
      <c r="K413" s="55" t="s">
        <v>1381</v>
      </c>
      <c r="L413" s="57" t="str">
        <f>IFERROR(TRIM(INDEX(_xlfn.TEXTSPLIT(Table3[[#This Row],[Name]],"|"),1,2)),"")</f>
        <v>Hi</v>
      </c>
    </row>
    <row r="414" spans="1:12" ht="14.4" hidden="1">
      <c r="A414" s="56" t="s">
        <v>1167</v>
      </c>
      <c r="B414" s="33" t="s">
        <v>738</v>
      </c>
      <c r="C414" s="33" t="s">
        <v>1383</v>
      </c>
      <c r="D414" s="33" t="str">
        <f t="shared" si="6"/>
        <v/>
      </c>
      <c r="E414" s="57" t="str">
        <f>IFERROR(TRIM(INDEX(_xlfn.TEXTSPLIT(Table3[[#This Row],[Name]],"|"),1,2)),"")</f>
        <v>HiHi</v>
      </c>
      <c r="F414" s="33"/>
      <c r="G414" s="33" t="s">
        <v>481</v>
      </c>
      <c r="H414" s="33" t="s">
        <v>736</v>
      </c>
      <c r="I414" s="33" t="s">
        <v>451</v>
      </c>
      <c r="J414" s="32" t="s">
        <v>1375</v>
      </c>
      <c r="K414" s="55" t="s">
        <v>1381</v>
      </c>
      <c r="L414" s="57" t="str">
        <f>IFERROR(TRIM(INDEX(_xlfn.TEXTSPLIT(Table3[[#This Row],[Name]],"|"),1,2)),"")</f>
        <v>HiHi</v>
      </c>
    </row>
    <row r="415" spans="1:12" ht="14.4" hidden="1">
      <c r="A415" s="56" t="s">
        <v>1167</v>
      </c>
      <c r="B415" s="33" t="s">
        <v>738</v>
      </c>
      <c r="C415" s="33" t="s">
        <v>1384</v>
      </c>
      <c r="D415" s="33" t="str">
        <f t="shared" si="6"/>
        <v>0.25</v>
      </c>
      <c r="E415" s="57" t="str">
        <f>IFERROR(TRIM(INDEX(_xlfn.TEXTSPLIT(Table3[[#This Row],[Name]],"|"),1,2)),"")</f>
        <v>Lo</v>
      </c>
      <c r="F415" s="33">
        <v>0.25</v>
      </c>
      <c r="G415" s="33" t="s">
        <v>481</v>
      </c>
      <c r="H415" s="33" t="s">
        <v>736</v>
      </c>
      <c r="I415" s="33" t="s">
        <v>451</v>
      </c>
      <c r="J415" s="32" t="s">
        <v>1375</v>
      </c>
      <c r="K415" s="55" t="s">
        <v>1381</v>
      </c>
      <c r="L415" s="57" t="str">
        <f>IFERROR(TRIM(INDEX(_xlfn.TEXTSPLIT(Table3[[#This Row],[Name]],"|"),1,2)),"")</f>
        <v>Lo</v>
      </c>
    </row>
    <row r="416" spans="1:12" ht="14.4" hidden="1">
      <c r="A416" s="56" t="s">
        <v>1167</v>
      </c>
      <c r="B416" s="33" t="s">
        <v>738</v>
      </c>
      <c r="C416" s="33" t="s">
        <v>1385</v>
      </c>
      <c r="D416" s="33" t="str">
        <f t="shared" si="6"/>
        <v/>
      </c>
      <c r="E416" s="57" t="str">
        <f>IFERROR(TRIM(INDEX(_xlfn.TEXTSPLIT(Table3[[#This Row],[Name]],"|"),1,2)),"")</f>
        <v>LoLo</v>
      </c>
      <c r="F416" s="33"/>
      <c r="G416" s="33" t="s">
        <v>481</v>
      </c>
      <c r="H416" s="33" t="s">
        <v>736</v>
      </c>
      <c r="I416" s="33" t="s">
        <v>451</v>
      </c>
      <c r="J416" s="32" t="s">
        <v>1375</v>
      </c>
      <c r="K416" s="55" t="s">
        <v>1381</v>
      </c>
      <c r="L416" s="57" t="str">
        <f>IFERROR(TRIM(INDEX(_xlfn.TEXTSPLIT(Table3[[#This Row],[Name]],"|"),1,2)),"")</f>
        <v>LoLo</v>
      </c>
    </row>
    <row r="417" spans="1:12" ht="14.4" hidden="1">
      <c r="A417" s="56" t="s">
        <v>1167</v>
      </c>
      <c r="B417" s="33" t="s">
        <v>738</v>
      </c>
      <c r="C417" s="33" t="s">
        <v>1386</v>
      </c>
      <c r="D417" s="33" t="str">
        <f t="shared" si="6"/>
        <v>PI1162A</v>
      </c>
      <c r="E417" s="57" t="str">
        <f>IFERROR(TRIM(INDEX(_xlfn.TEXTSPLIT(Table3[[#This Row],[Name]],"|"),1,2)),"")</f>
        <v/>
      </c>
      <c r="F417" s="33" t="s">
        <v>1387</v>
      </c>
      <c r="G417" s="33" t="s">
        <v>481</v>
      </c>
      <c r="H417" s="33" t="s">
        <v>451</v>
      </c>
      <c r="I417" s="33" t="s">
        <v>451</v>
      </c>
      <c r="J417" s="32" t="s">
        <v>1375</v>
      </c>
      <c r="K417" s="33" t="s">
        <v>1387</v>
      </c>
      <c r="L417" s="57" t="str">
        <f>IFERROR(TRIM(INDEX(_xlfn.TEXTSPLIT(Table3[[#This Row],[Name]],"|"),1,2)),"")</f>
        <v/>
      </c>
    </row>
    <row r="418" spans="1:12" ht="14.4" hidden="1">
      <c r="A418" s="56" t="s">
        <v>1167</v>
      </c>
      <c r="B418" s="33" t="s">
        <v>738</v>
      </c>
      <c r="C418" s="33" t="s">
        <v>1388</v>
      </c>
      <c r="D418" s="33" t="str">
        <f t="shared" si="6"/>
        <v/>
      </c>
      <c r="E418" s="57" t="str">
        <f>IFERROR(TRIM(INDEX(_xlfn.TEXTSPLIT(Table3[[#This Row],[Name]],"|"),1,2)),"")</f>
        <v>Hi</v>
      </c>
      <c r="F418" s="33"/>
      <c r="G418" s="33" t="s">
        <v>481</v>
      </c>
      <c r="H418" s="33" t="s">
        <v>736</v>
      </c>
      <c r="I418" s="33" t="s">
        <v>451</v>
      </c>
      <c r="J418" s="32" t="s">
        <v>1375</v>
      </c>
      <c r="K418" s="33" t="s">
        <v>1387</v>
      </c>
      <c r="L418" s="57" t="str">
        <f>IFERROR(TRIM(INDEX(_xlfn.TEXTSPLIT(Table3[[#This Row],[Name]],"|"),1,2)),"")</f>
        <v>Hi</v>
      </c>
    </row>
    <row r="419" spans="1:12" ht="14.4" hidden="1">
      <c r="A419" s="56" t="s">
        <v>1167</v>
      </c>
      <c r="B419" s="33" t="s">
        <v>738</v>
      </c>
      <c r="C419" s="33" t="s">
        <v>1389</v>
      </c>
      <c r="D419" s="33" t="str">
        <f t="shared" si="6"/>
        <v>2.5</v>
      </c>
      <c r="E419" s="57" t="str">
        <f>IFERROR(TRIM(INDEX(_xlfn.TEXTSPLIT(Table3[[#This Row],[Name]],"|"),1,2)),"")</f>
        <v>HiHi</v>
      </c>
      <c r="F419" s="33">
        <v>2.5</v>
      </c>
      <c r="G419" s="33" t="s">
        <v>481</v>
      </c>
      <c r="H419" s="33" t="s">
        <v>736</v>
      </c>
      <c r="I419" s="33" t="s">
        <v>451</v>
      </c>
      <c r="J419" s="32" t="s">
        <v>1375</v>
      </c>
      <c r="K419" s="33" t="s">
        <v>1387</v>
      </c>
      <c r="L419" s="57" t="str">
        <f>IFERROR(TRIM(INDEX(_xlfn.TEXTSPLIT(Table3[[#This Row],[Name]],"|"),1,2)),"")</f>
        <v>HiHi</v>
      </c>
    </row>
    <row r="420" spans="1:12" ht="14.4" hidden="1">
      <c r="A420" s="56" t="s">
        <v>1167</v>
      </c>
      <c r="B420" s="33" t="s">
        <v>738</v>
      </c>
      <c r="C420" s="33" t="s">
        <v>1390</v>
      </c>
      <c r="D420" s="33" t="str">
        <f t="shared" si="6"/>
        <v/>
      </c>
      <c r="E420" s="57" t="str">
        <f>IFERROR(TRIM(INDEX(_xlfn.TEXTSPLIT(Table3[[#This Row],[Name]],"|"),1,2)),"")</f>
        <v>Lo</v>
      </c>
      <c r="F420" s="33"/>
      <c r="G420" s="33" t="s">
        <v>481</v>
      </c>
      <c r="H420" s="33" t="s">
        <v>736</v>
      </c>
      <c r="I420" s="33" t="s">
        <v>451</v>
      </c>
      <c r="J420" s="32" t="s">
        <v>1375</v>
      </c>
      <c r="K420" s="33" t="s">
        <v>1387</v>
      </c>
      <c r="L420" s="57" t="str">
        <f>IFERROR(TRIM(INDEX(_xlfn.TEXTSPLIT(Table3[[#This Row],[Name]],"|"),1,2)),"")</f>
        <v>Lo</v>
      </c>
    </row>
    <row r="421" spans="1:12" ht="14.4" hidden="1">
      <c r="A421" s="56" t="s">
        <v>1167</v>
      </c>
      <c r="B421" s="33" t="s">
        <v>738</v>
      </c>
      <c r="C421" s="33" t="s">
        <v>1391</v>
      </c>
      <c r="D421" s="33" t="str">
        <f t="shared" si="6"/>
        <v>0.15</v>
      </c>
      <c r="E421" s="57" t="str">
        <f>IFERROR(TRIM(INDEX(_xlfn.TEXTSPLIT(Table3[[#This Row],[Name]],"|"),1,2)),"")</f>
        <v>LoLo</v>
      </c>
      <c r="F421" s="33">
        <v>0.15</v>
      </c>
      <c r="G421" s="33" t="s">
        <v>481</v>
      </c>
      <c r="H421" s="33" t="s">
        <v>736</v>
      </c>
      <c r="I421" s="33" t="s">
        <v>451</v>
      </c>
      <c r="J421" s="32" t="s">
        <v>1375</v>
      </c>
      <c r="K421" s="33" t="s">
        <v>1387</v>
      </c>
      <c r="L421" s="57" t="str">
        <f>IFERROR(TRIM(INDEX(_xlfn.TEXTSPLIT(Table3[[#This Row],[Name]],"|"),1,2)),"")</f>
        <v>LoLo</v>
      </c>
    </row>
    <row r="422" spans="1:12" ht="14.4" hidden="1">
      <c r="A422" s="56" t="s">
        <v>1167</v>
      </c>
      <c r="B422" s="33" t="s">
        <v>738</v>
      </c>
      <c r="C422" s="33" t="s">
        <v>1392</v>
      </c>
      <c r="D422" s="33" t="str">
        <f t="shared" si="6"/>
        <v>PI1162B</v>
      </c>
      <c r="E422" s="57" t="str">
        <f>IFERROR(TRIM(INDEX(_xlfn.TEXTSPLIT(Table3[[#This Row],[Name]],"|"),1,2)),"")</f>
        <v/>
      </c>
      <c r="F422" s="55" t="s">
        <v>1393</v>
      </c>
      <c r="G422" s="33" t="s">
        <v>481</v>
      </c>
      <c r="H422" s="33" t="s">
        <v>451</v>
      </c>
      <c r="I422" s="33" t="s">
        <v>451</v>
      </c>
      <c r="J422" s="32" t="s">
        <v>773</v>
      </c>
      <c r="K422" s="55" t="s">
        <v>1393</v>
      </c>
      <c r="L422" s="57" t="str">
        <f>IFERROR(TRIM(INDEX(_xlfn.TEXTSPLIT(Table3[[#This Row],[Name]],"|"),1,2)),"")</f>
        <v/>
      </c>
    </row>
    <row r="423" spans="1:12" ht="14.4" hidden="1">
      <c r="A423" s="56" t="s">
        <v>1167</v>
      </c>
      <c r="B423" s="33" t="s">
        <v>738</v>
      </c>
      <c r="C423" s="33" t="s">
        <v>1394</v>
      </c>
      <c r="D423" s="33" t="str">
        <f t="shared" si="6"/>
        <v>1</v>
      </c>
      <c r="E423" s="57" t="str">
        <f>IFERROR(TRIM(INDEX(_xlfn.TEXTSPLIT(Table3[[#This Row],[Name]],"|"),1,2)),"")</f>
        <v>Hi</v>
      </c>
      <c r="F423" s="33">
        <v>1</v>
      </c>
      <c r="G423" s="33" t="s">
        <v>481</v>
      </c>
      <c r="H423" s="33" t="s">
        <v>736</v>
      </c>
      <c r="I423" s="33" t="s">
        <v>451</v>
      </c>
      <c r="J423" s="32" t="s">
        <v>1375</v>
      </c>
      <c r="K423" s="55" t="s">
        <v>1393</v>
      </c>
      <c r="L423" s="57" t="str">
        <f>IFERROR(TRIM(INDEX(_xlfn.TEXTSPLIT(Table3[[#This Row],[Name]],"|"),1,2)),"")</f>
        <v>Hi</v>
      </c>
    </row>
    <row r="424" spans="1:12" ht="14.4" hidden="1">
      <c r="A424" s="56" t="s">
        <v>1167</v>
      </c>
      <c r="B424" s="33" t="s">
        <v>738</v>
      </c>
      <c r="C424" s="33" t="s">
        <v>1395</v>
      </c>
      <c r="D424" s="33" t="str">
        <f t="shared" si="6"/>
        <v/>
      </c>
      <c r="E424" s="57" t="str">
        <f>IFERROR(TRIM(INDEX(_xlfn.TEXTSPLIT(Table3[[#This Row],[Name]],"|"),1,2)),"")</f>
        <v>HiHi</v>
      </c>
      <c r="F424" s="33"/>
      <c r="G424" s="33" t="s">
        <v>481</v>
      </c>
      <c r="H424" s="33" t="s">
        <v>736</v>
      </c>
      <c r="I424" s="33" t="s">
        <v>451</v>
      </c>
      <c r="J424" s="32" t="s">
        <v>1375</v>
      </c>
      <c r="K424" s="55" t="s">
        <v>1393</v>
      </c>
      <c r="L424" s="57" t="str">
        <f>IFERROR(TRIM(INDEX(_xlfn.TEXTSPLIT(Table3[[#This Row],[Name]],"|"),1,2)),"")</f>
        <v>HiHi</v>
      </c>
    </row>
    <row r="425" spans="1:12" ht="14.4" hidden="1">
      <c r="A425" s="56" t="s">
        <v>1167</v>
      </c>
      <c r="B425" s="33" t="s">
        <v>738</v>
      </c>
      <c r="C425" s="33" t="s">
        <v>1396</v>
      </c>
      <c r="D425" s="33" t="str">
        <f t="shared" si="6"/>
        <v>0.25</v>
      </c>
      <c r="E425" s="57" t="str">
        <f>IFERROR(TRIM(INDEX(_xlfn.TEXTSPLIT(Table3[[#This Row],[Name]],"|"),1,2)),"")</f>
        <v>Lo</v>
      </c>
      <c r="F425" s="33">
        <v>0.25</v>
      </c>
      <c r="G425" s="33" t="s">
        <v>481</v>
      </c>
      <c r="H425" s="33" t="s">
        <v>736</v>
      </c>
      <c r="I425" s="33" t="s">
        <v>451</v>
      </c>
      <c r="J425" s="32" t="s">
        <v>1375</v>
      </c>
      <c r="K425" s="55" t="s">
        <v>1393</v>
      </c>
      <c r="L425" s="57" t="str">
        <f>IFERROR(TRIM(INDEX(_xlfn.TEXTSPLIT(Table3[[#This Row],[Name]],"|"),1,2)),"")</f>
        <v>Lo</v>
      </c>
    </row>
    <row r="426" spans="1:12" ht="14.4" hidden="1">
      <c r="A426" s="56" t="s">
        <v>1167</v>
      </c>
      <c r="B426" s="33" t="s">
        <v>738</v>
      </c>
      <c r="C426" s="33" t="s">
        <v>1397</v>
      </c>
      <c r="D426" s="33" t="str">
        <f t="shared" si="6"/>
        <v/>
      </c>
      <c r="E426" s="57" t="str">
        <f>IFERROR(TRIM(INDEX(_xlfn.TEXTSPLIT(Table3[[#This Row],[Name]],"|"),1,2)),"")</f>
        <v>LoLo</v>
      </c>
      <c r="F426" s="33"/>
      <c r="G426" s="33" t="s">
        <v>481</v>
      </c>
      <c r="H426" s="33" t="s">
        <v>736</v>
      </c>
      <c r="I426" s="33" t="s">
        <v>451</v>
      </c>
      <c r="J426" s="32" t="s">
        <v>1375</v>
      </c>
      <c r="K426" s="55" t="s">
        <v>1393</v>
      </c>
      <c r="L426" s="57" t="str">
        <f>IFERROR(TRIM(INDEX(_xlfn.TEXTSPLIT(Table3[[#This Row],[Name]],"|"),1,2)),"")</f>
        <v>LoLo</v>
      </c>
    </row>
    <row r="427" spans="1:12" ht="14.4" hidden="1">
      <c r="A427" s="56" t="s">
        <v>1167</v>
      </c>
      <c r="B427" s="33" t="s">
        <v>738</v>
      </c>
      <c r="C427" s="33" t="s">
        <v>1398</v>
      </c>
      <c r="D427" s="33" t="str">
        <f t="shared" si="6"/>
        <v>FIT1163</v>
      </c>
      <c r="E427" s="57" t="str">
        <f>IFERROR(TRIM(INDEX(_xlfn.TEXTSPLIT(Table3[[#This Row],[Name]],"|"),1,2)),"")</f>
        <v/>
      </c>
      <c r="F427" s="55" t="s">
        <v>1399</v>
      </c>
      <c r="G427" s="33" t="s">
        <v>919</v>
      </c>
      <c r="H427" s="33" t="s">
        <v>451</v>
      </c>
      <c r="I427" s="33" t="s">
        <v>451</v>
      </c>
      <c r="J427" s="32" t="s">
        <v>773</v>
      </c>
      <c r="K427" s="55" t="s">
        <v>1399</v>
      </c>
      <c r="L427" s="57" t="str">
        <f>IFERROR(TRIM(INDEX(_xlfn.TEXTSPLIT(Table3[[#This Row],[Name]],"|"),1,2)),"")</f>
        <v/>
      </c>
    </row>
    <row r="428" spans="1:12" ht="14.4" hidden="1">
      <c r="A428" s="56" t="s">
        <v>1167</v>
      </c>
      <c r="B428" s="33" t="s">
        <v>738</v>
      </c>
      <c r="C428" s="33" t="s">
        <v>1400</v>
      </c>
      <c r="D428" s="33" t="str">
        <f t="shared" si="6"/>
        <v>6</v>
      </c>
      <c r="E428" s="57" t="str">
        <f>IFERROR(TRIM(INDEX(_xlfn.TEXTSPLIT(Table3[[#This Row],[Name]],"|"),1,2)),"")</f>
        <v>Hi</v>
      </c>
      <c r="F428" s="33">
        <v>6</v>
      </c>
      <c r="G428" s="33" t="s">
        <v>919</v>
      </c>
      <c r="H428" s="33" t="s">
        <v>736</v>
      </c>
      <c r="I428" s="33" t="s">
        <v>451</v>
      </c>
      <c r="J428" s="32" t="s">
        <v>1375</v>
      </c>
      <c r="K428" s="55" t="s">
        <v>1399</v>
      </c>
      <c r="L428" s="57" t="str">
        <f>IFERROR(TRIM(INDEX(_xlfn.TEXTSPLIT(Table3[[#This Row],[Name]],"|"),1,2)),"")</f>
        <v>Hi</v>
      </c>
    </row>
    <row r="429" spans="1:12" ht="14.4" hidden="1">
      <c r="A429" s="56" t="s">
        <v>1167</v>
      </c>
      <c r="B429" s="33" t="s">
        <v>738</v>
      </c>
      <c r="C429" s="33" t="s">
        <v>1401</v>
      </c>
      <c r="D429" s="33" t="str">
        <f t="shared" si="6"/>
        <v/>
      </c>
      <c r="E429" s="57" t="str">
        <f>IFERROR(TRIM(INDEX(_xlfn.TEXTSPLIT(Table3[[#This Row],[Name]],"|"),1,2)),"")</f>
        <v>HiHi</v>
      </c>
      <c r="F429" s="33"/>
      <c r="G429" s="33" t="s">
        <v>919</v>
      </c>
      <c r="H429" s="33" t="s">
        <v>736</v>
      </c>
      <c r="I429" s="33" t="s">
        <v>451</v>
      </c>
      <c r="J429" s="32" t="s">
        <v>1375</v>
      </c>
      <c r="K429" s="55" t="s">
        <v>1399</v>
      </c>
      <c r="L429" s="57" t="str">
        <f>IFERROR(TRIM(INDEX(_xlfn.TEXTSPLIT(Table3[[#This Row],[Name]],"|"),1,2)),"")</f>
        <v>HiHi</v>
      </c>
    </row>
    <row r="430" spans="1:12" ht="14.4" hidden="1">
      <c r="A430" s="56" t="s">
        <v>1167</v>
      </c>
      <c r="B430" s="33" t="s">
        <v>738</v>
      </c>
      <c r="C430" s="33" t="s">
        <v>1402</v>
      </c>
      <c r="D430" s="33" t="str">
        <f t="shared" si="6"/>
        <v>0.5</v>
      </c>
      <c r="E430" s="57" t="str">
        <f>IFERROR(TRIM(INDEX(_xlfn.TEXTSPLIT(Table3[[#This Row],[Name]],"|"),1,2)),"")</f>
        <v>Lo</v>
      </c>
      <c r="F430" s="33">
        <v>0.5</v>
      </c>
      <c r="G430" s="33" t="s">
        <v>919</v>
      </c>
      <c r="H430" s="33" t="s">
        <v>736</v>
      </c>
      <c r="I430" s="33" t="s">
        <v>451</v>
      </c>
      <c r="J430" s="32" t="s">
        <v>1375</v>
      </c>
      <c r="K430" s="55" t="s">
        <v>1399</v>
      </c>
      <c r="L430" s="57" t="str">
        <f>IFERROR(TRIM(INDEX(_xlfn.TEXTSPLIT(Table3[[#This Row],[Name]],"|"),1,2)),"")</f>
        <v>Lo</v>
      </c>
    </row>
    <row r="431" spans="1:12" ht="14.4" hidden="1">
      <c r="A431" s="56" t="s">
        <v>1167</v>
      </c>
      <c r="B431" s="33" t="s">
        <v>738</v>
      </c>
      <c r="C431" s="33" t="s">
        <v>1403</v>
      </c>
      <c r="D431" s="33" t="str">
        <f t="shared" si="6"/>
        <v/>
      </c>
      <c r="E431" s="57" t="str">
        <f>IFERROR(TRIM(INDEX(_xlfn.TEXTSPLIT(Table3[[#This Row],[Name]],"|"),1,2)),"")</f>
        <v>LoLo</v>
      </c>
      <c r="F431" s="33"/>
      <c r="G431" s="33" t="s">
        <v>919</v>
      </c>
      <c r="H431" s="33" t="s">
        <v>736</v>
      </c>
      <c r="I431" s="33" t="s">
        <v>451</v>
      </c>
      <c r="J431" s="32" t="s">
        <v>1375</v>
      </c>
      <c r="K431" s="55" t="s">
        <v>1399</v>
      </c>
      <c r="L431" s="57" t="str">
        <f>IFERROR(TRIM(INDEX(_xlfn.TEXTSPLIT(Table3[[#This Row],[Name]],"|"),1,2)),"")</f>
        <v>LoLo</v>
      </c>
    </row>
    <row r="432" spans="1:12" ht="14.4" hidden="1">
      <c r="A432" s="56" t="s">
        <v>1167</v>
      </c>
      <c r="B432" s="33" t="s">
        <v>738</v>
      </c>
      <c r="C432" s="33" t="s">
        <v>1404</v>
      </c>
      <c r="D432" s="33" t="str">
        <f t="shared" si="6"/>
        <v>FIT1160</v>
      </c>
      <c r="E432" s="57" t="str">
        <f>IFERROR(TRIM(INDEX(_xlfn.TEXTSPLIT(Table3[[#This Row],[Name]],"|"),1,2)),"")</f>
        <v/>
      </c>
      <c r="F432" s="55" t="s">
        <v>1405</v>
      </c>
      <c r="G432" s="33" t="s">
        <v>919</v>
      </c>
      <c r="H432" s="33" t="s">
        <v>451</v>
      </c>
      <c r="I432" s="33" t="s">
        <v>451</v>
      </c>
      <c r="J432" s="32" t="s">
        <v>773</v>
      </c>
      <c r="K432" s="55" t="s">
        <v>1405</v>
      </c>
      <c r="L432" s="57" t="str">
        <f>IFERROR(TRIM(INDEX(_xlfn.TEXTSPLIT(Table3[[#This Row],[Name]],"|"),1,2)),"")</f>
        <v/>
      </c>
    </row>
    <row r="433" spans="1:12" ht="14.4" hidden="1">
      <c r="A433" s="56" t="s">
        <v>1167</v>
      </c>
      <c r="B433" s="33" t="s">
        <v>738</v>
      </c>
      <c r="C433" s="33" t="s">
        <v>1406</v>
      </c>
      <c r="D433" s="33" t="str">
        <f t="shared" si="6"/>
        <v>6</v>
      </c>
      <c r="E433" s="57" t="str">
        <f>IFERROR(TRIM(INDEX(_xlfn.TEXTSPLIT(Table3[[#This Row],[Name]],"|"),1,2)),"")</f>
        <v>Hi</v>
      </c>
      <c r="F433" s="33">
        <v>6</v>
      </c>
      <c r="G433" s="33" t="s">
        <v>919</v>
      </c>
      <c r="H433" s="33" t="s">
        <v>736</v>
      </c>
      <c r="I433" s="33" t="s">
        <v>451</v>
      </c>
      <c r="J433" s="32" t="s">
        <v>1375</v>
      </c>
      <c r="K433" s="55" t="s">
        <v>1405</v>
      </c>
      <c r="L433" s="57" t="str">
        <f>IFERROR(TRIM(INDEX(_xlfn.TEXTSPLIT(Table3[[#This Row],[Name]],"|"),1,2)),"")</f>
        <v>Hi</v>
      </c>
    </row>
    <row r="434" spans="1:12" ht="14.4" hidden="1">
      <c r="A434" s="56" t="s">
        <v>1167</v>
      </c>
      <c r="B434" s="33" t="s">
        <v>738</v>
      </c>
      <c r="C434" s="33" t="s">
        <v>1407</v>
      </c>
      <c r="D434" s="33" t="str">
        <f t="shared" si="6"/>
        <v/>
      </c>
      <c r="E434" s="57" t="str">
        <f>IFERROR(TRIM(INDEX(_xlfn.TEXTSPLIT(Table3[[#This Row],[Name]],"|"),1,2)),"")</f>
        <v>HiHi</v>
      </c>
      <c r="F434" s="33"/>
      <c r="G434" s="33" t="s">
        <v>919</v>
      </c>
      <c r="H434" s="33" t="s">
        <v>736</v>
      </c>
      <c r="I434" s="33" t="s">
        <v>451</v>
      </c>
      <c r="J434" s="32" t="s">
        <v>1375</v>
      </c>
      <c r="K434" s="55" t="s">
        <v>1405</v>
      </c>
      <c r="L434" s="57" t="str">
        <f>IFERROR(TRIM(INDEX(_xlfn.TEXTSPLIT(Table3[[#This Row],[Name]],"|"),1,2)),"")</f>
        <v>HiHi</v>
      </c>
    </row>
    <row r="435" spans="1:12" ht="14.4" hidden="1">
      <c r="A435" s="56" t="s">
        <v>1167</v>
      </c>
      <c r="B435" s="33" t="s">
        <v>738</v>
      </c>
      <c r="C435" s="33" t="s">
        <v>1408</v>
      </c>
      <c r="D435" s="33" t="str">
        <f t="shared" si="6"/>
        <v>0.5</v>
      </c>
      <c r="E435" s="57" t="str">
        <f>IFERROR(TRIM(INDEX(_xlfn.TEXTSPLIT(Table3[[#This Row],[Name]],"|"),1,2)),"")</f>
        <v>Lo</v>
      </c>
      <c r="F435" s="33">
        <v>0.5</v>
      </c>
      <c r="G435" s="33" t="s">
        <v>919</v>
      </c>
      <c r="H435" s="33" t="s">
        <v>736</v>
      </c>
      <c r="I435" s="33" t="s">
        <v>451</v>
      </c>
      <c r="J435" s="32" t="s">
        <v>1375</v>
      </c>
      <c r="K435" s="55" t="s">
        <v>1405</v>
      </c>
      <c r="L435" s="57" t="str">
        <f>IFERROR(TRIM(INDEX(_xlfn.TEXTSPLIT(Table3[[#This Row],[Name]],"|"),1,2)),"")</f>
        <v>Lo</v>
      </c>
    </row>
    <row r="436" spans="1:12" ht="14.4" hidden="1">
      <c r="A436" s="56" t="s">
        <v>1167</v>
      </c>
      <c r="B436" s="33" t="s">
        <v>738</v>
      </c>
      <c r="C436" s="33" t="s">
        <v>1409</v>
      </c>
      <c r="D436" s="33" t="str">
        <f t="shared" si="6"/>
        <v/>
      </c>
      <c r="E436" s="57" t="str">
        <f>IFERROR(TRIM(INDEX(_xlfn.TEXTSPLIT(Table3[[#This Row],[Name]],"|"),1,2)),"")</f>
        <v>LoLo</v>
      </c>
      <c r="F436" s="33"/>
      <c r="G436" s="33" t="s">
        <v>919</v>
      </c>
      <c r="H436" s="33" t="s">
        <v>736</v>
      </c>
      <c r="I436" s="33" t="s">
        <v>451</v>
      </c>
      <c r="J436" s="32" t="s">
        <v>1375</v>
      </c>
      <c r="K436" s="55" t="s">
        <v>1405</v>
      </c>
      <c r="L436" s="57" t="str">
        <f>IFERROR(TRIM(INDEX(_xlfn.TEXTSPLIT(Table3[[#This Row],[Name]],"|"),1,2)),"")</f>
        <v>LoLo</v>
      </c>
    </row>
    <row r="437" spans="1:12" ht="14.4">
      <c r="A437" s="56" t="s">
        <v>1167</v>
      </c>
      <c r="B437" s="33"/>
      <c r="C437" s="33" t="s">
        <v>1410</v>
      </c>
      <c r="D437" s="33" t="str">
        <f t="shared" si="6"/>
        <v/>
      </c>
      <c r="E437" s="57" t="str">
        <f>IFERROR(TRIM(INDEX(_xlfn.TEXTSPLIT(Table3[[#This Row],[Name]],"|"),1,2)),"")</f>
        <v/>
      </c>
      <c r="F437" s="33"/>
      <c r="G437" s="33"/>
      <c r="H437" s="33" t="s">
        <v>530</v>
      </c>
      <c r="I437" s="33" t="s">
        <v>530</v>
      </c>
      <c r="J437" s="32"/>
      <c r="K437" s="33"/>
      <c r="L437" s="57" t="str">
        <f>IFERROR(TRIM(INDEX(_xlfn.TEXTSPLIT(Table3[[#This Row],[Name]],"|"),1,2)),"")</f>
        <v/>
      </c>
    </row>
    <row r="438" spans="1:12" ht="14.4" hidden="1">
      <c r="A438" s="56" t="s">
        <v>1167</v>
      </c>
      <c r="B438" s="33"/>
      <c r="C438" s="33" t="s">
        <v>1411</v>
      </c>
      <c r="D438" s="33" t="str">
        <f t="shared" si="6"/>
        <v/>
      </c>
      <c r="E438" s="57" t="str">
        <f>IFERROR(TRIM(INDEX(_xlfn.TEXTSPLIT(Table3[[#This Row],[Name]],"|"),1,2)),"")</f>
        <v>Factor</v>
      </c>
      <c r="F438" s="33"/>
      <c r="G438" s="33"/>
      <c r="H438" s="33" t="s">
        <v>736</v>
      </c>
      <c r="I438" s="33" t="s">
        <v>530</v>
      </c>
      <c r="J438" s="32"/>
      <c r="K438" s="33"/>
      <c r="L438" s="57" t="str">
        <f>IFERROR(TRIM(INDEX(_xlfn.TEXTSPLIT(Table3[[#This Row],[Name]],"|"),1,2)),"")</f>
        <v>Factor</v>
      </c>
    </row>
    <row r="439" spans="1:12" ht="14.4" hidden="1">
      <c r="A439" s="56" t="s">
        <v>1167</v>
      </c>
      <c r="B439" s="33"/>
      <c r="C439" s="33" t="s">
        <v>1412</v>
      </c>
      <c r="D439" s="33" t="str">
        <f t="shared" si="6"/>
        <v/>
      </c>
      <c r="E439" s="57" t="str">
        <f>IFERROR(TRIM(INDEX(_xlfn.TEXTSPLIT(Table3[[#This Row],[Name]],"|"),1,2)),"")</f>
        <v>Response Line - Flow Curve</v>
      </c>
      <c r="F439" s="33"/>
      <c r="G439" s="33"/>
      <c r="H439" s="33" t="s">
        <v>736</v>
      </c>
      <c r="I439" s="33" t="s">
        <v>530</v>
      </c>
      <c r="J439" s="32"/>
      <c r="K439" s="33"/>
      <c r="L439" s="57" t="str">
        <f>IFERROR(TRIM(INDEX(_xlfn.TEXTSPLIT(Table3[[#This Row],[Name]],"|"),1,2)),"")</f>
        <v>Response Line - Flow Curve</v>
      </c>
    </row>
    <row r="440" spans="1:12" ht="14.4" hidden="1">
      <c r="A440" s="56" t="s">
        <v>1167</v>
      </c>
      <c r="B440" s="33"/>
      <c r="C440" s="33" t="s">
        <v>1413</v>
      </c>
      <c r="D440" s="33" t="str">
        <f t="shared" si="6"/>
        <v/>
      </c>
      <c r="E440" s="57" t="str">
        <f>IFERROR(TRIM(INDEX(_xlfn.TEXTSPLIT(Table3[[#This Row],[Name]],"|"),1,2)),"")</f>
        <v>Table Values</v>
      </c>
      <c r="F440" s="33"/>
      <c r="G440" s="33"/>
      <c r="H440" s="33" t="s">
        <v>736</v>
      </c>
      <c r="I440" s="33" t="s">
        <v>530</v>
      </c>
      <c r="J440" s="32"/>
      <c r="K440" s="33"/>
      <c r="L440" s="57" t="str">
        <f>IFERROR(TRIM(INDEX(_xlfn.TEXTSPLIT(Table3[[#This Row],[Name]],"|"),1,2)),"")</f>
        <v>Table Values</v>
      </c>
    </row>
    <row r="441" spans="1:12" ht="14.4" hidden="1">
      <c r="A441" s="56" t="s">
        <v>1167</v>
      </c>
      <c r="B441" s="33" t="s">
        <v>738</v>
      </c>
      <c r="C441" s="33" t="s">
        <v>1414</v>
      </c>
      <c r="D441" s="33" t="str">
        <f t="shared" si="6"/>
        <v>XT1198</v>
      </c>
      <c r="E441" s="57" t="str">
        <f>IFERROR(TRIM(INDEX(_xlfn.TEXTSPLIT(Table3[[#This Row],[Name]],"|"),1,2)),"")</f>
        <v/>
      </c>
      <c r="F441" s="55" t="s">
        <v>1415</v>
      </c>
      <c r="G441" s="55"/>
      <c r="H441" s="33" t="s">
        <v>474</v>
      </c>
      <c r="I441" s="33" t="s">
        <v>474</v>
      </c>
      <c r="J441" s="32" t="s">
        <v>773</v>
      </c>
      <c r="K441" s="55" t="s">
        <v>1416</v>
      </c>
      <c r="L441" s="57" t="str">
        <f>IFERROR(TRIM(INDEX(_xlfn.TEXTSPLIT(Table3[[#This Row],[Name]],"|"),1,2)),"")</f>
        <v/>
      </c>
    </row>
    <row r="442" spans="1:12" ht="14.4" hidden="1">
      <c r="A442" s="56" t="s">
        <v>1167</v>
      </c>
      <c r="B442" s="33" t="s">
        <v>738</v>
      </c>
      <c r="C442" s="33" t="s">
        <v>1417</v>
      </c>
      <c r="D442" s="33" t="str">
        <f t="shared" si="6"/>
        <v>XT1119</v>
      </c>
      <c r="E442" s="57" t="str">
        <f>IFERROR(TRIM(INDEX(_xlfn.TEXTSPLIT(Table3[[#This Row],[Name]],"|"),1,2)),"")</f>
        <v/>
      </c>
      <c r="F442" s="78" t="s">
        <v>1418</v>
      </c>
      <c r="G442" s="55"/>
      <c r="H442" s="33" t="s">
        <v>474</v>
      </c>
      <c r="I442" s="33" t="s">
        <v>474</v>
      </c>
      <c r="J442" s="32" t="s">
        <v>773</v>
      </c>
      <c r="K442" s="55" t="s">
        <v>1419</v>
      </c>
      <c r="L442" s="57" t="str">
        <f>IFERROR(TRIM(INDEX(_xlfn.TEXTSPLIT(Table3[[#This Row],[Name]],"|"),1,2)),"")</f>
        <v/>
      </c>
    </row>
    <row r="443" spans="1:12" s="22" customFormat="1" ht="14.4" hidden="1">
      <c r="A443" s="72" t="s">
        <v>1167</v>
      </c>
      <c r="B443" s="74"/>
      <c r="C443" s="74" t="s">
        <v>1420</v>
      </c>
      <c r="D443" s="33" t="str">
        <f t="shared" si="6"/>
        <v/>
      </c>
      <c r="E443" s="59" t="str">
        <f>IFERROR(TRIM(INDEX(_xlfn.TEXTSPLIT(Table3[[#This Row],[Name]],"|"),1,2)),"")</f>
        <v/>
      </c>
      <c r="F443" s="74"/>
      <c r="G443" s="74"/>
      <c r="H443" s="74" t="s">
        <v>446</v>
      </c>
      <c r="I443" s="74" t="s">
        <v>446</v>
      </c>
      <c r="J443" s="31"/>
      <c r="K443" s="74"/>
      <c r="L443" s="59" t="str">
        <f>IFERROR(TRIM(INDEX(_xlfn.TEXTSPLIT(Table3[[#This Row],[Name]],"|"),1,2)),"")</f>
        <v/>
      </c>
    </row>
    <row r="444" spans="1:12" s="22" customFormat="1" ht="14.4" hidden="1">
      <c r="A444" s="72" t="s">
        <v>1167</v>
      </c>
      <c r="B444" s="74"/>
      <c r="C444" s="74" t="s">
        <v>1421</v>
      </c>
      <c r="D444" s="33" t="str">
        <f t="shared" si="6"/>
        <v/>
      </c>
      <c r="E444" s="59" t="str">
        <f>IFERROR(TRIM(INDEX(_xlfn.TEXTSPLIT(Table3[[#This Row],[Name]],"|"),1,2)),"")</f>
        <v>-1h AVG</v>
      </c>
      <c r="F444" s="74"/>
      <c r="G444" s="74"/>
      <c r="H444" s="74" t="s">
        <v>736</v>
      </c>
      <c r="I444" s="74" t="s">
        <v>446</v>
      </c>
      <c r="J444" s="31"/>
      <c r="K444" s="74"/>
      <c r="L444" s="59" t="str">
        <f>IFERROR(TRIM(INDEX(_xlfn.TEXTSPLIT(Table3[[#This Row],[Name]],"|"),1,2)),"")</f>
        <v>-1h AVG</v>
      </c>
    </row>
    <row r="445" spans="1:12" s="22" customFormat="1" ht="14.4" hidden="1">
      <c r="A445" s="72" t="s">
        <v>1167</v>
      </c>
      <c r="B445" s="74"/>
      <c r="C445" s="74" t="s">
        <v>1422</v>
      </c>
      <c r="D445" s="33" t="str">
        <f t="shared" si="6"/>
        <v/>
      </c>
      <c r="E445" s="59" t="str">
        <f>IFERROR(TRIM(INDEX(_xlfn.TEXTSPLIT(Table3[[#This Row],[Name]],"|"),1,2)),"")</f>
        <v/>
      </c>
      <c r="F445" s="74"/>
      <c r="G445" s="74"/>
      <c r="H445" s="74" t="s">
        <v>451</v>
      </c>
      <c r="I445" s="74" t="s">
        <v>451</v>
      </c>
      <c r="J445" s="31"/>
      <c r="K445" s="74"/>
      <c r="L445" s="59" t="str">
        <f>IFERROR(TRIM(INDEX(_xlfn.TEXTSPLIT(Table3[[#This Row],[Name]],"|"),1,2)),"")</f>
        <v/>
      </c>
    </row>
    <row r="446" spans="1:12" s="22" customFormat="1" ht="14.4" hidden="1">
      <c r="A446" s="72" t="s">
        <v>1167</v>
      </c>
      <c r="B446" s="74"/>
      <c r="C446" s="74" t="s">
        <v>1423</v>
      </c>
      <c r="D446" s="33" t="str">
        <f t="shared" si="6"/>
        <v/>
      </c>
      <c r="E446" s="59" t="str">
        <f>IFERROR(TRIM(INDEX(_xlfn.TEXTSPLIT(Table3[[#This Row],[Name]],"|"),1,2)),"")</f>
        <v>Lo</v>
      </c>
      <c r="F446" s="74"/>
      <c r="G446" s="74"/>
      <c r="H446" s="74" t="s">
        <v>736</v>
      </c>
      <c r="I446" s="74" t="s">
        <v>451</v>
      </c>
      <c r="J446" s="31"/>
      <c r="K446" s="74"/>
      <c r="L446" s="59" t="str">
        <f>IFERROR(TRIM(INDEX(_xlfn.TEXTSPLIT(Table3[[#This Row],[Name]],"|"),1,2)),"")</f>
        <v>Lo</v>
      </c>
    </row>
    <row r="447" spans="1:12" s="22" customFormat="1" ht="14.4" hidden="1">
      <c r="A447" s="72" t="s">
        <v>1167</v>
      </c>
      <c r="B447" s="74"/>
      <c r="C447" s="74" t="s">
        <v>1424</v>
      </c>
      <c r="D447" s="33" t="str">
        <f t="shared" si="6"/>
        <v/>
      </c>
      <c r="E447" s="59" t="str">
        <f>IFERROR(TRIM(INDEX(_xlfn.TEXTSPLIT(Table3[[#This Row],[Name]],"|"),1,2)),"")</f>
        <v/>
      </c>
      <c r="F447" s="74"/>
      <c r="G447" s="74"/>
      <c r="H447" s="74" t="s">
        <v>451</v>
      </c>
      <c r="I447" s="74" t="s">
        <v>451</v>
      </c>
      <c r="J447" s="31"/>
      <c r="K447" s="74"/>
      <c r="L447" s="59" t="str">
        <f>IFERROR(TRIM(INDEX(_xlfn.TEXTSPLIT(Table3[[#This Row],[Name]],"|"),1,2)),"")</f>
        <v/>
      </c>
    </row>
    <row r="448" spans="1:12" s="22" customFormat="1" ht="14.4" hidden="1">
      <c r="A448" s="72" t="s">
        <v>1167</v>
      </c>
      <c r="B448" s="74"/>
      <c r="C448" s="74" t="s">
        <v>1425</v>
      </c>
      <c r="D448" s="33" t="str">
        <f t="shared" si="6"/>
        <v/>
      </c>
      <c r="E448" s="59" t="str">
        <f>IFERROR(TRIM(INDEX(_xlfn.TEXTSPLIT(Table3[[#This Row],[Name]],"|"),1,2)),"")</f>
        <v>Hi</v>
      </c>
      <c r="F448" s="74"/>
      <c r="G448" s="74"/>
      <c r="H448" s="74" t="s">
        <v>736</v>
      </c>
      <c r="I448" s="74" t="s">
        <v>451</v>
      </c>
      <c r="J448" s="31"/>
      <c r="K448" s="74"/>
      <c r="L448" s="59" t="str">
        <f>IFERROR(TRIM(INDEX(_xlfn.TEXTSPLIT(Table3[[#This Row],[Name]],"|"),1,2)),"")</f>
        <v>Hi</v>
      </c>
    </row>
    <row r="449" spans="1:12" s="22" customFormat="1" ht="14.4" hidden="1">
      <c r="A449" s="72" t="s">
        <v>1167</v>
      </c>
      <c r="B449" s="74"/>
      <c r="C449" s="74" t="s">
        <v>1426</v>
      </c>
      <c r="D449" s="33" t="str">
        <f t="shared" si="6"/>
        <v/>
      </c>
      <c r="E449" s="59" t="str">
        <f>IFERROR(TRIM(INDEX(_xlfn.TEXTSPLIT(Table3[[#This Row],[Name]],"|"),1,2)),"")</f>
        <v>Pre-alarm Hi</v>
      </c>
      <c r="F449" s="74"/>
      <c r="G449" s="74"/>
      <c r="H449" s="74" t="s">
        <v>736</v>
      </c>
      <c r="I449" s="74" t="s">
        <v>451</v>
      </c>
      <c r="J449" s="31"/>
      <c r="K449" s="74"/>
      <c r="L449" s="59" t="str">
        <f>IFERROR(TRIM(INDEX(_xlfn.TEXTSPLIT(Table3[[#This Row],[Name]],"|"),1,2)),"")</f>
        <v>Pre-alarm Hi</v>
      </c>
    </row>
    <row r="450" spans="1:12" s="22" customFormat="1" ht="14.4" hidden="1">
      <c r="A450" s="72" t="s">
        <v>1167</v>
      </c>
      <c r="B450" s="74"/>
      <c r="C450" s="74" t="s">
        <v>1427</v>
      </c>
      <c r="D450" s="33" t="str">
        <f t="shared" ref="D450:D513" si="7">_xlfn.REGEXREPLACE(F450, ".*-([A-Za-z]+)-([A-Za-z0-9]+).*", "$1$2")</f>
        <v/>
      </c>
      <c r="E450" s="59" t="str">
        <f>IFERROR(TRIM(INDEX(_xlfn.TEXTSPLIT(Table3[[#This Row],[Name]],"|"),1,2)),"")</f>
        <v/>
      </c>
      <c r="F450" s="74"/>
      <c r="G450" s="74"/>
      <c r="H450" s="74" t="s">
        <v>451</v>
      </c>
      <c r="I450" s="74" t="s">
        <v>451</v>
      </c>
      <c r="J450" s="31"/>
      <c r="K450" s="74"/>
      <c r="L450" s="59" t="str">
        <f>IFERROR(TRIM(INDEX(_xlfn.TEXTSPLIT(Table3[[#This Row],[Name]],"|"),1,2)),"")</f>
        <v/>
      </c>
    </row>
    <row r="451" spans="1:12" s="22" customFormat="1" ht="14.4" hidden="1">
      <c r="A451" s="72" t="s">
        <v>1167</v>
      </c>
      <c r="B451" s="74"/>
      <c r="C451" s="74" t="s">
        <v>1428</v>
      </c>
      <c r="D451" s="33" t="str">
        <f t="shared" si="7"/>
        <v/>
      </c>
      <c r="E451" s="59" t="str">
        <f>IFERROR(TRIM(INDEX(_xlfn.TEXTSPLIT(Table3[[#This Row],[Name]],"|"),1,2)),"")</f>
        <v>Hi</v>
      </c>
      <c r="F451" s="74"/>
      <c r="G451" s="74"/>
      <c r="H451" s="74" t="s">
        <v>736</v>
      </c>
      <c r="I451" s="74" t="s">
        <v>451</v>
      </c>
      <c r="J451" s="31"/>
      <c r="K451" s="74"/>
      <c r="L451" s="59" t="str">
        <f>IFERROR(TRIM(INDEX(_xlfn.TEXTSPLIT(Table3[[#This Row],[Name]],"|"),1,2)),"")</f>
        <v>Hi</v>
      </c>
    </row>
    <row r="452" spans="1:12" s="22" customFormat="1" ht="14.4" hidden="1">
      <c r="A452" s="72" t="s">
        <v>1167</v>
      </c>
      <c r="B452" s="74"/>
      <c r="C452" s="74" t="s">
        <v>1429</v>
      </c>
      <c r="D452" s="33" t="str">
        <f t="shared" si="7"/>
        <v/>
      </c>
      <c r="E452" s="59" t="str">
        <f>IFERROR(TRIM(INDEX(_xlfn.TEXTSPLIT(Table3[[#This Row],[Name]],"|"),1,2)),"")</f>
        <v>Pre-alarm Hi</v>
      </c>
      <c r="F452" s="74"/>
      <c r="G452" s="74"/>
      <c r="H452" s="74" t="s">
        <v>736</v>
      </c>
      <c r="I452" s="74" t="s">
        <v>451</v>
      </c>
      <c r="J452" s="31"/>
      <c r="K452" s="74"/>
      <c r="L452" s="59" t="str">
        <f>IFERROR(TRIM(INDEX(_xlfn.TEXTSPLIT(Table3[[#This Row],[Name]],"|"),1,2)),"")</f>
        <v>Pre-alarm Hi</v>
      </c>
    </row>
    <row r="453" spans="1:12" ht="14.4" hidden="1">
      <c r="A453" s="56" t="s">
        <v>1167</v>
      </c>
      <c r="B453" s="33"/>
      <c r="C453" s="33" t="s">
        <v>1430</v>
      </c>
      <c r="D453" s="33" t="str">
        <f t="shared" si="7"/>
        <v/>
      </c>
      <c r="E453" s="57" t="str">
        <f>IFERROR(TRIM(INDEX(_xlfn.TEXTSPLIT(Table3[[#This Row],[Name]],"|"),1,2)),"")</f>
        <v/>
      </c>
      <c r="F453" s="33"/>
      <c r="G453" s="33"/>
      <c r="H453" s="33" t="s">
        <v>1210</v>
      </c>
      <c r="I453" s="33" t="s">
        <v>1210</v>
      </c>
      <c r="J453" s="32"/>
      <c r="K453" s="33"/>
      <c r="L453" s="57" t="str">
        <f>IFERROR(TRIM(INDEX(_xlfn.TEXTSPLIT(Table3[[#This Row],[Name]],"|"),1,2)),"")</f>
        <v/>
      </c>
    </row>
    <row r="454" spans="1:12" ht="14.4" hidden="1">
      <c r="A454" s="56" t="s">
        <v>1167</v>
      </c>
      <c r="B454" s="33"/>
      <c r="C454" s="33" t="s">
        <v>1431</v>
      </c>
      <c r="D454" s="33" t="str">
        <f t="shared" si="7"/>
        <v/>
      </c>
      <c r="E454" s="57" t="str">
        <f>IFERROR(TRIM(INDEX(_xlfn.TEXTSPLIT(Table3[[#This Row],[Name]],"|"),1,2)),"")</f>
        <v/>
      </c>
      <c r="F454" s="33"/>
      <c r="G454" s="33"/>
      <c r="H454" s="33" t="s">
        <v>1210</v>
      </c>
      <c r="I454" s="33" t="s">
        <v>1210</v>
      </c>
      <c r="J454" s="32"/>
      <c r="K454" s="33"/>
      <c r="L454" s="57" t="str">
        <f>IFERROR(TRIM(INDEX(_xlfn.TEXTSPLIT(Table3[[#This Row],[Name]],"|"),1,2)),"")</f>
        <v/>
      </c>
    </row>
    <row r="455" spans="1:12" ht="14.4" hidden="1">
      <c r="A455" s="56" t="s">
        <v>1167</v>
      </c>
      <c r="B455" s="33"/>
      <c r="C455" s="33" t="s">
        <v>1432</v>
      </c>
      <c r="D455" s="33" t="str">
        <f t="shared" si="7"/>
        <v/>
      </c>
      <c r="E455" s="57" t="str">
        <f>IFERROR(TRIM(INDEX(_xlfn.TEXTSPLIT(Table3[[#This Row],[Name]],"|"),1,2)),"")</f>
        <v/>
      </c>
      <c r="F455" s="33"/>
      <c r="G455" s="33"/>
      <c r="H455" s="33" t="s">
        <v>1210</v>
      </c>
      <c r="I455" s="33" t="s">
        <v>1210</v>
      </c>
      <c r="J455" s="32"/>
      <c r="K455" s="33"/>
      <c r="L455" s="57" t="str">
        <f>IFERROR(TRIM(INDEX(_xlfn.TEXTSPLIT(Table3[[#This Row],[Name]],"|"),1,2)),"")</f>
        <v/>
      </c>
    </row>
    <row r="456" spans="1:12" ht="14.4">
      <c r="A456" s="56" t="s">
        <v>1167</v>
      </c>
      <c r="B456" s="33"/>
      <c r="C456" s="33" t="s">
        <v>1433</v>
      </c>
      <c r="D456" s="33" t="str">
        <f t="shared" si="7"/>
        <v/>
      </c>
      <c r="E456" s="57" t="str">
        <f>IFERROR(TRIM(INDEX(_xlfn.TEXTSPLIT(Table3[[#This Row],[Name]],"|"),1,2)),"")</f>
        <v/>
      </c>
      <c r="F456" s="33"/>
      <c r="G456" s="33"/>
      <c r="H456" s="33" t="s">
        <v>530</v>
      </c>
      <c r="I456" s="33" t="s">
        <v>530</v>
      </c>
      <c r="J456" s="32"/>
      <c r="K456" s="33"/>
      <c r="L456" s="57" t="str">
        <f>IFERROR(TRIM(INDEX(_xlfn.TEXTSPLIT(Table3[[#This Row],[Name]],"|"),1,2)),"")</f>
        <v/>
      </c>
    </row>
    <row r="457" spans="1:12" ht="14.4" hidden="1">
      <c r="A457" s="56" t="s">
        <v>1167</v>
      </c>
      <c r="B457" s="33"/>
      <c r="C457" s="33" t="s">
        <v>1434</v>
      </c>
      <c r="D457" s="33" t="str">
        <f t="shared" si="7"/>
        <v/>
      </c>
      <c r="E457" s="57" t="str">
        <f>IFERROR(TRIM(INDEX(_xlfn.TEXTSPLIT(Table3[[#This Row],[Name]],"|"),1,2)),"")</f>
        <v>Hi</v>
      </c>
      <c r="F457" s="33"/>
      <c r="G457" s="33"/>
      <c r="H457" s="33" t="s">
        <v>736</v>
      </c>
      <c r="I457" s="33" t="s">
        <v>530</v>
      </c>
      <c r="J457" s="32"/>
      <c r="K457" s="33"/>
      <c r="L457" s="57" t="str">
        <f>IFERROR(TRIM(INDEX(_xlfn.TEXTSPLIT(Table3[[#This Row],[Name]],"|"),1,2)),"")</f>
        <v>Hi</v>
      </c>
    </row>
    <row r="458" spans="1:12" ht="14.4" hidden="1">
      <c r="A458" s="56" t="s">
        <v>1167</v>
      </c>
      <c r="B458" s="33"/>
      <c r="C458" s="33" t="s">
        <v>1435</v>
      </c>
      <c r="D458" s="33" t="str">
        <f t="shared" si="7"/>
        <v/>
      </c>
      <c r="E458" s="57" t="str">
        <f>IFERROR(TRIM(INDEX(_xlfn.TEXTSPLIT(Table3[[#This Row],[Name]],"|"),1,2)),"")</f>
        <v>HiHi</v>
      </c>
      <c r="F458" s="33"/>
      <c r="G458" s="33"/>
      <c r="H458" s="33" t="s">
        <v>736</v>
      </c>
      <c r="I458" s="33" t="s">
        <v>530</v>
      </c>
      <c r="J458" s="32"/>
      <c r="K458" s="33"/>
      <c r="L458" s="57" t="str">
        <f>IFERROR(TRIM(INDEX(_xlfn.TEXTSPLIT(Table3[[#This Row],[Name]],"|"),1,2)),"")</f>
        <v>HiHi</v>
      </c>
    </row>
    <row r="459" spans="1:12" ht="14.4" hidden="1">
      <c r="A459" s="56" t="s">
        <v>1167</v>
      </c>
      <c r="B459" s="33"/>
      <c r="C459" s="33" t="s">
        <v>1436</v>
      </c>
      <c r="D459" s="33" t="str">
        <f t="shared" si="7"/>
        <v/>
      </c>
      <c r="E459" s="57" t="str">
        <f>IFERROR(TRIM(INDEX(_xlfn.TEXTSPLIT(Table3[[#This Row],[Name]],"|"),1,2)),"")</f>
        <v>Lo</v>
      </c>
      <c r="F459" s="33"/>
      <c r="G459" s="33"/>
      <c r="H459" s="33" t="s">
        <v>736</v>
      </c>
      <c r="I459" s="33" t="s">
        <v>530</v>
      </c>
      <c r="J459" s="32"/>
      <c r="K459" s="33"/>
      <c r="L459" s="57" t="str">
        <f>IFERROR(TRIM(INDEX(_xlfn.TEXTSPLIT(Table3[[#This Row],[Name]],"|"),1,2)),"")</f>
        <v>Lo</v>
      </c>
    </row>
    <row r="460" spans="1:12" ht="14.4" hidden="1">
      <c r="A460" s="56" t="s">
        <v>1167</v>
      </c>
      <c r="B460" s="33"/>
      <c r="C460" s="33" t="s">
        <v>1437</v>
      </c>
      <c r="D460" s="33" t="str">
        <f t="shared" si="7"/>
        <v/>
      </c>
      <c r="E460" s="57" t="str">
        <f>IFERROR(TRIM(INDEX(_xlfn.TEXTSPLIT(Table3[[#This Row],[Name]],"|"),1,2)),"")</f>
        <v>LoLo</v>
      </c>
      <c r="F460" s="33"/>
      <c r="G460" s="33"/>
      <c r="H460" s="33" t="s">
        <v>736</v>
      </c>
      <c r="I460" s="33" t="s">
        <v>530</v>
      </c>
      <c r="J460" s="32"/>
      <c r="K460" s="33"/>
      <c r="L460" s="57" t="str">
        <f>IFERROR(TRIM(INDEX(_xlfn.TEXTSPLIT(Table3[[#This Row],[Name]],"|"),1,2)),"")</f>
        <v>LoLo</v>
      </c>
    </row>
    <row r="461" spans="1:12" ht="14.4" hidden="1">
      <c r="A461" s="56" t="s">
        <v>1167</v>
      </c>
      <c r="B461" s="33"/>
      <c r="C461" s="33" t="s">
        <v>1438</v>
      </c>
      <c r="D461" s="33" t="str">
        <f t="shared" si="7"/>
        <v/>
      </c>
      <c r="E461" s="57" t="str">
        <f>IFERROR(TRIM(INDEX(_xlfn.TEXTSPLIT(Table3[[#This Row],[Name]],"|"),1,2)),"")</f>
        <v/>
      </c>
      <c r="F461" s="33"/>
      <c r="G461" s="33"/>
      <c r="H461" s="33" t="s">
        <v>1210</v>
      </c>
      <c r="I461" s="33" t="s">
        <v>1210</v>
      </c>
      <c r="J461" s="32"/>
      <c r="K461" s="33"/>
      <c r="L461" s="57" t="str">
        <f>IFERROR(TRIM(INDEX(_xlfn.TEXTSPLIT(Table3[[#This Row],[Name]],"|"),1,2)),"")</f>
        <v/>
      </c>
    </row>
    <row r="462" spans="1:12" ht="14.4" hidden="1">
      <c r="A462" s="56" t="s">
        <v>1167</v>
      </c>
      <c r="B462" s="33"/>
      <c r="C462" s="33" t="s">
        <v>1439</v>
      </c>
      <c r="D462" s="33" t="str">
        <f t="shared" si="7"/>
        <v/>
      </c>
      <c r="E462" s="57" t="str">
        <f>IFERROR(TRIM(INDEX(_xlfn.TEXTSPLIT(Table3[[#This Row],[Name]],"|"),1,2)),"")</f>
        <v/>
      </c>
      <c r="F462" s="33"/>
      <c r="G462" s="33"/>
      <c r="H462" s="33" t="s">
        <v>1210</v>
      </c>
      <c r="I462" s="33" t="s">
        <v>1210</v>
      </c>
      <c r="J462" s="32"/>
      <c r="K462" s="33"/>
      <c r="L462" s="57" t="str">
        <f>IFERROR(TRIM(INDEX(_xlfn.TEXTSPLIT(Table3[[#This Row],[Name]],"|"),1,2)),"")</f>
        <v/>
      </c>
    </row>
    <row r="463" spans="1:12" s="22" customFormat="1" ht="14.4" hidden="1">
      <c r="A463" s="72" t="s">
        <v>1167</v>
      </c>
      <c r="B463" s="74"/>
      <c r="C463" s="74" t="s">
        <v>1440</v>
      </c>
      <c r="D463" s="33" t="str">
        <f t="shared" si="7"/>
        <v/>
      </c>
      <c r="E463" s="59" t="str">
        <f>IFERROR(TRIM(INDEX(_xlfn.TEXTSPLIT(Table3[[#This Row],[Name]],"|"),1,2)),"")</f>
        <v/>
      </c>
      <c r="F463" s="74"/>
      <c r="G463" s="74"/>
      <c r="H463" s="74" t="s">
        <v>451</v>
      </c>
      <c r="I463" s="74" t="s">
        <v>451</v>
      </c>
      <c r="J463" s="31"/>
      <c r="K463" s="74"/>
      <c r="L463" s="59" t="str">
        <f>IFERROR(TRIM(INDEX(_xlfn.TEXTSPLIT(Table3[[#This Row],[Name]],"|"),1,2)),"")</f>
        <v/>
      </c>
    </row>
    <row r="464" spans="1:12" s="22" customFormat="1" ht="14.4" hidden="1">
      <c r="A464" s="72" t="s">
        <v>1167</v>
      </c>
      <c r="B464" s="74"/>
      <c r="C464" s="74" t="s">
        <v>1441</v>
      </c>
      <c r="D464" s="33" t="str">
        <f t="shared" si="7"/>
        <v/>
      </c>
      <c r="E464" s="59" t="str">
        <f>IFERROR(TRIM(INDEX(_xlfn.TEXTSPLIT(Table3[[#This Row],[Name]],"|"),1,2)),"")</f>
        <v>Hi</v>
      </c>
      <c r="F464" s="74"/>
      <c r="G464" s="74"/>
      <c r="H464" s="74" t="s">
        <v>736</v>
      </c>
      <c r="I464" s="74" t="s">
        <v>451</v>
      </c>
      <c r="J464" s="31"/>
      <c r="K464" s="74"/>
      <c r="L464" s="59" t="str">
        <f>IFERROR(TRIM(INDEX(_xlfn.TEXTSPLIT(Table3[[#This Row],[Name]],"|"),1,2)),"")</f>
        <v>Hi</v>
      </c>
    </row>
    <row r="465" spans="1:12" s="22" customFormat="1" ht="14.4" hidden="1">
      <c r="A465" s="72" t="s">
        <v>1167</v>
      </c>
      <c r="B465" s="74"/>
      <c r="C465" s="74" t="s">
        <v>1442</v>
      </c>
      <c r="D465" s="33" t="str">
        <f t="shared" si="7"/>
        <v/>
      </c>
      <c r="E465" s="59" t="str">
        <f>IFERROR(TRIM(INDEX(_xlfn.TEXTSPLIT(Table3[[#This Row],[Name]],"|"),1,2)),"")</f>
        <v>HiHi</v>
      </c>
      <c r="F465" s="74"/>
      <c r="G465" s="74"/>
      <c r="H465" s="74" t="s">
        <v>736</v>
      </c>
      <c r="I465" s="74" t="s">
        <v>451</v>
      </c>
      <c r="J465" s="31"/>
      <c r="K465" s="74"/>
      <c r="L465" s="59" t="str">
        <f>IFERROR(TRIM(INDEX(_xlfn.TEXTSPLIT(Table3[[#This Row],[Name]],"|"),1,2)),"")</f>
        <v>HiHi</v>
      </c>
    </row>
    <row r="466" spans="1:12" s="22" customFormat="1" ht="14.4" hidden="1">
      <c r="A466" s="72" t="s">
        <v>1167</v>
      </c>
      <c r="B466" s="74"/>
      <c r="C466" s="74" t="s">
        <v>1443</v>
      </c>
      <c r="D466" s="33" t="str">
        <f t="shared" si="7"/>
        <v/>
      </c>
      <c r="E466" s="59" t="str">
        <f>IFERROR(TRIM(INDEX(_xlfn.TEXTSPLIT(Table3[[#This Row],[Name]],"|"),1,2)),"")</f>
        <v>Lo</v>
      </c>
      <c r="F466" s="74"/>
      <c r="G466" s="74"/>
      <c r="H466" s="74" t="s">
        <v>736</v>
      </c>
      <c r="I466" s="74" t="s">
        <v>451</v>
      </c>
      <c r="J466" s="31"/>
      <c r="K466" s="74"/>
      <c r="L466" s="59" t="str">
        <f>IFERROR(TRIM(INDEX(_xlfn.TEXTSPLIT(Table3[[#This Row],[Name]],"|"),1,2)),"")</f>
        <v>Lo</v>
      </c>
    </row>
    <row r="467" spans="1:12" s="22" customFormat="1" ht="14.4" hidden="1">
      <c r="A467" s="72" t="s">
        <v>1167</v>
      </c>
      <c r="B467" s="74"/>
      <c r="C467" s="74" t="s">
        <v>1444</v>
      </c>
      <c r="D467" s="33" t="str">
        <f t="shared" si="7"/>
        <v/>
      </c>
      <c r="E467" s="59" t="str">
        <f>IFERROR(TRIM(INDEX(_xlfn.TEXTSPLIT(Table3[[#This Row],[Name]],"|"),1,2)),"")</f>
        <v>Pre-alarm Hi</v>
      </c>
      <c r="F467" s="74"/>
      <c r="G467" s="74"/>
      <c r="H467" s="74" t="s">
        <v>736</v>
      </c>
      <c r="I467" s="74" t="s">
        <v>451</v>
      </c>
      <c r="J467" s="31"/>
      <c r="K467" s="74"/>
      <c r="L467" s="59" t="str">
        <f>IFERROR(TRIM(INDEX(_xlfn.TEXTSPLIT(Table3[[#This Row],[Name]],"|"),1,2)),"")</f>
        <v>Pre-alarm Hi</v>
      </c>
    </row>
    <row r="468" spans="1:12" ht="14.4" hidden="1">
      <c r="A468" s="56" t="s">
        <v>1167</v>
      </c>
      <c r="B468" s="33" t="s">
        <v>738</v>
      </c>
      <c r="C468" s="33" t="s">
        <v>1445</v>
      </c>
      <c r="D468" s="33" t="str">
        <f t="shared" si="7"/>
        <v>PT1157A</v>
      </c>
      <c r="E468" s="57" t="str">
        <f>IFERROR(TRIM(INDEX(_xlfn.TEXTSPLIT(Table3[[#This Row],[Name]],"|"),1,2)),"")</f>
        <v/>
      </c>
      <c r="F468" s="33" t="s">
        <v>1446</v>
      </c>
      <c r="G468" s="33"/>
      <c r="H468" s="33" t="s">
        <v>451</v>
      </c>
      <c r="I468" s="33" t="s">
        <v>451</v>
      </c>
      <c r="J468" s="32"/>
      <c r="K468" s="33" t="s">
        <v>1446</v>
      </c>
      <c r="L468" s="57" t="str">
        <f>IFERROR(TRIM(INDEX(_xlfn.TEXTSPLIT(Table3[[#This Row],[Name]],"|"),1,2)),"")</f>
        <v/>
      </c>
    </row>
    <row r="469" spans="1:12" ht="14.4" hidden="1">
      <c r="A469" s="56" t="s">
        <v>1167</v>
      </c>
      <c r="B469" s="33" t="s">
        <v>738</v>
      </c>
      <c r="C469" s="33" t="s">
        <v>1447</v>
      </c>
      <c r="D469" s="33" t="str">
        <f t="shared" si="7"/>
        <v/>
      </c>
      <c r="E469" s="57" t="str">
        <f>IFERROR(TRIM(INDEX(_xlfn.TEXTSPLIT(Table3[[#This Row],[Name]],"|"),1,2)),"")</f>
        <v>Hi</v>
      </c>
      <c r="F469" s="33"/>
      <c r="G469" s="33"/>
      <c r="H469" s="33" t="s">
        <v>736</v>
      </c>
      <c r="I469" s="33" t="s">
        <v>451</v>
      </c>
      <c r="J469" s="32"/>
      <c r="K469" s="33" t="s">
        <v>1446</v>
      </c>
      <c r="L469" s="57" t="str">
        <f>IFERROR(TRIM(INDEX(_xlfn.TEXTSPLIT(Table3[[#This Row],[Name]],"|"),1,2)),"")</f>
        <v>Hi</v>
      </c>
    </row>
    <row r="470" spans="1:12" ht="14.4" hidden="1">
      <c r="A470" s="56" t="s">
        <v>1167</v>
      </c>
      <c r="B470" s="33" t="s">
        <v>738</v>
      </c>
      <c r="C470" s="33" t="s">
        <v>1448</v>
      </c>
      <c r="D470" s="33" t="str">
        <f t="shared" si="7"/>
        <v/>
      </c>
      <c r="E470" s="57" t="str">
        <f>IFERROR(TRIM(INDEX(_xlfn.TEXTSPLIT(Table3[[#This Row],[Name]],"|"),1,2)),"")</f>
        <v>HiHi</v>
      </c>
      <c r="F470" s="33"/>
      <c r="G470" s="33"/>
      <c r="H470" s="33" t="s">
        <v>736</v>
      </c>
      <c r="I470" s="33" t="s">
        <v>451</v>
      </c>
      <c r="J470" s="32"/>
      <c r="K470" s="33" t="s">
        <v>1446</v>
      </c>
      <c r="L470" s="57" t="str">
        <f>IFERROR(TRIM(INDEX(_xlfn.TEXTSPLIT(Table3[[#This Row],[Name]],"|"),1,2)),"")</f>
        <v>HiHi</v>
      </c>
    </row>
    <row r="471" spans="1:12" ht="14.4" hidden="1">
      <c r="A471" s="56" t="s">
        <v>1167</v>
      </c>
      <c r="B471" s="33" t="s">
        <v>738</v>
      </c>
      <c r="C471" s="33" t="s">
        <v>1449</v>
      </c>
      <c r="D471" s="33" t="str">
        <f t="shared" si="7"/>
        <v/>
      </c>
      <c r="E471" s="57" t="str">
        <f>IFERROR(TRIM(INDEX(_xlfn.TEXTSPLIT(Table3[[#This Row],[Name]],"|"),1,2)),"")</f>
        <v>Lo</v>
      </c>
      <c r="F471" s="33"/>
      <c r="G471" s="33"/>
      <c r="H471" s="33" t="s">
        <v>736</v>
      </c>
      <c r="I471" s="33" t="s">
        <v>451</v>
      </c>
      <c r="J471" s="32"/>
      <c r="K471" s="33" t="s">
        <v>1446</v>
      </c>
      <c r="L471" s="57" t="str">
        <f>IFERROR(TRIM(INDEX(_xlfn.TEXTSPLIT(Table3[[#This Row],[Name]],"|"),1,2)),"")</f>
        <v>Lo</v>
      </c>
    </row>
    <row r="472" spans="1:12" ht="14.4" hidden="1">
      <c r="A472" s="56" t="s">
        <v>1167</v>
      </c>
      <c r="B472" s="33" t="s">
        <v>738</v>
      </c>
      <c r="C472" s="33" t="s">
        <v>1450</v>
      </c>
      <c r="D472" s="33" t="str">
        <f t="shared" si="7"/>
        <v/>
      </c>
      <c r="E472" s="57" t="str">
        <f>IFERROR(TRIM(INDEX(_xlfn.TEXTSPLIT(Table3[[#This Row],[Name]],"|"),1,2)),"")</f>
        <v>LoLo</v>
      </c>
      <c r="F472" s="33"/>
      <c r="G472" s="33"/>
      <c r="H472" s="33" t="s">
        <v>736</v>
      </c>
      <c r="I472" s="33" t="s">
        <v>451</v>
      </c>
      <c r="J472" s="32"/>
      <c r="K472" s="33" t="s">
        <v>1446</v>
      </c>
      <c r="L472" s="57" t="str">
        <f>IFERROR(TRIM(INDEX(_xlfn.TEXTSPLIT(Table3[[#This Row],[Name]],"|"),1,2)),"")</f>
        <v>LoLo</v>
      </c>
    </row>
    <row r="473" spans="1:12" ht="14.4" hidden="1">
      <c r="A473" s="56" t="s">
        <v>1167</v>
      </c>
      <c r="B473" s="33" t="s">
        <v>738</v>
      </c>
      <c r="C473" s="33" t="s">
        <v>1451</v>
      </c>
      <c r="D473" s="33" t="str">
        <f t="shared" si="7"/>
        <v/>
      </c>
      <c r="E473" s="57" t="str">
        <f>IFERROR(TRIM(INDEX(_xlfn.TEXTSPLIT(Table3[[#This Row],[Name]],"|"),1,2)),"")</f>
        <v>Pre-alarm Hi</v>
      </c>
      <c r="F473" s="33"/>
      <c r="G473" s="33"/>
      <c r="H473" s="33" t="s">
        <v>736</v>
      </c>
      <c r="I473" s="33" t="s">
        <v>451</v>
      </c>
      <c r="J473" s="32"/>
      <c r="K473" s="33" t="s">
        <v>1446</v>
      </c>
      <c r="L473" s="57" t="str">
        <f>IFERROR(TRIM(INDEX(_xlfn.TEXTSPLIT(Table3[[#This Row],[Name]],"|"),1,2)),"")</f>
        <v>Pre-alarm Hi</v>
      </c>
    </row>
    <row r="474" spans="1:12" ht="14.4" hidden="1">
      <c r="A474" s="56" t="s">
        <v>1167</v>
      </c>
      <c r="B474" s="33" t="s">
        <v>738</v>
      </c>
      <c r="C474" s="33" t="s">
        <v>1452</v>
      </c>
      <c r="D474" s="33" t="str">
        <f t="shared" si="7"/>
        <v/>
      </c>
      <c r="E474" s="57" t="str">
        <f>IFERROR(TRIM(INDEX(_xlfn.TEXTSPLIT(Table3[[#This Row],[Name]],"|"),1,2)),"")</f>
        <v>Pre-alarm Lo</v>
      </c>
      <c r="F474" s="33"/>
      <c r="G474" s="33"/>
      <c r="H474" s="33" t="s">
        <v>736</v>
      </c>
      <c r="I474" s="33" t="s">
        <v>451</v>
      </c>
      <c r="J474" s="32"/>
      <c r="K474" s="33" t="s">
        <v>1446</v>
      </c>
      <c r="L474" s="57" t="str">
        <f>IFERROR(TRIM(INDEX(_xlfn.TEXTSPLIT(Table3[[#This Row],[Name]],"|"),1,2)),"")</f>
        <v>Pre-alarm Lo</v>
      </c>
    </row>
    <row r="475" spans="1:12" ht="14.4" hidden="1">
      <c r="A475" s="56" t="s">
        <v>1167</v>
      </c>
      <c r="B475" s="33" t="s">
        <v>738</v>
      </c>
      <c r="C475" s="33" t="s">
        <v>1453</v>
      </c>
      <c r="D475" s="33" t="str">
        <f t="shared" si="7"/>
        <v>PIT1157B</v>
      </c>
      <c r="E475" s="57" t="str">
        <f>IFERROR(TRIM(INDEX(_xlfn.TEXTSPLIT(Table3[[#This Row],[Name]],"|"),1,2)),"")</f>
        <v/>
      </c>
      <c r="F475" s="33" t="s">
        <v>1454</v>
      </c>
      <c r="G475" s="33"/>
      <c r="H475" s="33" t="s">
        <v>451</v>
      </c>
      <c r="I475" s="33" t="s">
        <v>451</v>
      </c>
      <c r="J475" s="32"/>
      <c r="K475" s="33" t="s">
        <v>1454</v>
      </c>
      <c r="L475" s="57" t="str">
        <f>IFERROR(TRIM(INDEX(_xlfn.TEXTSPLIT(Table3[[#This Row],[Name]],"|"),1,2)),"")</f>
        <v/>
      </c>
    </row>
    <row r="476" spans="1:12" ht="14.4" hidden="1">
      <c r="A476" s="56" t="s">
        <v>1167</v>
      </c>
      <c r="B476" s="33" t="s">
        <v>738</v>
      </c>
      <c r="C476" s="33" t="s">
        <v>1455</v>
      </c>
      <c r="D476" s="33" t="str">
        <f t="shared" si="7"/>
        <v/>
      </c>
      <c r="E476" s="57" t="str">
        <f>IFERROR(TRIM(INDEX(_xlfn.TEXTSPLIT(Table3[[#This Row],[Name]],"|"),1,2)),"")</f>
        <v>Hi</v>
      </c>
      <c r="F476" s="33"/>
      <c r="G476" s="33"/>
      <c r="H476" s="33" t="s">
        <v>736</v>
      </c>
      <c r="I476" s="33" t="s">
        <v>451</v>
      </c>
      <c r="J476" s="32"/>
      <c r="K476" s="33" t="s">
        <v>1454</v>
      </c>
      <c r="L476" s="57" t="str">
        <f>IFERROR(TRIM(INDEX(_xlfn.TEXTSPLIT(Table3[[#This Row],[Name]],"|"),1,2)),"")</f>
        <v>Hi</v>
      </c>
    </row>
    <row r="477" spans="1:12" ht="14.4" hidden="1">
      <c r="A477" s="56" t="s">
        <v>1167</v>
      </c>
      <c r="B477" s="33" t="s">
        <v>738</v>
      </c>
      <c r="C477" s="33" t="s">
        <v>1456</v>
      </c>
      <c r="D477" s="33" t="str">
        <f t="shared" si="7"/>
        <v/>
      </c>
      <c r="E477" s="57" t="str">
        <f>IFERROR(TRIM(INDEX(_xlfn.TEXTSPLIT(Table3[[#This Row],[Name]],"|"),1,2)),"")</f>
        <v>HiHi</v>
      </c>
      <c r="F477" s="33"/>
      <c r="G477" s="33"/>
      <c r="H477" s="33" t="s">
        <v>736</v>
      </c>
      <c r="I477" s="33" t="s">
        <v>451</v>
      </c>
      <c r="J477" s="32"/>
      <c r="K477" s="33" t="s">
        <v>1454</v>
      </c>
      <c r="L477" s="57" t="str">
        <f>IFERROR(TRIM(INDEX(_xlfn.TEXTSPLIT(Table3[[#This Row],[Name]],"|"),1,2)),"")</f>
        <v>HiHi</v>
      </c>
    </row>
    <row r="478" spans="1:12" ht="14.4" hidden="1">
      <c r="A478" s="56" t="s">
        <v>1167</v>
      </c>
      <c r="B478" s="33" t="s">
        <v>738</v>
      </c>
      <c r="C478" s="33" t="s">
        <v>1457</v>
      </c>
      <c r="D478" s="33" t="str">
        <f t="shared" si="7"/>
        <v/>
      </c>
      <c r="E478" s="57" t="str">
        <f>IFERROR(TRIM(INDEX(_xlfn.TEXTSPLIT(Table3[[#This Row],[Name]],"|"),1,2)),"")</f>
        <v>Lo</v>
      </c>
      <c r="F478" s="33"/>
      <c r="G478" s="33"/>
      <c r="H478" s="33" t="s">
        <v>736</v>
      </c>
      <c r="I478" s="33" t="s">
        <v>451</v>
      </c>
      <c r="J478" s="32"/>
      <c r="K478" s="33" t="s">
        <v>1454</v>
      </c>
      <c r="L478" s="57" t="str">
        <f>IFERROR(TRIM(INDEX(_xlfn.TEXTSPLIT(Table3[[#This Row],[Name]],"|"),1,2)),"")</f>
        <v>Lo</v>
      </c>
    </row>
    <row r="479" spans="1:12" ht="14.4" hidden="1">
      <c r="A479" s="56" t="s">
        <v>1167</v>
      </c>
      <c r="B479" s="33" t="s">
        <v>738</v>
      </c>
      <c r="C479" s="33" t="s">
        <v>1458</v>
      </c>
      <c r="D479" s="33" t="str">
        <f t="shared" si="7"/>
        <v/>
      </c>
      <c r="E479" s="57" t="str">
        <f>IFERROR(TRIM(INDEX(_xlfn.TEXTSPLIT(Table3[[#This Row],[Name]],"|"),1,2)),"")</f>
        <v>LoLo</v>
      </c>
      <c r="F479" s="33"/>
      <c r="G479" s="33"/>
      <c r="H479" s="33" t="s">
        <v>736</v>
      </c>
      <c r="I479" s="33" t="s">
        <v>451</v>
      </c>
      <c r="J479" s="32"/>
      <c r="K479" s="33" t="s">
        <v>1454</v>
      </c>
      <c r="L479" s="57" t="str">
        <f>IFERROR(TRIM(INDEX(_xlfn.TEXTSPLIT(Table3[[#This Row],[Name]],"|"),1,2)),"")</f>
        <v>LoLo</v>
      </c>
    </row>
    <row r="480" spans="1:12" ht="14.4" hidden="1">
      <c r="A480" s="56" t="s">
        <v>1167</v>
      </c>
      <c r="B480" s="33" t="s">
        <v>738</v>
      </c>
      <c r="C480" s="33" t="s">
        <v>1459</v>
      </c>
      <c r="D480" s="33" t="str">
        <f t="shared" si="7"/>
        <v/>
      </c>
      <c r="E480" s="57" t="str">
        <f>IFERROR(TRIM(INDEX(_xlfn.TEXTSPLIT(Table3[[#This Row],[Name]],"|"),1,2)),"")</f>
        <v>Pre-alarm Hi</v>
      </c>
      <c r="F480" s="33"/>
      <c r="G480" s="33"/>
      <c r="H480" s="33" t="s">
        <v>736</v>
      </c>
      <c r="I480" s="33" t="s">
        <v>451</v>
      </c>
      <c r="J480" s="32"/>
      <c r="K480" s="33" t="s">
        <v>1454</v>
      </c>
      <c r="L480" s="57" t="str">
        <f>IFERROR(TRIM(INDEX(_xlfn.TEXTSPLIT(Table3[[#This Row],[Name]],"|"),1,2)),"")</f>
        <v>Pre-alarm Hi</v>
      </c>
    </row>
    <row r="481" spans="1:12" ht="14.4" hidden="1">
      <c r="A481" s="56" t="s">
        <v>1167</v>
      </c>
      <c r="B481" s="33" t="s">
        <v>738</v>
      </c>
      <c r="C481" s="33" t="s">
        <v>1460</v>
      </c>
      <c r="D481" s="33" t="str">
        <f t="shared" si="7"/>
        <v/>
      </c>
      <c r="E481" s="57" t="str">
        <f>IFERROR(TRIM(INDEX(_xlfn.TEXTSPLIT(Table3[[#This Row],[Name]],"|"),1,2)),"")</f>
        <v>Pre-alarm Lo</v>
      </c>
      <c r="F481" s="33"/>
      <c r="G481" s="33"/>
      <c r="H481" s="33" t="s">
        <v>736</v>
      </c>
      <c r="I481" s="33" t="s">
        <v>451</v>
      </c>
      <c r="J481" s="32"/>
      <c r="K481" s="33" t="s">
        <v>1454</v>
      </c>
      <c r="L481" s="57" t="str">
        <f>IFERROR(TRIM(INDEX(_xlfn.TEXTSPLIT(Table3[[#This Row],[Name]],"|"),1,2)),"")</f>
        <v>Pre-alarm Lo</v>
      </c>
    </row>
    <row r="482" spans="1:12" s="22" customFormat="1" ht="14.4" hidden="1">
      <c r="A482" s="72" t="s">
        <v>1167</v>
      </c>
      <c r="B482" s="74"/>
      <c r="C482" s="74" t="s">
        <v>1461</v>
      </c>
      <c r="D482" s="33" t="str">
        <f t="shared" si="7"/>
        <v/>
      </c>
      <c r="E482" s="59" t="str">
        <f>IFERROR(TRIM(INDEX(_xlfn.TEXTSPLIT(Table3[[#This Row],[Name]],"|"),1,2)),"")</f>
        <v/>
      </c>
      <c r="F482" s="74"/>
      <c r="G482" s="74"/>
      <c r="H482" s="74" t="s">
        <v>451</v>
      </c>
      <c r="I482" s="74" t="s">
        <v>451</v>
      </c>
      <c r="J482" s="31"/>
      <c r="K482" s="74"/>
      <c r="L482" s="59" t="str">
        <f>IFERROR(TRIM(INDEX(_xlfn.TEXTSPLIT(Table3[[#This Row],[Name]],"|"),1,2)),"")</f>
        <v/>
      </c>
    </row>
    <row r="483" spans="1:12" s="22" customFormat="1" ht="14.4" hidden="1">
      <c r="A483" s="72" t="s">
        <v>1167</v>
      </c>
      <c r="B483" s="74"/>
      <c r="C483" s="74" t="s">
        <v>1462</v>
      </c>
      <c r="D483" s="33" t="str">
        <f t="shared" si="7"/>
        <v/>
      </c>
      <c r="E483" s="59" t="str">
        <f>IFERROR(TRIM(INDEX(_xlfn.TEXTSPLIT(Table3[[#This Row],[Name]],"|"),1,2)),"")</f>
        <v>Hi</v>
      </c>
      <c r="F483" s="74"/>
      <c r="G483" s="74"/>
      <c r="H483" s="74" t="s">
        <v>736</v>
      </c>
      <c r="I483" s="74" t="s">
        <v>451</v>
      </c>
      <c r="J483" s="31"/>
      <c r="K483" s="74"/>
      <c r="L483" s="59" t="str">
        <f>IFERROR(TRIM(INDEX(_xlfn.TEXTSPLIT(Table3[[#This Row],[Name]],"|"),1,2)),"")</f>
        <v>Hi</v>
      </c>
    </row>
    <row r="484" spans="1:12" s="22" customFormat="1" ht="14.4" hidden="1">
      <c r="A484" s="72" t="s">
        <v>1167</v>
      </c>
      <c r="B484" s="74"/>
      <c r="C484" s="74" t="s">
        <v>1463</v>
      </c>
      <c r="D484" s="33" t="str">
        <f t="shared" si="7"/>
        <v/>
      </c>
      <c r="E484" s="59" t="str">
        <f>IFERROR(TRIM(INDEX(_xlfn.TEXTSPLIT(Table3[[#This Row],[Name]],"|"),1,2)),"")</f>
        <v>Lo</v>
      </c>
      <c r="F484" s="74"/>
      <c r="G484" s="74"/>
      <c r="H484" s="74" t="s">
        <v>736</v>
      </c>
      <c r="I484" s="74" t="s">
        <v>451</v>
      </c>
      <c r="J484" s="31"/>
      <c r="K484" s="74"/>
      <c r="L484" s="59" t="str">
        <f>IFERROR(TRIM(INDEX(_xlfn.TEXTSPLIT(Table3[[#This Row],[Name]],"|"),1,2)),"")</f>
        <v>Lo</v>
      </c>
    </row>
    <row r="485" spans="1:12" s="22" customFormat="1" ht="14.4" hidden="1">
      <c r="A485" s="72" t="s">
        <v>1167</v>
      </c>
      <c r="B485" s="74"/>
      <c r="C485" s="74" t="s">
        <v>1464</v>
      </c>
      <c r="D485" s="33" t="str">
        <f t="shared" si="7"/>
        <v/>
      </c>
      <c r="E485" s="59" t="str">
        <f>IFERROR(TRIM(INDEX(_xlfn.TEXTSPLIT(Table3[[#This Row],[Name]],"|"),1,2)),"")</f>
        <v>Pre-alarm Hi</v>
      </c>
      <c r="F485" s="74"/>
      <c r="G485" s="74"/>
      <c r="H485" s="74" t="s">
        <v>736</v>
      </c>
      <c r="I485" s="74" t="s">
        <v>451</v>
      </c>
      <c r="J485" s="31"/>
      <c r="K485" s="74"/>
      <c r="L485" s="59" t="str">
        <f>IFERROR(TRIM(INDEX(_xlfn.TEXTSPLIT(Table3[[#This Row],[Name]],"|"),1,2)),"")</f>
        <v>Pre-alarm Hi</v>
      </c>
    </row>
    <row r="486" spans="1:12" s="22" customFormat="1" ht="14.4" hidden="1">
      <c r="A486" s="72" t="s">
        <v>1167</v>
      </c>
      <c r="B486" s="74"/>
      <c r="C486" s="74" t="s">
        <v>1465</v>
      </c>
      <c r="D486" s="33" t="str">
        <f t="shared" si="7"/>
        <v/>
      </c>
      <c r="E486" s="59" t="str">
        <f>IFERROR(TRIM(INDEX(_xlfn.TEXTSPLIT(Table3[[#This Row],[Name]],"|"),1,2)),"")</f>
        <v>Pre-alarm Lo</v>
      </c>
      <c r="F486" s="74"/>
      <c r="G486" s="74"/>
      <c r="H486" s="74" t="s">
        <v>736</v>
      </c>
      <c r="I486" s="74" t="s">
        <v>451</v>
      </c>
      <c r="J486" s="31"/>
      <c r="K486" s="74"/>
      <c r="L486" s="59" t="str">
        <f>IFERROR(TRIM(INDEX(_xlfn.TEXTSPLIT(Table3[[#This Row],[Name]],"|"),1,2)),"")</f>
        <v>Pre-alarm Lo</v>
      </c>
    </row>
    <row r="487" spans="1:12" s="22" customFormat="1" ht="14.4" hidden="1">
      <c r="A487" s="72" t="s">
        <v>1167</v>
      </c>
      <c r="B487" s="74"/>
      <c r="C487" s="74" t="s">
        <v>1466</v>
      </c>
      <c r="D487" s="33" t="str">
        <f t="shared" si="7"/>
        <v/>
      </c>
      <c r="E487" s="59" t="str">
        <f>IFERROR(TRIM(INDEX(_xlfn.TEXTSPLIT(Table3[[#This Row],[Name]],"|"),1,2)),"")</f>
        <v/>
      </c>
      <c r="F487" s="74"/>
      <c r="G487" s="74"/>
      <c r="H487" s="74" t="s">
        <v>451</v>
      </c>
      <c r="I487" s="74" t="s">
        <v>451</v>
      </c>
      <c r="J487" s="31"/>
      <c r="K487" s="74"/>
      <c r="L487" s="59" t="str">
        <f>IFERROR(TRIM(INDEX(_xlfn.TEXTSPLIT(Table3[[#This Row],[Name]],"|"),1,2)),"")</f>
        <v/>
      </c>
    </row>
    <row r="488" spans="1:12" s="22" customFormat="1" ht="14.4" hidden="1">
      <c r="A488" s="72" t="s">
        <v>1167</v>
      </c>
      <c r="B488" s="74"/>
      <c r="C488" s="74" t="s">
        <v>1467</v>
      </c>
      <c r="D488" s="33" t="str">
        <f t="shared" si="7"/>
        <v/>
      </c>
      <c r="E488" s="59" t="str">
        <f>IFERROR(TRIM(INDEX(_xlfn.TEXTSPLIT(Table3[[#This Row],[Name]],"|"),1,2)),"")</f>
        <v>Hi</v>
      </c>
      <c r="F488" s="74"/>
      <c r="G488" s="74"/>
      <c r="H488" s="74" t="s">
        <v>736</v>
      </c>
      <c r="I488" s="74" t="s">
        <v>451</v>
      </c>
      <c r="J488" s="31"/>
      <c r="K488" s="74"/>
      <c r="L488" s="59" t="str">
        <f>IFERROR(TRIM(INDEX(_xlfn.TEXTSPLIT(Table3[[#This Row],[Name]],"|"),1,2)),"")</f>
        <v>Hi</v>
      </c>
    </row>
    <row r="489" spans="1:12" s="22" customFormat="1" ht="14.4" hidden="1">
      <c r="A489" s="72" t="s">
        <v>1167</v>
      </c>
      <c r="B489" s="74"/>
      <c r="C489" s="74" t="s">
        <v>1468</v>
      </c>
      <c r="D489" s="33" t="str">
        <f t="shared" si="7"/>
        <v/>
      </c>
      <c r="E489" s="59" t="str">
        <f>IFERROR(TRIM(INDEX(_xlfn.TEXTSPLIT(Table3[[#This Row],[Name]],"|"),1,2)),"")</f>
        <v>Lo</v>
      </c>
      <c r="F489" s="74"/>
      <c r="G489" s="74"/>
      <c r="H489" s="74" t="s">
        <v>736</v>
      </c>
      <c r="I489" s="74" t="s">
        <v>451</v>
      </c>
      <c r="J489" s="31"/>
      <c r="K489" s="74"/>
      <c r="L489" s="59" t="str">
        <f>IFERROR(TRIM(INDEX(_xlfn.TEXTSPLIT(Table3[[#This Row],[Name]],"|"),1,2)),"")</f>
        <v>Lo</v>
      </c>
    </row>
    <row r="490" spans="1:12" s="22" customFormat="1" ht="14.4" hidden="1">
      <c r="A490" s="72" t="s">
        <v>1167</v>
      </c>
      <c r="B490" s="74"/>
      <c r="C490" s="74" t="s">
        <v>1469</v>
      </c>
      <c r="D490" s="33" t="str">
        <f t="shared" si="7"/>
        <v/>
      </c>
      <c r="E490" s="59" t="str">
        <f>IFERROR(TRIM(INDEX(_xlfn.TEXTSPLIT(Table3[[#This Row],[Name]],"|"),1,2)),"")</f>
        <v>Pre-alarm Hi</v>
      </c>
      <c r="F490" s="74"/>
      <c r="G490" s="74"/>
      <c r="H490" s="74" t="s">
        <v>736</v>
      </c>
      <c r="I490" s="74" t="s">
        <v>451</v>
      </c>
      <c r="J490" s="31"/>
      <c r="K490" s="74"/>
      <c r="L490" s="59" t="str">
        <f>IFERROR(TRIM(INDEX(_xlfn.TEXTSPLIT(Table3[[#This Row],[Name]],"|"),1,2)),"")</f>
        <v>Pre-alarm Hi</v>
      </c>
    </row>
    <row r="491" spans="1:12" s="22" customFormat="1" ht="14.4" hidden="1">
      <c r="A491" s="72" t="s">
        <v>1167</v>
      </c>
      <c r="B491" s="74"/>
      <c r="C491" s="74" t="s">
        <v>1470</v>
      </c>
      <c r="D491" s="33" t="str">
        <f t="shared" si="7"/>
        <v/>
      </c>
      <c r="E491" s="59" t="str">
        <f>IFERROR(TRIM(INDEX(_xlfn.TEXTSPLIT(Table3[[#This Row],[Name]],"|"),1,2)),"")</f>
        <v>Pre-alarm Lo</v>
      </c>
      <c r="F491" s="74"/>
      <c r="G491" s="74"/>
      <c r="H491" s="74" t="s">
        <v>736</v>
      </c>
      <c r="I491" s="74" t="s">
        <v>451</v>
      </c>
      <c r="J491" s="31"/>
      <c r="K491" s="74"/>
      <c r="L491" s="59" t="str">
        <f>IFERROR(TRIM(INDEX(_xlfn.TEXTSPLIT(Table3[[#This Row],[Name]],"|"),1,2)),"")</f>
        <v>Pre-alarm Lo</v>
      </c>
    </row>
    <row r="492" spans="1:12" s="22" customFormat="1" ht="14.4" hidden="1">
      <c r="A492" s="72" t="s">
        <v>1167</v>
      </c>
      <c r="B492" s="74"/>
      <c r="C492" s="74" t="s">
        <v>1471</v>
      </c>
      <c r="D492" s="33" t="str">
        <f t="shared" si="7"/>
        <v/>
      </c>
      <c r="E492" s="59" t="str">
        <f>IFERROR(TRIM(INDEX(_xlfn.TEXTSPLIT(Table3[[#This Row],[Name]],"|"),1,2)),"")</f>
        <v/>
      </c>
      <c r="F492" s="74"/>
      <c r="G492" s="74"/>
      <c r="H492" s="74" t="s">
        <v>451</v>
      </c>
      <c r="I492" s="74" t="s">
        <v>451</v>
      </c>
      <c r="J492" s="31"/>
      <c r="K492" s="74"/>
      <c r="L492" s="59" t="str">
        <f>IFERROR(TRIM(INDEX(_xlfn.TEXTSPLIT(Table3[[#This Row],[Name]],"|"),1,2)),"")</f>
        <v/>
      </c>
    </row>
    <row r="493" spans="1:12" s="22" customFormat="1" ht="14.4" hidden="1">
      <c r="A493" s="72" t="s">
        <v>1167</v>
      </c>
      <c r="B493" s="74"/>
      <c r="C493" s="74" t="s">
        <v>1472</v>
      </c>
      <c r="D493" s="33" t="str">
        <f t="shared" si="7"/>
        <v/>
      </c>
      <c r="E493" s="59" t="str">
        <f>IFERROR(TRIM(INDEX(_xlfn.TEXTSPLIT(Table3[[#This Row],[Name]],"|"),1,2)),"")</f>
        <v>Lo</v>
      </c>
      <c r="F493" s="74"/>
      <c r="G493" s="74"/>
      <c r="H493" s="74" t="s">
        <v>736</v>
      </c>
      <c r="I493" s="74" t="s">
        <v>451</v>
      </c>
      <c r="J493" s="31"/>
      <c r="K493" s="74"/>
      <c r="L493" s="59" t="str">
        <f>IFERROR(TRIM(INDEX(_xlfn.TEXTSPLIT(Table3[[#This Row],[Name]],"|"),1,2)),"")</f>
        <v>Lo</v>
      </c>
    </row>
    <row r="494" spans="1:12" s="22" customFormat="1" ht="14.4" hidden="1">
      <c r="A494" s="72" t="s">
        <v>1167</v>
      </c>
      <c r="B494" s="74"/>
      <c r="C494" s="74" t="s">
        <v>1473</v>
      </c>
      <c r="D494" s="33" t="str">
        <f t="shared" si="7"/>
        <v/>
      </c>
      <c r="E494" s="59" t="str">
        <f>IFERROR(TRIM(INDEX(_xlfn.TEXTSPLIT(Table3[[#This Row],[Name]],"|"),1,2)),"")</f>
        <v>Pre-alarm Lo</v>
      </c>
      <c r="F494" s="74"/>
      <c r="G494" s="74"/>
      <c r="H494" s="74" t="s">
        <v>736</v>
      </c>
      <c r="I494" s="74" t="s">
        <v>451</v>
      </c>
      <c r="J494" s="31"/>
      <c r="K494" s="74"/>
      <c r="L494" s="59" t="str">
        <f>IFERROR(TRIM(INDEX(_xlfn.TEXTSPLIT(Table3[[#This Row],[Name]],"|"),1,2)),"")</f>
        <v>Pre-alarm Lo</v>
      </c>
    </row>
    <row r="495" spans="1:12" s="22" customFormat="1" ht="14.4" hidden="1">
      <c r="A495" s="72" t="s">
        <v>1167</v>
      </c>
      <c r="B495" s="74"/>
      <c r="C495" s="74" t="s">
        <v>1474</v>
      </c>
      <c r="D495" s="33" t="str">
        <f t="shared" si="7"/>
        <v/>
      </c>
      <c r="E495" s="59" t="str">
        <f>IFERROR(TRIM(INDEX(_xlfn.TEXTSPLIT(Table3[[#This Row],[Name]],"|"),1,2)),"")</f>
        <v/>
      </c>
      <c r="F495" s="74"/>
      <c r="G495" s="74"/>
      <c r="H495" s="74" t="s">
        <v>451</v>
      </c>
      <c r="I495" s="74" t="s">
        <v>451</v>
      </c>
      <c r="J495" s="31"/>
      <c r="K495" s="74"/>
      <c r="L495" s="59" t="str">
        <f>IFERROR(TRIM(INDEX(_xlfn.TEXTSPLIT(Table3[[#This Row],[Name]],"|"),1,2)),"")</f>
        <v/>
      </c>
    </row>
    <row r="496" spans="1:12" s="22" customFormat="1" ht="14.4" hidden="1">
      <c r="A496" s="72" t="s">
        <v>1167</v>
      </c>
      <c r="B496" s="74"/>
      <c r="C496" s="74" t="s">
        <v>1475</v>
      </c>
      <c r="D496" s="33" t="str">
        <f t="shared" si="7"/>
        <v/>
      </c>
      <c r="E496" s="59" t="str">
        <f>IFERROR(TRIM(INDEX(_xlfn.TEXTSPLIT(Table3[[#This Row],[Name]],"|"),1,2)),"")</f>
        <v>Hi</v>
      </c>
      <c r="F496" s="74"/>
      <c r="G496" s="74"/>
      <c r="H496" s="74" t="s">
        <v>736</v>
      </c>
      <c r="I496" s="74" t="s">
        <v>451</v>
      </c>
      <c r="J496" s="31"/>
      <c r="K496" s="74"/>
      <c r="L496" s="59" t="str">
        <f>IFERROR(TRIM(INDEX(_xlfn.TEXTSPLIT(Table3[[#This Row],[Name]],"|"),1,2)),"")</f>
        <v>Hi</v>
      </c>
    </row>
    <row r="497" spans="1:12" s="22" customFormat="1" ht="14.4" hidden="1">
      <c r="A497" s="72" t="s">
        <v>1167</v>
      </c>
      <c r="B497" s="74"/>
      <c r="C497" s="74" t="s">
        <v>1476</v>
      </c>
      <c r="D497" s="33" t="str">
        <f t="shared" si="7"/>
        <v/>
      </c>
      <c r="E497" s="59" t="str">
        <f>IFERROR(TRIM(INDEX(_xlfn.TEXTSPLIT(Table3[[#This Row],[Name]],"|"),1,2)),"")</f>
        <v>HiHi</v>
      </c>
      <c r="F497" s="74"/>
      <c r="G497" s="74"/>
      <c r="H497" s="74" t="s">
        <v>736</v>
      </c>
      <c r="I497" s="74" t="s">
        <v>451</v>
      </c>
      <c r="J497" s="31"/>
      <c r="K497" s="74"/>
      <c r="L497" s="59" t="str">
        <f>IFERROR(TRIM(INDEX(_xlfn.TEXTSPLIT(Table3[[#This Row],[Name]],"|"),1,2)),"")</f>
        <v>HiHi</v>
      </c>
    </row>
    <row r="498" spans="1:12" s="22" customFormat="1" ht="14.4" hidden="1">
      <c r="A498" s="72" t="s">
        <v>1167</v>
      </c>
      <c r="B498" s="74"/>
      <c r="C498" s="74" t="s">
        <v>1477</v>
      </c>
      <c r="D498" s="33" t="str">
        <f t="shared" si="7"/>
        <v/>
      </c>
      <c r="E498" s="59" t="str">
        <f>IFERROR(TRIM(INDEX(_xlfn.TEXTSPLIT(Table3[[#This Row],[Name]],"|"),1,2)),"")</f>
        <v>Lo</v>
      </c>
      <c r="F498" s="74"/>
      <c r="G498" s="74"/>
      <c r="H498" s="74" t="s">
        <v>736</v>
      </c>
      <c r="I498" s="74" t="s">
        <v>451</v>
      </c>
      <c r="J498" s="31"/>
      <c r="K498" s="74"/>
      <c r="L498" s="59" t="str">
        <f>IFERROR(TRIM(INDEX(_xlfn.TEXTSPLIT(Table3[[#This Row],[Name]],"|"),1,2)),"")</f>
        <v>Lo</v>
      </c>
    </row>
    <row r="499" spans="1:12" s="22" customFormat="1" ht="14.4" hidden="1">
      <c r="A499" s="72" t="s">
        <v>1167</v>
      </c>
      <c r="B499" s="74"/>
      <c r="C499" s="74" t="s">
        <v>1478</v>
      </c>
      <c r="D499" s="33" t="str">
        <f t="shared" si="7"/>
        <v/>
      </c>
      <c r="E499" s="59" t="str">
        <f>IFERROR(TRIM(INDEX(_xlfn.TEXTSPLIT(Table3[[#This Row],[Name]],"|"),1,2)),"")</f>
        <v>Pre-alarm Hi</v>
      </c>
      <c r="F499" s="74"/>
      <c r="G499" s="74"/>
      <c r="H499" s="74" t="s">
        <v>736</v>
      </c>
      <c r="I499" s="74" t="s">
        <v>451</v>
      </c>
      <c r="J499" s="31"/>
      <c r="K499" s="74"/>
      <c r="L499" s="59" t="str">
        <f>IFERROR(TRIM(INDEX(_xlfn.TEXTSPLIT(Table3[[#This Row],[Name]],"|"),1,2)),"")</f>
        <v>Pre-alarm Hi</v>
      </c>
    </row>
    <row r="500" spans="1:12" s="22" customFormat="1" ht="14.4" hidden="1">
      <c r="A500" s="72" t="s">
        <v>1167</v>
      </c>
      <c r="B500" s="74"/>
      <c r="C500" s="74" t="s">
        <v>1479</v>
      </c>
      <c r="D500" s="33" t="str">
        <f t="shared" si="7"/>
        <v/>
      </c>
      <c r="E500" s="59" t="str">
        <f>IFERROR(TRIM(INDEX(_xlfn.TEXTSPLIT(Table3[[#This Row],[Name]],"|"),1,2)),"")</f>
        <v>Pre-alarm Lo</v>
      </c>
      <c r="F500" s="74"/>
      <c r="G500" s="74"/>
      <c r="H500" s="74" t="s">
        <v>736</v>
      </c>
      <c r="I500" s="74" t="s">
        <v>451</v>
      </c>
      <c r="J500" s="31"/>
      <c r="K500" s="74"/>
      <c r="L500" s="59" t="str">
        <f>IFERROR(TRIM(INDEX(_xlfn.TEXTSPLIT(Table3[[#This Row],[Name]],"|"),1,2)),"")</f>
        <v>Pre-alarm Lo</v>
      </c>
    </row>
    <row r="501" spans="1:12" s="22" customFormat="1" ht="14.4" hidden="1">
      <c r="A501" s="72" t="s">
        <v>1167</v>
      </c>
      <c r="B501" s="74"/>
      <c r="C501" s="74" t="s">
        <v>1480</v>
      </c>
      <c r="D501" s="33" t="str">
        <f t="shared" si="7"/>
        <v/>
      </c>
      <c r="E501" s="59" t="str">
        <f>IFERROR(TRIM(INDEX(_xlfn.TEXTSPLIT(Table3[[#This Row],[Name]],"|"),1,2)),"")</f>
        <v/>
      </c>
      <c r="F501" s="74"/>
      <c r="G501" s="74"/>
      <c r="H501" s="74" t="s">
        <v>451</v>
      </c>
      <c r="I501" s="74" t="s">
        <v>451</v>
      </c>
      <c r="J501" s="31"/>
      <c r="K501" s="74"/>
      <c r="L501" s="59" t="str">
        <f>IFERROR(TRIM(INDEX(_xlfn.TEXTSPLIT(Table3[[#This Row],[Name]],"|"),1,2)),"")</f>
        <v/>
      </c>
    </row>
    <row r="502" spans="1:12" s="22" customFormat="1" ht="14.4" hidden="1">
      <c r="A502" s="72" t="s">
        <v>1167</v>
      </c>
      <c r="B502" s="74"/>
      <c r="C502" s="74" t="s">
        <v>1481</v>
      </c>
      <c r="D502" s="33" t="str">
        <f t="shared" si="7"/>
        <v/>
      </c>
      <c r="E502" s="59" t="str">
        <f>IFERROR(TRIM(INDEX(_xlfn.TEXTSPLIT(Table3[[#This Row],[Name]],"|"),1,2)),"")</f>
        <v>Hi</v>
      </c>
      <c r="F502" s="74"/>
      <c r="G502" s="74"/>
      <c r="H502" s="74" t="s">
        <v>736</v>
      </c>
      <c r="I502" s="74" t="s">
        <v>451</v>
      </c>
      <c r="J502" s="31"/>
      <c r="K502" s="74"/>
      <c r="L502" s="59" t="str">
        <f>IFERROR(TRIM(INDEX(_xlfn.TEXTSPLIT(Table3[[#This Row],[Name]],"|"),1,2)),"")</f>
        <v>Hi</v>
      </c>
    </row>
    <row r="503" spans="1:12" s="22" customFormat="1" ht="14.4" hidden="1">
      <c r="A503" s="72" t="s">
        <v>1167</v>
      </c>
      <c r="B503" s="74"/>
      <c r="C503" s="74" t="s">
        <v>1482</v>
      </c>
      <c r="D503" s="33" t="str">
        <f t="shared" si="7"/>
        <v/>
      </c>
      <c r="E503" s="59" t="str">
        <f>IFERROR(TRIM(INDEX(_xlfn.TEXTSPLIT(Table3[[#This Row],[Name]],"|"),1,2)),"")</f>
        <v>HiHi</v>
      </c>
      <c r="F503" s="74"/>
      <c r="G503" s="74"/>
      <c r="H503" s="74" t="s">
        <v>736</v>
      </c>
      <c r="I503" s="74" t="s">
        <v>451</v>
      </c>
      <c r="J503" s="31"/>
      <c r="K503" s="74"/>
      <c r="L503" s="59" t="str">
        <f>IFERROR(TRIM(INDEX(_xlfn.TEXTSPLIT(Table3[[#This Row],[Name]],"|"),1,2)),"")</f>
        <v>HiHi</v>
      </c>
    </row>
    <row r="504" spans="1:12" s="22" customFormat="1" ht="14.4" hidden="1">
      <c r="A504" s="72" t="s">
        <v>1167</v>
      </c>
      <c r="B504" s="74"/>
      <c r="C504" s="74" t="s">
        <v>1483</v>
      </c>
      <c r="D504" s="33" t="str">
        <f t="shared" si="7"/>
        <v/>
      </c>
      <c r="E504" s="59" t="str">
        <f>IFERROR(TRIM(INDEX(_xlfn.TEXTSPLIT(Table3[[#This Row],[Name]],"|"),1,2)),"")</f>
        <v>Lo</v>
      </c>
      <c r="F504" s="74"/>
      <c r="G504" s="74"/>
      <c r="H504" s="74" t="s">
        <v>736</v>
      </c>
      <c r="I504" s="74" t="s">
        <v>451</v>
      </c>
      <c r="J504" s="31"/>
      <c r="K504" s="74"/>
      <c r="L504" s="59" t="str">
        <f>IFERROR(TRIM(INDEX(_xlfn.TEXTSPLIT(Table3[[#This Row],[Name]],"|"),1,2)),"")</f>
        <v>Lo</v>
      </c>
    </row>
    <row r="505" spans="1:12" s="22" customFormat="1" ht="14.4" hidden="1">
      <c r="A505" s="72" t="s">
        <v>1167</v>
      </c>
      <c r="B505" s="74"/>
      <c r="C505" s="74" t="s">
        <v>1484</v>
      </c>
      <c r="D505" s="33" t="str">
        <f t="shared" si="7"/>
        <v/>
      </c>
      <c r="E505" s="59" t="str">
        <f>IFERROR(TRIM(INDEX(_xlfn.TEXTSPLIT(Table3[[#This Row],[Name]],"|"),1,2)),"")</f>
        <v>LoLo</v>
      </c>
      <c r="F505" s="74"/>
      <c r="G505" s="74"/>
      <c r="H505" s="74" t="s">
        <v>736</v>
      </c>
      <c r="I505" s="74" t="s">
        <v>451</v>
      </c>
      <c r="J505" s="31"/>
      <c r="K505" s="74"/>
      <c r="L505" s="59" t="str">
        <f>IFERROR(TRIM(INDEX(_xlfn.TEXTSPLIT(Table3[[#This Row],[Name]],"|"),1,2)),"")</f>
        <v>LoLo</v>
      </c>
    </row>
    <row r="506" spans="1:12" s="22" customFormat="1" ht="14.4" hidden="1">
      <c r="A506" s="72" t="s">
        <v>1167</v>
      </c>
      <c r="B506" s="74"/>
      <c r="C506" s="74" t="s">
        <v>1485</v>
      </c>
      <c r="D506" s="33" t="str">
        <f t="shared" si="7"/>
        <v/>
      </c>
      <c r="E506" s="59" t="str">
        <f>IFERROR(TRIM(INDEX(_xlfn.TEXTSPLIT(Table3[[#This Row],[Name]],"|"),1,2)),"")</f>
        <v/>
      </c>
      <c r="F506" s="74"/>
      <c r="G506" s="74"/>
      <c r="H506" s="74" t="s">
        <v>451</v>
      </c>
      <c r="I506" s="74" t="s">
        <v>451</v>
      </c>
      <c r="J506" s="31"/>
      <c r="K506" s="74"/>
      <c r="L506" s="59" t="str">
        <f>IFERROR(TRIM(INDEX(_xlfn.TEXTSPLIT(Table3[[#This Row],[Name]],"|"),1,2)),"")</f>
        <v/>
      </c>
    </row>
    <row r="507" spans="1:12" s="22" customFormat="1" ht="14.4" hidden="1">
      <c r="A507" s="72" t="s">
        <v>1167</v>
      </c>
      <c r="B507" s="74"/>
      <c r="C507" s="74" t="s">
        <v>1486</v>
      </c>
      <c r="D507" s="33" t="str">
        <f t="shared" si="7"/>
        <v/>
      </c>
      <c r="E507" s="59" t="str">
        <f>IFERROR(TRIM(INDEX(_xlfn.TEXTSPLIT(Table3[[#This Row],[Name]],"|"),1,2)),"")</f>
        <v>Hi</v>
      </c>
      <c r="F507" s="74"/>
      <c r="G507" s="74"/>
      <c r="H507" s="74" t="s">
        <v>736</v>
      </c>
      <c r="I507" s="74" t="s">
        <v>451</v>
      </c>
      <c r="J507" s="31"/>
      <c r="K507" s="74"/>
      <c r="L507" s="59" t="str">
        <f>IFERROR(TRIM(INDEX(_xlfn.TEXTSPLIT(Table3[[#This Row],[Name]],"|"),1,2)),"")</f>
        <v>Hi</v>
      </c>
    </row>
    <row r="508" spans="1:12" s="22" customFormat="1" ht="14.4" hidden="1">
      <c r="A508" s="72" t="s">
        <v>1167</v>
      </c>
      <c r="B508" s="74"/>
      <c r="C508" s="74" t="s">
        <v>1487</v>
      </c>
      <c r="D508" s="33" t="str">
        <f t="shared" si="7"/>
        <v/>
      </c>
      <c r="E508" s="59" t="str">
        <f>IFERROR(TRIM(INDEX(_xlfn.TEXTSPLIT(Table3[[#This Row],[Name]],"|"),1,2)),"")</f>
        <v>HiHi</v>
      </c>
      <c r="F508" s="74"/>
      <c r="G508" s="74"/>
      <c r="H508" s="74" t="s">
        <v>736</v>
      </c>
      <c r="I508" s="74" t="s">
        <v>451</v>
      </c>
      <c r="J508" s="31"/>
      <c r="K508" s="74"/>
      <c r="L508" s="59" t="str">
        <f>IFERROR(TRIM(INDEX(_xlfn.TEXTSPLIT(Table3[[#This Row],[Name]],"|"),1,2)),"")</f>
        <v>HiHi</v>
      </c>
    </row>
    <row r="509" spans="1:12" s="22" customFormat="1" ht="14.4" hidden="1">
      <c r="A509" s="72" t="s">
        <v>1167</v>
      </c>
      <c r="B509" s="74"/>
      <c r="C509" s="74" t="s">
        <v>1488</v>
      </c>
      <c r="D509" s="33" t="str">
        <f t="shared" si="7"/>
        <v/>
      </c>
      <c r="E509" s="59" t="str">
        <f>IFERROR(TRIM(INDEX(_xlfn.TEXTSPLIT(Table3[[#This Row],[Name]],"|"),1,2)),"")</f>
        <v>Lo</v>
      </c>
      <c r="F509" s="74"/>
      <c r="G509" s="74"/>
      <c r="H509" s="74" t="s">
        <v>736</v>
      </c>
      <c r="I509" s="74" t="s">
        <v>451</v>
      </c>
      <c r="J509" s="31"/>
      <c r="K509" s="74"/>
      <c r="L509" s="59" t="str">
        <f>IFERROR(TRIM(INDEX(_xlfn.TEXTSPLIT(Table3[[#This Row],[Name]],"|"),1,2)),"")</f>
        <v>Lo</v>
      </c>
    </row>
    <row r="510" spans="1:12" s="22" customFormat="1" ht="14.4" hidden="1">
      <c r="A510" s="72" t="s">
        <v>1167</v>
      </c>
      <c r="B510" s="74"/>
      <c r="C510" s="74" t="s">
        <v>1489</v>
      </c>
      <c r="D510" s="33" t="str">
        <f t="shared" si="7"/>
        <v/>
      </c>
      <c r="E510" s="59" t="str">
        <f>IFERROR(TRIM(INDEX(_xlfn.TEXTSPLIT(Table3[[#This Row],[Name]],"|"),1,2)),"")</f>
        <v>LoLo</v>
      </c>
      <c r="F510" s="74"/>
      <c r="G510" s="74"/>
      <c r="H510" s="74" t="s">
        <v>736</v>
      </c>
      <c r="I510" s="74" t="s">
        <v>451</v>
      </c>
      <c r="J510" s="31"/>
      <c r="K510" s="74"/>
      <c r="L510" s="59" t="str">
        <f>IFERROR(TRIM(INDEX(_xlfn.TEXTSPLIT(Table3[[#This Row],[Name]],"|"),1,2)),"")</f>
        <v>LoLo</v>
      </c>
    </row>
    <row r="511" spans="1:12" s="22" customFormat="1" ht="14.4" hidden="1">
      <c r="A511" s="72" t="s">
        <v>1167</v>
      </c>
      <c r="B511" s="74"/>
      <c r="C511" s="74" t="s">
        <v>1490</v>
      </c>
      <c r="D511" s="33" t="str">
        <f t="shared" si="7"/>
        <v/>
      </c>
      <c r="E511" s="59" t="str">
        <f>IFERROR(TRIM(INDEX(_xlfn.TEXTSPLIT(Table3[[#This Row],[Name]],"|"),1,2)),"")</f>
        <v/>
      </c>
      <c r="F511" s="74"/>
      <c r="G511" s="74"/>
      <c r="H511" s="74" t="s">
        <v>451</v>
      </c>
      <c r="I511" s="74" t="s">
        <v>451</v>
      </c>
      <c r="J511" s="31"/>
      <c r="K511" s="74"/>
      <c r="L511" s="59" t="str">
        <f>IFERROR(TRIM(INDEX(_xlfn.TEXTSPLIT(Table3[[#This Row],[Name]],"|"),1,2)),"")</f>
        <v/>
      </c>
    </row>
    <row r="512" spans="1:12" s="22" customFormat="1" ht="14.4" hidden="1">
      <c r="A512" s="72" t="s">
        <v>1167</v>
      </c>
      <c r="B512" s="74"/>
      <c r="C512" s="74" t="s">
        <v>1491</v>
      </c>
      <c r="D512" s="33" t="str">
        <f t="shared" si="7"/>
        <v/>
      </c>
      <c r="E512" s="59" t="str">
        <f>IFERROR(TRIM(INDEX(_xlfn.TEXTSPLIT(Table3[[#This Row],[Name]],"|"),1,2)),"")</f>
        <v>Hi</v>
      </c>
      <c r="F512" s="74"/>
      <c r="G512" s="74"/>
      <c r="H512" s="74" t="s">
        <v>736</v>
      </c>
      <c r="I512" s="74" t="s">
        <v>451</v>
      </c>
      <c r="J512" s="31"/>
      <c r="K512" s="74"/>
      <c r="L512" s="59" t="str">
        <f>IFERROR(TRIM(INDEX(_xlfn.TEXTSPLIT(Table3[[#This Row],[Name]],"|"),1,2)),"")</f>
        <v>Hi</v>
      </c>
    </row>
    <row r="513" spans="1:12" s="22" customFormat="1" ht="14.4" hidden="1">
      <c r="A513" s="72" t="s">
        <v>1167</v>
      </c>
      <c r="B513" s="74"/>
      <c r="C513" s="74" t="s">
        <v>1492</v>
      </c>
      <c r="D513" s="33" t="str">
        <f t="shared" si="7"/>
        <v/>
      </c>
      <c r="E513" s="59" t="str">
        <f>IFERROR(TRIM(INDEX(_xlfn.TEXTSPLIT(Table3[[#This Row],[Name]],"|"),1,2)),"")</f>
        <v>HiHi</v>
      </c>
      <c r="F513" s="74"/>
      <c r="G513" s="74"/>
      <c r="H513" s="74" t="s">
        <v>736</v>
      </c>
      <c r="I513" s="74" t="s">
        <v>451</v>
      </c>
      <c r="J513" s="31"/>
      <c r="K513" s="74"/>
      <c r="L513" s="59" t="str">
        <f>IFERROR(TRIM(INDEX(_xlfn.TEXTSPLIT(Table3[[#This Row],[Name]],"|"),1,2)),"")</f>
        <v>HiHi</v>
      </c>
    </row>
    <row r="514" spans="1:12" s="22" customFormat="1" ht="14.4" hidden="1">
      <c r="A514" s="72" t="s">
        <v>1167</v>
      </c>
      <c r="B514" s="74"/>
      <c r="C514" s="74" t="s">
        <v>1493</v>
      </c>
      <c r="D514" s="33" t="str">
        <f t="shared" ref="D514:D577" si="8">_xlfn.REGEXREPLACE(F514, ".*-([A-Za-z]+)-([A-Za-z0-9]+).*", "$1$2")</f>
        <v/>
      </c>
      <c r="E514" s="59" t="str">
        <f>IFERROR(TRIM(INDEX(_xlfn.TEXTSPLIT(Table3[[#This Row],[Name]],"|"),1,2)),"")</f>
        <v>Lo</v>
      </c>
      <c r="F514" s="74"/>
      <c r="G514" s="74"/>
      <c r="H514" s="74" t="s">
        <v>736</v>
      </c>
      <c r="I514" s="74" t="s">
        <v>451</v>
      </c>
      <c r="J514" s="31"/>
      <c r="K514" s="74"/>
      <c r="L514" s="59" t="str">
        <f>IFERROR(TRIM(INDEX(_xlfn.TEXTSPLIT(Table3[[#This Row],[Name]],"|"),1,2)),"")</f>
        <v>Lo</v>
      </c>
    </row>
    <row r="515" spans="1:12" s="22" customFormat="1" ht="14.4" hidden="1">
      <c r="A515" s="72" t="s">
        <v>1167</v>
      </c>
      <c r="B515" s="74"/>
      <c r="C515" s="74" t="s">
        <v>1494</v>
      </c>
      <c r="D515" s="33" t="str">
        <f t="shared" si="8"/>
        <v/>
      </c>
      <c r="E515" s="59" t="str">
        <f>IFERROR(TRIM(INDEX(_xlfn.TEXTSPLIT(Table3[[#This Row],[Name]],"|"),1,2)),"")</f>
        <v>LoLo</v>
      </c>
      <c r="F515" s="74"/>
      <c r="G515" s="74"/>
      <c r="H515" s="74" t="s">
        <v>736</v>
      </c>
      <c r="I515" s="74" t="s">
        <v>451</v>
      </c>
      <c r="J515" s="31"/>
      <c r="K515" s="74"/>
      <c r="L515" s="59" t="str">
        <f>IFERROR(TRIM(INDEX(_xlfn.TEXTSPLIT(Table3[[#This Row],[Name]],"|"),1,2)),"")</f>
        <v>LoLo</v>
      </c>
    </row>
    <row r="516" spans="1:12" s="22" customFormat="1" ht="14.4" hidden="1">
      <c r="A516" s="72" t="s">
        <v>1167</v>
      </c>
      <c r="B516" s="74"/>
      <c r="C516" s="74" t="s">
        <v>1495</v>
      </c>
      <c r="D516" s="33" t="str">
        <f t="shared" si="8"/>
        <v/>
      </c>
      <c r="E516" s="59" t="str">
        <f>IFERROR(TRIM(INDEX(_xlfn.TEXTSPLIT(Table3[[#This Row],[Name]],"|"),1,2)),"")</f>
        <v/>
      </c>
      <c r="F516" s="74"/>
      <c r="G516" s="74"/>
      <c r="H516" s="74" t="s">
        <v>451</v>
      </c>
      <c r="I516" s="74" t="s">
        <v>451</v>
      </c>
      <c r="J516" s="31"/>
      <c r="K516" s="74"/>
      <c r="L516" s="59" t="str">
        <f>IFERROR(TRIM(INDEX(_xlfn.TEXTSPLIT(Table3[[#This Row],[Name]],"|"),1,2)),"")</f>
        <v/>
      </c>
    </row>
    <row r="517" spans="1:12" s="22" customFormat="1" ht="14.4" hidden="1">
      <c r="A517" s="72" t="s">
        <v>1167</v>
      </c>
      <c r="B517" s="74"/>
      <c r="C517" s="74" t="s">
        <v>1496</v>
      </c>
      <c r="D517" s="33" t="str">
        <f t="shared" si="8"/>
        <v/>
      </c>
      <c r="E517" s="59" t="str">
        <f>IFERROR(TRIM(INDEX(_xlfn.TEXTSPLIT(Table3[[#This Row],[Name]],"|"),1,2)),"")</f>
        <v>Hi</v>
      </c>
      <c r="F517" s="74"/>
      <c r="G517" s="74"/>
      <c r="H517" s="74" t="s">
        <v>736</v>
      </c>
      <c r="I517" s="74" t="s">
        <v>451</v>
      </c>
      <c r="J517" s="31"/>
      <c r="K517" s="74"/>
      <c r="L517" s="59" t="str">
        <f>IFERROR(TRIM(INDEX(_xlfn.TEXTSPLIT(Table3[[#This Row],[Name]],"|"),1,2)),"")</f>
        <v>Hi</v>
      </c>
    </row>
    <row r="518" spans="1:12" s="22" customFormat="1" ht="14.4" hidden="1">
      <c r="A518" s="72" t="s">
        <v>1167</v>
      </c>
      <c r="B518" s="74"/>
      <c r="C518" s="74" t="s">
        <v>1497</v>
      </c>
      <c r="D518" s="33" t="str">
        <f t="shared" si="8"/>
        <v/>
      </c>
      <c r="E518" s="59" t="str">
        <f>IFERROR(TRIM(INDEX(_xlfn.TEXTSPLIT(Table3[[#This Row],[Name]],"|"),1,2)),"")</f>
        <v>HiHi</v>
      </c>
      <c r="F518" s="74"/>
      <c r="G518" s="74"/>
      <c r="H518" s="74" t="s">
        <v>736</v>
      </c>
      <c r="I518" s="74" t="s">
        <v>451</v>
      </c>
      <c r="J518" s="31"/>
      <c r="K518" s="74"/>
      <c r="L518" s="59" t="str">
        <f>IFERROR(TRIM(INDEX(_xlfn.TEXTSPLIT(Table3[[#This Row],[Name]],"|"),1,2)),"")</f>
        <v>HiHi</v>
      </c>
    </row>
    <row r="519" spans="1:12" s="22" customFormat="1" ht="14.4" hidden="1">
      <c r="A519" s="72" t="s">
        <v>1167</v>
      </c>
      <c r="B519" s="74"/>
      <c r="C519" s="74" t="s">
        <v>1498</v>
      </c>
      <c r="D519" s="33" t="str">
        <f t="shared" si="8"/>
        <v/>
      </c>
      <c r="E519" s="59" t="str">
        <f>IFERROR(TRIM(INDEX(_xlfn.TEXTSPLIT(Table3[[#This Row],[Name]],"|"),1,2)),"")</f>
        <v>Lo</v>
      </c>
      <c r="F519" s="74"/>
      <c r="G519" s="74"/>
      <c r="H519" s="74" t="s">
        <v>736</v>
      </c>
      <c r="I519" s="74" t="s">
        <v>451</v>
      </c>
      <c r="J519" s="31"/>
      <c r="K519" s="74"/>
      <c r="L519" s="59" t="str">
        <f>IFERROR(TRIM(INDEX(_xlfn.TEXTSPLIT(Table3[[#This Row],[Name]],"|"),1,2)),"")</f>
        <v>Lo</v>
      </c>
    </row>
    <row r="520" spans="1:12" s="22" customFormat="1" ht="14.4" hidden="1">
      <c r="A520" s="72" t="s">
        <v>1167</v>
      </c>
      <c r="B520" s="74"/>
      <c r="C520" s="74" t="s">
        <v>1499</v>
      </c>
      <c r="D520" s="33" t="str">
        <f t="shared" si="8"/>
        <v/>
      </c>
      <c r="E520" s="59" t="str">
        <f>IFERROR(TRIM(INDEX(_xlfn.TEXTSPLIT(Table3[[#This Row],[Name]],"|"),1,2)),"")</f>
        <v>LoLo</v>
      </c>
      <c r="F520" s="74"/>
      <c r="G520" s="74"/>
      <c r="H520" s="74" t="s">
        <v>736</v>
      </c>
      <c r="I520" s="74" t="s">
        <v>451</v>
      </c>
      <c r="J520" s="31"/>
      <c r="K520" s="74"/>
      <c r="L520" s="59" t="str">
        <f>IFERROR(TRIM(INDEX(_xlfn.TEXTSPLIT(Table3[[#This Row],[Name]],"|"),1,2)),"")</f>
        <v>LoLo</v>
      </c>
    </row>
    <row r="521" spans="1:12" s="22" customFormat="1" ht="14.4" hidden="1">
      <c r="A521" s="72" t="s">
        <v>1167</v>
      </c>
      <c r="B521" s="74"/>
      <c r="C521" s="74" t="s">
        <v>1500</v>
      </c>
      <c r="D521" s="33" t="str">
        <f t="shared" si="8"/>
        <v/>
      </c>
      <c r="E521" s="59" t="str">
        <f>IFERROR(TRIM(INDEX(_xlfn.TEXTSPLIT(Table3[[#This Row],[Name]],"|"),1,2)),"")</f>
        <v/>
      </c>
      <c r="F521" s="74"/>
      <c r="G521" s="74"/>
      <c r="H521" s="74" t="s">
        <v>451</v>
      </c>
      <c r="I521" s="74" t="s">
        <v>451</v>
      </c>
      <c r="J521" s="31"/>
      <c r="K521" s="74"/>
      <c r="L521" s="59" t="str">
        <f>IFERROR(TRIM(INDEX(_xlfn.TEXTSPLIT(Table3[[#This Row],[Name]],"|"),1,2)),"")</f>
        <v/>
      </c>
    </row>
    <row r="522" spans="1:12" s="22" customFormat="1" ht="14.4" hidden="1">
      <c r="A522" s="72" t="s">
        <v>1167</v>
      </c>
      <c r="B522" s="74"/>
      <c r="C522" s="74" t="s">
        <v>1501</v>
      </c>
      <c r="D522" s="33" t="str">
        <f t="shared" si="8"/>
        <v/>
      </c>
      <c r="E522" s="59" t="str">
        <f>IFERROR(TRIM(INDEX(_xlfn.TEXTSPLIT(Table3[[#This Row],[Name]],"|"),1,2)),"")</f>
        <v>Hi</v>
      </c>
      <c r="F522" s="74"/>
      <c r="G522" s="74"/>
      <c r="H522" s="74" t="s">
        <v>736</v>
      </c>
      <c r="I522" s="74" t="s">
        <v>451</v>
      </c>
      <c r="J522" s="31"/>
      <c r="K522" s="74"/>
      <c r="L522" s="59" t="str">
        <f>IFERROR(TRIM(INDEX(_xlfn.TEXTSPLIT(Table3[[#This Row],[Name]],"|"),1,2)),"")</f>
        <v>Hi</v>
      </c>
    </row>
    <row r="523" spans="1:12" s="22" customFormat="1" ht="14.4" hidden="1">
      <c r="A523" s="72" t="s">
        <v>1167</v>
      </c>
      <c r="B523" s="74"/>
      <c r="C523" s="74" t="s">
        <v>1502</v>
      </c>
      <c r="D523" s="33" t="str">
        <f t="shared" si="8"/>
        <v/>
      </c>
      <c r="E523" s="59" t="str">
        <f>IFERROR(TRIM(INDEX(_xlfn.TEXTSPLIT(Table3[[#This Row],[Name]],"|"),1,2)),"")</f>
        <v>Lo</v>
      </c>
      <c r="F523" s="74"/>
      <c r="G523" s="74"/>
      <c r="H523" s="74" t="s">
        <v>736</v>
      </c>
      <c r="I523" s="74" t="s">
        <v>451</v>
      </c>
      <c r="J523" s="31"/>
      <c r="K523" s="74"/>
      <c r="L523" s="59" t="str">
        <f>IFERROR(TRIM(INDEX(_xlfn.TEXTSPLIT(Table3[[#This Row],[Name]],"|"),1,2)),"")</f>
        <v>Lo</v>
      </c>
    </row>
    <row r="524" spans="1:12" s="22" customFormat="1" ht="14.4" hidden="1">
      <c r="A524" s="72" t="s">
        <v>1167</v>
      </c>
      <c r="B524" s="74"/>
      <c r="C524" s="74" t="s">
        <v>1503</v>
      </c>
      <c r="D524" s="33" t="str">
        <f t="shared" si="8"/>
        <v/>
      </c>
      <c r="E524" s="59" t="str">
        <f>IFERROR(TRIM(INDEX(_xlfn.TEXTSPLIT(Table3[[#This Row],[Name]],"|"),1,2)),"")</f>
        <v>LoLo</v>
      </c>
      <c r="F524" s="74"/>
      <c r="G524" s="74"/>
      <c r="H524" s="74" t="s">
        <v>736</v>
      </c>
      <c r="I524" s="74" t="s">
        <v>451</v>
      </c>
      <c r="J524" s="31"/>
      <c r="K524" s="74"/>
      <c r="L524" s="59" t="str">
        <f>IFERROR(TRIM(INDEX(_xlfn.TEXTSPLIT(Table3[[#This Row],[Name]],"|"),1,2)),"")</f>
        <v>LoLo</v>
      </c>
    </row>
    <row r="525" spans="1:12" s="22" customFormat="1" ht="14.4" hidden="1">
      <c r="A525" s="72" t="s">
        <v>1167</v>
      </c>
      <c r="B525" s="74"/>
      <c r="C525" s="74" t="s">
        <v>1504</v>
      </c>
      <c r="D525" s="33" t="str">
        <f t="shared" si="8"/>
        <v/>
      </c>
      <c r="E525" s="59" t="str">
        <f>IFERROR(TRIM(INDEX(_xlfn.TEXTSPLIT(Table3[[#This Row],[Name]],"|"),1,2)),"")</f>
        <v>Pre-alarm Lo</v>
      </c>
      <c r="F525" s="74"/>
      <c r="G525" s="74"/>
      <c r="H525" s="74" t="s">
        <v>736</v>
      </c>
      <c r="I525" s="74" t="s">
        <v>451</v>
      </c>
      <c r="J525" s="31"/>
      <c r="K525" s="74"/>
      <c r="L525" s="59" t="str">
        <f>IFERROR(TRIM(INDEX(_xlfn.TEXTSPLIT(Table3[[#This Row],[Name]],"|"),1,2)),"")</f>
        <v>Pre-alarm Lo</v>
      </c>
    </row>
    <row r="526" spans="1:12" ht="14.4" hidden="1">
      <c r="A526" s="56" t="s">
        <v>1167</v>
      </c>
      <c r="B526" s="33" t="s">
        <v>738</v>
      </c>
      <c r="C526" s="33" t="s">
        <v>1505</v>
      </c>
      <c r="D526" s="33" t="str">
        <f t="shared" si="8"/>
        <v>PT1171A</v>
      </c>
      <c r="E526" s="57" t="str">
        <f>IFERROR(TRIM(INDEX(_xlfn.TEXTSPLIT(Table3[[#This Row],[Name]],"|"),1,2)),"")</f>
        <v/>
      </c>
      <c r="F526" s="33" t="s">
        <v>1506</v>
      </c>
      <c r="G526" s="33"/>
      <c r="H526" s="33" t="s">
        <v>451</v>
      </c>
      <c r="I526" s="33" t="s">
        <v>451</v>
      </c>
      <c r="J526" s="32"/>
      <c r="K526" s="33" t="s">
        <v>1506</v>
      </c>
      <c r="L526" s="57" t="str">
        <f>IFERROR(TRIM(INDEX(_xlfn.TEXTSPLIT(Table3[[#This Row],[Name]],"|"),1,2)),"")</f>
        <v/>
      </c>
    </row>
    <row r="527" spans="1:12" ht="14.4" hidden="1">
      <c r="A527" s="56" t="s">
        <v>1167</v>
      </c>
      <c r="B527" s="33" t="s">
        <v>738</v>
      </c>
      <c r="C527" s="33" t="s">
        <v>1507</v>
      </c>
      <c r="D527" s="33" t="str">
        <f t="shared" si="8"/>
        <v/>
      </c>
      <c r="E527" s="57" t="str">
        <f>IFERROR(TRIM(INDEX(_xlfn.TEXTSPLIT(Table3[[#This Row],[Name]],"|"),1,2)),"")</f>
        <v>Hi</v>
      </c>
      <c r="F527" s="33"/>
      <c r="G527" s="33"/>
      <c r="H527" s="33" t="s">
        <v>736</v>
      </c>
      <c r="I527" s="33" t="s">
        <v>451</v>
      </c>
      <c r="J527" s="32"/>
      <c r="K527" s="33" t="s">
        <v>1506</v>
      </c>
      <c r="L527" s="57" t="str">
        <f>IFERROR(TRIM(INDEX(_xlfn.TEXTSPLIT(Table3[[#This Row],[Name]],"|"),1,2)),"")</f>
        <v>Hi</v>
      </c>
    </row>
    <row r="528" spans="1:12" ht="14.4" hidden="1">
      <c r="A528" s="56" t="s">
        <v>1167</v>
      </c>
      <c r="B528" s="33" t="s">
        <v>738</v>
      </c>
      <c r="C528" s="33" t="s">
        <v>1508</v>
      </c>
      <c r="D528" s="33" t="str">
        <f t="shared" si="8"/>
        <v/>
      </c>
      <c r="E528" s="57" t="str">
        <f>IFERROR(TRIM(INDEX(_xlfn.TEXTSPLIT(Table3[[#This Row],[Name]],"|"),1,2)),"")</f>
        <v>HiHi</v>
      </c>
      <c r="F528" s="33"/>
      <c r="G528" s="33"/>
      <c r="H528" s="33" t="s">
        <v>736</v>
      </c>
      <c r="I528" s="33" t="s">
        <v>451</v>
      </c>
      <c r="J528" s="32"/>
      <c r="K528" s="33" t="s">
        <v>1506</v>
      </c>
      <c r="L528" s="57" t="str">
        <f>IFERROR(TRIM(INDEX(_xlfn.TEXTSPLIT(Table3[[#This Row],[Name]],"|"),1,2)),"")</f>
        <v>HiHi</v>
      </c>
    </row>
    <row r="529" spans="1:12" ht="14.4" hidden="1">
      <c r="A529" s="56" t="s">
        <v>1167</v>
      </c>
      <c r="B529" s="33" t="s">
        <v>738</v>
      </c>
      <c r="C529" s="33" t="s">
        <v>1509</v>
      </c>
      <c r="D529" s="33" t="str">
        <f t="shared" si="8"/>
        <v/>
      </c>
      <c r="E529" s="57" t="str">
        <f>IFERROR(TRIM(INDEX(_xlfn.TEXTSPLIT(Table3[[#This Row],[Name]],"|"),1,2)),"")</f>
        <v>Pre-alarm Hi</v>
      </c>
      <c r="F529" s="33"/>
      <c r="G529" s="33"/>
      <c r="H529" s="33" t="s">
        <v>736</v>
      </c>
      <c r="I529" s="33" t="s">
        <v>451</v>
      </c>
      <c r="J529" s="32"/>
      <c r="K529" s="33" t="s">
        <v>1506</v>
      </c>
      <c r="L529" s="57" t="str">
        <f>IFERROR(TRIM(INDEX(_xlfn.TEXTSPLIT(Table3[[#This Row],[Name]],"|"),1,2)),"")</f>
        <v>Pre-alarm Hi</v>
      </c>
    </row>
    <row r="530" spans="1:12" ht="14.4" hidden="1">
      <c r="A530" s="56" t="s">
        <v>1167</v>
      </c>
      <c r="B530" s="33" t="s">
        <v>738</v>
      </c>
      <c r="C530" s="33" t="s">
        <v>1510</v>
      </c>
      <c r="D530" s="33" t="str">
        <f t="shared" si="8"/>
        <v>PT1172A</v>
      </c>
      <c r="E530" s="57" t="str">
        <f>IFERROR(TRIM(INDEX(_xlfn.TEXTSPLIT(Table3[[#This Row],[Name]],"|"),1,2)),"")</f>
        <v/>
      </c>
      <c r="F530" s="33" t="s">
        <v>1511</v>
      </c>
      <c r="G530" s="33"/>
      <c r="H530" s="33" t="s">
        <v>451</v>
      </c>
      <c r="I530" s="33" t="s">
        <v>451</v>
      </c>
      <c r="J530" s="32"/>
      <c r="K530" s="33" t="s">
        <v>1511</v>
      </c>
      <c r="L530" s="57" t="str">
        <f>IFERROR(TRIM(INDEX(_xlfn.TEXTSPLIT(Table3[[#This Row],[Name]],"|"),1,2)),"")</f>
        <v/>
      </c>
    </row>
    <row r="531" spans="1:12" ht="14.4" hidden="1">
      <c r="A531" s="56" t="s">
        <v>1167</v>
      </c>
      <c r="B531" s="33" t="s">
        <v>738</v>
      </c>
      <c r="C531" s="33" t="s">
        <v>1512</v>
      </c>
      <c r="D531" s="33" t="str">
        <f t="shared" si="8"/>
        <v/>
      </c>
      <c r="E531" s="57" t="str">
        <f>IFERROR(TRIM(INDEX(_xlfn.TEXTSPLIT(Table3[[#This Row],[Name]],"|"),1,2)),"")</f>
        <v>Hi</v>
      </c>
      <c r="F531" s="33"/>
      <c r="G531" s="33"/>
      <c r="H531" s="33" t="s">
        <v>736</v>
      </c>
      <c r="I531" s="33" t="s">
        <v>451</v>
      </c>
      <c r="J531" s="32"/>
      <c r="K531" s="33" t="s">
        <v>1511</v>
      </c>
      <c r="L531" s="57" t="str">
        <f>IFERROR(TRIM(INDEX(_xlfn.TEXTSPLIT(Table3[[#This Row],[Name]],"|"),1,2)),"")</f>
        <v>Hi</v>
      </c>
    </row>
    <row r="532" spans="1:12" ht="14.4" hidden="1">
      <c r="A532" s="56" t="s">
        <v>1167</v>
      </c>
      <c r="B532" s="33" t="s">
        <v>738</v>
      </c>
      <c r="C532" s="33" t="s">
        <v>1513</v>
      </c>
      <c r="D532" s="33" t="str">
        <f t="shared" si="8"/>
        <v/>
      </c>
      <c r="E532" s="57" t="str">
        <f>IFERROR(TRIM(INDEX(_xlfn.TEXTSPLIT(Table3[[#This Row],[Name]],"|"),1,2)),"")</f>
        <v>HiHi</v>
      </c>
      <c r="F532" s="33"/>
      <c r="G532" s="33"/>
      <c r="H532" s="33" t="s">
        <v>736</v>
      </c>
      <c r="I532" s="33" t="s">
        <v>451</v>
      </c>
      <c r="J532" s="32"/>
      <c r="K532" s="33" t="s">
        <v>1511</v>
      </c>
      <c r="L532" s="57" t="str">
        <f>IFERROR(TRIM(INDEX(_xlfn.TEXTSPLIT(Table3[[#This Row],[Name]],"|"),1,2)),"")</f>
        <v>HiHi</v>
      </c>
    </row>
    <row r="533" spans="1:12" ht="14.4" hidden="1">
      <c r="A533" s="56" t="s">
        <v>1167</v>
      </c>
      <c r="B533" s="33" t="s">
        <v>738</v>
      </c>
      <c r="C533" s="33" t="s">
        <v>1514</v>
      </c>
      <c r="D533" s="33" t="str">
        <f t="shared" si="8"/>
        <v/>
      </c>
      <c r="E533" s="57" t="str">
        <f>IFERROR(TRIM(INDEX(_xlfn.TEXTSPLIT(Table3[[#This Row],[Name]],"|"),1,2)),"")</f>
        <v>Pre-alarm Hi</v>
      </c>
      <c r="F533" s="33"/>
      <c r="G533" s="33"/>
      <c r="H533" s="33" t="s">
        <v>736</v>
      </c>
      <c r="I533" s="33" t="s">
        <v>451</v>
      </c>
      <c r="J533" s="32"/>
      <c r="K533" s="33" t="s">
        <v>1511</v>
      </c>
      <c r="L533" s="57" t="str">
        <f>IFERROR(TRIM(INDEX(_xlfn.TEXTSPLIT(Table3[[#This Row],[Name]],"|"),1,2)),"")</f>
        <v>Pre-alarm Hi</v>
      </c>
    </row>
    <row r="534" spans="1:12" ht="14.4" hidden="1">
      <c r="A534" s="56" t="s">
        <v>1167</v>
      </c>
      <c r="B534" s="33" t="s">
        <v>738</v>
      </c>
      <c r="C534" s="33" t="s">
        <v>1515</v>
      </c>
      <c r="D534" s="33" t="str">
        <f t="shared" si="8"/>
        <v>PT1152A</v>
      </c>
      <c r="E534" s="57" t="str">
        <f>IFERROR(TRIM(INDEX(_xlfn.TEXTSPLIT(Table3[[#This Row],[Name]],"|"),1,2)),"")</f>
        <v/>
      </c>
      <c r="F534" s="33" t="s">
        <v>1516</v>
      </c>
      <c r="G534" s="33" t="s">
        <v>932</v>
      </c>
      <c r="H534" s="33" t="s">
        <v>451</v>
      </c>
      <c r="I534" s="33" t="s">
        <v>451</v>
      </c>
      <c r="J534" s="32"/>
      <c r="K534" s="33" t="s">
        <v>1516</v>
      </c>
      <c r="L534" s="57" t="str">
        <f>IFERROR(TRIM(INDEX(_xlfn.TEXTSPLIT(Table3[[#This Row],[Name]],"|"),1,2)),"")</f>
        <v/>
      </c>
    </row>
    <row r="535" spans="1:12" ht="14.4" hidden="1">
      <c r="A535" s="56" t="s">
        <v>1167</v>
      </c>
      <c r="B535" s="33" t="s">
        <v>738</v>
      </c>
      <c r="C535" s="33" t="s">
        <v>1517</v>
      </c>
      <c r="D535" s="33" t="str">
        <f t="shared" si="8"/>
        <v/>
      </c>
      <c r="E535" s="57" t="str">
        <f>IFERROR(TRIM(INDEX(_xlfn.TEXTSPLIT(Table3[[#This Row],[Name]],"|"),1,2)),"")</f>
        <v>Hi</v>
      </c>
      <c r="F535" s="33"/>
      <c r="G535" s="33" t="s">
        <v>932</v>
      </c>
      <c r="H535" s="33" t="s">
        <v>736</v>
      </c>
      <c r="I535" s="33" t="s">
        <v>451</v>
      </c>
      <c r="J535" s="32"/>
      <c r="K535" s="33" t="s">
        <v>1516</v>
      </c>
      <c r="L535" s="57" t="str">
        <f>IFERROR(TRIM(INDEX(_xlfn.TEXTSPLIT(Table3[[#This Row],[Name]],"|"),1,2)),"")</f>
        <v>Hi</v>
      </c>
    </row>
    <row r="536" spans="1:12" ht="14.4" hidden="1">
      <c r="A536" s="56" t="s">
        <v>1167</v>
      </c>
      <c r="B536" s="33" t="s">
        <v>738</v>
      </c>
      <c r="C536" s="33" t="s">
        <v>1518</v>
      </c>
      <c r="D536" s="33" t="str">
        <f t="shared" si="8"/>
        <v/>
      </c>
      <c r="E536" s="57" t="str">
        <f>IFERROR(TRIM(INDEX(_xlfn.TEXTSPLIT(Table3[[#This Row],[Name]],"|"),1,2)),"")</f>
        <v>HiHi</v>
      </c>
      <c r="F536" s="33"/>
      <c r="G536" s="33" t="s">
        <v>932</v>
      </c>
      <c r="H536" s="33" t="s">
        <v>736</v>
      </c>
      <c r="I536" s="33" t="s">
        <v>451</v>
      </c>
      <c r="J536" s="32"/>
      <c r="K536" s="33" t="s">
        <v>1516</v>
      </c>
      <c r="L536" s="57" t="str">
        <f>IFERROR(TRIM(INDEX(_xlfn.TEXTSPLIT(Table3[[#This Row],[Name]],"|"),1,2)),"")</f>
        <v>HiHi</v>
      </c>
    </row>
    <row r="537" spans="1:12" ht="14.4" hidden="1">
      <c r="A537" s="56" t="s">
        <v>1167</v>
      </c>
      <c r="B537" s="33" t="s">
        <v>738</v>
      </c>
      <c r="C537" s="33" t="s">
        <v>1519</v>
      </c>
      <c r="D537" s="33" t="str">
        <f t="shared" si="8"/>
        <v/>
      </c>
      <c r="E537" s="57" t="str">
        <f>IFERROR(TRIM(INDEX(_xlfn.TEXTSPLIT(Table3[[#This Row],[Name]],"|"),1,2)),"")</f>
        <v>Lo</v>
      </c>
      <c r="F537" s="33"/>
      <c r="G537" s="33" t="s">
        <v>932</v>
      </c>
      <c r="H537" s="33" t="s">
        <v>736</v>
      </c>
      <c r="I537" s="33" t="s">
        <v>451</v>
      </c>
      <c r="J537" s="32"/>
      <c r="K537" s="33" t="s">
        <v>1516</v>
      </c>
      <c r="L537" s="57" t="str">
        <f>IFERROR(TRIM(INDEX(_xlfn.TEXTSPLIT(Table3[[#This Row],[Name]],"|"),1,2)),"")</f>
        <v>Lo</v>
      </c>
    </row>
    <row r="538" spans="1:12" ht="14.4" hidden="1">
      <c r="A538" s="56" t="s">
        <v>1167</v>
      </c>
      <c r="B538" s="33" t="s">
        <v>738</v>
      </c>
      <c r="C538" s="33" t="s">
        <v>1520</v>
      </c>
      <c r="D538" s="33" t="str">
        <f t="shared" si="8"/>
        <v>20</v>
      </c>
      <c r="E538" s="57" t="str">
        <f>IFERROR(TRIM(INDEX(_xlfn.TEXTSPLIT(Table3[[#This Row],[Name]],"|"),1,2)),"")</f>
        <v>LoLo</v>
      </c>
      <c r="F538" s="33">
        <v>20</v>
      </c>
      <c r="G538" s="33" t="s">
        <v>932</v>
      </c>
      <c r="H538" s="33" t="s">
        <v>736</v>
      </c>
      <c r="I538" s="33" t="s">
        <v>451</v>
      </c>
      <c r="J538" s="32"/>
      <c r="K538" s="33" t="s">
        <v>1516</v>
      </c>
      <c r="L538" s="57" t="str">
        <f>IFERROR(TRIM(INDEX(_xlfn.TEXTSPLIT(Table3[[#This Row],[Name]],"|"),1,2)),"")</f>
        <v>LoLo</v>
      </c>
    </row>
    <row r="539" spans="1:12" ht="14.4" hidden="1">
      <c r="A539" s="56" t="s">
        <v>1167</v>
      </c>
      <c r="B539" s="33" t="s">
        <v>738</v>
      </c>
      <c r="C539" s="33" t="s">
        <v>1521</v>
      </c>
      <c r="D539" s="33" t="str">
        <f t="shared" si="8"/>
        <v/>
      </c>
      <c r="E539" s="57" t="str">
        <f>IFERROR(TRIM(INDEX(_xlfn.TEXTSPLIT(Table3[[#This Row],[Name]],"|"),1,2)),"")</f>
        <v>Pre-alarm Hi</v>
      </c>
      <c r="F539" s="33"/>
      <c r="G539" s="33" t="s">
        <v>932</v>
      </c>
      <c r="H539" s="33" t="s">
        <v>736</v>
      </c>
      <c r="I539" s="33" t="s">
        <v>451</v>
      </c>
      <c r="J539" s="32"/>
      <c r="K539" s="33" t="s">
        <v>1516</v>
      </c>
      <c r="L539" s="57" t="str">
        <f>IFERROR(TRIM(INDEX(_xlfn.TEXTSPLIT(Table3[[#This Row],[Name]],"|"),1,2)),"")</f>
        <v>Pre-alarm Hi</v>
      </c>
    </row>
    <row r="540" spans="1:12" ht="14.4" hidden="1">
      <c r="A540" s="56" t="s">
        <v>1167</v>
      </c>
      <c r="B540" s="33" t="s">
        <v>738</v>
      </c>
      <c r="C540" s="33" t="s">
        <v>1522</v>
      </c>
      <c r="D540" s="33" t="str">
        <f t="shared" si="8"/>
        <v/>
      </c>
      <c r="E540" s="57" t="str">
        <f>IFERROR(TRIM(INDEX(_xlfn.TEXTSPLIT(Table3[[#This Row],[Name]],"|"),1,2)),"")</f>
        <v>Pre-alarm Lo</v>
      </c>
      <c r="F540" s="33"/>
      <c r="G540" s="33" t="s">
        <v>932</v>
      </c>
      <c r="H540" s="33" t="s">
        <v>736</v>
      </c>
      <c r="I540" s="33" t="s">
        <v>451</v>
      </c>
      <c r="J540" s="32"/>
      <c r="K540" s="33" t="s">
        <v>1516</v>
      </c>
      <c r="L540" s="57" t="str">
        <f>IFERROR(TRIM(INDEX(_xlfn.TEXTSPLIT(Table3[[#This Row],[Name]],"|"),1,2)),"")</f>
        <v>Pre-alarm Lo</v>
      </c>
    </row>
    <row r="541" spans="1:12" ht="14.4" hidden="1">
      <c r="A541" s="56" t="s">
        <v>1167</v>
      </c>
      <c r="B541" s="33" t="s">
        <v>738</v>
      </c>
      <c r="C541" s="33" t="s">
        <v>1523</v>
      </c>
      <c r="D541" s="33" t="str">
        <f t="shared" si="8"/>
        <v>PT1152B</v>
      </c>
      <c r="E541" s="57" t="str">
        <f>IFERROR(TRIM(INDEX(_xlfn.TEXTSPLIT(Table3[[#This Row],[Name]],"|"),1,2)),"")</f>
        <v/>
      </c>
      <c r="F541" s="55" t="s">
        <v>1524</v>
      </c>
      <c r="G541" s="33" t="s">
        <v>932</v>
      </c>
      <c r="H541" s="33" t="s">
        <v>451</v>
      </c>
      <c r="I541" s="33" t="s">
        <v>451</v>
      </c>
      <c r="J541" s="32" t="s">
        <v>773</v>
      </c>
      <c r="K541" s="55" t="s">
        <v>1525</v>
      </c>
      <c r="L541" s="57" t="str">
        <f>IFERROR(TRIM(INDEX(_xlfn.TEXTSPLIT(Table3[[#This Row],[Name]],"|"),1,2)),"")</f>
        <v/>
      </c>
    </row>
    <row r="542" spans="1:12" ht="14.4" hidden="1">
      <c r="A542" s="56" t="s">
        <v>1167</v>
      </c>
      <c r="B542" s="33" t="s">
        <v>738</v>
      </c>
      <c r="C542" s="33" t="s">
        <v>1526</v>
      </c>
      <c r="D542" s="33" t="str">
        <f t="shared" si="8"/>
        <v>140</v>
      </c>
      <c r="E542" s="57" t="str">
        <f>IFERROR(TRIM(INDEX(_xlfn.TEXTSPLIT(Table3[[#This Row],[Name]],"|"),1,2)),"")</f>
        <v>Hi</v>
      </c>
      <c r="F542" s="33">
        <v>140</v>
      </c>
      <c r="G542" s="33" t="s">
        <v>932</v>
      </c>
      <c r="H542" s="33" t="s">
        <v>736</v>
      </c>
      <c r="I542" s="33" t="s">
        <v>451</v>
      </c>
      <c r="J542" s="32"/>
      <c r="K542" s="55" t="s">
        <v>1525</v>
      </c>
      <c r="L542" s="57" t="str">
        <f>IFERROR(TRIM(INDEX(_xlfn.TEXTSPLIT(Table3[[#This Row],[Name]],"|"),1,2)),"")</f>
        <v>Hi</v>
      </c>
    </row>
    <row r="543" spans="1:12" ht="14.4" hidden="1">
      <c r="A543" s="56" t="s">
        <v>1167</v>
      </c>
      <c r="B543" s="33" t="s">
        <v>738</v>
      </c>
      <c r="C543" s="33" t="s">
        <v>1527</v>
      </c>
      <c r="D543" s="33" t="str">
        <f t="shared" si="8"/>
        <v/>
      </c>
      <c r="E543" s="57" t="str">
        <f>IFERROR(TRIM(INDEX(_xlfn.TEXTSPLIT(Table3[[#This Row],[Name]],"|"),1,2)),"")</f>
        <v>HiHi</v>
      </c>
      <c r="F543" s="33"/>
      <c r="G543" s="33" t="s">
        <v>932</v>
      </c>
      <c r="H543" s="33" t="s">
        <v>736</v>
      </c>
      <c r="I543" s="33" t="s">
        <v>451</v>
      </c>
      <c r="J543" s="32"/>
      <c r="K543" s="55" t="s">
        <v>1525</v>
      </c>
      <c r="L543" s="57" t="str">
        <f>IFERROR(TRIM(INDEX(_xlfn.TEXTSPLIT(Table3[[#This Row],[Name]],"|"),1,2)),"")</f>
        <v>HiHi</v>
      </c>
    </row>
    <row r="544" spans="1:12" ht="14.4" hidden="1">
      <c r="A544" s="56" t="s">
        <v>1167</v>
      </c>
      <c r="B544" s="33" t="s">
        <v>738</v>
      </c>
      <c r="C544" s="33" t="s">
        <v>1528</v>
      </c>
      <c r="D544" s="33" t="str">
        <f t="shared" si="8"/>
        <v>30</v>
      </c>
      <c r="E544" s="57" t="str">
        <f>IFERROR(TRIM(INDEX(_xlfn.TEXTSPLIT(Table3[[#This Row],[Name]],"|"),1,2)),"")</f>
        <v>Lo</v>
      </c>
      <c r="F544" s="33">
        <v>30</v>
      </c>
      <c r="G544" s="33" t="s">
        <v>932</v>
      </c>
      <c r="H544" s="33" t="s">
        <v>736</v>
      </c>
      <c r="I544" s="33" t="s">
        <v>451</v>
      </c>
      <c r="J544" s="32"/>
      <c r="K544" s="55" t="s">
        <v>1525</v>
      </c>
      <c r="L544" s="57" t="str">
        <f>IFERROR(TRIM(INDEX(_xlfn.TEXTSPLIT(Table3[[#This Row],[Name]],"|"),1,2)),"")</f>
        <v>Lo</v>
      </c>
    </row>
    <row r="545" spans="1:12" ht="14.4" hidden="1">
      <c r="A545" s="56" t="s">
        <v>1167</v>
      </c>
      <c r="B545" s="33" t="s">
        <v>738</v>
      </c>
      <c r="C545" s="33" t="s">
        <v>1529</v>
      </c>
      <c r="D545" s="33" t="str">
        <f t="shared" si="8"/>
        <v/>
      </c>
      <c r="E545" s="57" t="str">
        <f>IFERROR(TRIM(INDEX(_xlfn.TEXTSPLIT(Table3[[#This Row],[Name]],"|"),1,2)),"")</f>
        <v>LoLo</v>
      </c>
      <c r="F545" s="33"/>
      <c r="G545" s="33" t="s">
        <v>932</v>
      </c>
      <c r="H545" s="33" t="s">
        <v>736</v>
      </c>
      <c r="I545" s="33" t="s">
        <v>451</v>
      </c>
      <c r="J545" s="32"/>
      <c r="K545" s="55" t="s">
        <v>1525</v>
      </c>
      <c r="L545" s="57" t="str">
        <f>IFERROR(TRIM(INDEX(_xlfn.TEXTSPLIT(Table3[[#This Row],[Name]],"|"),1,2)),"")</f>
        <v>LoLo</v>
      </c>
    </row>
    <row r="546" spans="1:12" ht="14.4" hidden="1">
      <c r="A546" s="56" t="s">
        <v>1167</v>
      </c>
      <c r="B546" s="33" t="s">
        <v>738</v>
      </c>
      <c r="C546" s="33" t="s">
        <v>1530</v>
      </c>
      <c r="D546" s="33" t="str">
        <f t="shared" si="8"/>
        <v/>
      </c>
      <c r="E546" s="57" t="str">
        <f>IFERROR(TRIM(INDEX(_xlfn.TEXTSPLIT(Table3[[#This Row],[Name]],"|"),1,2)),"")</f>
        <v>Pre-alarm Hi</v>
      </c>
      <c r="F546" s="33"/>
      <c r="G546" s="33" t="s">
        <v>932</v>
      </c>
      <c r="H546" s="33" t="s">
        <v>736</v>
      </c>
      <c r="I546" s="33" t="s">
        <v>451</v>
      </c>
      <c r="J546" s="32"/>
      <c r="K546" s="55" t="s">
        <v>1525</v>
      </c>
      <c r="L546" s="57" t="str">
        <f>IFERROR(TRIM(INDEX(_xlfn.TEXTSPLIT(Table3[[#This Row],[Name]],"|"),1,2)),"")</f>
        <v>Pre-alarm Hi</v>
      </c>
    </row>
    <row r="547" spans="1:12" ht="14.4" hidden="1">
      <c r="A547" s="56" t="s">
        <v>1167</v>
      </c>
      <c r="B547" s="33" t="s">
        <v>738</v>
      </c>
      <c r="C547" s="33" t="s">
        <v>1531</v>
      </c>
      <c r="D547" s="33" t="str">
        <f t="shared" si="8"/>
        <v/>
      </c>
      <c r="E547" s="57" t="str">
        <f>IFERROR(TRIM(INDEX(_xlfn.TEXTSPLIT(Table3[[#This Row],[Name]],"|"),1,2)),"")</f>
        <v>Pre-alarm Lo</v>
      </c>
      <c r="F547" s="33"/>
      <c r="G547" s="33" t="s">
        <v>932</v>
      </c>
      <c r="H547" s="33" t="s">
        <v>736</v>
      </c>
      <c r="I547" s="33" t="s">
        <v>451</v>
      </c>
      <c r="J547" s="32"/>
      <c r="K547" s="55" t="s">
        <v>1525</v>
      </c>
      <c r="L547" s="57" t="str">
        <f>IFERROR(TRIM(INDEX(_xlfn.TEXTSPLIT(Table3[[#This Row],[Name]],"|"),1,2)),"")</f>
        <v>Pre-alarm Lo</v>
      </c>
    </row>
    <row r="548" spans="1:12" ht="14.4">
      <c r="A548" s="56" t="s">
        <v>1167</v>
      </c>
      <c r="B548" s="33"/>
      <c r="C548" s="33" t="s">
        <v>1532</v>
      </c>
      <c r="D548" s="33" t="str">
        <f t="shared" si="8"/>
        <v/>
      </c>
      <c r="E548" s="57" t="str">
        <f>IFERROR(TRIM(INDEX(_xlfn.TEXTSPLIT(Table3[[#This Row],[Name]],"|"),1,2)),"")</f>
        <v/>
      </c>
      <c r="F548" s="33"/>
      <c r="G548" s="33"/>
      <c r="H548" s="33" t="s">
        <v>530</v>
      </c>
      <c r="I548" s="33" t="s">
        <v>530</v>
      </c>
      <c r="J548" s="32"/>
      <c r="K548" s="33"/>
      <c r="L548" s="57" t="str">
        <f>IFERROR(TRIM(INDEX(_xlfn.TEXTSPLIT(Table3[[#This Row],[Name]],"|"),1,2)),"")</f>
        <v/>
      </c>
    </row>
    <row r="549" spans="1:12" ht="14.4" hidden="1">
      <c r="A549" s="56" t="s">
        <v>1167</v>
      </c>
      <c r="B549" s="33"/>
      <c r="C549" s="33" t="s">
        <v>1533</v>
      </c>
      <c r="D549" s="33" t="str">
        <f t="shared" si="8"/>
        <v/>
      </c>
      <c r="E549" s="57" t="str">
        <f>IFERROR(TRIM(INDEX(_xlfn.TEXTSPLIT(Table3[[#This Row],[Name]],"|"),1,2)),"")</f>
        <v>Hi</v>
      </c>
      <c r="F549" s="33"/>
      <c r="G549" s="33"/>
      <c r="H549" s="33" t="s">
        <v>736</v>
      </c>
      <c r="I549" s="33" t="s">
        <v>530</v>
      </c>
      <c r="J549" s="32"/>
      <c r="K549" s="33"/>
      <c r="L549" s="57" t="str">
        <f>IFERROR(TRIM(INDEX(_xlfn.TEXTSPLIT(Table3[[#This Row],[Name]],"|"),1,2)),"")</f>
        <v>Hi</v>
      </c>
    </row>
    <row r="550" spans="1:12" ht="14.4" hidden="1">
      <c r="A550" s="56" t="s">
        <v>1167</v>
      </c>
      <c r="B550" s="33"/>
      <c r="C550" s="33" t="s">
        <v>1534</v>
      </c>
      <c r="D550" s="33" t="str">
        <f t="shared" si="8"/>
        <v/>
      </c>
      <c r="E550" s="57" t="str">
        <f>IFERROR(TRIM(INDEX(_xlfn.TEXTSPLIT(Table3[[#This Row],[Name]],"|"),1,2)),"")</f>
        <v>HiHi</v>
      </c>
      <c r="F550" s="33"/>
      <c r="G550" s="33"/>
      <c r="H550" s="33" t="s">
        <v>736</v>
      </c>
      <c r="I550" s="33" t="s">
        <v>530</v>
      </c>
      <c r="J550" s="32"/>
      <c r="K550" s="33"/>
      <c r="L550" s="57" t="str">
        <f>IFERROR(TRIM(INDEX(_xlfn.TEXTSPLIT(Table3[[#This Row],[Name]],"|"),1,2)),"")</f>
        <v>HiHi</v>
      </c>
    </row>
    <row r="551" spans="1:12" ht="14.4" hidden="1">
      <c r="A551" s="56" t="s">
        <v>1167</v>
      </c>
      <c r="B551" s="33"/>
      <c r="C551" s="33" t="s">
        <v>1535</v>
      </c>
      <c r="D551" s="33" t="str">
        <f t="shared" si="8"/>
        <v/>
      </c>
      <c r="E551" s="57" t="str">
        <f>IFERROR(TRIM(INDEX(_xlfn.TEXTSPLIT(Table3[[#This Row],[Name]],"|"),1,2)),"")</f>
        <v>Lo</v>
      </c>
      <c r="F551" s="33"/>
      <c r="G551" s="33"/>
      <c r="H551" s="33" t="s">
        <v>736</v>
      </c>
      <c r="I551" s="33" t="s">
        <v>530</v>
      </c>
      <c r="J551" s="32"/>
      <c r="K551" s="33"/>
      <c r="L551" s="57" t="str">
        <f>IFERROR(TRIM(INDEX(_xlfn.TEXTSPLIT(Table3[[#This Row],[Name]],"|"),1,2)),"")</f>
        <v>Lo</v>
      </c>
    </row>
    <row r="552" spans="1:12" ht="14.4" hidden="1">
      <c r="A552" s="56" t="s">
        <v>1167</v>
      </c>
      <c r="B552" s="33"/>
      <c r="C552" s="33" t="s">
        <v>1536</v>
      </c>
      <c r="D552" s="33" t="str">
        <f t="shared" si="8"/>
        <v/>
      </c>
      <c r="E552" s="57" t="str">
        <f>IFERROR(TRIM(INDEX(_xlfn.TEXTSPLIT(Table3[[#This Row],[Name]],"|"),1,2)),"")</f>
        <v>LoLo</v>
      </c>
      <c r="F552" s="33"/>
      <c r="G552" s="33"/>
      <c r="H552" s="33" t="s">
        <v>736</v>
      </c>
      <c r="I552" s="33" t="s">
        <v>530</v>
      </c>
      <c r="J552" s="32"/>
      <c r="K552" s="33"/>
      <c r="L552" s="57" t="str">
        <f>IFERROR(TRIM(INDEX(_xlfn.TEXTSPLIT(Table3[[#This Row],[Name]],"|"),1,2)),"")</f>
        <v>LoLo</v>
      </c>
    </row>
    <row r="553" spans="1:12" ht="14.4" hidden="1">
      <c r="A553" s="56" t="s">
        <v>1167</v>
      </c>
      <c r="B553" s="33"/>
      <c r="C553" s="33" t="s">
        <v>1537</v>
      </c>
      <c r="D553" s="33" t="str">
        <f t="shared" si="8"/>
        <v/>
      </c>
      <c r="E553" s="57" t="str">
        <f>IFERROR(TRIM(INDEX(_xlfn.TEXTSPLIT(Table3[[#This Row],[Name]],"|"),1,2)),"")</f>
        <v/>
      </c>
      <c r="F553" s="33"/>
      <c r="G553" s="33"/>
      <c r="H553" s="33" t="s">
        <v>1210</v>
      </c>
      <c r="I553" s="33" t="s">
        <v>1210</v>
      </c>
      <c r="J553" s="32"/>
      <c r="K553" s="33"/>
      <c r="L553" s="57" t="str">
        <f>IFERROR(TRIM(INDEX(_xlfn.TEXTSPLIT(Table3[[#This Row],[Name]],"|"),1,2)),"")</f>
        <v/>
      </c>
    </row>
    <row r="554" spans="1:12" s="22" customFormat="1" ht="14.4" hidden="1">
      <c r="A554" s="72" t="s">
        <v>1167</v>
      </c>
      <c r="B554" s="74"/>
      <c r="C554" s="74" t="s">
        <v>1538</v>
      </c>
      <c r="D554" s="33" t="str">
        <f t="shared" si="8"/>
        <v/>
      </c>
      <c r="E554" s="59" t="str">
        <f>IFERROR(TRIM(INDEX(_xlfn.TEXTSPLIT(Table3[[#This Row],[Name]],"|"),1,2)),"")</f>
        <v/>
      </c>
      <c r="F554" s="74"/>
      <c r="G554" s="74"/>
      <c r="H554" s="74" t="s">
        <v>451</v>
      </c>
      <c r="I554" s="74" t="s">
        <v>451</v>
      </c>
      <c r="J554" s="31"/>
      <c r="K554" s="74"/>
      <c r="L554" s="59" t="str">
        <f>IFERROR(TRIM(INDEX(_xlfn.TEXTSPLIT(Table3[[#This Row],[Name]],"|"),1,2)),"")</f>
        <v/>
      </c>
    </row>
    <row r="555" spans="1:12" s="22" customFormat="1" ht="14.4" hidden="1">
      <c r="A555" s="72" t="s">
        <v>1167</v>
      </c>
      <c r="B555" s="74"/>
      <c r="C555" s="74" t="s">
        <v>1539</v>
      </c>
      <c r="D555" s="33" t="str">
        <f t="shared" si="8"/>
        <v/>
      </c>
      <c r="E555" s="59" t="str">
        <f>IFERROR(TRIM(INDEX(_xlfn.TEXTSPLIT(Table3[[#This Row],[Name]],"|"),1,2)),"")</f>
        <v/>
      </c>
      <c r="F555" s="74"/>
      <c r="G555" s="74"/>
      <c r="H555" s="74" t="s">
        <v>451</v>
      </c>
      <c r="I555" s="74" t="s">
        <v>451</v>
      </c>
      <c r="J555" s="31"/>
      <c r="K555" s="74"/>
      <c r="L555" s="59" t="str">
        <f>IFERROR(TRIM(INDEX(_xlfn.TEXTSPLIT(Table3[[#This Row],[Name]],"|"),1,2)),"")</f>
        <v/>
      </c>
    </row>
    <row r="556" spans="1:12" s="22" customFormat="1" ht="14.4" hidden="1">
      <c r="A556" s="72" t="s">
        <v>1167</v>
      </c>
      <c r="B556" s="74"/>
      <c r="C556" s="74" t="s">
        <v>1540</v>
      </c>
      <c r="D556" s="33" t="str">
        <f t="shared" si="8"/>
        <v/>
      </c>
      <c r="E556" s="59" t="str">
        <f>IFERROR(TRIM(INDEX(_xlfn.TEXTSPLIT(Table3[[#This Row],[Name]],"|"),1,2)),"")</f>
        <v>Coefficients</v>
      </c>
      <c r="F556" s="74"/>
      <c r="G556" s="74"/>
      <c r="H556" s="74" t="s">
        <v>736</v>
      </c>
      <c r="I556" s="74" t="s">
        <v>451</v>
      </c>
      <c r="J556" s="31"/>
      <c r="K556" s="74"/>
      <c r="L556" s="59" t="str">
        <f>IFERROR(TRIM(INDEX(_xlfn.TEXTSPLIT(Table3[[#This Row],[Name]],"|"),1,2)),"")</f>
        <v>Coefficients</v>
      </c>
    </row>
    <row r="557" spans="1:12" s="22" customFormat="1" ht="14.4" hidden="1">
      <c r="A557" s="72" t="s">
        <v>1167</v>
      </c>
      <c r="B557" s="74"/>
      <c r="C557" s="74" t="s">
        <v>1541</v>
      </c>
      <c r="D557" s="33" t="str">
        <f t="shared" si="8"/>
        <v/>
      </c>
      <c r="E557" s="59" t="str">
        <f>IFERROR(TRIM(INDEX(_xlfn.TEXTSPLIT(Table3[[#This Row],[Name]],"|"),1,2)),"")</f>
        <v>Coefficients</v>
      </c>
      <c r="F557" s="74"/>
      <c r="G557" s="74"/>
      <c r="H557" s="74" t="s">
        <v>736</v>
      </c>
      <c r="I557" s="74" t="s">
        <v>451</v>
      </c>
      <c r="J557" s="31"/>
      <c r="K557" s="74"/>
      <c r="L557" s="59" t="str">
        <f>IFERROR(TRIM(INDEX(_xlfn.TEXTSPLIT(Table3[[#This Row],[Name]],"|"),1,2)),"")</f>
        <v>Coefficients</v>
      </c>
    </row>
    <row r="558" spans="1:12" s="22" customFormat="1" ht="14.4" hidden="1">
      <c r="A558" s="72" t="s">
        <v>1167</v>
      </c>
      <c r="B558" s="74"/>
      <c r="C558" s="74" t="s">
        <v>1542</v>
      </c>
      <c r="D558" s="33" t="str">
        <f t="shared" si="8"/>
        <v/>
      </c>
      <c r="E558" s="59" t="str">
        <f>IFERROR(TRIM(INDEX(_xlfn.TEXTSPLIT(Table3[[#This Row],[Name]],"|"),1,2)),"")</f>
        <v>Coefficients</v>
      </c>
      <c r="F558" s="74"/>
      <c r="G558" s="74"/>
      <c r="H558" s="74" t="s">
        <v>736</v>
      </c>
      <c r="I558" s="74" t="s">
        <v>451</v>
      </c>
      <c r="J558" s="31"/>
      <c r="K558" s="74"/>
      <c r="L558" s="59" t="str">
        <f>IFERROR(TRIM(INDEX(_xlfn.TEXTSPLIT(Table3[[#This Row],[Name]],"|"),1,2)),"")</f>
        <v>Coefficients</v>
      </c>
    </row>
    <row r="559" spans="1:12" s="22" customFormat="1" ht="14.4" hidden="1">
      <c r="A559" s="72" t="s">
        <v>1167</v>
      </c>
      <c r="B559" s="74"/>
      <c r="C559" s="74" t="s">
        <v>1543</v>
      </c>
      <c r="D559" s="33" t="str">
        <f t="shared" si="8"/>
        <v/>
      </c>
      <c r="E559" s="59" t="str">
        <f>IFERROR(TRIM(INDEX(_xlfn.TEXTSPLIT(Table3[[#This Row],[Name]],"|"),1,2)),"")</f>
        <v>Coefficients</v>
      </c>
      <c r="F559" s="74"/>
      <c r="G559" s="74"/>
      <c r="H559" s="74" t="s">
        <v>736</v>
      </c>
      <c r="I559" s="74" t="s">
        <v>451</v>
      </c>
      <c r="J559" s="31"/>
      <c r="K559" s="74"/>
      <c r="L559" s="59" t="str">
        <f>IFERROR(TRIM(INDEX(_xlfn.TEXTSPLIT(Table3[[#This Row],[Name]],"|"),1,2)),"")</f>
        <v>Coefficients</v>
      </c>
    </row>
    <row r="560" spans="1:12" s="22" customFormat="1" ht="14.4" hidden="1">
      <c r="A560" s="72" t="s">
        <v>1167</v>
      </c>
      <c r="B560" s="74"/>
      <c r="C560" s="74" t="s">
        <v>1544</v>
      </c>
      <c r="D560" s="33" t="str">
        <f t="shared" si="8"/>
        <v/>
      </c>
      <c r="E560" s="59" t="str">
        <f>IFERROR(TRIM(INDEX(_xlfn.TEXTSPLIT(Table3[[#This Row],[Name]],"|"),1,2)),"")</f>
        <v>Coefficients</v>
      </c>
      <c r="F560" s="74"/>
      <c r="G560" s="74"/>
      <c r="H560" s="74" t="s">
        <v>736</v>
      </c>
      <c r="I560" s="74" t="s">
        <v>451</v>
      </c>
      <c r="J560" s="31"/>
      <c r="K560" s="74"/>
      <c r="L560" s="59" t="str">
        <f>IFERROR(TRIM(INDEX(_xlfn.TEXTSPLIT(Table3[[#This Row],[Name]],"|"),1,2)),"")</f>
        <v>Coefficients</v>
      </c>
    </row>
    <row r="561" spans="1:12" s="22" customFormat="1" ht="14.4" hidden="1">
      <c r="A561" s="72" t="s">
        <v>1167</v>
      </c>
      <c r="B561" s="74"/>
      <c r="C561" s="74" t="s">
        <v>1545</v>
      </c>
      <c r="D561" s="33" t="str">
        <f t="shared" si="8"/>
        <v/>
      </c>
      <c r="E561" s="59" t="str">
        <f>IFERROR(TRIM(INDEX(_xlfn.TEXTSPLIT(Table3[[#This Row],[Name]],"|"),1,2)),"")</f>
        <v>Coefficients</v>
      </c>
      <c r="F561" s="74"/>
      <c r="G561" s="74"/>
      <c r="H561" s="74" t="s">
        <v>736</v>
      </c>
      <c r="I561" s="74" t="s">
        <v>451</v>
      </c>
      <c r="J561" s="31"/>
      <c r="K561" s="74"/>
      <c r="L561" s="59" t="str">
        <f>IFERROR(TRIM(INDEX(_xlfn.TEXTSPLIT(Table3[[#This Row],[Name]],"|"),1,2)),"")</f>
        <v>Coefficients</v>
      </c>
    </row>
    <row r="562" spans="1:12" s="22" customFormat="1" ht="14.4" hidden="1">
      <c r="A562" s="72" t="s">
        <v>1167</v>
      </c>
      <c r="B562" s="74"/>
      <c r="C562" s="74" t="s">
        <v>1546</v>
      </c>
      <c r="D562" s="33" t="str">
        <f t="shared" si="8"/>
        <v/>
      </c>
      <c r="E562" s="59" t="str">
        <f>IFERROR(TRIM(INDEX(_xlfn.TEXTSPLIT(Table3[[#This Row],[Name]],"|"),1,2)),"")</f>
        <v>Coefficients</v>
      </c>
      <c r="F562" s="74"/>
      <c r="G562" s="74"/>
      <c r="H562" s="74" t="s">
        <v>736</v>
      </c>
      <c r="I562" s="74" t="s">
        <v>451</v>
      </c>
      <c r="J562" s="31"/>
      <c r="K562" s="74"/>
      <c r="L562" s="59" t="str">
        <f>IFERROR(TRIM(INDEX(_xlfn.TEXTSPLIT(Table3[[#This Row],[Name]],"|"),1,2)),"")</f>
        <v>Coefficients</v>
      </c>
    </row>
    <row r="563" spans="1:12" s="22" customFormat="1" ht="14.4" hidden="1">
      <c r="A563" s="72" t="s">
        <v>1167</v>
      </c>
      <c r="B563" s="74"/>
      <c r="C563" s="74" t="s">
        <v>1547</v>
      </c>
      <c r="D563" s="33" t="str">
        <f t="shared" si="8"/>
        <v/>
      </c>
      <c r="E563" s="59" t="str">
        <f>IFERROR(TRIM(INDEX(_xlfn.TEXTSPLIT(Table3[[#This Row],[Name]],"|"),1,2)),"")</f>
        <v>Surge Protection Response Line Curve</v>
      </c>
      <c r="F563" s="74"/>
      <c r="G563" s="74"/>
      <c r="H563" s="74" t="s">
        <v>736</v>
      </c>
      <c r="I563" s="74" t="s">
        <v>451</v>
      </c>
      <c r="J563" s="31"/>
      <c r="K563" s="74"/>
      <c r="L563" s="59" t="str">
        <f>IFERROR(TRIM(INDEX(_xlfn.TEXTSPLIT(Table3[[#This Row],[Name]],"|"),1,2)),"")</f>
        <v>Surge Protection Response Line Curve</v>
      </c>
    </row>
    <row r="564" spans="1:12" s="22" customFormat="1" ht="14.4" hidden="1">
      <c r="A564" s="72" t="s">
        <v>1167</v>
      </c>
      <c r="B564" s="74"/>
      <c r="C564" s="74" t="s">
        <v>1548</v>
      </c>
      <c r="D564" s="33" t="str">
        <f t="shared" si="8"/>
        <v/>
      </c>
      <c r="E564" s="59" t="str">
        <f>IFERROR(TRIM(INDEX(_xlfn.TEXTSPLIT(Table3[[#This Row],[Name]],"|"),1,2)),"")</f>
        <v>Surge Protection Response Line Datasheet</v>
      </c>
      <c r="F564" s="74"/>
      <c r="G564" s="74"/>
      <c r="H564" s="74" t="s">
        <v>736</v>
      </c>
      <c r="I564" s="74" t="s">
        <v>451</v>
      </c>
      <c r="J564" s="31"/>
      <c r="K564" s="74"/>
      <c r="L564" s="59" t="str">
        <f>IFERROR(TRIM(INDEX(_xlfn.TEXTSPLIT(Table3[[#This Row],[Name]],"|"),1,2)),"")</f>
        <v>Surge Protection Response Line Datasheet</v>
      </c>
    </row>
    <row r="565" spans="1:12" s="22" customFormat="1" ht="14.4" hidden="1">
      <c r="A565" s="72" t="s">
        <v>1167</v>
      </c>
      <c r="B565" s="74"/>
      <c r="C565" s="74" t="s">
        <v>1549</v>
      </c>
      <c r="D565" s="33" t="str">
        <f t="shared" si="8"/>
        <v/>
      </c>
      <c r="E565" s="59" t="str">
        <f>IFERROR(TRIM(INDEX(_xlfn.TEXTSPLIT(Table3[[#This Row],[Name]],"|"),1,2)),"")</f>
        <v>Hi</v>
      </c>
      <c r="F565" s="74"/>
      <c r="G565" s="74"/>
      <c r="H565" s="74" t="s">
        <v>736</v>
      </c>
      <c r="I565" s="74" t="s">
        <v>451</v>
      </c>
      <c r="J565" s="31"/>
      <c r="K565" s="74"/>
      <c r="L565" s="59" t="str">
        <f>IFERROR(TRIM(INDEX(_xlfn.TEXTSPLIT(Table3[[#This Row],[Name]],"|"),1,2)),"")</f>
        <v>Hi</v>
      </c>
    </row>
    <row r="566" spans="1:12" s="22" customFormat="1" ht="14.4" hidden="1">
      <c r="A566" s="72" t="s">
        <v>1167</v>
      </c>
      <c r="B566" s="74"/>
      <c r="C566" s="74" t="s">
        <v>1550</v>
      </c>
      <c r="D566" s="33" t="str">
        <f t="shared" si="8"/>
        <v/>
      </c>
      <c r="E566" s="59" t="str">
        <f>IFERROR(TRIM(INDEX(_xlfn.TEXTSPLIT(Table3[[#This Row],[Name]],"|"),1,2)),"")</f>
        <v/>
      </c>
      <c r="F566" s="74"/>
      <c r="G566" s="74"/>
      <c r="H566" s="74" t="s">
        <v>451</v>
      </c>
      <c r="I566" s="74" t="s">
        <v>451</v>
      </c>
      <c r="J566" s="31"/>
      <c r="K566" s="74"/>
      <c r="L566" s="59" t="str">
        <f>IFERROR(TRIM(INDEX(_xlfn.TEXTSPLIT(Table3[[#This Row],[Name]],"|"),1,2)),"")</f>
        <v/>
      </c>
    </row>
    <row r="567" spans="1:12" s="22" customFormat="1" ht="14.4" hidden="1">
      <c r="A567" s="72" t="s">
        <v>1167</v>
      </c>
      <c r="B567" s="74"/>
      <c r="C567" s="74" t="s">
        <v>1551</v>
      </c>
      <c r="D567" s="33" t="str">
        <f t="shared" si="8"/>
        <v/>
      </c>
      <c r="E567" s="59" t="str">
        <f>IFERROR(TRIM(INDEX(_xlfn.TEXTSPLIT(Table3[[#This Row],[Name]],"|"),1,2)),"")</f>
        <v>Hi</v>
      </c>
      <c r="F567" s="74"/>
      <c r="G567" s="74"/>
      <c r="H567" s="74" t="s">
        <v>736</v>
      </c>
      <c r="I567" s="74" t="s">
        <v>451</v>
      </c>
      <c r="J567" s="31"/>
      <c r="K567" s="74"/>
      <c r="L567" s="59" t="str">
        <f>IFERROR(TRIM(INDEX(_xlfn.TEXTSPLIT(Table3[[#This Row],[Name]],"|"),1,2)),"")</f>
        <v>Hi</v>
      </c>
    </row>
    <row r="568" spans="1:12" s="22" customFormat="1" ht="14.4" hidden="1">
      <c r="A568" s="72" t="s">
        <v>1167</v>
      </c>
      <c r="B568" s="74"/>
      <c r="C568" s="74" t="s">
        <v>1552</v>
      </c>
      <c r="D568" s="33" t="str">
        <f t="shared" si="8"/>
        <v/>
      </c>
      <c r="E568" s="59" t="str">
        <f>IFERROR(TRIM(INDEX(_xlfn.TEXTSPLIT(Table3[[#This Row],[Name]],"|"),1,2)),"")</f>
        <v>HiHi</v>
      </c>
      <c r="F568" s="74"/>
      <c r="G568" s="74"/>
      <c r="H568" s="74" t="s">
        <v>736</v>
      </c>
      <c r="I568" s="74" t="s">
        <v>451</v>
      </c>
      <c r="J568" s="31"/>
      <c r="K568" s="74"/>
      <c r="L568" s="59" t="str">
        <f>IFERROR(TRIM(INDEX(_xlfn.TEXTSPLIT(Table3[[#This Row],[Name]],"|"),1,2)),"")</f>
        <v>HiHi</v>
      </c>
    </row>
    <row r="569" spans="1:12" s="22" customFormat="1" ht="14.4" hidden="1">
      <c r="A569" s="72" t="s">
        <v>1167</v>
      </c>
      <c r="B569" s="74"/>
      <c r="C569" s="74" t="s">
        <v>1553</v>
      </c>
      <c r="D569" s="33" t="str">
        <f t="shared" si="8"/>
        <v/>
      </c>
      <c r="E569" s="59" t="str">
        <f>IFERROR(TRIM(INDEX(_xlfn.TEXTSPLIT(Table3[[#This Row],[Name]],"|"),1,2)),"")</f>
        <v>Pre-alarm Hi</v>
      </c>
      <c r="F569" s="74"/>
      <c r="G569" s="74"/>
      <c r="H569" s="74" t="s">
        <v>736</v>
      </c>
      <c r="I569" s="74" t="s">
        <v>451</v>
      </c>
      <c r="J569" s="31"/>
      <c r="K569" s="74"/>
      <c r="L569" s="59" t="str">
        <f>IFERROR(TRIM(INDEX(_xlfn.TEXTSPLIT(Table3[[#This Row],[Name]],"|"),1,2)),"")</f>
        <v>Pre-alarm Hi</v>
      </c>
    </row>
    <row r="570" spans="1:12" s="22" customFormat="1" ht="14.4" hidden="1">
      <c r="A570" s="72" t="s">
        <v>1167</v>
      </c>
      <c r="B570" s="74"/>
      <c r="C570" s="74" t="s">
        <v>1554</v>
      </c>
      <c r="D570" s="33" t="str">
        <f t="shared" si="8"/>
        <v/>
      </c>
      <c r="E570" s="59" t="str">
        <f>IFERROR(TRIM(INDEX(_xlfn.TEXTSPLIT(Table3[[#This Row],[Name]],"|"),1,2)),"")</f>
        <v/>
      </c>
      <c r="F570" s="74"/>
      <c r="G570" s="74"/>
      <c r="H570" s="74" t="s">
        <v>451</v>
      </c>
      <c r="I570" s="74" t="s">
        <v>451</v>
      </c>
      <c r="J570" s="31"/>
      <c r="K570" s="74"/>
      <c r="L570" s="59" t="str">
        <f>IFERROR(TRIM(INDEX(_xlfn.TEXTSPLIT(Table3[[#This Row],[Name]],"|"),1,2)),"")</f>
        <v/>
      </c>
    </row>
    <row r="571" spans="1:12" s="22" customFormat="1" ht="14.4" hidden="1">
      <c r="A571" s="72" t="s">
        <v>1167</v>
      </c>
      <c r="B571" s="74"/>
      <c r="C571" s="74" t="s">
        <v>1555</v>
      </c>
      <c r="D571" s="33" t="str">
        <f t="shared" si="8"/>
        <v/>
      </c>
      <c r="E571" s="59" t="str">
        <f>IFERROR(TRIM(INDEX(_xlfn.TEXTSPLIT(Table3[[#This Row],[Name]],"|"),1,2)),"")</f>
        <v>Hi</v>
      </c>
      <c r="F571" s="74"/>
      <c r="G571" s="74"/>
      <c r="H571" s="74" t="s">
        <v>736</v>
      </c>
      <c r="I571" s="74" t="s">
        <v>451</v>
      </c>
      <c r="J571" s="31"/>
      <c r="K571" s="74"/>
      <c r="L571" s="59" t="str">
        <f>IFERROR(TRIM(INDEX(_xlfn.TEXTSPLIT(Table3[[#This Row],[Name]],"|"),1,2)),"")</f>
        <v>Hi</v>
      </c>
    </row>
    <row r="572" spans="1:12" s="22" customFormat="1" ht="14.4" hidden="1">
      <c r="A572" s="72" t="s">
        <v>1167</v>
      </c>
      <c r="B572" s="74"/>
      <c r="C572" s="74" t="s">
        <v>1556</v>
      </c>
      <c r="D572" s="33" t="str">
        <f t="shared" si="8"/>
        <v/>
      </c>
      <c r="E572" s="59" t="str">
        <f>IFERROR(TRIM(INDEX(_xlfn.TEXTSPLIT(Table3[[#This Row],[Name]],"|"),1,2)),"")</f>
        <v>Lo</v>
      </c>
      <c r="F572" s="74"/>
      <c r="G572" s="74"/>
      <c r="H572" s="74" t="s">
        <v>736</v>
      </c>
      <c r="I572" s="74" t="s">
        <v>451</v>
      </c>
      <c r="J572" s="31"/>
      <c r="K572" s="74"/>
      <c r="L572" s="59" t="str">
        <f>IFERROR(TRIM(INDEX(_xlfn.TEXTSPLIT(Table3[[#This Row],[Name]],"|"),1,2)),"")</f>
        <v>Lo</v>
      </c>
    </row>
    <row r="573" spans="1:12" s="22" customFormat="1" ht="14.4" hidden="1">
      <c r="A573" s="72" t="s">
        <v>1167</v>
      </c>
      <c r="B573" s="74"/>
      <c r="C573" s="74" t="s">
        <v>1557</v>
      </c>
      <c r="D573" s="33" t="str">
        <f t="shared" si="8"/>
        <v/>
      </c>
      <c r="E573" s="59" t="str">
        <f>IFERROR(TRIM(INDEX(_xlfn.TEXTSPLIT(Table3[[#This Row],[Name]],"|"),1,2)),"")</f>
        <v>Pre-alarm Hi</v>
      </c>
      <c r="F573" s="74"/>
      <c r="G573" s="74"/>
      <c r="H573" s="74" t="s">
        <v>736</v>
      </c>
      <c r="I573" s="74" t="s">
        <v>451</v>
      </c>
      <c r="J573" s="31"/>
      <c r="K573" s="74"/>
      <c r="L573" s="59" t="str">
        <f>IFERROR(TRIM(INDEX(_xlfn.TEXTSPLIT(Table3[[#This Row],[Name]],"|"),1,2)),"")</f>
        <v>Pre-alarm Hi</v>
      </c>
    </row>
    <row r="574" spans="1:12" s="22" customFormat="1" ht="14.4" hidden="1">
      <c r="A574" s="72" t="s">
        <v>1167</v>
      </c>
      <c r="B574" s="74"/>
      <c r="C574" s="74" t="s">
        <v>1558</v>
      </c>
      <c r="D574" s="33" t="str">
        <f t="shared" si="8"/>
        <v/>
      </c>
      <c r="E574" s="59" t="str">
        <f>IFERROR(TRIM(INDEX(_xlfn.TEXTSPLIT(Table3[[#This Row],[Name]],"|"),1,2)),"")</f>
        <v>Pre-alarm Lo</v>
      </c>
      <c r="F574" s="74"/>
      <c r="G574" s="74"/>
      <c r="H574" s="74" t="s">
        <v>736</v>
      </c>
      <c r="I574" s="74" t="s">
        <v>451</v>
      </c>
      <c r="J574" s="31"/>
      <c r="K574" s="74"/>
      <c r="L574" s="59" t="str">
        <f>IFERROR(TRIM(INDEX(_xlfn.TEXTSPLIT(Table3[[#This Row],[Name]],"|"),1,2)),"")</f>
        <v>Pre-alarm Lo</v>
      </c>
    </row>
    <row r="575" spans="1:12" ht="14.4" hidden="1">
      <c r="A575" s="56" t="s">
        <v>1167</v>
      </c>
      <c r="B575" s="33"/>
      <c r="C575" s="33" t="s">
        <v>1559</v>
      </c>
      <c r="D575" s="33" t="str">
        <f t="shared" si="8"/>
        <v/>
      </c>
      <c r="E575" s="57" t="str">
        <f>IFERROR(TRIM(INDEX(_xlfn.TEXTSPLIT(Table3[[#This Row],[Name]],"|"),1,2)),"")</f>
        <v/>
      </c>
      <c r="F575" s="33"/>
      <c r="G575" s="33"/>
      <c r="H575" s="33" t="s">
        <v>1210</v>
      </c>
      <c r="I575" s="33" t="s">
        <v>1210</v>
      </c>
      <c r="J575" s="32"/>
      <c r="K575" s="33"/>
      <c r="L575" s="57" t="str">
        <f>IFERROR(TRIM(INDEX(_xlfn.TEXTSPLIT(Table3[[#This Row],[Name]],"|"),1,2)),"")</f>
        <v/>
      </c>
    </row>
    <row r="576" spans="1:12" ht="14.4" hidden="1">
      <c r="A576" s="56" t="s">
        <v>1167</v>
      </c>
      <c r="B576" s="33"/>
      <c r="C576" s="33" t="s">
        <v>1560</v>
      </c>
      <c r="D576" s="33" t="str">
        <f t="shared" si="8"/>
        <v/>
      </c>
      <c r="E576" s="57" t="str">
        <f>IFERROR(TRIM(INDEX(_xlfn.TEXTSPLIT(Table3[[#This Row],[Name]],"|"),1,2)),"")</f>
        <v/>
      </c>
      <c r="F576" s="33"/>
      <c r="G576" s="33"/>
      <c r="H576" s="33" t="s">
        <v>1210</v>
      </c>
      <c r="I576" s="33" t="s">
        <v>1210</v>
      </c>
      <c r="J576" s="32"/>
      <c r="K576" s="33"/>
      <c r="L576" s="57" t="str">
        <f>IFERROR(TRIM(INDEX(_xlfn.TEXTSPLIT(Table3[[#This Row],[Name]],"|"),1,2)),"")</f>
        <v/>
      </c>
    </row>
    <row r="577" spans="1:12" ht="14.4" hidden="1">
      <c r="A577" s="56" t="s">
        <v>1167</v>
      </c>
      <c r="B577" s="33" t="s">
        <v>738</v>
      </c>
      <c r="C577" s="33" t="s">
        <v>1561</v>
      </c>
      <c r="D577" s="33" t="str">
        <f t="shared" si="8"/>
        <v>TI1133A</v>
      </c>
      <c r="E577" s="57" t="str">
        <f>IFERROR(TRIM(INDEX(_xlfn.TEXTSPLIT(Table3[[#This Row],[Name]],"|"),1,2)),"")</f>
        <v/>
      </c>
      <c r="F577" s="54" t="s">
        <v>1562</v>
      </c>
      <c r="G577" s="33" t="s">
        <v>49</v>
      </c>
      <c r="H577" s="33" t="s">
        <v>439</v>
      </c>
      <c r="I577" s="33" t="s">
        <v>439</v>
      </c>
      <c r="J577" s="32"/>
      <c r="K577" s="33" t="s">
        <v>1562</v>
      </c>
      <c r="L577" s="57" t="str">
        <f>IFERROR(TRIM(INDEX(_xlfn.TEXTSPLIT(Table3[[#This Row],[Name]],"|"),1,2)),"")</f>
        <v/>
      </c>
    </row>
    <row r="578" spans="1:12" ht="14.4" hidden="1">
      <c r="A578" s="56" t="s">
        <v>1167</v>
      </c>
      <c r="B578" s="33" t="s">
        <v>738</v>
      </c>
      <c r="C578" s="33" t="s">
        <v>1563</v>
      </c>
      <c r="D578" s="33" t="str">
        <f t="shared" ref="D578:D641" si="9">_xlfn.REGEXREPLACE(F578, ".*-([A-Za-z]+)-([A-Za-z0-9]+).*", "$1$2")</f>
        <v/>
      </c>
      <c r="E578" s="57" t="str">
        <f>IFERROR(TRIM(INDEX(_xlfn.TEXTSPLIT(Table3[[#This Row],[Name]],"|"),1,2)),"")</f>
        <v>Hi</v>
      </c>
      <c r="F578" s="33"/>
      <c r="G578" s="33" t="s">
        <v>49</v>
      </c>
      <c r="H578" s="33" t="s">
        <v>736</v>
      </c>
      <c r="I578" s="33" t="s">
        <v>439</v>
      </c>
      <c r="J578" s="32"/>
      <c r="K578" s="33" t="s">
        <v>1562</v>
      </c>
      <c r="L578" s="57" t="str">
        <f>IFERROR(TRIM(INDEX(_xlfn.TEXTSPLIT(Table3[[#This Row],[Name]],"|"),1,2)),"")</f>
        <v>Hi</v>
      </c>
    </row>
    <row r="579" spans="1:12" ht="14.4" hidden="1">
      <c r="A579" s="56" t="s">
        <v>1167</v>
      </c>
      <c r="B579" s="33" t="s">
        <v>738</v>
      </c>
      <c r="C579" s="33" t="s">
        <v>1564</v>
      </c>
      <c r="D579" s="33" t="str">
        <f t="shared" si="9"/>
        <v>120</v>
      </c>
      <c r="E579" s="57" t="str">
        <f>IFERROR(TRIM(INDEX(_xlfn.TEXTSPLIT(Table3[[#This Row],[Name]],"|"),1,2)),"")</f>
        <v>HiHi</v>
      </c>
      <c r="F579" s="33">
        <v>120</v>
      </c>
      <c r="G579" s="33" t="s">
        <v>49</v>
      </c>
      <c r="H579" s="33" t="s">
        <v>736</v>
      </c>
      <c r="I579" s="33" t="s">
        <v>439</v>
      </c>
      <c r="J579" s="32"/>
      <c r="K579" s="33" t="s">
        <v>1562</v>
      </c>
      <c r="L579" s="57" t="str">
        <f>IFERROR(TRIM(INDEX(_xlfn.TEXTSPLIT(Table3[[#This Row],[Name]],"|"),1,2)),"")</f>
        <v>HiHi</v>
      </c>
    </row>
    <row r="580" spans="1:12" ht="14.4" hidden="1">
      <c r="A580" s="56" t="s">
        <v>1167</v>
      </c>
      <c r="B580" s="33" t="s">
        <v>738</v>
      </c>
      <c r="C580" s="33" t="s">
        <v>1565</v>
      </c>
      <c r="D580" s="33" t="str">
        <f t="shared" si="9"/>
        <v/>
      </c>
      <c r="E580" s="57" t="str">
        <f>IFERROR(TRIM(INDEX(_xlfn.TEXTSPLIT(Table3[[#This Row],[Name]],"|"),1,2)),"")</f>
        <v>Pre-alarm Hi</v>
      </c>
      <c r="F580" s="33"/>
      <c r="G580" s="33" t="s">
        <v>49</v>
      </c>
      <c r="H580" s="33" t="s">
        <v>736</v>
      </c>
      <c r="I580" s="33" t="s">
        <v>439</v>
      </c>
      <c r="J580" s="32"/>
      <c r="K580" s="33" t="s">
        <v>1562</v>
      </c>
      <c r="L580" s="57" t="str">
        <f>IFERROR(TRIM(INDEX(_xlfn.TEXTSPLIT(Table3[[#This Row],[Name]],"|"),1,2)),"")</f>
        <v>Pre-alarm Hi</v>
      </c>
    </row>
    <row r="581" spans="1:12" ht="14.4" hidden="1">
      <c r="A581" s="56" t="s">
        <v>1167</v>
      </c>
      <c r="B581" s="33" t="s">
        <v>738</v>
      </c>
      <c r="C581" s="33" t="s">
        <v>1566</v>
      </c>
      <c r="D581" s="33" t="str">
        <f t="shared" si="9"/>
        <v>TI1133C</v>
      </c>
      <c r="E581" s="57" t="str">
        <f>IFERROR(TRIM(INDEX(_xlfn.TEXTSPLIT(Table3[[#This Row],[Name]],"|"),1,2)),"")</f>
        <v/>
      </c>
      <c r="F581" s="54" t="s">
        <v>1567</v>
      </c>
      <c r="G581" s="33" t="s">
        <v>49</v>
      </c>
      <c r="H581" s="33" t="s">
        <v>439</v>
      </c>
      <c r="I581" s="33" t="s">
        <v>439</v>
      </c>
      <c r="J581" s="32"/>
      <c r="K581" s="33" t="s">
        <v>1567</v>
      </c>
      <c r="L581" s="57" t="str">
        <f>IFERROR(TRIM(INDEX(_xlfn.TEXTSPLIT(Table3[[#This Row],[Name]],"|"),1,2)),"")</f>
        <v/>
      </c>
    </row>
    <row r="582" spans="1:12" ht="14.4" hidden="1">
      <c r="A582" s="56" t="s">
        <v>1167</v>
      </c>
      <c r="B582" s="33" t="s">
        <v>738</v>
      </c>
      <c r="C582" s="33" t="s">
        <v>1568</v>
      </c>
      <c r="D582" s="33" t="str">
        <f t="shared" si="9"/>
        <v>110</v>
      </c>
      <c r="E582" s="57" t="str">
        <f>IFERROR(TRIM(INDEX(_xlfn.TEXTSPLIT(Table3[[#This Row],[Name]],"|"),1,2)),"")</f>
        <v>Hi</v>
      </c>
      <c r="F582" s="33">
        <v>110</v>
      </c>
      <c r="G582" s="33" t="s">
        <v>49</v>
      </c>
      <c r="H582" s="33" t="s">
        <v>736</v>
      </c>
      <c r="I582" s="33" t="s">
        <v>439</v>
      </c>
      <c r="J582" s="32"/>
      <c r="K582" s="33" t="s">
        <v>1567</v>
      </c>
      <c r="L582" s="57" t="str">
        <f>IFERROR(TRIM(INDEX(_xlfn.TEXTSPLIT(Table3[[#This Row],[Name]],"|"),1,2)),"")</f>
        <v>Hi</v>
      </c>
    </row>
    <row r="583" spans="1:12" ht="14.4" hidden="1">
      <c r="A583" s="56" t="s">
        <v>1167</v>
      </c>
      <c r="B583" s="33" t="s">
        <v>738</v>
      </c>
      <c r="C583" s="33" t="s">
        <v>1569</v>
      </c>
      <c r="D583" s="33" t="str">
        <f t="shared" si="9"/>
        <v/>
      </c>
      <c r="E583" s="57" t="str">
        <f>IFERROR(TRIM(INDEX(_xlfn.TEXTSPLIT(Table3[[#This Row],[Name]],"|"),1,2)),"")</f>
        <v>HiHi</v>
      </c>
      <c r="F583" s="33"/>
      <c r="G583" s="33" t="s">
        <v>49</v>
      </c>
      <c r="H583" s="33" t="s">
        <v>736</v>
      </c>
      <c r="I583" s="33" t="s">
        <v>439</v>
      </c>
      <c r="J583" s="32"/>
      <c r="K583" s="33" t="s">
        <v>1567</v>
      </c>
      <c r="L583" s="57" t="str">
        <f>IFERROR(TRIM(INDEX(_xlfn.TEXTSPLIT(Table3[[#This Row],[Name]],"|"),1,2)),"")</f>
        <v>HiHi</v>
      </c>
    </row>
    <row r="584" spans="1:12" ht="14.4" hidden="1">
      <c r="A584" s="56" t="s">
        <v>1167</v>
      </c>
      <c r="B584" s="33" t="s">
        <v>738</v>
      </c>
      <c r="C584" s="33" t="s">
        <v>1570</v>
      </c>
      <c r="D584" s="33" t="str">
        <f t="shared" si="9"/>
        <v/>
      </c>
      <c r="E584" s="57" t="str">
        <f>IFERROR(TRIM(INDEX(_xlfn.TEXTSPLIT(Table3[[#This Row],[Name]],"|"),1,2)),"")</f>
        <v>Pre-alarm Hi</v>
      </c>
      <c r="F584" s="33"/>
      <c r="G584" s="33" t="s">
        <v>49</v>
      </c>
      <c r="H584" s="33" t="s">
        <v>736</v>
      </c>
      <c r="I584" s="33" t="s">
        <v>439</v>
      </c>
      <c r="J584" s="32"/>
      <c r="K584" s="33" t="s">
        <v>1567</v>
      </c>
      <c r="L584" s="57" t="str">
        <f>IFERROR(TRIM(INDEX(_xlfn.TEXTSPLIT(Table3[[#This Row],[Name]],"|"),1,2)),"")</f>
        <v>Pre-alarm Hi</v>
      </c>
    </row>
    <row r="585" spans="1:12" ht="14.4" hidden="1">
      <c r="A585" s="56" t="s">
        <v>1167</v>
      </c>
      <c r="B585" s="33" t="s">
        <v>738</v>
      </c>
      <c r="C585" s="33" t="s">
        <v>1571</v>
      </c>
      <c r="D585" s="33" t="str">
        <f t="shared" si="9"/>
        <v>TI1134A</v>
      </c>
      <c r="E585" s="57" t="str">
        <f>IFERROR(TRIM(INDEX(_xlfn.TEXTSPLIT(Table3[[#This Row],[Name]],"|"),1,2)),"")</f>
        <v/>
      </c>
      <c r="F585" s="54" t="s">
        <v>1572</v>
      </c>
      <c r="G585" s="33" t="s">
        <v>49</v>
      </c>
      <c r="H585" s="33" t="s">
        <v>439</v>
      </c>
      <c r="I585" s="33" t="s">
        <v>439</v>
      </c>
      <c r="J585" s="32"/>
      <c r="K585" s="33" t="s">
        <v>1572</v>
      </c>
      <c r="L585" s="57" t="str">
        <f>IFERROR(TRIM(INDEX(_xlfn.TEXTSPLIT(Table3[[#This Row],[Name]],"|"),1,2)),"")</f>
        <v/>
      </c>
    </row>
    <row r="586" spans="1:12" ht="14.4" hidden="1">
      <c r="A586" s="56" t="s">
        <v>1167</v>
      </c>
      <c r="B586" s="33" t="s">
        <v>738</v>
      </c>
      <c r="C586" s="33" t="s">
        <v>1573</v>
      </c>
      <c r="D586" s="33" t="str">
        <f t="shared" si="9"/>
        <v/>
      </c>
      <c r="E586" s="57" t="str">
        <f>IFERROR(TRIM(INDEX(_xlfn.TEXTSPLIT(Table3[[#This Row],[Name]],"|"),1,2)),"")</f>
        <v>Hi</v>
      </c>
      <c r="F586" s="33"/>
      <c r="G586" s="33" t="s">
        <v>49</v>
      </c>
      <c r="H586" s="33" t="s">
        <v>736</v>
      </c>
      <c r="I586" s="33" t="s">
        <v>439</v>
      </c>
      <c r="J586" s="32"/>
      <c r="K586" s="33" t="s">
        <v>1572</v>
      </c>
      <c r="L586" s="57" t="str">
        <f>IFERROR(TRIM(INDEX(_xlfn.TEXTSPLIT(Table3[[#This Row],[Name]],"|"),1,2)),"")</f>
        <v>Hi</v>
      </c>
    </row>
    <row r="587" spans="1:12" ht="14.4" hidden="1">
      <c r="A587" s="56" t="s">
        <v>1167</v>
      </c>
      <c r="B587" s="33" t="s">
        <v>738</v>
      </c>
      <c r="C587" s="33" t="s">
        <v>1574</v>
      </c>
      <c r="D587" s="33" t="str">
        <f t="shared" si="9"/>
        <v>120</v>
      </c>
      <c r="E587" s="57" t="str">
        <f>IFERROR(TRIM(INDEX(_xlfn.TEXTSPLIT(Table3[[#This Row],[Name]],"|"),1,2)),"")</f>
        <v>HiHi</v>
      </c>
      <c r="F587" s="33">
        <v>120</v>
      </c>
      <c r="G587" s="33" t="s">
        <v>49</v>
      </c>
      <c r="H587" s="33" t="s">
        <v>736</v>
      </c>
      <c r="I587" s="33" t="s">
        <v>439</v>
      </c>
      <c r="J587" s="32"/>
      <c r="K587" s="33" t="s">
        <v>1572</v>
      </c>
      <c r="L587" s="57" t="str">
        <f>IFERROR(TRIM(INDEX(_xlfn.TEXTSPLIT(Table3[[#This Row],[Name]],"|"),1,2)),"")</f>
        <v>HiHi</v>
      </c>
    </row>
    <row r="588" spans="1:12" ht="14.4" hidden="1">
      <c r="A588" s="56" t="s">
        <v>1167</v>
      </c>
      <c r="B588" s="33" t="s">
        <v>738</v>
      </c>
      <c r="C588" s="33" t="s">
        <v>1575</v>
      </c>
      <c r="D588" s="33" t="str">
        <f t="shared" si="9"/>
        <v/>
      </c>
      <c r="E588" s="57" t="str">
        <f>IFERROR(TRIM(INDEX(_xlfn.TEXTSPLIT(Table3[[#This Row],[Name]],"|"),1,2)),"")</f>
        <v>Pre-alarm Hi</v>
      </c>
      <c r="F588" s="33"/>
      <c r="G588" s="33" t="s">
        <v>49</v>
      </c>
      <c r="H588" s="33" t="s">
        <v>736</v>
      </c>
      <c r="I588" s="33" t="s">
        <v>439</v>
      </c>
      <c r="J588" s="32"/>
      <c r="K588" s="33" t="s">
        <v>1572</v>
      </c>
      <c r="L588" s="57" t="str">
        <f>IFERROR(TRIM(INDEX(_xlfn.TEXTSPLIT(Table3[[#This Row],[Name]],"|"),1,2)),"")</f>
        <v>Pre-alarm Hi</v>
      </c>
    </row>
    <row r="589" spans="1:12" ht="14.4" hidden="1">
      <c r="A589" s="56" t="s">
        <v>1167</v>
      </c>
      <c r="B589" s="33" t="s">
        <v>738</v>
      </c>
      <c r="C589" s="33" t="s">
        <v>1576</v>
      </c>
      <c r="D589" s="33" t="str">
        <f t="shared" si="9"/>
        <v>TI1134C</v>
      </c>
      <c r="E589" s="57" t="str">
        <f>IFERROR(TRIM(INDEX(_xlfn.TEXTSPLIT(Table3[[#This Row],[Name]],"|"),1,2)),"")</f>
        <v/>
      </c>
      <c r="F589" s="54" t="s">
        <v>1577</v>
      </c>
      <c r="G589" s="33" t="s">
        <v>49</v>
      </c>
      <c r="H589" s="33" t="s">
        <v>439</v>
      </c>
      <c r="I589" s="33" t="s">
        <v>439</v>
      </c>
      <c r="J589" s="32"/>
      <c r="K589" s="33" t="s">
        <v>1577</v>
      </c>
      <c r="L589" s="57" t="str">
        <f>IFERROR(TRIM(INDEX(_xlfn.TEXTSPLIT(Table3[[#This Row],[Name]],"|"),1,2)),"")</f>
        <v/>
      </c>
    </row>
    <row r="590" spans="1:12" ht="14.4" hidden="1">
      <c r="A590" s="56" t="s">
        <v>1167</v>
      </c>
      <c r="B590" s="33" t="s">
        <v>738</v>
      </c>
      <c r="C590" s="33" t="s">
        <v>1578</v>
      </c>
      <c r="D590" s="33" t="str">
        <f t="shared" si="9"/>
        <v>110</v>
      </c>
      <c r="E590" s="57" t="str">
        <f>IFERROR(TRIM(INDEX(_xlfn.TEXTSPLIT(Table3[[#This Row],[Name]],"|"),1,2)),"")</f>
        <v>Hi</v>
      </c>
      <c r="F590" s="33">
        <v>110</v>
      </c>
      <c r="G590" s="33" t="s">
        <v>49</v>
      </c>
      <c r="H590" s="33" t="s">
        <v>736</v>
      </c>
      <c r="I590" s="33" t="s">
        <v>439</v>
      </c>
      <c r="J590" s="32"/>
      <c r="K590" s="33" t="s">
        <v>1577</v>
      </c>
      <c r="L590" s="57" t="str">
        <f>IFERROR(TRIM(INDEX(_xlfn.TEXTSPLIT(Table3[[#This Row],[Name]],"|"),1,2)),"")</f>
        <v>Hi</v>
      </c>
    </row>
    <row r="591" spans="1:12" ht="14.4" hidden="1">
      <c r="A591" s="56" t="s">
        <v>1167</v>
      </c>
      <c r="B591" s="33" t="s">
        <v>738</v>
      </c>
      <c r="C591" s="33" t="s">
        <v>1579</v>
      </c>
      <c r="D591" s="33" t="str">
        <f t="shared" si="9"/>
        <v/>
      </c>
      <c r="E591" s="57" t="str">
        <f>IFERROR(TRIM(INDEX(_xlfn.TEXTSPLIT(Table3[[#This Row],[Name]],"|"),1,2)),"")</f>
        <v>HiHi</v>
      </c>
      <c r="F591" s="33"/>
      <c r="G591" s="33" t="s">
        <v>49</v>
      </c>
      <c r="H591" s="33" t="s">
        <v>736</v>
      </c>
      <c r="I591" s="33" t="s">
        <v>439</v>
      </c>
      <c r="J591" s="32"/>
      <c r="K591" s="33" t="s">
        <v>1577</v>
      </c>
      <c r="L591" s="57" t="str">
        <f>IFERROR(TRIM(INDEX(_xlfn.TEXTSPLIT(Table3[[#This Row],[Name]],"|"),1,2)),"")</f>
        <v>HiHi</v>
      </c>
    </row>
    <row r="592" spans="1:12" ht="14.4" hidden="1">
      <c r="A592" s="56" t="s">
        <v>1167</v>
      </c>
      <c r="B592" s="33" t="s">
        <v>738</v>
      </c>
      <c r="C592" s="33" t="s">
        <v>1580</v>
      </c>
      <c r="D592" s="33" t="str">
        <f t="shared" si="9"/>
        <v/>
      </c>
      <c r="E592" s="57" t="str">
        <f>IFERROR(TRIM(INDEX(_xlfn.TEXTSPLIT(Table3[[#This Row],[Name]],"|"),1,2)),"")</f>
        <v>Pre-alarm Hi</v>
      </c>
      <c r="F592" s="33"/>
      <c r="G592" s="33" t="s">
        <v>49</v>
      </c>
      <c r="H592" s="33" t="s">
        <v>736</v>
      </c>
      <c r="I592" s="33" t="s">
        <v>439</v>
      </c>
      <c r="J592" s="32"/>
      <c r="K592" s="33" t="s">
        <v>1577</v>
      </c>
      <c r="L592" s="57" t="str">
        <f>IFERROR(TRIM(INDEX(_xlfn.TEXTSPLIT(Table3[[#This Row],[Name]],"|"),1,2)),"")</f>
        <v>Pre-alarm Hi</v>
      </c>
    </row>
    <row r="593" spans="1:12" s="22" customFormat="1" ht="14.4" hidden="1">
      <c r="A593" s="72" t="s">
        <v>1167</v>
      </c>
      <c r="B593" s="74"/>
      <c r="C593" s="74" t="s">
        <v>1581</v>
      </c>
      <c r="D593" s="33" t="str">
        <f t="shared" si="9"/>
        <v/>
      </c>
      <c r="E593" s="59" t="str">
        <f>IFERROR(TRIM(INDEX(_xlfn.TEXTSPLIT(Table3[[#This Row],[Name]],"|"),1,2)),"")</f>
        <v/>
      </c>
      <c r="F593" s="74"/>
      <c r="G593" s="74"/>
      <c r="H593" s="74" t="s">
        <v>439</v>
      </c>
      <c r="I593" s="74" t="s">
        <v>439</v>
      </c>
      <c r="J593" s="31"/>
      <c r="K593" s="74"/>
      <c r="L593" s="59" t="str">
        <f>IFERROR(TRIM(INDEX(_xlfn.TEXTSPLIT(Table3[[#This Row],[Name]],"|"),1,2)),"")</f>
        <v/>
      </c>
    </row>
    <row r="594" spans="1:12" s="22" customFormat="1" ht="14.4" hidden="1">
      <c r="A594" s="72" t="s">
        <v>1167</v>
      </c>
      <c r="B594" s="74"/>
      <c r="C594" s="74" t="s">
        <v>1582</v>
      </c>
      <c r="D594" s="33" t="str">
        <f t="shared" si="9"/>
        <v/>
      </c>
      <c r="E594" s="59" t="str">
        <f>IFERROR(TRIM(INDEX(_xlfn.TEXTSPLIT(Table3[[#This Row],[Name]],"|"),1,2)),"")</f>
        <v>Hi</v>
      </c>
      <c r="F594" s="74"/>
      <c r="G594" s="74"/>
      <c r="H594" s="74" t="s">
        <v>736</v>
      </c>
      <c r="I594" s="74" t="s">
        <v>439</v>
      </c>
      <c r="J594" s="31"/>
      <c r="K594" s="74"/>
      <c r="L594" s="59" t="str">
        <f>IFERROR(TRIM(INDEX(_xlfn.TEXTSPLIT(Table3[[#This Row],[Name]],"|"),1,2)),"")</f>
        <v>Hi</v>
      </c>
    </row>
    <row r="595" spans="1:12" s="22" customFormat="1" ht="14.4" hidden="1">
      <c r="A595" s="72" t="s">
        <v>1167</v>
      </c>
      <c r="B595" s="74"/>
      <c r="C595" s="74" t="s">
        <v>1583</v>
      </c>
      <c r="D595" s="33" t="str">
        <f t="shared" si="9"/>
        <v/>
      </c>
      <c r="E595" s="59" t="str">
        <f>IFERROR(TRIM(INDEX(_xlfn.TEXTSPLIT(Table3[[#This Row],[Name]],"|"),1,2)),"")</f>
        <v>HiHi</v>
      </c>
      <c r="F595" s="74"/>
      <c r="G595" s="74"/>
      <c r="H595" s="74" t="s">
        <v>736</v>
      </c>
      <c r="I595" s="74" t="s">
        <v>439</v>
      </c>
      <c r="J595" s="31"/>
      <c r="K595" s="74"/>
      <c r="L595" s="59" t="str">
        <f>IFERROR(TRIM(INDEX(_xlfn.TEXTSPLIT(Table3[[#This Row],[Name]],"|"),1,2)),"")</f>
        <v>HiHi</v>
      </c>
    </row>
    <row r="596" spans="1:12" s="22" customFormat="1" ht="14.4" hidden="1">
      <c r="A596" s="72" t="s">
        <v>1167</v>
      </c>
      <c r="B596" s="74"/>
      <c r="C596" s="74" t="s">
        <v>1584</v>
      </c>
      <c r="D596" s="33" t="str">
        <f t="shared" si="9"/>
        <v/>
      </c>
      <c r="E596" s="59" t="str">
        <f>IFERROR(TRIM(INDEX(_xlfn.TEXTSPLIT(Table3[[#This Row],[Name]],"|"),1,2)),"")</f>
        <v>Pre-alarm Hi</v>
      </c>
      <c r="F596" s="74"/>
      <c r="G596" s="74"/>
      <c r="H596" s="74" t="s">
        <v>736</v>
      </c>
      <c r="I596" s="74" t="s">
        <v>439</v>
      </c>
      <c r="J596" s="31"/>
      <c r="K596" s="74"/>
      <c r="L596" s="59" t="str">
        <f>IFERROR(TRIM(INDEX(_xlfn.TEXTSPLIT(Table3[[#This Row],[Name]],"|"),1,2)),"")</f>
        <v>Pre-alarm Hi</v>
      </c>
    </row>
    <row r="597" spans="1:12" s="22" customFormat="1" ht="14.4" hidden="1">
      <c r="A597" s="72" t="s">
        <v>1167</v>
      </c>
      <c r="B597" s="74"/>
      <c r="C597" s="74" t="s">
        <v>1585</v>
      </c>
      <c r="D597" s="33" t="str">
        <f t="shared" si="9"/>
        <v/>
      </c>
      <c r="E597" s="59" t="str">
        <f>IFERROR(TRIM(INDEX(_xlfn.TEXTSPLIT(Table3[[#This Row],[Name]],"|"),1,2)),"")</f>
        <v/>
      </c>
      <c r="F597" s="74"/>
      <c r="G597" s="74"/>
      <c r="H597" s="74" t="s">
        <v>439</v>
      </c>
      <c r="I597" s="74" t="s">
        <v>439</v>
      </c>
      <c r="J597" s="31"/>
      <c r="K597" s="74"/>
      <c r="L597" s="59" t="str">
        <f>IFERROR(TRIM(INDEX(_xlfn.TEXTSPLIT(Table3[[#This Row],[Name]],"|"),1,2)),"")</f>
        <v/>
      </c>
    </row>
    <row r="598" spans="1:12" s="22" customFormat="1" ht="14.4" hidden="1">
      <c r="A598" s="72" t="s">
        <v>1167</v>
      </c>
      <c r="B598" s="74"/>
      <c r="C598" s="74" t="s">
        <v>1586</v>
      </c>
      <c r="D598" s="33" t="str">
        <f t="shared" si="9"/>
        <v/>
      </c>
      <c r="E598" s="59" t="str">
        <f>IFERROR(TRIM(INDEX(_xlfn.TEXTSPLIT(Table3[[#This Row],[Name]],"|"),1,2)),"")</f>
        <v>Hi</v>
      </c>
      <c r="F598" s="74"/>
      <c r="G598" s="74"/>
      <c r="H598" s="74" t="s">
        <v>736</v>
      </c>
      <c r="I598" s="74" t="s">
        <v>439</v>
      </c>
      <c r="J598" s="31"/>
      <c r="K598" s="74"/>
      <c r="L598" s="59" t="str">
        <f>IFERROR(TRIM(INDEX(_xlfn.TEXTSPLIT(Table3[[#This Row],[Name]],"|"),1,2)),"")</f>
        <v>Hi</v>
      </c>
    </row>
    <row r="599" spans="1:12" s="22" customFormat="1" ht="14.4" hidden="1">
      <c r="A599" s="72" t="s">
        <v>1167</v>
      </c>
      <c r="B599" s="74"/>
      <c r="C599" s="74" t="s">
        <v>1587</v>
      </c>
      <c r="D599" s="33" t="str">
        <f t="shared" si="9"/>
        <v/>
      </c>
      <c r="E599" s="59" t="str">
        <f>IFERROR(TRIM(INDEX(_xlfn.TEXTSPLIT(Table3[[#This Row],[Name]],"|"),1,2)),"")</f>
        <v>HiHi</v>
      </c>
      <c r="F599" s="74"/>
      <c r="G599" s="74"/>
      <c r="H599" s="74" t="s">
        <v>736</v>
      </c>
      <c r="I599" s="74" t="s">
        <v>439</v>
      </c>
      <c r="J599" s="31"/>
      <c r="K599" s="74"/>
      <c r="L599" s="59" t="str">
        <f>IFERROR(TRIM(INDEX(_xlfn.TEXTSPLIT(Table3[[#This Row],[Name]],"|"),1,2)),"")</f>
        <v>HiHi</v>
      </c>
    </row>
    <row r="600" spans="1:12" s="22" customFormat="1" ht="14.4" hidden="1">
      <c r="A600" s="72" t="s">
        <v>1167</v>
      </c>
      <c r="B600" s="74"/>
      <c r="C600" s="74" t="s">
        <v>1588</v>
      </c>
      <c r="D600" s="33" t="str">
        <f t="shared" si="9"/>
        <v/>
      </c>
      <c r="E600" s="59" t="str">
        <f>IFERROR(TRIM(INDEX(_xlfn.TEXTSPLIT(Table3[[#This Row],[Name]],"|"),1,2)),"")</f>
        <v>Pre-alarm Hi</v>
      </c>
      <c r="F600" s="74"/>
      <c r="G600" s="74"/>
      <c r="H600" s="74" t="s">
        <v>736</v>
      </c>
      <c r="I600" s="74" t="s">
        <v>439</v>
      </c>
      <c r="J600" s="31"/>
      <c r="K600" s="74"/>
      <c r="L600" s="59" t="str">
        <f>IFERROR(TRIM(INDEX(_xlfn.TEXTSPLIT(Table3[[#This Row],[Name]],"|"),1,2)),"")</f>
        <v>Pre-alarm Hi</v>
      </c>
    </row>
    <row r="601" spans="1:12" s="22" customFormat="1" ht="14.4" hidden="1">
      <c r="A601" s="72" t="s">
        <v>1167</v>
      </c>
      <c r="B601" s="74"/>
      <c r="C601" s="74" t="s">
        <v>1589</v>
      </c>
      <c r="D601" s="33" t="str">
        <f t="shared" si="9"/>
        <v/>
      </c>
      <c r="E601" s="59" t="str">
        <f>IFERROR(TRIM(INDEX(_xlfn.TEXTSPLIT(Table3[[#This Row],[Name]],"|"),1,2)),"")</f>
        <v/>
      </c>
      <c r="F601" s="74"/>
      <c r="G601" s="74"/>
      <c r="H601" s="74" t="s">
        <v>439</v>
      </c>
      <c r="I601" s="74" t="s">
        <v>439</v>
      </c>
      <c r="J601" s="31"/>
      <c r="K601" s="74"/>
      <c r="L601" s="59" t="str">
        <f>IFERROR(TRIM(INDEX(_xlfn.TEXTSPLIT(Table3[[#This Row],[Name]],"|"),1,2)),"")</f>
        <v/>
      </c>
    </row>
    <row r="602" spans="1:12" s="22" customFormat="1" ht="14.4" hidden="1">
      <c r="A602" s="72" t="s">
        <v>1167</v>
      </c>
      <c r="B602" s="74"/>
      <c r="C602" s="74" t="s">
        <v>1590</v>
      </c>
      <c r="D602" s="33" t="str">
        <f t="shared" si="9"/>
        <v/>
      </c>
      <c r="E602" s="59" t="str">
        <f>IFERROR(TRIM(INDEX(_xlfn.TEXTSPLIT(Table3[[#This Row],[Name]],"|"),1,2)),"")</f>
        <v>Hi</v>
      </c>
      <c r="F602" s="74"/>
      <c r="G602" s="74"/>
      <c r="H602" s="74" t="s">
        <v>736</v>
      </c>
      <c r="I602" s="74" t="s">
        <v>439</v>
      </c>
      <c r="J602" s="31"/>
      <c r="K602" s="74"/>
      <c r="L602" s="59" t="str">
        <f>IFERROR(TRIM(INDEX(_xlfn.TEXTSPLIT(Table3[[#This Row],[Name]],"|"),1,2)),"")</f>
        <v>Hi</v>
      </c>
    </row>
    <row r="603" spans="1:12" s="22" customFormat="1" ht="14.4" hidden="1">
      <c r="A603" s="72" t="s">
        <v>1167</v>
      </c>
      <c r="B603" s="74"/>
      <c r="C603" s="74" t="s">
        <v>1591</v>
      </c>
      <c r="D603" s="33" t="str">
        <f t="shared" si="9"/>
        <v/>
      </c>
      <c r="E603" s="59" t="str">
        <f>IFERROR(TRIM(INDEX(_xlfn.TEXTSPLIT(Table3[[#This Row],[Name]],"|"),1,2)),"")</f>
        <v>HiHi</v>
      </c>
      <c r="F603" s="74"/>
      <c r="G603" s="74"/>
      <c r="H603" s="74" t="s">
        <v>736</v>
      </c>
      <c r="I603" s="74" t="s">
        <v>439</v>
      </c>
      <c r="J603" s="31"/>
      <c r="K603" s="74"/>
      <c r="L603" s="59" t="str">
        <f>IFERROR(TRIM(INDEX(_xlfn.TEXTSPLIT(Table3[[#This Row],[Name]],"|"),1,2)),"")</f>
        <v>HiHi</v>
      </c>
    </row>
    <row r="604" spans="1:12" s="22" customFormat="1" ht="14.4" hidden="1">
      <c r="A604" s="72" t="s">
        <v>1167</v>
      </c>
      <c r="B604" s="74"/>
      <c r="C604" s="74" t="s">
        <v>1592</v>
      </c>
      <c r="D604" s="33" t="str">
        <f t="shared" si="9"/>
        <v/>
      </c>
      <c r="E604" s="59" t="str">
        <f>IFERROR(TRIM(INDEX(_xlfn.TEXTSPLIT(Table3[[#This Row],[Name]],"|"),1,2)),"")</f>
        <v>Pre-alarm Hi</v>
      </c>
      <c r="F604" s="74"/>
      <c r="G604" s="74"/>
      <c r="H604" s="74" t="s">
        <v>736</v>
      </c>
      <c r="I604" s="74" t="s">
        <v>439</v>
      </c>
      <c r="J604" s="31"/>
      <c r="K604" s="74"/>
      <c r="L604" s="59" t="str">
        <f>IFERROR(TRIM(INDEX(_xlfn.TEXTSPLIT(Table3[[#This Row],[Name]],"|"),1,2)),"")</f>
        <v>Pre-alarm Hi</v>
      </c>
    </row>
    <row r="605" spans="1:12" s="22" customFormat="1" ht="14.4" hidden="1">
      <c r="A605" s="72" t="s">
        <v>1167</v>
      </c>
      <c r="B605" s="74"/>
      <c r="C605" s="74" t="s">
        <v>1593</v>
      </c>
      <c r="D605" s="33" t="str">
        <f t="shared" si="9"/>
        <v/>
      </c>
      <c r="E605" s="59" t="str">
        <f>IFERROR(TRIM(INDEX(_xlfn.TEXTSPLIT(Table3[[#This Row],[Name]],"|"),1,2)),"")</f>
        <v/>
      </c>
      <c r="F605" s="74"/>
      <c r="G605" s="74"/>
      <c r="H605" s="74" t="s">
        <v>439</v>
      </c>
      <c r="I605" s="74" t="s">
        <v>439</v>
      </c>
      <c r="J605" s="31"/>
      <c r="K605" s="74"/>
      <c r="L605" s="59" t="str">
        <f>IFERROR(TRIM(INDEX(_xlfn.TEXTSPLIT(Table3[[#This Row],[Name]],"|"),1,2)),"")</f>
        <v/>
      </c>
    </row>
    <row r="606" spans="1:12" s="22" customFormat="1" ht="14.4" hidden="1">
      <c r="A606" s="72" t="s">
        <v>1167</v>
      </c>
      <c r="B606" s="74"/>
      <c r="C606" s="74" t="s">
        <v>1594</v>
      </c>
      <c r="D606" s="33" t="str">
        <f t="shared" si="9"/>
        <v/>
      </c>
      <c r="E606" s="59" t="str">
        <f>IFERROR(TRIM(INDEX(_xlfn.TEXTSPLIT(Table3[[#This Row],[Name]],"|"),1,2)),"")</f>
        <v>Hi</v>
      </c>
      <c r="F606" s="74"/>
      <c r="G606" s="74"/>
      <c r="H606" s="74" t="s">
        <v>736</v>
      </c>
      <c r="I606" s="74" t="s">
        <v>439</v>
      </c>
      <c r="J606" s="31"/>
      <c r="K606" s="74"/>
      <c r="L606" s="59" t="str">
        <f>IFERROR(TRIM(INDEX(_xlfn.TEXTSPLIT(Table3[[#This Row],[Name]],"|"),1,2)),"")</f>
        <v>Hi</v>
      </c>
    </row>
    <row r="607" spans="1:12" s="22" customFormat="1" ht="14.4" hidden="1">
      <c r="A607" s="72" t="s">
        <v>1167</v>
      </c>
      <c r="B607" s="74"/>
      <c r="C607" s="74" t="s">
        <v>1595</v>
      </c>
      <c r="D607" s="33" t="str">
        <f t="shared" si="9"/>
        <v/>
      </c>
      <c r="E607" s="59" t="str">
        <f>IFERROR(TRIM(INDEX(_xlfn.TEXTSPLIT(Table3[[#This Row],[Name]],"|"),1,2)),"")</f>
        <v>HiHi</v>
      </c>
      <c r="F607" s="74"/>
      <c r="G607" s="74"/>
      <c r="H607" s="74" t="s">
        <v>736</v>
      </c>
      <c r="I607" s="74" t="s">
        <v>439</v>
      </c>
      <c r="J607" s="31"/>
      <c r="K607" s="74"/>
      <c r="L607" s="59" t="str">
        <f>IFERROR(TRIM(INDEX(_xlfn.TEXTSPLIT(Table3[[#This Row],[Name]],"|"),1,2)),"")</f>
        <v>HiHi</v>
      </c>
    </row>
    <row r="608" spans="1:12" s="22" customFormat="1" ht="14.4" hidden="1">
      <c r="A608" s="72" t="s">
        <v>1167</v>
      </c>
      <c r="B608" s="74"/>
      <c r="C608" s="74" t="s">
        <v>1596</v>
      </c>
      <c r="D608" s="33" t="str">
        <f t="shared" si="9"/>
        <v/>
      </c>
      <c r="E608" s="59" t="str">
        <f>IFERROR(TRIM(INDEX(_xlfn.TEXTSPLIT(Table3[[#This Row],[Name]],"|"),1,2)),"")</f>
        <v>Pre-alarm Hi</v>
      </c>
      <c r="F608" s="74"/>
      <c r="G608" s="74"/>
      <c r="H608" s="74" t="s">
        <v>736</v>
      </c>
      <c r="I608" s="74" t="s">
        <v>439</v>
      </c>
      <c r="J608" s="31"/>
      <c r="K608" s="74"/>
      <c r="L608" s="59" t="str">
        <f>IFERROR(TRIM(INDEX(_xlfn.TEXTSPLIT(Table3[[#This Row],[Name]],"|"),1,2)),"")</f>
        <v>Pre-alarm Hi</v>
      </c>
    </row>
    <row r="609" spans="1:12" s="22" customFormat="1" ht="14.4" hidden="1">
      <c r="A609" s="72" t="s">
        <v>1167</v>
      </c>
      <c r="B609" s="74"/>
      <c r="C609" s="74" t="s">
        <v>1597</v>
      </c>
      <c r="D609" s="33" t="str">
        <f t="shared" si="9"/>
        <v/>
      </c>
      <c r="E609" s="59" t="str">
        <f>IFERROR(TRIM(INDEX(_xlfn.TEXTSPLIT(Table3[[#This Row],[Name]],"|"),1,2)),"")</f>
        <v/>
      </c>
      <c r="F609" s="74"/>
      <c r="G609" s="74"/>
      <c r="H609" s="74" t="s">
        <v>439</v>
      </c>
      <c r="I609" s="74" t="s">
        <v>439</v>
      </c>
      <c r="J609" s="31"/>
      <c r="K609" s="74"/>
      <c r="L609" s="59" t="str">
        <f>IFERROR(TRIM(INDEX(_xlfn.TEXTSPLIT(Table3[[#This Row],[Name]],"|"),1,2)),"")</f>
        <v/>
      </c>
    </row>
    <row r="610" spans="1:12" s="22" customFormat="1" ht="14.4" hidden="1">
      <c r="A610" s="72" t="s">
        <v>1167</v>
      </c>
      <c r="B610" s="74"/>
      <c r="C610" s="74" t="s">
        <v>1598</v>
      </c>
      <c r="D610" s="33" t="str">
        <f t="shared" si="9"/>
        <v/>
      </c>
      <c r="E610" s="59" t="str">
        <f>IFERROR(TRIM(INDEX(_xlfn.TEXTSPLIT(Table3[[#This Row],[Name]],"|"),1,2)),"")</f>
        <v>Hi</v>
      </c>
      <c r="F610" s="74"/>
      <c r="G610" s="74"/>
      <c r="H610" s="74" t="s">
        <v>736</v>
      </c>
      <c r="I610" s="74" t="s">
        <v>439</v>
      </c>
      <c r="J610" s="31"/>
      <c r="K610" s="74"/>
      <c r="L610" s="59" t="str">
        <f>IFERROR(TRIM(INDEX(_xlfn.TEXTSPLIT(Table3[[#This Row],[Name]],"|"),1,2)),"")</f>
        <v>Hi</v>
      </c>
    </row>
    <row r="611" spans="1:12" s="22" customFormat="1" ht="14.4" hidden="1">
      <c r="A611" s="72" t="s">
        <v>1167</v>
      </c>
      <c r="B611" s="74"/>
      <c r="C611" s="74" t="s">
        <v>1599</v>
      </c>
      <c r="D611" s="33" t="str">
        <f t="shared" si="9"/>
        <v/>
      </c>
      <c r="E611" s="59" t="str">
        <f>IFERROR(TRIM(INDEX(_xlfn.TEXTSPLIT(Table3[[#This Row],[Name]],"|"),1,2)),"")</f>
        <v>HiHi</v>
      </c>
      <c r="F611" s="74"/>
      <c r="G611" s="74"/>
      <c r="H611" s="74" t="s">
        <v>736</v>
      </c>
      <c r="I611" s="74" t="s">
        <v>439</v>
      </c>
      <c r="J611" s="31"/>
      <c r="K611" s="74"/>
      <c r="L611" s="59" t="str">
        <f>IFERROR(TRIM(INDEX(_xlfn.TEXTSPLIT(Table3[[#This Row],[Name]],"|"),1,2)),"")</f>
        <v>HiHi</v>
      </c>
    </row>
    <row r="612" spans="1:12" s="22" customFormat="1" ht="14.4" hidden="1">
      <c r="A612" s="72" t="s">
        <v>1167</v>
      </c>
      <c r="B612" s="74"/>
      <c r="C612" s="74" t="s">
        <v>1600</v>
      </c>
      <c r="D612" s="33" t="str">
        <f t="shared" si="9"/>
        <v/>
      </c>
      <c r="E612" s="59" t="str">
        <f>IFERROR(TRIM(INDEX(_xlfn.TEXTSPLIT(Table3[[#This Row],[Name]],"|"),1,2)),"")</f>
        <v>Pre-alarm Hi</v>
      </c>
      <c r="F612" s="74"/>
      <c r="G612" s="74"/>
      <c r="H612" s="74" t="s">
        <v>736</v>
      </c>
      <c r="I612" s="74" t="s">
        <v>439</v>
      </c>
      <c r="J612" s="31"/>
      <c r="K612" s="74"/>
      <c r="L612" s="59" t="str">
        <f>IFERROR(TRIM(INDEX(_xlfn.TEXTSPLIT(Table3[[#This Row],[Name]],"|"),1,2)),"")</f>
        <v>Pre-alarm Hi</v>
      </c>
    </row>
    <row r="613" spans="1:12" s="22" customFormat="1" ht="14.4" hidden="1">
      <c r="A613" s="72" t="s">
        <v>1167</v>
      </c>
      <c r="B613" s="74"/>
      <c r="C613" s="74" t="s">
        <v>1601</v>
      </c>
      <c r="D613" s="33" t="str">
        <f t="shared" si="9"/>
        <v/>
      </c>
      <c r="E613" s="59" t="str">
        <f>IFERROR(TRIM(INDEX(_xlfn.TEXTSPLIT(Table3[[#This Row],[Name]],"|"),1,2)),"")</f>
        <v/>
      </c>
      <c r="F613" s="74"/>
      <c r="G613" s="74"/>
      <c r="H613" s="74" t="s">
        <v>451</v>
      </c>
      <c r="I613" s="74" t="s">
        <v>451</v>
      </c>
      <c r="J613" s="31"/>
      <c r="K613" s="74"/>
      <c r="L613" s="59" t="str">
        <f>IFERROR(TRIM(INDEX(_xlfn.TEXTSPLIT(Table3[[#This Row],[Name]],"|"),1,2)),"")</f>
        <v/>
      </c>
    </row>
    <row r="614" spans="1:12" s="22" customFormat="1" ht="14.4" hidden="1">
      <c r="A614" s="72" t="s">
        <v>1167</v>
      </c>
      <c r="B614" s="74"/>
      <c r="C614" s="74" t="s">
        <v>1602</v>
      </c>
      <c r="D614" s="33" t="str">
        <f t="shared" si="9"/>
        <v/>
      </c>
      <c r="E614" s="59" t="str">
        <f>IFERROR(TRIM(INDEX(_xlfn.TEXTSPLIT(Table3[[#This Row],[Name]],"|"),1,2)),"")</f>
        <v>Hi</v>
      </c>
      <c r="F614" s="74"/>
      <c r="G614" s="74"/>
      <c r="H614" s="74" t="s">
        <v>736</v>
      </c>
      <c r="I614" s="74" t="s">
        <v>451</v>
      </c>
      <c r="J614" s="31"/>
      <c r="K614" s="74"/>
      <c r="L614" s="59" t="str">
        <f>IFERROR(TRIM(INDEX(_xlfn.TEXTSPLIT(Table3[[#This Row],[Name]],"|"),1,2)),"")</f>
        <v>Hi</v>
      </c>
    </row>
    <row r="615" spans="1:12" s="22" customFormat="1" ht="14.4" hidden="1">
      <c r="A615" s="72" t="s">
        <v>1167</v>
      </c>
      <c r="B615" s="74"/>
      <c r="C615" s="74" t="s">
        <v>1603</v>
      </c>
      <c r="D615" s="33" t="str">
        <f t="shared" si="9"/>
        <v/>
      </c>
      <c r="E615" s="59" t="str">
        <f>IFERROR(TRIM(INDEX(_xlfn.TEXTSPLIT(Table3[[#This Row],[Name]],"|"),1,2)),"")</f>
        <v>HiHi</v>
      </c>
      <c r="F615" s="74"/>
      <c r="G615" s="74"/>
      <c r="H615" s="74" t="s">
        <v>736</v>
      </c>
      <c r="I615" s="74" t="s">
        <v>451</v>
      </c>
      <c r="J615" s="31"/>
      <c r="K615" s="74"/>
      <c r="L615" s="59" t="str">
        <f>IFERROR(TRIM(INDEX(_xlfn.TEXTSPLIT(Table3[[#This Row],[Name]],"|"),1,2)),"")</f>
        <v>HiHi</v>
      </c>
    </row>
    <row r="616" spans="1:12" s="22" customFormat="1" ht="14.4" hidden="1">
      <c r="A616" s="72" t="s">
        <v>1167</v>
      </c>
      <c r="B616" s="74"/>
      <c r="C616" s="74" t="s">
        <v>1604</v>
      </c>
      <c r="D616" s="33" t="str">
        <f t="shared" si="9"/>
        <v/>
      </c>
      <c r="E616" s="59" t="str">
        <f>IFERROR(TRIM(INDEX(_xlfn.TEXTSPLIT(Table3[[#This Row],[Name]],"|"),1,2)),"")</f>
        <v>Lo</v>
      </c>
      <c r="F616" s="74"/>
      <c r="G616" s="74"/>
      <c r="H616" s="74" t="s">
        <v>736</v>
      </c>
      <c r="I616" s="74" t="s">
        <v>451</v>
      </c>
      <c r="J616" s="31"/>
      <c r="K616" s="74"/>
      <c r="L616" s="59" t="str">
        <f>IFERROR(TRIM(INDEX(_xlfn.TEXTSPLIT(Table3[[#This Row],[Name]],"|"),1,2)),"")</f>
        <v>Lo</v>
      </c>
    </row>
    <row r="617" spans="1:12" s="22" customFormat="1" ht="14.4" hidden="1">
      <c r="A617" s="72" t="s">
        <v>1167</v>
      </c>
      <c r="B617" s="74"/>
      <c r="C617" s="74" t="s">
        <v>1605</v>
      </c>
      <c r="D617" s="33" t="str">
        <f t="shared" si="9"/>
        <v/>
      </c>
      <c r="E617" s="59" t="str">
        <f>IFERROR(TRIM(INDEX(_xlfn.TEXTSPLIT(Table3[[#This Row],[Name]],"|"),1,2)),"")</f>
        <v>LoLo</v>
      </c>
      <c r="F617" s="74"/>
      <c r="G617" s="74"/>
      <c r="H617" s="74" t="s">
        <v>736</v>
      </c>
      <c r="I617" s="74" t="s">
        <v>451</v>
      </c>
      <c r="J617" s="31"/>
      <c r="K617" s="74"/>
      <c r="L617" s="59" t="str">
        <f>IFERROR(TRIM(INDEX(_xlfn.TEXTSPLIT(Table3[[#This Row],[Name]],"|"),1,2)),"")</f>
        <v>LoLo</v>
      </c>
    </row>
    <row r="618" spans="1:12" s="22" customFormat="1" ht="14.4" hidden="1">
      <c r="A618" s="72" t="s">
        <v>1167</v>
      </c>
      <c r="B618" s="74"/>
      <c r="C618" s="74" t="s">
        <v>1606</v>
      </c>
      <c r="D618" s="33" t="str">
        <f t="shared" si="9"/>
        <v/>
      </c>
      <c r="E618" s="59" t="str">
        <f>IFERROR(TRIM(INDEX(_xlfn.TEXTSPLIT(Table3[[#This Row],[Name]],"|"),1,2)),"")</f>
        <v>Pre-alarm Hi</v>
      </c>
      <c r="F618" s="74"/>
      <c r="G618" s="74"/>
      <c r="H618" s="74" t="s">
        <v>736</v>
      </c>
      <c r="I618" s="74" t="s">
        <v>451</v>
      </c>
      <c r="J618" s="31"/>
      <c r="K618" s="74"/>
      <c r="L618" s="59" t="str">
        <f>IFERROR(TRIM(INDEX(_xlfn.TEXTSPLIT(Table3[[#This Row],[Name]],"|"),1,2)),"")</f>
        <v>Pre-alarm Hi</v>
      </c>
    </row>
    <row r="619" spans="1:12" s="22" customFormat="1" ht="14.4" hidden="1">
      <c r="A619" s="72" t="s">
        <v>1167</v>
      </c>
      <c r="B619" s="74"/>
      <c r="C619" s="74" t="s">
        <v>1607</v>
      </c>
      <c r="D619" s="33" t="str">
        <f t="shared" si="9"/>
        <v/>
      </c>
      <c r="E619" s="59" t="str">
        <f>IFERROR(TRIM(INDEX(_xlfn.TEXTSPLIT(Table3[[#This Row],[Name]],"|"),1,2)),"")</f>
        <v>Pre-alarm Lo</v>
      </c>
      <c r="F619" s="74"/>
      <c r="G619" s="74"/>
      <c r="H619" s="74" t="s">
        <v>736</v>
      </c>
      <c r="I619" s="74" t="s">
        <v>451</v>
      </c>
      <c r="J619" s="31"/>
      <c r="K619" s="74"/>
      <c r="L619" s="59" t="str">
        <f>IFERROR(TRIM(INDEX(_xlfn.TEXTSPLIT(Table3[[#This Row],[Name]],"|"),1,2)),"")</f>
        <v>Pre-alarm Lo</v>
      </c>
    </row>
    <row r="620" spans="1:12" s="22" customFormat="1" ht="14.4" hidden="1">
      <c r="A620" s="72" t="s">
        <v>1167</v>
      </c>
      <c r="B620" s="74"/>
      <c r="C620" s="74" t="s">
        <v>1608</v>
      </c>
      <c r="D620" s="33" t="str">
        <f t="shared" si="9"/>
        <v/>
      </c>
      <c r="E620" s="59" t="str">
        <f>IFERROR(TRIM(INDEX(_xlfn.TEXTSPLIT(Table3[[#This Row],[Name]],"|"),1,2)),"")</f>
        <v/>
      </c>
      <c r="F620" s="74"/>
      <c r="G620" s="74"/>
      <c r="H620" s="74" t="s">
        <v>451</v>
      </c>
      <c r="I620" s="74" t="s">
        <v>451</v>
      </c>
      <c r="J620" s="31"/>
      <c r="K620" s="74"/>
      <c r="L620" s="59" t="str">
        <f>IFERROR(TRIM(INDEX(_xlfn.TEXTSPLIT(Table3[[#This Row],[Name]],"|"),1,2)),"")</f>
        <v/>
      </c>
    </row>
    <row r="621" spans="1:12" s="22" customFormat="1" ht="14.4" hidden="1">
      <c r="A621" s="72" t="s">
        <v>1167</v>
      </c>
      <c r="B621" s="74"/>
      <c r="C621" s="74" t="s">
        <v>1609</v>
      </c>
      <c r="D621" s="33" t="str">
        <f t="shared" si="9"/>
        <v/>
      </c>
      <c r="E621" s="59" t="str">
        <f>IFERROR(TRIM(INDEX(_xlfn.TEXTSPLIT(Table3[[#This Row],[Name]],"|"),1,2)),"")</f>
        <v>Hi</v>
      </c>
      <c r="F621" s="74"/>
      <c r="G621" s="74"/>
      <c r="H621" s="74" t="s">
        <v>736</v>
      </c>
      <c r="I621" s="74" t="s">
        <v>451</v>
      </c>
      <c r="J621" s="31"/>
      <c r="K621" s="74"/>
      <c r="L621" s="59" t="str">
        <f>IFERROR(TRIM(INDEX(_xlfn.TEXTSPLIT(Table3[[#This Row],[Name]],"|"),1,2)),"")</f>
        <v>Hi</v>
      </c>
    </row>
    <row r="622" spans="1:12" s="22" customFormat="1" ht="14.4" hidden="1">
      <c r="A622" s="72" t="s">
        <v>1167</v>
      </c>
      <c r="B622" s="74"/>
      <c r="C622" s="74" t="s">
        <v>1610</v>
      </c>
      <c r="D622" s="33" t="str">
        <f t="shared" si="9"/>
        <v/>
      </c>
      <c r="E622" s="59" t="str">
        <f>IFERROR(TRIM(INDEX(_xlfn.TEXTSPLIT(Table3[[#This Row],[Name]],"|"),1,2)),"")</f>
        <v>HiHi</v>
      </c>
      <c r="F622" s="74"/>
      <c r="G622" s="74"/>
      <c r="H622" s="74" t="s">
        <v>736</v>
      </c>
      <c r="I622" s="74" t="s">
        <v>451</v>
      </c>
      <c r="J622" s="31"/>
      <c r="K622" s="74"/>
      <c r="L622" s="59" t="str">
        <f>IFERROR(TRIM(INDEX(_xlfn.TEXTSPLIT(Table3[[#This Row],[Name]],"|"),1,2)),"")</f>
        <v>HiHi</v>
      </c>
    </row>
    <row r="623" spans="1:12" s="22" customFormat="1" ht="14.4" hidden="1">
      <c r="A623" s="72" t="s">
        <v>1167</v>
      </c>
      <c r="B623" s="74"/>
      <c r="C623" s="74" t="s">
        <v>1611</v>
      </c>
      <c r="D623" s="33" t="str">
        <f t="shared" si="9"/>
        <v/>
      </c>
      <c r="E623" s="59" t="str">
        <f>IFERROR(TRIM(INDEX(_xlfn.TEXTSPLIT(Table3[[#This Row],[Name]],"|"),1,2)),"")</f>
        <v>Lo</v>
      </c>
      <c r="F623" s="74"/>
      <c r="G623" s="74"/>
      <c r="H623" s="74" t="s">
        <v>736</v>
      </c>
      <c r="I623" s="74" t="s">
        <v>451</v>
      </c>
      <c r="J623" s="31"/>
      <c r="K623" s="74"/>
      <c r="L623" s="59" t="str">
        <f>IFERROR(TRIM(INDEX(_xlfn.TEXTSPLIT(Table3[[#This Row],[Name]],"|"),1,2)),"")</f>
        <v>Lo</v>
      </c>
    </row>
    <row r="624" spans="1:12" s="22" customFormat="1" ht="14.4" hidden="1">
      <c r="A624" s="72" t="s">
        <v>1167</v>
      </c>
      <c r="B624" s="74"/>
      <c r="C624" s="74" t="s">
        <v>1612</v>
      </c>
      <c r="D624" s="33" t="str">
        <f t="shared" si="9"/>
        <v/>
      </c>
      <c r="E624" s="59" t="str">
        <f>IFERROR(TRIM(INDEX(_xlfn.TEXTSPLIT(Table3[[#This Row],[Name]],"|"),1,2)),"")</f>
        <v>LoLo</v>
      </c>
      <c r="F624" s="74"/>
      <c r="G624" s="74"/>
      <c r="H624" s="74" t="s">
        <v>736</v>
      </c>
      <c r="I624" s="74" t="s">
        <v>451</v>
      </c>
      <c r="J624" s="31"/>
      <c r="K624" s="74"/>
      <c r="L624" s="59" t="str">
        <f>IFERROR(TRIM(INDEX(_xlfn.TEXTSPLIT(Table3[[#This Row],[Name]],"|"),1,2)),"")</f>
        <v>LoLo</v>
      </c>
    </row>
    <row r="625" spans="1:12" s="22" customFormat="1" ht="14.4" hidden="1">
      <c r="A625" s="72" t="s">
        <v>1167</v>
      </c>
      <c r="B625" s="74"/>
      <c r="C625" s="74" t="s">
        <v>1613</v>
      </c>
      <c r="D625" s="33" t="str">
        <f t="shared" si="9"/>
        <v/>
      </c>
      <c r="E625" s="59" t="str">
        <f>IFERROR(TRIM(INDEX(_xlfn.TEXTSPLIT(Table3[[#This Row],[Name]],"|"),1,2)),"")</f>
        <v>Pre-alarm Hi</v>
      </c>
      <c r="F625" s="74"/>
      <c r="G625" s="74"/>
      <c r="H625" s="74" t="s">
        <v>736</v>
      </c>
      <c r="I625" s="74" t="s">
        <v>451</v>
      </c>
      <c r="J625" s="31"/>
      <c r="K625" s="74"/>
      <c r="L625" s="59" t="str">
        <f>IFERROR(TRIM(INDEX(_xlfn.TEXTSPLIT(Table3[[#This Row],[Name]],"|"),1,2)),"")</f>
        <v>Pre-alarm Hi</v>
      </c>
    </row>
    <row r="626" spans="1:12" s="22" customFormat="1" ht="14.4" hidden="1">
      <c r="A626" s="72" t="s">
        <v>1167</v>
      </c>
      <c r="B626" s="74"/>
      <c r="C626" s="74" t="s">
        <v>1614</v>
      </c>
      <c r="D626" s="33" t="str">
        <f t="shared" si="9"/>
        <v/>
      </c>
      <c r="E626" s="59" t="str">
        <f>IFERROR(TRIM(INDEX(_xlfn.TEXTSPLIT(Table3[[#This Row],[Name]],"|"),1,2)),"")</f>
        <v>Pre-alarm Lo</v>
      </c>
      <c r="F626" s="74"/>
      <c r="G626" s="74"/>
      <c r="H626" s="74" t="s">
        <v>736</v>
      </c>
      <c r="I626" s="74" t="s">
        <v>451</v>
      </c>
      <c r="J626" s="31"/>
      <c r="K626" s="74"/>
      <c r="L626" s="59" t="str">
        <f>IFERROR(TRIM(INDEX(_xlfn.TEXTSPLIT(Table3[[#This Row],[Name]],"|"),1,2)),"")</f>
        <v>Pre-alarm Lo</v>
      </c>
    </row>
    <row r="627" spans="1:12" ht="14.4">
      <c r="A627" s="56" t="s">
        <v>1167</v>
      </c>
      <c r="B627" s="33"/>
      <c r="C627" s="33" t="s">
        <v>528</v>
      </c>
      <c r="D627" s="33" t="str">
        <f t="shared" si="9"/>
        <v/>
      </c>
      <c r="E627" s="57" t="str">
        <f>IFERROR(TRIM(INDEX(_xlfn.TEXTSPLIT(Table3[[#This Row],[Name]],"|"),1,2)),"")</f>
        <v/>
      </c>
      <c r="F627" s="33"/>
      <c r="G627" s="33"/>
      <c r="H627" s="33" t="s">
        <v>530</v>
      </c>
      <c r="I627" s="33" t="s">
        <v>530</v>
      </c>
      <c r="J627" s="32"/>
      <c r="K627" s="33"/>
      <c r="L627" s="57" t="str">
        <f>IFERROR(TRIM(INDEX(_xlfn.TEXTSPLIT(Table3[[#This Row],[Name]],"|"),1,2)),"")</f>
        <v/>
      </c>
    </row>
    <row r="628" spans="1:12" ht="14.4" hidden="1">
      <c r="A628" s="56" t="s">
        <v>1167</v>
      </c>
      <c r="B628" s="33"/>
      <c r="C628" s="33" t="s">
        <v>1615</v>
      </c>
      <c r="D628" s="33" t="str">
        <f t="shared" si="9"/>
        <v/>
      </c>
      <c r="E628" s="57" t="str">
        <f>IFERROR(TRIM(INDEX(_xlfn.TEXTSPLIT(Table3[[#This Row],[Name]],"|"),1,2)),"")</f>
        <v>Hi</v>
      </c>
      <c r="F628" s="33"/>
      <c r="G628" s="33"/>
      <c r="H628" s="33" t="s">
        <v>736</v>
      </c>
      <c r="I628" s="33" t="s">
        <v>530</v>
      </c>
      <c r="J628" s="32"/>
      <c r="K628" s="33"/>
      <c r="L628" s="57" t="str">
        <f>IFERROR(TRIM(INDEX(_xlfn.TEXTSPLIT(Table3[[#This Row],[Name]],"|"),1,2)),"")</f>
        <v>Hi</v>
      </c>
    </row>
    <row r="629" spans="1:12" ht="14.4" hidden="1">
      <c r="A629" s="56" t="s">
        <v>1167</v>
      </c>
      <c r="B629" s="33"/>
      <c r="C629" s="33" t="s">
        <v>1616</v>
      </c>
      <c r="D629" s="33" t="str">
        <f t="shared" si="9"/>
        <v/>
      </c>
      <c r="E629" s="57" t="str">
        <f>IFERROR(TRIM(INDEX(_xlfn.TEXTSPLIT(Table3[[#This Row],[Name]],"|"),1,2)),"")</f>
        <v>Lo</v>
      </c>
      <c r="F629" s="33"/>
      <c r="G629" s="33"/>
      <c r="H629" s="33" t="s">
        <v>736</v>
      </c>
      <c r="I629" s="33" t="s">
        <v>530</v>
      </c>
      <c r="J629" s="32"/>
      <c r="K629" s="33"/>
      <c r="L629" s="57" t="str">
        <f>IFERROR(TRIM(INDEX(_xlfn.TEXTSPLIT(Table3[[#This Row],[Name]],"|"),1,2)),"")</f>
        <v>Lo</v>
      </c>
    </row>
    <row r="630" spans="1:12" ht="14.4" hidden="1">
      <c r="A630" s="56" t="s">
        <v>1167</v>
      </c>
      <c r="B630" s="33"/>
      <c r="C630" s="33" t="s">
        <v>1617</v>
      </c>
      <c r="D630" s="33" t="str">
        <f t="shared" si="9"/>
        <v/>
      </c>
      <c r="E630" s="57" t="str">
        <f>IFERROR(TRIM(INDEX(_xlfn.TEXTSPLIT(Table3[[#This Row],[Name]],"|"),1,2)),"")</f>
        <v>Pre-alarm Hi</v>
      </c>
      <c r="F630" s="33"/>
      <c r="G630" s="33"/>
      <c r="H630" s="33" t="s">
        <v>736</v>
      </c>
      <c r="I630" s="33" t="s">
        <v>530</v>
      </c>
      <c r="J630" s="32"/>
      <c r="K630" s="33"/>
      <c r="L630" s="57" t="str">
        <f>IFERROR(TRIM(INDEX(_xlfn.TEXTSPLIT(Table3[[#This Row],[Name]],"|"),1,2)),"")</f>
        <v>Pre-alarm Hi</v>
      </c>
    </row>
    <row r="631" spans="1:12" ht="14.4" hidden="1">
      <c r="A631" s="56" t="s">
        <v>1167</v>
      </c>
      <c r="B631" s="33"/>
      <c r="C631" s="33" t="s">
        <v>1618</v>
      </c>
      <c r="D631" s="33" t="str">
        <f t="shared" si="9"/>
        <v/>
      </c>
      <c r="E631" s="57" t="str">
        <f>IFERROR(TRIM(INDEX(_xlfn.TEXTSPLIT(Table3[[#This Row],[Name]],"|"),1,2)),"")</f>
        <v>Pre-alarm Lo</v>
      </c>
      <c r="F631" s="33"/>
      <c r="G631" s="33"/>
      <c r="H631" s="33" t="s">
        <v>736</v>
      </c>
      <c r="I631" s="33" t="s">
        <v>530</v>
      </c>
      <c r="J631" s="32"/>
      <c r="K631" s="33"/>
      <c r="L631" s="57" t="str">
        <f>IFERROR(TRIM(INDEX(_xlfn.TEXTSPLIT(Table3[[#This Row],[Name]],"|"),1,2)),"")</f>
        <v>Pre-alarm Lo</v>
      </c>
    </row>
    <row r="632" spans="1:12" ht="14.4" hidden="1">
      <c r="A632" s="56" t="s">
        <v>1167</v>
      </c>
      <c r="B632" s="33"/>
      <c r="C632" s="33" t="s">
        <v>1619</v>
      </c>
      <c r="D632" s="33" t="str">
        <f t="shared" si="9"/>
        <v/>
      </c>
      <c r="E632" s="57" t="str">
        <f>IFERROR(TRIM(INDEX(_xlfn.TEXTSPLIT(Table3[[#This Row],[Name]],"|"),1,2)),"")</f>
        <v/>
      </c>
      <c r="F632" s="33"/>
      <c r="G632" s="33"/>
      <c r="H632" s="33" t="s">
        <v>1210</v>
      </c>
      <c r="I632" s="33" t="s">
        <v>1210</v>
      </c>
      <c r="J632" s="32"/>
      <c r="K632" s="33"/>
      <c r="L632" s="57" t="str">
        <f>IFERROR(TRIM(INDEX(_xlfn.TEXTSPLIT(Table3[[#This Row],[Name]],"|"),1,2)),"")</f>
        <v/>
      </c>
    </row>
    <row r="633" spans="1:12" ht="14.4" hidden="1">
      <c r="A633" s="56" t="s">
        <v>1167</v>
      </c>
      <c r="B633" s="33"/>
      <c r="C633" s="33" t="s">
        <v>1620</v>
      </c>
      <c r="D633" s="33" t="str">
        <f t="shared" si="9"/>
        <v/>
      </c>
      <c r="E633" s="57" t="str">
        <f>IFERROR(TRIM(INDEX(_xlfn.TEXTSPLIT(Table3[[#This Row],[Name]],"|"),1,2)),"")</f>
        <v/>
      </c>
      <c r="F633" s="33"/>
      <c r="G633" s="33"/>
      <c r="H633" s="33" t="s">
        <v>1210</v>
      </c>
      <c r="I633" s="33" t="s">
        <v>1210</v>
      </c>
      <c r="J633" s="32"/>
      <c r="K633" s="33"/>
      <c r="L633" s="57" t="str">
        <f>IFERROR(TRIM(INDEX(_xlfn.TEXTSPLIT(Table3[[#This Row],[Name]],"|"),1,2)),"")</f>
        <v/>
      </c>
    </row>
    <row r="634" spans="1:12" ht="14.4" hidden="1">
      <c r="A634" s="56" t="s">
        <v>1167</v>
      </c>
      <c r="B634" s="33" t="s">
        <v>738</v>
      </c>
      <c r="C634" s="33" t="s">
        <v>643</v>
      </c>
      <c r="D634" s="33" t="str">
        <f t="shared" si="9"/>
        <v>TI1122A</v>
      </c>
      <c r="E634" s="57" t="str">
        <f>IFERROR(TRIM(INDEX(_xlfn.TEXTSPLIT(Table3[[#This Row],[Name]],"|"),1,2)),"")</f>
        <v/>
      </c>
      <c r="F634" s="33" t="s">
        <v>1621</v>
      </c>
      <c r="G634" s="33" t="s">
        <v>49</v>
      </c>
      <c r="H634" s="33" t="s">
        <v>474</v>
      </c>
      <c r="I634" s="33" t="s">
        <v>474</v>
      </c>
      <c r="J634" s="32"/>
      <c r="K634" s="33" t="s">
        <v>1621</v>
      </c>
      <c r="L634" s="57" t="str">
        <f>IFERROR(TRIM(INDEX(_xlfn.TEXTSPLIT(Table3[[#This Row],[Name]],"|"),1,2)),"")</f>
        <v/>
      </c>
    </row>
    <row r="635" spans="1:12" ht="14.4" hidden="1">
      <c r="A635" s="56" t="s">
        <v>1167</v>
      </c>
      <c r="B635" s="33" t="s">
        <v>738</v>
      </c>
      <c r="C635" s="33" t="s">
        <v>1622</v>
      </c>
      <c r="D635" s="33" t="str">
        <f t="shared" si="9"/>
        <v/>
      </c>
      <c r="E635" s="57" t="str">
        <f>IFERROR(TRIM(INDEX(_xlfn.TEXTSPLIT(Table3[[#This Row],[Name]],"|"),1,2)),"")</f>
        <v>Hi</v>
      </c>
      <c r="F635" s="33"/>
      <c r="G635" s="33" t="s">
        <v>49</v>
      </c>
      <c r="H635" s="33" t="s">
        <v>736</v>
      </c>
      <c r="I635" s="33" t="s">
        <v>474</v>
      </c>
      <c r="J635" s="32"/>
      <c r="K635" s="33" t="s">
        <v>1621</v>
      </c>
      <c r="L635" s="57" t="str">
        <f>IFERROR(TRIM(INDEX(_xlfn.TEXTSPLIT(Table3[[#This Row],[Name]],"|"),1,2)),"")</f>
        <v>Hi</v>
      </c>
    </row>
    <row r="636" spans="1:12" ht="14.4" hidden="1">
      <c r="A636" s="56" t="s">
        <v>1167</v>
      </c>
      <c r="B636" s="33" t="s">
        <v>738</v>
      </c>
      <c r="C636" s="33" t="s">
        <v>1623</v>
      </c>
      <c r="D636" s="33" t="str">
        <f t="shared" si="9"/>
        <v>120</v>
      </c>
      <c r="E636" s="57" t="str">
        <f>IFERROR(TRIM(INDEX(_xlfn.TEXTSPLIT(Table3[[#This Row],[Name]],"|"),1,2)),"")</f>
        <v>HiHi</v>
      </c>
      <c r="F636" s="33">
        <v>120</v>
      </c>
      <c r="G636" s="33" t="s">
        <v>49</v>
      </c>
      <c r="H636" s="33" t="s">
        <v>736</v>
      </c>
      <c r="I636" s="33" t="s">
        <v>474</v>
      </c>
      <c r="J636" s="32"/>
      <c r="K636" s="33" t="s">
        <v>1621</v>
      </c>
      <c r="L636" s="57" t="str">
        <f>IFERROR(TRIM(INDEX(_xlfn.TEXTSPLIT(Table3[[#This Row],[Name]],"|"),1,2)),"")</f>
        <v>HiHi</v>
      </c>
    </row>
    <row r="637" spans="1:12" ht="14.4" hidden="1">
      <c r="A637" s="56" t="s">
        <v>1167</v>
      </c>
      <c r="B637" s="33" t="s">
        <v>738</v>
      </c>
      <c r="C637" s="33" t="s">
        <v>1624</v>
      </c>
      <c r="D637" s="33" t="str">
        <f t="shared" si="9"/>
        <v/>
      </c>
      <c r="E637" s="57" t="str">
        <f>IFERROR(TRIM(INDEX(_xlfn.TEXTSPLIT(Table3[[#This Row],[Name]],"|"),1,2)),"")</f>
        <v>Pre-alarm Hi</v>
      </c>
      <c r="F637" s="33"/>
      <c r="G637" s="33" t="s">
        <v>49</v>
      </c>
      <c r="H637" s="33" t="s">
        <v>736</v>
      </c>
      <c r="I637" s="33" t="s">
        <v>474</v>
      </c>
      <c r="J637" s="32"/>
      <c r="K637" s="33" t="s">
        <v>1621</v>
      </c>
      <c r="L637" s="57" t="str">
        <f>IFERROR(TRIM(INDEX(_xlfn.TEXTSPLIT(Table3[[#This Row],[Name]],"|"),1,2)),"")</f>
        <v>Pre-alarm Hi</v>
      </c>
    </row>
    <row r="638" spans="1:12" ht="14.4" hidden="1">
      <c r="A638" s="56" t="s">
        <v>1167</v>
      </c>
      <c r="B638" s="33" t="s">
        <v>738</v>
      </c>
      <c r="C638" s="33" t="s">
        <v>646</v>
      </c>
      <c r="D638" s="33" t="str">
        <f t="shared" si="9"/>
        <v>TI1122C</v>
      </c>
      <c r="E638" s="57" t="str">
        <f>IFERROR(TRIM(INDEX(_xlfn.TEXTSPLIT(Table3[[#This Row],[Name]],"|"),1,2)),"")</f>
        <v/>
      </c>
      <c r="F638" s="33" t="s">
        <v>1625</v>
      </c>
      <c r="G638" s="33" t="s">
        <v>49</v>
      </c>
      <c r="H638" s="33" t="s">
        <v>474</v>
      </c>
      <c r="I638" s="33" t="s">
        <v>474</v>
      </c>
      <c r="J638" s="32"/>
      <c r="K638" s="33" t="s">
        <v>1625</v>
      </c>
      <c r="L638" s="57" t="str">
        <f>IFERROR(TRIM(INDEX(_xlfn.TEXTSPLIT(Table3[[#This Row],[Name]],"|"),1,2)),"")</f>
        <v/>
      </c>
    </row>
    <row r="639" spans="1:12" ht="14.4" hidden="1">
      <c r="A639" s="56" t="s">
        <v>1167</v>
      </c>
      <c r="B639" s="33" t="s">
        <v>738</v>
      </c>
      <c r="C639" s="33" t="s">
        <v>1626</v>
      </c>
      <c r="D639" s="33" t="str">
        <f t="shared" si="9"/>
        <v>115</v>
      </c>
      <c r="E639" s="57" t="str">
        <f>IFERROR(TRIM(INDEX(_xlfn.TEXTSPLIT(Table3[[#This Row],[Name]],"|"),1,2)),"")</f>
        <v>Hi</v>
      </c>
      <c r="F639" s="33">
        <v>115</v>
      </c>
      <c r="G639" s="33" t="s">
        <v>49</v>
      </c>
      <c r="H639" s="33" t="s">
        <v>736</v>
      </c>
      <c r="I639" s="33" t="s">
        <v>474</v>
      </c>
      <c r="J639" s="32"/>
      <c r="K639" s="33" t="s">
        <v>1625</v>
      </c>
      <c r="L639" s="57" t="str">
        <f>IFERROR(TRIM(INDEX(_xlfn.TEXTSPLIT(Table3[[#This Row],[Name]],"|"),1,2)),"")</f>
        <v>Hi</v>
      </c>
    </row>
    <row r="640" spans="1:12" ht="14.4" hidden="1">
      <c r="A640" s="56" t="s">
        <v>1167</v>
      </c>
      <c r="B640" s="33" t="s">
        <v>738</v>
      </c>
      <c r="C640" s="33" t="s">
        <v>1627</v>
      </c>
      <c r="D640" s="33" t="str">
        <f t="shared" si="9"/>
        <v/>
      </c>
      <c r="E640" s="57" t="str">
        <f>IFERROR(TRIM(INDEX(_xlfn.TEXTSPLIT(Table3[[#This Row],[Name]],"|"),1,2)),"")</f>
        <v>HiHi</v>
      </c>
      <c r="F640" s="33"/>
      <c r="G640" s="33" t="s">
        <v>49</v>
      </c>
      <c r="H640" s="33" t="s">
        <v>736</v>
      </c>
      <c r="I640" s="33" t="s">
        <v>474</v>
      </c>
      <c r="J640" s="32"/>
      <c r="K640" s="33" t="s">
        <v>1625</v>
      </c>
      <c r="L640" s="57" t="str">
        <f>IFERROR(TRIM(INDEX(_xlfn.TEXTSPLIT(Table3[[#This Row],[Name]],"|"),1,2)),"")</f>
        <v>HiHi</v>
      </c>
    </row>
    <row r="641" spans="1:12" ht="14.4" hidden="1">
      <c r="A641" s="56" t="s">
        <v>1167</v>
      </c>
      <c r="B641" s="33" t="s">
        <v>738</v>
      </c>
      <c r="C641" s="33" t="s">
        <v>1628</v>
      </c>
      <c r="D641" s="33" t="str">
        <f t="shared" si="9"/>
        <v/>
      </c>
      <c r="E641" s="57" t="str">
        <f>IFERROR(TRIM(INDEX(_xlfn.TEXTSPLIT(Table3[[#This Row],[Name]],"|"),1,2)),"")</f>
        <v>Pre-alarm Hi</v>
      </c>
      <c r="F641" s="33"/>
      <c r="G641" s="33" t="s">
        <v>49</v>
      </c>
      <c r="H641" s="33" t="s">
        <v>736</v>
      </c>
      <c r="I641" s="33" t="s">
        <v>474</v>
      </c>
      <c r="J641" s="32"/>
      <c r="K641" s="33" t="s">
        <v>1625</v>
      </c>
      <c r="L641" s="57" t="str">
        <f>IFERROR(TRIM(INDEX(_xlfn.TEXTSPLIT(Table3[[#This Row],[Name]],"|"),1,2)),"")</f>
        <v>Pre-alarm Hi</v>
      </c>
    </row>
    <row r="642" spans="1:12" ht="14.4" hidden="1">
      <c r="A642" s="56" t="s">
        <v>1167</v>
      </c>
      <c r="B642" s="33" t="s">
        <v>738</v>
      </c>
      <c r="C642" s="33" t="s">
        <v>649</v>
      </c>
      <c r="D642" s="33" t="str">
        <f t="shared" ref="D642:D705" si="10">_xlfn.REGEXREPLACE(F642, ".*-([A-Za-z]+)-([A-Za-z0-9]+).*", "$1$2")</f>
        <v>TI1123A</v>
      </c>
      <c r="E642" s="57" t="str">
        <f>IFERROR(TRIM(INDEX(_xlfn.TEXTSPLIT(Table3[[#This Row],[Name]],"|"),1,2)),"")</f>
        <v/>
      </c>
      <c r="F642" s="33" t="s">
        <v>1629</v>
      </c>
      <c r="G642" s="33" t="s">
        <v>49</v>
      </c>
      <c r="H642" s="33" t="s">
        <v>474</v>
      </c>
      <c r="I642" s="33" t="s">
        <v>474</v>
      </c>
      <c r="J642" s="32"/>
      <c r="K642" s="33" t="s">
        <v>1629</v>
      </c>
      <c r="L642" s="57" t="str">
        <f>IFERROR(TRIM(INDEX(_xlfn.TEXTSPLIT(Table3[[#This Row],[Name]],"|"),1,2)),"")</f>
        <v/>
      </c>
    </row>
    <row r="643" spans="1:12" ht="14.4" hidden="1">
      <c r="A643" s="56" t="s">
        <v>1167</v>
      </c>
      <c r="B643" s="33" t="s">
        <v>738</v>
      </c>
      <c r="C643" s="33" t="s">
        <v>1630</v>
      </c>
      <c r="D643" s="33" t="str">
        <f t="shared" si="10"/>
        <v/>
      </c>
      <c r="E643" s="57" t="str">
        <f>IFERROR(TRIM(INDEX(_xlfn.TEXTSPLIT(Table3[[#This Row],[Name]],"|"),1,2)),"")</f>
        <v>Hi</v>
      </c>
      <c r="F643" s="33"/>
      <c r="G643" s="33" t="s">
        <v>49</v>
      </c>
      <c r="H643" s="33" t="s">
        <v>736</v>
      </c>
      <c r="I643" s="33" t="s">
        <v>474</v>
      </c>
      <c r="J643" s="32"/>
      <c r="K643" s="33" t="s">
        <v>1629</v>
      </c>
      <c r="L643" s="57" t="str">
        <f>IFERROR(TRIM(INDEX(_xlfn.TEXTSPLIT(Table3[[#This Row],[Name]],"|"),1,2)),"")</f>
        <v>Hi</v>
      </c>
    </row>
    <row r="644" spans="1:12" ht="14.4" hidden="1">
      <c r="A644" s="56" t="s">
        <v>1167</v>
      </c>
      <c r="B644" s="33" t="s">
        <v>738</v>
      </c>
      <c r="C644" s="33" t="s">
        <v>1631</v>
      </c>
      <c r="D644" s="33" t="str">
        <f t="shared" si="10"/>
        <v>120</v>
      </c>
      <c r="E644" s="57" t="str">
        <f>IFERROR(TRIM(INDEX(_xlfn.TEXTSPLIT(Table3[[#This Row],[Name]],"|"),1,2)),"")</f>
        <v>HiHi</v>
      </c>
      <c r="F644" s="33">
        <v>120</v>
      </c>
      <c r="G644" s="33" t="s">
        <v>49</v>
      </c>
      <c r="H644" s="33" t="s">
        <v>736</v>
      </c>
      <c r="I644" s="33" t="s">
        <v>474</v>
      </c>
      <c r="J644" s="32"/>
      <c r="K644" s="33" t="s">
        <v>1629</v>
      </c>
      <c r="L644" s="57" t="str">
        <f>IFERROR(TRIM(INDEX(_xlfn.TEXTSPLIT(Table3[[#This Row],[Name]],"|"),1,2)),"")</f>
        <v>HiHi</v>
      </c>
    </row>
    <row r="645" spans="1:12" ht="14.4" hidden="1">
      <c r="A645" s="56" t="s">
        <v>1167</v>
      </c>
      <c r="B645" s="33" t="s">
        <v>738</v>
      </c>
      <c r="C645" s="33" t="s">
        <v>1632</v>
      </c>
      <c r="D645" s="33" t="str">
        <f t="shared" si="10"/>
        <v/>
      </c>
      <c r="E645" s="57" t="str">
        <f>IFERROR(TRIM(INDEX(_xlfn.TEXTSPLIT(Table3[[#This Row],[Name]],"|"),1,2)),"")</f>
        <v>Pre-alarm Hi</v>
      </c>
      <c r="F645" s="33"/>
      <c r="G645" s="33" t="s">
        <v>49</v>
      </c>
      <c r="H645" s="33" t="s">
        <v>736</v>
      </c>
      <c r="I645" s="33" t="s">
        <v>474</v>
      </c>
      <c r="J645" s="32"/>
      <c r="K645" s="33" t="s">
        <v>1629</v>
      </c>
      <c r="L645" s="57" t="str">
        <f>IFERROR(TRIM(INDEX(_xlfn.TEXTSPLIT(Table3[[#This Row],[Name]],"|"),1,2)),"")</f>
        <v>Pre-alarm Hi</v>
      </c>
    </row>
    <row r="646" spans="1:12" ht="14.4" hidden="1">
      <c r="A646" s="56" t="s">
        <v>1167</v>
      </c>
      <c r="B646" s="33" t="s">
        <v>738</v>
      </c>
      <c r="C646" s="33" t="s">
        <v>652</v>
      </c>
      <c r="D646" s="33" t="str">
        <f t="shared" si="10"/>
        <v>TI1123C</v>
      </c>
      <c r="E646" s="57" t="str">
        <f>IFERROR(TRIM(INDEX(_xlfn.TEXTSPLIT(Table3[[#This Row],[Name]],"|"),1,2)),"")</f>
        <v/>
      </c>
      <c r="F646" s="33" t="s">
        <v>1633</v>
      </c>
      <c r="G646" s="33" t="s">
        <v>49</v>
      </c>
      <c r="H646" s="33" t="s">
        <v>474</v>
      </c>
      <c r="I646" s="33" t="s">
        <v>474</v>
      </c>
      <c r="J646" s="32"/>
      <c r="K646" s="33" t="s">
        <v>1633</v>
      </c>
      <c r="L646" s="57" t="str">
        <f>IFERROR(TRIM(INDEX(_xlfn.TEXTSPLIT(Table3[[#This Row],[Name]],"|"),1,2)),"")</f>
        <v/>
      </c>
    </row>
    <row r="647" spans="1:12" ht="14.4" hidden="1">
      <c r="A647" s="56" t="s">
        <v>1167</v>
      </c>
      <c r="B647" s="33" t="s">
        <v>738</v>
      </c>
      <c r="C647" s="33" t="s">
        <v>1634</v>
      </c>
      <c r="D647" s="33" t="str">
        <f t="shared" si="10"/>
        <v>115</v>
      </c>
      <c r="E647" s="57" t="str">
        <f>IFERROR(TRIM(INDEX(_xlfn.TEXTSPLIT(Table3[[#This Row],[Name]],"|"),1,2)),"")</f>
        <v>Hi</v>
      </c>
      <c r="F647" s="33">
        <v>115</v>
      </c>
      <c r="G647" s="33" t="s">
        <v>49</v>
      </c>
      <c r="H647" s="33" t="s">
        <v>736</v>
      </c>
      <c r="I647" s="33" t="s">
        <v>474</v>
      </c>
      <c r="J647" s="32"/>
      <c r="K647" s="33" t="s">
        <v>1633</v>
      </c>
      <c r="L647" s="57" t="str">
        <f>IFERROR(TRIM(INDEX(_xlfn.TEXTSPLIT(Table3[[#This Row],[Name]],"|"),1,2)),"")</f>
        <v>Hi</v>
      </c>
    </row>
    <row r="648" spans="1:12" ht="14.4" hidden="1">
      <c r="A648" s="56" t="s">
        <v>1167</v>
      </c>
      <c r="B648" s="33" t="s">
        <v>738</v>
      </c>
      <c r="C648" s="33" t="s">
        <v>1635</v>
      </c>
      <c r="D648" s="33" t="str">
        <f t="shared" si="10"/>
        <v/>
      </c>
      <c r="E648" s="57" t="str">
        <f>IFERROR(TRIM(INDEX(_xlfn.TEXTSPLIT(Table3[[#This Row],[Name]],"|"),1,2)),"")</f>
        <v>HiHi</v>
      </c>
      <c r="F648" s="33"/>
      <c r="G648" s="33" t="s">
        <v>49</v>
      </c>
      <c r="H648" s="33" t="s">
        <v>736</v>
      </c>
      <c r="I648" s="33" t="s">
        <v>474</v>
      </c>
      <c r="J648" s="32"/>
      <c r="K648" s="33" t="s">
        <v>1633</v>
      </c>
      <c r="L648" s="57" t="str">
        <f>IFERROR(TRIM(INDEX(_xlfn.TEXTSPLIT(Table3[[#This Row],[Name]],"|"),1,2)),"")</f>
        <v>HiHi</v>
      </c>
    </row>
    <row r="649" spans="1:12" ht="14.4" hidden="1">
      <c r="A649" s="56" t="s">
        <v>1167</v>
      </c>
      <c r="B649" s="33" t="s">
        <v>738</v>
      </c>
      <c r="C649" s="33" t="s">
        <v>1636</v>
      </c>
      <c r="D649" s="33" t="str">
        <f t="shared" si="10"/>
        <v/>
      </c>
      <c r="E649" s="57" t="str">
        <f>IFERROR(TRIM(INDEX(_xlfn.TEXTSPLIT(Table3[[#This Row],[Name]],"|"),1,2)),"")</f>
        <v>Pre-alarm Hi</v>
      </c>
      <c r="F649" s="33"/>
      <c r="G649" s="33" t="s">
        <v>49</v>
      </c>
      <c r="H649" s="33" t="s">
        <v>736</v>
      </c>
      <c r="I649" s="33" t="s">
        <v>474</v>
      </c>
      <c r="J649" s="32"/>
      <c r="K649" s="33" t="s">
        <v>1633</v>
      </c>
      <c r="L649" s="57" t="str">
        <f>IFERROR(TRIM(INDEX(_xlfn.TEXTSPLIT(Table3[[#This Row],[Name]],"|"),1,2)),"")</f>
        <v>Pre-alarm Hi</v>
      </c>
    </row>
    <row r="650" spans="1:12" ht="14.4" hidden="1">
      <c r="A650" s="56" t="s">
        <v>1167</v>
      </c>
      <c r="B650" s="33" t="s">
        <v>738</v>
      </c>
      <c r="C650" s="33" t="s">
        <v>655</v>
      </c>
      <c r="D650" s="33" t="str">
        <f t="shared" si="10"/>
        <v>TI1120A</v>
      </c>
      <c r="E650" s="57" t="str">
        <f>IFERROR(TRIM(INDEX(_xlfn.TEXTSPLIT(Table3[[#This Row],[Name]],"|"),1,2)),"")</f>
        <v/>
      </c>
      <c r="F650" s="33" t="s">
        <v>1637</v>
      </c>
      <c r="G650" s="33" t="s">
        <v>49</v>
      </c>
      <c r="H650" s="33" t="s">
        <v>474</v>
      </c>
      <c r="I650" s="33" t="s">
        <v>474</v>
      </c>
      <c r="J650" s="32"/>
      <c r="K650" s="33" t="s">
        <v>1637</v>
      </c>
      <c r="L650" s="57" t="str">
        <f>IFERROR(TRIM(INDEX(_xlfn.TEXTSPLIT(Table3[[#This Row],[Name]],"|"),1,2)),"")</f>
        <v/>
      </c>
    </row>
    <row r="651" spans="1:12" ht="14.4" hidden="1">
      <c r="A651" s="56" t="s">
        <v>1167</v>
      </c>
      <c r="B651" s="33" t="s">
        <v>738</v>
      </c>
      <c r="C651" s="33" t="s">
        <v>1638</v>
      </c>
      <c r="D651" s="33" t="str">
        <f t="shared" si="10"/>
        <v/>
      </c>
      <c r="E651" s="57" t="str">
        <f>IFERROR(TRIM(INDEX(_xlfn.TEXTSPLIT(Table3[[#This Row],[Name]],"|"),1,2)),"")</f>
        <v>Hi</v>
      </c>
      <c r="F651" s="33"/>
      <c r="G651" s="33" t="s">
        <v>49</v>
      </c>
      <c r="H651" s="33" t="s">
        <v>736</v>
      </c>
      <c r="I651" s="33" t="s">
        <v>474</v>
      </c>
      <c r="J651" s="32"/>
      <c r="K651" s="33" t="s">
        <v>1637</v>
      </c>
      <c r="L651" s="57" t="str">
        <f>IFERROR(TRIM(INDEX(_xlfn.TEXTSPLIT(Table3[[#This Row],[Name]],"|"),1,2)),"")</f>
        <v>Hi</v>
      </c>
    </row>
    <row r="652" spans="1:12" ht="14.4" hidden="1">
      <c r="A652" s="56" t="s">
        <v>1167</v>
      </c>
      <c r="B652" s="33" t="s">
        <v>738</v>
      </c>
      <c r="C652" s="33" t="s">
        <v>1639</v>
      </c>
      <c r="D652" s="33" t="str">
        <f t="shared" si="10"/>
        <v>85</v>
      </c>
      <c r="E652" s="57" t="str">
        <f>IFERROR(TRIM(INDEX(_xlfn.TEXTSPLIT(Table3[[#This Row],[Name]],"|"),1,2)),"")</f>
        <v>HiHi</v>
      </c>
      <c r="F652" s="33">
        <v>85</v>
      </c>
      <c r="G652" s="33" t="s">
        <v>49</v>
      </c>
      <c r="H652" s="33" t="s">
        <v>736</v>
      </c>
      <c r="I652" s="33" t="s">
        <v>474</v>
      </c>
      <c r="J652" s="32"/>
      <c r="K652" s="33" t="s">
        <v>1637</v>
      </c>
      <c r="L652" s="57" t="str">
        <f>IFERROR(TRIM(INDEX(_xlfn.TEXTSPLIT(Table3[[#This Row],[Name]],"|"),1,2)),"")</f>
        <v>HiHi</v>
      </c>
    </row>
    <row r="653" spans="1:12" ht="14.4" hidden="1">
      <c r="A653" s="56" t="s">
        <v>1167</v>
      </c>
      <c r="B653" s="33" t="s">
        <v>738</v>
      </c>
      <c r="C653" s="33" t="s">
        <v>1640</v>
      </c>
      <c r="D653" s="33" t="str">
        <f t="shared" si="10"/>
        <v/>
      </c>
      <c r="E653" s="57" t="str">
        <f>IFERROR(TRIM(INDEX(_xlfn.TEXTSPLIT(Table3[[#This Row],[Name]],"|"),1,2)),"")</f>
        <v>Pre-alarm Hi</v>
      </c>
      <c r="F653" s="33"/>
      <c r="G653" s="33" t="s">
        <v>49</v>
      </c>
      <c r="H653" s="33" t="s">
        <v>736</v>
      </c>
      <c r="I653" s="33" t="s">
        <v>474</v>
      </c>
      <c r="J653" s="32"/>
      <c r="K653" s="33" t="s">
        <v>1637</v>
      </c>
      <c r="L653" s="57" t="str">
        <f>IFERROR(TRIM(INDEX(_xlfn.TEXTSPLIT(Table3[[#This Row],[Name]],"|"),1,2)),"")</f>
        <v>Pre-alarm Hi</v>
      </c>
    </row>
    <row r="654" spans="1:12" ht="14.4" hidden="1">
      <c r="A654" s="56" t="s">
        <v>1167</v>
      </c>
      <c r="B654" s="33" t="s">
        <v>738</v>
      </c>
      <c r="C654" s="33" t="s">
        <v>658</v>
      </c>
      <c r="D654" s="33" t="str">
        <f t="shared" si="10"/>
        <v>TI1120C</v>
      </c>
      <c r="E654" s="57" t="str">
        <f>IFERROR(TRIM(INDEX(_xlfn.TEXTSPLIT(Table3[[#This Row],[Name]],"|"),1,2)),"")</f>
        <v/>
      </c>
      <c r="F654" s="52" t="s">
        <v>1641</v>
      </c>
      <c r="G654" s="33" t="s">
        <v>49</v>
      </c>
      <c r="H654" s="33" t="s">
        <v>474</v>
      </c>
      <c r="I654" s="33" t="s">
        <v>474</v>
      </c>
      <c r="J654" s="32"/>
      <c r="K654" s="33" t="s">
        <v>1641</v>
      </c>
      <c r="L654" s="57" t="str">
        <f>IFERROR(TRIM(INDEX(_xlfn.TEXTSPLIT(Table3[[#This Row],[Name]],"|"),1,2)),"")</f>
        <v/>
      </c>
    </row>
    <row r="655" spans="1:12" ht="14.4" hidden="1">
      <c r="A655" s="56" t="s">
        <v>1167</v>
      </c>
      <c r="B655" s="33" t="s">
        <v>738</v>
      </c>
      <c r="C655" s="33" t="s">
        <v>1642</v>
      </c>
      <c r="D655" s="33" t="str">
        <f t="shared" si="10"/>
        <v>80</v>
      </c>
      <c r="E655" s="57" t="str">
        <f>IFERROR(TRIM(INDEX(_xlfn.TEXTSPLIT(Table3[[#This Row],[Name]],"|"),1,2)),"")</f>
        <v>Hi</v>
      </c>
      <c r="F655" s="33">
        <v>80</v>
      </c>
      <c r="G655" s="33" t="s">
        <v>49</v>
      </c>
      <c r="H655" s="33" t="s">
        <v>736</v>
      </c>
      <c r="I655" s="33" t="s">
        <v>474</v>
      </c>
      <c r="J655" s="32"/>
      <c r="K655" s="33" t="s">
        <v>1641</v>
      </c>
      <c r="L655" s="57" t="str">
        <f>IFERROR(TRIM(INDEX(_xlfn.TEXTSPLIT(Table3[[#This Row],[Name]],"|"),1,2)),"")</f>
        <v>Hi</v>
      </c>
    </row>
    <row r="656" spans="1:12" ht="14.4" hidden="1">
      <c r="A656" s="56" t="s">
        <v>1167</v>
      </c>
      <c r="B656" s="33" t="s">
        <v>738</v>
      </c>
      <c r="C656" s="33" t="s">
        <v>1643</v>
      </c>
      <c r="D656" s="33" t="str">
        <f t="shared" si="10"/>
        <v/>
      </c>
      <c r="E656" s="57" t="str">
        <f>IFERROR(TRIM(INDEX(_xlfn.TEXTSPLIT(Table3[[#This Row],[Name]],"|"),1,2)),"")</f>
        <v>HiHi</v>
      </c>
      <c r="F656" s="33"/>
      <c r="G656" s="33" t="s">
        <v>49</v>
      </c>
      <c r="H656" s="33" t="s">
        <v>736</v>
      </c>
      <c r="I656" s="33" t="s">
        <v>474</v>
      </c>
      <c r="J656" s="32"/>
      <c r="K656" s="33" t="s">
        <v>1641</v>
      </c>
      <c r="L656" s="57" t="str">
        <f>IFERROR(TRIM(INDEX(_xlfn.TEXTSPLIT(Table3[[#This Row],[Name]],"|"),1,2)),"")</f>
        <v>HiHi</v>
      </c>
    </row>
    <row r="657" spans="1:12" ht="14.4" hidden="1">
      <c r="A657" s="56" t="s">
        <v>1167</v>
      </c>
      <c r="B657" s="33" t="s">
        <v>738</v>
      </c>
      <c r="C657" s="33" t="s">
        <v>1644</v>
      </c>
      <c r="D657" s="33" t="str">
        <f t="shared" si="10"/>
        <v/>
      </c>
      <c r="E657" s="57" t="str">
        <f>IFERROR(TRIM(INDEX(_xlfn.TEXTSPLIT(Table3[[#This Row],[Name]],"|"),1,2)),"")</f>
        <v>Pre-alarm Hi</v>
      </c>
      <c r="F657" s="33"/>
      <c r="G657" s="33" t="s">
        <v>49</v>
      </c>
      <c r="H657" s="33" t="s">
        <v>736</v>
      </c>
      <c r="I657" s="33" t="s">
        <v>474</v>
      </c>
      <c r="J657" s="32"/>
      <c r="K657" s="33" t="s">
        <v>1641</v>
      </c>
      <c r="L657" s="57" t="str">
        <f>IFERROR(TRIM(INDEX(_xlfn.TEXTSPLIT(Table3[[#This Row],[Name]],"|"),1,2)),"")</f>
        <v>Pre-alarm Hi</v>
      </c>
    </row>
    <row r="658" spans="1:12" ht="14.4" hidden="1">
      <c r="A658" s="56" t="s">
        <v>1167</v>
      </c>
      <c r="B658" s="33" t="s">
        <v>738</v>
      </c>
      <c r="C658" s="33" t="s">
        <v>661</v>
      </c>
      <c r="D658" s="33" t="str">
        <f t="shared" si="10"/>
        <v>TI1121A</v>
      </c>
      <c r="E658" s="57" t="str">
        <f>IFERROR(TRIM(INDEX(_xlfn.TEXTSPLIT(Table3[[#This Row],[Name]],"|"),1,2)),"")</f>
        <v/>
      </c>
      <c r="F658" s="54" t="s">
        <v>1645</v>
      </c>
      <c r="G658" s="33" t="s">
        <v>49</v>
      </c>
      <c r="H658" s="33" t="s">
        <v>474</v>
      </c>
      <c r="I658" s="33" t="s">
        <v>474</v>
      </c>
      <c r="J658" s="32"/>
      <c r="K658" s="33" t="s">
        <v>1645</v>
      </c>
      <c r="L658" s="57" t="str">
        <f>IFERROR(TRIM(INDEX(_xlfn.TEXTSPLIT(Table3[[#This Row],[Name]],"|"),1,2)),"")</f>
        <v/>
      </c>
    </row>
    <row r="659" spans="1:12" ht="14.4" hidden="1">
      <c r="A659" s="56" t="s">
        <v>1167</v>
      </c>
      <c r="B659" s="33" t="s">
        <v>738</v>
      </c>
      <c r="C659" s="33" t="s">
        <v>1646</v>
      </c>
      <c r="D659" s="33" t="str">
        <f t="shared" si="10"/>
        <v/>
      </c>
      <c r="E659" s="57" t="str">
        <f>IFERROR(TRIM(INDEX(_xlfn.TEXTSPLIT(Table3[[#This Row],[Name]],"|"),1,2)),"")</f>
        <v>Hi</v>
      </c>
      <c r="F659" s="33"/>
      <c r="G659" s="33" t="s">
        <v>49</v>
      </c>
      <c r="H659" s="33" t="s">
        <v>736</v>
      </c>
      <c r="I659" s="33" t="s">
        <v>474</v>
      </c>
      <c r="J659" s="32"/>
      <c r="K659" s="33" t="s">
        <v>1645</v>
      </c>
      <c r="L659" s="57" t="str">
        <f>IFERROR(TRIM(INDEX(_xlfn.TEXTSPLIT(Table3[[#This Row],[Name]],"|"),1,2)),"")</f>
        <v>Hi</v>
      </c>
    </row>
    <row r="660" spans="1:12" ht="14.4" hidden="1">
      <c r="A660" s="56" t="s">
        <v>1167</v>
      </c>
      <c r="B660" s="33" t="s">
        <v>738</v>
      </c>
      <c r="C660" s="33" t="s">
        <v>1647</v>
      </c>
      <c r="D660" s="33" t="str">
        <f t="shared" si="10"/>
        <v>85</v>
      </c>
      <c r="E660" s="57" t="str">
        <f>IFERROR(TRIM(INDEX(_xlfn.TEXTSPLIT(Table3[[#This Row],[Name]],"|"),1,2)),"")</f>
        <v>HiHi</v>
      </c>
      <c r="F660" s="33">
        <v>85</v>
      </c>
      <c r="G660" s="33" t="s">
        <v>49</v>
      </c>
      <c r="H660" s="33" t="s">
        <v>736</v>
      </c>
      <c r="I660" s="33" t="s">
        <v>474</v>
      </c>
      <c r="J660" s="32"/>
      <c r="K660" s="33" t="s">
        <v>1645</v>
      </c>
      <c r="L660" s="57" t="str">
        <f>IFERROR(TRIM(INDEX(_xlfn.TEXTSPLIT(Table3[[#This Row],[Name]],"|"),1,2)),"")</f>
        <v>HiHi</v>
      </c>
    </row>
    <row r="661" spans="1:12" ht="14.4" hidden="1">
      <c r="A661" s="56" t="s">
        <v>1167</v>
      </c>
      <c r="B661" s="33" t="s">
        <v>738</v>
      </c>
      <c r="C661" s="33" t="s">
        <v>1648</v>
      </c>
      <c r="D661" s="33" t="str">
        <f t="shared" si="10"/>
        <v/>
      </c>
      <c r="E661" s="57" t="str">
        <f>IFERROR(TRIM(INDEX(_xlfn.TEXTSPLIT(Table3[[#This Row],[Name]],"|"),1,2)),"")</f>
        <v>Pre-alarm Hi</v>
      </c>
      <c r="F661" s="33"/>
      <c r="G661" s="33" t="s">
        <v>49</v>
      </c>
      <c r="H661" s="33" t="s">
        <v>736</v>
      </c>
      <c r="I661" s="33" t="s">
        <v>474</v>
      </c>
      <c r="J661" s="32"/>
      <c r="K661" s="33" t="s">
        <v>1645</v>
      </c>
      <c r="L661" s="57" t="str">
        <f>IFERROR(TRIM(INDEX(_xlfn.TEXTSPLIT(Table3[[#This Row],[Name]],"|"),1,2)),"")</f>
        <v>Pre-alarm Hi</v>
      </c>
    </row>
    <row r="662" spans="1:12" ht="14.4" hidden="1">
      <c r="A662" s="56" t="s">
        <v>1167</v>
      </c>
      <c r="B662" s="33" t="s">
        <v>738</v>
      </c>
      <c r="C662" s="33" t="s">
        <v>664</v>
      </c>
      <c r="D662" s="33" t="str">
        <f t="shared" si="10"/>
        <v>TI1121C</v>
      </c>
      <c r="E662" s="57" t="str">
        <f>IFERROR(TRIM(INDEX(_xlfn.TEXTSPLIT(Table3[[#This Row],[Name]],"|"),1,2)),"")</f>
        <v/>
      </c>
      <c r="F662" s="54" t="s">
        <v>1649</v>
      </c>
      <c r="G662" s="33" t="s">
        <v>49</v>
      </c>
      <c r="H662" s="33" t="s">
        <v>474</v>
      </c>
      <c r="I662" s="33" t="s">
        <v>474</v>
      </c>
      <c r="J662" s="32"/>
      <c r="K662" s="33" t="s">
        <v>1649</v>
      </c>
      <c r="L662" s="57" t="str">
        <f>IFERROR(TRIM(INDEX(_xlfn.TEXTSPLIT(Table3[[#This Row],[Name]],"|"),1,2)),"")</f>
        <v/>
      </c>
    </row>
    <row r="663" spans="1:12" ht="14.4" hidden="1">
      <c r="A663" s="56" t="s">
        <v>1167</v>
      </c>
      <c r="B663" s="33" t="s">
        <v>738</v>
      </c>
      <c r="C663" s="33" t="s">
        <v>1650</v>
      </c>
      <c r="D663" s="33" t="str">
        <f t="shared" si="10"/>
        <v>80</v>
      </c>
      <c r="E663" s="57" t="str">
        <f>IFERROR(TRIM(INDEX(_xlfn.TEXTSPLIT(Table3[[#This Row],[Name]],"|"),1,2)),"")</f>
        <v>Hi</v>
      </c>
      <c r="F663" s="33">
        <v>80</v>
      </c>
      <c r="G663" s="33" t="s">
        <v>49</v>
      </c>
      <c r="H663" s="33" t="s">
        <v>736</v>
      </c>
      <c r="I663" s="33" t="s">
        <v>474</v>
      </c>
      <c r="J663" s="32"/>
      <c r="K663" s="33" t="s">
        <v>1649</v>
      </c>
      <c r="L663" s="57" t="str">
        <f>IFERROR(TRIM(INDEX(_xlfn.TEXTSPLIT(Table3[[#This Row],[Name]],"|"),1,2)),"")</f>
        <v>Hi</v>
      </c>
    </row>
    <row r="664" spans="1:12" ht="14.4" hidden="1">
      <c r="A664" s="56" t="s">
        <v>1167</v>
      </c>
      <c r="B664" s="33" t="s">
        <v>738</v>
      </c>
      <c r="C664" s="33" t="s">
        <v>1651</v>
      </c>
      <c r="D664" s="33" t="str">
        <f t="shared" si="10"/>
        <v/>
      </c>
      <c r="E664" s="57" t="str">
        <f>IFERROR(TRIM(INDEX(_xlfn.TEXTSPLIT(Table3[[#This Row],[Name]],"|"),1,2)),"")</f>
        <v>HiHi</v>
      </c>
      <c r="F664" s="33"/>
      <c r="G664" s="33" t="s">
        <v>49</v>
      </c>
      <c r="H664" s="33" t="s">
        <v>736</v>
      </c>
      <c r="I664" s="33" t="s">
        <v>474</v>
      </c>
      <c r="J664" s="32"/>
      <c r="K664" s="33" t="s">
        <v>1649</v>
      </c>
      <c r="L664" s="57" t="str">
        <f>IFERROR(TRIM(INDEX(_xlfn.TEXTSPLIT(Table3[[#This Row],[Name]],"|"),1,2)),"")</f>
        <v>HiHi</v>
      </c>
    </row>
    <row r="665" spans="1:12" ht="14.4" hidden="1">
      <c r="A665" s="56" t="s">
        <v>1167</v>
      </c>
      <c r="B665" s="33" t="s">
        <v>738</v>
      </c>
      <c r="C665" s="33" t="s">
        <v>1652</v>
      </c>
      <c r="D665" s="33" t="str">
        <f t="shared" si="10"/>
        <v/>
      </c>
      <c r="E665" s="57" t="str">
        <f>IFERROR(TRIM(INDEX(_xlfn.TEXTSPLIT(Table3[[#This Row],[Name]],"|"),1,2)),"")</f>
        <v>Pre-alarm Hi</v>
      </c>
      <c r="F665" s="33"/>
      <c r="G665" s="33" t="s">
        <v>49</v>
      </c>
      <c r="H665" s="33" t="s">
        <v>736</v>
      </c>
      <c r="I665" s="33" t="s">
        <v>474</v>
      </c>
      <c r="J665" s="32"/>
      <c r="K665" s="33" t="s">
        <v>1649</v>
      </c>
      <c r="L665" s="57" t="str">
        <f>IFERROR(TRIM(INDEX(_xlfn.TEXTSPLIT(Table3[[#This Row],[Name]],"|"),1,2)),"")</f>
        <v>Pre-alarm Hi</v>
      </c>
    </row>
    <row r="666" spans="1:12" ht="14.4" hidden="1">
      <c r="A666" s="56" t="s">
        <v>1167</v>
      </c>
      <c r="B666" s="33" t="s">
        <v>738</v>
      </c>
      <c r="C666" s="33" t="s">
        <v>1653</v>
      </c>
      <c r="D666" s="33" t="str">
        <f t="shared" si="10"/>
        <v>TI1126A</v>
      </c>
      <c r="E666" s="57" t="str">
        <f>IFERROR(TRIM(INDEX(_xlfn.TEXTSPLIT(Table3[[#This Row],[Name]],"|"),1,2)),"")</f>
        <v/>
      </c>
      <c r="F666" s="33" t="s">
        <v>1654</v>
      </c>
      <c r="G666" s="33" t="s">
        <v>49</v>
      </c>
      <c r="H666" s="33" t="s">
        <v>474</v>
      </c>
      <c r="I666" s="33" t="s">
        <v>474</v>
      </c>
      <c r="J666" s="32"/>
      <c r="K666" s="33" t="s">
        <v>1654</v>
      </c>
      <c r="L666" s="57" t="str">
        <f>IFERROR(TRIM(INDEX(_xlfn.TEXTSPLIT(Table3[[#This Row],[Name]],"|"),1,2)),"")</f>
        <v/>
      </c>
    </row>
    <row r="667" spans="1:12" ht="14.4" hidden="1">
      <c r="A667" s="56" t="s">
        <v>1167</v>
      </c>
      <c r="B667" s="33" t="s">
        <v>738</v>
      </c>
      <c r="C667" s="33" t="s">
        <v>1655</v>
      </c>
      <c r="D667" s="33" t="str">
        <f t="shared" si="10"/>
        <v/>
      </c>
      <c r="E667" s="57" t="str">
        <f>IFERROR(TRIM(INDEX(_xlfn.TEXTSPLIT(Table3[[#This Row],[Name]],"|"),1,2)),"")</f>
        <v>Hi</v>
      </c>
      <c r="F667" s="33"/>
      <c r="G667" s="33" t="s">
        <v>49</v>
      </c>
      <c r="H667" s="33" t="s">
        <v>736</v>
      </c>
      <c r="I667" s="33" t="s">
        <v>474</v>
      </c>
      <c r="J667" s="32"/>
      <c r="K667" s="33" t="s">
        <v>1654</v>
      </c>
      <c r="L667" s="57" t="str">
        <f>IFERROR(TRIM(INDEX(_xlfn.TEXTSPLIT(Table3[[#This Row],[Name]],"|"),1,2)),"")</f>
        <v>Hi</v>
      </c>
    </row>
    <row r="668" spans="1:12" ht="14.4" hidden="1">
      <c r="A668" s="56" t="s">
        <v>1167</v>
      </c>
      <c r="B668" s="33" t="s">
        <v>738</v>
      </c>
      <c r="C668" s="33" t="s">
        <v>1656</v>
      </c>
      <c r="D668" s="33" t="str">
        <f t="shared" si="10"/>
        <v>85</v>
      </c>
      <c r="E668" s="57" t="str">
        <f>IFERROR(TRIM(INDEX(_xlfn.TEXTSPLIT(Table3[[#This Row],[Name]],"|"),1,2)),"")</f>
        <v>HiHi</v>
      </c>
      <c r="F668" s="33">
        <v>85</v>
      </c>
      <c r="G668" s="33" t="s">
        <v>49</v>
      </c>
      <c r="H668" s="33" t="s">
        <v>736</v>
      </c>
      <c r="I668" s="33" t="s">
        <v>474</v>
      </c>
      <c r="J668" s="32"/>
      <c r="K668" s="33" t="s">
        <v>1654</v>
      </c>
      <c r="L668" s="57" t="str">
        <f>IFERROR(TRIM(INDEX(_xlfn.TEXTSPLIT(Table3[[#This Row],[Name]],"|"),1,2)),"")</f>
        <v>HiHi</v>
      </c>
    </row>
    <row r="669" spans="1:12" ht="14.4" hidden="1">
      <c r="A669" s="56" t="s">
        <v>1167</v>
      </c>
      <c r="B669" s="33" t="s">
        <v>738</v>
      </c>
      <c r="C669" s="33" t="s">
        <v>1657</v>
      </c>
      <c r="D669" s="33" t="str">
        <f t="shared" si="10"/>
        <v/>
      </c>
      <c r="E669" s="57" t="str">
        <f>IFERROR(TRIM(INDEX(_xlfn.TEXTSPLIT(Table3[[#This Row],[Name]],"|"),1,2)),"")</f>
        <v>Pre-alarm Hi</v>
      </c>
      <c r="F669" s="33"/>
      <c r="G669" s="33" t="s">
        <v>49</v>
      </c>
      <c r="H669" s="33" t="s">
        <v>736</v>
      </c>
      <c r="I669" s="33" t="s">
        <v>474</v>
      </c>
      <c r="J669" s="32"/>
      <c r="K669" s="33" t="s">
        <v>1654</v>
      </c>
      <c r="L669" s="57" t="str">
        <f>IFERROR(TRIM(INDEX(_xlfn.TEXTSPLIT(Table3[[#This Row],[Name]],"|"),1,2)),"")</f>
        <v>Pre-alarm Hi</v>
      </c>
    </row>
    <row r="670" spans="1:12" ht="14.4" hidden="1">
      <c r="A670" s="56" t="s">
        <v>1167</v>
      </c>
      <c r="B670" s="33" t="s">
        <v>738</v>
      </c>
      <c r="C670" s="33" t="s">
        <v>1658</v>
      </c>
      <c r="D670" s="33" t="str">
        <f t="shared" si="10"/>
        <v>TI1126C</v>
      </c>
      <c r="E670" s="57" t="str">
        <f>IFERROR(TRIM(INDEX(_xlfn.TEXTSPLIT(Table3[[#This Row],[Name]],"|"),1,2)),"")</f>
        <v/>
      </c>
      <c r="F670" s="52" t="s">
        <v>1659</v>
      </c>
      <c r="G670" s="33" t="s">
        <v>49</v>
      </c>
      <c r="H670" s="33" t="s">
        <v>474</v>
      </c>
      <c r="I670" s="33" t="s">
        <v>474</v>
      </c>
      <c r="J670" s="32"/>
      <c r="K670" s="33" t="s">
        <v>1659</v>
      </c>
      <c r="L670" s="57" t="str">
        <f>IFERROR(TRIM(INDEX(_xlfn.TEXTSPLIT(Table3[[#This Row],[Name]],"|"),1,2)),"")</f>
        <v/>
      </c>
    </row>
    <row r="671" spans="1:12" ht="14.4" hidden="1">
      <c r="A671" s="56" t="s">
        <v>1167</v>
      </c>
      <c r="B671" s="33" t="s">
        <v>738</v>
      </c>
      <c r="C671" s="33" t="s">
        <v>1660</v>
      </c>
      <c r="D671" s="33" t="str">
        <f t="shared" si="10"/>
        <v>80</v>
      </c>
      <c r="E671" s="57" t="str">
        <f>IFERROR(TRIM(INDEX(_xlfn.TEXTSPLIT(Table3[[#This Row],[Name]],"|"),1,2)),"")</f>
        <v>Hi</v>
      </c>
      <c r="F671" s="33">
        <v>80</v>
      </c>
      <c r="G671" s="33" t="s">
        <v>49</v>
      </c>
      <c r="H671" s="33" t="s">
        <v>736</v>
      </c>
      <c r="I671" s="33" t="s">
        <v>474</v>
      </c>
      <c r="J671" s="32"/>
      <c r="K671" s="33" t="s">
        <v>1659</v>
      </c>
      <c r="L671" s="57" t="str">
        <f>IFERROR(TRIM(INDEX(_xlfn.TEXTSPLIT(Table3[[#This Row],[Name]],"|"),1,2)),"")</f>
        <v>Hi</v>
      </c>
    </row>
    <row r="672" spans="1:12" ht="14.4" hidden="1">
      <c r="A672" s="56" t="s">
        <v>1167</v>
      </c>
      <c r="B672" s="33" t="s">
        <v>738</v>
      </c>
      <c r="C672" s="33" t="s">
        <v>1661</v>
      </c>
      <c r="D672" s="33" t="str">
        <f t="shared" si="10"/>
        <v/>
      </c>
      <c r="E672" s="57" t="str">
        <f>IFERROR(TRIM(INDEX(_xlfn.TEXTSPLIT(Table3[[#This Row],[Name]],"|"),1,2)),"")</f>
        <v>HiHi</v>
      </c>
      <c r="F672" s="33"/>
      <c r="G672" s="33" t="s">
        <v>49</v>
      </c>
      <c r="H672" s="33" t="s">
        <v>736</v>
      </c>
      <c r="I672" s="33" t="s">
        <v>474</v>
      </c>
      <c r="J672" s="32"/>
      <c r="K672" s="33" t="s">
        <v>1659</v>
      </c>
      <c r="L672" s="57" t="str">
        <f>IFERROR(TRIM(INDEX(_xlfn.TEXTSPLIT(Table3[[#This Row],[Name]],"|"),1,2)),"")</f>
        <v>HiHi</v>
      </c>
    </row>
    <row r="673" spans="1:12" ht="14.4" hidden="1">
      <c r="A673" s="56" t="s">
        <v>1167</v>
      </c>
      <c r="B673" s="33" t="s">
        <v>738</v>
      </c>
      <c r="C673" s="33" t="s">
        <v>1662</v>
      </c>
      <c r="D673" s="33" t="str">
        <f t="shared" si="10"/>
        <v/>
      </c>
      <c r="E673" s="57" t="str">
        <f>IFERROR(TRIM(INDEX(_xlfn.TEXTSPLIT(Table3[[#This Row],[Name]],"|"),1,2)),"")</f>
        <v>Pre-alarm Hi</v>
      </c>
      <c r="F673" s="33"/>
      <c r="G673" s="33" t="s">
        <v>49</v>
      </c>
      <c r="H673" s="33" t="s">
        <v>736</v>
      </c>
      <c r="I673" s="33" t="s">
        <v>474</v>
      </c>
      <c r="J673" s="32"/>
      <c r="K673" s="33" t="s">
        <v>1659</v>
      </c>
      <c r="L673" s="57" t="str">
        <f>IFERROR(TRIM(INDEX(_xlfn.TEXTSPLIT(Table3[[#This Row],[Name]],"|"),1,2)),"")</f>
        <v>Pre-alarm Hi</v>
      </c>
    </row>
    <row r="674" spans="1:12" ht="14.4" hidden="1">
      <c r="A674" s="56" t="s">
        <v>1167</v>
      </c>
      <c r="B674" s="33" t="s">
        <v>738</v>
      </c>
      <c r="C674" s="33" t="s">
        <v>1663</v>
      </c>
      <c r="D674" s="33" t="str">
        <f t="shared" si="10"/>
        <v>TI1127A</v>
      </c>
      <c r="E674" s="57" t="str">
        <f>IFERROR(TRIM(INDEX(_xlfn.TEXTSPLIT(Table3[[#This Row],[Name]],"|"),1,2)),"")</f>
        <v/>
      </c>
      <c r="F674" s="33" t="s">
        <v>1664</v>
      </c>
      <c r="G674" s="33" t="s">
        <v>49</v>
      </c>
      <c r="H674" s="33" t="s">
        <v>474</v>
      </c>
      <c r="I674" s="33" t="s">
        <v>474</v>
      </c>
      <c r="J674" s="32"/>
      <c r="K674" s="33" t="s">
        <v>1664</v>
      </c>
      <c r="L674" s="57" t="str">
        <f>IFERROR(TRIM(INDEX(_xlfn.TEXTSPLIT(Table3[[#This Row],[Name]],"|"),1,2)),"")</f>
        <v/>
      </c>
    </row>
    <row r="675" spans="1:12" ht="14.4" hidden="1">
      <c r="A675" s="56" t="s">
        <v>1167</v>
      </c>
      <c r="B675" s="33" t="s">
        <v>738</v>
      </c>
      <c r="C675" s="33" t="s">
        <v>1665</v>
      </c>
      <c r="D675" s="33" t="str">
        <f t="shared" si="10"/>
        <v/>
      </c>
      <c r="E675" s="57" t="str">
        <f>IFERROR(TRIM(INDEX(_xlfn.TEXTSPLIT(Table3[[#This Row],[Name]],"|"),1,2)),"")</f>
        <v>Hi</v>
      </c>
      <c r="F675" s="33"/>
      <c r="G675" s="33" t="s">
        <v>49</v>
      </c>
      <c r="H675" s="33" t="s">
        <v>736</v>
      </c>
      <c r="I675" s="33" t="s">
        <v>474</v>
      </c>
      <c r="J675" s="32"/>
      <c r="K675" s="33" t="s">
        <v>1664</v>
      </c>
      <c r="L675" s="57" t="str">
        <f>IFERROR(TRIM(INDEX(_xlfn.TEXTSPLIT(Table3[[#This Row],[Name]],"|"),1,2)),"")</f>
        <v>Hi</v>
      </c>
    </row>
    <row r="676" spans="1:12" ht="14.4" hidden="1">
      <c r="A676" s="56" t="s">
        <v>1167</v>
      </c>
      <c r="B676" s="33" t="s">
        <v>738</v>
      </c>
      <c r="C676" s="33" t="s">
        <v>1666</v>
      </c>
      <c r="D676" s="33" t="str">
        <f t="shared" si="10"/>
        <v>85</v>
      </c>
      <c r="E676" s="57" t="str">
        <f>IFERROR(TRIM(INDEX(_xlfn.TEXTSPLIT(Table3[[#This Row],[Name]],"|"),1,2)),"")</f>
        <v>HiHi</v>
      </c>
      <c r="F676" s="33">
        <v>85</v>
      </c>
      <c r="G676" s="33" t="s">
        <v>49</v>
      </c>
      <c r="H676" s="33" t="s">
        <v>736</v>
      </c>
      <c r="I676" s="33" t="s">
        <v>474</v>
      </c>
      <c r="J676" s="32"/>
      <c r="K676" s="33" t="s">
        <v>1664</v>
      </c>
      <c r="L676" s="57" t="str">
        <f>IFERROR(TRIM(INDEX(_xlfn.TEXTSPLIT(Table3[[#This Row],[Name]],"|"),1,2)),"")</f>
        <v>HiHi</v>
      </c>
    </row>
    <row r="677" spans="1:12" ht="14.4" hidden="1">
      <c r="A677" s="56" t="s">
        <v>1167</v>
      </c>
      <c r="B677" s="33" t="s">
        <v>738</v>
      </c>
      <c r="C677" s="33" t="s">
        <v>1667</v>
      </c>
      <c r="D677" s="33" t="str">
        <f t="shared" si="10"/>
        <v/>
      </c>
      <c r="E677" s="57" t="str">
        <f>IFERROR(TRIM(INDEX(_xlfn.TEXTSPLIT(Table3[[#This Row],[Name]],"|"),1,2)),"")</f>
        <v>Pre-alarm Hi</v>
      </c>
      <c r="F677" s="33"/>
      <c r="G677" s="33" t="s">
        <v>49</v>
      </c>
      <c r="H677" s="33" t="s">
        <v>736</v>
      </c>
      <c r="I677" s="33" t="s">
        <v>474</v>
      </c>
      <c r="J677" s="32"/>
      <c r="K677" s="33" t="s">
        <v>1664</v>
      </c>
      <c r="L677" s="57" t="str">
        <f>IFERROR(TRIM(INDEX(_xlfn.TEXTSPLIT(Table3[[#This Row],[Name]],"|"),1,2)),"")</f>
        <v>Pre-alarm Hi</v>
      </c>
    </row>
    <row r="678" spans="1:12" ht="14.4" hidden="1">
      <c r="A678" s="56" t="s">
        <v>1167</v>
      </c>
      <c r="B678" s="33" t="s">
        <v>738</v>
      </c>
      <c r="C678" s="33" t="s">
        <v>1668</v>
      </c>
      <c r="D678" s="33" t="str">
        <f t="shared" si="10"/>
        <v>TI1127C</v>
      </c>
      <c r="E678" s="57" t="str">
        <f>IFERROR(TRIM(INDEX(_xlfn.TEXTSPLIT(Table3[[#This Row],[Name]],"|"),1,2)),"")</f>
        <v/>
      </c>
      <c r="F678" s="52" t="s">
        <v>1669</v>
      </c>
      <c r="G678" s="33" t="s">
        <v>49</v>
      </c>
      <c r="H678" s="33" t="s">
        <v>474</v>
      </c>
      <c r="I678" s="33" t="s">
        <v>474</v>
      </c>
      <c r="J678" s="32"/>
      <c r="K678" s="33" t="s">
        <v>1669</v>
      </c>
      <c r="L678" s="57" t="str">
        <f>IFERROR(TRIM(INDEX(_xlfn.TEXTSPLIT(Table3[[#This Row],[Name]],"|"),1,2)),"")</f>
        <v/>
      </c>
    </row>
    <row r="679" spans="1:12" ht="14.4" hidden="1">
      <c r="A679" s="56" t="s">
        <v>1167</v>
      </c>
      <c r="B679" s="33" t="s">
        <v>738</v>
      </c>
      <c r="C679" s="33" t="s">
        <v>1670</v>
      </c>
      <c r="D679" s="33" t="str">
        <f t="shared" si="10"/>
        <v>80</v>
      </c>
      <c r="E679" s="57" t="str">
        <f>IFERROR(TRIM(INDEX(_xlfn.TEXTSPLIT(Table3[[#This Row],[Name]],"|"),1,2)),"")</f>
        <v>Hi</v>
      </c>
      <c r="F679" s="33">
        <v>80</v>
      </c>
      <c r="G679" s="33" t="s">
        <v>49</v>
      </c>
      <c r="H679" s="33" t="s">
        <v>736</v>
      </c>
      <c r="I679" s="33" t="s">
        <v>474</v>
      </c>
      <c r="J679" s="32"/>
      <c r="K679" s="33" t="s">
        <v>1669</v>
      </c>
      <c r="L679" s="57" t="str">
        <f>IFERROR(TRIM(INDEX(_xlfn.TEXTSPLIT(Table3[[#This Row],[Name]],"|"),1,2)),"")</f>
        <v>Hi</v>
      </c>
    </row>
    <row r="680" spans="1:12" ht="14.4" hidden="1">
      <c r="A680" s="56" t="s">
        <v>1167</v>
      </c>
      <c r="B680" s="33" t="s">
        <v>738</v>
      </c>
      <c r="C680" s="33" t="s">
        <v>1671</v>
      </c>
      <c r="D680" s="33" t="str">
        <f t="shared" si="10"/>
        <v/>
      </c>
      <c r="E680" s="57" t="str">
        <f>IFERROR(TRIM(INDEX(_xlfn.TEXTSPLIT(Table3[[#This Row],[Name]],"|"),1,2)),"")</f>
        <v>HiHi</v>
      </c>
      <c r="F680" s="33"/>
      <c r="G680" s="33" t="s">
        <v>49</v>
      </c>
      <c r="H680" s="33" t="s">
        <v>736</v>
      </c>
      <c r="I680" s="33" t="s">
        <v>474</v>
      </c>
      <c r="J680" s="32"/>
      <c r="K680" s="33" t="s">
        <v>1669</v>
      </c>
      <c r="L680" s="57" t="str">
        <f>IFERROR(TRIM(INDEX(_xlfn.TEXTSPLIT(Table3[[#This Row],[Name]],"|"),1,2)),"")</f>
        <v>HiHi</v>
      </c>
    </row>
    <row r="681" spans="1:12" ht="14.4" hidden="1">
      <c r="A681" s="56" t="s">
        <v>1167</v>
      </c>
      <c r="B681" s="33" t="s">
        <v>738</v>
      </c>
      <c r="C681" s="33" t="s">
        <v>1672</v>
      </c>
      <c r="D681" s="33" t="str">
        <f t="shared" si="10"/>
        <v/>
      </c>
      <c r="E681" s="57" t="str">
        <f>IFERROR(TRIM(INDEX(_xlfn.TEXTSPLIT(Table3[[#This Row],[Name]],"|"),1,2)),"")</f>
        <v>Pre-alarm Hi</v>
      </c>
      <c r="F681" s="33"/>
      <c r="G681" s="33" t="s">
        <v>49</v>
      </c>
      <c r="H681" s="33" t="s">
        <v>736</v>
      </c>
      <c r="I681" s="33" t="s">
        <v>474</v>
      </c>
      <c r="J681" s="32"/>
      <c r="K681" s="33" t="s">
        <v>1669</v>
      </c>
      <c r="L681" s="57" t="str">
        <f>IFERROR(TRIM(INDEX(_xlfn.TEXTSPLIT(Table3[[#This Row],[Name]],"|"),1,2)),"")</f>
        <v>Pre-alarm Hi</v>
      </c>
    </row>
    <row r="682" spans="1:12" ht="14.4" hidden="1">
      <c r="A682" s="56" t="s">
        <v>1167</v>
      </c>
      <c r="B682" s="33" t="s">
        <v>991</v>
      </c>
      <c r="C682" s="33" t="s">
        <v>1673</v>
      </c>
      <c r="D682" s="33" t="str">
        <f t="shared" si="10"/>
        <v>TI1105C</v>
      </c>
      <c r="E682" s="57" t="str">
        <f>IFERROR(TRIM(INDEX(_xlfn.TEXTSPLIT(Table3[[#This Row],[Name]],"|"),1,2)),"")</f>
        <v/>
      </c>
      <c r="F682" s="33" t="s">
        <v>1674</v>
      </c>
      <c r="G682" s="33" t="s">
        <v>49</v>
      </c>
      <c r="H682" s="33" t="s">
        <v>446</v>
      </c>
      <c r="I682" s="33" t="s">
        <v>446</v>
      </c>
      <c r="J682" s="32"/>
      <c r="K682" s="33" t="s">
        <v>1674</v>
      </c>
      <c r="L682" s="57" t="str">
        <f>IFERROR(TRIM(INDEX(_xlfn.TEXTSPLIT(Table3[[#This Row],[Name]],"|"),1,2)),"")</f>
        <v/>
      </c>
    </row>
    <row r="683" spans="1:12" ht="14.4" hidden="1">
      <c r="A683" s="56" t="s">
        <v>1167</v>
      </c>
      <c r="B683" s="33" t="s">
        <v>991</v>
      </c>
      <c r="C683" s="33" t="s">
        <v>1675</v>
      </c>
      <c r="D683" s="33" t="str">
        <f t="shared" si="10"/>
        <v>90</v>
      </c>
      <c r="E683" s="57" t="str">
        <f>IFERROR(TRIM(INDEX(_xlfn.TEXTSPLIT(Table3[[#This Row],[Name]],"|"),1,2)),"")</f>
        <v>Hi</v>
      </c>
      <c r="F683" s="33">
        <v>90</v>
      </c>
      <c r="G683" s="33" t="s">
        <v>49</v>
      </c>
      <c r="H683" s="33" t="s">
        <v>736</v>
      </c>
      <c r="I683" s="33" t="s">
        <v>446</v>
      </c>
      <c r="J683" s="32"/>
      <c r="K683" s="33" t="s">
        <v>1674</v>
      </c>
      <c r="L683" s="57" t="str">
        <f>IFERROR(TRIM(INDEX(_xlfn.TEXTSPLIT(Table3[[#This Row],[Name]],"|"),1,2)),"")</f>
        <v>Hi</v>
      </c>
    </row>
    <row r="684" spans="1:12" ht="14.4" hidden="1">
      <c r="A684" s="56" t="s">
        <v>1167</v>
      </c>
      <c r="B684" s="33" t="s">
        <v>991</v>
      </c>
      <c r="C684" s="33" t="s">
        <v>1676</v>
      </c>
      <c r="D684" s="33" t="str">
        <f t="shared" si="10"/>
        <v/>
      </c>
      <c r="E684" s="57" t="str">
        <f>IFERROR(TRIM(INDEX(_xlfn.TEXTSPLIT(Table3[[#This Row],[Name]],"|"),1,2)),"")</f>
        <v>HiHi</v>
      </c>
      <c r="F684" s="33"/>
      <c r="G684" s="33" t="s">
        <v>49</v>
      </c>
      <c r="H684" s="33" t="s">
        <v>736</v>
      </c>
      <c r="I684" s="33" t="s">
        <v>446</v>
      </c>
      <c r="J684" s="32"/>
      <c r="K684" s="33" t="s">
        <v>1674</v>
      </c>
      <c r="L684" s="57" t="str">
        <f>IFERROR(TRIM(INDEX(_xlfn.TEXTSPLIT(Table3[[#This Row],[Name]],"|"),1,2)),"")</f>
        <v>HiHi</v>
      </c>
    </row>
    <row r="685" spans="1:12" ht="14.4" hidden="1">
      <c r="A685" s="56" t="s">
        <v>1167</v>
      </c>
      <c r="B685" s="33" t="s">
        <v>991</v>
      </c>
      <c r="C685" s="33" t="s">
        <v>1677</v>
      </c>
      <c r="D685" s="33" t="str">
        <f t="shared" si="10"/>
        <v/>
      </c>
      <c r="E685" s="57" t="str">
        <f>IFERROR(TRIM(INDEX(_xlfn.TEXTSPLIT(Table3[[#This Row],[Name]],"|"),1,2)),"")</f>
        <v>Pre-alarm Hi</v>
      </c>
      <c r="F685" s="33"/>
      <c r="G685" s="33" t="s">
        <v>49</v>
      </c>
      <c r="H685" s="33" t="s">
        <v>736</v>
      </c>
      <c r="I685" s="33" t="s">
        <v>446</v>
      </c>
      <c r="J685" s="32"/>
      <c r="K685" s="33" t="s">
        <v>1674</v>
      </c>
      <c r="L685" s="57" t="str">
        <f>IFERROR(TRIM(INDEX(_xlfn.TEXTSPLIT(Table3[[#This Row],[Name]],"|"),1,2)),"")</f>
        <v>Pre-alarm Hi</v>
      </c>
    </row>
    <row r="686" spans="1:12" ht="14.4" hidden="1">
      <c r="A686" s="56" t="s">
        <v>1167</v>
      </c>
      <c r="B686" s="33" t="s">
        <v>991</v>
      </c>
      <c r="C686" s="33" t="s">
        <v>1678</v>
      </c>
      <c r="D686" s="33" t="str">
        <f t="shared" si="10"/>
        <v>TI1104C</v>
      </c>
      <c r="E686" s="57" t="str">
        <f>IFERROR(TRIM(INDEX(_xlfn.TEXTSPLIT(Table3[[#This Row],[Name]],"|"),1,2)),"")</f>
        <v/>
      </c>
      <c r="F686" s="33" t="s">
        <v>1679</v>
      </c>
      <c r="G686" s="33" t="s">
        <v>49</v>
      </c>
      <c r="H686" s="33" t="s">
        <v>446</v>
      </c>
      <c r="I686" s="33" t="s">
        <v>446</v>
      </c>
      <c r="J686" s="32"/>
      <c r="K686" s="33" t="s">
        <v>1679</v>
      </c>
      <c r="L686" s="57" t="str">
        <f>IFERROR(TRIM(INDEX(_xlfn.TEXTSPLIT(Table3[[#This Row],[Name]],"|"),1,2)),"")</f>
        <v/>
      </c>
    </row>
    <row r="687" spans="1:12" ht="14.4" hidden="1">
      <c r="A687" s="56" t="s">
        <v>1167</v>
      </c>
      <c r="B687" s="33" t="s">
        <v>991</v>
      </c>
      <c r="C687" s="33" t="s">
        <v>1680</v>
      </c>
      <c r="D687" s="33" t="str">
        <f t="shared" si="10"/>
        <v>90</v>
      </c>
      <c r="E687" s="57" t="str">
        <f>IFERROR(TRIM(INDEX(_xlfn.TEXTSPLIT(Table3[[#This Row],[Name]],"|"),1,2)),"")</f>
        <v>Hi</v>
      </c>
      <c r="F687" s="33">
        <v>90</v>
      </c>
      <c r="G687" s="33" t="s">
        <v>49</v>
      </c>
      <c r="H687" s="33" t="s">
        <v>736</v>
      </c>
      <c r="I687" s="33" t="s">
        <v>446</v>
      </c>
      <c r="J687" s="32"/>
      <c r="K687" s="33" t="s">
        <v>1679</v>
      </c>
      <c r="L687" s="57" t="str">
        <f>IFERROR(TRIM(INDEX(_xlfn.TEXTSPLIT(Table3[[#This Row],[Name]],"|"),1,2)),"")</f>
        <v>Hi</v>
      </c>
    </row>
    <row r="688" spans="1:12" ht="14.4" hidden="1">
      <c r="A688" s="56" t="s">
        <v>1167</v>
      </c>
      <c r="B688" s="33" t="s">
        <v>991</v>
      </c>
      <c r="C688" s="33" t="s">
        <v>1681</v>
      </c>
      <c r="D688" s="33" t="str">
        <f t="shared" si="10"/>
        <v/>
      </c>
      <c r="E688" s="57" t="str">
        <f>IFERROR(TRIM(INDEX(_xlfn.TEXTSPLIT(Table3[[#This Row],[Name]],"|"),1,2)),"")</f>
        <v>HiHi</v>
      </c>
      <c r="F688" s="33"/>
      <c r="G688" s="33" t="s">
        <v>49</v>
      </c>
      <c r="H688" s="33" t="s">
        <v>736</v>
      </c>
      <c r="I688" s="33" t="s">
        <v>446</v>
      </c>
      <c r="J688" s="32"/>
      <c r="K688" s="33" t="s">
        <v>1679</v>
      </c>
      <c r="L688" s="57" t="str">
        <f>IFERROR(TRIM(INDEX(_xlfn.TEXTSPLIT(Table3[[#This Row],[Name]],"|"),1,2)),"")</f>
        <v>HiHi</v>
      </c>
    </row>
    <row r="689" spans="1:12" ht="14.4" hidden="1">
      <c r="A689" s="56" t="s">
        <v>1167</v>
      </c>
      <c r="B689" s="33" t="s">
        <v>991</v>
      </c>
      <c r="C689" s="33" t="s">
        <v>1682</v>
      </c>
      <c r="D689" s="33" t="str">
        <f t="shared" si="10"/>
        <v/>
      </c>
      <c r="E689" s="57" t="str">
        <f>IFERROR(TRIM(INDEX(_xlfn.TEXTSPLIT(Table3[[#This Row],[Name]],"|"),1,2)),"")</f>
        <v>Pre-alarm Hi</v>
      </c>
      <c r="F689" s="33"/>
      <c r="G689" s="33" t="s">
        <v>49</v>
      </c>
      <c r="H689" s="33" t="s">
        <v>736</v>
      </c>
      <c r="I689" s="33" t="s">
        <v>446</v>
      </c>
      <c r="J689" s="32"/>
      <c r="K689" s="33" t="s">
        <v>1679</v>
      </c>
      <c r="L689" s="57" t="str">
        <f>IFERROR(TRIM(INDEX(_xlfn.TEXTSPLIT(Table3[[#This Row],[Name]],"|"),1,2)),"")</f>
        <v>Pre-alarm Hi</v>
      </c>
    </row>
    <row r="690" spans="1:12" s="22" customFormat="1" ht="14.4" hidden="1">
      <c r="A690" s="72" t="s">
        <v>1167</v>
      </c>
      <c r="B690" s="74"/>
      <c r="C690" s="74" t="s">
        <v>1683</v>
      </c>
      <c r="D690" s="33" t="str">
        <f t="shared" si="10"/>
        <v/>
      </c>
      <c r="E690" s="59" t="str">
        <f>IFERROR(TRIM(INDEX(_xlfn.TEXTSPLIT(Table3[[#This Row],[Name]],"|"),1,2)),"")</f>
        <v/>
      </c>
      <c r="F690" s="74"/>
      <c r="G690" s="74"/>
      <c r="H690" s="74" t="s">
        <v>451</v>
      </c>
      <c r="I690" s="74" t="s">
        <v>451</v>
      </c>
      <c r="J690" s="31"/>
      <c r="K690" s="74"/>
      <c r="L690" s="59" t="str">
        <f>IFERROR(TRIM(INDEX(_xlfn.TEXTSPLIT(Table3[[#This Row],[Name]],"|"),1,2)),"")</f>
        <v/>
      </c>
    </row>
    <row r="691" spans="1:12" s="22" customFormat="1" ht="14.4" hidden="1">
      <c r="A691" s="72" t="s">
        <v>1167</v>
      </c>
      <c r="B691" s="74"/>
      <c r="C691" s="74" t="s">
        <v>1684</v>
      </c>
      <c r="D691" s="33" t="str">
        <f t="shared" si="10"/>
        <v/>
      </c>
      <c r="E691" s="59" t="str">
        <f>IFERROR(TRIM(INDEX(_xlfn.TEXTSPLIT(Table3[[#This Row],[Name]],"|"),1,2)),"")</f>
        <v>Hi</v>
      </c>
      <c r="F691" s="74"/>
      <c r="G691" s="74"/>
      <c r="H691" s="74" t="s">
        <v>736</v>
      </c>
      <c r="I691" s="74" t="s">
        <v>451</v>
      </c>
      <c r="J691" s="31"/>
      <c r="K691" s="74"/>
      <c r="L691" s="59" t="str">
        <f>IFERROR(TRIM(INDEX(_xlfn.TEXTSPLIT(Table3[[#This Row],[Name]],"|"),1,2)),"")</f>
        <v>Hi</v>
      </c>
    </row>
    <row r="692" spans="1:12" s="22" customFormat="1" ht="14.4" hidden="1">
      <c r="A692" s="72" t="s">
        <v>1167</v>
      </c>
      <c r="B692" s="74"/>
      <c r="C692" s="74" t="s">
        <v>1685</v>
      </c>
      <c r="D692" s="33" t="str">
        <f t="shared" si="10"/>
        <v/>
      </c>
      <c r="E692" s="59" t="str">
        <f>IFERROR(TRIM(INDEX(_xlfn.TEXTSPLIT(Table3[[#This Row],[Name]],"|"),1,2)),"")</f>
        <v>HiHi</v>
      </c>
      <c r="F692" s="74"/>
      <c r="G692" s="74"/>
      <c r="H692" s="74" t="s">
        <v>736</v>
      </c>
      <c r="I692" s="74" t="s">
        <v>451</v>
      </c>
      <c r="J692" s="31"/>
      <c r="K692" s="74"/>
      <c r="L692" s="59" t="str">
        <f>IFERROR(TRIM(INDEX(_xlfn.TEXTSPLIT(Table3[[#This Row],[Name]],"|"),1,2)),"")</f>
        <v>HiHi</v>
      </c>
    </row>
    <row r="693" spans="1:12" s="22" customFormat="1" ht="14.4" hidden="1">
      <c r="A693" s="72" t="s">
        <v>1167</v>
      </c>
      <c r="B693" s="74"/>
      <c r="C693" s="74" t="s">
        <v>1686</v>
      </c>
      <c r="D693" s="33" t="str">
        <f t="shared" si="10"/>
        <v/>
      </c>
      <c r="E693" s="59" t="str">
        <f>IFERROR(TRIM(INDEX(_xlfn.TEXTSPLIT(Table3[[#This Row],[Name]],"|"),1,2)),"")</f>
        <v/>
      </c>
      <c r="F693" s="74"/>
      <c r="G693" s="74"/>
      <c r="H693" s="74" t="s">
        <v>451</v>
      </c>
      <c r="I693" s="74" t="s">
        <v>451</v>
      </c>
      <c r="J693" s="31"/>
      <c r="K693" s="74"/>
      <c r="L693" s="59" t="str">
        <f>IFERROR(TRIM(INDEX(_xlfn.TEXTSPLIT(Table3[[#This Row],[Name]],"|"),1,2)),"")</f>
        <v/>
      </c>
    </row>
    <row r="694" spans="1:12" s="22" customFormat="1" ht="14.4" hidden="1">
      <c r="A694" s="72" t="s">
        <v>1167</v>
      </c>
      <c r="B694" s="74"/>
      <c r="C694" s="74" t="s">
        <v>1687</v>
      </c>
      <c r="D694" s="33" t="str">
        <f t="shared" si="10"/>
        <v/>
      </c>
      <c r="E694" s="59" t="str">
        <f>IFERROR(TRIM(INDEX(_xlfn.TEXTSPLIT(Table3[[#This Row],[Name]],"|"),1,2)),"")</f>
        <v>Hi</v>
      </c>
      <c r="F694" s="74"/>
      <c r="G694" s="74"/>
      <c r="H694" s="74" t="s">
        <v>736</v>
      </c>
      <c r="I694" s="74" t="s">
        <v>451</v>
      </c>
      <c r="J694" s="31"/>
      <c r="K694" s="74"/>
      <c r="L694" s="59" t="str">
        <f>IFERROR(TRIM(INDEX(_xlfn.TEXTSPLIT(Table3[[#This Row],[Name]],"|"),1,2)),"")</f>
        <v>Hi</v>
      </c>
    </row>
    <row r="695" spans="1:12" s="22" customFormat="1" ht="14.4" hidden="1">
      <c r="A695" s="72" t="s">
        <v>1167</v>
      </c>
      <c r="B695" s="74"/>
      <c r="C695" s="74" t="s">
        <v>1688</v>
      </c>
      <c r="D695" s="33" t="str">
        <f t="shared" si="10"/>
        <v/>
      </c>
      <c r="E695" s="59" t="str">
        <f>IFERROR(TRIM(INDEX(_xlfn.TEXTSPLIT(Table3[[#This Row],[Name]],"|"),1,2)),"")</f>
        <v>HiHi</v>
      </c>
      <c r="F695" s="74"/>
      <c r="G695" s="74"/>
      <c r="H695" s="74" t="s">
        <v>736</v>
      </c>
      <c r="I695" s="74" t="s">
        <v>451</v>
      </c>
      <c r="J695" s="31"/>
      <c r="K695" s="74"/>
      <c r="L695" s="59" t="str">
        <f>IFERROR(TRIM(INDEX(_xlfn.TEXTSPLIT(Table3[[#This Row],[Name]],"|"),1,2)),"")</f>
        <v>HiHi</v>
      </c>
    </row>
    <row r="696" spans="1:12" s="22" customFormat="1" ht="14.4" hidden="1">
      <c r="A696" s="72" t="s">
        <v>1167</v>
      </c>
      <c r="B696" s="74"/>
      <c r="C696" s="74" t="s">
        <v>1689</v>
      </c>
      <c r="D696" s="33" t="str">
        <f t="shared" si="10"/>
        <v/>
      </c>
      <c r="E696" s="59" t="str">
        <f>IFERROR(TRIM(INDEX(_xlfn.TEXTSPLIT(Table3[[#This Row],[Name]],"|"),1,2)),"")</f>
        <v/>
      </c>
      <c r="F696" s="74"/>
      <c r="G696" s="74"/>
      <c r="H696" s="74" t="s">
        <v>451</v>
      </c>
      <c r="I696" s="74" t="s">
        <v>451</v>
      </c>
      <c r="J696" s="31"/>
      <c r="K696" s="74"/>
      <c r="L696" s="59" t="str">
        <f>IFERROR(TRIM(INDEX(_xlfn.TEXTSPLIT(Table3[[#This Row],[Name]],"|"),1,2)),"")</f>
        <v/>
      </c>
    </row>
    <row r="697" spans="1:12" s="22" customFormat="1" ht="14.4" hidden="1">
      <c r="A697" s="72" t="s">
        <v>1167</v>
      </c>
      <c r="B697" s="74"/>
      <c r="C697" s="74" t="s">
        <v>1690</v>
      </c>
      <c r="D697" s="33" t="str">
        <f t="shared" si="10"/>
        <v/>
      </c>
      <c r="E697" s="59" t="str">
        <f>IFERROR(TRIM(INDEX(_xlfn.TEXTSPLIT(Table3[[#This Row],[Name]],"|"),1,2)),"")</f>
        <v>Hi</v>
      </c>
      <c r="F697" s="74"/>
      <c r="G697" s="74"/>
      <c r="H697" s="74" t="s">
        <v>736</v>
      </c>
      <c r="I697" s="74" t="s">
        <v>451</v>
      </c>
      <c r="J697" s="31"/>
      <c r="K697" s="74"/>
      <c r="L697" s="59" t="str">
        <f>IFERROR(TRIM(INDEX(_xlfn.TEXTSPLIT(Table3[[#This Row],[Name]],"|"),1,2)),"")</f>
        <v>Hi</v>
      </c>
    </row>
    <row r="698" spans="1:12" s="22" customFormat="1" ht="14.4" hidden="1">
      <c r="A698" s="72" t="s">
        <v>1167</v>
      </c>
      <c r="B698" s="74"/>
      <c r="C698" s="74" t="s">
        <v>1691</v>
      </c>
      <c r="D698" s="33" t="str">
        <f t="shared" si="10"/>
        <v/>
      </c>
      <c r="E698" s="59" t="str">
        <f>IFERROR(TRIM(INDEX(_xlfn.TEXTSPLIT(Table3[[#This Row],[Name]],"|"),1,2)),"")</f>
        <v>HiHi</v>
      </c>
      <c r="F698" s="74"/>
      <c r="G698" s="74"/>
      <c r="H698" s="74" t="s">
        <v>736</v>
      </c>
      <c r="I698" s="74" t="s">
        <v>451</v>
      </c>
      <c r="J698" s="31"/>
      <c r="K698" s="74"/>
      <c r="L698" s="59" t="str">
        <f>IFERROR(TRIM(INDEX(_xlfn.TEXTSPLIT(Table3[[#This Row],[Name]],"|"),1,2)),"")</f>
        <v>HiHi</v>
      </c>
    </row>
    <row r="699" spans="1:12" s="22" customFormat="1" ht="14.4" hidden="1">
      <c r="A699" s="72" t="s">
        <v>1167</v>
      </c>
      <c r="B699" s="74"/>
      <c r="C699" s="74" t="s">
        <v>1692</v>
      </c>
      <c r="D699" s="33" t="str">
        <f t="shared" si="10"/>
        <v/>
      </c>
      <c r="E699" s="59" t="str">
        <f>IFERROR(TRIM(INDEX(_xlfn.TEXTSPLIT(Table3[[#This Row],[Name]],"|"),1,2)),"")</f>
        <v/>
      </c>
      <c r="F699" s="74"/>
      <c r="G699" s="74"/>
      <c r="H699" s="74" t="s">
        <v>451</v>
      </c>
      <c r="I699" s="74" t="s">
        <v>451</v>
      </c>
      <c r="J699" s="31"/>
      <c r="K699" s="74"/>
      <c r="L699" s="59" t="str">
        <f>IFERROR(TRIM(INDEX(_xlfn.TEXTSPLIT(Table3[[#This Row],[Name]],"|"),1,2)),"")</f>
        <v/>
      </c>
    </row>
    <row r="700" spans="1:12" s="22" customFormat="1" ht="14.4" hidden="1">
      <c r="A700" s="72" t="s">
        <v>1167</v>
      </c>
      <c r="B700" s="74"/>
      <c r="C700" s="74" t="s">
        <v>1693</v>
      </c>
      <c r="D700" s="33" t="str">
        <f t="shared" si="10"/>
        <v/>
      </c>
      <c r="E700" s="59" t="str">
        <f>IFERROR(TRIM(INDEX(_xlfn.TEXTSPLIT(Table3[[#This Row],[Name]],"|"),1,2)),"")</f>
        <v>Hi</v>
      </c>
      <c r="F700" s="74"/>
      <c r="G700" s="74"/>
      <c r="H700" s="74" t="s">
        <v>736</v>
      </c>
      <c r="I700" s="74" t="s">
        <v>451</v>
      </c>
      <c r="J700" s="31"/>
      <c r="K700" s="74"/>
      <c r="L700" s="59" t="str">
        <f>IFERROR(TRIM(INDEX(_xlfn.TEXTSPLIT(Table3[[#This Row],[Name]],"|"),1,2)),"")</f>
        <v>Hi</v>
      </c>
    </row>
    <row r="701" spans="1:12" s="22" customFormat="1" ht="14.4" hidden="1">
      <c r="A701" s="72" t="s">
        <v>1167</v>
      </c>
      <c r="B701" s="74"/>
      <c r="C701" s="74" t="s">
        <v>1694</v>
      </c>
      <c r="D701" s="33" t="str">
        <f t="shared" si="10"/>
        <v/>
      </c>
      <c r="E701" s="59" t="str">
        <f>IFERROR(TRIM(INDEX(_xlfn.TEXTSPLIT(Table3[[#This Row],[Name]],"|"),1,2)),"")</f>
        <v>HiHi</v>
      </c>
      <c r="F701" s="74"/>
      <c r="G701" s="74"/>
      <c r="H701" s="74" t="s">
        <v>736</v>
      </c>
      <c r="I701" s="74" t="s">
        <v>451</v>
      </c>
      <c r="J701" s="31"/>
      <c r="K701" s="74"/>
      <c r="L701" s="59" t="str">
        <f>IFERROR(TRIM(INDEX(_xlfn.TEXTSPLIT(Table3[[#This Row],[Name]],"|"),1,2)),"")</f>
        <v>HiHi</v>
      </c>
    </row>
    <row r="702" spans="1:12" s="22" customFormat="1" ht="14.4" hidden="1">
      <c r="A702" s="72" t="s">
        <v>1167</v>
      </c>
      <c r="B702" s="74"/>
      <c r="C702" s="74" t="s">
        <v>1695</v>
      </c>
      <c r="D702" s="33" t="str">
        <f t="shared" si="10"/>
        <v/>
      </c>
      <c r="E702" s="59" t="str">
        <f>IFERROR(TRIM(INDEX(_xlfn.TEXTSPLIT(Table3[[#This Row],[Name]],"|"),1,2)),"")</f>
        <v/>
      </c>
      <c r="F702" s="74"/>
      <c r="G702" s="74"/>
      <c r="H702" s="74" t="s">
        <v>451</v>
      </c>
      <c r="I702" s="74" t="s">
        <v>451</v>
      </c>
      <c r="J702" s="31"/>
      <c r="K702" s="74"/>
      <c r="L702" s="59" t="str">
        <f>IFERROR(TRIM(INDEX(_xlfn.TEXTSPLIT(Table3[[#This Row],[Name]],"|"),1,2)),"")</f>
        <v/>
      </c>
    </row>
    <row r="703" spans="1:12" s="22" customFormat="1" ht="14.4" hidden="1">
      <c r="A703" s="72" t="s">
        <v>1167</v>
      </c>
      <c r="B703" s="74"/>
      <c r="C703" s="74" t="s">
        <v>1696</v>
      </c>
      <c r="D703" s="33" t="str">
        <f t="shared" si="10"/>
        <v/>
      </c>
      <c r="E703" s="59" t="str">
        <f>IFERROR(TRIM(INDEX(_xlfn.TEXTSPLIT(Table3[[#This Row],[Name]],"|"),1,2)),"")</f>
        <v>Hi</v>
      </c>
      <c r="F703" s="74"/>
      <c r="G703" s="74"/>
      <c r="H703" s="74" t="s">
        <v>736</v>
      </c>
      <c r="I703" s="74" t="s">
        <v>451</v>
      </c>
      <c r="J703" s="31"/>
      <c r="K703" s="74"/>
      <c r="L703" s="59" t="str">
        <f>IFERROR(TRIM(INDEX(_xlfn.TEXTSPLIT(Table3[[#This Row],[Name]],"|"),1,2)),"")</f>
        <v>Hi</v>
      </c>
    </row>
    <row r="704" spans="1:12" s="22" customFormat="1" ht="14.4" hidden="1">
      <c r="A704" s="72" t="s">
        <v>1167</v>
      </c>
      <c r="B704" s="74"/>
      <c r="C704" s="74" t="s">
        <v>1697</v>
      </c>
      <c r="D704" s="33" t="str">
        <f t="shared" si="10"/>
        <v/>
      </c>
      <c r="E704" s="59" t="str">
        <f>IFERROR(TRIM(INDEX(_xlfn.TEXTSPLIT(Table3[[#This Row],[Name]],"|"),1,2)),"")</f>
        <v>HiHi</v>
      </c>
      <c r="F704" s="74"/>
      <c r="G704" s="74"/>
      <c r="H704" s="74" t="s">
        <v>736</v>
      </c>
      <c r="I704" s="74" t="s">
        <v>451</v>
      </c>
      <c r="J704" s="31"/>
      <c r="K704" s="74"/>
      <c r="L704" s="59" t="str">
        <f>IFERROR(TRIM(INDEX(_xlfn.TEXTSPLIT(Table3[[#This Row],[Name]],"|"),1,2)),"")</f>
        <v>HiHi</v>
      </c>
    </row>
    <row r="705" spans="1:12" s="22" customFormat="1" ht="14.4" hidden="1">
      <c r="A705" s="72" t="s">
        <v>1167</v>
      </c>
      <c r="B705" s="74"/>
      <c r="C705" s="74" t="s">
        <v>1698</v>
      </c>
      <c r="D705" s="33" t="str">
        <f t="shared" si="10"/>
        <v/>
      </c>
      <c r="E705" s="59" t="str">
        <f>IFERROR(TRIM(INDEX(_xlfn.TEXTSPLIT(Table3[[#This Row],[Name]],"|"),1,2)),"")</f>
        <v/>
      </c>
      <c r="F705" s="74"/>
      <c r="G705" s="74"/>
      <c r="H705" s="74" t="s">
        <v>451</v>
      </c>
      <c r="I705" s="74" t="s">
        <v>451</v>
      </c>
      <c r="J705" s="31"/>
      <c r="K705" s="74"/>
      <c r="L705" s="59" t="str">
        <f>IFERROR(TRIM(INDEX(_xlfn.TEXTSPLIT(Table3[[#This Row],[Name]],"|"),1,2)),"")</f>
        <v/>
      </c>
    </row>
    <row r="706" spans="1:12" s="22" customFormat="1" ht="14.4" hidden="1">
      <c r="A706" s="72" t="s">
        <v>1167</v>
      </c>
      <c r="B706" s="74"/>
      <c r="C706" s="74" t="s">
        <v>1699</v>
      </c>
      <c r="D706" s="33" t="str">
        <f t="shared" ref="D706:D769" si="11">_xlfn.REGEXREPLACE(F706, ".*-([A-Za-z]+)-([A-Za-z0-9]+).*", "$1$2")</f>
        <v/>
      </c>
      <c r="E706" s="59" t="str">
        <f>IFERROR(TRIM(INDEX(_xlfn.TEXTSPLIT(Table3[[#This Row],[Name]],"|"),1,2)),"")</f>
        <v>Hi</v>
      </c>
      <c r="F706" s="74"/>
      <c r="G706" s="74"/>
      <c r="H706" s="74" t="s">
        <v>736</v>
      </c>
      <c r="I706" s="74" t="s">
        <v>451</v>
      </c>
      <c r="J706" s="31"/>
      <c r="K706" s="74"/>
      <c r="L706" s="59" t="str">
        <f>IFERROR(TRIM(INDEX(_xlfn.TEXTSPLIT(Table3[[#This Row],[Name]],"|"),1,2)),"")</f>
        <v>Hi</v>
      </c>
    </row>
    <row r="707" spans="1:12" s="22" customFormat="1" ht="14.4" hidden="1">
      <c r="A707" s="72" t="s">
        <v>1167</v>
      </c>
      <c r="B707" s="74"/>
      <c r="C707" s="74" t="s">
        <v>1700</v>
      </c>
      <c r="D707" s="33" t="str">
        <f t="shared" si="11"/>
        <v/>
      </c>
      <c r="E707" s="59" t="str">
        <f>IFERROR(TRIM(INDEX(_xlfn.TEXTSPLIT(Table3[[#This Row],[Name]],"|"),1,2)),"")</f>
        <v>HiHi</v>
      </c>
      <c r="F707" s="74"/>
      <c r="G707" s="74"/>
      <c r="H707" s="74" t="s">
        <v>736</v>
      </c>
      <c r="I707" s="74" t="s">
        <v>451</v>
      </c>
      <c r="J707" s="31"/>
      <c r="K707" s="74"/>
      <c r="L707" s="59" t="str">
        <f>IFERROR(TRIM(INDEX(_xlfn.TEXTSPLIT(Table3[[#This Row],[Name]],"|"),1,2)),"")</f>
        <v>HiHi</v>
      </c>
    </row>
    <row r="708" spans="1:12" s="22" customFormat="1" ht="14.4" hidden="1">
      <c r="A708" s="72" t="s">
        <v>1167</v>
      </c>
      <c r="B708" s="74"/>
      <c r="C708" s="74" t="s">
        <v>1701</v>
      </c>
      <c r="D708" s="33" t="str">
        <f t="shared" si="11"/>
        <v/>
      </c>
      <c r="E708" s="59" t="str">
        <f>IFERROR(TRIM(INDEX(_xlfn.TEXTSPLIT(Table3[[#This Row],[Name]],"|"),1,2)),"")</f>
        <v/>
      </c>
      <c r="F708" s="74"/>
      <c r="G708" s="74"/>
      <c r="H708" s="74" t="s">
        <v>451</v>
      </c>
      <c r="I708" s="74" t="s">
        <v>451</v>
      </c>
      <c r="J708" s="31"/>
      <c r="K708" s="74"/>
      <c r="L708" s="59" t="str">
        <f>IFERROR(TRIM(INDEX(_xlfn.TEXTSPLIT(Table3[[#This Row],[Name]],"|"),1,2)),"")</f>
        <v/>
      </c>
    </row>
    <row r="709" spans="1:12" s="22" customFormat="1" ht="14.4" hidden="1">
      <c r="A709" s="72" t="s">
        <v>1167</v>
      </c>
      <c r="B709" s="74"/>
      <c r="C709" s="74" t="s">
        <v>1702</v>
      </c>
      <c r="D709" s="33" t="str">
        <f t="shared" si="11"/>
        <v/>
      </c>
      <c r="E709" s="59" t="str">
        <f>IFERROR(TRIM(INDEX(_xlfn.TEXTSPLIT(Table3[[#This Row],[Name]],"|"),1,2)),"")</f>
        <v>Hi</v>
      </c>
      <c r="F709" s="74"/>
      <c r="G709" s="74"/>
      <c r="H709" s="74" t="s">
        <v>736</v>
      </c>
      <c r="I709" s="74" t="s">
        <v>451</v>
      </c>
      <c r="J709" s="31"/>
      <c r="K709" s="74"/>
      <c r="L709" s="59" t="str">
        <f>IFERROR(TRIM(INDEX(_xlfn.TEXTSPLIT(Table3[[#This Row],[Name]],"|"),1,2)),"")</f>
        <v>Hi</v>
      </c>
    </row>
    <row r="710" spans="1:12" s="22" customFormat="1" ht="14.4" hidden="1">
      <c r="A710" s="72" t="s">
        <v>1167</v>
      </c>
      <c r="B710" s="74"/>
      <c r="C710" s="74" t="s">
        <v>1703</v>
      </c>
      <c r="D710" s="33" t="str">
        <f t="shared" si="11"/>
        <v/>
      </c>
      <c r="E710" s="59" t="str">
        <f>IFERROR(TRIM(INDEX(_xlfn.TEXTSPLIT(Table3[[#This Row],[Name]],"|"),1,2)),"")</f>
        <v>HiHi</v>
      </c>
      <c r="F710" s="74"/>
      <c r="G710" s="74"/>
      <c r="H710" s="74" t="s">
        <v>736</v>
      </c>
      <c r="I710" s="74" t="s">
        <v>451</v>
      </c>
      <c r="J710" s="31"/>
      <c r="K710" s="74"/>
      <c r="L710" s="59" t="str">
        <f>IFERROR(TRIM(INDEX(_xlfn.TEXTSPLIT(Table3[[#This Row],[Name]],"|"),1,2)),"")</f>
        <v>HiHi</v>
      </c>
    </row>
    <row r="711" spans="1:12" s="22" customFormat="1" ht="14.4" hidden="1">
      <c r="A711" s="72" t="s">
        <v>1167</v>
      </c>
      <c r="B711" s="74"/>
      <c r="C711" s="74" t="s">
        <v>1704</v>
      </c>
      <c r="D711" s="33" t="str">
        <f t="shared" si="11"/>
        <v/>
      </c>
      <c r="E711" s="59" t="str">
        <f>IFERROR(TRIM(INDEX(_xlfn.TEXTSPLIT(Table3[[#This Row],[Name]],"|"),1,2)),"")</f>
        <v>Lo</v>
      </c>
      <c r="F711" s="74"/>
      <c r="G711" s="74"/>
      <c r="H711" s="74" t="s">
        <v>736</v>
      </c>
      <c r="I711" s="74" t="s">
        <v>451</v>
      </c>
      <c r="J711" s="31"/>
      <c r="K711" s="74"/>
      <c r="L711" s="59" t="str">
        <f>IFERROR(TRIM(INDEX(_xlfn.TEXTSPLIT(Table3[[#This Row],[Name]],"|"),1,2)),"")</f>
        <v>Lo</v>
      </c>
    </row>
    <row r="712" spans="1:12" s="22" customFormat="1" ht="14.4" hidden="1">
      <c r="A712" s="72" t="s">
        <v>1167</v>
      </c>
      <c r="B712" s="74"/>
      <c r="C712" s="74" t="s">
        <v>1705</v>
      </c>
      <c r="D712" s="33" t="str">
        <f t="shared" si="11"/>
        <v/>
      </c>
      <c r="E712" s="59" t="str">
        <f>IFERROR(TRIM(INDEX(_xlfn.TEXTSPLIT(Table3[[#This Row],[Name]],"|"),1,2)),"")</f>
        <v>LoLo</v>
      </c>
      <c r="F712" s="74"/>
      <c r="G712" s="74"/>
      <c r="H712" s="74" t="s">
        <v>736</v>
      </c>
      <c r="I712" s="74" t="s">
        <v>451</v>
      </c>
      <c r="J712" s="31"/>
      <c r="K712" s="74"/>
      <c r="L712" s="59" t="str">
        <f>IFERROR(TRIM(INDEX(_xlfn.TEXTSPLIT(Table3[[#This Row],[Name]],"|"),1,2)),"")</f>
        <v>LoLo</v>
      </c>
    </row>
    <row r="713" spans="1:12" s="22" customFormat="1" ht="14.4" hidden="1">
      <c r="A713" s="72" t="s">
        <v>1167</v>
      </c>
      <c r="B713" s="74"/>
      <c r="C713" s="74" t="s">
        <v>1706</v>
      </c>
      <c r="D713" s="33" t="str">
        <f t="shared" si="11"/>
        <v/>
      </c>
      <c r="E713" s="59" t="str">
        <f>IFERROR(TRIM(INDEX(_xlfn.TEXTSPLIT(Table3[[#This Row],[Name]],"|"),1,2)),"")</f>
        <v>Pre-alarm Hi</v>
      </c>
      <c r="F713" s="74"/>
      <c r="G713" s="74"/>
      <c r="H713" s="74" t="s">
        <v>736</v>
      </c>
      <c r="I713" s="74" t="s">
        <v>451</v>
      </c>
      <c r="J713" s="31"/>
      <c r="K713" s="74"/>
      <c r="L713" s="59" t="str">
        <f>IFERROR(TRIM(INDEX(_xlfn.TEXTSPLIT(Table3[[#This Row],[Name]],"|"),1,2)),"")</f>
        <v>Pre-alarm Hi</v>
      </c>
    </row>
    <row r="714" spans="1:12" s="22" customFormat="1" ht="14.4" hidden="1">
      <c r="A714" s="72" t="s">
        <v>1167</v>
      </c>
      <c r="B714" s="74"/>
      <c r="C714" s="74" t="s">
        <v>1707</v>
      </c>
      <c r="D714" s="33" t="str">
        <f t="shared" si="11"/>
        <v/>
      </c>
      <c r="E714" s="59" t="str">
        <f>IFERROR(TRIM(INDEX(_xlfn.TEXTSPLIT(Table3[[#This Row],[Name]],"|"),1,2)),"")</f>
        <v>Pre-alarm Lo</v>
      </c>
      <c r="F714" s="74"/>
      <c r="G714" s="74"/>
      <c r="H714" s="74" t="s">
        <v>736</v>
      </c>
      <c r="I714" s="74" t="s">
        <v>451</v>
      </c>
      <c r="J714" s="31"/>
      <c r="K714" s="74"/>
      <c r="L714" s="59" t="str">
        <f>IFERROR(TRIM(INDEX(_xlfn.TEXTSPLIT(Table3[[#This Row],[Name]],"|"),1,2)),"")</f>
        <v>Pre-alarm Lo</v>
      </c>
    </row>
    <row r="715" spans="1:12" s="22" customFormat="1" ht="14.4" hidden="1">
      <c r="A715" s="72" t="s">
        <v>1167</v>
      </c>
      <c r="B715" s="74"/>
      <c r="C715" s="74" t="s">
        <v>1708</v>
      </c>
      <c r="D715" s="33" t="str">
        <f t="shared" si="11"/>
        <v/>
      </c>
      <c r="E715" s="59" t="str">
        <f>IFERROR(TRIM(INDEX(_xlfn.TEXTSPLIT(Table3[[#This Row],[Name]],"|"),1,2)),"")</f>
        <v/>
      </c>
      <c r="F715" s="74"/>
      <c r="G715" s="74"/>
      <c r="H715" s="74" t="s">
        <v>451</v>
      </c>
      <c r="I715" s="74" t="s">
        <v>451</v>
      </c>
      <c r="J715" s="31"/>
      <c r="K715" s="74"/>
      <c r="L715" s="59" t="str">
        <f>IFERROR(TRIM(INDEX(_xlfn.TEXTSPLIT(Table3[[#This Row],[Name]],"|"),1,2)),"")</f>
        <v/>
      </c>
    </row>
    <row r="716" spans="1:12" s="22" customFormat="1" ht="14.4" hidden="1">
      <c r="A716" s="72" t="s">
        <v>1167</v>
      </c>
      <c r="B716" s="74"/>
      <c r="C716" s="74" t="s">
        <v>1709</v>
      </c>
      <c r="D716" s="33" t="str">
        <f t="shared" si="11"/>
        <v/>
      </c>
      <c r="E716" s="59" t="str">
        <f>IFERROR(TRIM(INDEX(_xlfn.TEXTSPLIT(Table3[[#This Row],[Name]],"|"),1,2)),"")</f>
        <v>Hi</v>
      </c>
      <c r="F716" s="74"/>
      <c r="G716" s="74"/>
      <c r="H716" s="74" t="s">
        <v>736</v>
      </c>
      <c r="I716" s="74" t="s">
        <v>451</v>
      </c>
      <c r="J716" s="31"/>
      <c r="K716" s="74"/>
      <c r="L716" s="59" t="str">
        <f>IFERROR(TRIM(INDEX(_xlfn.TEXTSPLIT(Table3[[#This Row],[Name]],"|"),1,2)),"")</f>
        <v>Hi</v>
      </c>
    </row>
    <row r="717" spans="1:12" s="22" customFormat="1" ht="14.4" hidden="1">
      <c r="A717" s="72" t="s">
        <v>1167</v>
      </c>
      <c r="B717" s="74"/>
      <c r="C717" s="74" t="s">
        <v>1710</v>
      </c>
      <c r="D717" s="33" t="str">
        <f t="shared" si="11"/>
        <v/>
      </c>
      <c r="E717" s="59" t="str">
        <f>IFERROR(TRIM(INDEX(_xlfn.TEXTSPLIT(Table3[[#This Row],[Name]],"|"),1,2)),"")</f>
        <v>HiHi</v>
      </c>
      <c r="F717" s="74"/>
      <c r="G717" s="74"/>
      <c r="H717" s="74" t="s">
        <v>736</v>
      </c>
      <c r="I717" s="74" t="s">
        <v>451</v>
      </c>
      <c r="J717" s="31"/>
      <c r="K717" s="74"/>
      <c r="L717" s="59" t="str">
        <f>IFERROR(TRIM(INDEX(_xlfn.TEXTSPLIT(Table3[[#This Row],[Name]],"|"),1,2)),"")</f>
        <v>HiHi</v>
      </c>
    </row>
    <row r="718" spans="1:12" s="22" customFormat="1" ht="14.4" hidden="1">
      <c r="A718" s="72" t="s">
        <v>1167</v>
      </c>
      <c r="B718" s="74"/>
      <c r="C718" s="74" t="s">
        <v>1711</v>
      </c>
      <c r="D718" s="33" t="str">
        <f t="shared" si="11"/>
        <v/>
      </c>
      <c r="E718" s="59" t="str">
        <f>IFERROR(TRIM(INDEX(_xlfn.TEXTSPLIT(Table3[[#This Row],[Name]],"|"),1,2)),"")</f>
        <v>Lo</v>
      </c>
      <c r="F718" s="74"/>
      <c r="G718" s="74"/>
      <c r="H718" s="74" t="s">
        <v>736</v>
      </c>
      <c r="I718" s="74" t="s">
        <v>451</v>
      </c>
      <c r="J718" s="31"/>
      <c r="K718" s="74"/>
      <c r="L718" s="59" t="str">
        <f>IFERROR(TRIM(INDEX(_xlfn.TEXTSPLIT(Table3[[#This Row],[Name]],"|"),1,2)),"")</f>
        <v>Lo</v>
      </c>
    </row>
    <row r="719" spans="1:12" s="22" customFormat="1" ht="14.4" hidden="1">
      <c r="A719" s="72" t="s">
        <v>1167</v>
      </c>
      <c r="B719" s="74"/>
      <c r="C719" s="74" t="s">
        <v>1712</v>
      </c>
      <c r="D719" s="33" t="str">
        <f t="shared" si="11"/>
        <v/>
      </c>
      <c r="E719" s="59" t="str">
        <f>IFERROR(TRIM(INDEX(_xlfn.TEXTSPLIT(Table3[[#This Row],[Name]],"|"),1,2)),"")</f>
        <v>LoLo</v>
      </c>
      <c r="F719" s="74"/>
      <c r="G719" s="74"/>
      <c r="H719" s="74" t="s">
        <v>736</v>
      </c>
      <c r="I719" s="74" t="s">
        <v>451</v>
      </c>
      <c r="J719" s="31"/>
      <c r="K719" s="74"/>
      <c r="L719" s="59" t="str">
        <f>IFERROR(TRIM(INDEX(_xlfn.TEXTSPLIT(Table3[[#This Row],[Name]],"|"),1,2)),"")</f>
        <v>LoLo</v>
      </c>
    </row>
    <row r="720" spans="1:12" s="22" customFormat="1" ht="14.4" hidden="1">
      <c r="A720" s="72" t="s">
        <v>1167</v>
      </c>
      <c r="B720" s="74"/>
      <c r="C720" s="74" t="s">
        <v>1713</v>
      </c>
      <c r="D720" s="33" t="str">
        <f t="shared" si="11"/>
        <v/>
      </c>
      <c r="E720" s="59" t="str">
        <f>IFERROR(TRIM(INDEX(_xlfn.TEXTSPLIT(Table3[[#This Row],[Name]],"|"),1,2)),"")</f>
        <v/>
      </c>
      <c r="F720" s="74"/>
      <c r="G720" s="74"/>
      <c r="H720" s="74" t="s">
        <v>451</v>
      </c>
      <c r="I720" s="74" t="s">
        <v>451</v>
      </c>
      <c r="J720" s="31"/>
      <c r="K720" s="74"/>
      <c r="L720" s="59" t="str">
        <f>IFERROR(TRIM(INDEX(_xlfn.TEXTSPLIT(Table3[[#This Row],[Name]],"|"),1,2)),"")</f>
        <v/>
      </c>
    </row>
    <row r="721" spans="1:12" s="22" customFormat="1" ht="14.4" hidden="1">
      <c r="A721" s="72" t="s">
        <v>1167</v>
      </c>
      <c r="B721" s="74"/>
      <c r="C721" s="74" t="s">
        <v>1714</v>
      </c>
      <c r="D721" s="33" t="str">
        <f t="shared" si="11"/>
        <v/>
      </c>
      <c r="E721" s="59" t="str">
        <f>IFERROR(TRIM(INDEX(_xlfn.TEXTSPLIT(Table3[[#This Row],[Name]],"|"),1,2)),"")</f>
        <v>Hi</v>
      </c>
      <c r="F721" s="74"/>
      <c r="G721" s="74"/>
      <c r="H721" s="74" t="s">
        <v>736</v>
      </c>
      <c r="I721" s="74" t="s">
        <v>451</v>
      </c>
      <c r="J721" s="31"/>
      <c r="K721" s="74"/>
      <c r="L721" s="59" t="str">
        <f>IFERROR(TRIM(INDEX(_xlfn.TEXTSPLIT(Table3[[#This Row],[Name]],"|"),1,2)),"")</f>
        <v>Hi</v>
      </c>
    </row>
    <row r="722" spans="1:12" s="22" customFormat="1" ht="14.4" hidden="1">
      <c r="A722" s="72" t="s">
        <v>1167</v>
      </c>
      <c r="B722" s="74"/>
      <c r="C722" s="74" t="s">
        <v>1715</v>
      </c>
      <c r="D722" s="33" t="str">
        <f t="shared" si="11"/>
        <v/>
      </c>
      <c r="E722" s="59" t="str">
        <f>IFERROR(TRIM(INDEX(_xlfn.TEXTSPLIT(Table3[[#This Row],[Name]],"|"),1,2)),"")</f>
        <v>HiHi</v>
      </c>
      <c r="F722" s="74"/>
      <c r="G722" s="74"/>
      <c r="H722" s="74" t="s">
        <v>736</v>
      </c>
      <c r="I722" s="74" t="s">
        <v>451</v>
      </c>
      <c r="J722" s="31"/>
      <c r="K722" s="74"/>
      <c r="L722" s="59" t="str">
        <f>IFERROR(TRIM(INDEX(_xlfn.TEXTSPLIT(Table3[[#This Row],[Name]],"|"),1,2)),"")</f>
        <v>HiHi</v>
      </c>
    </row>
    <row r="723" spans="1:12" s="22" customFormat="1" ht="14.4" hidden="1">
      <c r="A723" s="72" t="s">
        <v>1167</v>
      </c>
      <c r="B723" s="74"/>
      <c r="C723" s="74" t="s">
        <v>1716</v>
      </c>
      <c r="D723" s="33" t="str">
        <f t="shared" si="11"/>
        <v/>
      </c>
      <c r="E723" s="59" t="str">
        <f>IFERROR(TRIM(INDEX(_xlfn.TEXTSPLIT(Table3[[#This Row],[Name]],"|"),1,2)),"")</f>
        <v>Pre-alarm Hi</v>
      </c>
      <c r="F723" s="74"/>
      <c r="G723" s="74"/>
      <c r="H723" s="74" t="s">
        <v>736</v>
      </c>
      <c r="I723" s="74" t="s">
        <v>451</v>
      </c>
      <c r="J723" s="31"/>
      <c r="K723" s="74"/>
      <c r="L723" s="59" t="str">
        <f>IFERROR(TRIM(INDEX(_xlfn.TEXTSPLIT(Table3[[#This Row],[Name]],"|"),1,2)),"")</f>
        <v>Pre-alarm Hi</v>
      </c>
    </row>
    <row r="724" spans="1:12" s="22" customFormat="1" ht="14.4" hidden="1">
      <c r="A724" s="72" t="s">
        <v>1167</v>
      </c>
      <c r="B724" s="74"/>
      <c r="C724" s="74" t="s">
        <v>1717</v>
      </c>
      <c r="D724" s="33" t="str">
        <f t="shared" si="11"/>
        <v/>
      </c>
      <c r="E724" s="59" t="str">
        <f>IFERROR(TRIM(INDEX(_xlfn.TEXTSPLIT(Table3[[#This Row],[Name]],"|"),1,2)),"")</f>
        <v/>
      </c>
      <c r="F724" s="74"/>
      <c r="G724" s="74"/>
      <c r="H724" s="74" t="s">
        <v>451</v>
      </c>
      <c r="I724" s="74" t="s">
        <v>451</v>
      </c>
      <c r="J724" s="31"/>
      <c r="K724" s="74"/>
      <c r="L724" s="59" t="str">
        <f>IFERROR(TRIM(INDEX(_xlfn.TEXTSPLIT(Table3[[#This Row],[Name]],"|"),1,2)),"")</f>
        <v/>
      </c>
    </row>
    <row r="725" spans="1:12" s="22" customFormat="1" ht="14.4" hidden="1">
      <c r="A725" s="72" t="s">
        <v>1167</v>
      </c>
      <c r="B725" s="74"/>
      <c r="C725" s="74" t="s">
        <v>1718</v>
      </c>
      <c r="D725" s="33" t="str">
        <f t="shared" si="11"/>
        <v/>
      </c>
      <c r="E725" s="59" t="str">
        <f>IFERROR(TRIM(INDEX(_xlfn.TEXTSPLIT(Table3[[#This Row],[Name]],"|"),1,2)),"")</f>
        <v>Hi</v>
      </c>
      <c r="F725" s="74"/>
      <c r="G725" s="74"/>
      <c r="H725" s="74" t="s">
        <v>736</v>
      </c>
      <c r="I725" s="74" t="s">
        <v>451</v>
      </c>
      <c r="J725" s="31"/>
      <c r="K725" s="74"/>
      <c r="L725" s="59" t="str">
        <f>IFERROR(TRIM(INDEX(_xlfn.TEXTSPLIT(Table3[[#This Row],[Name]],"|"),1,2)),"")</f>
        <v>Hi</v>
      </c>
    </row>
    <row r="726" spans="1:12" s="22" customFormat="1" ht="14.4" hidden="1">
      <c r="A726" s="72" t="s">
        <v>1167</v>
      </c>
      <c r="B726" s="74"/>
      <c r="C726" s="74" t="s">
        <v>1719</v>
      </c>
      <c r="D726" s="33" t="str">
        <f t="shared" si="11"/>
        <v/>
      </c>
      <c r="E726" s="59" t="str">
        <f>IFERROR(TRIM(INDEX(_xlfn.TEXTSPLIT(Table3[[#This Row],[Name]],"|"),1,2)),"")</f>
        <v>HiHi</v>
      </c>
      <c r="F726" s="74"/>
      <c r="G726" s="74"/>
      <c r="H726" s="74" t="s">
        <v>736</v>
      </c>
      <c r="I726" s="74" t="s">
        <v>451</v>
      </c>
      <c r="J726" s="31"/>
      <c r="K726" s="74"/>
      <c r="L726" s="59" t="str">
        <f>IFERROR(TRIM(INDEX(_xlfn.TEXTSPLIT(Table3[[#This Row],[Name]],"|"),1,2)),"")</f>
        <v>HiHi</v>
      </c>
    </row>
    <row r="727" spans="1:12" s="22" customFormat="1" ht="14.4" hidden="1">
      <c r="A727" s="72" t="s">
        <v>1167</v>
      </c>
      <c r="B727" s="74"/>
      <c r="C727" s="74" t="s">
        <v>1720</v>
      </c>
      <c r="D727" s="33" t="str">
        <f t="shared" si="11"/>
        <v/>
      </c>
      <c r="E727" s="59" t="str">
        <f>IFERROR(TRIM(INDEX(_xlfn.TEXTSPLIT(Table3[[#This Row],[Name]],"|"),1,2)),"")</f>
        <v>Pre-alarm Hi</v>
      </c>
      <c r="F727" s="74"/>
      <c r="G727" s="74"/>
      <c r="H727" s="74" t="s">
        <v>736</v>
      </c>
      <c r="I727" s="74" t="s">
        <v>451</v>
      </c>
      <c r="J727" s="31"/>
      <c r="K727" s="74"/>
      <c r="L727" s="59" t="str">
        <f>IFERROR(TRIM(INDEX(_xlfn.TEXTSPLIT(Table3[[#This Row],[Name]],"|"),1,2)),"")</f>
        <v>Pre-alarm Hi</v>
      </c>
    </row>
    <row r="728" spans="1:12" ht="14.4">
      <c r="A728" s="56" t="s">
        <v>1167</v>
      </c>
      <c r="B728" s="33"/>
      <c r="C728" s="33" t="s">
        <v>1721</v>
      </c>
      <c r="D728" s="33" t="str">
        <f t="shared" si="11"/>
        <v/>
      </c>
      <c r="E728" s="57" t="str">
        <f>IFERROR(TRIM(INDEX(_xlfn.TEXTSPLIT(Table3[[#This Row],[Name]],"|"),1,2)),"")</f>
        <v/>
      </c>
      <c r="F728" s="33"/>
      <c r="G728" s="33"/>
      <c r="H728" s="33" t="s">
        <v>530</v>
      </c>
      <c r="I728" s="33" t="s">
        <v>530</v>
      </c>
      <c r="J728" s="32"/>
      <c r="K728" s="33"/>
      <c r="L728" s="57" t="str">
        <f>IFERROR(TRIM(INDEX(_xlfn.TEXTSPLIT(Table3[[#This Row],[Name]],"|"),1,2)),"")</f>
        <v/>
      </c>
    </row>
    <row r="729" spans="1:12" ht="14.4" hidden="1">
      <c r="A729" s="56" t="s">
        <v>1167</v>
      </c>
      <c r="B729" s="33"/>
      <c r="C729" s="33" t="s">
        <v>1722</v>
      </c>
      <c r="D729" s="33" t="str">
        <f t="shared" si="11"/>
        <v/>
      </c>
      <c r="E729" s="57" t="str">
        <f>IFERROR(TRIM(INDEX(_xlfn.TEXTSPLIT(Table3[[#This Row],[Name]],"|"),1,2)),"")</f>
        <v>Hi</v>
      </c>
      <c r="F729" s="33"/>
      <c r="G729" s="33"/>
      <c r="H729" s="33" t="s">
        <v>736</v>
      </c>
      <c r="I729" s="33" t="s">
        <v>530</v>
      </c>
      <c r="J729" s="32"/>
      <c r="K729" s="33"/>
      <c r="L729" s="57" t="str">
        <f>IFERROR(TRIM(INDEX(_xlfn.TEXTSPLIT(Table3[[#This Row],[Name]],"|"),1,2)),"")</f>
        <v>Hi</v>
      </c>
    </row>
    <row r="730" spans="1:12" ht="14.4" hidden="1">
      <c r="A730" s="56" t="s">
        <v>1167</v>
      </c>
      <c r="B730" s="33"/>
      <c r="C730" s="33" t="s">
        <v>1723</v>
      </c>
      <c r="D730" s="33" t="str">
        <f t="shared" si="11"/>
        <v/>
      </c>
      <c r="E730" s="57" t="str">
        <f>IFERROR(TRIM(INDEX(_xlfn.TEXTSPLIT(Table3[[#This Row],[Name]],"|"),1,2)),"")</f>
        <v>Lo</v>
      </c>
      <c r="F730" s="33"/>
      <c r="G730" s="33"/>
      <c r="H730" s="33" t="s">
        <v>736</v>
      </c>
      <c r="I730" s="33" t="s">
        <v>530</v>
      </c>
      <c r="J730" s="32"/>
      <c r="K730" s="33"/>
      <c r="L730" s="57" t="str">
        <f>IFERROR(TRIM(INDEX(_xlfn.TEXTSPLIT(Table3[[#This Row],[Name]],"|"),1,2)),"")</f>
        <v>Lo</v>
      </c>
    </row>
    <row r="731" spans="1:12" ht="14.4" hidden="1">
      <c r="A731" s="56" t="s">
        <v>1167</v>
      </c>
      <c r="B731" s="33"/>
      <c r="C731" s="33" t="s">
        <v>1724</v>
      </c>
      <c r="D731" s="33" t="str">
        <f t="shared" si="11"/>
        <v/>
      </c>
      <c r="E731" s="57" t="str">
        <f>IFERROR(TRIM(INDEX(_xlfn.TEXTSPLIT(Table3[[#This Row],[Name]],"|"),1,2)),"")</f>
        <v>Pre-alarm Hi</v>
      </c>
      <c r="F731" s="33"/>
      <c r="G731" s="33"/>
      <c r="H731" s="33" t="s">
        <v>736</v>
      </c>
      <c r="I731" s="33" t="s">
        <v>530</v>
      </c>
      <c r="J731" s="32"/>
      <c r="K731" s="33"/>
      <c r="L731" s="57" t="str">
        <f>IFERROR(TRIM(INDEX(_xlfn.TEXTSPLIT(Table3[[#This Row],[Name]],"|"),1,2)),"")</f>
        <v>Pre-alarm Hi</v>
      </c>
    </row>
    <row r="732" spans="1:12" ht="14.4" hidden="1">
      <c r="A732" s="56" t="s">
        <v>1167</v>
      </c>
      <c r="B732" s="33"/>
      <c r="C732" s="33" t="s">
        <v>1725</v>
      </c>
      <c r="D732" s="33" t="str">
        <f t="shared" si="11"/>
        <v/>
      </c>
      <c r="E732" s="57" t="str">
        <f>IFERROR(TRIM(INDEX(_xlfn.TEXTSPLIT(Table3[[#This Row],[Name]],"|"),1,2)),"")</f>
        <v>Pre-alarm Lo</v>
      </c>
      <c r="F732" s="33"/>
      <c r="G732" s="33"/>
      <c r="H732" s="33" t="s">
        <v>736</v>
      </c>
      <c r="I732" s="33" t="s">
        <v>530</v>
      </c>
      <c r="J732" s="32"/>
      <c r="K732" s="33"/>
      <c r="L732" s="57" t="str">
        <f>IFERROR(TRIM(INDEX(_xlfn.TEXTSPLIT(Table3[[#This Row],[Name]],"|"),1,2)),"")</f>
        <v>Pre-alarm Lo</v>
      </c>
    </row>
    <row r="733" spans="1:12" ht="14.4" hidden="1">
      <c r="A733" s="56" t="s">
        <v>1167</v>
      </c>
      <c r="B733" s="33"/>
      <c r="C733" s="33" t="s">
        <v>1726</v>
      </c>
      <c r="D733" s="33" t="str">
        <f t="shared" si="11"/>
        <v/>
      </c>
      <c r="E733" s="57" t="str">
        <f>IFERROR(TRIM(INDEX(_xlfn.TEXTSPLIT(Table3[[#This Row],[Name]],"|"),1,2)),"")</f>
        <v/>
      </c>
      <c r="F733" s="33"/>
      <c r="G733" s="33"/>
      <c r="H733" s="33" t="s">
        <v>1210</v>
      </c>
      <c r="I733" s="33" t="s">
        <v>1210</v>
      </c>
      <c r="J733" s="32"/>
      <c r="K733" s="33"/>
      <c r="L733" s="57" t="str">
        <f>IFERROR(TRIM(INDEX(_xlfn.TEXTSPLIT(Table3[[#This Row],[Name]],"|"),1,2)),"")</f>
        <v/>
      </c>
    </row>
    <row r="734" spans="1:12" s="22" customFormat="1" ht="14.4" hidden="1">
      <c r="A734" s="72" t="s">
        <v>1167</v>
      </c>
      <c r="B734" s="74"/>
      <c r="C734" s="74" t="s">
        <v>1727</v>
      </c>
      <c r="D734" s="33" t="str">
        <f t="shared" si="11"/>
        <v/>
      </c>
      <c r="E734" s="59" t="str">
        <f>IFERROR(TRIM(INDEX(_xlfn.TEXTSPLIT(Table3[[#This Row],[Name]],"|"),1,2)),"")</f>
        <v/>
      </c>
      <c r="F734" s="74"/>
      <c r="G734" s="74"/>
      <c r="H734" s="74" t="s">
        <v>451</v>
      </c>
      <c r="I734" s="74" t="s">
        <v>451</v>
      </c>
      <c r="J734" s="31"/>
      <c r="K734" s="74"/>
      <c r="L734" s="59" t="str">
        <f>IFERROR(TRIM(INDEX(_xlfn.TEXTSPLIT(Table3[[#This Row],[Name]],"|"),1,2)),"")</f>
        <v/>
      </c>
    </row>
    <row r="735" spans="1:12" s="22" customFormat="1" ht="14.4" hidden="1">
      <c r="A735" s="72" t="s">
        <v>1167</v>
      </c>
      <c r="B735" s="74"/>
      <c r="C735" s="74" t="s">
        <v>1728</v>
      </c>
      <c r="D735" s="33" t="str">
        <f t="shared" si="11"/>
        <v/>
      </c>
      <c r="E735" s="59" t="str">
        <f>IFERROR(TRIM(INDEX(_xlfn.TEXTSPLIT(Table3[[#This Row],[Name]],"|"),1,2)),"")</f>
        <v>Lo</v>
      </c>
      <c r="F735" s="74"/>
      <c r="G735" s="74"/>
      <c r="H735" s="74" t="s">
        <v>736</v>
      </c>
      <c r="I735" s="74" t="s">
        <v>451</v>
      </c>
      <c r="J735" s="31"/>
      <c r="K735" s="74"/>
      <c r="L735" s="59" t="str">
        <f>IFERROR(TRIM(INDEX(_xlfn.TEXTSPLIT(Table3[[#This Row],[Name]],"|"),1,2)),"")</f>
        <v>Lo</v>
      </c>
    </row>
    <row r="736" spans="1:12" ht="14.4" hidden="1">
      <c r="A736" s="56" t="s">
        <v>1167</v>
      </c>
      <c r="B736" s="33"/>
      <c r="C736" s="33" t="s">
        <v>572</v>
      </c>
      <c r="D736" s="33" t="str">
        <f t="shared" si="11"/>
        <v/>
      </c>
      <c r="E736" s="57" t="str">
        <f>IFERROR(TRIM(INDEX(_xlfn.TEXTSPLIT(Table3[[#This Row],[Name]],"|"),1,2)),"")</f>
        <v/>
      </c>
      <c r="F736" s="33"/>
      <c r="G736" s="33"/>
      <c r="H736" s="33" t="s">
        <v>1210</v>
      </c>
      <c r="I736" s="33" t="s">
        <v>1210</v>
      </c>
      <c r="J736" s="32"/>
      <c r="K736" s="33"/>
      <c r="L736" s="57" t="str">
        <f>IFERROR(TRIM(INDEX(_xlfn.TEXTSPLIT(Table3[[#This Row],[Name]],"|"),1,2)),"")</f>
        <v/>
      </c>
    </row>
    <row r="737" spans="1:12" s="22" customFormat="1" ht="14.4" hidden="1">
      <c r="A737" s="72" t="s">
        <v>1167</v>
      </c>
      <c r="B737" s="74"/>
      <c r="C737" s="74" t="s">
        <v>1729</v>
      </c>
      <c r="D737" s="33" t="str">
        <f t="shared" si="11"/>
        <v/>
      </c>
      <c r="E737" s="59" t="str">
        <f>IFERROR(TRIM(INDEX(_xlfn.TEXTSPLIT(Table3[[#This Row],[Name]],"|"),1,2)),"")</f>
        <v/>
      </c>
      <c r="F737" s="74"/>
      <c r="G737" s="74"/>
      <c r="H737" s="74" t="s">
        <v>446</v>
      </c>
      <c r="I737" s="74" t="s">
        <v>446</v>
      </c>
      <c r="J737" s="31"/>
      <c r="K737" s="74"/>
      <c r="L737" s="59" t="str">
        <f>IFERROR(TRIM(INDEX(_xlfn.TEXTSPLIT(Table3[[#This Row],[Name]],"|"),1,2)),"")</f>
        <v/>
      </c>
    </row>
    <row r="738" spans="1:12" s="22" customFormat="1" ht="14.4" hidden="1">
      <c r="A738" s="72" t="s">
        <v>1167</v>
      </c>
      <c r="B738" s="74"/>
      <c r="C738" s="74" t="s">
        <v>1730</v>
      </c>
      <c r="D738" s="33" t="str">
        <f t="shared" si="11"/>
        <v/>
      </c>
      <c r="E738" s="59" t="str">
        <f>IFERROR(TRIM(INDEX(_xlfn.TEXTSPLIT(Table3[[#This Row],[Name]],"|"),1,2)),"")</f>
        <v/>
      </c>
      <c r="F738" s="74"/>
      <c r="G738" s="74"/>
      <c r="H738" s="74" t="s">
        <v>461</v>
      </c>
      <c r="I738" s="74" t="s">
        <v>461</v>
      </c>
      <c r="J738" s="31"/>
      <c r="K738" s="74"/>
      <c r="L738" s="59" t="str">
        <f>IFERROR(TRIM(INDEX(_xlfn.TEXTSPLIT(Table3[[#This Row],[Name]],"|"),1,2)),"")</f>
        <v/>
      </c>
    </row>
    <row r="739" spans="1:12" s="22" customFormat="1" ht="14.4" hidden="1">
      <c r="A739" s="72" t="s">
        <v>1167</v>
      </c>
      <c r="B739" s="74"/>
      <c r="C739" s="74" t="s">
        <v>1731</v>
      </c>
      <c r="D739" s="33" t="str">
        <f t="shared" si="11"/>
        <v/>
      </c>
      <c r="E739" s="59" t="str">
        <f>IFERROR(TRIM(INDEX(_xlfn.TEXTSPLIT(Table3[[#This Row],[Name]],"|"),1,2)),"")</f>
        <v/>
      </c>
      <c r="F739" s="74"/>
      <c r="G739" s="74"/>
      <c r="H739" s="74" t="s">
        <v>461</v>
      </c>
      <c r="I739" s="74" t="s">
        <v>461</v>
      </c>
      <c r="J739" s="31"/>
      <c r="K739" s="74"/>
      <c r="L739" s="59" t="str">
        <f>IFERROR(TRIM(INDEX(_xlfn.TEXTSPLIT(Table3[[#This Row],[Name]],"|"),1,2)),"")</f>
        <v/>
      </c>
    </row>
    <row r="740" spans="1:12" s="22" customFormat="1" ht="14.4" hidden="1">
      <c r="A740" s="72" t="s">
        <v>1167</v>
      </c>
      <c r="B740" s="74"/>
      <c r="C740" s="74" t="s">
        <v>1732</v>
      </c>
      <c r="D740" s="33" t="str">
        <f t="shared" si="11"/>
        <v/>
      </c>
      <c r="E740" s="59" t="str">
        <f>IFERROR(TRIM(INDEX(_xlfn.TEXTSPLIT(Table3[[#This Row],[Name]],"|"),1,2)),"")</f>
        <v/>
      </c>
      <c r="F740" s="74"/>
      <c r="G740" s="74"/>
      <c r="H740" s="74" t="s">
        <v>451</v>
      </c>
      <c r="I740" s="74" t="s">
        <v>451</v>
      </c>
      <c r="J740" s="31"/>
      <c r="K740" s="74"/>
      <c r="L740" s="59" t="str">
        <f>IFERROR(TRIM(INDEX(_xlfn.TEXTSPLIT(Table3[[#This Row],[Name]],"|"),1,2)),"")</f>
        <v/>
      </c>
    </row>
    <row r="741" spans="1:12" s="22" customFormat="1" ht="14.4" hidden="1">
      <c r="A741" s="72" t="s">
        <v>1167</v>
      </c>
      <c r="B741" s="74"/>
      <c r="C741" s="74" t="s">
        <v>1733</v>
      </c>
      <c r="D741" s="33" t="str">
        <f t="shared" si="11"/>
        <v/>
      </c>
      <c r="E741" s="59" t="str">
        <f>IFERROR(TRIM(INDEX(_xlfn.TEXTSPLIT(Table3[[#This Row],[Name]],"|"),1,2)),"")</f>
        <v/>
      </c>
      <c r="F741" s="74"/>
      <c r="G741" s="74"/>
      <c r="H741" s="74" t="s">
        <v>451</v>
      </c>
      <c r="I741" s="74" t="s">
        <v>451</v>
      </c>
      <c r="J741" s="31"/>
      <c r="K741" s="74"/>
      <c r="L741" s="59" t="str">
        <f>IFERROR(TRIM(INDEX(_xlfn.TEXTSPLIT(Table3[[#This Row],[Name]],"|"),1,2)),"")</f>
        <v/>
      </c>
    </row>
    <row r="742" spans="1:12" s="22" customFormat="1" ht="14.4" hidden="1">
      <c r="A742" s="72" t="s">
        <v>1167</v>
      </c>
      <c r="B742" s="74"/>
      <c r="C742" s="74" t="s">
        <v>1734</v>
      </c>
      <c r="D742" s="33" t="str">
        <f t="shared" si="11"/>
        <v/>
      </c>
      <c r="E742" s="59" t="str">
        <f>IFERROR(TRIM(INDEX(_xlfn.TEXTSPLIT(Table3[[#This Row],[Name]],"|"),1,2)),"")</f>
        <v/>
      </c>
      <c r="F742" s="74"/>
      <c r="G742" s="74"/>
      <c r="H742" s="74" t="s">
        <v>451</v>
      </c>
      <c r="I742" s="74" t="s">
        <v>451</v>
      </c>
      <c r="J742" s="31"/>
      <c r="K742" s="74"/>
      <c r="L742" s="59" t="str">
        <f>IFERROR(TRIM(INDEX(_xlfn.TEXTSPLIT(Table3[[#This Row],[Name]],"|"),1,2)),"")</f>
        <v/>
      </c>
    </row>
    <row r="743" spans="1:12" s="22" customFormat="1" ht="14.4" hidden="1">
      <c r="A743" s="72" t="s">
        <v>1167</v>
      </c>
      <c r="B743" s="74"/>
      <c r="C743" s="74" t="s">
        <v>1735</v>
      </c>
      <c r="D743" s="33" t="str">
        <f t="shared" si="11"/>
        <v/>
      </c>
      <c r="E743" s="59" t="str">
        <f>IFERROR(TRIM(INDEX(_xlfn.TEXTSPLIT(Table3[[#This Row],[Name]],"|"),1,2)),"")</f>
        <v/>
      </c>
      <c r="F743" s="74"/>
      <c r="G743" s="74"/>
      <c r="H743" s="74" t="s">
        <v>451</v>
      </c>
      <c r="I743" s="74" t="s">
        <v>451</v>
      </c>
      <c r="J743" s="31"/>
      <c r="K743" s="74"/>
      <c r="L743" s="59" t="str">
        <f>IFERROR(TRIM(INDEX(_xlfn.TEXTSPLIT(Table3[[#This Row],[Name]],"|"),1,2)),"")</f>
        <v/>
      </c>
    </row>
    <row r="744" spans="1:12" s="22" customFormat="1" ht="14.4" hidden="1">
      <c r="A744" s="72" t="s">
        <v>1167</v>
      </c>
      <c r="B744" s="74"/>
      <c r="C744" s="74" t="s">
        <v>1736</v>
      </c>
      <c r="D744" s="33" t="str">
        <f t="shared" si="11"/>
        <v/>
      </c>
      <c r="E744" s="59" t="str">
        <f>IFERROR(TRIM(INDEX(_xlfn.TEXTSPLIT(Table3[[#This Row],[Name]],"|"),1,2)),"")</f>
        <v/>
      </c>
      <c r="F744" s="74"/>
      <c r="G744" s="74"/>
      <c r="H744" s="74" t="s">
        <v>451</v>
      </c>
      <c r="I744" s="74" t="s">
        <v>451</v>
      </c>
      <c r="J744" s="31"/>
      <c r="K744" s="74"/>
      <c r="L744" s="59" t="str">
        <f>IFERROR(TRIM(INDEX(_xlfn.TEXTSPLIT(Table3[[#This Row],[Name]],"|"),1,2)),"")</f>
        <v/>
      </c>
    </row>
    <row r="745" spans="1:12" s="22" customFormat="1" ht="14.4" hidden="1">
      <c r="A745" s="72" t="s">
        <v>1167</v>
      </c>
      <c r="B745" s="74"/>
      <c r="C745" s="74" t="s">
        <v>1737</v>
      </c>
      <c r="D745" s="33" t="str">
        <f t="shared" si="11"/>
        <v/>
      </c>
      <c r="E745" s="59" t="str">
        <f>IFERROR(TRIM(INDEX(_xlfn.TEXTSPLIT(Table3[[#This Row],[Name]],"|"),1,2)),"")</f>
        <v/>
      </c>
      <c r="F745" s="74"/>
      <c r="G745" s="74"/>
      <c r="H745" s="74" t="s">
        <v>451</v>
      </c>
      <c r="I745" s="74" t="s">
        <v>451</v>
      </c>
      <c r="J745" s="31"/>
      <c r="K745" s="74"/>
      <c r="L745" s="59" t="str">
        <f>IFERROR(TRIM(INDEX(_xlfn.TEXTSPLIT(Table3[[#This Row],[Name]],"|"),1,2)),"")</f>
        <v/>
      </c>
    </row>
    <row r="746" spans="1:12" s="22" customFormat="1" ht="14.4" hidden="1">
      <c r="A746" s="72" t="s">
        <v>1167</v>
      </c>
      <c r="B746" s="74"/>
      <c r="C746" s="74" t="s">
        <v>1738</v>
      </c>
      <c r="D746" s="33" t="str">
        <f t="shared" si="11"/>
        <v/>
      </c>
      <c r="E746" s="59" t="str">
        <f>IFERROR(TRIM(INDEX(_xlfn.TEXTSPLIT(Table3[[#This Row],[Name]],"|"),1,2)),"")</f>
        <v/>
      </c>
      <c r="F746" s="74"/>
      <c r="G746" s="74"/>
      <c r="H746" s="74" t="s">
        <v>451</v>
      </c>
      <c r="I746" s="74" t="s">
        <v>451</v>
      </c>
      <c r="J746" s="31"/>
      <c r="K746" s="74"/>
      <c r="L746" s="59" t="str">
        <f>IFERROR(TRIM(INDEX(_xlfn.TEXTSPLIT(Table3[[#This Row],[Name]],"|"),1,2)),"")</f>
        <v/>
      </c>
    </row>
    <row r="747" spans="1:12" s="22" customFormat="1" ht="14.4" hidden="1">
      <c r="A747" s="72" t="s">
        <v>1167</v>
      </c>
      <c r="B747" s="74"/>
      <c r="C747" s="74" t="s">
        <v>1739</v>
      </c>
      <c r="D747" s="33" t="str">
        <f t="shared" si="11"/>
        <v/>
      </c>
      <c r="E747" s="59" t="str">
        <f>IFERROR(TRIM(INDEX(_xlfn.TEXTSPLIT(Table3[[#This Row],[Name]],"|"),1,2)),"")</f>
        <v/>
      </c>
      <c r="F747" s="74"/>
      <c r="G747" s="74"/>
      <c r="H747" s="74" t="s">
        <v>451</v>
      </c>
      <c r="I747" s="74" t="s">
        <v>451</v>
      </c>
      <c r="J747" s="31"/>
      <c r="K747" s="74"/>
      <c r="L747" s="59" t="str">
        <f>IFERROR(TRIM(INDEX(_xlfn.TEXTSPLIT(Table3[[#This Row],[Name]],"|"),1,2)),"")</f>
        <v/>
      </c>
    </row>
    <row r="748" spans="1:12" s="22" customFormat="1" ht="14.4" hidden="1">
      <c r="A748" s="72" t="s">
        <v>1167</v>
      </c>
      <c r="B748" s="74"/>
      <c r="C748" s="74" t="s">
        <v>1740</v>
      </c>
      <c r="D748" s="33" t="str">
        <f t="shared" si="11"/>
        <v/>
      </c>
      <c r="E748" s="59" t="str">
        <f>IFERROR(TRIM(INDEX(_xlfn.TEXTSPLIT(Table3[[#This Row],[Name]],"|"),1,2)),"")</f>
        <v/>
      </c>
      <c r="F748" s="74"/>
      <c r="G748" s="74"/>
      <c r="H748" s="74" t="s">
        <v>451</v>
      </c>
      <c r="I748" s="74" t="s">
        <v>451</v>
      </c>
      <c r="J748" s="31"/>
      <c r="K748" s="74"/>
      <c r="L748" s="59" t="str">
        <f>IFERROR(TRIM(INDEX(_xlfn.TEXTSPLIT(Table3[[#This Row],[Name]],"|"),1,2)),"")</f>
        <v/>
      </c>
    </row>
    <row r="749" spans="1:12" s="22" customFormat="1" ht="14.4" hidden="1">
      <c r="A749" s="72" t="s">
        <v>1167</v>
      </c>
      <c r="B749" s="74"/>
      <c r="C749" s="74" t="s">
        <v>1741</v>
      </c>
      <c r="D749" s="33" t="str">
        <f t="shared" si="11"/>
        <v/>
      </c>
      <c r="E749" s="59" t="str">
        <f>IFERROR(TRIM(INDEX(_xlfn.TEXTSPLIT(Table3[[#This Row],[Name]],"|"),1,2)),"")</f>
        <v/>
      </c>
      <c r="F749" s="74"/>
      <c r="G749" s="74"/>
      <c r="H749" s="74" t="s">
        <v>451</v>
      </c>
      <c r="I749" s="74" t="s">
        <v>451</v>
      </c>
      <c r="J749" s="31"/>
      <c r="K749" s="74"/>
      <c r="L749" s="59" t="str">
        <f>IFERROR(TRIM(INDEX(_xlfn.TEXTSPLIT(Table3[[#This Row],[Name]],"|"),1,2)),"")</f>
        <v/>
      </c>
    </row>
    <row r="750" spans="1:12" s="22" customFormat="1" ht="14.4" hidden="1">
      <c r="A750" s="72" t="s">
        <v>1167</v>
      </c>
      <c r="B750" s="74"/>
      <c r="C750" s="74" t="s">
        <v>1742</v>
      </c>
      <c r="D750" s="33" t="str">
        <f t="shared" si="11"/>
        <v/>
      </c>
      <c r="E750" s="59" t="str">
        <f>IFERROR(TRIM(INDEX(_xlfn.TEXTSPLIT(Table3[[#This Row],[Name]],"|"),1,2)),"")</f>
        <v/>
      </c>
      <c r="F750" s="74"/>
      <c r="G750" s="74"/>
      <c r="H750" s="74" t="s">
        <v>451</v>
      </c>
      <c r="I750" s="74" t="s">
        <v>451</v>
      </c>
      <c r="J750" s="31"/>
      <c r="K750" s="74"/>
      <c r="L750" s="59" t="str">
        <f>IFERROR(TRIM(INDEX(_xlfn.TEXTSPLIT(Table3[[#This Row],[Name]],"|"),1,2)),"")</f>
        <v/>
      </c>
    </row>
    <row r="751" spans="1:12" ht="14.4" hidden="1">
      <c r="A751" s="56" t="s">
        <v>1167</v>
      </c>
      <c r="B751" s="33" t="s">
        <v>738</v>
      </c>
      <c r="C751" s="33" t="s">
        <v>1743</v>
      </c>
      <c r="D751" s="33" t="str">
        <f t="shared" si="11"/>
        <v>VT1135A</v>
      </c>
      <c r="E751" s="57" t="str">
        <f>IFERROR(TRIM(INDEX(_xlfn.TEXTSPLIT(Table3[[#This Row],[Name]],"|"),1,2)),"")</f>
        <v/>
      </c>
      <c r="F751" s="54" t="s">
        <v>1744</v>
      </c>
      <c r="G751" s="10" t="s">
        <v>840</v>
      </c>
      <c r="H751" s="33" t="s">
        <v>439</v>
      </c>
      <c r="I751" s="33" t="s">
        <v>439</v>
      </c>
      <c r="J751" s="32"/>
      <c r="K751" s="33" t="s">
        <v>1744</v>
      </c>
      <c r="L751" s="57" t="str">
        <f>IFERROR(TRIM(INDEX(_xlfn.TEXTSPLIT(Table3[[#This Row],[Name]],"|"),1,2)),"")</f>
        <v/>
      </c>
    </row>
    <row r="752" spans="1:12" ht="14.4" hidden="1">
      <c r="A752" s="56" t="s">
        <v>1167</v>
      </c>
      <c r="B752" s="33" t="s">
        <v>738</v>
      </c>
      <c r="C752" s="33" t="s">
        <v>1745</v>
      </c>
      <c r="D752" s="33" t="str">
        <f t="shared" si="11"/>
        <v>56</v>
      </c>
      <c r="E752" s="57" t="str">
        <f>IFERROR(TRIM(INDEX(_xlfn.TEXTSPLIT(Table3[[#This Row],[Name]],"|"),1,2)),"")</f>
        <v>Hi</v>
      </c>
      <c r="F752" s="33">
        <v>56</v>
      </c>
      <c r="G752" s="10" t="s">
        <v>840</v>
      </c>
      <c r="H752" s="33" t="s">
        <v>736</v>
      </c>
      <c r="I752" s="33" t="s">
        <v>439</v>
      </c>
      <c r="J752" s="32"/>
      <c r="K752" s="33" t="s">
        <v>1744</v>
      </c>
      <c r="L752" s="57" t="str">
        <f>IFERROR(TRIM(INDEX(_xlfn.TEXTSPLIT(Table3[[#This Row],[Name]],"|"),1,2)),"")</f>
        <v>Hi</v>
      </c>
    </row>
    <row r="753" spans="1:12" ht="14.4" hidden="1">
      <c r="A753" s="56" t="s">
        <v>1167</v>
      </c>
      <c r="B753" s="33" t="s">
        <v>738</v>
      </c>
      <c r="C753" s="33" t="s">
        <v>1746</v>
      </c>
      <c r="D753" s="33" t="str">
        <f t="shared" si="11"/>
        <v>69</v>
      </c>
      <c r="E753" s="57" t="str">
        <f>IFERROR(TRIM(INDEX(_xlfn.TEXTSPLIT(Table3[[#This Row],[Name]],"|"),1,2)),"")</f>
        <v>HiHi</v>
      </c>
      <c r="F753" s="33">
        <v>69</v>
      </c>
      <c r="G753" s="10" t="s">
        <v>840</v>
      </c>
      <c r="H753" s="33" t="s">
        <v>736</v>
      </c>
      <c r="I753" s="33" t="s">
        <v>439</v>
      </c>
      <c r="J753" s="32"/>
      <c r="K753" s="33" t="s">
        <v>1744</v>
      </c>
      <c r="L753" s="57" t="str">
        <f>IFERROR(TRIM(INDEX(_xlfn.TEXTSPLIT(Table3[[#This Row],[Name]],"|"),1,2)),"")</f>
        <v>HiHi</v>
      </c>
    </row>
    <row r="754" spans="1:12" ht="14.4" hidden="1">
      <c r="A754" s="56" t="s">
        <v>1167</v>
      </c>
      <c r="B754" s="33" t="s">
        <v>738</v>
      </c>
      <c r="C754" s="33" t="s">
        <v>1747</v>
      </c>
      <c r="D754" s="33" t="str">
        <f t="shared" si="11"/>
        <v/>
      </c>
      <c r="E754" s="57" t="str">
        <f>IFERROR(TRIM(INDEX(_xlfn.TEXTSPLIT(Table3[[#This Row],[Name]],"|"),1,2)),"")</f>
        <v>Pre-alarm Hi</v>
      </c>
      <c r="F754" s="33"/>
      <c r="G754" s="10" t="s">
        <v>840</v>
      </c>
      <c r="H754" s="33" t="s">
        <v>736</v>
      </c>
      <c r="I754" s="33" t="s">
        <v>439</v>
      </c>
      <c r="J754" s="32"/>
      <c r="K754" s="33" t="s">
        <v>1744</v>
      </c>
      <c r="L754" s="57" t="str">
        <f>IFERROR(TRIM(INDEX(_xlfn.TEXTSPLIT(Table3[[#This Row],[Name]],"|"),1,2)),"")</f>
        <v>Pre-alarm Hi</v>
      </c>
    </row>
    <row r="755" spans="1:12" ht="14.4" hidden="1">
      <c r="A755" s="56" t="s">
        <v>1167</v>
      </c>
      <c r="B755" s="33" t="s">
        <v>738</v>
      </c>
      <c r="C755" s="33" t="s">
        <v>1748</v>
      </c>
      <c r="D755" s="33" t="str">
        <f t="shared" si="11"/>
        <v>VT1135B</v>
      </c>
      <c r="E755" s="57" t="str">
        <f>IFERROR(TRIM(INDEX(_xlfn.TEXTSPLIT(Table3[[#This Row],[Name]],"|"),1,2)),"")</f>
        <v/>
      </c>
      <c r="F755" s="54" t="s">
        <v>1749</v>
      </c>
      <c r="G755" s="10" t="s">
        <v>840</v>
      </c>
      <c r="H755" s="33" t="s">
        <v>439</v>
      </c>
      <c r="I755" s="33" t="s">
        <v>439</v>
      </c>
      <c r="J755" s="32"/>
      <c r="K755" s="33" t="s">
        <v>1749</v>
      </c>
      <c r="L755" s="57" t="str">
        <f>IFERROR(TRIM(INDEX(_xlfn.TEXTSPLIT(Table3[[#This Row],[Name]],"|"),1,2)),"")</f>
        <v/>
      </c>
    </row>
    <row r="756" spans="1:12" ht="14.4" hidden="1">
      <c r="A756" s="56" t="s">
        <v>1167</v>
      </c>
      <c r="B756" s="33" t="s">
        <v>738</v>
      </c>
      <c r="C756" s="33" t="s">
        <v>1750</v>
      </c>
      <c r="D756" s="33" t="str">
        <f t="shared" si="11"/>
        <v>56</v>
      </c>
      <c r="E756" s="57" t="str">
        <f>IFERROR(TRIM(INDEX(_xlfn.TEXTSPLIT(Table3[[#This Row],[Name]],"|"),1,2)),"")</f>
        <v>Hi</v>
      </c>
      <c r="F756" s="33">
        <v>56</v>
      </c>
      <c r="G756" s="10" t="s">
        <v>840</v>
      </c>
      <c r="H756" s="33" t="s">
        <v>736</v>
      </c>
      <c r="I756" s="33" t="s">
        <v>439</v>
      </c>
      <c r="J756" s="32"/>
      <c r="K756" s="33" t="s">
        <v>1749</v>
      </c>
      <c r="L756" s="57" t="str">
        <f>IFERROR(TRIM(INDEX(_xlfn.TEXTSPLIT(Table3[[#This Row],[Name]],"|"),1,2)),"")</f>
        <v>Hi</v>
      </c>
    </row>
    <row r="757" spans="1:12" ht="14.4" hidden="1">
      <c r="A757" s="56" t="s">
        <v>1167</v>
      </c>
      <c r="B757" s="33" t="s">
        <v>738</v>
      </c>
      <c r="C757" s="33" t="s">
        <v>1751</v>
      </c>
      <c r="D757" s="33" t="str">
        <f t="shared" si="11"/>
        <v>69</v>
      </c>
      <c r="E757" s="57" t="str">
        <f>IFERROR(TRIM(INDEX(_xlfn.TEXTSPLIT(Table3[[#This Row],[Name]],"|"),1,2)),"")</f>
        <v>HiHi</v>
      </c>
      <c r="F757" s="33">
        <v>69</v>
      </c>
      <c r="G757" s="10" t="s">
        <v>840</v>
      </c>
      <c r="H757" s="33" t="s">
        <v>736</v>
      </c>
      <c r="I757" s="33" t="s">
        <v>439</v>
      </c>
      <c r="J757" s="32"/>
      <c r="K757" s="33" t="s">
        <v>1749</v>
      </c>
      <c r="L757" s="57" t="str">
        <f>IFERROR(TRIM(INDEX(_xlfn.TEXTSPLIT(Table3[[#This Row],[Name]],"|"),1,2)),"")</f>
        <v>HiHi</v>
      </c>
    </row>
    <row r="758" spans="1:12" ht="14.4" hidden="1">
      <c r="A758" s="56" t="s">
        <v>1167</v>
      </c>
      <c r="B758" s="33" t="s">
        <v>738</v>
      </c>
      <c r="C758" s="33" t="s">
        <v>1752</v>
      </c>
      <c r="D758" s="33" t="str">
        <f t="shared" si="11"/>
        <v/>
      </c>
      <c r="E758" s="57" t="str">
        <f>IFERROR(TRIM(INDEX(_xlfn.TEXTSPLIT(Table3[[#This Row],[Name]],"|"),1,2)),"")</f>
        <v>Pre-alarm Hi</v>
      </c>
      <c r="F758" s="33"/>
      <c r="G758" s="10" t="s">
        <v>840</v>
      </c>
      <c r="H758" s="33" t="s">
        <v>736</v>
      </c>
      <c r="I758" s="33" t="s">
        <v>439</v>
      </c>
      <c r="J758" s="32"/>
      <c r="K758" s="33" t="s">
        <v>1749</v>
      </c>
      <c r="L758" s="57" t="str">
        <f>IFERROR(TRIM(INDEX(_xlfn.TEXTSPLIT(Table3[[#This Row],[Name]],"|"),1,2)),"")</f>
        <v>Pre-alarm Hi</v>
      </c>
    </row>
    <row r="759" spans="1:12" ht="14.4" hidden="1">
      <c r="A759" s="56" t="s">
        <v>1167</v>
      </c>
      <c r="B759" s="33" t="s">
        <v>738</v>
      </c>
      <c r="C759" s="33" t="s">
        <v>1753</v>
      </c>
      <c r="D759" s="33" t="str">
        <f t="shared" si="11"/>
        <v>VT1136A</v>
      </c>
      <c r="E759" s="57" t="str">
        <f>IFERROR(TRIM(INDEX(_xlfn.TEXTSPLIT(Table3[[#This Row],[Name]],"|"),1,2)),"")</f>
        <v/>
      </c>
      <c r="F759" s="33" t="s">
        <v>1754</v>
      </c>
      <c r="G759" s="10" t="s">
        <v>840</v>
      </c>
      <c r="H759" s="33" t="s">
        <v>439</v>
      </c>
      <c r="I759" s="33" t="s">
        <v>439</v>
      </c>
      <c r="J759" s="32"/>
      <c r="K759" s="33" t="s">
        <v>1754</v>
      </c>
      <c r="L759" s="57" t="str">
        <f>IFERROR(TRIM(INDEX(_xlfn.TEXTSPLIT(Table3[[#This Row],[Name]],"|"),1,2)),"")</f>
        <v/>
      </c>
    </row>
    <row r="760" spans="1:12" ht="14.4" hidden="1">
      <c r="A760" s="56" t="s">
        <v>1167</v>
      </c>
      <c r="B760" s="33" t="s">
        <v>738</v>
      </c>
      <c r="C760" s="33" t="s">
        <v>1755</v>
      </c>
      <c r="D760" s="33" t="str">
        <f t="shared" si="11"/>
        <v>56</v>
      </c>
      <c r="E760" s="57" t="str">
        <f>IFERROR(TRIM(INDEX(_xlfn.TEXTSPLIT(Table3[[#This Row],[Name]],"|"),1,2)),"")</f>
        <v>Hi</v>
      </c>
      <c r="F760" s="33">
        <v>56</v>
      </c>
      <c r="G760" s="10" t="s">
        <v>840</v>
      </c>
      <c r="H760" s="33" t="s">
        <v>736</v>
      </c>
      <c r="I760" s="33" t="s">
        <v>439</v>
      </c>
      <c r="J760" s="32"/>
      <c r="K760" s="33" t="s">
        <v>1754</v>
      </c>
      <c r="L760" s="57" t="str">
        <f>IFERROR(TRIM(INDEX(_xlfn.TEXTSPLIT(Table3[[#This Row],[Name]],"|"),1,2)),"")</f>
        <v>Hi</v>
      </c>
    </row>
    <row r="761" spans="1:12" ht="14.4" hidden="1">
      <c r="A761" s="56" t="s">
        <v>1167</v>
      </c>
      <c r="B761" s="33" t="s">
        <v>738</v>
      </c>
      <c r="C761" s="33" t="s">
        <v>1756</v>
      </c>
      <c r="D761" s="33" t="str">
        <f t="shared" si="11"/>
        <v>69</v>
      </c>
      <c r="E761" s="57" t="str">
        <f>IFERROR(TRIM(INDEX(_xlfn.TEXTSPLIT(Table3[[#This Row],[Name]],"|"),1,2)),"")</f>
        <v>HiHi</v>
      </c>
      <c r="F761" s="33">
        <v>69</v>
      </c>
      <c r="G761" s="10" t="s">
        <v>840</v>
      </c>
      <c r="H761" s="33" t="s">
        <v>736</v>
      </c>
      <c r="I761" s="33" t="s">
        <v>439</v>
      </c>
      <c r="J761" s="32"/>
      <c r="K761" s="33" t="s">
        <v>1754</v>
      </c>
      <c r="L761" s="57" t="str">
        <f>IFERROR(TRIM(INDEX(_xlfn.TEXTSPLIT(Table3[[#This Row],[Name]],"|"),1,2)),"")</f>
        <v>HiHi</v>
      </c>
    </row>
    <row r="762" spans="1:12" ht="14.4" hidden="1">
      <c r="A762" s="56" t="s">
        <v>1167</v>
      </c>
      <c r="B762" s="33" t="s">
        <v>738</v>
      </c>
      <c r="C762" s="33" t="s">
        <v>1757</v>
      </c>
      <c r="D762" s="33" t="str">
        <f t="shared" si="11"/>
        <v/>
      </c>
      <c r="E762" s="57" t="str">
        <f>IFERROR(TRIM(INDEX(_xlfn.TEXTSPLIT(Table3[[#This Row],[Name]],"|"),1,2)),"")</f>
        <v>Pre-alarm Hi</v>
      </c>
      <c r="F762" s="33"/>
      <c r="G762" s="10" t="s">
        <v>840</v>
      </c>
      <c r="H762" s="33" t="s">
        <v>736</v>
      </c>
      <c r="I762" s="33" t="s">
        <v>439</v>
      </c>
      <c r="J762" s="32"/>
      <c r="K762" s="33" t="s">
        <v>1754</v>
      </c>
      <c r="L762" s="57" t="str">
        <f>IFERROR(TRIM(INDEX(_xlfn.TEXTSPLIT(Table3[[#This Row],[Name]],"|"),1,2)),"")</f>
        <v>Pre-alarm Hi</v>
      </c>
    </row>
    <row r="763" spans="1:12" ht="14.4" hidden="1">
      <c r="A763" s="56" t="s">
        <v>1167</v>
      </c>
      <c r="B763" s="33" t="s">
        <v>738</v>
      </c>
      <c r="C763" s="33" t="s">
        <v>1758</v>
      </c>
      <c r="D763" s="33" t="str">
        <f t="shared" si="11"/>
        <v>VT1136B</v>
      </c>
      <c r="E763" s="57" t="str">
        <f>IFERROR(TRIM(INDEX(_xlfn.TEXTSPLIT(Table3[[#This Row],[Name]],"|"),1,2)),"")</f>
        <v/>
      </c>
      <c r="F763" s="52" t="s">
        <v>1759</v>
      </c>
      <c r="G763" s="10" t="s">
        <v>840</v>
      </c>
      <c r="H763" s="33" t="s">
        <v>439</v>
      </c>
      <c r="I763" s="33" t="s">
        <v>439</v>
      </c>
      <c r="J763" s="32"/>
      <c r="K763" s="33" t="s">
        <v>1759</v>
      </c>
      <c r="L763" s="57" t="str">
        <f>IFERROR(TRIM(INDEX(_xlfn.TEXTSPLIT(Table3[[#This Row],[Name]],"|"),1,2)),"")</f>
        <v/>
      </c>
    </row>
    <row r="764" spans="1:12" ht="14.4" hidden="1">
      <c r="A764" s="56" t="s">
        <v>1167</v>
      </c>
      <c r="B764" s="33" t="s">
        <v>738</v>
      </c>
      <c r="C764" s="33" t="s">
        <v>1760</v>
      </c>
      <c r="D764" s="33" t="str">
        <f t="shared" si="11"/>
        <v>56</v>
      </c>
      <c r="E764" s="57" t="str">
        <f>IFERROR(TRIM(INDEX(_xlfn.TEXTSPLIT(Table3[[#This Row],[Name]],"|"),1,2)),"")</f>
        <v>Hi</v>
      </c>
      <c r="F764" s="33">
        <v>56</v>
      </c>
      <c r="G764" s="10" t="s">
        <v>840</v>
      </c>
      <c r="H764" s="33" t="s">
        <v>736</v>
      </c>
      <c r="I764" s="33" t="s">
        <v>439</v>
      </c>
      <c r="J764" s="32"/>
      <c r="K764" s="33" t="s">
        <v>1759</v>
      </c>
      <c r="L764" s="57" t="str">
        <f>IFERROR(TRIM(INDEX(_xlfn.TEXTSPLIT(Table3[[#This Row],[Name]],"|"),1,2)),"")</f>
        <v>Hi</v>
      </c>
    </row>
    <row r="765" spans="1:12" ht="14.4" hidden="1">
      <c r="A765" s="56" t="s">
        <v>1167</v>
      </c>
      <c r="B765" s="33" t="s">
        <v>738</v>
      </c>
      <c r="C765" s="33" t="s">
        <v>1761</v>
      </c>
      <c r="D765" s="33" t="str">
        <f t="shared" si="11"/>
        <v>69</v>
      </c>
      <c r="E765" s="57" t="str">
        <f>IFERROR(TRIM(INDEX(_xlfn.TEXTSPLIT(Table3[[#This Row],[Name]],"|"),1,2)),"")</f>
        <v>HiHi</v>
      </c>
      <c r="F765" s="33">
        <v>69</v>
      </c>
      <c r="G765" s="10" t="s">
        <v>840</v>
      </c>
      <c r="H765" s="33" t="s">
        <v>736</v>
      </c>
      <c r="I765" s="33" t="s">
        <v>439</v>
      </c>
      <c r="J765" s="32"/>
      <c r="K765" s="33" t="s">
        <v>1759</v>
      </c>
      <c r="L765" s="57" t="str">
        <f>IFERROR(TRIM(INDEX(_xlfn.TEXTSPLIT(Table3[[#This Row],[Name]],"|"),1,2)),"")</f>
        <v>HiHi</v>
      </c>
    </row>
    <row r="766" spans="1:12" ht="14.4" hidden="1">
      <c r="A766" s="56" t="s">
        <v>1167</v>
      </c>
      <c r="B766" s="33" t="s">
        <v>738</v>
      </c>
      <c r="C766" s="33" t="s">
        <v>1762</v>
      </c>
      <c r="D766" s="33" t="str">
        <f t="shared" si="11"/>
        <v/>
      </c>
      <c r="E766" s="57" t="str">
        <f>IFERROR(TRIM(INDEX(_xlfn.TEXTSPLIT(Table3[[#This Row],[Name]],"|"),1,2)),"")</f>
        <v>Pre-alarm Hi</v>
      </c>
      <c r="F766" s="33"/>
      <c r="G766" s="10" t="s">
        <v>840</v>
      </c>
      <c r="H766" s="33" t="s">
        <v>736</v>
      </c>
      <c r="I766" s="33" t="s">
        <v>439</v>
      </c>
      <c r="J766" s="32"/>
      <c r="K766" s="33" t="s">
        <v>1759</v>
      </c>
      <c r="L766" s="57" t="str">
        <f>IFERROR(TRIM(INDEX(_xlfn.TEXTSPLIT(Table3[[#This Row],[Name]],"|"),1,2)),"")</f>
        <v>Pre-alarm Hi</v>
      </c>
    </row>
    <row r="767" spans="1:12" s="22" customFormat="1" ht="14.4" hidden="1">
      <c r="A767" s="72" t="s">
        <v>1167</v>
      </c>
      <c r="B767" s="74"/>
      <c r="C767" s="74" t="s">
        <v>1763</v>
      </c>
      <c r="D767" s="33" t="str">
        <f t="shared" si="11"/>
        <v/>
      </c>
      <c r="E767" s="59" t="str">
        <f>IFERROR(TRIM(INDEX(_xlfn.TEXTSPLIT(Table3[[#This Row],[Name]],"|"),1,2)),"")</f>
        <v/>
      </c>
      <c r="F767" s="31"/>
      <c r="G767" s="31"/>
      <c r="H767" s="74" t="s">
        <v>474</v>
      </c>
      <c r="I767" s="74" t="s">
        <v>474</v>
      </c>
      <c r="J767" s="31"/>
      <c r="K767" s="31"/>
      <c r="L767" s="59" t="str">
        <f>IFERROR(TRIM(INDEX(_xlfn.TEXTSPLIT(Table3[[#This Row],[Name]],"|"),1,2)),"")</f>
        <v/>
      </c>
    </row>
    <row r="768" spans="1:12" s="22" customFormat="1" ht="14.4" hidden="1">
      <c r="A768" s="72" t="s">
        <v>1167</v>
      </c>
      <c r="B768" s="74"/>
      <c r="C768" s="74" t="s">
        <v>1764</v>
      </c>
      <c r="D768" s="33" t="str">
        <f t="shared" si="11"/>
        <v/>
      </c>
      <c r="E768" s="59" t="str">
        <f>IFERROR(TRIM(INDEX(_xlfn.TEXTSPLIT(Table3[[#This Row],[Name]],"|"),1,2)),"")</f>
        <v>Hi</v>
      </c>
      <c r="F768" s="74"/>
      <c r="G768" s="74"/>
      <c r="H768" s="74" t="s">
        <v>736</v>
      </c>
      <c r="I768" s="74" t="s">
        <v>474</v>
      </c>
      <c r="J768" s="31"/>
      <c r="K768" s="74"/>
      <c r="L768" s="59" t="str">
        <f>IFERROR(TRIM(INDEX(_xlfn.TEXTSPLIT(Table3[[#This Row],[Name]],"|"),1,2)),"")</f>
        <v>Hi</v>
      </c>
    </row>
    <row r="769" spans="1:12" s="22" customFormat="1" ht="14.4" hidden="1">
      <c r="A769" s="72" t="s">
        <v>1167</v>
      </c>
      <c r="B769" s="74"/>
      <c r="C769" s="74" t="s">
        <v>1765</v>
      </c>
      <c r="D769" s="33" t="str">
        <f t="shared" si="11"/>
        <v/>
      </c>
      <c r="E769" s="59" t="str">
        <f>IFERROR(TRIM(INDEX(_xlfn.TEXTSPLIT(Table3[[#This Row],[Name]],"|"),1,2)),"")</f>
        <v>HiHi</v>
      </c>
      <c r="F769" s="74"/>
      <c r="G769" s="74"/>
      <c r="H769" s="74" t="s">
        <v>736</v>
      </c>
      <c r="I769" s="74" t="s">
        <v>474</v>
      </c>
      <c r="J769" s="31"/>
      <c r="K769" s="74"/>
      <c r="L769" s="59" t="str">
        <f>IFERROR(TRIM(INDEX(_xlfn.TEXTSPLIT(Table3[[#This Row],[Name]],"|"),1,2)),"")</f>
        <v>HiHi</v>
      </c>
    </row>
    <row r="770" spans="1:12" s="22" customFormat="1" ht="14.4" hidden="1">
      <c r="A770" s="72" t="s">
        <v>1167</v>
      </c>
      <c r="B770" s="74"/>
      <c r="C770" s="74" t="s">
        <v>1766</v>
      </c>
      <c r="D770" s="33" t="str">
        <f t="shared" ref="D770:D833" si="12">_xlfn.REGEXREPLACE(F770, ".*-([A-Za-z]+)-([A-Za-z0-9]+).*", "$1$2")</f>
        <v/>
      </c>
      <c r="E770" s="59" t="str">
        <f>IFERROR(TRIM(INDEX(_xlfn.TEXTSPLIT(Table3[[#This Row],[Name]],"|"),1,2)),"")</f>
        <v>Pre-alarm Hi</v>
      </c>
      <c r="F770" s="74"/>
      <c r="G770" s="74"/>
      <c r="H770" s="74" t="s">
        <v>736</v>
      </c>
      <c r="I770" s="74" t="s">
        <v>474</v>
      </c>
      <c r="J770" s="31"/>
      <c r="K770" s="74"/>
      <c r="L770" s="59" t="str">
        <f>IFERROR(TRIM(INDEX(_xlfn.TEXTSPLIT(Table3[[#This Row],[Name]],"|"),1,2)),"")</f>
        <v>Pre-alarm Hi</v>
      </c>
    </row>
    <row r="771" spans="1:12" s="22" customFormat="1" ht="14.4" hidden="1">
      <c r="A771" s="72" t="s">
        <v>1167</v>
      </c>
      <c r="B771" s="74"/>
      <c r="C771" s="74" t="s">
        <v>1767</v>
      </c>
      <c r="D771" s="33" t="str">
        <f t="shared" si="12"/>
        <v/>
      </c>
      <c r="E771" s="59" t="str">
        <f>IFERROR(TRIM(INDEX(_xlfn.TEXTSPLIT(Table3[[#This Row],[Name]],"|"),1,2)),"")</f>
        <v/>
      </c>
      <c r="F771" s="74"/>
      <c r="G771" s="74"/>
      <c r="H771" s="74" t="s">
        <v>474</v>
      </c>
      <c r="I771" s="74" t="s">
        <v>474</v>
      </c>
      <c r="J771" s="31"/>
      <c r="K771" s="74"/>
      <c r="L771" s="59" t="str">
        <f>IFERROR(TRIM(INDEX(_xlfn.TEXTSPLIT(Table3[[#This Row],[Name]],"|"),1,2)),"")</f>
        <v/>
      </c>
    </row>
    <row r="772" spans="1:12" s="22" customFormat="1" ht="14.4" hidden="1">
      <c r="A772" s="72" t="s">
        <v>1167</v>
      </c>
      <c r="B772" s="74"/>
      <c r="C772" s="74" t="s">
        <v>1768</v>
      </c>
      <c r="D772" s="33" t="str">
        <f t="shared" si="12"/>
        <v/>
      </c>
      <c r="E772" s="59" t="str">
        <f>IFERROR(TRIM(INDEX(_xlfn.TEXTSPLIT(Table3[[#This Row],[Name]],"|"),1,2)),"")</f>
        <v>Hi</v>
      </c>
      <c r="F772" s="74"/>
      <c r="G772" s="74"/>
      <c r="H772" s="74" t="s">
        <v>736</v>
      </c>
      <c r="I772" s="74" t="s">
        <v>474</v>
      </c>
      <c r="J772" s="31"/>
      <c r="K772" s="74"/>
      <c r="L772" s="59" t="str">
        <f>IFERROR(TRIM(INDEX(_xlfn.TEXTSPLIT(Table3[[#This Row],[Name]],"|"),1,2)),"")</f>
        <v>Hi</v>
      </c>
    </row>
    <row r="773" spans="1:12" s="22" customFormat="1" ht="14.4" hidden="1">
      <c r="A773" s="72" t="s">
        <v>1167</v>
      </c>
      <c r="B773" s="74"/>
      <c r="C773" s="74" t="s">
        <v>1769</v>
      </c>
      <c r="D773" s="33" t="str">
        <f t="shared" si="12"/>
        <v/>
      </c>
      <c r="E773" s="59" t="str">
        <f>IFERROR(TRIM(INDEX(_xlfn.TEXTSPLIT(Table3[[#This Row],[Name]],"|"),1,2)),"")</f>
        <v>HiHi</v>
      </c>
      <c r="F773" s="74"/>
      <c r="G773" s="74"/>
      <c r="H773" s="74" t="s">
        <v>736</v>
      </c>
      <c r="I773" s="74" t="s">
        <v>474</v>
      </c>
      <c r="J773" s="31"/>
      <c r="K773" s="74"/>
      <c r="L773" s="59" t="str">
        <f>IFERROR(TRIM(INDEX(_xlfn.TEXTSPLIT(Table3[[#This Row],[Name]],"|"),1,2)),"")</f>
        <v>HiHi</v>
      </c>
    </row>
    <row r="774" spans="1:12" s="22" customFormat="1" ht="14.4" hidden="1">
      <c r="A774" s="72" t="s">
        <v>1167</v>
      </c>
      <c r="B774" s="74"/>
      <c r="C774" s="74" t="s">
        <v>1770</v>
      </c>
      <c r="D774" s="33" t="str">
        <f t="shared" si="12"/>
        <v/>
      </c>
      <c r="E774" s="59" t="str">
        <f>IFERROR(TRIM(INDEX(_xlfn.TEXTSPLIT(Table3[[#This Row],[Name]],"|"),1,2)),"")</f>
        <v>Pre-alarm Hi</v>
      </c>
      <c r="F774" s="74"/>
      <c r="G774" s="74"/>
      <c r="H774" s="74" t="s">
        <v>736</v>
      </c>
      <c r="I774" s="74" t="s">
        <v>474</v>
      </c>
      <c r="J774" s="31"/>
      <c r="K774" s="74"/>
      <c r="L774" s="59" t="str">
        <f>IFERROR(TRIM(INDEX(_xlfn.TEXTSPLIT(Table3[[#This Row],[Name]],"|"),1,2)),"")</f>
        <v>Pre-alarm Hi</v>
      </c>
    </row>
    <row r="775" spans="1:12" ht="14.4" hidden="1">
      <c r="A775" s="56" t="s">
        <v>1167</v>
      </c>
      <c r="B775" s="33" t="s">
        <v>738</v>
      </c>
      <c r="C775" s="33" t="s">
        <v>697</v>
      </c>
      <c r="D775" s="33" t="str">
        <f t="shared" si="12"/>
        <v>VT1125A</v>
      </c>
      <c r="E775" s="57" t="str">
        <f>IFERROR(TRIM(INDEX(_xlfn.TEXTSPLIT(Table3[[#This Row],[Name]],"|"),1,2)),"")</f>
        <v/>
      </c>
      <c r="F775" s="33" t="s">
        <v>1771</v>
      </c>
      <c r="G775" s="10" t="s">
        <v>840</v>
      </c>
      <c r="H775" s="33" t="s">
        <v>474</v>
      </c>
      <c r="I775" s="33" t="s">
        <v>474</v>
      </c>
      <c r="J775" s="32"/>
      <c r="K775" s="33" t="s">
        <v>1771</v>
      </c>
      <c r="L775" s="57" t="str">
        <f>IFERROR(TRIM(INDEX(_xlfn.TEXTSPLIT(Table3[[#This Row],[Name]],"|"),1,2)),"")</f>
        <v/>
      </c>
    </row>
    <row r="776" spans="1:12" ht="14.4" hidden="1">
      <c r="A776" s="56" t="s">
        <v>1167</v>
      </c>
      <c r="B776" s="33" t="s">
        <v>738</v>
      </c>
      <c r="C776" s="33" t="s">
        <v>1772</v>
      </c>
      <c r="D776" s="33" t="str">
        <f t="shared" si="12"/>
        <v>56</v>
      </c>
      <c r="E776" s="57" t="str">
        <f>IFERROR(TRIM(INDEX(_xlfn.TEXTSPLIT(Table3[[#This Row],[Name]],"|"),1,2)),"")</f>
        <v>Hi</v>
      </c>
      <c r="F776" s="33">
        <v>56</v>
      </c>
      <c r="G776" s="10" t="s">
        <v>840</v>
      </c>
      <c r="H776" s="33" t="s">
        <v>736</v>
      </c>
      <c r="I776" s="33" t="s">
        <v>474</v>
      </c>
      <c r="J776" s="32"/>
      <c r="K776" s="33" t="s">
        <v>1771</v>
      </c>
      <c r="L776" s="57" t="str">
        <f>IFERROR(TRIM(INDEX(_xlfn.TEXTSPLIT(Table3[[#This Row],[Name]],"|"),1,2)),"")</f>
        <v>Hi</v>
      </c>
    </row>
    <row r="777" spans="1:12" ht="14.4" hidden="1">
      <c r="A777" s="56" t="s">
        <v>1167</v>
      </c>
      <c r="B777" s="33" t="s">
        <v>738</v>
      </c>
      <c r="C777" s="33" t="s">
        <v>1773</v>
      </c>
      <c r="D777" s="33" t="str">
        <f t="shared" si="12"/>
        <v>69</v>
      </c>
      <c r="E777" s="57" t="str">
        <f>IFERROR(TRIM(INDEX(_xlfn.TEXTSPLIT(Table3[[#This Row],[Name]],"|"),1,2)),"")</f>
        <v>HiHi</v>
      </c>
      <c r="F777" s="33">
        <v>69</v>
      </c>
      <c r="G777" s="10" t="s">
        <v>840</v>
      </c>
      <c r="H777" s="33" t="s">
        <v>736</v>
      </c>
      <c r="I777" s="33" t="s">
        <v>474</v>
      </c>
      <c r="J777" s="32"/>
      <c r="K777" s="33" t="s">
        <v>1771</v>
      </c>
      <c r="L777" s="57" t="str">
        <f>IFERROR(TRIM(INDEX(_xlfn.TEXTSPLIT(Table3[[#This Row],[Name]],"|"),1,2)),"")</f>
        <v>HiHi</v>
      </c>
    </row>
    <row r="778" spans="1:12" ht="14.4" hidden="1">
      <c r="A778" s="56" t="s">
        <v>1167</v>
      </c>
      <c r="B778" s="33" t="s">
        <v>738</v>
      </c>
      <c r="C778" s="33" t="s">
        <v>1774</v>
      </c>
      <c r="D778" s="33" t="str">
        <f t="shared" si="12"/>
        <v/>
      </c>
      <c r="E778" s="57" t="str">
        <f>IFERROR(TRIM(INDEX(_xlfn.TEXTSPLIT(Table3[[#This Row],[Name]],"|"),1,2)),"")</f>
        <v>Pre-alarm Hi</v>
      </c>
      <c r="F778" s="33"/>
      <c r="G778" s="10" t="s">
        <v>840</v>
      </c>
      <c r="H778" s="33" t="s">
        <v>736</v>
      </c>
      <c r="I778" s="33" t="s">
        <v>474</v>
      </c>
      <c r="J778" s="32"/>
      <c r="K778" s="33" t="s">
        <v>1771</v>
      </c>
      <c r="L778" s="57" t="str">
        <f>IFERROR(TRIM(INDEX(_xlfn.TEXTSPLIT(Table3[[#This Row],[Name]],"|"),1,2)),"")</f>
        <v>Pre-alarm Hi</v>
      </c>
    </row>
    <row r="779" spans="1:12" ht="14.4" hidden="1">
      <c r="A779" s="56" t="s">
        <v>1167</v>
      </c>
      <c r="B779" s="33" t="s">
        <v>738</v>
      </c>
      <c r="C779" s="33" t="s">
        <v>700</v>
      </c>
      <c r="D779" s="33" t="str">
        <f t="shared" si="12"/>
        <v>VT1125B</v>
      </c>
      <c r="E779" s="57" t="str">
        <f>IFERROR(TRIM(INDEX(_xlfn.TEXTSPLIT(Table3[[#This Row],[Name]],"|"),1,2)),"")</f>
        <v/>
      </c>
      <c r="F779" s="33" t="s">
        <v>1775</v>
      </c>
      <c r="G779" s="10" t="s">
        <v>840</v>
      </c>
      <c r="H779" s="33" t="s">
        <v>474</v>
      </c>
      <c r="I779" s="33" t="s">
        <v>474</v>
      </c>
      <c r="J779" s="32"/>
      <c r="K779" s="33" t="s">
        <v>1775</v>
      </c>
      <c r="L779" s="57" t="str">
        <f>IFERROR(TRIM(INDEX(_xlfn.TEXTSPLIT(Table3[[#This Row],[Name]],"|"),1,2)),"")</f>
        <v/>
      </c>
    </row>
    <row r="780" spans="1:12" ht="14.4" hidden="1">
      <c r="A780" s="56" t="s">
        <v>1167</v>
      </c>
      <c r="B780" s="33" t="s">
        <v>738</v>
      </c>
      <c r="C780" s="33" t="s">
        <v>1776</v>
      </c>
      <c r="D780" s="33" t="str">
        <f t="shared" si="12"/>
        <v>56</v>
      </c>
      <c r="E780" s="57" t="str">
        <f>IFERROR(TRIM(INDEX(_xlfn.TEXTSPLIT(Table3[[#This Row],[Name]],"|"),1,2)),"")</f>
        <v>Hi</v>
      </c>
      <c r="F780" s="33">
        <v>56</v>
      </c>
      <c r="G780" s="10" t="s">
        <v>840</v>
      </c>
      <c r="H780" s="33" t="s">
        <v>736</v>
      </c>
      <c r="I780" s="33" t="s">
        <v>474</v>
      </c>
      <c r="J780" s="32"/>
      <c r="K780" s="33" t="s">
        <v>1775</v>
      </c>
      <c r="L780" s="57" t="str">
        <f>IFERROR(TRIM(INDEX(_xlfn.TEXTSPLIT(Table3[[#This Row],[Name]],"|"),1,2)),"")</f>
        <v>Hi</v>
      </c>
    </row>
    <row r="781" spans="1:12" ht="14.4" hidden="1">
      <c r="A781" s="56" t="s">
        <v>1167</v>
      </c>
      <c r="B781" s="33" t="s">
        <v>738</v>
      </c>
      <c r="C781" s="33" t="s">
        <v>1777</v>
      </c>
      <c r="D781" s="33" t="str">
        <f t="shared" si="12"/>
        <v>69</v>
      </c>
      <c r="E781" s="57" t="str">
        <f>IFERROR(TRIM(INDEX(_xlfn.TEXTSPLIT(Table3[[#This Row],[Name]],"|"),1,2)),"")</f>
        <v>HiHi</v>
      </c>
      <c r="F781" s="33">
        <v>69</v>
      </c>
      <c r="G781" s="10" t="s">
        <v>840</v>
      </c>
      <c r="H781" s="33" t="s">
        <v>736</v>
      </c>
      <c r="I781" s="33" t="s">
        <v>474</v>
      </c>
      <c r="J781" s="32"/>
      <c r="K781" s="33" t="s">
        <v>1775</v>
      </c>
      <c r="L781" s="57" t="str">
        <f>IFERROR(TRIM(INDEX(_xlfn.TEXTSPLIT(Table3[[#This Row],[Name]],"|"),1,2)),"")</f>
        <v>HiHi</v>
      </c>
    </row>
    <row r="782" spans="1:12" ht="14.4" hidden="1">
      <c r="A782" s="56" t="s">
        <v>1167</v>
      </c>
      <c r="B782" s="33" t="s">
        <v>738</v>
      </c>
      <c r="C782" s="33" t="s">
        <v>1778</v>
      </c>
      <c r="D782" s="33" t="str">
        <f t="shared" si="12"/>
        <v/>
      </c>
      <c r="E782" s="57" t="str">
        <f>IFERROR(TRIM(INDEX(_xlfn.TEXTSPLIT(Table3[[#This Row],[Name]],"|"),1,2)),"")</f>
        <v>Pre-alarm Hi</v>
      </c>
      <c r="F782" s="33"/>
      <c r="G782" s="10" t="s">
        <v>840</v>
      </c>
      <c r="H782" s="33" t="s">
        <v>736</v>
      </c>
      <c r="I782" s="33" t="s">
        <v>474</v>
      </c>
      <c r="J782" s="32"/>
      <c r="K782" s="33" t="s">
        <v>1775</v>
      </c>
      <c r="L782" s="57" t="str">
        <f>IFERROR(TRIM(INDEX(_xlfn.TEXTSPLIT(Table3[[#This Row],[Name]],"|"),1,2)),"")</f>
        <v>Pre-alarm Hi</v>
      </c>
    </row>
    <row r="783" spans="1:12" s="22" customFormat="1" ht="14.4" hidden="1">
      <c r="A783" s="72" t="s">
        <v>1167</v>
      </c>
      <c r="B783" s="74"/>
      <c r="C783" s="74" t="s">
        <v>703</v>
      </c>
      <c r="D783" s="33" t="str">
        <f t="shared" si="12"/>
        <v/>
      </c>
      <c r="E783" s="59" t="str">
        <f>IFERROR(TRIM(INDEX(_xlfn.TEXTSPLIT(Table3[[#This Row],[Name]],"|"),1,2)),"")</f>
        <v/>
      </c>
      <c r="F783" s="74"/>
      <c r="G783" s="74"/>
      <c r="H783" s="74" t="s">
        <v>474</v>
      </c>
      <c r="I783" s="74" t="s">
        <v>474</v>
      </c>
      <c r="J783" s="31"/>
      <c r="K783" s="74"/>
      <c r="L783" s="59" t="str">
        <f>IFERROR(TRIM(INDEX(_xlfn.TEXTSPLIT(Table3[[#This Row],[Name]],"|"),1,2)),"")</f>
        <v/>
      </c>
    </row>
    <row r="784" spans="1:12" s="22" customFormat="1" ht="14.4" hidden="1">
      <c r="A784" s="72" t="s">
        <v>1167</v>
      </c>
      <c r="B784" s="74"/>
      <c r="C784" s="74" t="s">
        <v>1779</v>
      </c>
      <c r="D784" s="33" t="str">
        <f t="shared" si="12"/>
        <v/>
      </c>
      <c r="E784" s="59" t="str">
        <f>IFERROR(TRIM(INDEX(_xlfn.TEXTSPLIT(Table3[[#This Row],[Name]],"|"),1,2)),"")</f>
        <v>Hi</v>
      </c>
      <c r="F784" s="74"/>
      <c r="G784" s="74"/>
      <c r="H784" s="74" t="s">
        <v>736</v>
      </c>
      <c r="I784" s="74" t="s">
        <v>474</v>
      </c>
      <c r="J784" s="31"/>
      <c r="K784" s="74"/>
      <c r="L784" s="59" t="str">
        <f>IFERROR(TRIM(INDEX(_xlfn.TEXTSPLIT(Table3[[#This Row],[Name]],"|"),1,2)),"")</f>
        <v>Hi</v>
      </c>
    </row>
    <row r="785" spans="1:12" s="22" customFormat="1" ht="14.4" hidden="1">
      <c r="A785" s="72" t="s">
        <v>1167</v>
      </c>
      <c r="B785" s="74"/>
      <c r="C785" s="74" t="s">
        <v>1780</v>
      </c>
      <c r="D785" s="33" t="str">
        <f t="shared" si="12"/>
        <v/>
      </c>
      <c r="E785" s="59" t="str">
        <f>IFERROR(TRIM(INDEX(_xlfn.TEXTSPLIT(Table3[[#This Row],[Name]],"|"),1,2)),"")</f>
        <v>HiHi</v>
      </c>
      <c r="F785" s="74"/>
      <c r="G785" s="74"/>
      <c r="H785" s="74" t="s">
        <v>736</v>
      </c>
      <c r="I785" s="74" t="s">
        <v>474</v>
      </c>
      <c r="J785" s="31"/>
      <c r="K785" s="74"/>
      <c r="L785" s="59" t="str">
        <f>IFERROR(TRIM(INDEX(_xlfn.TEXTSPLIT(Table3[[#This Row],[Name]],"|"),1,2)),"")</f>
        <v>HiHi</v>
      </c>
    </row>
    <row r="786" spans="1:12" s="22" customFormat="1" ht="14.4" hidden="1">
      <c r="A786" s="72" t="s">
        <v>1167</v>
      </c>
      <c r="B786" s="74"/>
      <c r="C786" s="74" t="s">
        <v>1781</v>
      </c>
      <c r="D786" s="33" t="str">
        <f t="shared" si="12"/>
        <v/>
      </c>
      <c r="E786" s="59" t="str">
        <f>IFERROR(TRIM(INDEX(_xlfn.TEXTSPLIT(Table3[[#This Row],[Name]],"|"),1,2)),"")</f>
        <v>Pre-alarm Hi</v>
      </c>
      <c r="F786" s="74"/>
      <c r="G786" s="74"/>
      <c r="H786" s="74" t="s">
        <v>736</v>
      </c>
      <c r="I786" s="74" t="s">
        <v>474</v>
      </c>
      <c r="J786" s="31"/>
      <c r="K786" s="74"/>
      <c r="L786" s="59" t="str">
        <f>IFERROR(TRIM(INDEX(_xlfn.TEXTSPLIT(Table3[[#This Row],[Name]],"|"),1,2)),"")</f>
        <v>Pre-alarm Hi</v>
      </c>
    </row>
    <row r="787" spans="1:12" s="22" customFormat="1" ht="14.4" hidden="1">
      <c r="A787" s="72" t="s">
        <v>1167</v>
      </c>
      <c r="B787" s="74"/>
      <c r="C787" s="74" t="s">
        <v>706</v>
      </c>
      <c r="D787" s="33" t="str">
        <f t="shared" si="12"/>
        <v/>
      </c>
      <c r="E787" s="59" t="str">
        <f>IFERROR(TRIM(INDEX(_xlfn.TEXTSPLIT(Table3[[#This Row],[Name]],"|"),1,2)),"")</f>
        <v/>
      </c>
      <c r="F787" s="74"/>
      <c r="G787" s="74"/>
      <c r="H787" s="74" t="s">
        <v>474</v>
      </c>
      <c r="I787" s="74" t="s">
        <v>474</v>
      </c>
      <c r="J787" s="31"/>
      <c r="K787" s="74"/>
      <c r="L787" s="59" t="str">
        <f>IFERROR(TRIM(INDEX(_xlfn.TEXTSPLIT(Table3[[#This Row],[Name]],"|"),1,2)),"")</f>
        <v/>
      </c>
    </row>
    <row r="788" spans="1:12" s="22" customFormat="1" ht="14.4" hidden="1">
      <c r="A788" s="72" t="s">
        <v>1167</v>
      </c>
      <c r="B788" s="74"/>
      <c r="C788" s="74" t="s">
        <v>1782</v>
      </c>
      <c r="D788" s="33" t="str">
        <f t="shared" si="12"/>
        <v/>
      </c>
      <c r="E788" s="59" t="str">
        <f>IFERROR(TRIM(INDEX(_xlfn.TEXTSPLIT(Table3[[#This Row],[Name]],"|"),1,2)),"")</f>
        <v>Hi</v>
      </c>
      <c r="F788" s="74"/>
      <c r="G788" s="74"/>
      <c r="H788" s="74" t="s">
        <v>736</v>
      </c>
      <c r="I788" s="74" t="s">
        <v>474</v>
      </c>
      <c r="J788" s="31"/>
      <c r="K788" s="74"/>
      <c r="L788" s="59" t="str">
        <f>IFERROR(TRIM(INDEX(_xlfn.TEXTSPLIT(Table3[[#This Row],[Name]],"|"),1,2)),"")</f>
        <v>Hi</v>
      </c>
    </row>
    <row r="789" spans="1:12" s="22" customFormat="1" ht="14.4" hidden="1">
      <c r="A789" s="72" t="s">
        <v>1167</v>
      </c>
      <c r="B789" s="74"/>
      <c r="C789" s="74" t="s">
        <v>1783</v>
      </c>
      <c r="D789" s="33" t="str">
        <f t="shared" si="12"/>
        <v/>
      </c>
      <c r="E789" s="59" t="str">
        <f>IFERROR(TRIM(INDEX(_xlfn.TEXTSPLIT(Table3[[#This Row],[Name]],"|"),1,2)),"")</f>
        <v>HiHi</v>
      </c>
      <c r="F789" s="74"/>
      <c r="G789" s="74"/>
      <c r="H789" s="74" t="s">
        <v>736</v>
      </c>
      <c r="I789" s="74" t="s">
        <v>474</v>
      </c>
      <c r="J789" s="31"/>
      <c r="K789" s="74"/>
      <c r="L789" s="59" t="str">
        <f>IFERROR(TRIM(INDEX(_xlfn.TEXTSPLIT(Table3[[#This Row],[Name]],"|"),1,2)),"")</f>
        <v>HiHi</v>
      </c>
    </row>
    <row r="790" spans="1:12" s="22" customFormat="1" ht="14.4" hidden="1">
      <c r="A790" s="72" t="s">
        <v>1167</v>
      </c>
      <c r="B790" s="74"/>
      <c r="C790" s="74" t="s">
        <v>1784</v>
      </c>
      <c r="D790" s="33" t="str">
        <f t="shared" si="12"/>
        <v/>
      </c>
      <c r="E790" s="59" t="str">
        <f>IFERROR(TRIM(INDEX(_xlfn.TEXTSPLIT(Table3[[#This Row],[Name]],"|"),1,2)),"")</f>
        <v>Pre-alarm Hi</v>
      </c>
      <c r="F790" s="74"/>
      <c r="G790" s="74"/>
      <c r="H790" s="74" t="s">
        <v>736</v>
      </c>
      <c r="I790" s="74" t="s">
        <v>474</v>
      </c>
      <c r="J790" s="31"/>
      <c r="K790" s="74"/>
      <c r="L790" s="59" t="str">
        <f>IFERROR(TRIM(INDEX(_xlfn.TEXTSPLIT(Table3[[#This Row],[Name]],"|"),1,2)),"")</f>
        <v>Pre-alarm Hi</v>
      </c>
    </row>
    <row r="791" spans="1:12" ht="14.4" hidden="1">
      <c r="A791" s="56" t="s">
        <v>1167</v>
      </c>
      <c r="B791" s="33" t="s">
        <v>738</v>
      </c>
      <c r="C791" s="33" t="s">
        <v>709</v>
      </c>
      <c r="D791" s="33" t="str">
        <f t="shared" si="12"/>
        <v>VT1124A</v>
      </c>
      <c r="E791" s="57" t="str">
        <f>IFERROR(TRIM(INDEX(_xlfn.TEXTSPLIT(Table3[[#This Row],[Name]],"|"),1,2)),"")</f>
        <v/>
      </c>
      <c r="F791" s="54" t="s">
        <v>1785</v>
      </c>
      <c r="G791" s="10" t="s">
        <v>840</v>
      </c>
      <c r="H791" s="33" t="s">
        <v>474</v>
      </c>
      <c r="I791" s="33" t="s">
        <v>474</v>
      </c>
      <c r="J791" s="32"/>
      <c r="K791" s="33" t="s">
        <v>1785</v>
      </c>
      <c r="L791" s="57" t="str">
        <f>IFERROR(TRIM(INDEX(_xlfn.TEXTSPLIT(Table3[[#This Row],[Name]],"|"),1,2)),"")</f>
        <v/>
      </c>
    </row>
    <row r="792" spans="1:12" ht="14.4" hidden="1">
      <c r="A792" s="56" t="s">
        <v>1167</v>
      </c>
      <c r="B792" s="33" t="s">
        <v>738</v>
      </c>
      <c r="C792" s="33" t="s">
        <v>1786</v>
      </c>
      <c r="D792" s="33" t="str">
        <f t="shared" si="12"/>
        <v>119</v>
      </c>
      <c r="E792" s="57" t="str">
        <f>IFERROR(TRIM(INDEX(_xlfn.TEXTSPLIT(Table3[[#This Row],[Name]],"|"),1,2)),"")</f>
        <v>Hi</v>
      </c>
      <c r="F792" s="33">
        <v>119</v>
      </c>
      <c r="G792" s="10" t="s">
        <v>840</v>
      </c>
      <c r="H792" s="33" t="s">
        <v>736</v>
      </c>
      <c r="I792" s="33" t="s">
        <v>474</v>
      </c>
      <c r="J792" s="32"/>
      <c r="K792" s="33" t="s">
        <v>1785</v>
      </c>
      <c r="L792" s="57" t="str">
        <f>IFERROR(TRIM(INDEX(_xlfn.TEXTSPLIT(Table3[[#This Row],[Name]],"|"),1,2)),"")</f>
        <v>Hi</v>
      </c>
    </row>
    <row r="793" spans="1:12" ht="14.4" hidden="1">
      <c r="A793" s="56" t="s">
        <v>1167</v>
      </c>
      <c r="B793" s="33" t="s">
        <v>738</v>
      </c>
      <c r="C793" s="33" t="s">
        <v>1787</v>
      </c>
      <c r="D793" s="33" t="str">
        <f t="shared" si="12"/>
        <v>146</v>
      </c>
      <c r="E793" s="57" t="str">
        <f>IFERROR(TRIM(INDEX(_xlfn.TEXTSPLIT(Table3[[#This Row],[Name]],"|"),1,2)),"")</f>
        <v>HiHi</v>
      </c>
      <c r="F793" s="33">
        <v>146</v>
      </c>
      <c r="G793" s="10" t="s">
        <v>840</v>
      </c>
      <c r="H793" s="33" t="s">
        <v>736</v>
      </c>
      <c r="I793" s="33" t="s">
        <v>474</v>
      </c>
      <c r="J793" s="32"/>
      <c r="K793" s="33" t="s">
        <v>1785</v>
      </c>
      <c r="L793" s="57" t="str">
        <f>IFERROR(TRIM(INDEX(_xlfn.TEXTSPLIT(Table3[[#This Row],[Name]],"|"),1,2)),"")</f>
        <v>HiHi</v>
      </c>
    </row>
    <row r="794" spans="1:12" ht="14.4" hidden="1">
      <c r="A794" s="56" t="s">
        <v>1167</v>
      </c>
      <c r="B794" s="33" t="s">
        <v>738</v>
      </c>
      <c r="C794" s="33" t="s">
        <v>1788</v>
      </c>
      <c r="D794" s="33" t="str">
        <f t="shared" si="12"/>
        <v/>
      </c>
      <c r="E794" s="57" t="str">
        <f>IFERROR(TRIM(INDEX(_xlfn.TEXTSPLIT(Table3[[#This Row],[Name]],"|"),1,2)),"")</f>
        <v>Pre-alarm Hi</v>
      </c>
      <c r="F794" s="33"/>
      <c r="G794" s="10" t="s">
        <v>840</v>
      </c>
      <c r="H794" s="33" t="s">
        <v>736</v>
      </c>
      <c r="I794" s="33" t="s">
        <v>474</v>
      </c>
      <c r="J794" s="32"/>
      <c r="K794" s="33" t="s">
        <v>1785</v>
      </c>
      <c r="L794" s="57" t="str">
        <f>IFERROR(TRIM(INDEX(_xlfn.TEXTSPLIT(Table3[[#This Row],[Name]],"|"),1,2)),"")</f>
        <v>Pre-alarm Hi</v>
      </c>
    </row>
    <row r="795" spans="1:12" ht="14.4" hidden="1">
      <c r="A795" s="56" t="s">
        <v>1167</v>
      </c>
      <c r="B795" s="33" t="s">
        <v>738</v>
      </c>
      <c r="C795" s="33" t="s">
        <v>712</v>
      </c>
      <c r="D795" s="33" t="str">
        <f t="shared" si="12"/>
        <v>VT1124B</v>
      </c>
      <c r="E795" s="57" t="str">
        <f>IFERROR(TRIM(INDEX(_xlfn.TEXTSPLIT(Table3[[#This Row],[Name]],"|"),1,2)),"")</f>
        <v/>
      </c>
      <c r="F795" s="54" t="s">
        <v>1789</v>
      </c>
      <c r="G795" s="10" t="s">
        <v>840</v>
      </c>
      <c r="H795" s="33" t="s">
        <v>474</v>
      </c>
      <c r="I795" s="33" t="s">
        <v>474</v>
      </c>
      <c r="J795" s="32"/>
      <c r="K795" s="33" t="s">
        <v>1789</v>
      </c>
      <c r="L795" s="57" t="str">
        <f>IFERROR(TRIM(INDEX(_xlfn.TEXTSPLIT(Table3[[#This Row],[Name]],"|"),1,2)),"")</f>
        <v/>
      </c>
    </row>
    <row r="796" spans="1:12" ht="14.4" hidden="1">
      <c r="A796" s="56" t="s">
        <v>1167</v>
      </c>
      <c r="B796" s="33" t="s">
        <v>738</v>
      </c>
      <c r="C796" s="33" t="s">
        <v>1790</v>
      </c>
      <c r="D796" s="33" t="str">
        <f t="shared" si="12"/>
        <v>119</v>
      </c>
      <c r="E796" s="57" t="str">
        <f>IFERROR(TRIM(INDEX(_xlfn.TEXTSPLIT(Table3[[#This Row],[Name]],"|"),1,2)),"")</f>
        <v>Hi</v>
      </c>
      <c r="F796" s="33">
        <v>119</v>
      </c>
      <c r="G796" s="10" t="s">
        <v>840</v>
      </c>
      <c r="H796" s="33" t="s">
        <v>736</v>
      </c>
      <c r="I796" s="33" t="s">
        <v>474</v>
      </c>
      <c r="J796" s="32"/>
      <c r="K796" s="33" t="s">
        <v>1789</v>
      </c>
      <c r="L796" s="57" t="str">
        <f>IFERROR(TRIM(INDEX(_xlfn.TEXTSPLIT(Table3[[#This Row],[Name]],"|"),1,2)),"")</f>
        <v>Hi</v>
      </c>
    </row>
    <row r="797" spans="1:12" ht="14.4" hidden="1">
      <c r="A797" s="56" t="s">
        <v>1167</v>
      </c>
      <c r="B797" s="33" t="s">
        <v>738</v>
      </c>
      <c r="C797" s="33" t="s">
        <v>1791</v>
      </c>
      <c r="D797" s="33" t="str">
        <f t="shared" si="12"/>
        <v>146</v>
      </c>
      <c r="E797" s="57" t="str">
        <f>IFERROR(TRIM(INDEX(_xlfn.TEXTSPLIT(Table3[[#This Row],[Name]],"|"),1,2)),"")</f>
        <v>HiHi</v>
      </c>
      <c r="F797" s="33">
        <v>146</v>
      </c>
      <c r="G797" s="10" t="s">
        <v>840</v>
      </c>
      <c r="H797" s="33" t="s">
        <v>736</v>
      </c>
      <c r="I797" s="33" t="s">
        <v>474</v>
      </c>
      <c r="J797" s="32"/>
      <c r="K797" s="33" t="s">
        <v>1789</v>
      </c>
      <c r="L797" s="57" t="str">
        <f>IFERROR(TRIM(INDEX(_xlfn.TEXTSPLIT(Table3[[#This Row],[Name]],"|"),1,2)),"")</f>
        <v>HiHi</v>
      </c>
    </row>
    <row r="798" spans="1:12" ht="14.4" hidden="1">
      <c r="A798" s="56" t="s">
        <v>1167</v>
      </c>
      <c r="B798" s="33" t="s">
        <v>738</v>
      </c>
      <c r="C798" s="33" t="s">
        <v>1792</v>
      </c>
      <c r="D798" s="33" t="str">
        <f t="shared" si="12"/>
        <v/>
      </c>
      <c r="E798" s="57" t="str">
        <f>IFERROR(TRIM(INDEX(_xlfn.TEXTSPLIT(Table3[[#This Row],[Name]],"|"),1,2)),"")</f>
        <v>Pre-alarm Hi</v>
      </c>
      <c r="F798" s="33"/>
      <c r="G798" s="10" t="s">
        <v>840</v>
      </c>
      <c r="H798" s="33" t="s">
        <v>736</v>
      </c>
      <c r="I798" s="33" t="s">
        <v>474</v>
      </c>
      <c r="J798" s="32"/>
      <c r="K798" s="33" t="s">
        <v>1789</v>
      </c>
      <c r="L798" s="57" t="str">
        <f>IFERROR(TRIM(INDEX(_xlfn.TEXTSPLIT(Table3[[#This Row],[Name]],"|"),1,2)),"")</f>
        <v>Pre-alarm Hi</v>
      </c>
    </row>
    <row r="799" spans="1:12" s="22" customFormat="1" ht="14.4" hidden="1">
      <c r="A799" s="72" t="s">
        <v>1167</v>
      </c>
      <c r="B799" s="74"/>
      <c r="C799" s="74" t="s">
        <v>715</v>
      </c>
      <c r="D799" s="33" t="str">
        <f t="shared" si="12"/>
        <v/>
      </c>
      <c r="E799" s="59" t="str">
        <f>IFERROR(TRIM(INDEX(_xlfn.TEXTSPLIT(Table3[[#This Row],[Name]],"|"),1,2)),"")</f>
        <v/>
      </c>
      <c r="F799" s="74"/>
      <c r="G799" s="74"/>
      <c r="H799" s="74" t="s">
        <v>474</v>
      </c>
      <c r="I799" s="74" t="s">
        <v>474</v>
      </c>
      <c r="J799" s="31"/>
      <c r="K799" s="74"/>
      <c r="L799" s="59" t="str">
        <f>IFERROR(TRIM(INDEX(_xlfn.TEXTSPLIT(Table3[[#This Row],[Name]],"|"),1,2)),"")</f>
        <v/>
      </c>
    </row>
    <row r="800" spans="1:12" s="22" customFormat="1" ht="14.4" hidden="1">
      <c r="A800" s="72" t="s">
        <v>1167</v>
      </c>
      <c r="B800" s="74"/>
      <c r="C800" s="74" t="s">
        <v>1793</v>
      </c>
      <c r="D800" s="33" t="str">
        <f t="shared" si="12"/>
        <v/>
      </c>
      <c r="E800" s="59" t="str">
        <f>IFERROR(TRIM(INDEX(_xlfn.TEXTSPLIT(Table3[[#This Row],[Name]],"|"),1,2)),"")</f>
        <v>Hi</v>
      </c>
      <c r="F800" s="74"/>
      <c r="G800" s="74"/>
      <c r="H800" s="74" t="s">
        <v>736</v>
      </c>
      <c r="I800" s="74" t="s">
        <v>474</v>
      </c>
      <c r="J800" s="31"/>
      <c r="K800" s="74"/>
      <c r="L800" s="59" t="str">
        <f>IFERROR(TRIM(INDEX(_xlfn.TEXTSPLIT(Table3[[#This Row],[Name]],"|"),1,2)),"")</f>
        <v>Hi</v>
      </c>
    </row>
    <row r="801" spans="1:12" s="22" customFormat="1" ht="14.4" hidden="1">
      <c r="A801" s="72" t="s">
        <v>1167</v>
      </c>
      <c r="B801" s="74"/>
      <c r="C801" s="74" t="s">
        <v>1794</v>
      </c>
      <c r="D801" s="33" t="str">
        <f t="shared" si="12"/>
        <v/>
      </c>
      <c r="E801" s="59" t="str">
        <f>IFERROR(TRIM(INDEX(_xlfn.TEXTSPLIT(Table3[[#This Row],[Name]],"|"),1,2)),"")</f>
        <v>HiHi</v>
      </c>
      <c r="F801" s="74"/>
      <c r="G801" s="74"/>
      <c r="H801" s="74" t="s">
        <v>736</v>
      </c>
      <c r="I801" s="74" t="s">
        <v>474</v>
      </c>
      <c r="J801" s="31"/>
      <c r="K801" s="74"/>
      <c r="L801" s="59" t="str">
        <f>IFERROR(TRIM(INDEX(_xlfn.TEXTSPLIT(Table3[[#This Row],[Name]],"|"),1,2)),"")</f>
        <v>HiHi</v>
      </c>
    </row>
    <row r="802" spans="1:12" s="22" customFormat="1" ht="14.4" hidden="1">
      <c r="A802" s="72" t="s">
        <v>1167</v>
      </c>
      <c r="B802" s="74"/>
      <c r="C802" s="74" t="s">
        <v>1795</v>
      </c>
      <c r="D802" s="33" t="str">
        <f t="shared" si="12"/>
        <v/>
      </c>
      <c r="E802" s="59" t="str">
        <f>IFERROR(TRIM(INDEX(_xlfn.TEXTSPLIT(Table3[[#This Row],[Name]],"|"),1,2)),"")</f>
        <v>Pre-alarm Hi</v>
      </c>
      <c r="F802" s="74"/>
      <c r="G802" s="74"/>
      <c r="H802" s="74" t="s">
        <v>736</v>
      </c>
      <c r="I802" s="74" t="s">
        <v>474</v>
      </c>
      <c r="J802" s="31"/>
      <c r="K802" s="74"/>
      <c r="L802" s="59" t="str">
        <f>IFERROR(TRIM(INDEX(_xlfn.TEXTSPLIT(Table3[[#This Row],[Name]],"|"),1,2)),"")</f>
        <v>Pre-alarm Hi</v>
      </c>
    </row>
    <row r="803" spans="1:12" s="22" customFormat="1" ht="14.4" hidden="1">
      <c r="A803" s="72" t="s">
        <v>1167</v>
      </c>
      <c r="B803" s="74"/>
      <c r="C803" s="74" t="s">
        <v>718</v>
      </c>
      <c r="D803" s="33" t="str">
        <f t="shared" si="12"/>
        <v/>
      </c>
      <c r="E803" s="59" t="str">
        <f>IFERROR(TRIM(INDEX(_xlfn.TEXTSPLIT(Table3[[#This Row],[Name]],"|"),1,2)),"")</f>
        <v/>
      </c>
      <c r="F803" s="74"/>
      <c r="G803" s="74"/>
      <c r="H803" s="74" t="s">
        <v>474</v>
      </c>
      <c r="I803" s="74" t="s">
        <v>474</v>
      </c>
      <c r="J803" s="31"/>
      <c r="K803" s="74"/>
      <c r="L803" s="59" t="str">
        <f>IFERROR(TRIM(INDEX(_xlfn.TEXTSPLIT(Table3[[#This Row],[Name]],"|"),1,2)),"")</f>
        <v/>
      </c>
    </row>
    <row r="804" spans="1:12" s="22" customFormat="1" ht="14.4" hidden="1">
      <c r="A804" s="72" t="s">
        <v>1167</v>
      </c>
      <c r="B804" s="74"/>
      <c r="C804" s="74" t="s">
        <v>1796</v>
      </c>
      <c r="D804" s="33" t="str">
        <f t="shared" si="12"/>
        <v/>
      </c>
      <c r="E804" s="59" t="str">
        <f>IFERROR(TRIM(INDEX(_xlfn.TEXTSPLIT(Table3[[#This Row],[Name]],"|"),1,2)),"")</f>
        <v>Hi</v>
      </c>
      <c r="F804" s="74"/>
      <c r="G804" s="74"/>
      <c r="H804" s="74" t="s">
        <v>736</v>
      </c>
      <c r="I804" s="74" t="s">
        <v>474</v>
      </c>
      <c r="J804" s="31"/>
      <c r="K804" s="74"/>
      <c r="L804" s="59" t="str">
        <f>IFERROR(TRIM(INDEX(_xlfn.TEXTSPLIT(Table3[[#This Row],[Name]],"|"),1,2)),"")</f>
        <v>Hi</v>
      </c>
    </row>
    <row r="805" spans="1:12" s="22" customFormat="1" ht="14.4" hidden="1">
      <c r="A805" s="72" t="s">
        <v>1167</v>
      </c>
      <c r="B805" s="74"/>
      <c r="C805" s="74" t="s">
        <v>1797</v>
      </c>
      <c r="D805" s="33" t="str">
        <f t="shared" si="12"/>
        <v/>
      </c>
      <c r="E805" s="59" t="str">
        <f>IFERROR(TRIM(INDEX(_xlfn.TEXTSPLIT(Table3[[#This Row],[Name]],"|"),1,2)),"")</f>
        <v>HiHi</v>
      </c>
      <c r="F805" s="74"/>
      <c r="G805" s="74"/>
      <c r="H805" s="74" t="s">
        <v>736</v>
      </c>
      <c r="I805" s="74" t="s">
        <v>474</v>
      </c>
      <c r="J805" s="31"/>
      <c r="K805" s="74"/>
      <c r="L805" s="59" t="str">
        <f>IFERROR(TRIM(INDEX(_xlfn.TEXTSPLIT(Table3[[#This Row],[Name]],"|"),1,2)),"")</f>
        <v>HiHi</v>
      </c>
    </row>
    <row r="806" spans="1:12" s="22" customFormat="1" ht="14.4" hidden="1">
      <c r="A806" s="72" t="s">
        <v>1167</v>
      </c>
      <c r="B806" s="74"/>
      <c r="C806" s="74" t="s">
        <v>1798</v>
      </c>
      <c r="D806" s="33" t="str">
        <f t="shared" si="12"/>
        <v/>
      </c>
      <c r="E806" s="59" t="str">
        <f>IFERROR(TRIM(INDEX(_xlfn.TEXTSPLIT(Table3[[#This Row],[Name]],"|"),1,2)),"")</f>
        <v>Pre-alarm Hi</v>
      </c>
      <c r="F806" s="74"/>
      <c r="G806" s="74"/>
      <c r="H806" s="74" t="s">
        <v>736</v>
      </c>
      <c r="I806" s="74" t="s">
        <v>474</v>
      </c>
      <c r="J806" s="31"/>
      <c r="K806" s="74"/>
      <c r="L806" s="59" t="str">
        <f>IFERROR(TRIM(INDEX(_xlfn.TEXTSPLIT(Table3[[#This Row],[Name]],"|"),1,2)),"")</f>
        <v>Pre-alarm Hi</v>
      </c>
    </row>
    <row r="807" spans="1:12" s="22" customFormat="1" ht="14.4" hidden="1">
      <c r="A807" s="72" t="s">
        <v>1167</v>
      </c>
      <c r="B807" s="74"/>
      <c r="C807" s="74" t="s">
        <v>1799</v>
      </c>
      <c r="D807" s="33" t="str">
        <f t="shared" si="12"/>
        <v/>
      </c>
      <c r="E807" s="59" t="str">
        <f>IFERROR(TRIM(INDEX(_xlfn.TEXTSPLIT(Table3[[#This Row],[Name]],"|"),1,2)),"")</f>
        <v/>
      </c>
      <c r="F807" s="74"/>
      <c r="G807" s="74"/>
      <c r="H807" s="74" t="s">
        <v>446</v>
      </c>
      <c r="I807" s="74" t="s">
        <v>446</v>
      </c>
      <c r="J807" s="31"/>
      <c r="K807" s="74"/>
      <c r="L807" s="59" t="str">
        <f>IFERROR(TRIM(INDEX(_xlfn.TEXTSPLIT(Table3[[#This Row],[Name]],"|"),1,2)),"")</f>
        <v/>
      </c>
    </row>
    <row r="808" spans="1:12" s="22" customFormat="1" ht="14.4" hidden="1">
      <c r="A808" s="72" t="s">
        <v>1167</v>
      </c>
      <c r="B808" s="74"/>
      <c r="C808" s="74" t="s">
        <v>1800</v>
      </c>
      <c r="D808" s="33" t="str">
        <f t="shared" si="12"/>
        <v/>
      </c>
      <c r="E808" s="59" t="str">
        <f>IFERROR(TRIM(INDEX(_xlfn.TEXTSPLIT(Table3[[#This Row],[Name]],"|"),1,2)),"")</f>
        <v>Hi</v>
      </c>
      <c r="F808" s="74"/>
      <c r="G808" s="74"/>
      <c r="H808" s="74" t="s">
        <v>736</v>
      </c>
      <c r="I808" s="74" t="s">
        <v>446</v>
      </c>
      <c r="J808" s="31"/>
      <c r="K808" s="74"/>
      <c r="L808" s="59" t="str">
        <f>IFERROR(TRIM(INDEX(_xlfn.TEXTSPLIT(Table3[[#This Row],[Name]],"|"),1,2)),"")</f>
        <v>Hi</v>
      </c>
    </row>
    <row r="809" spans="1:12" s="22" customFormat="1" ht="14.4" hidden="1">
      <c r="A809" s="72" t="s">
        <v>1167</v>
      </c>
      <c r="B809" s="74"/>
      <c r="C809" s="74" t="s">
        <v>1801</v>
      </c>
      <c r="D809" s="33" t="str">
        <f t="shared" si="12"/>
        <v/>
      </c>
      <c r="E809" s="59" t="str">
        <f>IFERROR(TRIM(INDEX(_xlfn.TEXTSPLIT(Table3[[#This Row],[Name]],"|"),1,2)),"")</f>
        <v>HiHi</v>
      </c>
      <c r="F809" s="74"/>
      <c r="G809" s="74"/>
      <c r="H809" s="74" t="s">
        <v>736</v>
      </c>
      <c r="I809" s="74" t="s">
        <v>446</v>
      </c>
      <c r="J809" s="31"/>
      <c r="K809" s="74"/>
      <c r="L809" s="59" t="str">
        <f>IFERROR(TRIM(INDEX(_xlfn.TEXTSPLIT(Table3[[#This Row],[Name]],"|"),1,2)),"")</f>
        <v>HiHi</v>
      </c>
    </row>
    <row r="810" spans="1:12" s="22" customFormat="1" ht="14.4" hidden="1">
      <c r="A810" s="72" t="s">
        <v>1167</v>
      </c>
      <c r="B810" s="74"/>
      <c r="C810" s="74" t="s">
        <v>1802</v>
      </c>
      <c r="D810" s="33" t="str">
        <f t="shared" si="12"/>
        <v/>
      </c>
      <c r="E810" s="59" t="str">
        <f>IFERROR(TRIM(INDEX(_xlfn.TEXTSPLIT(Table3[[#This Row],[Name]],"|"),1,2)),"")</f>
        <v>Pre-alarm Hi</v>
      </c>
      <c r="F810" s="74"/>
      <c r="G810" s="74"/>
      <c r="H810" s="74" t="s">
        <v>736</v>
      </c>
      <c r="I810" s="74" t="s">
        <v>446</v>
      </c>
      <c r="J810" s="31"/>
      <c r="K810" s="74"/>
      <c r="L810" s="59" t="str">
        <f>IFERROR(TRIM(INDEX(_xlfn.TEXTSPLIT(Table3[[#This Row],[Name]],"|"),1,2)),"")</f>
        <v>Pre-alarm Hi</v>
      </c>
    </row>
    <row r="811" spans="1:12" s="22" customFormat="1" ht="14.4" hidden="1">
      <c r="A811" s="72" t="s">
        <v>1167</v>
      </c>
      <c r="B811" s="74"/>
      <c r="C811" s="74" t="s">
        <v>1803</v>
      </c>
      <c r="D811" s="33" t="str">
        <f t="shared" si="12"/>
        <v/>
      </c>
      <c r="E811" s="59" t="str">
        <f>IFERROR(TRIM(INDEX(_xlfn.TEXTSPLIT(Table3[[#This Row],[Name]],"|"),1,2)),"")</f>
        <v/>
      </c>
      <c r="F811" s="74"/>
      <c r="G811" s="74"/>
      <c r="H811" s="74" t="s">
        <v>446</v>
      </c>
      <c r="I811" s="74" t="s">
        <v>446</v>
      </c>
      <c r="J811" s="31"/>
      <c r="K811" s="74"/>
      <c r="L811" s="59" t="str">
        <f>IFERROR(TRIM(INDEX(_xlfn.TEXTSPLIT(Table3[[#This Row],[Name]],"|"),1,2)),"")</f>
        <v/>
      </c>
    </row>
    <row r="812" spans="1:12" s="22" customFormat="1" ht="14.4" hidden="1">
      <c r="A812" s="72" t="s">
        <v>1167</v>
      </c>
      <c r="B812" s="74"/>
      <c r="C812" s="74" t="s">
        <v>1804</v>
      </c>
      <c r="D812" s="33" t="str">
        <f t="shared" si="12"/>
        <v/>
      </c>
      <c r="E812" s="59" t="str">
        <f>IFERROR(TRIM(INDEX(_xlfn.TEXTSPLIT(Table3[[#This Row],[Name]],"|"),1,2)),"")</f>
        <v>Hi</v>
      </c>
      <c r="F812" s="74"/>
      <c r="G812" s="74"/>
      <c r="H812" s="74" t="s">
        <v>736</v>
      </c>
      <c r="I812" s="74" t="s">
        <v>446</v>
      </c>
      <c r="J812" s="31"/>
      <c r="K812" s="74"/>
      <c r="L812" s="59" t="str">
        <f>IFERROR(TRIM(INDEX(_xlfn.TEXTSPLIT(Table3[[#This Row],[Name]],"|"),1,2)),"")</f>
        <v>Hi</v>
      </c>
    </row>
    <row r="813" spans="1:12" s="22" customFormat="1" ht="14.4" hidden="1">
      <c r="A813" s="72" t="s">
        <v>1167</v>
      </c>
      <c r="B813" s="74"/>
      <c r="C813" s="74" t="s">
        <v>1805</v>
      </c>
      <c r="D813" s="33" t="str">
        <f t="shared" si="12"/>
        <v/>
      </c>
      <c r="E813" s="59" t="str">
        <f>IFERROR(TRIM(INDEX(_xlfn.TEXTSPLIT(Table3[[#This Row],[Name]],"|"),1,2)),"")</f>
        <v>HiHi</v>
      </c>
      <c r="F813" s="74"/>
      <c r="G813" s="74"/>
      <c r="H813" s="74" t="s">
        <v>736</v>
      </c>
      <c r="I813" s="74" t="s">
        <v>446</v>
      </c>
      <c r="J813" s="31"/>
      <c r="K813" s="74"/>
      <c r="L813" s="59" t="str">
        <f>IFERROR(TRIM(INDEX(_xlfn.TEXTSPLIT(Table3[[#This Row],[Name]],"|"),1,2)),"")</f>
        <v>HiHi</v>
      </c>
    </row>
    <row r="814" spans="1:12" s="22" customFormat="1" ht="14.4" hidden="1">
      <c r="A814" s="72" t="s">
        <v>1167</v>
      </c>
      <c r="B814" s="74"/>
      <c r="C814" s="74" t="s">
        <v>1806</v>
      </c>
      <c r="D814" s="33" t="str">
        <f t="shared" si="12"/>
        <v/>
      </c>
      <c r="E814" s="59" t="str">
        <f>IFERROR(TRIM(INDEX(_xlfn.TEXTSPLIT(Table3[[#This Row],[Name]],"|"),1,2)),"")</f>
        <v>Pre-alarm Hi</v>
      </c>
      <c r="F814" s="74"/>
      <c r="G814" s="74"/>
      <c r="H814" s="74" t="s">
        <v>736</v>
      </c>
      <c r="I814" s="74" t="s">
        <v>446</v>
      </c>
      <c r="J814" s="31"/>
      <c r="K814" s="74"/>
      <c r="L814" s="59" t="str">
        <f>IFERROR(TRIM(INDEX(_xlfn.TEXTSPLIT(Table3[[#This Row],[Name]],"|"),1,2)),"")</f>
        <v>Pre-alarm Hi</v>
      </c>
    </row>
    <row r="815" spans="1:12" ht="14.4" hidden="1">
      <c r="A815" s="56" t="s">
        <v>1167</v>
      </c>
      <c r="B815" s="33" t="s">
        <v>738</v>
      </c>
      <c r="C815" s="33" t="s">
        <v>1807</v>
      </c>
      <c r="D815" s="33" t="str">
        <f t="shared" si="12"/>
        <v>FIT1169</v>
      </c>
      <c r="E815" s="57" t="str">
        <f>IFERROR(TRIM(INDEX(_xlfn.TEXTSPLIT(Table3[[#This Row],[Name]],"|"),1,2)),"")</f>
        <v/>
      </c>
      <c r="F815" s="55" t="s">
        <v>1808</v>
      </c>
      <c r="G815" s="33" t="s">
        <v>1809</v>
      </c>
      <c r="H815" s="33" t="s">
        <v>451</v>
      </c>
      <c r="I815" s="33" t="s">
        <v>451</v>
      </c>
      <c r="J815" s="32" t="s">
        <v>773</v>
      </c>
      <c r="K815" s="55" t="s">
        <v>1810</v>
      </c>
      <c r="L815" s="57" t="str">
        <f>IFERROR(TRIM(INDEX(_xlfn.TEXTSPLIT(Table3[[#This Row],[Name]],"|"),1,2)),"")</f>
        <v/>
      </c>
    </row>
    <row r="816" spans="1:12" ht="14.4" hidden="1">
      <c r="A816" s="56" t="s">
        <v>1167</v>
      </c>
      <c r="B816" s="33" t="s">
        <v>738</v>
      </c>
      <c r="C816" s="33" t="s">
        <v>1811</v>
      </c>
      <c r="D816" s="33" t="str">
        <f t="shared" si="12"/>
        <v>120</v>
      </c>
      <c r="E816" s="57" t="str">
        <f>IFERROR(TRIM(INDEX(_xlfn.TEXTSPLIT(Table3[[#This Row],[Name]],"|"),1,2)),"")</f>
        <v>Hi</v>
      </c>
      <c r="F816" s="33">
        <v>120</v>
      </c>
      <c r="G816" s="33" t="s">
        <v>1809</v>
      </c>
      <c r="H816" s="33" t="s">
        <v>736</v>
      </c>
      <c r="I816" s="33" t="s">
        <v>451</v>
      </c>
      <c r="J816" s="32" t="s">
        <v>1812</v>
      </c>
      <c r="K816" s="55" t="s">
        <v>1810</v>
      </c>
      <c r="L816" s="57" t="str">
        <f>IFERROR(TRIM(INDEX(_xlfn.TEXTSPLIT(Table3[[#This Row],[Name]],"|"),1,2)),"")</f>
        <v>Hi</v>
      </c>
    </row>
    <row r="817" spans="1:12" ht="14.4" hidden="1">
      <c r="A817" s="56" t="s">
        <v>1167</v>
      </c>
      <c r="B817" s="33" t="s">
        <v>738</v>
      </c>
      <c r="C817" s="33" t="s">
        <v>1813</v>
      </c>
      <c r="D817" s="33" t="str">
        <f t="shared" si="12"/>
        <v/>
      </c>
      <c r="E817" s="57" t="str">
        <f>IFERROR(TRIM(INDEX(_xlfn.TEXTSPLIT(Table3[[#This Row],[Name]],"|"),1,2)),"")</f>
        <v>HiHi</v>
      </c>
      <c r="F817" s="33"/>
      <c r="G817" s="33" t="s">
        <v>1809</v>
      </c>
      <c r="H817" s="33" t="s">
        <v>736</v>
      </c>
      <c r="I817" s="33" t="s">
        <v>451</v>
      </c>
      <c r="J817" s="32" t="s">
        <v>1812</v>
      </c>
      <c r="K817" s="55" t="s">
        <v>1810</v>
      </c>
      <c r="L817" s="57" t="str">
        <f>IFERROR(TRIM(INDEX(_xlfn.TEXTSPLIT(Table3[[#This Row],[Name]],"|"),1,2)),"")</f>
        <v>HiHi</v>
      </c>
    </row>
    <row r="818" spans="1:12" ht="14.4" hidden="1">
      <c r="A818" s="56" t="s">
        <v>1167</v>
      </c>
      <c r="B818" s="33" t="s">
        <v>738</v>
      </c>
      <c r="C818" s="33" t="s">
        <v>1814</v>
      </c>
      <c r="D818" s="33" t="str">
        <f t="shared" si="12"/>
        <v/>
      </c>
      <c r="E818" s="57" t="str">
        <f>IFERROR(TRIM(INDEX(_xlfn.TEXTSPLIT(Table3[[#This Row],[Name]],"|"),1,2)),"")</f>
        <v>Lo</v>
      </c>
      <c r="F818" s="33"/>
      <c r="G818" s="33" t="s">
        <v>1809</v>
      </c>
      <c r="H818" s="33" t="s">
        <v>736</v>
      </c>
      <c r="I818" s="33" t="s">
        <v>451</v>
      </c>
      <c r="J818" s="32" t="s">
        <v>1812</v>
      </c>
      <c r="K818" s="55" t="s">
        <v>1810</v>
      </c>
      <c r="L818" s="57" t="str">
        <f>IFERROR(TRIM(INDEX(_xlfn.TEXTSPLIT(Table3[[#This Row],[Name]],"|"),1,2)),"")</f>
        <v>Lo</v>
      </c>
    </row>
    <row r="819" spans="1:12" ht="14.4" hidden="1">
      <c r="A819" s="56" t="s">
        <v>1167</v>
      </c>
      <c r="B819" s="33" t="s">
        <v>738</v>
      </c>
      <c r="C819" s="33" t="s">
        <v>1815</v>
      </c>
      <c r="D819" s="33" t="str">
        <f t="shared" si="12"/>
        <v/>
      </c>
      <c r="E819" s="57" t="str">
        <f>IFERROR(TRIM(INDEX(_xlfn.TEXTSPLIT(Table3[[#This Row],[Name]],"|"),1,2)),"")</f>
        <v>Pre-alarm Hi</v>
      </c>
      <c r="F819" s="33"/>
      <c r="G819" s="33" t="s">
        <v>1809</v>
      </c>
      <c r="H819" s="33" t="s">
        <v>736</v>
      </c>
      <c r="I819" s="33" t="s">
        <v>451</v>
      </c>
      <c r="J819" s="32" t="s">
        <v>1812</v>
      </c>
      <c r="K819" s="55" t="s">
        <v>1810</v>
      </c>
      <c r="L819" s="57" t="str">
        <f>IFERROR(TRIM(INDEX(_xlfn.TEXTSPLIT(Table3[[#This Row],[Name]],"|"),1,2)),"")</f>
        <v>Pre-alarm Hi</v>
      </c>
    </row>
    <row r="820" spans="1:12" ht="14.4" hidden="1">
      <c r="A820" s="56" t="s">
        <v>1167</v>
      </c>
      <c r="B820" s="33" t="s">
        <v>738</v>
      </c>
      <c r="C820" s="33" t="s">
        <v>1816</v>
      </c>
      <c r="D820" s="33" t="str">
        <f t="shared" si="12"/>
        <v>TI1170</v>
      </c>
      <c r="E820" s="57" t="str">
        <f>IFERROR(TRIM(INDEX(_xlfn.TEXTSPLIT(Table3[[#This Row],[Name]],"|"),1,2)),"")</f>
        <v/>
      </c>
      <c r="F820" s="33" t="s">
        <v>1817</v>
      </c>
      <c r="G820" s="33" t="s">
        <v>49</v>
      </c>
      <c r="H820" s="33" t="s">
        <v>451</v>
      </c>
      <c r="I820" s="33" t="s">
        <v>451</v>
      </c>
      <c r="J820" s="32" t="s">
        <v>1375</v>
      </c>
      <c r="K820" s="33" t="s">
        <v>1817</v>
      </c>
      <c r="L820" s="57" t="str">
        <f>IFERROR(TRIM(INDEX(_xlfn.TEXTSPLIT(Table3[[#This Row],[Name]],"|"),1,2)),"")</f>
        <v/>
      </c>
    </row>
    <row r="821" spans="1:12" ht="14.4" hidden="1">
      <c r="A821" s="56" t="s">
        <v>1167</v>
      </c>
      <c r="B821" s="33" t="s">
        <v>738</v>
      </c>
      <c r="C821" s="33" t="s">
        <v>1818</v>
      </c>
      <c r="D821" s="33" t="str">
        <f t="shared" si="12"/>
        <v>140</v>
      </c>
      <c r="E821" s="57" t="str">
        <f>IFERROR(TRIM(INDEX(_xlfn.TEXTSPLIT(Table3[[#This Row],[Name]],"|"),1,2)),"")</f>
        <v>Hi</v>
      </c>
      <c r="F821" s="33">
        <v>140</v>
      </c>
      <c r="G821" s="33" t="s">
        <v>49</v>
      </c>
      <c r="H821" s="33" t="s">
        <v>736</v>
      </c>
      <c r="I821" s="33" t="s">
        <v>451</v>
      </c>
      <c r="J821" s="32" t="s">
        <v>1375</v>
      </c>
      <c r="K821" s="33" t="s">
        <v>1817</v>
      </c>
      <c r="L821" s="57" t="str">
        <f>IFERROR(TRIM(INDEX(_xlfn.TEXTSPLIT(Table3[[#This Row],[Name]],"|"),1,2)),"")</f>
        <v>Hi</v>
      </c>
    </row>
    <row r="822" spans="1:12" ht="14.4" hidden="1">
      <c r="A822" s="56" t="s">
        <v>1167</v>
      </c>
      <c r="B822" s="33" t="s">
        <v>738</v>
      </c>
      <c r="C822" s="33" t="s">
        <v>1819</v>
      </c>
      <c r="D822" s="33" t="str">
        <f t="shared" si="12"/>
        <v>155</v>
      </c>
      <c r="E822" s="57" t="str">
        <f>IFERROR(TRIM(INDEX(_xlfn.TEXTSPLIT(Table3[[#This Row],[Name]],"|"),1,2)),"")</f>
        <v>HiHi</v>
      </c>
      <c r="F822" s="33">
        <v>155</v>
      </c>
      <c r="G822" s="33" t="s">
        <v>49</v>
      </c>
      <c r="H822" s="33" t="s">
        <v>736</v>
      </c>
      <c r="I822" s="33" t="s">
        <v>451</v>
      </c>
      <c r="J822" s="32" t="s">
        <v>1375</v>
      </c>
      <c r="K822" s="33" t="s">
        <v>1817</v>
      </c>
      <c r="L822" s="57" t="str">
        <f>IFERROR(TRIM(INDEX(_xlfn.TEXTSPLIT(Table3[[#This Row],[Name]],"|"),1,2)),"")</f>
        <v>HiHi</v>
      </c>
    </row>
    <row r="823" spans="1:12" ht="14.4" hidden="1">
      <c r="A823" s="56" t="s">
        <v>1167</v>
      </c>
      <c r="B823" s="33" t="s">
        <v>738</v>
      </c>
      <c r="C823" s="33" t="s">
        <v>1820</v>
      </c>
      <c r="D823" s="33" t="str">
        <f t="shared" si="12"/>
        <v>55</v>
      </c>
      <c r="E823" s="57" t="str">
        <f>IFERROR(TRIM(INDEX(_xlfn.TEXTSPLIT(Table3[[#This Row],[Name]],"|"),1,2)),"")</f>
        <v>Lo</v>
      </c>
      <c r="F823" s="33">
        <v>55</v>
      </c>
      <c r="G823" s="33" t="s">
        <v>49</v>
      </c>
      <c r="H823" s="33" t="s">
        <v>736</v>
      </c>
      <c r="I823" s="33" t="s">
        <v>451</v>
      </c>
      <c r="J823" s="32" t="s">
        <v>1375</v>
      </c>
      <c r="K823" s="33" t="s">
        <v>1817</v>
      </c>
      <c r="L823" s="57" t="str">
        <f>IFERROR(TRIM(INDEX(_xlfn.TEXTSPLIT(Table3[[#This Row],[Name]],"|"),1,2)),"")</f>
        <v>Lo</v>
      </c>
    </row>
    <row r="824" spans="1:12" ht="14.4" hidden="1">
      <c r="A824" s="56" t="s">
        <v>1167</v>
      </c>
      <c r="B824" s="33" t="s">
        <v>738</v>
      </c>
      <c r="C824" s="33" t="s">
        <v>1821</v>
      </c>
      <c r="D824" s="33" t="str">
        <f t="shared" si="12"/>
        <v>45</v>
      </c>
      <c r="E824" s="57" t="str">
        <f>IFERROR(TRIM(INDEX(_xlfn.TEXTSPLIT(Table3[[#This Row],[Name]],"|"),1,2)),"")</f>
        <v>LoLo</v>
      </c>
      <c r="F824" s="33">
        <v>45</v>
      </c>
      <c r="G824" s="33" t="s">
        <v>49</v>
      </c>
      <c r="H824" s="33" t="s">
        <v>736</v>
      </c>
      <c r="I824" s="33" t="s">
        <v>451</v>
      </c>
      <c r="J824" s="32" t="s">
        <v>1375</v>
      </c>
      <c r="K824" s="33" t="s">
        <v>1817</v>
      </c>
      <c r="L824" s="57" t="str">
        <f>IFERROR(TRIM(INDEX(_xlfn.TEXTSPLIT(Table3[[#This Row],[Name]],"|"),1,2)),"")</f>
        <v>LoLo</v>
      </c>
    </row>
    <row r="825" spans="1:12" ht="14.4" hidden="1">
      <c r="A825" s="56" t="s">
        <v>1167</v>
      </c>
      <c r="B825" s="33" t="s">
        <v>738</v>
      </c>
      <c r="C825" s="33" t="s">
        <v>1822</v>
      </c>
      <c r="D825" s="33" t="str">
        <f t="shared" si="12"/>
        <v/>
      </c>
      <c r="E825" s="57" t="str">
        <f>IFERROR(TRIM(INDEX(_xlfn.TEXTSPLIT(Table3[[#This Row],[Name]],"|"),1,2)),"")</f>
        <v>Pre-alarm Hi</v>
      </c>
      <c r="F825" s="33"/>
      <c r="G825" s="33" t="s">
        <v>49</v>
      </c>
      <c r="H825" s="33" t="s">
        <v>736</v>
      </c>
      <c r="I825" s="33" t="s">
        <v>451</v>
      </c>
      <c r="J825" s="32" t="s">
        <v>1375</v>
      </c>
      <c r="K825" s="33" t="s">
        <v>1817</v>
      </c>
      <c r="L825" s="57" t="str">
        <f>IFERROR(TRIM(INDEX(_xlfn.TEXTSPLIT(Table3[[#This Row],[Name]],"|"),1,2)),"")</f>
        <v>Pre-alarm Hi</v>
      </c>
    </row>
    <row r="826" spans="1:12" ht="14.4" hidden="1">
      <c r="A826" s="56" t="s">
        <v>1167</v>
      </c>
      <c r="B826" s="33" t="s">
        <v>738</v>
      </c>
      <c r="C826" s="33" t="s">
        <v>1823</v>
      </c>
      <c r="D826" s="33" t="str">
        <f t="shared" si="12"/>
        <v/>
      </c>
      <c r="E826" s="57" t="str">
        <f>IFERROR(TRIM(INDEX(_xlfn.TEXTSPLIT(Table3[[#This Row],[Name]],"|"),1,2)),"")</f>
        <v>Pre-alarm Lo</v>
      </c>
      <c r="F826" s="33"/>
      <c r="G826" s="33" t="s">
        <v>49</v>
      </c>
      <c r="H826" s="33" t="s">
        <v>736</v>
      </c>
      <c r="I826" s="33" t="s">
        <v>451</v>
      </c>
      <c r="J826" s="32" t="s">
        <v>1375</v>
      </c>
      <c r="K826" s="33" t="s">
        <v>1817</v>
      </c>
      <c r="L826" s="57" t="str">
        <f>IFERROR(TRIM(INDEX(_xlfn.TEXTSPLIT(Table3[[#This Row],[Name]],"|"),1,2)),"")</f>
        <v>Pre-alarm Lo</v>
      </c>
    </row>
    <row r="827" spans="1:12" ht="14.4" hidden="1">
      <c r="A827" s="56" t="s">
        <v>1167</v>
      </c>
      <c r="B827" s="33" t="s">
        <v>738</v>
      </c>
      <c r="C827" s="33" t="s">
        <v>1824</v>
      </c>
      <c r="D827" s="33" t="str">
        <f t="shared" si="12"/>
        <v>TI1138A</v>
      </c>
      <c r="E827" s="57" t="str">
        <f>IFERROR(TRIM(INDEX(_xlfn.TEXTSPLIT(Table3[[#This Row],[Name]],"|"),1,2)),"")</f>
        <v/>
      </c>
      <c r="F827" s="54" t="s">
        <v>1825</v>
      </c>
      <c r="G827" s="33" t="s">
        <v>49</v>
      </c>
      <c r="H827" s="33" t="s">
        <v>439</v>
      </c>
      <c r="I827" s="33" t="s">
        <v>439</v>
      </c>
      <c r="J827" s="32" t="s">
        <v>1826</v>
      </c>
      <c r="K827" s="33" t="s">
        <v>1825</v>
      </c>
      <c r="L827" s="57" t="str">
        <f>IFERROR(TRIM(INDEX(_xlfn.TEXTSPLIT(Table3[[#This Row],[Name]],"|"),1,2)),"")</f>
        <v/>
      </c>
    </row>
    <row r="828" spans="1:12" ht="14.4" hidden="1">
      <c r="A828" s="56" t="s">
        <v>1167</v>
      </c>
      <c r="B828" s="33" t="s">
        <v>738</v>
      </c>
      <c r="C828" s="33" t="s">
        <v>1827</v>
      </c>
      <c r="D828" s="33" t="str">
        <f t="shared" si="12"/>
        <v/>
      </c>
      <c r="E828" s="57" t="str">
        <f>IFERROR(TRIM(INDEX(_xlfn.TEXTSPLIT(Table3[[#This Row],[Name]],"|"),1,2)),"")</f>
        <v>Hi</v>
      </c>
      <c r="F828" s="33"/>
      <c r="G828" s="33" t="s">
        <v>49</v>
      </c>
      <c r="H828" s="33" t="s">
        <v>736</v>
      </c>
      <c r="I828" s="33" t="s">
        <v>439</v>
      </c>
      <c r="J828" s="32" t="s">
        <v>1826</v>
      </c>
      <c r="K828" s="33" t="s">
        <v>1825</v>
      </c>
      <c r="L828" s="57" t="str">
        <f>IFERROR(TRIM(INDEX(_xlfn.TEXTSPLIT(Table3[[#This Row],[Name]],"|"),1,2)),"")</f>
        <v>Hi</v>
      </c>
    </row>
    <row r="829" spans="1:12" ht="14.4" hidden="1">
      <c r="A829" s="56" t="s">
        <v>1167</v>
      </c>
      <c r="B829" s="33" t="s">
        <v>738</v>
      </c>
      <c r="C829" s="33" t="s">
        <v>1828</v>
      </c>
      <c r="D829" s="33" t="str">
        <f t="shared" si="12"/>
        <v>110</v>
      </c>
      <c r="E829" s="57" t="str">
        <f>IFERROR(TRIM(INDEX(_xlfn.TEXTSPLIT(Table3[[#This Row],[Name]],"|"),1,2)),"")</f>
        <v>HiHi</v>
      </c>
      <c r="F829" s="33">
        <v>110</v>
      </c>
      <c r="G829" s="33" t="s">
        <v>49</v>
      </c>
      <c r="H829" s="33" t="s">
        <v>736</v>
      </c>
      <c r="I829" s="33" t="s">
        <v>439</v>
      </c>
      <c r="J829" s="32" t="s">
        <v>1826</v>
      </c>
      <c r="K829" s="33" t="s">
        <v>1825</v>
      </c>
      <c r="L829" s="57" t="str">
        <f>IFERROR(TRIM(INDEX(_xlfn.TEXTSPLIT(Table3[[#This Row],[Name]],"|"),1,2)),"")</f>
        <v>HiHi</v>
      </c>
    </row>
    <row r="830" spans="1:12" ht="14.4" hidden="1">
      <c r="A830" s="56" t="s">
        <v>1167</v>
      </c>
      <c r="B830" s="33" t="s">
        <v>738</v>
      </c>
      <c r="C830" s="33" t="s">
        <v>1829</v>
      </c>
      <c r="D830" s="33" t="str">
        <f t="shared" si="12"/>
        <v/>
      </c>
      <c r="E830" s="57" t="str">
        <f>IFERROR(TRIM(INDEX(_xlfn.TEXTSPLIT(Table3[[#This Row],[Name]],"|"),1,2)),"")</f>
        <v>Pre-alarm Hi</v>
      </c>
      <c r="F830" s="33"/>
      <c r="G830" s="33" t="s">
        <v>49</v>
      </c>
      <c r="H830" s="33" t="s">
        <v>736</v>
      </c>
      <c r="I830" s="33" t="s">
        <v>439</v>
      </c>
      <c r="J830" s="32" t="s">
        <v>1826</v>
      </c>
      <c r="K830" s="33" t="s">
        <v>1825</v>
      </c>
      <c r="L830" s="57" t="str">
        <f>IFERROR(TRIM(INDEX(_xlfn.TEXTSPLIT(Table3[[#This Row],[Name]],"|"),1,2)),"")</f>
        <v>Pre-alarm Hi</v>
      </c>
    </row>
    <row r="831" spans="1:12" ht="14.4" hidden="1">
      <c r="A831" s="56" t="s">
        <v>1167</v>
      </c>
      <c r="B831" s="33" t="s">
        <v>738</v>
      </c>
      <c r="C831" s="33" t="s">
        <v>1830</v>
      </c>
      <c r="D831" s="33" t="str">
        <f t="shared" si="12"/>
        <v>TI1138C</v>
      </c>
      <c r="E831" s="57" t="str">
        <f>IFERROR(TRIM(INDEX(_xlfn.TEXTSPLIT(Table3[[#This Row],[Name]],"|"),1,2)),"")</f>
        <v/>
      </c>
      <c r="F831" s="54" t="s">
        <v>1831</v>
      </c>
      <c r="G831" s="33" t="s">
        <v>49</v>
      </c>
      <c r="H831" s="33" t="s">
        <v>439</v>
      </c>
      <c r="I831" s="33" t="s">
        <v>439</v>
      </c>
      <c r="J831" s="32" t="s">
        <v>1826</v>
      </c>
      <c r="K831" s="33" t="s">
        <v>1831</v>
      </c>
      <c r="L831" s="57" t="str">
        <f>IFERROR(TRIM(INDEX(_xlfn.TEXTSPLIT(Table3[[#This Row],[Name]],"|"),1,2)),"")</f>
        <v/>
      </c>
    </row>
    <row r="832" spans="1:12" ht="14.4" hidden="1">
      <c r="A832" s="56" t="s">
        <v>1167</v>
      </c>
      <c r="B832" s="33" t="s">
        <v>738</v>
      </c>
      <c r="C832" s="33" t="s">
        <v>1832</v>
      </c>
      <c r="D832" s="33" t="str">
        <f t="shared" si="12"/>
        <v>100</v>
      </c>
      <c r="E832" s="57" t="str">
        <f>IFERROR(TRIM(INDEX(_xlfn.TEXTSPLIT(Table3[[#This Row],[Name]],"|"),1,2)),"")</f>
        <v>Hi</v>
      </c>
      <c r="F832" s="33">
        <v>100</v>
      </c>
      <c r="G832" s="33" t="s">
        <v>49</v>
      </c>
      <c r="H832" s="33" t="s">
        <v>736</v>
      </c>
      <c r="I832" s="33" t="s">
        <v>439</v>
      </c>
      <c r="J832" s="32" t="s">
        <v>1826</v>
      </c>
      <c r="K832" s="33" t="s">
        <v>1831</v>
      </c>
      <c r="L832" s="57" t="str">
        <f>IFERROR(TRIM(INDEX(_xlfn.TEXTSPLIT(Table3[[#This Row],[Name]],"|"),1,2)),"")</f>
        <v>Hi</v>
      </c>
    </row>
    <row r="833" spans="1:12" ht="14.4" hidden="1">
      <c r="A833" s="56" t="s">
        <v>1167</v>
      </c>
      <c r="B833" s="33" t="s">
        <v>738</v>
      </c>
      <c r="C833" s="33" t="s">
        <v>1833</v>
      </c>
      <c r="D833" s="33" t="str">
        <f t="shared" si="12"/>
        <v/>
      </c>
      <c r="E833" s="57" t="str">
        <f>IFERROR(TRIM(INDEX(_xlfn.TEXTSPLIT(Table3[[#This Row],[Name]],"|"),1,2)),"")</f>
        <v>HiHi</v>
      </c>
      <c r="F833" s="33"/>
      <c r="G833" s="33" t="s">
        <v>49</v>
      </c>
      <c r="H833" s="33" t="s">
        <v>736</v>
      </c>
      <c r="I833" s="33" t="s">
        <v>439</v>
      </c>
      <c r="J833" s="32" t="s">
        <v>1826</v>
      </c>
      <c r="K833" s="33" t="s">
        <v>1831</v>
      </c>
      <c r="L833" s="57" t="str">
        <f>IFERROR(TRIM(INDEX(_xlfn.TEXTSPLIT(Table3[[#This Row],[Name]],"|"),1,2)),"")</f>
        <v>HiHi</v>
      </c>
    </row>
    <row r="834" spans="1:12" ht="14.4" hidden="1">
      <c r="A834" s="56" t="s">
        <v>1167</v>
      </c>
      <c r="B834" s="33" t="s">
        <v>738</v>
      </c>
      <c r="C834" s="33" t="s">
        <v>1834</v>
      </c>
      <c r="D834" s="33" t="str">
        <f t="shared" ref="D834:D894" si="13">_xlfn.REGEXREPLACE(F834, ".*-([A-Za-z]+)-([A-Za-z0-9]+).*", "$1$2")</f>
        <v/>
      </c>
      <c r="E834" s="57" t="str">
        <f>IFERROR(TRIM(INDEX(_xlfn.TEXTSPLIT(Table3[[#This Row],[Name]],"|"),1,2)),"")</f>
        <v>Pre-alarm Hi</v>
      </c>
      <c r="F834" s="33"/>
      <c r="G834" s="33" t="s">
        <v>49</v>
      </c>
      <c r="H834" s="33" t="s">
        <v>736</v>
      </c>
      <c r="I834" s="33" t="s">
        <v>439</v>
      </c>
      <c r="J834" s="32" t="s">
        <v>1826</v>
      </c>
      <c r="K834" s="33" t="s">
        <v>1831</v>
      </c>
      <c r="L834" s="57" t="str">
        <f>IFERROR(TRIM(INDEX(_xlfn.TEXTSPLIT(Table3[[#This Row],[Name]],"|"),1,2)),"")</f>
        <v>Pre-alarm Hi</v>
      </c>
    </row>
    <row r="835" spans="1:12" ht="14.4" hidden="1">
      <c r="A835" s="56" t="s">
        <v>1167</v>
      </c>
      <c r="B835" s="33" t="s">
        <v>738</v>
      </c>
      <c r="C835" s="33" t="s">
        <v>1835</v>
      </c>
      <c r="D835" s="33" t="str">
        <f t="shared" si="13"/>
        <v>TI1137A</v>
      </c>
      <c r="E835" s="57" t="str">
        <f>IFERROR(TRIM(INDEX(_xlfn.TEXTSPLIT(Table3[[#This Row],[Name]],"|"),1,2)),"")</f>
        <v/>
      </c>
      <c r="F835" s="54" t="s">
        <v>1836</v>
      </c>
      <c r="G835" s="33" t="s">
        <v>49</v>
      </c>
      <c r="H835" s="33" t="s">
        <v>439</v>
      </c>
      <c r="I835" s="33" t="s">
        <v>439</v>
      </c>
      <c r="J835" s="32" t="s">
        <v>1826</v>
      </c>
      <c r="K835" s="33" t="s">
        <v>1836</v>
      </c>
      <c r="L835" s="57" t="str">
        <f>IFERROR(TRIM(INDEX(_xlfn.TEXTSPLIT(Table3[[#This Row],[Name]],"|"),1,2)),"")</f>
        <v/>
      </c>
    </row>
    <row r="836" spans="1:12" ht="14.4" hidden="1">
      <c r="A836" s="56" t="s">
        <v>1167</v>
      </c>
      <c r="B836" s="33" t="s">
        <v>738</v>
      </c>
      <c r="C836" s="33" t="s">
        <v>1837</v>
      </c>
      <c r="D836" s="33" t="str">
        <f t="shared" si="13"/>
        <v/>
      </c>
      <c r="E836" s="57" t="str">
        <f>IFERROR(TRIM(INDEX(_xlfn.TEXTSPLIT(Table3[[#This Row],[Name]],"|"),1,2)),"")</f>
        <v>Hi</v>
      </c>
      <c r="F836" s="33"/>
      <c r="G836" s="33" t="s">
        <v>49</v>
      </c>
      <c r="H836" s="33" t="s">
        <v>736</v>
      </c>
      <c r="I836" s="33" t="s">
        <v>439</v>
      </c>
      <c r="J836" s="32" t="s">
        <v>1826</v>
      </c>
      <c r="K836" s="33" t="s">
        <v>1836</v>
      </c>
      <c r="L836" s="57" t="str">
        <f>IFERROR(TRIM(INDEX(_xlfn.TEXTSPLIT(Table3[[#This Row],[Name]],"|"),1,2)),"")</f>
        <v>Hi</v>
      </c>
    </row>
    <row r="837" spans="1:12" ht="14.4" hidden="1">
      <c r="A837" s="56" t="s">
        <v>1167</v>
      </c>
      <c r="B837" s="33" t="s">
        <v>738</v>
      </c>
      <c r="C837" s="33" t="s">
        <v>1838</v>
      </c>
      <c r="D837" s="33" t="str">
        <f t="shared" si="13"/>
        <v>110</v>
      </c>
      <c r="E837" s="57" t="str">
        <f>IFERROR(TRIM(INDEX(_xlfn.TEXTSPLIT(Table3[[#This Row],[Name]],"|"),1,2)),"")</f>
        <v>HiHi</v>
      </c>
      <c r="F837" s="33">
        <v>110</v>
      </c>
      <c r="G837" s="33" t="s">
        <v>49</v>
      </c>
      <c r="H837" s="33" t="s">
        <v>736</v>
      </c>
      <c r="I837" s="33" t="s">
        <v>439</v>
      </c>
      <c r="J837" s="32" t="s">
        <v>1826</v>
      </c>
      <c r="K837" s="33" t="s">
        <v>1836</v>
      </c>
      <c r="L837" s="57" t="str">
        <f>IFERROR(TRIM(INDEX(_xlfn.TEXTSPLIT(Table3[[#This Row],[Name]],"|"),1,2)),"")</f>
        <v>HiHi</v>
      </c>
    </row>
    <row r="838" spans="1:12" ht="14.4" hidden="1">
      <c r="A838" s="56" t="s">
        <v>1167</v>
      </c>
      <c r="B838" s="33" t="s">
        <v>738</v>
      </c>
      <c r="C838" s="33" t="s">
        <v>1839</v>
      </c>
      <c r="D838" s="33" t="str">
        <f t="shared" si="13"/>
        <v/>
      </c>
      <c r="E838" s="57" t="str">
        <f>IFERROR(TRIM(INDEX(_xlfn.TEXTSPLIT(Table3[[#This Row],[Name]],"|"),1,2)),"")</f>
        <v>Pre-alarm Hi</v>
      </c>
      <c r="F838" s="33"/>
      <c r="G838" s="33" t="s">
        <v>49</v>
      </c>
      <c r="H838" s="33" t="s">
        <v>736</v>
      </c>
      <c r="I838" s="33" t="s">
        <v>439</v>
      </c>
      <c r="J838" s="32" t="s">
        <v>1826</v>
      </c>
      <c r="K838" s="33" t="s">
        <v>1836</v>
      </c>
      <c r="L838" s="57" t="str">
        <f>IFERROR(TRIM(INDEX(_xlfn.TEXTSPLIT(Table3[[#This Row],[Name]],"|"),1,2)),"")</f>
        <v>Pre-alarm Hi</v>
      </c>
    </row>
    <row r="839" spans="1:12" ht="14.4" hidden="1">
      <c r="A839" s="56" t="s">
        <v>1167</v>
      </c>
      <c r="B839" s="33" t="s">
        <v>738</v>
      </c>
      <c r="C839" s="33" t="s">
        <v>1840</v>
      </c>
      <c r="D839" s="33" t="str">
        <f t="shared" si="13"/>
        <v>TI1137C</v>
      </c>
      <c r="E839" s="57" t="str">
        <f>IFERROR(TRIM(INDEX(_xlfn.TEXTSPLIT(Table3[[#This Row],[Name]],"|"),1,2)),"")</f>
        <v/>
      </c>
      <c r="F839" s="54" t="s">
        <v>1841</v>
      </c>
      <c r="G839" s="33" t="s">
        <v>49</v>
      </c>
      <c r="H839" s="33" t="s">
        <v>439</v>
      </c>
      <c r="I839" s="33" t="s">
        <v>439</v>
      </c>
      <c r="J839" s="32" t="s">
        <v>1826</v>
      </c>
      <c r="K839" s="33" t="s">
        <v>1841</v>
      </c>
      <c r="L839" s="57" t="str">
        <f>IFERROR(TRIM(INDEX(_xlfn.TEXTSPLIT(Table3[[#This Row],[Name]],"|"),1,2)),"")</f>
        <v/>
      </c>
    </row>
    <row r="840" spans="1:12" ht="14.4" hidden="1">
      <c r="A840" s="56" t="s">
        <v>1167</v>
      </c>
      <c r="B840" s="33" t="s">
        <v>738</v>
      </c>
      <c r="C840" s="33" t="s">
        <v>1842</v>
      </c>
      <c r="D840" s="33" t="str">
        <f t="shared" si="13"/>
        <v>100</v>
      </c>
      <c r="E840" s="57" t="str">
        <f>IFERROR(TRIM(INDEX(_xlfn.TEXTSPLIT(Table3[[#This Row],[Name]],"|"),1,2)),"")</f>
        <v>Hi</v>
      </c>
      <c r="F840" s="33">
        <v>100</v>
      </c>
      <c r="G840" s="33" t="s">
        <v>49</v>
      </c>
      <c r="H840" s="33" t="s">
        <v>736</v>
      </c>
      <c r="I840" s="33" t="s">
        <v>439</v>
      </c>
      <c r="J840" s="32" t="s">
        <v>1826</v>
      </c>
      <c r="K840" s="33" t="s">
        <v>1841</v>
      </c>
      <c r="L840" s="57" t="str">
        <f>IFERROR(TRIM(INDEX(_xlfn.TEXTSPLIT(Table3[[#This Row],[Name]],"|"),1,2)),"")</f>
        <v>Hi</v>
      </c>
    </row>
    <row r="841" spans="1:12" ht="14.4" hidden="1">
      <c r="A841" s="56" t="s">
        <v>1167</v>
      </c>
      <c r="B841" s="33" t="s">
        <v>738</v>
      </c>
      <c r="C841" s="33" t="s">
        <v>1843</v>
      </c>
      <c r="D841" s="33" t="str">
        <f t="shared" si="13"/>
        <v/>
      </c>
      <c r="E841" s="57" t="str">
        <f>IFERROR(TRIM(INDEX(_xlfn.TEXTSPLIT(Table3[[#This Row],[Name]],"|"),1,2)),"")</f>
        <v>HiHi</v>
      </c>
      <c r="F841" s="33"/>
      <c r="G841" s="33" t="s">
        <v>49</v>
      </c>
      <c r="H841" s="33" t="s">
        <v>736</v>
      </c>
      <c r="I841" s="33" t="s">
        <v>439</v>
      </c>
      <c r="J841" s="32" t="s">
        <v>1826</v>
      </c>
      <c r="K841" s="33" t="s">
        <v>1841</v>
      </c>
      <c r="L841" s="57" t="str">
        <f>IFERROR(TRIM(INDEX(_xlfn.TEXTSPLIT(Table3[[#This Row],[Name]],"|"),1,2)),"")</f>
        <v>HiHi</v>
      </c>
    </row>
    <row r="842" spans="1:12" ht="14.4" hidden="1">
      <c r="A842" s="56" t="s">
        <v>1167</v>
      </c>
      <c r="B842" s="33" t="s">
        <v>738</v>
      </c>
      <c r="C842" s="33" t="s">
        <v>1844</v>
      </c>
      <c r="D842" s="33" t="str">
        <f t="shared" si="13"/>
        <v/>
      </c>
      <c r="E842" s="57" t="str">
        <f>IFERROR(TRIM(INDEX(_xlfn.TEXTSPLIT(Table3[[#This Row],[Name]],"|"),1,2)),"")</f>
        <v>Pre-alarm Hi</v>
      </c>
      <c r="F842" s="33"/>
      <c r="G842" s="33" t="s">
        <v>49</v>
      </c>
      <c r="H842" s="33" t="s">
        <v>736</v>
      </c>
      <c r="I842" s="33" t="s">
        <v>439</v>
      </c>
      <c r="J842" s="32" t="s">
        <v>1826</v>
      </c>
      <c r="K842" s="33" t="s">
        <v>1841</v>
      </c>
      <c r="L842" s="57" t="str">
        <f>IFERROR(TRIM(INDEX(_xlfn.TEXTSPLIT(Table3[[#This Row],[Name]],"|"),1,2)),"")</f>
        <v>Pre-alarm Hi</v>
      </c>
    </row>
    <row r="843" spans="1:12" ht="15" hidden="1" customHeight="1">
      <c r="A843" s="56" t="s">
        <v>732</v>
      </c>
      <c r="B843" s="33" t="s">
        <v>1845</v>
      </c>
      <c r="C843" s="33" t="s">
        <v>771</v>
      </c>
      <c r="D843" s="33" t="str">
        <f t="shared" si="13"/>
        <v>LI1612B</v>
      </c>
      <c r="E843" s="77" t="str">
        <f>IFERROR(TRIM(INDEX(_xlfn.TEXTSPLIT(Table3[[#This Row],[Name]],"|"),1,2)),"")</f>
        <v/>
      </c>
      <c r="F843" s="78" t="s">
        <v>1846</v>
      </c>
      <c r="G843" s="78" t="s">
        <v>736</v>
      </c>
      <c r="H843" s="79" t="s">
        <v>461</v>
      </c>
      <c r="I843" s="79" t="s">
        <v>461</v>
      </c>
      <c r="J843" s="79" t="s">
        <v>773</v>
      </c>
      <c r="K843" s="78" t="s">
        <v>1846</v>
      </c>
      <c r="L843" s="57" t="str">
        <f>IFERROR(TRIM(INDEX(_xlfn.TEXTSPLIT(Table3[[#This Row],[Name]],"|"),1,2)),"")</f>
        <v/>
      </c>
    </row>
    <row r="844" spans="1:12" ht="15" hidden="1" customHeight="1">
      <c r="A844" s="56" t="s">
        <v>732</v>
      </c>
      <c r="B844" s="33" t="s">
        <v>1845</v>
      </c>
      <c r="C844" s="33" t="s">
        <v>776</v>
      </c>
      <c r="D844" s="33" t="str">
        <f t="shared" si="13"/>
        <v/>
      </c>
      <c r="E844" s="77" t="str">
        <f>IFERROR(TRIM(INDEX(_xlfn.TEXTSPLIT(Table3[[#This Row],[Name]],"|"),1,2)),"")</f>
        <v>Hi</v>
      </c>
      <c r="F844" s="10"/>
      <c r="G844" s="10"/>
      <c r="H844" s="10"/>
      <c r="I844" s="10" t="s">
        <v>461</v>
      </c>
      <c r="J844" s="10"/>
      <c r="K844" s="78" t="s">
        <v>1846</v>
      </c>
      <c r="L844" s="57" t="str">
        <f>IFERROR(TRIM(INDEX(_xlfn.TEXTSPLIT(Table3[[#This Row],[Name]],"|"),1,2)),"")</f>
        <v>Hi</v>
      </c>
    </row>
    <row r="845" spans="1:12" ht="15" hidden="1" customHeight="1">
      <c r="A845" s="56" t="s">
        <v>732</v>
      </c>
      <c r="B845" s="33" t="s">
        <v>1845</v>
      </c>
      <c r="C845" s="33" t="s">
        <v>778</v>
      </c>
      <c r="D845" s="33" t="str">
        <f t="shared" si="13"/>
        <v> </v>
      </c>
      <c r="E845" s="77" t="str">
        <f>IFERROR(TRIM(INDEX(_xlfn.TEXTSPLIT(Table3[[#This Row],[Name]],"|"),1,2)),"")</f>
        <v>HiHi</v>
      </c>
      <c r="F845" s="79" t="s">
        <v>736</v>
      </c>
      <c r="G845" s="10" t="s">
        <v>736</v>
      </c>
      <c r="H845" s="79" t="s">
        <v>736</v>
      </c>
      <c r="I845" s="79" t="s">
        <v>461</v>
      </c>
      <c r="J845" s="79"/>
      <c r="K845" s="78" t="s">
        <v>1846</v>
      </c>
      <c r="L845" s="57" t="str">
        <f>IFERROR(TRIM(INDEX(_xlfn.TEXTSPLIT(Table3[[#This Row],[Name]],"|"),1,2)),"")</f>
        <v>HiHi</v>
      </c>
    </row>
    <row r="846" spans="1:12" ht="15" hidden="1" customHeight="1">
      <c r="A846" s="56" t="s">
        <v>732</v>
      </c>
      <c r="B846" s="33" t="s">
        <v>1845</v>
      </c>
      <c r="C846" s="33" t="s">
        <v>780</v>
      </c>
      <c r="D846" s="33" t="str">
        <f t="shared" si="13"/>
        <v/>
      </c>
      <c r="E846" s="77" t="str">
        <f>IFERROR(TRIM(INDEX(_xlfn.TEXTSPLIT(Table3[[#This Row],[Name]],"|"),1,2)),"")</f>
        <v>Lo</v>
      </c>
      <c r="F846" s="10"/>
      <c r="G846" s="10"/>
      <c r="H846" s="10"/>
      <c r="I846" s="10" t="s">
        <v>461</v>
      </c>
      <c r="J846" s="10"/>
      <c r="K846" s="78" t="s">
        <v>1846</v>
      </c>
      <c r="L846" s="57" t="str">
        <f>IFERROR(TRIM(INDEX(_xlfn.TEXTSPLIT(Table3[[#This Row],[Name]],"|"),1,2)),"")</f>
        <v>Lo</v>
      </c>
    </row>
    <row r="847" spans="1:12" ht="15" hidden="1" customHeight="1">
      <c r="A847" s="56" t="s">
        <v>732</v>
      </c>
      <c r="B847" s="33" t="s">
        <v>1845</v>
      </c>
      <c r="C847" s="33" t="s">
        <v>782</v>
      </c>
      <c r="D847" s="33" t="str">
        <f t="shared" si="13"/>
        <v> </v>
      </c>
      <c r="E847" s="77" t="str">
        <f>IFERROR(TRIM(INDEX(_xlfn.TEXTSPLIT(Table3[[#This Row],[Name]],"|"),1,2)),"")</f>
        <v>LoLo</v>
      </c>
      <c r="F847" s="79" t="s">
        <v>736</v>
      </c>
      <c r="G847" s="10" t="s">
        <v>736</v>
      </c>
      <c r="H847" s="79" t="s">
        <v>736</v>
      </c>
      <c r="I847" s="79" t="s">
        <v>461</v>
      </c>
      <c r="J847" s="79"/>
      <c r="K847" s="78" t="s">
        <v>1846</v>
      </c>
      <c r="L847" s="57" t="str">
        <f>IFERROR(TRIM(INDEX(_xlfn.TEXTSPLIT(Table3[[#This Row],[Name]],"|"),1,2)),"")</f>
        <v>LoLo</v>
      </c>
    </row>
    <row r="848" spans="1:12" ht="15" hidden="1" customHeight="1">
      <c r="A848" s="56" t="s">
        <v>732</v>
      </c>
      <c r="B848" s="33" t="s">
        <v>1845</v>
      </c>
      <c r="C848" s="33" t="s">
        <v>784</v>
      </c>
      <c r="D848" s="33" t="str">
        <f t="shared" si="13"/>
        <v/>
      </c>
      <c r="E848" s="77" t="str">
        <f>IFERROR(TRIM(INDEX(_xlfn.TEXTSPLIT(Table3[[#This Row],[Name]],"|"),1,2)),"")</f>
        <v>Pre-alarm Hi</v>
      </c>
      <c r="F848" s="10"/>
      <c r="G848" s="10"/>
      <c r="H848" s="10"/>
      <c r="I848" s="10" t="s">
        <v>461</v>
      </c>
      <c r="J848" s="10"/>
      <c r="K848" s="78" t="s">
        <v>1846</v>
      </c>
      <c r="L848" s="57" t="str">
        <f>IFERROR(TRIM(INDEX(_xlfn.TEXTSPLIT(Table3[[#This Row],[Name]],"|"),1,2)),"")</f>
        <v>Pre-alarm Hi</v>
      </c>
    </row>
    <row r="849" spans="1:12" ht="15" hidden="1" customHeight="1">
      <c r="A849" s="56" t="s">
        <v>732</v>
      </c>
      <c r="B849" s="33" t="s">
        <v>1845</v>
      </c>
      <c r="C849" s="33" t="s">
        <v>786</v>
      </c>
      <c r="D849" s="33" t="str">
        <f t="shared" si="13"/>
        <v> </v>
      </c>
      <c r="E849" s="77" t="str">
        <f>IFERROR(TRIM(INDEX(_xlfn.TEXTSPLIT(Table3[[#This Row],[Name]],"|"),1,2)),"")</f>
        <v>Pre-alarm Lo</v>
      </c>
      <c r="F849" s="79" t="s">
        <v>736</v>
      </c>
      <c r="G849" s="10" t="s">
        <v>736</v>
      </c>
      <c r="H849" s="79" t="s">
        <v>736</v>
      </c>
      <c r="I849" s="79" t="s">
        <v>461</v>
      </c>
      <c r="J849" s="79"/>
      <c r="K849" s="78" t="s">
        <v>1846</v>
      </c>
      <c r="L849" s="57" t="str">
        <f>IFERROR(TRIM(INDEX(_xlfn.TEXTSPLIT(Table3[[#This Row],[Name]],"|"),1,2)),"")</f>
        <v>Pre-alarm Lo</v>
      </c>
    </row>
    <row r="850" spans="1:12" ht="15" hidden="1" customHeight="1">
      <c r="A850" s="56" t="s">
        <v>732</v>
      </c>
      <c r="B850" s="33" t="s">
        <v>1845</v>
      </c>
      <c r="C850" s="33" t="s">
        <v>788</v>
      </c>
      <c r="D850" s="33" t="str">
        <f t="shared" si="13"/>
        <v>LT1628</v>
      </c>
      <c r="E850" s="77" t="str">
        <f>IFERROR(TRIM(INDEX(_xlfn.TEXTSPLIT(Table3[[#This Row],[Name]],"|"),1,2)),"")</f>
        <v/>
      </c>
      <c r="F850" s="78" t="s">
        <v>1847</v>
      </c>
      <c r="G850" s="78" t="s">
        <v>736</v>
      </c>
      <c r="H850" s="10" t="s">
        <v>461</v>
      </c>
      <c r="I850" s="10" t="s">
        <v>461</v>
      </c>
      <c r="J850" s="10" t="s">
        <v>773</v>
      </c>
      <c r="K850" s="78" t="s">
        <v>1847</v>
      </c>
      <c r="L850" s="57" t="str">
        <f>IFERROR(TRIM(INDEX(_xlfn.TEXTSPLIT(Table3[[#This Row],[Name]],"|"),1,2)),"")</f>
        <v/>
      </c>
    </row>
    <row r="851" spans="1:12" ht="15" hidden="1" customHeight="1">
      <c r="A851" s="56" t="s">
        <v>732</v>
      </c>
      <c r="B851" s="33" t="s">
        <v>1845</v>
      </c>
      <c r="C851" s="33" t="s">
        <v>792</v>
      </c>
      <c r="D851" s="33" t="str">
        <f t="shared" si="13"/>
        <v> </v>
      </c>
      <c r="E851" s="77" t="str">
        <f>IFERROR(TRIM(INDEX(_xlfn.TEXTSPLIT(Table3[[#This Row],[Name]],"|"),1,2)),"")</f>
        <v>Hi</v>
      </c>
      <c r="F851" s="79" t="s">
        <v>736</v>
      </c>
      <c r="G851" s="10" t="s">
        <v>736</v>
      </c>
      <c r="H851" s="79" t="s">
        <v>736</v>
      </c>
      <c r="I851" s="79" t="s">
        <v>461</v>
      </c>
      <c r="J851" s="79" t="s">
        <v>773</v>
      </c>
      <c r="K851" s="78" t="s">
        <v>1847</v>
      </c>
      <c r="L851" s="57" t="str">
        <f>IFERROR(TRIM(INDEX(_xlfn.TEXTSPLIT(Table3[[#This Row],[Name]],"|"),1,2)),"")</f>
        <v>Hi</v>
      </c>
    </row>
    <row r="852" spans="1:12" ht="15" hidden="1" customHeight="1">
      <c r="A852" s="56" t="s">
        <v>732</v>
      </c>
      <c r="B852" s="33" t="s">
        <v>1845</v>
      </c>
      <c r="C852" s="33" t="s">
        <v>794</v>
      </c>
      <c r="D852" s="33" t="str">
        <f t="shared" si="13"/>
        <v/>
      </c>
      <c r="E852" s="77" t="str">
        <f>IFERROR(TRIM(INDEX(_xlfn.TEXTSPLIT(Table3[[#This Row],[Name]],"|"),1,2)),"")</f>
        <v>Lo</v>
      </c>
      <c r="F852" s="10"/>
      <c r="G852" s="10"/>
      <c r="H852" s="10"/>
      <c r="I852" s="10" t="s">
        <v>461</v>
      </c>
      <c r="J852" s="10" t="s">
        <v>773</v>
      </c>
      <c r="K852" s="78" t="s">
        <v>1847</v>
      </c>
      <c r="L852" s="57" t="str">
        <f>IFERROR(TRIM(INDEX(_xlfn.TEXTSPLIT(Table3[[#This Row],[Name]],"|"),1,2)),"")</f>
        <v>Lo</v>
      </c>
    </row>
    <row r="853" spans="1:12" ht="15" hidden="1" customHeight="1">
      <c r="A853" s="56" t="s">
        <v>732</v>
      </c>
      <c r="B853" s="33" t="s">
        <v>1845</v>
      </c>
      <c r="C853" s="33" t="s">
        <v>796</v>
      </c>
      <c r="D853" s="33" t="str">
        <f t="shared" si="13"/>
        <v> </v>
      </c>
      <c r="E853" s="77" t="str">
        <f>IFERROR(TRIM(INDEX(_xlfn.TEXTSPLIT(Table3[[#This Row],[Name]],"|"),1,2)),"")</f>
        <v>LoLo</v>
      </c>
      <c r="F853" s="79" t="s">
        <v>736</v>
      </c>
      <c r="G853" s="10" t="s">
        <v>736</v>
      </c>
      <c r="H853" s="79" t="s">
        <v>736</v>
      </c>
      <c r="I853" s="79" t="s">
        <v>461</v>
      </c>
      <c r="J853" s="79" t="s">
        <v>773</v>
      </c>
      <c r="K853" s="78" t="s">
        <v>1847</v>
      </c>
      <c r="L853" s="57" t="str">
        <f>IFERROR(TRIM(INDEX(_xlfn.TEXTSPLIT(Table3[[#This Row],[Name]],"|"),1,2)),"")</f>
        <v>LoLo</v>
      </c>
    </row>
    <row r="854" spans="1:12" ht="15" hidden="1" customHeight="1">
      <c r="A854" s="56" t="s">
        <v>732</v>
      </c>
      <c r="B854" s="33" t="s">
        <v>1845</v>
      </c>
      <c r="C854" s="33" t="s">
        <v>798</v>
      </c>
      <c r="D854" s="33" t="str">
        <f t="shared" si="13"/>
        <v/>
      </c>
      <c r="E854" s="77" t="str">
        <f>IFERROR(TRIM(INDEX(_xlfn.TEXTSPLIT(Table3[[#This Row],[Name]],"|"),1,2)),"")</f>
        <v>Pre-alarm Lo</v>
      </c>
      <c r="F854" s="10"/>
      <c r="G854" s="10"/>
      <c r="H854" s="10"/>
      <c r="I854" s="10" t="s">
        <v>461</v>
      </c>
      <c r="J854" s="10" t="s">
        <v>773</v>
      </c>
      <c r="K854" s="78" t="s">
        <v>1847</v>
      </c>
      <c r="L854" s="57" t="str">
        <f>IFERROR(TRIM(INDEX(_xlfn.TEXTSPLIT(Table3[[#This Row],[Name]],"|"),1,2)),"")</f>
        <v>Pre-alarm Lo</v>
      </c>
    </row>
    <row r="855" spans="1:12" ht="15" hidden="1" customHeight="1">
      <c r="A855" s="56" t="s">
        <v>732</v>
      </c>
      <c r="B855" s="33" t="s">
        <v>1845</v>
      </c>
      <c r="C855" s="33" t="s">
        <v>864</v>
      </c>
      <c r="D855" s="33" t="str">
        <f t="shared" si="13"/>
        <v>PIT1145</v>
      </c>
      <c r="E855" s="77" t="str">
        <f>IFERROR(TRIM(INDEX(_xlfn.TEXTSPLIT(Table3[[#This Row],[Name]],"|"),1,2)),"")</f>
        <v/>
      </c>
      <c r="F855" s="78" t="s">
        <v>865</v>
      </c>
      <c r="G855" s="10" t="s">
        <v>481</v>
      </c>
      <c r="H855" s="79" t="s">
        <v>461</v>
      </c>
      <c r="I855" s="79" t="s">
        <v>461</v>
      </c>
      <c r="J855" s="79" t="s">
        <v>773</v>
      </c>
      <c r="K855" s="78" t="s">
        <v>1848</v>
      </c>
      <c r="L855" s="57" t="str">
        <f>IFERROR(TRIM(INDEX(_xlfn.TEXTSPLIT(Table3[[#This Row],[Name]],"|"),1,2)),"")</f>
        <v/>
      </c>
    </row>
    <row r="856" spans="1:12" ht="15" hidden="1" customHeight="1">
      <c r="A856" s="56" t="s">
        <v>732</v>
      </c>
      <c r="B856" s="33" t="s">
        <v>1845</v>
      </c>
      <c r="C856" s="33" t="s">
        <v>868</v>
      </c>
      <c r="D856" s="33" t="str">
        <f t="shared" si="13"/>
        <v>2.5</v>
      </c>
      <c r="E856" s="77" t="str">
        <f>IFERROR(TRIM(INDEX(_xlfn.TEXTSPLIT(Table3[[#This Row],[Name]],"|"),1,2)),"")</f>
        <v>Hi</v>
      </c>
      <c r="F856" s="10">
        <v>2.5</v>
      </c>
      <c r="G856" s="10" t="s">
        <v>481</v>
      </c>
      <c r="H856" s="10"/>
      <c r="I856" s="10" t="s">
        <v>461</v>
      </c>
      <c r="J856" s="10"/>
      <c r="K856" s="78" t="s">
        <v>1848</v>
      </c>
      <c r="L856" s="57" t="str">
        <f>IFERROR(TRIM(INDEX(_xlfn.TEXTSPLIT(Table3[[#This Row],[Name]],"|"),1,2)),"")</f>
        <v>Hi</v>
      </c>
    </row>
    <row r="857" spans="1:12" ht="15" hidden="1" customHeight="1">
      <c r="A857" s="56" t="s">
        <v>732</v>
      </c>
      <c r="B857" s="33" t="s">
        <v>1845</v>
      </c>
      <c r="C857" s="33" t="s">
        <v>870</v>
      </c>
      <c r="D857" s="33" t="str">
        <f t="shared" si="13"/>
        <v>1.4</v>
      </c>
      <c r="E857" s="77" t="str">
        <f>IFERROR(TRIM(INDEX(_xlfn.TEXTSPLIT(Table3[[#This Row],[Name]],"|"),1,2)),"")</f>
        <v>Lo</v>
      </c>
      <c r="F857" s="79">
        <v>1.4</v>
      </c>
      <c r="G857" s="10" t="s">
        <v>481</v>
      </c>
      <c r="H857" s="79" t="s">
        <v>736</v>
      </c>
      <c r="I857" s="79" t="s">
        <v>461</v>
      </c>
      <c r="J857" s="79"/>
      <c r="K857" s="78" t="s">
        <v>1848</v>
      </c>
      <c r="L857" s="57" t="str">
        <f>IFERROR(TRIM(INDEX(_xlfn.TEXTSPLIT(Table3[[#This Row],[Name]],"|"),1,2)),"")</f>
        <v>Lo</v>
      </c>
    </row>
    <row r="858" spans="1:12" ht="15" hidden="1" customHeight="1">
      <c r="A858" s="56" t="s">
        <v>732</v>
      </c>
      <c r="B858" s="33" t="s">
        <v>1845</v>
      </c>
      <c r="C858" s="33" t="s">
        <v>872</v>
      </c>
      <c r="D858" s="33" t="str">
        <f t="shared" si="13"/>
        <v/>
      </c>
      <c r="E858" s="77" t="str">
        <f>IFERROR(TRIM(INDEX(_xlfn.TEXTSPLIT(Table3[[#This Row],[Name]],"|"),1,2)),"")</f>
        <v>LoLo</v>
      </c>
      <c r="F858" s="10"/>
      <c r="G858" s="10" t="s">
        <v>481</v>
      </c>
      <c r="H858" s="10"/>
      <c r="I858" s="10" t="s">
        <v>461</v>
      </c>
      <c r="J858" s="10"/>
      <c r="K858" s="78" t="s">
        <v>1848</v>
      </c>
      <c r="L858" s="57" t="str">
        <f>IFERROR(TRIM(INDEX(_xlfn.TEXTSPLIT(Table3[[#This Row],[Name]],"|"),1,2)),"")</f>
        <v>LoLo</v>
      </c>
    </row>
    <row r="859" spans="1:12" ht="15" hidden="1" customHeight="1">
      <c r="A859" s="56" t="s">
        <v>732</v>
      </c>
      <c r="B859" s="33" t="s">
        <v>1845</v>
      </c>
      <c r="C859" s="33" t="s">
        <v>874</v>
      </c>
      <c r="D859" s="33" t="str">
        <f t="shared" si="13"/>
        <v> </v>
      </c>
      <c r="E859" s="77" t="str">
        <f>IFERROR(TRIM(INDEX(_xlfn.TEXTSPLIT(Table3[[#This Row],[Name]],"|"),1,2)),"")</f>
        <v>Pre-alarm Hi</v>
      </c>
      <c r="F859" s="79" t="s">
        <v>736</v>
      </c>
      <c r="G859" s="10" t="s">
        <v>481</v>
      </c>
      <c r="H859" s="79" t="s">
        <v>736</v>
      </c>
      <c r="I859" s="79" t="s">
        <v>461</v>
      </c>
      <c r="J859" s="79"/>
      <c r="K859" s="78" t="s">
        <v>1848</v>
      </c>
      <c r="L859" s="57" t="str">
        <f>IFERROR(TRIM(INDEX(_xlfn.TEXTSPLIT(Table3[[#This Row],[Name]],"|"),1,2)),"")</f>
        <v>Pre-alarm Hi</v>
      </c>
    </row>
    <row r="860" spans="1:12" ht="15" hidden="1" customHeight="1">
      <c r="A860" s="56" t="s">
        <v>732</v>
      </c>
      <c r="B860" s="33" t="s">
        <v>1845</v>
      </c>
      <c r="C860" s="33" t="s">
        <v>876</v>
      </c>
      <c r="D860" s="33" t="str">
        <f t="shared" si="13"/>
        <v/>
      </c>
      <c r="E860" s="77" t="str">
        <f>IFERROR(TRIM(INDEX(_xlfn.TEXTSPLIT(Table3[[#This Row],[Name]],"|"),1,2)),"")</f>
        <v>Pre-alarm Lo</v>
      </c>
      <c r="F860" s="10"/>
      <c r="G860" s="10" t="s">
        <v>481</v>
      </c>
      <c r="H860" s="10"/>
      <c r="I860" s="10" t="s">
        <v>461</v>
      </c>
      <c r="J860" s="10"/>
      <c r="K860" s="78" t="s">
        <v>1848</v>
      </c>
      <c r="L860" s="57" t="str">
        <f>IFERROR(TRIM(INDEX(_xlfn.TEXTSPLIT(Table3[[#This Row],[Name]],"|"),1,2)),"")</f>
        <v>Pre-alarm Lo</v>
      </c>
    </row>
    <row r="861" spans="1:12" ht="15" hidden="1" customHeight="1">
      <c r="A861" s="56" t="s">
        <v>1167</v>
      </c>
      <c r="B861" s="33" t="s">
        <v>1845</v>
      </c>
      <c r="C861" s="33" t="s">
        <v>1380</v>
      </c>
      <c r="D861" s="33" t="str">
        <f t="shared" si="13"/>
        <v>PI1559B</v>
      </c>
      <c r="E861" s="77" t="str">
        <f>IFERROR(TRIM(INDEX(_xlfn.TEXTSPLIT(Table3[[#This Row],[Name]],"|"),1,2)),"")</f>
        <v/>
      </c>
      <c r="F861" s="78" t="s">
        <v>1849</v>
      </c>
      <c r="G861" s="10" t="s">
        <v>481</v>
      </c>
      <c r="H861" s="79" t="s">
        <v>451</v>
      </c>
      <c r="I861" s="79" t="s">
        <v>451</v>
      </c>
      <c r="J861" s="79" t="s">
        <v>773</v>
      </c>
      <c r="K861" s="78" t="s">
        <v>1849</v>
      </c>
      <c r="L861" s="57" t="str">
        <f>IFERROR(TRIM(INDEX(_xlfn.TEXTSPLIT(Table3[[#This Row],[Name]],"|"),1,2)),"")</f>
        <v/>
      </c>
    </row>
    <row r="862" spans="1:12" ht="15" hidden="1" customHeight="1">
      <c r="A862" s="56" t="s">
        <v>1167</v>
      </c>
      <c r="B862" s="33" t="s">
        <v>1845</v>
      </c>
      <c r="C862" s="33" t="s">
        <v>1382</v>
      </c>
      <c r="D862" s="33" t="str">
        <f t="shared" si="13"/>
        <v>1</v>
      </c>
      <c r="E862" s="77" t="str">
        <f>IFERROR(TRIM(INDEX(_xlfn.TEXTSPLIT(Table3[[#This Row],[Name]],"|"),1,2)),"")</f>
        <v>Hi</v>
      </c>
      <c r="F862" s="10">
        <v>1</v>
      </c>
      <c r="G862" s="10" t="s">
        <v>481</v>
      </c>
      <c r="H862" s="10"/>
      <c r="I862" s="10" t="s">
        <v>451</v>
      </c>
      <c r="J862" s="10" t="s">
        <v>1375</v>
      </c>
      <c r="K862" s="78" t="s">
        <v>1849</v>
      </c>
      <c r="L862" s="57" t="str">
        <f>IFERROR(TRIM(INDEX(_xlfn.TEXTSPLIT(Table3[[#This Row],[Name]],"|"),1,2)),"")</f>
        <v>Hi</v>
      </c>
    </row>
    <row r="863" spans="1:12" ht="15" hidden="1" customHeight="1">
      <c r="A863" s="56" t="s">
        <v>1167</v>
      </c>
      <c r="B863" s="33" t="s">
        <v>1845</v>
      </c>
      <c r="C863" s="33" t="s">
        <v>1383</v>
      </c>
      <c r="D863" s="33" t="str">
        <f t="shared" si="13"/>
        <v> </v>
      </c>
      <c r="E863" s="77" t="str">
        <f>IFERROR(TRIM(INDEX(_xlfn.TEXTSPLIT(Table3[[#This Row],[Name]],"|"),1,2)),"")</f>
        <v>HiHi</v>
      </c>
      <c r="F863" s="79" t="s">
        <v>736</v>
      </c>
      <c r="G863" s="10" t="s">
        <v>481</v>
      </c>
      <c r="H863" s="79" t="s">
        <v>736</v>
      </c>
      <c r="I863" s="79" t="s">
        <v>451</v>
      </c>
      <c r="J863" s="79" t="s">
        <v>1375</v>
      </c>
      <c r="K863" s="78" t="s">
        <v>1849</v>
      </c>
      <c r="L863" s="57" t="str">
        <f>IFERROR(TRIM(INDEX(_xlfn.TEXTSPLIT(Table3[[#This Row],[Name]],"|"),1,2)),"")</f>
        <v>HiHi</v>
      </c>
    </row>
    <row r="864" spans="1:12" ht="15" hidden="1" customHeight="1">
      <c r="A864" s="56" t="s">
        <v>1167</v>
      </c>
      <c r="B864" s="33" t="s">
        <v>1845</v>
      </c>
      <c r="C864" s="33" t="s">
        <v>1384</v>
      </c>
      <c r="D864" s="33" t="str">
        <f t="shared" si="13"/>
        <v>0.25</v>
      </c>
      <c r="E864" s="77" t="str">
        <f>IFERROR(TRIM(INDEX(_xlfn.TEXTSPLIT(Table3[[#This Row],[Name]],"|"),1,2)),"")</f>
        <v>Lo</v>
      </c>
      <c r="F864" s="10">
        <v>0.25</v>
      </c>
      <c r="G864" s="10" t="s">
        <v>481</v>
      </c>
      <c r="H864" s="10"/>
      <c r="I864" s="10" t="s">
        <v>451</v>
      </c>
      <c r="J864" s="10" t="s">
        <v>1375</v>
      </c>
      <c r="K864" s="78" t="s">
        <v>1849</v>
      </c>
      <c r="L864" s="57" t="str">
        <f>IFERROR(TRIM(INDEX(_xlfn.TEXTSPLIT(Table3[[#This Row],[Name]],"|"),1,2)),"")</f>
        <v>Lo</v>
      </c>
    </row>
    <row r="865" spans="1:12" ht="15" hidden="1" customHeight="1">
      <c r="A865" s="56" t="s">
        <v>1167</v>
      </c>
      <c r="B865" s="33" t="s">
        <v>1845</v>
      </c>
      <c r="C865" s="33" t="s">
        <v>1385</v>
      </c>
      <c r="D865" s="33" t="str">
        <f t="shared" si="13"/>
        <v> </v>
      </c>
      <c r="E865" s="77" t="str">
        <f>IFERROR(TRIM(INDEX(_xlfn.TEXTSPLIT(Table3[[#This Row],[Name]],"|"),1,2)),"")</f>
        <v>LoLo</v>
      </c>
      <c r="F865" s="79" t="s">
        <v>736</v>
      </c>
      <c r="G865" s="10" t="s">
        <v>481</v>
      </c>
      <c r="H865" s="79" t="s">
        <v>736</v>
      </c>
      <c r="I865" s="79" t="s">
        <v>451</v>
      </c>
      <c r="J865" s="79" t="s">
        <v>1375</v>
      </c>
      <c r="K865" s="78" t="s">
        <v>1849</v>
      </c>
      <c r="L865" s="57" t="str">
        <f>IFERROR(TRIM(INDEX(_xlfn.TEXTSPLIT(Table3[[#This Row],[Name]],"|"),1,2)),"")</f>
        <v>LoLo</v>
      </c>
    </row>
    <row r="866" spans="1:12" ht="15" hidden="1" customHeight="1">
      <c r="A866" s="56" t="s">
        <v>1167</v>
      </c>
      <c r="B866" s="33" t="s">
        <v>1845</v>
      </c>
      <c r="C866" s="33" t="s">
        <v>1392</v>
      </c>
      <c r="D866" s="33" t="str">
        <f t="shared" si="13"/>
        <v>PI1562B</v>
      </c>
      <c r="E866" s="77" t="str">
        <f>IFERROR(TRIM(INDEX(_xlfn.TEXTSPLIT(Table3[[#This Row],[Name]],"|"),1,2)),"")</f>
        <v/>
      </c>
      <c r="F866" s="78" t="s">
        <v>1850</v>
      </c>
      <c r="G866" s="21" t="s">
        <v>481</v>
      </c>
      <c r="H866" s="10" t="s">
        <v>451</v>
      </c>
      <c r="I866" s="10" t="s">
        <v>451</v>
      </c>
      <c r="J866" s="10" t="s">
        <v>773</v>
      </c>
      <c r="K866" s="78" t="s">
        <v>1850</v>
      </c>
      <c r="L866" s="57" t="str">
        <f>IFERROR(TRIM(INDEX(_xlfn.TEXTSPLIT(Table3[[#This Row],[Name]],"|"),1,2)),"")</f>
        <v/>
      </c>
    </row>
    <row r="867" spans="1:12" ht="15" hidden="1" customHeight="1">
      <c r="A867" s="56" t="s">
        <v>1167</v>
      </c>
      <c r="B867" s="33" t="s">
        <v>1845</v>
      </c>
      <c r="C867" s="33" t="s">
        <v>1394</v>
      </c>
      <c r="D867" s="33" t="str">
        <f t="shared" si="13"/>
        <v>1</v>
      </c>
      <c r="E867" s="77" t="str">
        <f>IFERROR(TRIM(INDEX(_xlfn.TEXTSPLIT(Table3[[#This Row],[Name]],"|"),1,2)),"")</f>
        <v>Hi</v>
      </c>
      <c r="F867" s="79">
        <v>1</v>
      </c>
      <c r="G867" s="10" t="s">
        <v>481</v>
      </c>
      <c r="H867" s="79" t="s">
        <v>736</v>
      </c>
      <c r="I867" s="79" t="s">
        <v>451</v>
      </c>
      <c r="J867" s="79" t="s">
        <v>1375</v>
      </c>
      <c r="K867" s="78" t="s">
        <v>1850</v>
      </c>
      <c r="L867" s="57" t="str">
        <f>IFERROR(TRIM(INDEX(_xlfn.TEXTSPLIT(Table3[[#This Row],[Name]],"|"),1,2)),"")</f>
        <v>Hi</v>
      </c>
    </row>
    <row r="868" spans="1:12" ht="15" hidden="1" customHeight="1">
      <c r="A868" s="56" t="s">
        <v>1167</v>
      </c>
      <c r="B868" s="33" t="s">
        <v>1845</v>
      </c>
      <c r="C868" s="33" t="s">
        <v>1395</v>
      </c>
      <c r="D868" s="33" t="str">
        <f t="shared" si="13"/>
        <v/>
      </c>
      <c r="E868" s="77" t="str">
        <f>IFERROR(TRIM(INDEX(_xlfn.TEXTSPLIT(Table3[[#This Row],[Name]],"|"),1,2)),"")</f>
        <v>HiHi</v>
      </c>
      <c r="F868" s="10"/>
      <c r="G868" s="10" t="s">
        <v>481</v>
      </c>
      <c r="H868" s="10"/>
      <c r="I868" s="10" t="s">
        <v>451</v>
      </c>
      <c r="J868" s="10" t="s">
        <v>1375</v>
      </c>
      <c r="K868" s="78" t="s">
        <v>1850</v>
      </c>
      <c r="L868" s="57" t="str">
        <f>IFERROR(TRIM(INDEX(_xlfn.TEXTSPLIT(Table3[[#This Row],[Name]],"|"),1,2)),"")</f>
        <v>HiHi</v>
      </c>
    </row>
    <row r="869" spans="1:12" ht="15" hidden="1" customHeight="1">
      <c r="A869" s="56" t="s">
        <v>1167</v>
      </c>
      <c r="B869" s="33" t="s">
        <v>1845</v>
      </c>
      <c r="C869" s="33" t="s">
        <v>1396</v>
      </c>
      <c r="D869" s="33" t="str">
        <f t="shared" si="13"/>
        <v>0.25</v>
      </c>
      <c r="E869" s="77" t="str">
        <f>IFERROR(TRIM(INDEX(_xlfn.TEXTSPLIT(Table3[[#This Row],[Name]],"|"),1,2)),"")</f>
        <v>Lo</v>
      </c>
      <c r="F869" s="79">
        <v>0.25</v>
      </c>
      <c r="G869" s="10" t="s">
        <v>481</v>
      </c>
      <c r="H869" s="79" t="s">
        <v>736</v>
      </c>
      <c r="I869" s="79" t="s">
        <v>451</v>
      </c>
      <c r="J869" s="79" t="s">
        <v>1375</v>
      </c>
      <c r="K869" s="78" t="s">
        <v>1850</v>
      </c>
      <c r="L869" s="57" t="str">
        <f>IFERROR(TRIM(INDEX(_xlfn.TEXTSPLIT(Table3[[#This Row],[Name]],"|"),1,2)),"")</f>
        <v>Lo</v>
      </c>
    </row>
    <row r="870" spans="1:12" ht="15" hidden="1" customHeight="1">
      <c r="A870" s="56" t="s">
        <v>1167</v>
      </c>
      <c r="B870" s="33" t="s">
        <v>1845</v>
      </c>
      <c r="C870" s="33" t="s">
        <v>1397</v>
      </c>
      <c r="D870" s="33" t="str">
        <f t="shared" si="13"/>
        <v/>
      </c>
      <c r="E870" s="77" t="str">
        <f>IFERROR(TRIM(INDEX(_xlfn.TEXTSPLIT(Table3[[#This Row],[Name]],"|"),1,2)),"")</f>
        <v>LoLo</v>
      </c>
      <c r="F870" s="10"/>
      <c r="G870" s="10" t="s">
        <v>481</v>
      </c>
      <c r="H870" s="10"/>
      <c r="I870" s="10" t="s">
        <v>451</v>
      </c>
      <c r="J870" s="10" t="s">
        <v>1375</v>
      </c>
      <c r="K870" s="78" t="s">
        <v>1850</v>
      </c>
      <c r="L870" s="57" t="str">
        <f>IFERROR(TRIM(INDEX(_xlfn.TEXTSPLIT(Table3[[#This Row],[Name]],"|"),1,2)),"")</f>
        <v>LoLo</v>
      </c>
    </row>
    <row r="871" spans="1:12" ht="15" hidden="1" customHeight="1">
      <c r="A871" s="56" t="s">
        <v>1167</v>
      </c>
      <c r="B871" s="33" t="s">
        <v>1845</v>
      </c>
      <c r="C871" s="33" t="s">
        <v>1398</v>
      </c>
      <c r="D871" s="33" t="str">
        <f t="shared" si="13"/>
        <v>FIT1563</v>
      </c>
      <c r="E871" s="77" t="str">
        <f>IFERROR(TRIM(INDEX(_xlfn.TEXTSPLIT(Table3[[#This Row],[Name]],"|"),1,2)),"")</f>
        <v/>
      </c>
      <c r="F871" s="78" t="s">
        <v>1851</v>
      </c>
      <c r="G871" s="10" t="s">
        <v>919</v>
      </c>
      <c r="H871" s="79" t="s">
        <v>451</v>
      </c>
      <c r="I871" s="79" t="s">
        <v>451</v>
      </c>
      <c r="J871" s="79" t="s">
        <v>773</v>
      </c>
      <c r="K871" s="78" t="s">
        <v>1851</v>
      </c>
      <c r="L871" s="57" t="str">
        <f>IFERROR(TRIM(INDEX(_xlfn.TEXTSPLIT(Table3[[#This Row],[Name]],"|"),1,2)),"")</f>
        <v/>
      </c>
    </row>
    <row r="872" spans="1:12" ht="15" hidden="1" customHeight="1">
      <c r="A872" s="56" t="s">
        <v>1167</v>
      </c>
      <c r="B872" s="33" t="s">
        <v>1845</v>
      </c>
      <c r="C872" s="33" t="s">
        <v>1400</v>
      </c>
      <c r="D872" s="33" t="str">
        <f t="shared" si="13"/>
        <v>6</v>
      </c>
      <c r="E872" s="77" t="str">
        <f>IFERROR(TRIM(INDEX(_xlfn.TEXTSPLIT(Table3[[#This Row],[Name]],"|"),1,2)),"")</f>
        <v>Hi</v>
      </c>
      <c r="F872" s="10">
        <v>6</v>
      </c>
      <c r="G872" s="10" t="s">
        <v>919</v>
      </c>
      <c r="H872" s="10"/>
      <c r="I872" s="10" t="s">
        <v>451</v>
      </c>
      <c r="J872" s="10" t="s">
        <v>1375</v>
      </c>
      <c r="K872" s="78" t="s">
        <v>1851</v>
      </c>
      <c r="L872" s="57" t="str">
        <f>IFERROR(TRIM(INDEX(_xlfn.TEXTSPLIT(Table3[[#This Row],[Name]],"|"),1,2)),"")</f>
        <v>Hi</v>
      </c>
    </row>
    <row r="873" spans="1:12" ht="15" hidden="1" customHeight="1">
      <c r="A873" s="56" t="s">
        <v>1167</v>
      </c>
      <c r="B873" s="33" t="s">
        <v>1845</v>
      </c>
      <c r="C873" s="33" t="s">
        <v>1401</v>
      </c>
      <c r="D873" s="33" t="str">
        <f t="shared" si="13"/>
        <v> </v>
      </c>
      <c r="E873" s="77" t="str">
        <f>IFERROR(TRIM(INDEX(_xlfn.TEXTSPLIT(Table3[[#This Row],[Name]],"|"),1,2)),"")</f>
        <v>HiHi</v>
      </c>
      <c r="F873" s="79" t="s">
        <v>736</v>
      </c>
      <c r="G873" s="10" t="s">
        <v>919</v>
      </c>
      <c r="H873" s="79" t="s">
        <v>736</v>
      </c>
      <c r="I873" s="79" t="s">
        <v>451</v>
      </c>
      <c r="J873" s="79" t="s">
        <v>1375</v>
      </c>
      <c r="K873" s="78" t="s">
        <v>1851</v>
      </c>
      <c r="L873" s="57" t="str">
        <f>IFERROR(TRIM(INDEX(_xlfn.TEXTSPLIT(Table3[[#This Row],[Name]],"|"),1,2)),"")</f>
        <v>HiHi</v>
      </c>
    </row>
    <row r="874" spans="1:12" ht="15" hidden="1" customHeight="1">
      <c r="A874" s="56" t="s">
        <v>1167</v>
      </c>
      <c r="B874" s="33" t="s">
        <v>1845</v>
      </c>
      <c r="C874" s="33" t="s">
        <v>1402</v>
      </c>
      <c r="D874" s="33" t="str">
        <f t="shared" si="13"/>
        <v>0.5</v>
      </c>
      <c r="E874" s="77" t="str">
        <f>IFERROR(TRIM(INDEX(_xlfn.TEXTSPLIT(Table3[[#This Row],[Name]],"|"),1,2)),"")</f>
        <v>Lo</v>
      </c>
      <c r="F874" s="10">
        <v>0.5</v>
      </c>
      <c r="G874" s="10" t="s">
        <v>919</v>
      </c>
      <c r="H874" s="10"/>
      <c r="I874" s="10" t="s">
        <v>451</v>
      </c>
      <c r="J874" s="10" t="s">
        <v>1375</v>
      </c>
      <c r="K874" s="78" t="s">
        <v>1851</v>
      </c>
      <c r="L874" s="57" t="str">
        <f>IFERROR(TRIM(INDEX(_xlfn.TEXTSPLIT(Table3[[#This Row],[Name]],"|"),1,2)),"")</f>
        <v>Lo</v>
      </c>
    </row>
    <row r="875" spans="1:12" ht="15" hidden="1" customHeight="1">
      <c r="A875" s="56" t="s">
        <v>1167</v>
      </c>
      <c r="B875" s="33" t="s">
        <v>1845</v>
      </c>
      <c r="C875" s="33" t="s">
        <v>1403</v>
      </c>
      <c r="D875" s="33" t="str">
        <f t="shared" si="13"/>
        <v> </v>
      </c>
      <c r="E875" s="77" t="str">
        <f>IFERROR(TRIM(INDEX(_xlfn.TEXTSPLIT(Table3[[#This Row],[Name]],"|"),1,2)),"")</f>
        <v>LoLo</v>
      </c>
      <c r="F875" s="79" t="s">
        <v>736</v>
      </c>
      <c r="G875" s="10" t="s">
        <v>919</v>
      </c>
      <c r="H875" s="79" t="s">
        <v>736</v>
      </c>
      <c r="I875" s="79" t="s">
        <v>451</v>
      </c>
      <c r="J875" s="79" t="s">
        <v>1375</v>
      </c>
      <c r="K875" s="78" t="s">
        <v>1851</v>
      </c>
      <c r="L875" s="57" t="str">
        <f>IFERROR(TRIM(INDEX(_xlfn.TEXTSPLIT(Table3[[#This Row],[Name]],"|"),1,2)),"")</f>
        <v>LoLo</v>
      </c>
    </row>
    <row r="876" spans="1:12" ht="15" hidden="1" customHeight="1">
      <c r="A876" s="56" t="s">
        <v>1167</v>
      </c>
      <c r="B876" s="33" t="s">
        <v>1845</v>
      </c>
      <c r="C876" s="33" t="s">
        <v>1404</v>
      </c>
      <c r="D876" s="33" t="str">
        <f t="shared" si="13"/>
        <v>FIT1560</v>
      </c>
      <c r="E876" s="77" t="str">
        <f>IFERROR(TRIM(INDEX(_xlfn.TEXTSPLIT(Table3[[#This Row],[Name]],"|"),1,2)),"")</f>
        <v/>
      </c>
      <c r="F876" s="78" t="s">
        <v>1852</v>
      </c>
      <c r="G876" s="10" t="s">
        <v>919</v>
      </c>
      <c r="H876" s="10" t="s">
        <v>451</v>
      </c>
      <c r="I876" s="10" t="s">
        <v>451</v>
      </c>
      <c r="J876" s="10" t="s">
        <v>773</v>
      </c>
      <c r="K876" s="78" t="s">
        <v>1852</v>
      </c>
      <c r="L876" s="57" t="str">
        <f>IFERROR(TRIM(INDEX(_xlfn.TEXTSPLIT(Table3[[#This Row],[Name]],"|"),1,2)),"")</f>
        <v/>
      </c>
    </row>
    <row r="877" spans="1:12" ht="15" hidden="1" customHeight="1">
      <c r="A877" s="56" t="s">
        <v>1167</v>
      </c>
      <c r="B877" s="33" t="s">
        <v>1845</v>
      </c>
      <c r="C877" s="33" t="s">
        <v>1406</v>
      </c>
      <c r="D877" s="33" t="str">
        <f t="shared" si="13"/>
        <v>6</v>
      </c>
      <c r="E877" s="77" t="str">
        <f>IFERROR(TRIM(INDEX(_xlfn.TEXTSPLIT(Table3[[#This Row],[Name]],"|"),1,2)),"")</f>
        <v>Hi</v>
      </c>
      <c r="F877" s="79">
        <v>6</v>
      </c>
      <c r="G877" s="10" t="s">
        <v>919</v>
      </c>
      <c r="H877" s="79" t="s">
        <v>736</v>
      </c>
      <c r="I877" s="79" t="s">
        <v>451</v>
      </c>
      <c r="J877" s="79" t="s">
        <v>1375</v>
      </c>
      <c r="K877" s="78" t="s">
        <v>1852</v>
      </c>
      <c r="L877" s="57" t="str">
        <f>IFERROR(TRIM(INDEX(_xlfn.TEXTSPLIT(Table3[[#This Row],[Name]],"|"),1,2)),"")</f>
        <v>Hi</v>
      </c>
    </row>
    <row r="878" spans="1:12" ht="15" hidden="1" customHeight="1">
      <c r="A878" s="56" t="s">
        <v>1167</v>
      </c>
      <c r="B878" s="33" t="s">
        <v>1845</v>
      </c>
      <c r="C878" s="33" t="s">
        <v>1407</v>
      </c>
      <c r="D878" s="33" t="str">
        <f t="shared" si="13"/>
        <v/>
      </c>
      <c r="E878" s="77" t="str">
        <f>IFERROR(TRIM(INDEX(_xlfn.TEXTSPLIT(Table3[[#This Row],[Name]],"|"),1,2)),"")</f>
        <v>HiHi</v>
      </c>
      <c r="F878" s="10"/>
      <c r="G878" s="10" t="s">
        <v>919</v>
      </c>
      <c r="H878" s="10"/>
      <c r="I878" s="10" t="s">
        <v>451</v>
      </c>
      <c r="J878" s="10" t="s">
        <v>1375</v>
      </c>
      <c r="K878" s="78" t="s">
        <v>1852</v>
      </c>
      <c r="L878" s="57" t="str">
        <f>IFERROR(TRIM(INDEX(_xlfn.TEXTSPLIT(Table3[[#This Row],[Name]],"|"),1,2)),"")</f>
        <v>HiHi</v>
      </c>
    </row>
    <row r="879" spans="1:12" ht="15" hidden="1" customHeight="1">
      <c r="A879" s="56" t="s">
        <v>1167</v>
      </c>
      <c r="B879" s="33" t="s">
        <v>1845</v>
      </c>
      <c r="C879" s="33" t="s">
        <v>1408</v>
      </c>
      <c r="D879" s="33" t="str">
        <f t="shared" si="13"/>
        <v>0.5</v>
      </c>
      <c r="E879" s="77" t="str">
        <f>IFERROR(TRIM(INDEX(_xlfn.TEXTSPLIT(Table3[[#This Row],[Name]],"|"),1,2)),"")</f>
        <v>Lo</v>
      </c>
      <c r="F879" s="79">
        <v>0.5</v>
      </c>
      <c r="G879" s="10" t="s">
        <v>919</v>
      </c>
      <c r="H879" s="79" t="s">
        <v>736</v>
      </c>
      <c r="I879" s="79" t="s">
        <v>451</v>
      </c>
      <c r="J879" s="79" t="s">
        <v>1375</v>
      </c>
      <c r="K879" s="78" t="s">
        <v>1852</v>
      </c>
      <c r="L879" s="57" t="str">
        <f>IFERROR(TRIM(INDEX(_xlfn.TEXTSPLIT(Table3[[#This Row],[Name]],"|"),1,2)),"")</f>
        <v>Lo</v>
      </c>
    </row>
    <row r="880" spans="1:12" ht="15" hidden="1" customHeight="1">
      <c r="A880" s="56" t="s">
        <v>1167</v>
      </c>
      <c r="B880" s="33" t="s">
        <v>1845</v>
      </c>
      <c r="C880" s="33" t="s">
        <v>1409</v>
      </c>
      <c r="D880" s="33" t="str">
        <f t="shared" si="13"/>
        <v/>
      </c>
      <c r="E880" s="77" t="str">
        <f>IFERROR(TRIM(INDEX(_xlfn.TEXTSPLIT(Table3[[#This Row],[Name]],"|"),1,2)),"")</f>
        <v>LoLo</v>
      </c>
      <c r="F880" s="10"/>
      <c r="G880" s="10" t="s">
        <v>919</v>
      </c>
      <c r="H880" s="10"/>
      <c r="I880" s="10" t="s">
        <v>451</v>
      </c>
      <c r="J880" s="10" t="s">
        <v>1375</v>
      </c>
      <c r="K880" s="78" t="s">
        <v>1852</v>
      </c>
      <c r="L880" s="57" t="str">
        <f>IFERROR(TRIM(INDEX(_xlfn.TEXTSPLIT(Table3[[#This Row],[Name]],"|"),1,2)),"")</f>
        <v>LoLo</v>
      </c>
    </row>
    <row r="881" spans="1:12" ht="15" hidden="1" customHeight="1">
      <c r="A881" s="56" t="s">
        <v>1167</v>
      </c>
      <c r="B881" s="33" t="s">
        <v>1845</v>
      </c>
      <c r="C881" s="33" t="s">
        <v>1414</v>
      </c>
      <c r="D881" s="33" t="str">
        <f t="shared" si="13"/>
        <v>XT1598</v>
      </c>
      <c r="E881" s="77" t="str">
        <f>IFERROR(TRIM(INDEX(_xlfn.TEXTSPLIT(Table3[[#This Row],[Name]],"|"),1,2)),"")</f>
        <v/>
      </c>
      <c r="F881" s="78" t="s">
        <v>1853</v>
      </c>
      <c r="G881" s="78" t="s">
        <v>736</v>
      </c>
      <c r="H881" s="79" t="s">
        <v>474</v>
      </c>
      <c r="I881" s="79" t="s">
        <v>474</v>
      </c>
      <c r="J881" s="79" t="s">
        <v>773</v>
      </c>
      <c r="K881" s="78" t="s">
        <v>1854</v>
      </c>
      <c r="L881" s="57" t="str">
        <f>IFERROR(TRIM(INDEX(_xlfn.TEXTSPLIT(Table3[[#This Row],[Name]],"|"),1,2)),"")</f>
        <v/>
      </c>
    </row>
    <row r="882" spans="1:12" ht="15" hidden="1" customHeight="1">
      <c r="A882" s="56" t="s">
        <v>1167</v>
      </c>
      <c r="B882" s="33" t="s">
        <v>1845</v>
      </c>
      <c r="C882" s="33" t="s">
        <v>1417</v>
      </c>
      <c r="D882" s="33" t="str">
        <f t="shared" si="13"/>
        <v>XT1519</v>
      </c>
      <c r="E882" s="77" t="str">
        <f>IFERROR(TRIM(INDEX(_xlfn.TEXTSPLIT(Table3[[#This Row],[Name]],"|"),1,2)),"")</f>
        <v/>
      </c>
      <c r="F882" s="78" t="s">
        <v>1855</v>
      </c>
      <c r="G882" s="78" t="s">
        <v>736</v>
      </c>
      <c r="H882" s="10" t="s">
        <v>474</v>
      </c>
      <c r="I882" s="10" t="s">
        <v>474</v>
      </c>
      <c r="J882" s="10" t="s">
        <v>773</v>
      </c>
      <c r="K882" s="78" t="s">
        <v>1856</v>
      </c>
      <c r="L882" s="57" t="str">
        <f>IFERROR(TRIM(INDEX(_xlfn.TEXTSPLIT(Table3[[#This Row],[Name]],"|"),1,2)),"")</f>
        <v/>
      </c>
    </row>
    <row r="883" spans="1:12" ht="15" hidden="1" customHeight="1">
      <c r="A883" s="56" t="s">
        <v>1167</v>
      </c>
      <c r="B883" s="33" t="s">
        <v>1845</v>
      </c>
      <c r="C883" s="33" t="s">
        <v>1523</v>
      </c>
      <c r="D883" s="33" t="str">
        <f t="shared" si="13"/>
        <v>PT1552B</v>
      </c>
      <c r="E883" s="77" t="str">
        <f>IFERROR(TRIM(INDEX(_xlfn.TEXTSPLIT(Table3[[#This Row],[Name]],"|"),1,2)),"")</f>
        <v/>
      </c>
      <c r="F883" s="78" t="s">
        <v>1857</v>
      </c>
      <c r="G883" s="10" t="s">
        <v>932</v>
      </c>
      <c r="H883" s="79" t="s">
        <v>451</v>
      </c>
      <c r="I883" s="79" t="s">
        <v>451</v>
      </c>
      <c r="J883" s="79" t="s">
        <v>773</v>
      </c>
      <c r="K883" s="78" t="s">
        <v>1857</v>
      </c>
      <c r="L883" s="57" t="str">
        <f>IFERROR(TRIM(INDEX(_xlfn.TEXTSPLIT(Table3[[#This Row],[Name]],"|"),1,2)),"")</f>
        <v/>
      </c>
    </row>
    <row r="884" spans="1:12" ht="15" hidden="1" customHeight="1">
      <c r="A884" s="56" t="s">
        <v>1167</v>
      </c>
      <c r="B884" s="33" t="s">
        <v>1845</v>
      </c>
      <c r="C884" s="33" t="s">
        <v>1526</v>
      </c>
      <c r="D884" s="33" t="str">
        <f t="shared" si="13"/>
        <v>140</v>
      </c>
      <c r="E884" s="77" t="str">
        <f>IFERROR(TRIM(INDEX(_xlfn.TEXTSPLIT(Table3[[#This Row],[Name]],"|"),1,2)),"")</f>
        <v>Hi</v>
      </c>
      <c r="F884" s="10">
        <v>140</v>
      </c>
      <c r="G884" s="10" t="s">
        <v>932</v>
      </c>
      <c r="H884" s="10"/>
      <c r="I884" s="10" t="s">
        <v>451</v>
      </c>
      <c r="J884" s="10"/>
      <c r="K884" s="78" t="s">
        <v>1857</v>
      </c>
      <c r="L884" s="57" t="str">
        <f>IFERROR(TRIM(INDEX(_xlfn.TEXTSPLIT(Table3[[#This Row],[Name]],"|"),1,2)),"")</f>
        <v>Hi</v>
      </c>
    </row>
    <row r="885" spans="1:12" ht="15" hidden="1" customHeight="1">
      <c r="A885" s="56" t="s">
        <v>1167</v>
      </c>
      <c r="B885" s="33" t="s">
        <v>1845</v>
      </c>
      <c r="C885" s="33" t="s">
        <v>1527</v>
      </c>
      <c r="D885" s="33" t="str">
        <f t="shared" si="13"/>
        <v> </v>
      </c>
      <c r="E885" s="77" t="str">
        <f>IFERROR(TRIM(INDEX(_xlfn.TEXTSPLIT(Table3[[#This Row],[Name]],"|"),1,2)),"")</f>
        <v>HiHi</v>
      </c>
      <c r="F885" s="79" t="s">
        <v>736</v>
      </c>
      <c r="G885" s="10" t="s">
        <v>932</v>
      </c>
      <c r="H885" s="79" t="s">
        <v>736</v>
      </c>
      <c r="I885" s="79" t="s">
        <v>451</v>
      </c>
      <c r="J885" s="79"/>
      <c r="K885" s="78" t="s">
        <v>1857</v>
      </c>
      <c r="L885" s="57" t="str">
        <f>IFERROR(TRIM(INDEX(_xlfn.TEXTSPLIT(Table3[[#This Row],[Name]],"|"),1,2)),"")</f>
        <v>HiHi</v>
      </c>
    </row>
    <row r="886" spans="1:12" ht="15" hidden="1" customHeight="1">
      <c r="A886" s="56" t="s">
        <v>1167</v>
      </c>
      <c r="B886" s="33" t="s">
        <v>1845</v>
      </c>
      <c r="C886" s="33" t="s">
        <v>1528</v>
      </c>
      <c r="D886" s="33" t="str">
        <f t="shared" si="13"/>
        <v>30</v>
      </c>
      <c r="E886" s="77" t="str">
        <f>IFERROR(TRIM(INDEX(_xlfn.TEXTSPLIT(Table3[[#This Row],[Name]],"|"),1,2)),"")</f>
        <v>Lo</v>
      </c>
      <c r="F886" s="10">
        <v>30</v>
      </c>
      <c r="G886" s="10" t="s">
        <v>932</v>
      </c>
      <c r="H886" s="10"/>
      <c r="I886" s="10" t="s">
        <v>451</v>
      </c>
      <c r="J886" s="10"/>
      <c r="K886" s="78" t="s">
        <v>1857</v>
      </c>
      <c r="L886" s="57" t="str">
        <f>IFERROR(TRIM(INDEX(_xlfn.TEXTSPLIT(Table3[[#This Row],[Name]],"|"),1,2)),"")</f>
        <v>Lo</v>
      </c>
    </row>
    <row r="887" spans="1:12" ht="15" hidden="1" customHeight="1">
      <c r="A887" s="56" t="s">
        <v>1167</v>
      </c>
      <c r="B887" s="33" t="s">
        <v>1845</v>
      </c>
      <c r="C887" s="33" t="s">
        <v>1529</v>
      </c>
      <c r="D887" s="33" t="str">
        <f t="shared" si="13"/>
        <v> </v>
      </c>
      <c r="E887" s="77" t="str">
        <f>IFERROR(TRIM(INDEX(_xlfn.TEXTSPLIT(Table3[[#This Row],[Name]],"|"),1,2)),"")</f>
        <v>LoLo</v>
      </c>
      <c r="F887" s="79" t="s">
        <v>736</v>
      </c>
      <c r="G887" s="10" t="s">
        <v>932</v>
      </c>
      <c r="H887" s="79" t="s">
        <v>736</v>
      </c>
      <c r="I887" s="79" t="s">
        <v>451</v>
      </c>
      <c r="J887" s="79"/>
      <c r="K887" s="78" t="s">
        <v>1857</v>
      </c>
      <c r="L887" s="57" t="str">
        <f>IFERROR(TRIM(INDEX(_xlfn.TEXTSPLIT(Table3[[#This Row],[Name]],"|"),1,2)),"")</f>
        <v>LoLo</v>
      </c>
    </row>
    <row r="888" spans="1:12" ht="15" hidden="1" customHeight="1">
      <c r="A888" s="56" t="s">
        <v>1167</v>
      </c>
      <c r="B888" s="33" t="s">
        <v>1845</v>
      </c>
      <c r="C888" s="33" t="s">
        <v>1530</v>
      </c>
      <c r="D888" s="33" t="str">
        <f t="shared" si="13"/>
        <v/>
      </c>
      <c r="E888" s="77" t="str">
        <f>IFERROR(TRIM(INDEX(_xlfn.TEXTSPLIT(Table3[[#This Row],[Name]],"|"),1,2)),"")</f>
        <v>Pre-alarm Hi</v>
      </c>
      <c r="F888" s="10"/>
      <c r="G888" s="10" t="s">
        <v>932</v>
      </c>
      <c r="H888" s="10"/>
      <c r="I888" s="10" t="s">
        <v>451</v>
      </c>
      <c r="J888" s="10"/>
      <c r="K888" s="78" t="s">
        <v>1857</v>
      </c>
      <c r="L888" s="57" t="str">
        <f>IFERROR(TRIM(INDEX(_xlfn.TEXTSPLIT(Table3[[#This Row],[Name]],"|"),1,2)),"")</f>
        <v>Pre-alarm Hi</v>
      </c>
    </row>
    <row r="889" spans="1:12" ht="15" hidden="1" customHeight="1">
      <c r="A889" s="56" t="s">
        <v>1167</v>
      </c>
      <c r="B889" s="33" t="s">
        <v>1845</v>
      </c>
      <c r="C889" s="33" t="s">
        <v>1531</v>
      </c>
      <c r="D889" s="33" t="str">
        <f t="shared" si="13"/>
        <v> </v>
      </c>
      <c r="E889" s="77" t="str">
        <f>IFERROR(TRIM(INDEX(_xlfn.TEXTSPLIT(Table3[[#This Row],[Name]],"|"),1,2)),"")</f>
        <v>Pre-alarm Lo</v>
      </c>
      <c r="F889" s="79" t="s">
        <v>736</v>
      </c>
      <c r="G889" s="10" t="s">
        <v>932</v>
      </c>
      <c r="H889" s="79" t="s">
        <v>736</v>
      </c>
      <c r="I889" s="79" t="s">
        <v>451</v>
      </c>
      <c r="J889" s="79"/>
      <c r="K889" s="78" t="s">
        <v>1857</v>
      </c>
      <c r="L889" s="57" t="str">
        <f>IFERROR(TRIM(INDEX(_xlfn.TEXTSPLIT(Table3[[#This Row],[Name]],"|"),1,2)),"")</f>
        <v>Pre-alarm Lo</v>
      </c>
    </row>
    <row r="890" spans="1:12" ht="15" hidden="1" customHeight="1">
      <c r="A890" s="56" t="s">
        <v>1167</v>
      </c>
      <c r="B890" s="33" t="s">
        <v>1845</v>
      </c>
      <c r="C890" s="33" t="s">
        <v>1807</v>
      </c>
      <c r="D890" s="33" t="str">
        <f t="shared" si="13"/>
        <v>FIT1569</v>
      </c>
      <c r="E890" s="77" t="str">
        <f>IFERROR(TRIM(INDEX(_xlfn.TEXTSPLIT(Table3[[#This Row],[Name]],"|"),1,2)),"")</f>
        <v/>
      </c>
      <c r="F890" s="78" t="s">
        <v>1858</v>
      </c>
      <c r="G890" s="10" t="s">
        <v>1809</v>
      </c>
      <c r="H890" s="10" t="s">
        <v>451</v>
      </c>
      <c r="I890" s="10" t="s">
        <v>451</v>
      </c>
      <c r="J890" s="10" t="s">
        <v>773</v>
      </c>
      <c r="K890" s="78" t="s">
        <v>1858</v>
      </c>
      <c r="L890" s="57" t="str">
        <f>IFERROR(TRIM(INDEX(_xlfn.TEXTSPLIT(Table3[[#This Row],[Name]],"|"),1,2)),"")</f>
        <v/>
      </c>
    </row>
    <row r="891" spans="1:12" ht="15" hidden="1" customHeight="1">
      <c r="A891" s="56" t="s">
        <v>1167</v>
      </c>
      <c r="B891" s="33" t="s">
        <v>1845</v>
      </c>
      <c r="C891" s="33" t="s">
        <v>1811</v>
      </c>
      <c r="D891" s="33" t="str">
        <f t="shared" si="13"/>
        <v>120</v>
      </c>
      <c r="E891" s="77" t="str">
        <f>IFERROR(TRIM(INDEX(_xlfn.TEXTSPLIT(Table3[[#This Row],[Name]],"|"),1,2)),"")</f>
        <v>Hi</v>
      </c>
      <c r="F891" s="79">
        <v>120</v>
      </c>
      <c r="G891" s="10" t="s">
        <v>1809</v>
      </c>
      <c r="H891" s="79" t="s">
        <v>736</v>
      </c>
      <c r="I891" s="79" t="s">
        <v>451</v>
      </c>
      <c r="J891" s="79" t="s">
        <v>1812</v>
      </c>
      <c r="K891" s="78" t="s">
        <v>1858</v>
      </c>
      <c r="L891" s="57" t="str">
        <f>IFERROR(TRIM(INDEX(_xlfn.TEXTSPLIT(Table3[[#This Row],[Name]],"|"),1,2)),"")</f>
        <v>Hi</v>
      </c>
    </row>
    <row r="892" spans="1:12" ht="15" hidden="1" customHeight="1">
      <c r="A892" s="56" t="s">
        <v>1167</v>
      </c>
      <c r="B892" s="33" t="s">
        <v>1845</v>
      </c>
      <c r="C892" s="33" t="s">
        <v>1813</v>
      </c>
      <c r="D892" s="33" t="str">
        <f t="shared" si="13"/>
        <v/>
      </c>
      <c r="E892" s="77" t="str">
        <f>IFERROR(TRIM(INDEX(_xlfn.TEXTSPLIT(Table3[[#This Row],[Name]],"|"),1,2)),"")</f>
        <v>HiHi</v>
      </c>
      <c r="F892" s="10"/>
      <c r="G892" s="10" t="s">
        <v>1809</v>
      </c>
      <c r="H892" s="10"/>
      <c r="I892" s="10" t="s">
        <v>451</v>
      </c>
      <c r="J892" s="10" t="s">
        <v>1812</v>
      </c>
      <c r="K892" s="78" t="s">
        <v>1858</v>
      </c>
      <c r="L892" s="57" t="str">
        <f>IFERROR(TRIM(INDEX(_xlfn.TEXTSPLIT(Table3[[#This Row],[Name]],"|"),1,2)),"")</f>
        <v>HiHi</v>
      </c>
    </row>
    <row r="893" spans="1:12" ht="15" hidden="1" customHeight="1">
      <c r="A893" s="56" t="s">
        <v>1167</v>
      </c>
      <c r="B893" s="33" t="s">
        <v>1845</v>
      </c>
      <c r="C893" s="33" t="s">
        <v>1814</v>
      </c>
      <c r="D893" s="33" t="str">
        <f t="shared" si="13"/>
        <v> </v>
      </c>
      <c r="E893" s="77" t="str">
        <f>IFERROR(TRIM(INDEX(_xlfn.TEXTSPLIT(Table3[[#This Row],[Name]],"|"),1,2)),"")</f>
        <v>Lo</v>
      </c>
      <c r="F893" s="79" t="s">
        <v>736</v>
      </c>
      <c r="G893" s="10" t="s">
        <v>1809</v>
      </c>
      <c r="H893" s="79" t="s">
        <v>736</v>
      </c>
      <c r="I893" s="79" t="s">
        <v>451</v>
      </c>
      <c r="J893" s="79" t="s">
        <v>1812</v>
      </c>
      <c r="K893" s="78" t="s">
        <v>1858</v>
      </c>
      <c r="L893" s="57" t="str">
        <f>IFERROR(TRIM(INDEX(_xlfn.TEXTSPLIT(Table3[[#This Row],[Name]],"|"),1,2)),"")</f>
        <v>Lo</v>
      </c>
    </row>
    <row r="894" spans="1:12" ht="15" hidden="1" customHeight="1">
      <c r="A894" s="80" t="s">
        <v>1167</v>
      </c>
      <c r="B894" s="81" t="s">
        <v>1845</v>
      </c>
      <c r="C894" s="81" t="s">
        <v>1815</v>
      </c>
      <c r="D894" s="81" t="str">
        <f t="shared" si="13"/>
        <v/>
      </c>
      <c r="E894" s="82" t="str">
        <f>IFERROR(TRIM(INDEX(_xlfn.TEXTSPLIT(Table3[[#This Row],[Name]],"|"),1,2)),"")</f>
        <v>Pre-alarm Hi</v>
      </c>
      <c r="F894" s="10"/>
      <c r="G894" s="10" t="s">
        <v>1809</v>
      </c>
      <c r="H894" s="10"/>
      <c r="I894" s="10" t="s">
        <v>451</v>
      </c>
      <c r="J894" s="10" t="s">
        <v>1812</v>
      </c>
      <c r="K894" s="78" t="s">
        <v>1858</v>
      </c>
      <c r="L894" s="66" t="str">
        <f>IFERROR(TRIM(INDEX(_xlfn.TEXTSPLIT(Table3[[#This Row],[Name]],"|"),1,2)),"")</f>
        <v>Pre-alarm Hi</v>
      </c>
    </row>
    <row r="895" spans="1:12" ht="15" hidden="1" customHeight="1">
      <c r="A895" s="100" t="s">
        <v>732</v>
      </c>
      <c r="B895" s="33" t="s">
        <v>1859</v>
      </c>
      <c r="C895" s="33" t="s">
        <v>739</v>
      </c>
      <c r="D895" s="52" t="s">
        <v>1860</v>
      </c>
      <c r="E895" s="77" t="str">
        <f>IFERROR(TRIM(INDEX(_xlfn.TEXTSPLIT(Table3[[#This Row],[Name]],"|"),1,2)),"")</f>
        <v/>
      </c>
      <c r="F895" s="55" t="str">
        <f>VLOOKUP(D895,REF!$AA$1:$AB$149,2,0)</f>
        <v>FRTS-072-PDI-1422</v>
      </c>
      <c r="G895" s="55" t="s">
        <v>741</v>
      </c>
      <c r="H895" s="33" t="s">
        <v>461</v>
      </c>
      <c r="I895" s="33" t="s">
        <v>461</v>
      </c>
      <c r="J895" s="89"/>
      <c r="K895" s="33"/>
      <c r="L895" s="57" t="str">
        <f>IFERROR(TRIM(INDEX(_xlfn.TEXTSPLIT(Table3[[#This Row],[Name]],"|"),1,2)),"")</f>
        <v/>
      </c>
    </row>
    <row r="896" spans="1:12" ht="15" hidden="1" customHeight="1">
      <c r="A896" s="56" t="s">
        <v>732</v>
      </c>
      <c r="B896" s="33" t="s">
        <v>1859</v>
      </c>
      <c r="C896" s="33" t="s">
        <v>743</v>
      </c>
      <c r="D896" s="52" t="s">
        <v>1861</v>
      </c>
      <c r="E896" s="77" t="str">
        <f>IFERROR(TRIM(INDEX(_xlfn.TEXTSPLIT(Table3[[#This Row],[Name]],"|"),1,2)),"")</f>
        <v>Hi</v>
      </c>
      <c r="F896" s="33">
        <v>1</v>
      </c>
      <c r="G896" s="33" t="s">
        <v>741</v>
      </c>
      <c r="H896" s="33" t="s">
        <v>736</v>
      </c>
      <c r="I896" s="33" t="s">
        <v>461</v>
      </c>
      <c r="J896" s="32"/>
      <c r="K896" s="33"/>
      <c r="L896" s="57" t="str">
        <f>IFERROR(TRIM(INDEX(_xlfn.TEXTSPLIT(Table3[[#This Row],[Name]],"|"),1,2)),"")</f>
        <v>Hi</v>
      </c>
    </row>
    <row r="897" spans="1:12" ht="15" hidden="1" customHeight="1">
      <c r="A897" s="100" t="s">
        <v>732</v>
      </c>
      <c r="B897" s="33" t="s">
        <v>1859</v>
      </c>
      <c r="C897" s="33" t="s">
        <v>745</v>
      </c>
      <c r="D897" s="52" t="s">
        <v>1862</v>
      </c>
      <c r="E897" s="77" t="str">
        <f>IFERROR(TRIM(INDEX(_xlfn.TEXTSPLIT(Table3[[#This Row],[Name]],"|"),1,2)),"")</f>
        <v>HiHi</v>
      </c>
      <c r="F897" s="52"/>
      <c r="G897" s="33" t="s">
        <v>741</v>
      </c>
      <c r="H897" s="33" t="s">
        <v>736</v>
      </c>
      <c r="I897" s="33" t="s">
        <v>461</v>
      </c>
      <c r="J897" s="90"/>
      <c r="K897" s="33"/>
      <c r="L897" s="57" t="str">
        <f>IFERROR(TRIM(INDEX(_xlfn.TEXTSPLIT(Table3[[#This Row],[Name]],"|"),1,2)),"")</f>
        <v>HiHi</v>
      </c>
    </row>
    <row r="898" spans="1:12" ht="15" hidden="1" customHeight="1">
      <c r="A898" s="56" t="s">
        <v>732</v>
      </c>
      <c r="B898" s="33" t="s">
        <v>1859</v>
      </c>
      <c r="C898" s="33" t="s">
        <v>747</v>
      </c>
      <c r="D898" s="52" t="s">
        <v>1863</v>
      </c>
      <c r="E898" s="77" t="str">
        <f>IFERROR(TRIM(INDEX(_xlfn.TEXTSPLIT(Table3[[#This Row],[Name]],"|"),1,2)),"")</f>
        <v>Pre-alarm Hi</v>
      </c>
      <c r="F898" s="33"/>
      <c r="G898" s="33" t="s">
        <v>741</v>
      </c>
      <c r="H898" s="33" t="s">
        <v>736</v>
      </c>
      <c r="I898" s="33" t="s">
        <v>461</v>
      </c>
      <c r="J898" s="32"/>
      <c r="K898" s="33"/>
      <c r="L898" s="57" t="str">
        <f>IFERROR(TRIM(INDEX(_xlfn.TEXTSPLIT(Table3[[#This Row],[Name]],"|"),1,2)),"")</f>
        <v>Pre-alarm Hi</v>
      </c>
    </row>
    <row r="899" spans="1:12" ht="15" hidden="1" customHeight="1">
      <c r="A899" s="100" t="s">
        <v>732</v>
      </c>
      <c r="B899" s="33" t="s">
        <v>1859</v>
      </c>
      <c r="C899" s="33" t="s">
        <v>756</v>
      </c>
      <c r="D899" s="52" t="s">
        <v>1864</v>
      </c>
      <c r="E899" s="77" t="str">
        <f>IFERROR(TRIM(INDEX(_xlfn.TEXTSPLIT(Table3[[#This Row],[Name]],"|"),1,2)),"")</f>
        <v/>
      </c>
      <c r="F899" s="52" t="str">
        <f>VLOOKUP(D899,REF!$AA$1:$AB$149,2,0)</f>
        <v>FRTS-LI-1412A</v>
      </c>
      <c r="G899" s="33" t="s">
        <v>28</v>
      </c>
      <c r="H899" s="33" t="s">
        <v>461</v>
      </c>
      <c r="I899" s="33" t="s">
        <v>461</v>
      </c>
      <c r="J899" s="90"/>
      <c r="K899" s="33"/>
      <c r="L899" s="57" t="str">
        <f>IFERROR(TRIM(INDEX(_xlfn.TEXTSPLIT(Table3[[#This Row],[Name]],"|"),1,2)),"")</f>
        <v/>
      </c>
    </row>
    <row r="900" spans="1:12" ht="15" hidden="1" customHeight="1">
      <c r="A900" s="56" t="s">
        <v>732</v>
      </c>
      <c r="B900" s="33" t="s">
        <v>1859</v>
      </c>
      <c r="C900" s="33" t="s">
        <v>759</v>
      </c>
      <c r="D900" s="52" t="s">
        <v>1865</v>
      </c>
      <c r="E900" s="77" t="str">
        <f>IFERROR(TRIM(INDEX(_xlfn.TEXTSPLIT(Table3[[#This Row],[Name]],"|"),1,2)),"")</f>
        <v>Hi</v>
      </c>
      <c r="F900" s="33"/>
      <c r="G900" s="33" t="s">
        <v>28</v>
      </c>
      <c r="H900" s="33" t="s">
        <v>736</v>
      </c>
      <c r="I900" s="33" t="s">
        <v>461</v>
      </c>
      <c r="J900" s="32"/>
      <c r="K900" s="33"/>
      <c r="L900" s="57" t="str">
        <f>IFERROR(TRIM(INDEX(_xlfn.TEXTSPLIT(Table3[[#This Row],[Name]],"|"),1,2)),"")</f>
        <v>Hi</v>
      </c>
    </row>
    <row r="901" spans="1:12" ht="15" hidden="1" customHeight="1">
      <c r="A901" s="100" t="s">
        <v>732</v>
      </c>
      <c r="B901" s="33" t="s">
        <v>1859</v>
      </c>
      <c r="C901" s="33" t="s">
        <v>761</v>
      </c>
      <c r="D901" s="52" t="s">
        <v>1866</v>
      </c>
      <c r="E901" s="77" t="str">
        <f>IFERROR(TRIM(INDEX(_xlfn.TEXTSPLIT(Table3[[#This Row],[Name]],"|"),1,2)),"")</f>
        <v>HiHi</v>
      </c>
      <c r="F901" s="52"/>
      <c r="G901" s="33" t="s">
        <v>28</v>
      </c>
      <c r="H901" s="33" t="s">
        <v>736</v>
      </c>
      <c r="I901" s="33" t="s">
        <v>461</v>
      </c>
      <c r="J901" s="90"/>
      <c r="K901" s="33"/>
      <c r="L901" s="57" t="str">
        <f>IFERROR(TRIM(INDEX(_xlfn.TEXTSPLIT(Table3[[#This Row],[Name]],"|"),1,2)),"")</f>
        <v>HiHi</v>
      </c>
    </row>
    <row r="902" spans="1:12" ht="15" hidden="1" customHeight="1">
      <c r="A902" s="56" t="s">
        <v>732</v>
      </c>
      <c r="B902" s="33" t="s">
        <v>1859</v>
      </c>
      <c r="C902" s="33" t="s">
        <v>763</v>
      </c>
      <c r="D902" s="52" t="s">
        <v>1867</v>
      </c>
      <c r="E902" s="77" t="str">
        <f>IFERROR(TRIM(INDEX(_xlfn.TEXTSPLIT(Table3[[#This Row],[Name]],"|"),1,2)),"")</f>
        <v>Lo</v>
      </c>
      <c r="F902" s="33"/>
      <c r="G902" s="33" t="s">
        <v>28</v>
      </c>
      <c r="H902" s="33" t="s">
        <v>736</v>
      </c>
      <c r="I902" s="33" t="s">
        <v>461</v>
      </c>
      <c r="J902" s="32"/>
      <c r="K902" s="33"/>
      <c r="L902" s="57" t="str">
        <f>IFERROR(TRIM(INDEX(_xlfn.TEXTSPLIT(Table3[[#This Row],[Name]],"|"),1,2)),"")</f>
        <v>Lo</v>
      </c>
    </row>
    <row r="903" spans="1:12" ht="15" hidden="1" customHeight="1">
      <c r="A903" s="100" t="s">
        <v>732</v>
      </c>
      <c r="B903" s="33" t="s">
        <v>1859</v>
      </c>
      <c r="C903" s="33" t="s">
        <v>765</v>
      </c>
      <c r="D903" s="52" t="s">
        <v>1868</v>
      </c>
      <c r="E903" s="77" t="str">
        <f>IFERROR(TRIM(INDEX(_xlfn.TEXTSPLIT(Table3[[#This Row],[Name]],"|"),1,2)),"")</f>
        <v>LoLo</v>
      </c>
      <c r="F903" s="52"/>
      <c r="G903" s="33" t="s">
        <v>28</v>
      </c>
      <c r="H903" s="33" t="s">
        <v>736</v>
      </c>
      <c r="I903" s="33" t="s">
        <v>461</v>
      </c>
      <c r="J903" s="90"/>
      <c r="K903" s="33"/>
      <c r="L903" s="57" t="str">
        <f>IFERROR(TRIM(INDEX(_xlfn.TEXTSPLIT(Table3[[#This Row],[Name]],"|"),1,2)),"")</f>
        <v>LoLo</v>
      </c>
    </row>
    <row r="904" spans="1:12" ht="15" hidden="1" customHeight="1">
      <c r="A904" s="56" t="s">
        <v>732</v>
      </c>
      <c r="B904" s="33" t="s">
        <v>1859</v>
      </c>
      <c r="C904" s="33" t="s">
        <v>767</v>
      </c>
      <c r="D904" s="52" t="s">
        <v>1869</v>
      </c>
      <c r="E904" s="77" t="str">
        <f>IFERROR(TRIM(INDEX(_xlfn.TEXTSPLIT(Table3[[#This Row],[Name]],"|"),1,2)),"")</f>
        <v>Pre-alarm Hi</v>
      </c>
      <c r="F904" s="33"/>
      <c r="G904" s="33" t="s">
        <v>28</v>
      </c>
      <c r="H904" s="33" t="s">
        <v>736</v>
      </c>
      <c r="I904" s="33" t="s">
        <v>461</v>
      </c>
      <c r="J904" s="32"/>
      <c r="K904" s="33"/>
      <c r="L904" s="57" t="str">
        <f>IFERROR(TRIM(INDEX(_xlfn.TEXTSPLIT(Table3[[#This Row],[Name]],"|"),1,2)),"")</f>
        <v>Pre-alarm Hi</v>
      </c>
    </row>
    <row r="905" spans="1:12" ht="15" hidden="1" customHeight="1">
      <c r="A905" s="100" t="s">
        <v>732</v>
      </c>
      <c r="B905" s="33" t="s">
        <v>1859</v>
      </c>
      <c r="C905" s="33" t="s">
        <v>769</v>
      </c>
      <c r="D905" s="52" t="s">
        <v>1870</v>
      </c>
      <c r="E905" s="77" t="str">
        <f>IFERROR(TRIM(INDEX(_xlfn.TEXTSPLIT(Table3[[#This Row],[Name]],"|"),1,2)),"")</f>
        <v>Pre-alarm Lo</v>
      </c>
      <c r="F905" s="52"/>
      <c r="G905" s="33" t="s">
        <v>28</v>
      </c>
      <c r="H905" s="33" t="s">
        <v>736</v>
      </c>
      <c r="I905" s="33" t="s">
        <v>461</v>
      </c>
      <c r="J905" s="90"/>
      <c r="K905" s="33"/>
      <c r="L905" s="57" t="str">
        <f>IFERROR(TRIM(INDEX(_xlfn.TEXTSPLIT(Table3[[#This Row],[Name]],"|"),1,2)),"")</f>
        <v>Pre-alarm Lo</v>
      </c>
    </row>
    <row r="906" spans="1:12" ht="15" hidden="1" customHeight="1">
      <c r="A906" s="56" t="s">
        <v>732</v>
      </c>
      <c r="B906" s="33" t="s">
        <v>1859</v>
      </c>
      <c r="C906" s="33" t="s">
        <v>771</v>
      </c>
      <c r="D906" s="52" t="s">
        <v>1871</v>
      </c>
      <c r="E906" s="77" t="str">
        <f>IFERROR(TRIM(INDEX(_xlfn.TEXTSPLIT(Table3[[#This Row],[Name]],"|"),1,2)),"")</f>
        <v/>
      </c>
      <c r="F906" s="55" t="str">
        <f>VLOOKUP(D906,REF!$AA$1:$AB$149,2,0)</f>
        <v>FRTS-071-LI-1412B</v>
      </c>
      <c r="G906" s="55"/>
      <c r="H906" s="33" t="s">
        <v>461</v>
      </c>
      <c r="I906" s="33" t="s">
        <v>461</v>
      </c>
      <c r="J906" s="32" t="s">
        <v>773</v>
      </c>
      <c r="K906" s="33"/>
      <c r="L906" s="57" t="str">
        <f>IFERROR(TRIM(INDEX(_xlfn.TEXTSPLIT(Table3[[#This Row],[Name]],"|"),1,2)),"")</f>
        <v/>
      </c>
    </row>
    <row r="907" spans="1:12" ht="15" hidden="1" customHeight="1">
      <c r="A907" s="100" t="s">
        <v>732</v>
      </c>
      <c r="B907" s="33" t="s">
        <v>1859</v>
      </c>
      <c r="C907" s="33" t="s">
        <v>788</v>
      </c>
      <c r="D907" s="52" t="s">
        <v>1872</v>
      </c>
      <c r="E907" s="77" t="str">
        <f>IFERROR(TRIM(INDEX(_xlfn.TEXTSPLIT(Table3[[#This Row],[Name]],"|"),1,2)),"")</f>
        <v/>
      </c>
      <c r="F907" s="55" t="str">
        <f>VLOOKUP(D907,REF!$AA$1:$AB$149,2,0)</f>
        <v>FRTS-071-LT-1428</v>
      </c>
      <c r="G907" s="55"/>
      <c r="H907" s="52" t="s">
        <v>461</v>
      </c>
      <c r="I907" s="52" t="s">
        <v>461</v>
      </c>
      <c r="J907" s="90" t="s">
        <v>773</v>
      </c>
      <c r="K907" s="33"/>
      <c r="L907" s="57" t="str">
        <f>IFERROR(TRIM(INDEX(_xlfn.TEXTSPLIT(Table3[[#This Row],[Name]],"|"),1,2)),"")</f>
        <v/>
      </c>
    </row>
    <row r="908" spans="1:12" ht="15" hidden="1" customHeight="1">
      <c r="A908" s="56" t="s">
        <v>732</v>
      </c>
      <c r="B908" s="33" t="s">
        <v>1859</v>
      </c>
      <c r="C908" s="33" t="s">
        <v>792</v>
      </c>
      <c r="D908" s="52" t="s">
        <v>1873</v>
      </c>
      <c r="E908" s="77" t="str">
        <f>IFERROR(TRIM(INDEX(_xlfn.TEXTSPLIT(Table3[[#This Row],[Name]],"|"),1,2)),"")</f>
        <v>Hi</v>
      </c>
      <c r="F908" s="33"/>
      <c r="G908" s="33"/>
      <c r="H908" s="33" t="s">
        <v>736</v>
      </c>
      <c r="I908" s="33" t="s">
        <v>461</v>
      </c>
      <c r="J908" s="32" t="s">
        <v>773</v>
      </c>
      <c r="K908" s="33"/>
      <c r="L908" s="57" t="str">
        <f>IFERROR(TRIM(INDEX(_xlfn.TEXTSPLIT(Table3[[#This Row],[Name]],"|"),1,2)),"")</f>
        <v>Hi</v>
      </c>
    </row>
    <row r="909" spans="1:12" ht="15" hidden="1" customHeight="1">
      <c r="A909" s="100" t="s">
        <v>732</v>
      </c>
      <c r="B909" s="33" t="s">
        <v>1859</v>
      </c>
      <c r="C909" s="33" t="s">
        <v>794</v>
      </c>
      <c r="D909" s="52" t="s">
        <v>1874</v>
      </c>
      <c r="E909" s="77" t="str">
        <f>IFERROR(TRIM(INDEX(_xlfn.TEXTSPLIT(Table3[[#This Row],[Name]],"|"),1,2)),"")</f>
        <v>Lo</v>
      </c>
      <c r="F909" s="52"/>
      <c r="G909" s="33"/>
      <c r="H909" s="33" t="s">
        <v>736</v>
      </c>
      <c r="I909" s="33" t="s">
        <v>461</v>
      </c>
      <c r="J909" s="90" t="s">
        <v>773</v>
      </c>
      <c r="K909" s="33"/>
      <c r="L909" s="57" t="str">
        <f>IFERROR(TRIM(INDEX(_xlfn.TEXTSPLIT(Table3[[#This Row],[Name]],"|"),1,2)),"")</f>
        <v>Lo</v>
      </c>
    </row>
    <row r="910" spans="1:12" ht="15" hidden="1" customHeight="1">
      <c r="A910" s="56" t="s">
        <v>732</v>
      </c>
      <c r="B910" s="33" t="s">
        <v>1859</v>
      </c>
      <c r="C910" s="33" t="s">
        <v>796</v>
      </c>
      <c r="D910" s="52" t="s">
        <v>1875</v>
      </c>
      <c r="E910" s="77" t="str">
        <f>IFERROR(TRIM(INDEX(_xlfn.TEXTSPLIT(Table3[[#This Row],[Name]],"|"),1,2)),"")</f>
        <v>LoLo</v>
      </c>
      <c r="F910" s="33"/>
      <c r="G910" s="33"/>
      <c r="H910" s="33" t="s">
        <v>736</v>
      </c>
      <c r="I910" s="33" t="s">
        <v>461</v>
      </c>
      <c r="J910" s="32" t="s">
        <v>773</v>
      </c>
      <c r="K910" s="33"/>
      <c r="L910" s="57" t="str">
        <f>IFERROR(TRIM(INDEX(_xlfn.TEXTSPLIT(Table3[[#This Row],[Name]],"|"),1,2)),"")</f>
        <v>LoLo</v>
      </c>
    </row>
    <row r="911" spans="1:12" ht="15" hidden="1" customHeight="1">
      <c r="A911" s="100" t="s">
        <v>732</v>
      </c>
      <c r="B911" s="33" t="s">
        <v>1859</v>
      </c>
      <c r="C911" s="33" t="s">
        <v>798</v>
      </c>
      <c r="D911" s="52" t="s">
        <v>1876</v>
      </c>
      <c r="E911" s="77" t="str">
        <f>IFERROR(TRIM(INDEX(_xlfn.TEXTSPLIT(Table3[[#This Row],[Name]],"|"),1,2)),"")</f>
        <v>Pre-alarm Lo</v>
      </c>
      <c r="F911" s="52"/>
      <c r="G911" s="33"/>
      <c r="H911" s="33" t="s">
        <v>736</v>
      </c>
      <c r="I911" s="33" t="s">
        <v>461</v>
      </c>
      <c r="J911" s="90" t="s">
        <v>773</v>
      </c>
      <c r="K911" s="33"/>
      <c r="L911" s="57" t="str">
        <f>IFERROR(TRIM(INDEX(_xlfn.TEXTSPLIT(Table3[[#This Row],[Name]],"|"),1,2)),"")</f>
        <v>Pre-alarm Lo</v>
      </c>
    </row>
    <row r="912" spans="1:12" ht="15" hidden="1" customHeight="1">
      <c r="A912" s="56" t="s">
        <v>732</v>
      </c>
      <c r="B912" s="33" t="s">
        <v>1859</v>
      </c>
      <c r="C912" s="33" t="s">
        <v>864</v>
      </c>
      <c r="D912" s="52" t="s">
        <v>1877</v>
      </c>
      <c r="E912" s="77" t="str">
        <f>IFERROR(TRIM(INDEX(_xlfn.TEXTSPLIT(Table3[[#This Row],[Name]],"|"),1,2)),"")</f>
        <v/>
      </c>
      <c r="F912" s="55" t="str">
        <f>VLOOKUP(D912,REF!$AA$1:$AB$149,2,0)</f>
        <v>FRTS-071-PIT-1345</v>
      </c>
      <c r="G912" s="55" t="s">
        <v>481</v>
      </c>
      <c r="H912" s="33" t="s">
        <v>461</v>
      </c>
      <c r="I912" s="33" t="s">
        <v>461</v>
      </c>
      <c r="J912" s="32" t="s">
        <v>773</v>
      </c>
      <c r="K912" s="33"/>
      <c r="L912" s="57" t="str">
        <f>IFERROR(TRIM(INDEX(_xlfn.TEXTSPLIT(Table3[[#This Row],[Name]],"|"),1,2)),"")</f>
        <v/>
      </c>
    </row>
    <row r="913" spans="1:12" ht="15" hidden="1" customHeight="1">
      <c r="A913" s="100" t="s">
        <v>732</v>
      </c>
      <c r="B913" s="33" t="s">
        <v>1859</v>
      </c>
      <c r="C913" s="33" t="s">
        <v>868</v>
      </c>
      <c r="D913" s="52" t="s">
        <v>1878</v>
      </c>
      <c r="E913" s="77" t="str">
        <f>IFERROR(TRIM(INDEX(_xlfn.TEXTSPLIT(Table3[[#This Row],[Name]],"|"),1,2)),"")</f>
        <v>Hi</v>
      </c>
      <c r="F913" s="52">
        <v>2.5</v>
      </c>
      <c r="G913" s="33" t="s">
        <v>481</v>
      </c>
      <c r="H913" s="33" t="s">
        <v>736</v>
      </c>
      <c r="I913" s="33" t="s">
        <v>461</v>
      </c>
      <c r="J913" s="90"/>
      <c r="K913" s="33"/>
      <c r="L913" s="57" t="str">
        <f>IFERROR(TRIM(INDEX(_xlfn.TEXTSPLIT(Table3[[#This Row],[Name]],"|"),1,2)),"")</f>
        <v>Hi</v>
      </c>
    </row>
    <row r="914" spans="1:12" ht="15" hidden="1" customHeight="1">
      <c r="A914" s="56" t="s">
        <v>732</v>
      </c>
      <c r="B914" s="33" t="s">
        <v>1859</v>
      </c>
      <c r="C914" s="33" t="s">
        <v>870</v>
      </c>
      <c r="D914" s="52" t="s">
        <v>1879</v>
      </c>
      <c r="E914" s="77" t="str">
        <f>IFERROR(TRIM(INDEX(_xlfn.TEXTSPLIT(Table3[[#This Row],[Name]],"|"),1,2)),"")</f>
        <v>Lo</v>
      </c>
      <c r="F914" s="33">
        <v>1.4</v>
      </c>
      <c r="G914" s="33" t="s">
        <v>481</v>
      </c>
      <c r="H914" s="33" t="s">
        <v>736</v>
      </c>
      <c r="I914" s="33" t="s">
        <v>461</v>
      </c>
      <c r="J914" s="32"/>
      <c r="K914" s="33"/>
      <c r="L914" s="57" t="str">
        <f>IFERROR(TRIM(INDEX(_xlfn.TEXTSPLIT(Table3[[#This Row],[Name]],"|"),1,2)),"")</f>
        <v>Lo</v>
      </c>
    </row>
    <row r="915" spans="1:12" ht="15" hidden="1" customHeight="1">
      <c r="A915" s="100" t="s">
        <v>732</v>
      </c>
      <c r="B915" s="33" t="s">
        <v>1859</v>
      </c>
      <c r="C915" s="33" t="s">
        <v>872</v>
      </c>
      <c r="D915" s="52" t="s">
        <v>1880</v>
      </c>
      <c r="E915" s="77" t="str">
        <f>IFERROR(TRIM(INDEX(_xlfn.TEXTSPLIT(Table3[[#This Row],[Name]],"|"),1,2)),"")</f>
        <v>LoLo</v>
      </c>
      <c r="F915" s="52"/>
      <c r="G915" s="33" t="s">
        <v>481</v>
      </c>
      <c r="H915" s="33" t="s">
        <v>736</v>
      </c>
      <c r="I915" s="33" t="s">
        <v>461</v>
      </c>
      <c r="J915" s="90"/>
      <c r="K915" s="33"/>
      <c r="L915" s="57" t="str">
        <f>IFERROR(TRIM(INDEX(_xlfn.TEXTSPLIT(Table3[[#This Row],[Name]],"|"),1,2)),"")</f>
        <v>LoLo</v>
      </c>
    </row>
    <row r="916" spans="1:12" ht="15" hidden="1" customHeight="1">
      <c r="A916" s="56" t="s">
        <v>732</v>
      </c>
      <c r="B916" s="33" t="s">
        <v>1859</v>
      </c>
      <c r="C916" s="33" t="s">
        <v>874</v>
      </c>
      <c r="D916" s="52" t="s">
        <v>1881</v>
      </c>
      <c r="E916" s="77" t="str">
        <f>IFERROR(TRIM(INDEX(_xlfn.TEXTSPLIT(Table3[[#This Row],[Name]],"|"),1,2)),"")</f>
        <v>Pre-alarm Hi</v>
      </c>
      <c r="F916" s="33"/>
      <c r="G916" s="33" t="s">
        <v>481</v>
      </c>
      <c r="H916" s="33" t="s">
        <v>736</v>
      </c>
      <c r="I916" s="33" t="s">
        <v>461</v>
      </c>
      <c r="J916" s="32"/>
      <c r="K916" s="33"/>
      <c r="L916" s="57" t="str">
        <f>IFERROR(TRIM(INDEX(_xlfn.TEXTSPLIT(Table3[[#This Row],[Name]],"|"),1,2)),"")</f>
        <v>Pre-alarm Hi</v>
      </c>
    </row>
    <row r="917" spans="1:12" ht="15" hidden="1" customHeight="1">
      <c r="A917" s="100" t="s">
        <v>732</v>
      </c>
      <c r="B917" s="33" t="s">
        <v>1859</v>
      </c>
      <c r="C917" s="33" t="s">
        <v>876</v>
      </c>
      <c r="D917" s="52" t="s">
        <v>1882</v>
      </c>
      <c r="E917" s="77" t="str">
        <f>IFERROR(TRIM(INDEX(_xlfn.TEXTSPLIT(Table3[[#This Row],[Name]],"|"),1,2)),"")</f>
        <v>Pre-alarm Lo</v>
      </c>
      <c r="F917" s="52"/>
      <c r="G917" s="33" t="s">
        <v>481</v>
      </c>
      <c r="H917" s="33" t="s">
        <v>736</v>
      </c>
      <c r="I917" s="33" t="s">
        <v>461</v>
      </c>
      <c r="J917" s="90"/>
      <c r="K917" s="33"/>
      <c r="L917" s="57" t="str">
        <f>IFERROR(TRIM(INDEX(_xlfn.TEXTSPLIT(Table3[[#This Row],[Name]],"|"),1,2)),"")</f>
        <v>Pre-alarm Lo</v>
      </c>
    </row>
    <row r="918" spans="1:12" ht="15" hidden="1" customHeight="1">
      <c r="A918" s="56" t="s">
        <v>732</v>
      </c>
      <c r="B918" s="33" t="s">
        <v>1859</v>
      </c>
      <c r="C918" s="33" t="s">
        <v>878</v>
      </c>
      <c r="D918" s="52" t="s">
        <v>1883</v>
      </c>
      <c r="E918" s="77" t="str">
        <f>IFERROR(TRIM(INDEX(_xlfn.TEXTSPLIT(Table3[[#This Row],[Name]],"|"),1,2)),"")</f>
        <v/>
      </c>
      <c r="F918" s="52" t="str">
        <f>VLOOKUP(D918,REF!$AA$1:$AB$149,2,0)</f>
        <v>FRTS-PT-1346</v>
      </c>
      <c r="G918" s="33" t="s">
        <v>481</v>
      </c>
      <c r="H918" s="33" t="s">
        <v>461</v>
      </c>
      <c r="I918" s="33" t="s">
        <v>461</v>
      </c>
      <c r="J918" s="32"/>
      <c r="K918" s="33"/>
      <c r="L918" s="57" t="str">
        <f>IFERROR(TRIM(INDEX(_xlfn.TEXTSPLIT(Table3[[#This Row],[Name]],"|"),1,2)),"")</f>
        <v/>
      </c>
    </row>
    <row r="919" spans="1:12" ht="15" hidden="1" customHeight="1">
      <c r="A919" s="100" t="s">
        <v>732</v>
      </c>
      <c r="B919" s="33" t="s">
        <v>1859</v>
      </c>
      <c r="C919" s="33" t="s">
        <v>881</v>
      </c>
      <c r="D919" s="52" t="s">
        <v>1884</v>
      </c>
      <c r="E919" s="77" t="str">
        <f>IFERROR(TRIM(INDEX(_xlfn.TEXTSPLIT(Table3[[#This Row],[Name]],"|"),1,2)),"")</f>
        <v>Hi</v>
      </c>
      <c r="F919" s="52"/>
      <c r="G919" s="33" t="s">
        <v>481</v>
      </c>
      <c r="H919" s="33" t="s">
        <v>736</v>
      </c>
      <c r="I919" s="33" t="s">
        <v>461</v>
      </c>
      <c r="J919" s="90"/>
      <c r="K919" s="33"/>
      <c r="L919" s="57" t="str">
        <f>IFERROR(TRIM(INDEX(_xlfn.TEXTSPLIT(Table3[[#This Row],[Name]],"|"),1,2)),"")</f>
        <v>Hi</v>
      </c>
    </row>
    <row r="920" spans="1:12" ht="15" hidden="1" customHeight="1">
      <c r="A920" s="56" t="s">
        <v>732</v>
      </c>
      <c r="B920" s="33" t="s">
        <v>1859</v>
      </c>
      <c r="C920" s="33" t="s">
        <v>883</v>
      </c>
      <c r="D920" s="52" t="s">
        <v>1885</v>
      </c>
      <c r="E920" s="77" t="str">
        <f>IFERROR(TRIM(INDEX(_xlfn.TEXTSPLIT(Table3[[#This Row],[Name]],"|"),1,2)),"")</f>
        <v>Lo</v>
      </c>
      <c r="F920" s="33"/>
      <c r="G920" s="33" t="s">
        <v>481</v>
      </c>
      <c r="H920" s="33" t="s">
        <v>736</v>
      </c>
      <c r="I920" s="33" t="s">
        <v>461</v>
      </c>
      <c r="J920" s="32"/>
      <c r="K920" s="33"/>
      <c r="L920" s="57" t="str">
        <f>IFERROR(TRIM(INDEX(_xlfn.TEXTSPLIT(Table3[[#This Row],[Name]],"|"),1,2)),"")</f>
        <v>Lo</v>
      </c>
    </row>
    <row r="921" spans="1:12" ht="15" hidden="1" customHeight="1">
      <c r="A921" s="100" t="s">
        <v>732</v>
      </c>
      <c r="B921" s="33" t="s">
        <v>1859</v>
      </c>
      <c r="C921" s="33" t="s">
        <v>885</v>
      </c>
      <c r="D921" s="52" t="s">
        <v>1886</v>
      </c>
      <c r="E921" s="77" t="str">
        <f>IFERROR(TRIM(INDEX(_xlfn.TEXTSPLIT(Table3[[#This Row],[Name]],"|"),1,2)),"")</f>
        <v>LoLo</v>
      </c>
      <c r="F921" s="52">
        <v>1.2</v>
      </c>
      <c r="G921" s="33" t="s">
        <v>481</v>
      </c>
      <c r="H921" s="33" t="s">
        <v>736</v>
      </c>
      <c r="I921" s="33" t="s">
        <v>461</v>
      </c>
      <c r="J921" s="90"/>
      <c r="K921" s="33"/>
      <c r="L921" s="57" t="str">
        <f>IFERROR(TRIM(INDEX(_xlfn.TEXTSPLIT(Table3[[#This Row],[Name]],"|"),1,2)),"")</f>
        <v>LoLo</v>
      </c>
    </row>
    <row r="922" spans="1:12" ht="15" hidden="1" customHeight="1">
      <c r="A922" s="56" t="s">
        <v>732</v>
      </c>
      <c r="B922" s="33" t="s">
        <v>1859</v>
      </c>
      <c r="C922" s="33" t="s">
        <v>887</v>
      </c>
      <c r="D922" s="52" t="s">
        <v>1887</v>
      </c>
      <c r="E922" s="77" t="str">
        <f>IFERROR(TRIM(INDEX(_xlfn.TEXTSPLIT(Table3[[#This Row],[Name]],"|"),1,2)),"")</f>
        <v>Pre-alarm Hi</v>
      </c>
      <c r="F922" s="33"/>
      <c r="G922" s="33" t="s">
        <v>481</v>
      </c>
      <c r="H922" s="33" t="s">
        <v>736</v>
      </c>
      <c r="I922" s="33" t="s">
        <v>461</v>
      </c>
      <c r="J922" s="32"/>
      <c r="K922" s="33"/>
      <c r="L922" s="57" t="str">
        <f>IFERROR(TRIM(INDEX(_xlfn.TEXTSPLIT(Table3[[#This Row],[Name]],"|"),1,2)),"")</f>
        <v>Pre-alarm Hi</v>
      </c>
    </row>
    <row r="923" spans="1:12" ht="15" hidden="1" customHeight="1">
      <c r="A923" s="100" t="s">
        <v>732</v>
      </c>
      <c r="B923" s="33" t="s">
        <v>1859</v>
      </c>
      <c r="C923" s="33" t="s">
        <v>889</v>
      </c>
      <c r="D923" s="52" t="s">
        <v>1888</v>
      </c>
      <c r="E923" s="77" t="str">
        <f>IFERROR(TRIM(INDEX(_xlfn.TEXTSPLIT(Table3[[#This Row],[Name]],"|"),1,2)),"")</f>
        <v>Pre-alarm Lo</v>
      </c>
      <c r="F923" s="52"/>
      <c r="G923" s="33" t="s">
        <v>481</v>
      </c>
      <c r="H923" s="33" t="s">
        <v>736</v>
      </c>
      <c r="I923" s="33" t="s">
        <v>461</v>
      </c>
      <c r="J923" s="90"/>
      <c r="K923" s="33"/>
      <c r="L923" s="57" t="str">
        <f>IFERROR(TRIM(INDEX(_xlfn.TEXTSPLIT(Table3[[#This Row],[Name]],"|"),1,2)),"")</f>
        <v>Pre-alarm Lo</v>
      </c>
    </row>
    <row r="924" spans="1:12" ht="15" hidden="1" customHeight="1">
      <c r="A924" s="56" t="s">
        <v>732</v>
      </c>
      <c r="B924" s="33" t="s">
        <v>1859</v>
      </c>
      <c r="C924" s="33" t="s">
        <v>955</v>
      </c>
      <c r="D924" s="52" t="s">
        <v>1889</v>
      </c>
      <c r="E924" s="77" t="str">
        <f>IFERROR(TRIM(INDEX(_xlfn.TEXTSPLIT(Table3[[#This Row],[Name]],"|"),1,2)),"")</f>
        <v/>
      </c>
      <c r="F924" s="55" t="str">
        <f>VLOOKUP(D924,REF!$AA$1:$AB$149,2,0)</f>
        <v>FRTS-072-TI-1423</v>
      </c>
      <c r="G924" s="55" t="s">
        <v>753</v>
      </c>
      <c r="H924" s="33" t="s">
        <v>461</v>
      </c>
      <c r="I924" s="33" t="s">
        <v>461</v>
      </c>
      <c r="J924" s="32"/>
      <c r="K924" s="33"/>
      <c r="L924" s="57" t="str">
        <f>IFERROR(TRIM(INDEX(_xlfn.TEXTSPLIT(Table3[[#This Row],[Name]],"|"),1,2)),"")</f>
        <v/>
      </c>
    </row>
    <row r="925" spans="1:12" ht="15" hidden="1" customHeight="1">
      <c r="A925" s="100" t="s">
        <v>732</v>
      </c>
      <c r="B925" s="33" t="s">
        <v>1859</v>
      </c>
      <c r="C925" s="33" t="s">
        <v>958</v>
      </c>
      <c r="D925" s="52" t="s">
        <v>1890</v>
      </c>
      <c r="E925" s="77" t="str">
        <f>IFERROR(TRIM(INDEX(_xlfn.TEXTSPLIT(Table3[[#This Row],[Name]],"|"),1,2)),"")</f>
        <v>Hi</v>
      </c>
      <c r="F925" s="52">
        <v>55</v>
      </c>
      <c r="G925" s="33" t="s">
        <v>753</v>
      </c>
      <c r="H925" s="33" t="s">
        <v>736</v>
      </c>
      <c r="I925" s="33" t="s">
        <v>461</v>
      </c>
      <c r="J925" s="90"/>
      <c r="K925" s="33"/>
      <c r="L925" s="57" t="str">
        <f>IFERROR(TRIM(INDEX(_xlfn.TEXTSPLIT(Table3[[#This Row],[Name]],"|"),1,2)),"")</f>
        <v>Hi</v>
      </c>
    </row>
    <row r="926" spans="1:12" ht="15" hidden="1" customHeight="1">
      <c r="A926" s="56" t="s">
        <v>732</v>
      </c>
      <c r="B926" s="33" t="s">
        <v>1859</v>
      </c>
      <c r="C926" s="33" t="s">
        <v>961</v>
      </c>
      <c r="D926" s="52" t="s">
        <v>1891</v>
      </c>
      <c r="E926" s="77" t="str">
        <f>IFERROR(TRIM(INDEX(_xlfn.TEXTSPLIT(Table3[[#This Row],[Name]],"|"),1,2)),"")</f>
        <v>HiHi</v>
      </c>
      <c r="F926" s="33"/>
      <c r="G926" s="33" t="s">
        <v>753</v>
      </c>
      <c r="H926" s="33" t="s">
        <v>736</v>
      </c>
      <c r="I926" s="33" t="s">
        <v>461</v>
      </c>
      <c r="J926" s="32"/>
      <c r="K926" s="33"/>
      <c r="L926" s="57" t="str">
        <f>IFERROR(TRIM(INDEX(_xlfn.TEXTSPLIT(Table3[[#This Row],[Name]],"|"),1,2)),"")</f>
        <v>HiHi</v>
      </c>
    </row>
    <row r="927" spans="1:12" ht="15" hidden="1" customHeight="1">
      <c r="A927" s="100" t="s">
        <v>732</v>
      </c>
      <c r="B927" s="33" t="s">
        <v>1859</v>
      </c>
      <c r="C927" s="33" t="s">
        <v>964</v>
      </c>
      <c r="D927" s="52" t="s">
        <v>1892</v>
      </c>
      <c r="E927" s="77" t="str">
        <f>IFERROR(TRIM(INDEX(_xlfn.TEXTSPLIT(Table3[[#This Row],[Name]],"|"),1,2)),"")</f>
        <v>Lo</v>
      </c>
      <c r="F927" s="52">
        <v>30</v>
      </c>
      <c r="G927" s="33" t="s">
        <v>753</v>
      </c>
      <c r="H927" s="33" t="s">
        <v>736</v>
      </c>
      <c r="I927" s="33" t="s">
        <v>461</v>
      </c>
      <c r="J927" s="90"/>
      <c r="K927" s="33"/>
      <c r="L927" s="57" t="str">
        <f>IFERROR(TRIM(INDEX(_xlfn.TEXTSPLIT(Table3[[#This Row],[Name]],"|"),1,2)),"")</f>
        <v>Lo</v>
      </c>
    </row>
    <row r="928" spans="1:12" ht="15" hidden="1" customHeight="1">
      <c r="A928" s="56" t="s">
        <v>732</v>
      </c>
      <c r="B928" s="33" t="s">
        <v>1859</v>
      </c>
      <c r="C928" s="33" t="s">
        <v>967</v>
      </c>
      <c r="D928" s="52" t="s">
        <v>1893</v>
      </c>
      <c r="E928" s="77" t="str">
        <f>IFERROR(TRIM(INDEX(_xlfn.TEXTSPLIT(Table3[[#This Row],[Name]],"|"),1,2)),"")</f>
        <v>LoLo</v>
      </c>
      <c r="F928" s="33"/>
      <c r="G928" s="33" t="s">
        <v>753</v>
      </c>
      <c r="H928" s="33" t="s">
        <v>736</v>
      </c>
      <c r="I928" s="33" t="s">
        <v>461</v>
      </c>
      <c r="J928" s="32"/>
      <c r="K928" s="33"/>
      <c r="L928" s="57" t="str">
        <f>IFERROR(TRIM(INDEX(_xlfn.TEXTSPLIT(Table3[[#This Row],[Name]],"|"),1,2)),"")</f>
        <v>LoLo</v>
      </c>
    </row>
    <row r="929" spans="1:12" ht="15" hidden="1" customHeight="1">
      <c r="A929" s="100" t="s">
        <v>732</v>
      </c>
      <c r="B929" s="33" t="s">
        <v>1859</v>
      </c>
      <c r="C929" s="33" t="s">
        <v>970</v>
      </c>
      <c r="D929" s="52" t="s">
        <v>1894</v>
      </c>
      <c r="E929" s="77" t="str">
        <f>IFERROR(TRIM(INDEX(_xlfn.TEXTSPLIT(Table3[[#This Row],[Name]],"|"),1,2)),"")</f>
        <v>Pre-alarm Hi</v>
      </c>
      <c r="F929" s="52"/>
      <c r="G929" s="33" t="s">
        <v>753</v>
      </c>
      <c r="H929" s="33" t="s">
        <v>736</v>
      </c>
      <c r="I929" s="33" t="s">
        <v>461</v>
      </c>
      <c r="J929" s="90"/>
      <c r="K929" s="33"/>
      <c r="L929" s="57" t="str">
        <f>IFERROR(TRIM(INDEX(_xlfn.TEXTSPLIT(Table3[[#This Row],[Name]],"|"),1,2)),"")</f>
        <v>Pre-alarm Hi</v>
      </c>
    </row>
    <row r="930" spans="1:12" ht="15" hidden="1" customHeight="1">
      <c r="A930" s="56" t="s">
        <v>732</v>
      </c>
      <c r="B930" s="33" t="s">
        <v>1859</v>
      </c>
      <c r="C930" s="33" t="s">
        <v>973</v>
      </c>
      <c r="D930" s="52" t="s">
        <v>1895</v>
      </c>
      <c r="E930" s="77" t="str">
        <f>IFERROR(TRIM(INDEX(_xlfn.TEXTSPLIT(Table3[[#This Row],[Name]],"|"),1,2)),"")</f>
        <v>Pre-alarm Lo</v>
      </c>
      <c r="F930" s="33"/>
      <c r="G930" s="33" t="s">
        <v>753</v>
      </c>
      <c r="H930" s="33" t="s">
        <v>736</v>
      </c>
      <c r="I930" s="33" t="s">
        <v>461</v>
      </c>
      <c r="J930" s="32"/>
      <c r="K930" s="33"/>
      <c r="L930" s="57" t="str">
        <f>IFERROR(TRIM(INDEX(_xlfn.TEXTSPLIT(Table3[[#This Row],[Name]],"|"),1,2)),"")</f>
        <v>Pre-alarm Lo</v>
      </c>
    </row>
    <row r="931" spans="1:12" ht="15" hidden="1" customHeight="1">
      <c r="A931" s="100" t="s">
        <v>732</v>
      </c>
      <c r="B931" s="33" t="s">
        <v>1859</v>
      </c>
      <c r="C931" s="33" t="s">
        <v>976</v>
      </c>
      <c r="D931" s="52" t="s">
        <v>1896</v>
      </c>
      <c r="E931" s="77" t="str">
        <f>IFERROR(TRIM(INDEX(_xlfn.TEXTSPLIT(Table3[[#This Row],[Name]],"|"),1,2)),"")</f>
        <v/>
      </c>
      <c r="F931" s="52" t="str">
        <f>VLOOKUP(D931,REF!$AA$1:$AB$149,2,0)</f>
        <v>FRTS-TI-1413</v>
      </c>
      <c r="G931" s="33" t="s">
        <v>753</v>
      </c>
      <c r="H931" s="33" t="s">
        <v>461</v>
      </c>
      <c r="I931" s="33" t="s">
        <v>461</v>
      </c>
      <c r="J931" s="90"/>
      <c r="K931" s="33"/>
      <c r="L931" s="57" t="str">
        <f>IFERROR(TRIM(INDEX(_xlfn.TEXTSPLIT(Table3[[#This Row],[Name]],"|"),1,2)),"")</f>
        <v/>
      </c>
    </row>
    <row r="932" spans="1:12" ht="15" hidden="1" customHeight="1">
      <c r="A932" s="56" t="s">
        <v>732</v>
      </c>
      <c r="B932" s="33" t="s">
        <v>1859</v>
      </c>
      <c r="C932" s="33" t="s">
        <v>979</v>
      </c>
      <c r="D932" s="52" t="s">
        <v>1897</v>
      </c>
      <c r="E932" s="77" t="str">
        <f>IFERROR(TRIM(INDEX(_xlfn.TEXTSPLIT(Table3[[#This Row],[Name]],"|"),1,2)),"")</f>
        <v>Hi</v>
      </c>
      <c r="F932" s="33">
        <v>75</v>
      </c>
      <c r="G932" s="33" t="s">
        <v>753</v>
      </c>
      <c r="H932" s="33" t="s">
        <v>736</v>
      </c>
      <c r="I932" s="33" t="s">
        <v>461</v>
      </c>
      <c r="J932" s="32"/>
      <c r="K932" s="33"/>
      <c r="L932" s="57" t="str">
        <f>IFERROR(TRIM(INDEX(_xlfn.TEXTSPLIT(Table3[[#This Row],[Name]],"|"),1,2)),"")</f>
        <v>Hi</v>
      </c>
    </row>
    <row r="933" spans="1:12" ht="15" hidden="1" customHeight="1">
      <c r="A933" s="100" t="s">
        <v>732</v>
      </c>
      <c r="B933" s="33" t="s">
        <v>1859</v>
      </c>
      <c r="C933" s="33" t="s">
        <v>981</v>
      </c>
      <c r="D933" s="52" t="s">
        <v>1898</v>
      </c>
      <c r="E933" s="77" t="str">
        <f>IFERROR(TRIM(INDEX(_xlfn.TEXTSPLIT(Table3[[#This Row],[Name]],"|"),1,2)),"")</f>
        <v>HiHi</v>
      </c>
      <c r="F933" s="52"/>
      <c r="G933" s="33" t="s">
        <v>753</v>
      </c>
      <c r="H933" s="33" t="s">
        <v>736</v>
      </c>
      <c r="I933" s="33" t="s">
        <v>461</v>
      </c>
      <c r="J933" s="90"/>
      <c r="K933" s="33"/>
      <c r="L933" s="57" t="str">
        <f>IFERROR(TRIM(INDEX(_xlfn.TEXTSPLIT(Table3[[#This Row],[Name]],"|"),1,2)),"")</f>
        <v>HiHi</v>
      </c>
    </row>
    <row r="934" spans="1:12" ht="15" hidden="1" customHeight="1">
      <c r="A934" s="56" t="s">
        <v>732</v>
      </c>
      <c r="B934" s="33" t="s">
        <v>1859</v>
      </c>
      <c r="C934" s="33" t="s">
        <v>983</v>
      </c>
      <c r="D934" s="52" t="s">
        <v>1899</v>
      </c>
      <c r="E934" s="77" t="str">
        <f>IFERROR(TRIM(INDEX(_xlfn.TEXTSPLIT(Table3[[#This Row],[Name]],"|"),1,2)),"")</f>
        <v>Lo</v>
      </c>
      <c r="F934" s="33">
        <v>30</v>
      </c>
      <c r="G934" s="33" t="s">
        <v>753</v>
      </c>
      <c r="H934" s="33" t="s">
        <v>736</v>
      </c>
      <c r="I934" s="33" t="s">
        <v>461</v>
      </c>
      <c r="J934" s="32"/>
      <c r="K934" s="33"/>
      <c r="L934" s="57" t="str">
        <f>IFERROR(TRIM(INDEX(_xlfn.TEXTSPLIT(Table3[[#This Row],[Name]],"|"),1,2)),"")</f>
        <v>Lo</v>
      </c>
    </row>
    <row r="935" spans="1:12" ht="15" hidden="1" customHeight="1">
      <c r="A935" s="100" t="s">
        <v>732</v>
      </c>
      <c r="B935" s="33" t="s">
        <v>1859</v>
      </c>
      <c r="C935" s="33" t="s">
        <v>985</v>
      </c>
      <c r="D935" s="52" t="s">
        <v>1900</v>
      </c>
      <c r="E935" s="77" t="str">
        <f>IFERROR(TRIM(INDEX(_xlfn.TEXTSPLIT(Table3[[#This Row],[Name]],"|"),1,2)),"")</f>
        <v>LoLo</v>
      </c>
      <c r="F935" s="52"/>
      <c r="G935" s="33" t="s">
        <v>753</v>
      </c>
      <c r="H935" s="33" t="s">
        <v>736</v>
      </c>
      <c r="I935" s="33" t="s">
        <v>461</v>
      </c>
      <c r="J935" s="90"/>
      <c r="K935" s="33"/>
      <c r="L935" s="57" t="str">
        <f>IFERROR(TRIM(INDEX(_xlfn.TEXTSPLIT(Table3[[#This Row],[Name]],"|"),1,2)),"")</f>
        <v>LoLo</v>
      </c>
    </row>
    <row r="936" spans="1:12" ht="15" hidden="1" customHeight="1">
      <c r="A936" s="56" t="s">
        <v>732</v>
      </c>
      <c r="B936" s="33" t="s">
        <v>1859</v>
      </c>
      <c r="C936" s="33" t="s">
        <v>987</v>
      </c>
      <c r="D936" s="52" t="s">
        <v>1901</v>
      </c>
      <c r="E936" s="77" t="str">
        <f>IFERROR(TRIM(INDEX(_xlfn.TEXTSPLIT(Table3[[#This Row],[Name]],"|"),1,2)),"")</f>
        <v>Pre-alarm Hi</v>
      </c>
      <c r="F936" s="33"/>
      <c r="G936" s="33" t="s">
        <v>753</v>
      </c>
      <c r="H936" s="33" t="s">
        <v>736</v>
      </c>
      <c r="I936" s="33" t="s">
        <v>461</v>
      </c>
      <c r="J936" s="32"/>
      <c r="K936" s="33"/>
      <c r="L936" s="57" t="str">
        <f>IFERROR(TRIM(INDEX(_xlfn.TEXTSPLIT(Table3[[#This Row],[Name]],"|"),1,2)),"")</f>
        <v>Pre-alarm Hi</v>
      </c>
    </row>
    <row r="937" spans="1:12" ht="15" hidden="1" customHeight="1">
      <c r="A937" s="100" t="s">
        <v>732</v>
      </c>
      <c r="B937" s="33" t="s">
        <v>1859</v>
      </c>
      <c r="C937" s="33" t="s">
        <v>989</v>
      </c>
      <c r="D937" s="52" t="s">
        <v>1902</v>
      </c>
      <c r="E937" s="77" t="str">
        <f>IFERROR(TRIM(INDEX(_xlfn.TEXTSPLIT(Table3[[#This Row],[Name]],"|"),1,2)),"")</f>
        <v>Pre-alarm Lo</v>
      </c>
      <c r="F937" s="52"/>
      <c r="G937" s="33" t="s">
        <v>753</v>
      </c>
      <c r="H937" s="33" t="s">
        <v>736</v>
      </c>
      <c r="I937" s="33" t="s">
        <v>461</v>
      </c>
      <c r="J937" s="90"/>
      <c r="K937" s="33"/>
      <c r="L937" s="57" t="str">
        <f>IFERROR(TRIM(INDEX(_xlfn.TEXTSPLIT(Table3[[#This Row],[Name]],"|"),1,2)),"")</f>
        <v>Pre-alarm Lo</v>
      </c>
    </row>
    <row r="938" spans="1:12" ht="15" hidden="1" customHeight="1">
      <c r="A938" s="56" t="s">
        <v>732</v>
      </c>
      <c r="B938" s="33" t="s">
        <v>1903</v>
      </c>
      <c r="C938" s="33" t="s">
        <v>992</v>
      </c>
      <c r="D938" s="52" t="s">
        <v>1904</v>
      </c>
      <c r="E938" s="77" t="str">
        <f>IFERROR(TRIM(INDEX(_xlfn.TEXTSPLIT(Table3[[#This Row],[Name]],"|"),1,2)),"")</f>
        <v/>
      </c>
      <c r="F938" s="52" t="str">
        <f>VLOOKUP(D938,REF!$AA$1:$AB$149,2,0)</f>
        <v>FRTS-TI-1305A</v>
      </c>
      <c r="G938" s="33" t="s">
        <v>753</v>
      </c>
      <c r="H938" s="33" t="s">
        <v>446</v>
      </c>
      <c r="I938" s="33" t="s">
        <v>446</v>
      </c>
      <c r="J938" s="32"/>
      <c r="K938" s="33"/>
      <c r="L938" s="57" t="str">
        <f>IFERROR(TRIM(INDEX(_xlfn.TEXTSPLIT(Table3[[#This Row],[Name]],"|"),1,2)),"")</f>
        <v/>
      </c>
    </row>
    <row r="939" spans="1:12" ht="15" hidden="1" customHeight="1">
      <c r="A939" s="100" t="s">
        <v>732</v>
      </c>
      <c r="B939" s="33" t="s">
        <v>1903</v>
      </c>
      <c r="C939" s="33" t="s">
        <v>995</v>
      </c>
      <c r="D939" s="52" t="s">
        <v>1905</v>
      </c>
      <c r="E939" s="77" t="str">
        <f>IFERROR(TRIM(INDEX(_xlfn.TEXTSPLIT(Table3[[#This Row],[Name]],"|"),1,2)),"")</f>
        <v>Hi</v>
      </c>
      <c r="F939" s="52"/>
      <c r="G939" s="33" t="s">
        <v>753</v>
      </c>
      <c r="H939" s="33" t="s">
        <v>736</v>
      </c>
      <c r="I939" s="33" t="s">
        <v>446</v>
      </c>
      <c r="J939" s="90"/>
      <c r="K939" s="33"/>
      <c r="L939" s="57" t="str">
        <f>IFERROR(TRIM(INDEX(_xlfn.TEXTSPLIT(Table3[[#This Row],[Name]],"|"),1,2)),"")</f>
        <v>Hi</v>
      </c>
    </row>
    <row r="940" spans="1:12" ht="15" hidden="1" customHeight="1">
      <c r="A940" s="56" t="s">
        <v>732</v>
      </c>
      <c r="B940" s="33" t="s">
        <v>1903</v>
      </c>
      <c r="C940" s="33" t="s">
        <v>997</v>
      </c>
      <c r="D940" s="52" t="s">
        <v>1906</v>
      </c>
      <c r="E940" s="77" t="str">
        <f>IFERROR(TRIM(INDEX(_xlfn.TEXTSPLIT(Table3[[#This Row],[Name]],"|"),1,2)),"")</f>
        <v>HiHi</v>
      </c>
      <c r="F940" s="33">
        <v>95</v>
      </c>
      <c r="G940" s="33" t="s">
        <v>753</v>
      </c>
      <c r="H940" s="33" t="s">
        <v>736</v>
      </c>
      <c r="I940" s="33" t="s">
        <v>446</v>
      </c>
      <c r="J940" s="32"/>
      <c r="K940" s="33"/>
      <c r="L940" s="57" t="str">
        <f>IFERROR(TRIM(INDEX(_xlfn.TEXTSPLIT(Table3[[#This Row],[Name]],"|"),1,2)),"")</f>
        <v>HiHi</v>
      </c>
    </row>
    <row r="941" spans="1:12" ht="15" hidden="1" customHeight="1">
      <c r="A941" s="100" t="s">
        <v>732</v>
      </c>
      <c r="B941" s="33" t="s">
        <v>1903</v>
      </c>
      <c r="C941" s="33" t="s">
        <v>999</v>
      </c>
      <c r="D941" s="52" t="s">
        <v>1907</v>
      </c>
      <c r="E941" s="77" t="str">
        <f>IFERROR(TRIM(INDEX(_xlfn.TEXTSPLIT(Table3[[#This Row],[Name]],"|"),1,2)),"")</f>
        <v>Pre-alarm Hi</v>
      </c>
      <c r="F941" s="52"/>
      <c r="G941" s="33" t="s">
        <v>753</v>
      </c>
      <c r="H941" s="33" t="s">
        <v>736</v>
      </c>
      <c r="I941" s="33" t="s">
        <v>446</v>
      </c>
      <c r="J941" s="90"/>
      <c r="K941" s="33"/>
      <c r="L941" s="57" t="str">
        <f>IFERROR(TRIM(INDEX(_xlfn.TEXTSPLIT(Table3[[#This Row],[Name]],"|"),1,2)),"")</f>
        <v>Pre-alarm Hi</v>
      </c>
    </row>
    <row r="942" spans="1:12" ht="15" hidden="1" customHeight="1">
      <c r="A942" s="56" t="s">
        <v>732</v>
      </c>
      <c r="B942" s="33" t="s">
        <v>1903</v>
      </c>
      <c r="C942" s="33" t="s">
        <v>1001</v>
      </c>
      <c r="D942" s="52" t="s">
        <v>1908</v>
      </c>
      <c r="E942" s="77" t="str">
        <f>IFERROR(TRIM(INDEX(_xlfn.TEXTSPLIT(Table3[[#This Row],[Name]],"|"),1,2)),"")</f>
        <v/>
      </c>
      <c r="F942" s="52" t="str">
        <f>VLOOKUP(D942,REF!$AA$1:$AB$149,2,0)</f>
        <v>FRTS-TI-1304A</v>
      </c>
      <c r="G942" s="33" t="s">
        <v>753</v>
      </c>
      <c r="H942" s="33" t="s">
        <v>446</v>
      </c>
      <c r="I942" s="33" t="s">
        <v>446</v>
      </c>
      <c r="J942" s="32"/>
      <c r="K942" s="33"/>
      <c r="L942" s="57" t="str">
        <f>IFERROR(TRIM(INDEX(_xlfn.TEXTSPLIT(Table3[[#This Row],[Name]],"|"),1,2)),"")</f>
        <v/>
      </c>
    </row>
    <row r="943" spans="1:12" ht="15" hidden="1" customHeight="1">
      <c r="A943" s="100" t="s">
        <v>732</v>
      </c>
      <c r="B943" s="33" t="s">
        <v>1903</v>
      </c>
      <c r="C943" s="33" t="s">
        <v>1004</v>
      </c>
      <c r="D943" s="52" t="s">
        <v>1909</v>
      </c>
      <c r="E943" s="77" t="str">
        <f>IFERROR(TRIM(INDEX(_xlfn.TEXTSPLIT(Table3[[#This Row],[Name]],"|"),1,2)),"")</f>
        <v>Hi</v>
      </c>
      <c r="F943" s="52"/>
      <c r="G943" s="33" t="s">
        <v>753</v>
      </c>
      <c r="H943" s="33" t="s">
        <v>736</v>
      </c>
      <c r="I943" s="33" t="s">
        <v>446</v>
      </c>
      <c r="J943" s="90"/>
      <c r="K943" s="33"/>
      <c r="L943" s="57" t="str">
        <f>IFERROR(TRIM(INDEX(_xlfn.TEXTSPLIT(Table3[[#This Row],[Name]],"|"),1,2)),"")</f>
        <v>Hi</v>
      </c>
    </row>
    <row r="944" spans="1:12" ht="15" hidden="1" customHeight="1">
      <c r="A944" s="56" t="s">
        <v>732</v>
      </c>
      <c r="B944" s="33" t="s">
        <v>1903</v>
      </c>
      <c r="C944" s="33" t="s">
        <v>1006</v>
      </c>
      <c r="D944" s="52" t="s">
        <v>1910</v>
      </c>
      <c r="E944" s="77" t="str">
        <f>IFERROR(TRIM(INDEX(_xlfn.TEXTSPLIT(Table3[[#This Row],[Name]],"|"),1,2)),"")</f>
        <v>HiHi</v>
      </c>
      <c r="F944" s="33">
        <v>95</v>
      </c>
      <c r="G944" s="33" t="s">
        <v>753</v>
      </c>
      <c r="H944" s="33" t="s">
        <v>736</v>
      </c>
      <c r="I944" s="33" t="s">
        <v>446</v>
      </c>
      <c r="J944" s="32"/>
      <c r="K944" s="33"/>
      <c r="L944" s="57" t="str">
        <f>IFERROR(TRIM(INDEX(_xlfn.TEXTSPLIT(Table3[[#This Row],[Name]],"|"),1,2)),"")</f>
        <v>HiHi</v>
      </c>
    </row>
    <row r="945" spans="1:12" ht="15" hidden="1" customHeight="1">
      <c r="A945" s="100" t="s">
        <v>732</v>
      </c>
      <c r="B945" s="33" t="s">
        <v>1903</v>
      </c>
      <c r="C945" s="33" t="s">
        <v>1008</v>
      </c>
      <c r="D945" s="52" t="s">
        <v>1911</v>
      </c>
      <c r="E945" s="77" t="str">
        <f>IFERROR(TRIM(INDEX(_xlfn.TEXTSPLIT(Table3[[#This Row],[Name]],"|"),1,2)),"")</f>
        <v>Pre-alarm Hi</v>
      </c>
      <c r="F945" s="52"/>
      <c r="G945" s="33" t="s">
        <v>753</v>
      </c>
      <c r="H945" s="33" t="s">
        <v>736</v>
      </c>
      <c r="I945" s="33" t="s">
        <v>446</v>
      </c>
      <c r="J945" s="90"/>
      <c r="K945" s="33"/>
      <c r="L945" s="57" t="str">
        <f>IFERROR(TRIM(INDEX(_xlfn.TEXTSPLIT(Table3[[#This Row],[Name]],"|"),1,2)),"")</f>
        <v>Pre-alarm Hi</v>
      </c>
    </row>
    <row r="946" spans="1:12" ht="15" hidden="1" customHeight="1">
      <c r="A946" s="56" t="s">
        <v>732</v>
      </c>
      <c r="B946" s="33" t="s">
        <v>1903</v>
      </c>
      <c r="C946" s="33" t="s">
        <v>1010</v>
      </c>
      <c r="D946" s="52" t="s">
        <v>1912</v>
      </c>
      <c r="E946" s="77" t="str">
        <f>IFERROR(TRIM(INDEX(_xlfn.TEXTSPLIT(Table3[[#This Row],[Name]],"|"),1,2)),"")</f>
        <v/>
      </c>
      <c r="F946" s="52" t="str">
        <f>VLOOKUP(D946,REF!$AA$1:$AB$149,2,0)</f>
        <v>FRTS-TE-1309A</v>
      </c>
      <c r="G946" s="33" t="s">
        <v>753</v>
      </c>
      <c r="H946" s="33" t="s">
        <v>446</v>
      </c>
      <c r="I946" s="33" t="s">
        <v>446</v>
      </c>
      <c r="J946" s="33" t="s">
        <v>1012</v>
      </c>
      <c r="K946" s="33"/>
      <c r="L946" s="57" t="str">
        <f>IFERROR(TRIM(INDEX(_xlfn.TEXTSPLIT(Table3[[#This Row],[Name]],"|"),1,2)),"")</f>
        <v/>
      </c>
    </row>
    <row r="947" spans="1:12" ht="15" hidden="1" customHeight="1">
      <c r="A947" s="100" t="s">
        <v>732</v>
      </c>
      <c r="B947" s="33" t="s">
        <v>1903</v>
      </c>
      <c r="C947" s="33" t="s">
        <v>1014</v>
      </c>
      <c r="D947" s="52" t="s">
        <v>1913</v>
      </c>
      <c r="E947" s="77" t="str">
        <f>IFERROR(TRIM(INDEX(_xlfn.TEXTSPLIT(Table3[[#This Row],[Name]],"|"),1,2)),"")</f>
        <v>Hi</v>
      </c>
      <c r="F947" s="52">
        <v>55</v>
      </c>
      <c r="G947" s="33" t="s">
        <v>753</v>
      </c>
      <c r="H947" s="33" t="s">
        <v>736</v>
      </c>
      <c r="I947" s="33" t="s">
        <v>446</v>
      </c>
      <c r="J947" s="90"/>
      <c r="K947" s="33"/>
      <c r="L947" s="57" t="str">
        <f>IFERROR(TRIM(INDEX(_xlfn.TEXTSPLIT(Table3[[#This Row],[Name]],"|"),1,2)),"")</f>
        <v>Hi</v>
      </c>
    </row>
    <row r="948" spans="1:12" ht="15" hidden="1" customHeight="1">
      <c r="A948" s="56" t="s">
        <v>732</v>
      </c>
      <c r="B948" s="33" t="s">
        <v>1903</v>
      </c>
      <c r="C948" s="33" t="s">
        <v>1016</v>
      </c>
      <c r="D948" s="52" t="s">
        <v>1914</v>
      </c>
      <c r="E948" s="77" t="str">
        <f>IFERROR(TRIM(INDEX(_xlfn.TEXTSPLIT(Table3[[#This Row],[Name]],"|"),1,2)),"")</f>
        <v>HiHi</v>
      </c>
      <c r="F948" s="33">
        <v>60</v>
      </c>
      <c r="G948" s="33" t="s">
        <v>753</v>
      </c>
      <c r="H948" s="33" t="s">
        <v>736</v>
      </c>
      <c r="I948" s="33" t="s">
        <v>446</v>
      </c>
      <c r="J948" s="32"/>
      <c r="K948" s="33"/>
      <c r="L948" s="57" t="str">
        <f>IFERROR(TRIM(INDEX(_xlfn.TEXTSPLIT(Table3[[#This Row],[Name]],"|"),1,2)),"")</f>
        <v>HiHi</v>
      </c>
    </row>
    <row r="949" spans="1:12" ht="15" hidden="1" customHeight="1">
      <c r="A949" s="100" t="s">
        <v>732</v>
      </c>
      <c r="B949" s="33" t="s">
        <v>1903</v>
      </c>
      <c r="C949" s="33" t="s">
        <v>1018</v>
      </c>
      <c r="D949" s="52" t="s">
        <v>1915</v>
      </c>
      <c r="E949" s="77" t="str">
        <f>IFERROR(TRIM(INDEX(_xlfn.TEXTSPLIT(Table3[[#This Row],[Name]],"|"),1,2)),"")</f>
        <v>Pre-alarm Hi</v>
      </c>
      <c r="F949" s="52"/>
      <c r="G949" s="33" t="s">
        <v>753</v>
      </c>
      <c r="H949" s="33" t="s">
        <v>736</v>
      </c>
      <c r="I949" s="33" t="s">
        <v>446</v>
      </c>
      <c r="J949" s="90"/>
      <c r="K949" s="33"/>
      <c r="L949" s="57" t="str">
        <f>IFERROR(TRIM(INDEX(_xlfn.TEXTSPLIT(Table3[[#This Row],[Name]],"|"),1,2)),"")</f>
        <v>Pre-alarm Hi</v>
      </c>
    </row>
    <row r="950" spans="1:12" ht="15" hidden="1" customHeight="1">
      <c r="A950" s="56" t="s">
        <v>732</v>
      </c>
      <c r="B950" s="33" t="s">
        <v>1903</v>
      </c>
      <c r="C950" s="33" t="s">
        <v>1028</v>
      </c>
      <c r="D950" s="52" t="s">
        <v>1916</v>
      </c>
      <c r="E950" s="77" t="str">
        <f>IFERROR(TRIM(INDEX(_xlfn.TEXTSPLIT(Table3[[#This Row],[Name]],"|"),1,2)),"")</f>
        <v/>
      </c>
      <c r="F950" s="52" t="str">
        <f>VLOOKUP(D950,REF!$AA$1:$AB$149,2,0)</f>
        <v>FRTS-TE-1309B</v>
      </c>
      <c r="G950" s="33" t="s">
        <v>753</v>
      </c>
      <c r="H950" s="33" t="s">
        <v>446</v>
      </c>
      <c r="I950" s="33" t="s">
        <v>446</v>
      </c>
      <c r="J950" s="33" t="s">
        <v>1030</v>
      </c>
      <c r="K950" s="33"/>
      <c r="L950" s="57" t="str">
        <f>IFERROR(TRIM(INDEX(_xlfn.TEXTSPLIT(Table3[[#This Row],[Name]],"|"),1,2)),"")</f>
        <v/>
      </c>
    </row>
    <row r="951" spans="1:12" ht="15" hidden="1" customHeight="1">
      <c r="A951" s="100" t="s">
        <v>732</v>
      </c>
      <c r="B951" s="33" t="s">
        <v>1903</v>
      </c>
      <c r="C951" s="33" t="s">
        <v>1032</v>
      </c>
      <c r="D951" s="52" t="s">
        <v>1917</v>
      </c>
      <c r="E951" s="77" t="str">
        <f>IFERROR(TRIM(INDEX(_xlfn.TEXTSPLIT(Table3[[#This Row],[Name]],"|"),1,2)),"")</f>
        <v>Hi</v>
      </c>
      <c r="F951" s="52">
        <v>105</v>
      </c>
      <c r="G951" s="33" t="s">
        <v>753</v>
      </c>
      <c r="H951" s="33" t="s">
        <v>736</v>
      </c>
      <c r="I951" s="33" t="s">
        <v>446</v>
      </c>
      <c r="J951" s="90"/>
      <c r="K951" s="33"/>
      <c r="L951" s="57" t="str">
        <f>IFERROR(TRIM(INDEX(_xlfn.TEXTSPLIT(Table3[[#This Row],[Name]],"|"),1,2)),"")</f>
        <v>Hi</v>
      </c>
    </row>
    <row r="952" spans="1:12" ht="15" hidden="1" customHeight="1">
      <c r="A952" s="56" t="s">
        <v>732</v>
      </c>
      <c r="B952" s="33" t="s">
        <v>1903</v>
      </c>
      <c r="C952" s="33" t="s">
        <v>1034</v>
      </c>
      <c r="D952" s="52" t="s">
        <v>1918</v>
      </c>
      <c r="E952" s="77" t="str">
        <f>IFERROR(TRIM(INDEX(_xlfn.TEXTSPLIT(Table3[[#This Row],[Name]],"|"),1,2)),"")</f>
        <v>HiHi</v>
      </c>
      <c r="F952" s="33">
        <v>110</v>
      </c>
      <c r="G952" s="33" t="s">
        <v>753</v>
      </c>
      <c r="H952" s="33" t="s">
        <v>736</v>
      </c>
      <c r="I952" s="33" t="s">
        <v>446</v>
      </c>
      <c r="J952" s="32"/>
      <c r="K952" s="33"/>
      <c r="L952" s="57" t="str">
        <f>IFERROR(TRIM(INDEX(_xlfn.TEXTSPLIT(Table3[[#This Row],[Name]],"|"),1,2)),"")</f>
        <v>HiHi</v>
      </c>
    </row>
    <row r="953" spans="1:12" ht="15" hidden="1" customHeight="1">
      <c r="A953" s="100" t="s">
        <v>732</v>
      </c>
      <c r="B953" s="33" t="s">
        <v>1903</v>
      </c>
      <c r="C953" s="33" t="s">
        <v>1036</v>
      </c>
      <c r="D953" s="52" t="s">
        <v>1919</v>
      </c>
      <c r="E953" s="77" t="str">
        <f>IFERROR(TRIM(INDEX(_xlfn.TEXTSPLIT(Table3[[#This Row],[Name]],"|"),1,2)),"")</f>
        <v>Pre-alarm Hi</v>
      </c>
      <c r="F953" s="52"/>
      <c r="G953" s="33" t="s">
        <v>753</v>
      </c>
      <c r="H953" s="33" t="s">
        <v>736</v>
      </c>
      <c r="I953" s="33" t="s">
        <v>446</v>
      </c>
      <c r="J953" s="90"/>
      <c r="K953" s="33"/>
      <c r="L953" s="57" t="str">
        <f>IFERROR(TRIM(INDEX(_xlfn.TEXTSPLIT(Table3[[#This Row],[Name]],"|"),1,2)),"")</f>
        <v>Pre-alarm Hi</v>
      </c>
    </row>
    <row r="954" spans="1:12" ht="15" hidden="1" customHeight="1">
      <c r="A954" s="56" t="s">
        <v>732</v>
      </c>
      <c r="B954" s="33" t="s">
        <v>1903</v>
      </c>
      <c r="C954" s="33" t="s">
        <v>1046</v>
      </c>
      <c r="D954" s="52" t="s">
        <v>1920</v>
      </c>
      <c r="E954" s="77" t="str">
        <f>IFERROR(TRIM(INDEX(_xlfn.TEXTSPLIT(Table3[[#This Row],[Name]],"|"),1,2)),"")</f>
        <v/>
      </c>
      <c r="F954" s="52" t="str">
        <f>VLOOKUP(D954,REF!$AA$1:$AB$149,2,0)</f>
        <v>FRTS-TE-1308A</v>
      </c>
      <c r="G954" s="33" t="s">
        <v>753</v>
      </c>
      <c r="H954" s="33" t="s">
        <v>446</v>
      </c>
      <c r="I954" s="33" t="s">
        <v>446</v>
      </c>
      <c r="J954" s="32"/>
      <c r="K954" s="33"/>
      <c r="L954" s="57" t="str">
        <f>IFERROR(TRIM(INDEX(_xlfn.TEXTSPLIT(Table3[[#This Row],[Name]],"|"),1,2)),"")</f>
        <v/>
      </c>
    </row>
    <row r="955" spans="1:12" ht="15" hidden="1" customHeight="1">
      <c r="A955" s="100" t="s">
        <v>732</v>
      </c>
      <c r="B955" s="33" t="s">
        <v>1903</v>
      </c>
      <c r="C955" s="33" t="s">
        <v>1049</v>
      </c>
      <c r="D955" s="52" t="s">
        <v>1921</v>
      </c>
      <c r="E955" s="77" t="str">
        <f>IFERROR(TRIM(INDEX(_xlfn.TEXTSPLIT(Table3[[#This Row],[Name]],"|"),1,2)),"")</f>
        <v>Hi</v>
      </c>
      <c r="F955" s="52"/>
      <c r="G955" s="33" t="s">
        <v>753</v>
      </c>
      <c r="H955" s="33" t="s">
        <v>736</v>
      </c>
      <c r="I955" s="33" t="s">
        <v>446</v>
      </c>
      <c r="J955" s="90"/>
      <c r="K955" s="33"/>
      <c r="L955" s="57" t="str">
        <f>IFERROR(TRIM(INDEX(_xlfn.TEXTSPLIT(Table3[[#This Row],[Name]],"|"),1,2)),"")</f>
        <v>Hi</v>
      </c>
    </row>
    <row r="956" spans="1:12" ht="15" hidden="1" customHeight="1">
      <c r="A956" s="56" t="s">
        <v>732</v>
      </c>
      <c r="B956" s="33" t="s">
        <v>1903</v>
      </c>
      <c r="C956" s="33" t="s">
        <v>1051</v>
      </c>
      <c r="D956" s="52" t="s">
        <v>1922</v>
      </c>
      <c r="E956" s="77" t="str">
        <f>IFERROR(TRIM(INDEX(_xlfn.TEXTSPLIT(Table3[[#This Row],[Name]],"|"),1,2)),"")</f>
        <v>HiHi</v>
      </c>
      <c r="F956" s="33">
        <v>150</v>
      </c>
      <c r="G956" s="33" t="s">
        <v>753</v>
      </c>
      <c r="H956" s="33" t="s">
        <v>736</v>
      </c>
      <c r="I956" s="33" t="s">
        <v>446</v>
      </c>
      <c r="J956" s="32"/>
      <c r="K956" s="33"/>
      <c r="L956" s="57" t="str">
        <f>IFERROR(TRIM(INDEX(_xlfn.TEXTSPLIT(Table3[[#This Row],[Name]],"|"),1,2)),"")</f>
        <v>HiHi</v>
      </c>
    </row>
    <row r="957" spans="1:12" ht="15" hidden="1" customHeight="1">
      <c r="A957" s="100" t="s">
        <v>732</v>
      </c>
      <c r="B957" s="33" t="s">
        <v>1903</v>
      </c>
      <c r="C957" s="33" t="s">
        <v>1053</v>
      </c>
      <c r="D957" s="52" t="s">
        <v>1923</v>
      </c>
      <c r="E957" s="77" t="str">
        <f>IFERROR(TRIM(INDEX(_xlfn.TEXTSPLIT(Table3[[#This Row],[Name]],"|"),1,2)),"")</f>
        <v>Lo</v>
      </c>
      <c r="F957" s="52"/>
      <c r="G957" s="33" t="s">
        <v>753</v>
      </c>
      <c r="H957" s="33" t="s">
        <v>736</v>
      </c>
      <c r="I957" s="33" t="s">
        <v>446</v>
      </c>
      <c r="J957" s="90"/>
      <c r="K957" s="33"/>
      <c r="L957" s="57" t="str">
        <f>IFERROR(TRIM(INDEX(_xlfn.TEXTSPLIT(Table3[[#This Row],[Name]],"|"),1,2)),"")</f>
        <v>Lo</v>
      </c>
    </row>
    <row r="958" spans="1:12" ht="15" hidden="1" customHeight="1">
      <c r="A958" s="56" t="s">
        <v>732</v>
      </c>
      <c r="B958" s="33" t="s">
        <v>1903</v>
      </c>
      <c r="C958" s="33" t="s">
        <v>1055</v>
      </c>
      <c r="D958" s="52" t="s">
        <v>1924</v>
      </c>
      <c r="E958" s="77" t="str">
        <f>IFERROR(TRIM(INDEX(_xlfn.TEXTSPLIT(Table3[[#This Row],[Name]],"|"),1,2)),"")</f>
        <v>Pre-alarm Hi</v>
      </c>
      <c r="F958" s="33"/>
      <c r="G958" s="33" t="s">
        <v>753</v>
      </c>
      <c r="H958" s="33" t="s">
        <v>736</v>
      </c>
      <c r="I958" s="33" t="s">
        <v>446</v>
      </c>
      <c r="J958" s="32"/>
      <c r="K958" s="33"/>
      <c r="L958" s="57" t="str">
        <f>IFERROR(TRIM(INDEX(_xlfn.TEXTSPLIT(Table3[[#This Row],[Name]],"|"),1,2)),"")</f>
        <v>Pre-alarm Hi</v>
      </c>
    </row>
    <row r="959" spans="1:12" ht="15" hidden="1" customHeight="1">
      <c r="A959" s="100" t="s">
        <v>732</v>
      </c>
      <c r="B959" s="33" t="s">
        <v>1903</v>
      </c>
      <c r="C959" s="33" t="s">
        <v>339</v>
      </c>
      <c r="D959" s="52" t="s">
        <v>1925</v>
      </c>
      <c r="E959" s="77" t="str">
        <f>IFERROR(TRIM(INDEX(_xlfn.TEXTSPLIT(Table3[[#This Row],[Name]],"|"),1,2)),"")</f>
        <v/>
      </c>
      <c r="F959" s="52" t="str">
        <f>VLOOKUP(D959,REF!$AA$1:$AB$149,2,0)</f>
        <v>FRTS-TE-1308D</v>
      </c>
      <c r="G959" s="33" t="s">
        <v>753</v>
      </c>
      <c r="H959" s="33" t="s">
        <v>446</v>
      </c>
      <c r="I959" s="33" t="s">
        <v>446</v>
      </c>
      <c r="J959" s="90"/>
      <c r="K959" s="33"/>
      <c r="L959" s="57" t="str">
        <f>IFERROR(TRIM(INDEX(_xlfn.TEXTSPLIT(Table3[[#This Row],[Name]],"|"),1,2)),"")</f>
        <v/>
      </c>
    </row>
    <row r="960" spans="1:12" ht="15" hidden="1" customHeight="1">
      <c r="A960" s="56" t="s">
        <v>732</v>
      </c>
      <c r="B960" s="33" t="s">
        <v>1903</v>
      </c>
      <c r="C960" s="33" t="s">
        <v>1059</v>
      </c>
      <c r="D960" s="52" t="s">
        <v>1926</v>
      </c>
      <c r="E960" s="77" t="str">
        <f>IFERROR(TRIM(INDEX(_xlfn.TEXTSPLIT(Table3[[#This Row],[Name]],"|"),1,2)),"")</f>
        <v>Hi</v>
      </c>
      <c r="F960" s="33">
        <v>140</v>
      </c>
      <c r="G960" s="33" t="s">
        <v>753</v>
      </c>
      <c r="H960" s="33" t="s">
        <v>736</v>
      </c>
      <c r="I960" s="33" t="s">
        <v>446</v>
      </c>
      <c r="J960" s="32"/>
      <c r="K960" s="33"/>
      <c r="L960" s="57" t="str">
        <f>IFERROR(TRIM(INDEX(_xlfn.TEXTSPLIT(Table3[[#This Row],[Name]],"|"),1,2)),"")</f>
        <v>Hi</v>
      </c>
    </row>
    <row r="961" spans="1:12" ht="15" hidden="1" customHeight="1">
      <c r="A961" s="100" t="s">
        <v>732</v>
      </c>
      <c r="B961" s="33" t="s">
        <v>1903</v>
      </c>
      <c r="C961" s="33" t="s">
        <v>1061</v>
      </c>
      <c r="D961" s="52" t="s">
        <v>1927</v>
      </c>
      <c r="E961" s="77" t="str">
        <f>IFERROR(TRIM(INDEX(_xlfn.TEXTSPLIT(Table3[[#This Row],[Name]],"|"),1,2)),"")</f>
        <v>HiHi</v>
      </c>
      <c r="F961" s="52"/>
      <c r="G961" s="33" t="s">
        <v>753</v>
      </c>
      <c r="H961" s="33" t="s">
        <v>736</v>
      </c>
      <c r="I961" s="33" t="s">
        <v>446</v>
      </c>
      <c r="J961" s="90"/>
      <c r="K961" s="33"/>
      <c r="L961" s="57" t="str">
        <f>IFERROR(TRIM(INDEX(_xlfn.TEXTSPLIT(Table3[[#This Row],[Name]],"|"),1,2)),"")</f>
        <v>HiHi</v>
      </c>
    </row>
    <row r="962" spans="1:12" ht="15" hidden="1" customHeight="1">
      <c r="A962" s="56" t="s">
        <v>732</v>
      </c>
      <c r="B962" s="33" t="s">
        <v>1903</v>
      </c>
      <c r="C962" s="33" t="s">
        <v>1063</v>
      </c>
      <c r="D962" s="52" t="s">
        <v>1928</v>
      </c>
      <c r="E962" s="77" t="str">
        <f>IFERROR(TRIM(INDEX(_xlfn.TEXTSPLIT(Table3[[#This Row],[Name]],"|"),1,2)),"")</f>
        <v>Lo</v>
      </c>
      <c r="F962" s="33"/>
      <c r="G962" s="33" t="s">
        <v>753</v>
      </c>
      <c r="H962" s="33" t="s">
        <v>736</v>
      </c>
      <c r="I962" s="33" t="s">
        <v>446</v>
      </c>
      <c r="J962" s="32"/>
      <c r="K962" s="33"/>
      <c r="L962" s="57" t="str">
        <f>IFERROR(TRIM(INDEX(_xlfn.TEXTSPLIT(Table3[[#This Row],[Name]],"|"),1,2)),"")</f>
        <v>Lo</v>
      </c>
    </row>
    <row r="963" spans="1:12" ht="15" hidden="1" customHeight="1">
      <c r="A963" s="100" t="s">
        <v>732</v>
      </c>
      <c r="B963" s="33" t="s">
        <v>1903</v>
      </c>
      <c r="C963" s="33" t="s">
        <v>1065</v>
      </c>
      <c r="D963" s="52" t="s">
        <v>1929</v>
      </c>
      <c r="E963" s="77" t="str">
        <f>IFERROR(TRIM(INDEX(_xlfn.TEXTSPLIT(Table3[[#This Row],[Name]],"|"),1,2)),"")</f>
        <v>Pre-alarm Hi</v>
      </c>
      <c r="F963" s="52"/>
      <c r="G963" s="33" t="s">
        <v>753</v>
      </c>
      <c r="H963" s="33" t="s">
        <v>736</v>
      </c>
      <c r="I963" s="33" t="s">
        <v>446</v>
      </c>
      <c r="J963" s="90"/>
      <c r="K963" s="33"/>
      <c r="L963" s="57" t="str">
        <f>IFERROR(TRIM(INDEX(_xlfn.TEXTSPLIT(Table3[[#This Row],[Name]],"|"),1,2)),"")</f>
        <v>Pre-alarm Hi</v>
      </c>
    </row>
    <row r="964" spans="1:12" ht="15" hidden="1" customHeight="1">
      <c r="A964" s="56" t="s">
        <v>732</v>
      </c>
      <c r="B964" s="33" t="s">
        <v>1903</v>
      </c>
      <c r="C964" s="33" t="s">
        <v>1067</v>
      </c>
      <c r="D964" s="52" t="s">
        <v>1930</v>
      </c>
      <c r="E964" s="77" t="str">
        <f>IFERROR(TRIM(INDEX(_xlfn.TEXTSPLIT(Table3[[#This Row],[Name]],"|"),1,2)),"")</f>
        <v/>
      </c>
      <c r="F964" s="52" t="str">
        <f>VLOOKUP(D964,REF!$AA$1:$AB$149,2,0)</f>
        <v>FRTS-TE-1308B</v>
      </c>
      <c r="G964" s="33" t="s">
        <v>753</v>
      </c>
      <c r="H964" s="33" t="s">
        <v>446</v>
      </c>
      <c r="I964" s="33" t="s">
        <v>446</v>
      </c>
      <c r="J964" s="32"/>
      <c r="K964" s="33"/>
      <c r="L964" s="57" t="str">
        <f>IFERROR(TRIM(INDEX(_xlfn.TEXTSPLIT(Table3[[#This Row],[Name]],"|"),1,2)),"")</f>
        <v/>
      </c>
    </row>
    <row r="965" spans="1:12" ht="15" hidden="1" customHeight="1">
      <c r="A965" s="100" t="s">
        <v>732</v>
      </c>
      <c r="B965" s="33" t="s">
        <v>1903</v>
      </c>
      <c r="C965" s="33" t="s">
        <v>1070</v>
      </c>
      <c r="D965" s="52" t="s">
        <v>1931</v>
      </c>
      <c r="E965" s="77" t="str">
        <f>IFERROR(TRIM(INDEX(_xlfn.TEXTSPLIT(Table3[[#This Row],[Name]],"|"),1,2)),"")</f>
        <v>Hi</v>
      </c>
      <c r="F965" s="52"/>
      <c r="G965" s="33" t="s">
        <v>753</v>
      </c>
      <c r="H965" s="33" t="s">
        <v>736</v>
      </c>
      <c r="I965" s="33" t="s">
        <v>446</v>
      </c>
      <c r="J965" s="90"/>
      <c r="K965" s="33"/>
      <c r="L965" s="57" t="str">
        <f>IFERROR(TRIM(INDEX(_xlfn.TEXTSPLIT(Table3[[#This Row],[Name]],"|"),1,2)),"")</f>
        <v>Hi</v>
      </c>
    </row>
    <row r="966" spans="1:12" ht="15" hidden="1" customHeight="1">
      <c r="A966" s="56" t="s">
        <v>732</v>
      </c>
      <c r="B966" s="33" t="s">
        <v>1903</v>
      </c>
      <c r="C966" s="33" t="s">
        <v>1072</v>
      </c>
      <c r="D966" s="52" t="s">
        <v>1932</v>
      </c>
      <c r="E966" s="77" t="str">
        <f>IFERROR(TRIM(INDEX(_xlfn.TEXTSPLIT(Table3[[#This Row],[Name]],"|"),1,2)),"")</f>
        <v>HiHi</v>
      </c>
      <c r="F966" s="33">
        <v>150</v>
      </c>
      <c r="G966" s="33" t="s">
        <v>753</v>
      </c>
      <c r="H966" s="33" t="s">
        <v>736</v>
      </c>
      <c r="I966" s="33" t="s">
        <v>446</v>
      </c>
      <c r="J966" s="32"/>
      <c r="K966" s="33"/>
      <c r="L966" s="57" t="str">
        <f>IFERROR(TRIM(INDEX(_xlfn.TEXTSPLIT(Table3[[#This Row],[Name]],"|"),1,2)),"")</f>
        <v>HiHi</v>
      </c>
    </row>
    <row r="967" spans="1:12" ht="15" hidden="1" customHeight="1">
      <c r="A967" s="100" t="s">
        <v>732</v>
      </c>
      <c r="B967" s="33" t="s">
        <v>1903</v>
      </c>
      <c r="C967" s="33" t="s">
        <v>1074</v>
      </c>
      <c r="D967" s="52" t="s">
        <v>1933</v>
      </c>
      <c r="E967" s="77" t="str">
        <f>IFERROR(TRIM(INDEX(_xlfn.TEXTSPLIT(Table3[[#This Row],[Name]],"|"),1,2)),"")</f>
        <v>Lo</v>
      </c>
      <c r="F967" s="52"/>
      <c r="G967" s="33" t="s">
        <v>753</v>
      </c>
      <c r="H967" s="33" t="s">
        <v>736</v>
      </c>
      <c r="I967" s="33" t="s">
        <v>446</v>
      </c>
      <c r="J967" s="90"/>
      <c r="K967" s="33"/>
      <c r="L967" s="57" t="str">
        <f>IFERROR(TRIM(INDEX(_xlfn.TEXTSPLIT(Table3[[#This Row],[Name]],"|"),1,2)),"")</f>
        <v>Lo</v>
      </c>
    </row>
    <row r="968" spans="1:12" ht="15" hidden="1" customHeight="1">
      <c r="A968" s="56" t="s">
        <v>732</v>
      </c>
      <c r="B968" s="33" t="s">
        <v>1903</v>
      </c>
      <c r="C968" s="33" t="s">
        <v>1076</v>
      </c>
      <c r="D968" s="52" t="s">
        <v>1934</v>
      </c>
      <c r="E968" s="77" t="str">
        <f>IFERROR(TRIM(INDEX(_xlfn.TEXTSPLIT(Table3[[#This Row],[Name]],"|"),1,2)),"")</f>
        <v>Pre-alarm Hi</v>
      </c>
      <c r="F968" s="33"/>
      <c r="G968" s="33" t="s">
        <v>753</v>
      </c>
      <c r="H968" s="33" t="s">
        <v>736</v>
      </c>
      <c r="I968" s="33" t="s">
        <v>446</v>
      </c>
      <c r="J968" s="32"/>
      <c r="K968" s="33"/>
      <c r="L968" s="57" t="str">
        <f>IFERROR(TRIM(INDEX(_xlfn.TEXTSPLIT(Table3[[#This Row],[Name]],"|"),1,2)),"")</f>
        <v>Pre-alarm Hi</v>
      </c>
    </row>
    <row r="969" spans="1:12" ht="15" hidden="1" customHeight="1">
      <c r="A969" s="100" t="s">
        <v>732</v>
      </c>
      <c r="B969" s="33" t="s">
        <v>1903</v>
      </c>
      <c r="C969" s="33" t="s">
        <v>343</v>
      </c>
      <c r="D969" s="52" t="s">
        <v>1935</v>
      </c>
      <c r="E969" s="77" t="str">
        <f>IFERROR(TRIM(INDEX(_xlfn.TEXTSPLIT(Table3[[#This Row],[Name]],"|"),1,2)),"")</f>
        <v/>
      </c>
      <c r="F969" s="52" t="str">
        <f>VLOOKUP(D969,REF!$AA$1:$AB$149,2,0)</f>
        <v>FRTS-TE-1308E</v>
      </c>
      <c r="G969" s="33" t="s">
        <v>753</v>
      </c>
      <c r="H969" s="33" t="s">
        <v>446</v>
      </c>
      <c r="I969" s="33" t="s">
        <v>446</v>
      </c>
      <c r="J969" s="90"/>
      <c r="K969" s="33"/>
      <c r="L969" s="57" t="str">
        <f>IFERROR(TRIM(INDEX(_xlfn.TEXTSPLIT(Table3[[#This Row],[Name]],"|"),1,2)),"")</f>
        <v/>
      </c>
    </row>
    <row r="970" spans="1:12" ht="15" hidden="1" customHeight="1">
      <c r="A970" s="56" t="s">
        <v>732</v>
      </c>
      <c r="B970" s="33" t="s">
        <v>1903</v>
      </c>
      <c r="C970" s="33" t="s">
        <v>1080</v>
      </c>
      <c r="D970" s="52" t="s">
        <v>1936</v>
      </c>
      <c r="E970" s="77" t="str">
        <f>IFERROR(TRIM(INDEX(_xlfn.TEXTSPLIT(Table3[[#This Row],[Name]],"|"),1,2)),"")</f>
        <v>Hi</v>
      </c>
      <c r="F970" s="33">
        <v>140</v>
      </c>
      <c r="G970" s="33" t="s">
        <v>753</v>
      </c>
      <c r="H970" s="33" t="s">
        <v>736</v>
      </c>
      <c r="I970" s="33" t="s">
        <v>446</v>
      </c>
      <c r="J970" s="32"/>
      <c r="K970" s="33"/>
      <c r="L970" s="57" t="str">
        <f>IFERROR(TRIM(INDEX(_xlfn.TEXTSPLIT(Table3[[#This Row],[Name]],"|"),1,2)),"")</f>
        <v>Hi</v>
      </c>
    </row>
    <row r="971" spans="1:12" ht="15" hidden="1" customHeight="1">
      <c r="A971" s="100" t="s">
        <v>732</v>
      </c>
      <c r="B971" s="33" t="s">
        <v>1903</v>
      </c>
      <c r="C971" s="33" t="s">
        <v>1082</v>
      </c>
      <c r="D971" s="52" t="s">
        <v>1937</v>
      </c>
      <c r="E971" s="77" t="str">
        <f>IFERROR(TRIM(INDEX(_xlfn.TEXTSPLIT(Table3[[#This Row],[Name]],"|"),1,2)),"")</f>
        <v>HiHi</v>
      </c>
      <c r="F971" s="52"/>
      <c r="G971" s="33" t="s">
        <v>753</v>
      </c>
      <c r="H971" s="33" t="s">
        <v>736</v>
      </c>
      <c r="I971" s="33" t="s">
        <v>446</v>
      </c>
      <c r="J971" s="90"/>
      <c r="K971" s="33"/>
      <c r="L971" s="57" t="str">
        <f>IFERROR(TRIM(INDEX(_xlfn.TEXTSPLIT(Table3[[#This Row],[Name]],"|"),1,2)),"")</f>
        <v>HiHi</v>
      </c>
    </row>
    <row r="972" spans="1:12" ht="15" hidden="1" customHeight="1">
      <c r="A972" s="56" t="s">
        <v>732</v>
      </c>
      <c r="B972" s="33" t="s">
        <v>1903</v>
      </c>
      <c r="C972" s="33" t="s">
        <v>1084</v>
      </c>
      <c r="D972" s="52" t="s">
        <v>1938</v>
      </c>
      <c r="E972" s="77" t="str">
        <f>IFERROR(TRIM(INDEX(_xlfn.TEXTSPLIT(Table3[[#This Row],[Name]],"|"),1,2)),"")</f>
        <v>Lo</v>
      </c>
      <c r="F972" s="33"/>
      <c r="G972" s="33" t="s">
        <v>753</v>
      </c>
      <c r="H972" s="33" t="s">
        <v>736</v>
      </c>
      <c r="I972" s="33" t="s">
        <v>446</v>
      </c>
      <c r="J972" s="32"/>
      <c r="K972" s="33"/>
      <c r="L972" s="57" t="str">
        <f>IFERROR(TRIM(INDEX(_xlfn.TEXTSPLIT(Table3[[#This Row],[Name]],"|"),1,2)),"")</f>
        <v>Lo</v>
      </c>
    </row>
    <row r="973" spans="1:12" ht="15" hidden="1" customHeight="1">
      <c r="A973" s="100" t="s">
        <v>732</v>
      </c>
      <c r="B973" s="33" t="s">
        <v>1903</v>
      </c>
      <c r="C973" s="33" t="s">
        <v>1086</v>
      </c>
      <c r="D973" s="52" t="s">
        <v>1939</v>
      </c>
      <c r="E973" s="77" t="str">
        <f>IFERROR(TRIM(INDEX(_xlfn.TEXTSPLIT(Table3[[#This Row],[Name]],"|"),1,2)),"")</f>
        <v>Pre-alarm Hi</v>
      </c>
      <c r="F973" s="52"/>
      <c r="G973" s="33" t="s">
        <v>753</v>
      </c>
      <c r="H973" s="33" t="s">
        <v>736</v>
      </c>
      <c r="I973" s="33" t="s">
        <v>446</v>
      </c>
      <c r="J973" s="90"/>
      <c r="K973" s="33"/>
      <c r="L973" s="57" t="str">
        <f>IFERROR(TRIM(INDEX(_xlfn.TEXTSPLIT(Table3[[#This Row],[Name]],"|"),1,2)),"")</f>
        <v>Pre-alarm Hi</v>
      </c>
    </row>
    <row r="974" spans="1:12" ht="15" hidden="1" customHeight="1">
      <c r="A974" s="56" t="s">
        <v>732</v>
      </c>
      <c r="B974" s="33" t="s">
        <v>1903</v>
      </c>
      <c r="C974" s="33" t="s">
        <v>1088</v>
      </c>
      <c r="D974" s="52" t="s">
        <v>1940</v>
      </c>
      <c r="E974" s="77" t="str">
        <f>IFERROR(TRIM(INDEX(_xlfn.TEXTSPLIT(Table3[[#This Row],[Name]],"|"),1,2)),"")</f>
        <v/>
      </c>
      <c r="F974" s="52" t="str">
        <f>VLOOKUP(D974,REF!$AA$1:$AB$149,2,0)</f>
        <v>FRTS-TE-1308C</v>
      </c>
      <c r="G974" s="33" t="s">
        <v>753</v>
      </c>
      <c r="H974" s="33" t="s">
        <v>446</v>
      </c>
      <c r="I974" s="33" t="s">
        <v>446</v>
      </c>
      <c r="J974" s="32"/>
      <c r="K974" s="33"/>
      <c r="L974" s="57" t="str">
        <f>IFERROR(TRIM(INDEX(_xlfn.TEXTSPLIT(Table3[[#This Row],[Name]],"|"),1,2)),"")</f>
        <v/>
      </c>
    </row>
    <row r="975" spans="1:12" ht="15" hidden="1" customHeight="1">
      <c r="A975" s="100" t="s">
        <v>732</v>
      </c>
      <c r="B975" s="33" t="s">
        <v>1903</v>
      </c>
      <c r="C975" s="33" t="s">
        <v>1091</v>
      </c>
      <c r="D975" s="52" t="s">
        <v>1941</v>
      </c>
      <c r="E975" s="77" t="str">
        <f>IFERROR(TRIM(INDEX(_xlfn.TEXTSPLIT(Table3[[#This Row],[Name]],"|"),1,2)),"")</f>
        <v>Hi</v>
      </c>
      <c r="F975" s="52"/>
      <c r="G975" s="33" t="s">
        <v>753</v>
      </c>
      <c r="H975" s="33" t="s">
        <v>736</v>
      </c>
      <c r="I975" s="33" t="s">
        <v>446</v>
      </c>
      <c r="J975" s="90"/>
      <c r="K975" s="33"/>
      <c r="L975" s="57" t="str">
        <f>IFERROR(TRIM(INDEX(_xlfn.TEXTSPLIT(Table3[[#This Row],[Name]],"|"),1,2)),"")</f>
        <v>Hi</v>
      </c>
    </row>
    <row r="976" spans="1:12" ht="15" hidden="1" customHeight="1">
      <c r="A976" s="56" t="s">
        <v>732</v>
      </c>
      <c r="B976" s="33" t="s">
        <v>1903</v>
      </c>
      <c r="C976" s="33" t="s">
        <v>1093</v>
      </c>
      <c r="D976" s="52" t="s">
        <v>1942</v>
      </c>
      <c r="E976" s="77" t="str">
        <f>IFERROR(TRIM(INDEX(_xlfn.TEXTSPLIT(Table3[[#This Row],[Name]],"|"),1,2)),"")</f>
        <v>HiHi</v>
      </c>
      <c r="F976" s="33">
        <v>150</v>
      </c>
      <c r="G976" s="33" t="s">
        <v>753</v>
      </c>
      <c r="H976" s="33" t="s">
        <v>736</v>
      </c>
      <c r="I976" s="33" t="s">
        <v>446</v>
      </c>
      <c r="J976" s="32"/>
      <c r="K976" s="33"/>
      <c r="L976" s="57" t="str">
        <f>IFERROR(TRIM(INDEX(_xlfn.TEXTSPLIT(Table3[[#This Row],[Name]],"|"),1,2)),"")</f>
        <v>HiHi</v>
      </c>
    </row>
    <row r="977" spans="1:12" ht="15" hidden="1" customHeight="1">
      <c r="A977" s="100" t="s">
        <v>732</v>
      </c>
      <c r="B977" s="33" t="s">
        <v>1903</v>
      </c>
      <c r="C977" s="33" t="s">
        <v>1095</v>
      </c>
      <c r="D977" s="52" t="s">
        <v>1943</v>
      </c>
      <c r="E977" s="77" t="str">
        <f>IFERROR(TRIM(INDEX(_xlfn.TEXTSPLIT(Table3[[#This Row],[Name]],"|"),1,2)),"")</f>
        <v>Lo</v>
      </c>
      <c r="F977" s="52"/>
      <c r="G977" s="33" t="s">
        <v>753</v>
      </c>
      <c r="H977" s="33" t="s">
        <v>736</v>
      </c>
      <c r="I977" s="33" t="s">
        <v>446</v>
      </c>
      <c r="J977" s="90"/>
      <c r="K977" s="33"/>
      <c r="L977" s="57" t="str">
        <f>IFERROR(TRIM(INDEX(_xlfn.TEXTSPLIT(Table3[[#This Row],[Name]],"|"),1,2)),"")</f>
        <v>Lo</v>
      </c>
    </row>
    <row r="978" spans="1:12" ht="15" hidden="1" customHeight="1">
      <c r="A978" s="56" t="s">
        <v>732</v>
      </c>
      <c r="B978" s="33" t="s">
        <v>1903</v>
      </c>
      <c r="C978" s="33" t="s">
        <v>1097</v>
      </c>
      <c r="D978" s="52" t="s">
        <v>1944</v>
      </c>
      <c r="E978" s="77" t="str">
        <f>IFERROR(TRIM(INDEX(_xlfn.TEXTSPLIT(Table3[[#This Row],[Name]],"|"),1,2)),"")</f>
        <v>Pre-alarm Hi</v>
      </c>
      <c r="F978" s="33"/>
      <c r="G978" s="33" t="s">
        <v>753</v>
      </c>
      <c r="H978" s="33" t="s">
        <v>736</v>
      </c>
      <c r="I978" s="33" t="s">
        <v>446</v>
      </c>
      <c r="J978" s="32"/>
      <c r="K978" s="33"/>
      <c r="L978" s="57" t="str">
        <f>IFERROR(TRIM(INDEX(_xlfn.TEXTSPLIT(Table3[[#This Row],[Name]],"|"),1,2)),"")</f>
        <v>Pre-alarm Hi</v>
      </c>
    </row>
    <row r="979" spans="1:12" ht="15" hidden="1" customHeight="1">
      <c r="A979" s="100" t="s">
        <v>732</v>
      </c>
      <c r="B979" s="33" t="s">
        <v>1903</v>
      </c>
      <c r="C979" s="33" t="s">
        <v>347</v>
      </c>
      <c r="D979" s="52" t="s">
        <v>1945</v>
      </c>
      <c r="E979" s="77" t="str">
        <f>IFERROR(TRIM(INDEX(_xlfn.TEXTSPLIT(Table3[[#This Row],[Name]],"|"),1,2)),"")</f>
        <v/>
      </c>
      <c r="F979" s="52" t="str">
        <f>VLOOKUP(D979,REF!$AA$1:$AB$149,2,0)</f>
        <v>FRTS-TE-1308F</v>
      </c>
      <c r="G979" s="33" t="s">
        <v>753</v>
      </c>
      <c r="H979" s="33" t="s">
        <v>446</v>
      </c>
      <c r="I979" s="33" t="s">
        <v>446</v>
      </c>
      <c r="J979" s="90"/>
      <c r="K979" s="33"/>
      <c r="L979" s="57" t="str">
        <f>IFERROR(TRIM(INDEX(_xlfn.TEXTSPLIT(Table3[[#This Row],[Name]],"|"),1,2)),"")</f>
        <v/>
      </c>
    </row>
    <row r="980" spans="1:12" ht="15" hidden="1" customHeight="1">
      <c r="A980" s="56" t="s">
        <v>732</v>
      </c>
      <c r="B980" s="33" t="s">
        <v>1903</v>
      </c>
      <c r="C980" s="33" t="s">
        <v>1101</v>
      </c>
      <c r="D980" s="52" t="s">
        <v>1946</v>
      </c>
      <c r="E980" s="77" t="str">
        <f>IFERROR(TRIM(INDEX(_xlfn.TEXTSPLIT(Table3[[#This Row],[Name]],"|"),1,2)),"")</f>
        <v>Hi</v>
      </c>
      <c r="F980" s="33">
        <v>140</v>
      </c>
      <c r="G980" s="33" t="s">
        <v>753</v>
      </c>
      <c r="H980" s="33" t="s">
        <v>736</v>
      </c>
      <c r="I980" s="33" t="s">
        <v>446</v>
      </c>
      <c r="J980" s="32"/>
      <c r="K980" s="33"/>
      <c r="L980" s="57" t="str">
        <f>IFERROR(TRIM(INDEX(_xlfn.TEXTSPLIT(Table3[[#This Row],[Name]],"|"),1,2)),"")</f>
        <v>Hi</v>
      </c>
    </row>
    <row r="981" spans="1:12" ht="15" hidden="1" customHeight="1">
      <c r="A981" s="100" t="s">
        <v>732</v>
      </c>
      <c r="B981" s="33" t="s">
        <v>1903</v>
      </c>
      <c r="C981" s="33" t="s">
        <v>1103</v>
      </c>
      <c r="D981" s="52" t="s">
        <v>1947</v>
      </c>
      <c r="E981" s="77" t="str">
        <f>IFERROR(TRIM(INDEX(_xlfn.TEXTSPLIT(Table3[[#This Row],[Name]],"|"),1,2)),"")</f>
        <v>HiHi</v>
      </c>
      <c r="F981" s="52"/>
      <c r="G981" s="33" t="s">
        <v>753</v>
      </c>
      <c r="H981" s="33" t="s">
        <v>736</v>
      </c>
      <c r="I981" s="33" t="s">
        <v>446</v>
      </c>
      <c r="J981" s="90"/>
      <c r="K981" s="33"/>
      <c r="L981" s="57" t="str">
        <f>IFERROR(TRIM(INDEX(_xlfn.TEXTSPLIT(Table3[[#This Row],[Name]],"|"),1,2)),"")</f>
        <v>HiHi</v>
      </c>
    </row>
    <row r="982" spans="1:12" ht="15" hidden="1" customHeight="1">
      <c r="A982" s="56" t="s">
        <v>732</v>
      </c>
      <c r="B982" s="33" t="s">
        <v>1903</v>
      </c>
      <c r="C982" s="33" t="s">
        <v>1105</v>
      </c>
      <c r="D982" s="52" t="s">
        <v>1948</v>
      </c>
      <c r="E982" s="77" t="str">
        <f>IFERROR(TRIM(INDEX(_xlfn.TEXTSPLIT(Table3[[#This Row],[Name]],"|"),1,2)),"")</f>
        <v>Lo</v>
      </c>
      <c r="F982" s="33"/>
      <c r="G982" s="33" t="s">
        <v>753</v>
      </c>
      <c r="H982" s="33" t="s">
        <v>736</v>
      </c>
      <c r="I982" s="33" t="s">
        <v>446</v>
      </c>
      <c r="J982" s="32"/>
      <c r="K982" s="33"/>
      <c r="L982" s="57" t="str">
        <f>IFERROR(TRIM(INDEX(_xlfn.TEXTSPLIT(Table3[[#This Row],[Name]],"|"),1,2)),"")</f>
        <v>Lo</v>
      </c>
    </row>
    <row r="983" spans="1:12" ht="15" hidden="1" customHeight="1">
      <c r="A983" s="100" t="s">
        <v>732</v>
      </c>
      <c r="B983" s="33" t="s">
        <v>1903</v>
      </c>
      <c r="C983" s="33" t="s">
        <v>1107</v>
      </c>
      <c r="D983" s="52" t="s">
        <v>1949</v>
      </c>
      <c r="E983" s="77" t="str">
        <f>IFERROR(TRIM(INDEX(_xlfn.TEXTSPLIT(Table3[[#This Row],[Name]],"|"),1,2)),"")</f>
        <v>Pre-alarm Hi</v>
      </c>
      <c r="F983" s="52"/>
      <c r="G983" s="33" t="s">
        <v>753</v>
      </c>
      <c r="H983" s="33" t="s">
        <v>736</v>
      </c>
      <c r="I983" s="33" t="s">
        <v>446</v>
      </c>
      <c r="J983" s="90"/>
      <c r="K983" s="33"/>
      <c r="L983" s="57" t="str">
        <f>IFERROR(TRIM(INDEX(_xlfn.TEXTSPLIT(Table3[[#This Row],[Name]],"|"),1,2)),"")</f>
        <v>Pre-alarm Hi</v>
      </c>
    </row>
    <row r="984" spans="1:12" ht="15" hidden="1" customHeight="1">
      <c r="A984" s="56" t="s">
        <v>732</v>
      </c>
      <c r="B984" s="33" t="s">
        <v>1903</v>
      </c>
      <c r="C984" s="33" t="s">
        <v>1137</v>
      </c>
      <c r="D984" s="52" t="s">
        <v>1950</v>
      </c>
      <c r="E984" s="77" t="str">
        <f>IFERROR(TRIM(INDEX(_xlfn.TEXTSPLIT(Table3[[#This Row],[Name]],"|"),1,2)),"")</f>
        <v/>
      </c>
      <c r="F984" s="52" t="str">
        <f>VLOOKUP(D984,REF!$AA$1:$AB$149,2,0)</f>
        <v>FRTS-071-VT-1307A</v>
      </c>
      <c r="G984" s="33" t="s">
        <v>840</v>
      </c>
      <c r="H984" s="33" t="s">
        <v>446</v>
      </c>
      <c r="I984" s="33" t="s">
        <v>446</v>
      </c>
      <c r="J984" s="32"/>
      <c r="K984" s="33"/>
      <c r="L984" s="57" t="str">
        <f>IFERROR(TRIM(INDEX(_xlfn.TEXTSPLIT(Table3[[#This Row],[Name]],"|"),1,2)),"")</f>
        <v/>
      </c>
    </row>
    <row r="985" spans="1:12" ht="15" hidden="1" customHeight="1">
      <c r="A985" s="100" t="s">
        <v>732</v>
      </c>
      <c r="B985" s="33" t="s">
        <v>1903</v>
      </c>
      <c r="C985" s="33" t="s">
        <v>1140</v>
      </c>
      <c r="D985" s="52" t="s">
        <v>1951</v>
      </c>
      <c r="E985" s="77" t="str">
        <f>IFERROR(TRIM(INDEX(_xlfn.TEXTSPLIT(Table3[[#This Row],[Name]],"|"),1,2)),"")</f>
        <v>Hi</v>
      </c>
      <c r="F985" s="52">
        <v>274</v>
      </c>
      <c r="G985" s="33" t="s">
        <v>840</v>
      </c>
      <c r="H985" s="33" t="s">
        <v>736</v>
      </c>
      <c r="I985" s="33" t="s">
        <v>446</v>
      </c>
      <c r="J985" s="90"/>
      <c r="K985" s="33"/>
      <c r="L985" s="57" t="str">
        <f>IFERROR(TRIM(INDEX(_xlfn.TEXTSPLIT(Table3[[#This Row],[Name]],"|"),1,2)),"")</f>
        <v>Hi</v>
      </c>
    </row>
    <row r="986" spans="1:12" ht="15" hidden="1" customHeight="1">
      <c r="A986" s="56" t="s">
        <v>732</v>
      </c>
      <c r="B986" s="33" t="s">
        <v>1903</v>
      </c>
      <c r="C986" s="33" t="s">
        <v>1142</v>
      </c>
      <c r="D986" s="52" t="s">
        <v>1952</v>
      </c>
      <c r="E986" s="77" t="str">
        <f>IFERROR(TRIM(INDEX(_xlfn.TEXTSPLIT(Table3[[#This Row],[Name]],"|"),1,2)),"")</f>
        <v>HiHi</v>
      </c>
      <c r="F986" s="33">
        <v>308</v>
      </c>
      <c r="G986" s="33" t="s">
        <v>840</v>
      </c>
      <c r="H986" s="33" t="s">
        <v>736</v>
      </c>
      <c r="I986" s="33" t="s">
        <v>446</v>
      </c>
      <c r="J986" s="32"/>
      <c r="K986" s="33"/>
      <c r="L986" s="57" t="str">
        <f>IFERROR(TRIM(INDEX(_xlfn.TEXTSPLIT(Table3[[#This Row],[Name]],"|"),1,2)),"")</f>
        <v>HiHi</v>
      </c>
    </row>
    <row r="987" spans="1:12" ht="15" hidden="1" customHeight="1">
      <c r="A987" s="100" t="s">
        <v>732</v>
      </c>
      <c r="B987" s="33" t="s">
        <v>1903</v>
      </c>
      <c r="C987" s="33" t="s">
        <v>1144</v>
      </c>
      <c r="D987" s="52" t="s">
        <v>1953</v>
      </c>
      <c r="E987" s="77" t="str">
        <f>IFERROR(TRIM(INDEX(_xlfn.TEXTSPLIT(Table3[[#This Row],[Name]],"|"),1,2)),"")</f>
        <v>Pre-alarm Hi</v>
      </c>
      <c r="F987" s="52"/>
      <c r="G987" s="33" t="s">
        <v>840</v>
      </c>
      <c r="H987" s="33" t="s">
        <v>736</v>
      </c>
      <c r="I987" s="33" t="s">
        <v>446</v>
      </c>
      <c r="J987" s="90"/>
      <c r="K987" s="33"/>
      <c r="L987" s="57" t="str">
        <f>IFERROR(TRIM(INDEX(_xlfn.TEXTSPLIT(Table3[[#This Row],[Name]],"|"),1,2)),"")</f>
        <v>Pre-alarm Hi</v>
      </c>
    </row>
    <row r="988" spans="1:12" ht="15" hidden="1" customHeight="1">
      <c r="A988" s="56" t="s">
        <v>732</v>
      </c>
      <c r="B988" s="33" t="s">
        <v>1903</v>
      </c>
      <c r="C988" s="33" t="s">
        <v>1146</v>
      </c>
      <c r="D988" s="52" t="s">
        <v>1954</v>
      </c>
      <c r="E988" s="77" t="str">
        <f>IFERROR(TRIM(INDEX(_xlfn.TEXTSPLIT(Table3[[#This Row],[Name]],"|"),1,2)),"")</f>
        <v/>
      </c>
      <c r="F988" s="52" t="str">
        <f>VLOOKUP(D988,REF!$AA$1:$AB$149,2,0)</f>
        <v>FRTS-071-VT-1307B</v>
      </c>
      <c r="G988" s="33" t="s">
        <v>840</v>
      </c>
      <c r="H988" s="33" t="s">
        <v>446</v>
      </c>
      <c r="I988" s="33" t="s">
        <v>446</v>
      </c>
      <c r="J988" s="32"/>
      <c r="K988" s="33"/>
      <c r="L988" s="57" t="str">
        <f>IFERROR(TRIM(INDEX(_xlfn.TEXTSPLIT(Table3[[#This Row],[Name]],"|"),1,2)),"")</f>
        <v/>
      </c>
    </row>
    <row r="989" spans="1:12" ht="15" hidden="1" customHeight="1">
      <c r="A989" s="100" t="s">
        <v>732</v>
      </c>
      <c r="B989" s="33" t="s">
        <v>1903</v>
      </c>
      <c r="C989" s="33" t="s">
        <v>1149</v>
      </c>
      <c r="D989" s="52" t="s">
        <v>1955</v>
      </c>
      <c r="E989" s="77" t="str">
        <f>IFERROR(TRIM(INDEX(_xlfn.TEXTSPLIT(Table3[[#This Row],[Name]],"|"),1,2)),"")</f>
        <v>Hi</v>
      </c>
      <c r="F989" s="52">
        <v>274</v>
      </c>
      <c r="G989" s="33" t="s">
        <v>840</v>
      </c>
      <c r="H989" s="33" t="s">
        <v>736</v>
      </c>
      <c r="I989" s="33" t="s">
        <v>446</v>
      </c>
      <c r="J989" s="90"/>
      <c r="K989" s="33"/>
      <c r="L989" s="57" t="str">
        <f>IFERROR(TRIM(INDEX(_xlfn.TEXTSPLIT(Table3[[#This Row],[Name]],"|"),1,2)),"")</f>
        <v>Hi</v>
      </c>
    </row>
    <row r="990" spans="1:12" ht="15" hidden="1" customHeight="1">
      <c r="A990" s="56" t="s">
        <v>732</v>
      </c>
      <c r="B990" s="33" t="s">
        <v>1903</v>
      </c>
      <c r="C990" s="33" t="s">
        <v>1151</v>
      </c>
      <c r="D990" s="52" t="s">
        <v>1956</v>
      </c>
      <c r="E990" s="77" t="str">
        <f>IFERROR(TRIM(INDEX(_xlfn.TEXTSPLIT(Table3[[#This Row],[Name]],"|"),1,2)),"")</f>
        <v>HiHi</v>
      </c>
      <c r="F990" s="33">
        <v>308</v>
      </c>
      <c r="G990" s="33" t="s">
        <v>840</v>
      </c>
      <c r="H990" s="33" t="s">
        <v>736</v>
      </c>
      <c r="I990" s="33" t="s">
        <v>446</v>
      </c>
      <c r="J990" s="32"/>
      <c r="K990" s="33"/>
      <c r="L990" s="57" t="str">
        <f>IFERROR(TRIM(INDEX(_xlfn.TEXTSPLIT(Table3[[#This Row],[Name]],"|"),1,2)),"")</f>
        <v>HiHi</v>
      </c>
    </row>
    <row r="991" spans="1:12" ht="15" hidden="1" customHeight="1">
      <c r="A991" s="100" t="s">
        <v>732</v>
      </c>
      <c r="B991" s="33" t="s">
        <v>1903</v>
      </c>
      <c r="C991" s="33" t="s">
        <v>1153</v>
      </c>
      <c r="D991" s="52" t="s">
        <v>1957</v>
      </c>
      <c r="E991" s="77" t="str">
        <f>IFERROR(TRIM(INDEX(_xlfn.TEXTSPLIT(Table3[[#This Row],[Name]],"|"),1,2)),"")</f>
        <v>Pre-alarm Hi</v>
      </c>
      <c r="F991" s="52"/>
      <c r="G991" s="33" t="s">
        <v>840</v>
      </c>
      <c r="H991" s="33" t="s">
        <v>736</v>
      </c>
      <c r="I991" s="33" t="s">
        <v>446</v>
      </c>
      <c r="J991" s="90"/>
      <c r="K991" s="33"/>
      <c r="L991" s="57" t="str">
        <f>IFERROR(TRIM(INDEX(_xlfn.TEXTSPLIT(Table3[[#This Row],[Name]],"|"),1,2)),"")</f>
        <v>Pre-alarm Hi</v>
      </c>
    </row>
    <row r="992" spans="1:12" ht="15" hidden="1" customHeight="1">
      <c r="A992" s="56" t="s">
        <v>732</v>
      </c>
      <c r="B992" s="33" t="s">
        <v>1903</v>
      </c>
      <c r="C992" s="33" t="s">
        <v>1155</v>
      </c>
      <c r="D992" s="52" t="s">
        <v>1958</v>
      </c>
      <c r="E992" s="77" t="str">
        <f>IFERROR(TRIM(INDEX(_xlfn.TEXTSPLIT(Table3[[#This Row],[Name]],"|"),1,2)),"")</f>
        <v/>
      </c>
      <c r="F992" s="52" t="str">
        <f>VLOOKUP(D992,REF!$AA$1:$AB$149,2,0)</f>
        <v>FRTS-071-VT-1306A</v>
      </c>
      <c r="G992" s="33" t="s">
        <v>840</v>
      </c>
      <c r="H992" s="33" t="s">
        <v>446</v>
      </c>
      <c r="I992" s="33" t="s">
        <v>446</v>
      </c>
      <c r="J992" s="32"/>
      <c r="K992" s="33"/>
      <c r="L992" s="57" t="str">
        <f>IFERROR(TRIM(INDEX(_xlfn.TEXTSPLIT(Table3[[#This Row],[Name]],"|"),1,2)),"")</f>
        <v/>
      </c>
    </row>
    <row r="993" spans="1:12" ht="15" hidden="1" customHeight="1">
      <c r="A993" s="100" t="s">
        <v>732</v>
      </c>
      <c r="B993" s="33" t="s">
        <v>1903</v>
      </c>
      <c r="C993" s="33" t="s">
        <v>1158</v>
      </c>
      <c r="D993" s="52" t="s">
        <v>1959</v>
      </c>
      <c r="E993" s="77" t="str">
        <f>IFERROR(TRIM(INDEX(_xlfn.TEXTSPLIT(Table3[[#This Row],[Name]],"|"),1,2)),"")</f>
        <v>Hi</v>
      </c>
      <c r="F993" s="52">
        <v>274</v>
      </c>
      <c r="G993" s="33" t="s">
        <v>840</v>
      </c>
      <c r="H993" s="33" t="s">
        <v>736</v>
      </c>
      <c r="I993" s="33" t="s">
        <v>446</v>
      </c>
      <c r="J993" s="90"/>
      <c r="K993" s="33"/>
      <c r="L993" s="57" t="str">
        <f>IFERROR(TRIM(INDEX(_xlfn.TEXTSPLIT(Table3[[#This Row],[Name]],"|"),1,2)),"")</f>
        <v>Hi</v>
      </c>
    </row>
    <row r="994" spans="1:12" ht="15" hidden="1" customHeight="1">
      <c r="A994" s="56" t="s">
        <v>732</v>
      </c>
      <c r="B994" s="33" t="s">
        <v>1903</v>
      </c>
      <c r="C994" s="33" t="s">
        <v>1160</v>
      </c>
      <c r="D994" s="52" t="s">
        <v>1960</v>
      </c>
      <c r="E994" s="77" t="str">
        <f>IFERROR(TRIM(INDEX(_xlfn.TEXTSPLIT(Table3[[#This Row],[Name]],"|"),1,2)),"")</f>
        <v>HiHi</v>
      </c>
      <c r="F994" s="33">
        <v>308</v>
      </c>
      <c r="G994" s="33" t="s">
        <v>840</v>
      </c>
      <c r="H994" s="33" t="s">
        <v>736</v>
      </c>
      <c r="I994" s="33" t="s">
        <v>446</v>
      </c>
      <c r="J994" s="32"/>
      <c r="K994" s="33"/>
      <c r="L994" s="57" t="str">
        <f>IFERROR(TRIM(INDEX(_xlfn.TEXTSPLIT(Table3[[#This Row],[Name]],"|"),1,2)),"")</f>
        <v>HiHi</v>
      </c>
    </row>
    <row r="995" spans="1:12" ht="15" hidden="1" customHeight="1">
      <c r="A995" s="100" t="s">
        <v>732</v>
      </c>
      <c r="B995" s="33" t="s">
        <v>1903</v>
      </c>
      <c r="C995" s="33" t="s">
        <v>1161</v>
      </c>
      <c r="D995" s="52" t="s">
        <v>1961</v>
      </c>
      <c r="E995" s="77" t="str">
        <f>IFERROR(TRIM(INDEX(_xlfn.TEXTSPLIT(Table3[[#This Row],[Name]],"|"),1,2)),"")</f>
        <v>Pre-alarm Hi</v>
      </c>
      <c r="F995" s="52"/>
      <c r="G995" s="33" t="s">
        <v>840</v>
      </c>
      <c r="H995" s="33" t="s">
        <v>736</v>
      </c>
      <c r="I995" s="33" t="s">
        <v>446</v>
      </c>
      <c r="J995" s="90"/>
      <c r="K995" s="33"/>
      <c r="L995" s="57" t="str">
        <f>IFERROR(TRIM(INDEX(_xlfn.TEXTSPLIT(Table3[[#This Row],[Name]],"|"),1,2)),"")</f>
        <v>Pre-alarm Hi</v>
      </c>
    </row>
    <row r="996" spans="1:12" ht="15" hidden="1" customHeight="1">
      <c r="A996" s="56" t="s">
        <v>732</v>
      </c>
      <c r="B996" s="33" t="s">
        <v>1903</v>
      </c>
      <c r="C996" s="33" t="s">
        <v>1162</v>
      </c>
      <c r="D996" s="52" t="s">
        <v>1962</v>
      </c>
      <c r="E996" s="77" t="str">
        <f>IFERROR(TRIM(INDEX(_xlfn.TEXTSPLIT(Table3[[#This Row],[Name]],"|"),1,2)),"")</f>
        <v/>
      </c>
      <c r="F996" s="52" t="str">
        <f>VLOOKUP(D996,REF!$AA$1:$AB$149,2,0)</f>
        <v>FRTS-071-VT-1306B</v>
      </c>
      <c r="G996" s="33" t="s">
        <v>840</v>
      </c>
      <c r="H996" s="33" t="s">
        <v>446</v>
      </c>
      <c r="I996" s="33" t="s">
        <v>446</v>
      </c>
      <c r="J996" s="32"/>
      <c r="K996" s="33"/>
      <c r="L996" s="57" t="str">
        <f>IFERROR(TRIM(INDEX(_xlfn.TEXTSPLIT(Table3[[#This Row],[Name]],"|"),1,2)),"")</f>
        <v/>
      </c>
    </row>
    <row r="997" spans="1:12" ht="15" hidden="1" customHeight="1">
      <c r="A997" s="100" t="s">
        <v>732</v>
      </c>
      <c r="B997" s="33" t="s">
        <v>1903</v>
      </c>
      <c r="C997" s="33" t="s">
        <v>1164</v>
      </c>
      <c r="D997" s="52" t="s">
        <v>1963</v>
      </c>
      <c r="E997" s="77" t="str">
        <f>IFERROR(TRIM(INDEX(_xlfn.TEXTSPLIT(Table3[[#This Row],[Name]],"|"),1,2)),"")</f>
        <v>Hi</v>
      </c>
      <c r="F997" s="52">
        <v>274</v>
      </c>
      <c r="G997" s="33" t="s">
        <v>840</v>
      </c>
      <c r="H997" s="33" t="s">
        <v>736</v>
      </c>
      <c r="I997" s="33" t="s">
        <v>446</v>
      </c>
      <c r="J997" s="90"/>
      <c r="K997" s="33"/>
      <c r="L997" s="57" t="str">
        <f>IFERROR(TRIM(INDEX(_xlfn.TEXTSPLIT(Table3[[#This Row],[Name]],"|"),1,2)),"")</f>
        <v>Hi</v>
      </c>
    </row>
    <row r="998" spans="1:12" ht="15" hidden="1" customHeight="1">
      <c r="A998" s="56" t="s">
        <v>732</v>
      </c>
      <c r="B998" s="33" t="s">
        <v>1903</v>
      </c>
      <c r="C998" s="33" t="s">
        <v>1165</v>
      </c>
      <c r="D998" s="52" t="s">
        <v>1964</v>
      </c>
      <c r="E998" s="77" t="str">
        <f>IFERROR(TRIM(INDEX(_xlfn.TEXTSPLIT(Table3[[#This Row],[Name]],"|"),1,2)),"")</f>
        <v>HiHi</v>
      </c>
      <c r="F998" s="33">
        <v>308</v>
      </c>
      <c r="G998" s="33" t="s">
        <v>840</v>
      </c>
      <c r="H998" s="33" t="s">
        <v>736</v>
      </c>
      <c r="I998" s="33" t="s">
        <v>446</v>
      </c>
      <c r="J998" s="32"/>
      <c r="K998" s="33"/>
      <c r="L998" s="57" t="str">
        <f>IFERROR(TRIM(INDEX(_xlfn.TEXTSPLIT(Table3[[#This Row],[Name]],"|"),1,2)),"")</f>
        <v>HiHi</v>
      </c>
    </row>
    <row r="999" spans="1:12" ht="15" hidden="1" customHeight="1">
      <c r="A999" s="100" t="s">
        <v>732</v>
      </c>
      <c r="B999" s="33" t="s">
        <v>1903</v>
      </c>
      <c r="C999" s="33" t="s">
        <v>1166</v>
      </c>
      <c r="D999" s="52" t="s">
        <v>1965</v>
      </c>
      <c r="E999" s="77" t="str">
        <f>IFERROR(TRIM(INDEX(_xlfn.TEXTSPLIT(Table3[[#This Row],[Name]],"|"),1,2)),"")</f>
        <v>Pre-alarm Hi</v>
      </c>
      <c r="F999" s="52"/>
      <c r="G999" s="33" t="s">
        <v>840</v>
      </c>
      <c r="H999" s="33" t="s">
        <v>736</v>
      </c>
      <c r="I999" s="33" t="s">
        <v>446</v>
      </c>
      <c r="J999" s="90"/>
      <c r="K999" s="33"/>
      <c r="L999" s="57" t="str">
        <f>IFERROR(TRIM(INDEX(_xlfn.TEXTSPLIT(Table3[[#This Row],[Name]],"|"),1,2)),"")</f>
        <v>Pre-alarm Hi</v>
      </c>
    </row>
    <row r="1000" spans="1:12" ht="15" hidden="1" customHeight="1">
      <c r="A1000" s="56" t="s">
        <v>1167</v>
      </c>
      <c r="B1000" s="33" t="s">
        <v>1859</v>
      </c>
      <c r="C1000" s="33" t="s">
        <v>1170</v>
      </c>
      <c r="D1000" s="52" t="s">
        <v>1966</v>
      </c>
      <c r="E1000" s="77" t="str">
        <f>IFERROR(TRIM(INDEX(_xlfn.TEXTSPLIT(Table3[[#This Row],[Name]],"|"),1,2)),"")</f>
        <v/>
      </c>
      <c r="F1000" s="52" t="str">
        <f>VLOOKUP(D1000,REF!$AA$1:$AB$149,2,0)</f>
        <v>FRTS-ZT-1339A</v>
      </c>
      <c r="G1000" s="33" t="s">
        <v>13</v>
      </c>
      <c r="H1000" s="33" t="s">
        <v>439</v>
      </c>
      <c r="I1000" s="33" t="s">
        <v>439</v>
      </c>
      <c r="J1000" s="32"/>
      <c r="K1000" s="33"/>
      <c r="L1000" s="57" t="str">
        <f>IFERROR(TRIM(INDEX(_xlfn.TEXTSPLIT(Table3[[#This Row],[Name]],"|"),1,2)),"")</f>
        <v/>
      </c>
    </row>
    <row r="1001" spans="1:12" ht="15" hidden="1" customHeight="1">
      <c r="A1001" s="100" t="s">
        <v>1167</v>
      </c>
      <c r="B1001" s="33" t="s">
        <v>1859</v>
      </c>
      <c r="C1001" s="33" t="s">
        <v>1172</v>
      </c>
      <c r="D1001" s="52" t="s">
        <v>1967</v>
      </c>
      <c r="E1001" s="77" t="str">
        <f>IFERROR(TRIM(INDEX(_xlfn.TEXTSPLIT(Table3[[#This Row],[Name]],"|"),1,2)),"")</f>
        <v>Hi</v>
      </c>
      <c r="F1001" s="52">
        <v>0.4</v>
      </c>
      <c r="G1001" s="33" t="s">
        <v>13</v>
      </c>
      <c r="H1001" s="33" t="s">
        <v>736</v>
      </c>
      <c r="I1001" s="33" t="s">
        <v>439</v>
      </c>
      <c r="J1001" s="90"/>
      <c r="K1001" s="33"/>
      <c r="L1001" s="57" t="str">
        <f>IFERROR(TRIM(INDEX(_xlfn.TEXTSPLIT(Table3[[#This Row],[Name]],"|"),1,2)),"")</f>
        <v>Hi</v>
      </c>
    </row>
    <row r="1002" spans="1:12" ht="15" hidden="1" customHeight="1">
      <c r="A1002" s="56" t="s">
        <v>1167</v>
      </c>
      <c r="B1002" s="33" t="s">
        <v>1859</v>
      </c>
      <c r="C1002" s="33" t="s">
        <v>1173</v>
      </c>
      <c r="D1002" s="52" t="s">
        <v>1968</v>
      </c>
      <c r="E1002" s="77" t="str">
        <f>IFERROR(TRIM(INDEX(_xlfn.TEXTSPLIT(Table3[[#This Row],[Name]],"|"),1,2)),"")</f>
        <v>HiHi</v>
      </c>
      <c r="F1002" s="33">
        <v>0.5</v>
      </c>
      <c r="G1002" s="33" t="s">
        <v>13</v>
      </c>
      <c r="H1002" s="33" t="s">
        <v>736</v>
      </c>
      <c r="I1002" s="33" t="s">
        <v>439</v>
      </c>
      <c r="J1002" s="32"/>
      <c r="K1002" s="33"/>
      <c r="L1002" s="57" t="str">
        <f>IFERROR(TRIM(INDEX(_xlfn.TEXTSPLIT(Table3[[#This Row],[Name]],"|"),1,2)),"")</f>
        <v>HiHi</v>
      </c>
    </row>
    <row r="1003" spans="1:12" ht="15" hidden="1" customHeight="1">
      <c r="A1003" s="100" t="s">
        <v>1167</v>
      </c>
      <c r="B1003" s="33" t="s">
        <v>1859</v>
      </c>
      <c r="C1003" s="33" t="s">
        <v>1174</v>
      </c>
      <c r="D1003" s="52" t="s">
        <v>1969</v>
      </c>
      <c r="E1003" s="77" t="str">
        <f>IFERROR(TRIM(INDEX(_xlfn.TEXTSPLIT(Table3[[#This Row],[Name]],"|"),1,2)),"")</f>
        <v>Lo</v>
      </c>
      <c r="F1003" s="52"/>
      <c r="G1003" s="33" t="s">
        <v>13</v>
      </c>
      <c r="H1003" s="33" t="s">
        <v>736</v>
      </c>
      <c r="I1003" s="33" t="s">
        <v>439</v>
      </c>
      <c r="J1003" s="90"/>
      <c r="K1003" s="33"/>
      <c r="L1003" s="57" t="str">
        <f>IFERROR(TRIM(INDEX(_xlfn.TEXTSPLIT(Table3[[#This Row],[Name]],"|"),1,2)),"")</f>
        <v>Lo</v>
      </c>
    </row>
    <row r="1004" spans="1:12" ht="15" hidden="1" customHeight="1">
      <c r="A1004" s="56" t="s">
        <v>1167</v>
      </c>
      <c r="B1004" s="33" t="s">
        <v>1859</v>
      </c>
      <c r="C1004" s="33" t="s">
        <v>1175</v>
      </c>
      <c r="D1004" s="52" t="s">
        <v>1970</v>
      </c>
      <c r="E1004" s="77" t="str">
        <f>IFERROR(TRIM(INDEX(_xlfn.TEXTSPLIT(Table3[[#This Row],[Name]],"|"),1,2)),"")</f>
        <v>LoLo</v>
      </c>
      <c r="F1004" s="33"/>
      <c r="G1004" s="33" t="s">
        <v>13</v>
      </c>
      <c r="H1004" s="33" t="s">
        <v>736</v>
      </c>
      <c r="I1004" s="33" t="s">
        <v>439</v>
      </c>
      <c r="J1004" s="32"/>
      <c r="K1004" s="33"/>
      <c r="L1004" s="57" t="str">
        <f>IFERROR(TRIM(INDEX(_xlfn.TEXTSPLIT(Table3[[#This Row],[Name]],"|"),1,2)),"")</f>
        <v>LoLo</v>
      </c>
    </row>
    <row r="1005" spans="1:12" ht="15" hidden="1" customHeight="1">
      <c r="A1005" s="100" t="s">
        <v>1167</v>
      </c>
      <c r="B1005" s="33" t="s">
        <v>1859</v>
      </c>
      <c r="C1005" s="33" t="s">
        <v>1176</v>
      </c>
      <c r="D1005" s="52" t="s">
        <v>1971</v>
      </c>
      <c r="E1005" s="77" t="str">
        <f>IFERROR(TRIM(INDEX(_xlfn.TEXTSPLIT(Table3[[#This Row],[Name]],"|"),1,2)),"")</f>
        <v>Pre-alarm Hi</v>
      </c>
      <c r="F1005" s="52"/>
      <c r="G1005" s="33" t="s">
        <v>13</v>
      </c>
      <c r="H1005" s="33" t="s">
        <v>736</v>
      </c>
      <c r="I1005" s="33" t="s">
        <v>439</v>
      </c>
      <c r="J1005" s="90"/>
      <c r="K1005" s="33"/>
      <c r="L1005" s="57" t="str">
        <f>IFERROR(TRIM(INDEX(_xlfn.TEXTSPLIT(Table3[[#This Row],[Name]],"|"),1,2)),"")</f>
        <v>Pre-alarm Hi</v>
      </c>
    </row>
    <row r="1006" spans="1:12" ht="15" hidden="1" customHeight="1">
      <c r="A1006" s="56" t="s">
        <v>1167</v>
      </c>
      <c r="B1006" s="33" t="s">
        <v>1859</v>
      </c>
      <c r="C1006" s="33" t="s">
        <v>1177</v>
      </c>
      <c r="D1006" s="52" t="s">
        <v>1972</v>
      </c>
      <c r="E1006" s="77" t="str">
        <f>IFERROR(TRIM(INDEX(_xlfn.TEXTSPLIT(Table3[[#This Row],[Name]],"|"),1,2)),"")</f>
        <v>Pre-alarm Lo</v>
      </c>
      <c r="F1006" s="33"/>
      <c r="G1006" s="33" t="s">
        <v>13</v>
      </c>
      <c r="H1006" s="33" t="s">
        <v>736</v>
      </c>
      <c r="I1006" s="33" t="s">
        <v>439</v>
      </c>
      <c r="J1006" s="32"/>
      <c r="K1006" s="33"/>
      <c r="L1006" s="57" t="str">
        <f>IFERROR(TRIM(INDEX(_xlfn.TEXTSPLIT(Table3[[#This Row],[Name]],"|"),1,2)),"")</f>
        <v>Pre-alarm Lo</v>
      </c>
    </row>
    <row r="1007" spans="1:12" ht="15" hidden="1" customHeight="1">
      <c r="A1007" s="100" t="s">
        <v>1167</v>
      </c>
      <c r="B1007" s="33" t="s">
        <v>1859</v>
      </c>
      <c r="C1007" s="33" t="s">
        <v>1178</v>
      </c>
      <c r="D1007" s="52" t="s">
        <v>1973</v>
      </c>
      <c r="E1007" s="77" t="str">
        <f>IFERROR(TRIM(INDEX(_xlfn.TEXTSPLIT(Table3[[#This Row],[Name]],"|"),1,2)),"")</f>
        <v/>
      </c>
      <c r="F1007" s="52" t="str">
        <f>VLOOKUP(D1007,REF!$AA$1:$AB$149,2,0)</f>
        <v>FRTS-ZT-1339B</v>
      </c>
      <c r="G1007" s="33" t="s">
        <v>13</v>
      </c>
      <c r="H1007" s="33" t="s">
        <v>439</v>
      </c>
      <c r="I1007" s="33" t="s">
        <v>439</v>
      </c>
      <c r="J1007" s="90"/>
      <c r="K1007" s="33"/>
      <c r="L1007" s="57" t="str">
        <f>IFERROR(TRIM(INDEX(_xlfn.TEXTSPLIT(Table3[[#This Row],[Name]],"|"),1,2)),"")</f>
        <v/>
      </c>
    </row>
    <row r="1008" spans="1:12" ht="15" hidden="1" customHeight="1">
      <c r="A1008" s="56" t="s">
        <v>1167</v>
      </c>
      <c r="B1008" s="33" t="s">
        <v>1859</v>
      </c>
      <c r="C1008" s="33" t="s">
        <v>1180</v>
      </c>
      <c r="D1008" s="52" t="s">
        <v>1974</v>
      </c>
      <c r="E1008" s="77" t="str">
        <f>IFERROR(TRIM(INDEX(_xlfn.TEXTSPLIT(Table3[[#This Row],[Name]],"|"),1,2)),"")</f>
        <v>Hi</v>
      </c>
      <c r="F1008" s="33">
        <v>0.4</v>
      </c>
      <c r="G1008" s="33" t="s">
        <v>13</v>
      </c>
      <c r="H1008" s="33" t="s">
        <v>736</v>
      </c>
      <c r="I1008" s="33" t="s">
        <v>439</v>
      </c>
      <c r="J1008" s="32"/>
      <c r="K1008" s="33"/>
      <c r="L1008" s="57" t="str">
        <f>IFERROR(TRIM(INDEX(_xlfn.TEXTSPLIT(Table3[[#This Row],[Name]],"|"),1,2)),"")</f>
        <v>Hi</v>
      </c>
    </row>
    <row r="1009" spans="1:12" ht="15" hidden="1" customHeight="1">
      <c r="A1009" s="100" t="s">
        <v>1167</v>
      </c>
      <c r="B1009" s="33" t="s">
        <v>1859</v>
      </c>
      <c r="C1009" s="33" t="s">
        <v>1181</v>
      </c>
      <c r="D1009" s="52" t="s">
        <v>1975</v>
      </c>
      <c r="E1009" s="77" t="str">
        <f>IFERROR(TRIM(INDEX(_xlfn.TEXTSPLIT(Table3[[#This Row],[Name]],"|"),1,2)),"")</f>
        <v>HiHi</v>
      </c>
      <c r="F1009" s="52">
        <v>0.5</v>
      </c>
      <c r="G1009" s="33" t="s">
        <v>13</v>
      </c>
      <c r="H1009" s="33" t="s">
        <v>736</v>
      </c>
      <c r="I1009" s="33" t="s">
        <v>439</v>
      </c>
      <c r="J1009" s="90"/>
      <c r="K1009" s="33"/>
      <c r="L1009" s="57" t="str">
        <f>IFERROR(TRIM(INDEX(_xlfn.TEXTSPLIT(Table3[[#This Row],[Name]],"|"),1,2)),"")</f>
        <v>HiHi</v>
      </c>
    </row>
    <row r="1010" spans="1:12" ht="15" hidden="1" customHeight="1">
      <c r="A1010" s="56" t="s">
        <v>1167</v>
      </c>
      <c r="B1010" s="33" t="s">
        <v>1859</v>
      </c>
      <c r="C1010" s="33" t="s">
        <v>1182</v>
      </c>
      <c r="D1010" s="52" t="s">
        <v>1976</v>
      </c>
      <c r="E1010" s="77" t="str">
        <f>IFERROR(TRIM(INDEX(_xlfn.TEXTSPLIT(Table3[[#This Row],[Name]],"|"),1,2)),"")</f>
        <v>Lo</v>
      </c>
      <c r="F1010" s="33"/>
      <c r="G1010" s="33" t="s">
        <v>13</v>
      </c>
      <c r="H1010" s="33" t="s">
        <v>736</v>
      </c>
      <c r="I1010" s="33" t="s">
        <v>439</v>
      </c>
      <c r="J1010" s="32"/>
      <c r="K1010" s="33"/>
      <c r="L1010" s="57" t="str">
        <f>IFERROR(TRIM(INDEX(_xlfn.TEXTSPLIT(Table3[[#This Row],[Name]],"|"),1,2)),"")</f>
        <v>Lo</v>
      </c>
    </row>
    <row r="1011" spans="1:12" ht="15" hidden="1" customHeight="1">
      <c r="A1011" s="100" t="s">
        <v>1167</v>
      </c>
      <c r="B1011" s="33" t="s">
        <v>1859</v>
      </c>
      <c r="C1011" s="33" t="s">
        <v>1183</v>
      </c>
      <c r="D1011" s="52" t="s">
        <v>1977</v>
      </c>
      <c r="E1011" s="77" t="str">
        <f>IFERROR(TRIM(INDEX(_xlfn.TEXTSPLIT(Table3[[#This Row],[Name]],"|"),1,2)),"")</f>
        <v>LoLo</v>
      </c>
      <c r="F1011" s="52"/>
      <c r="G1011" s="33" t="s">
        <v>13</v>
      </c>
      <c r="H1011" s="33" t="s">
        <v>736</v>
      </c>
      <c r="I1011" s="33" t="s">
        <v>439</v>
      </c>
      <c r="J1011" s="90"/>
      <c r="K1011" s="33"/>
      <c r="L1011" s="57" t="str">
        <f>IFERROR(TRIM(INDEX(_xlfn.TEXTSPLIT(Table3[[#This Row],[Name]],"|"),1,2)),"")</f>
        <v>LoLo</v>
      </c>
    </row>
    <row r="1012" spans="1:12" ht="15" hidden="1" customHeight="1">
      <c r="A1012" s="56" t="s">
        <v>1167</v>
      </c>
      <c r="B1012" s="33" t="s">
        <v>1859</v>
      </c>
      <c r="C1012" s="33" t="s">
        <v>1184</v>
      </c>
      <c r="D1012" s="52" t="s">
        <v>1978</v>
      </c>
      <c r="E1012" s="77" t="str">
        <f>IFERROR(TRIM(INDEX(_xlfn.TEXTSPLIT(Table3[[#This Row],[Name]],"|"),1,2)),"")</f>
        <v>Pre-alarm Hi</v>
      </c>
      <c r="F1012" s="33"/>
      <c r="G1012" s="33" t="s">
        <v>13</v>
      </c>
      <c r="H1012" s="33" t="s">
        <v>736</v>
      </c>
      <c r="I1012" s="33" t="s">
        <v>439</v>
      </c>
      <c r="J1012" s="32"/>
      <c r="K1012" s="33"/>
      <c r="L1012" s="57" t="str">
        <f>IFERROR(TRIM(INDEX(_xlfn.TEXTSPLIT(Table3[[#This Row],[Name]],"|"),1,2)),"")</f>
        <v>Pre-alarm Hi</v>
      </c>
    </row>
    <row r="1013" spans="1:12" ht="15" hidden="1" customHeight="1">
      <c r="A1013" s="100" t="s">
        <v>1167</v>
      </c>
      <c r="B1013" s="33" t="s">
        <v>1859</v>
      </c>
      <c r="C1013" s="33" t="s">
        <v>1185</v>
      </c>
      <c r="D1013" s="52" t="s">
        <v>1979</v>
      </c>
      <c r="E1013" s="77" t="str">
        <f>IFERROR(TRIM(INDEX(_xlfn.TEXTSPLIT(Table3[[#This Row],[Name]],"|"),1,2)),"")</f>
        <v>Pre-alarm Lo</v>
      </c>
      <c r="F1013" s="52"/>
      <c r="G1013" s="33" t="s">
        <v>13</v>
      </c>
      <c r="H1013" s="33" t="s">
        <v>736</v>
      </c>
      <c r="I1013" s="33" t="s">
        <v>439</v>
      </c>
      <c r="J1013" s="90"/>
      <c r="K1013" s="33"/>
      <c r="L1013" s="57" t="str">
        <f>IFERROR(TRIM(INDEX(_xlfn.TEXTSPLIT(Table3[[#This Row],[Name]],"|"),1,2)),"")</f>
        <v>Pre-alarm Lo</v>
      </c>
    </row>
    <row r="1014" spans="1:12" ht="15" hidden="1" customHeight="1">
      <c r="A1014" s="56" t="s">
        <v>1167</v>
      </c>
      <c r="B1014" s="33" t="s">
        <v>1859</v>
      </c>
      <c r="C1014" s="33" t="s">
        <v>9</v>
      </c>
      <c r="D1014" s="52" t="s">
        <v>1980</v>
      </c>
      <c r="E1014" s="77" t="str">
        <f>IFERROR(TRIM(INDEX(_xlfn.TEXTSPLIT(Table3[[#This Row],[Name]],"|"),1,2)),"")</f>
        <v/>
      </c>
      <c r="F1014" s="52" t="str">
        <f>VLOOKUP(D1014,REF!$AA$1:$AB$149,2,0)</f>
        <v>FRTS-ZT-1328A</v>
      </c>
      <c r="G1014" s="33" t="s">
        <v>13</v>
      </c>
      <c r="H1014" s="33" t="s">
        <v>474</v>
      </c>
      <c r="I1014" s="33" t="s">
        <v>474</v>
      </c>
      <c r="J1014" s="32"/>
      <c r="K1014" s="33"/>
      <c r="L1014" s="57" t="str">
        <f>IFERROR(TRIM(INDEX(_xlfn.TEXTSPLIT(Table3[[#This Row],[Name]],"|"),1,2)),"")</f>
        <v/>
      </c>
    </row>
    <row r="1015" spans="1:12" ht="15" hidden="1" customHeight="1">
      <c r="A1015" s="100" t="s">
        <v>1167</v>
      </c>
      <c r="B1015" s="33" t="s">
        <v>1859</v>
      </c>
      <c r="C1015" s="33" t="s">
        <v>1194</v>
      </c>
      <c r="D1015" s="52" t="s">
        <v>1981</v>
      </c>
      <c r="E1015" s="77" t="str">
        <f>IFERROR(TRIM(INDEX(_xlfn.TEXTSPLIT(Table3[[#This Row],[Name]],"|"),1,2)),"")</f>
        <v>Hi</v>
      </c>
      <c r="F1015" s="52">
        <v>0.6</v>
      </c>
      <c r="G1015" s="33" t="s">
        <v>13</v>
      </c>
      <c r="H1015" s="33" t="s">
        <v>736</v>
      </c>
      <c r="I1015" s="33" t="s">
        <v>474</v>
      </c>
      <c r="J1015" s="90"/>
      <c r="K1015" s="33"/>
      <c r="L1015" s="57" t="str">
        <f>IFERROR(TRIM(INDEX(_xlfn.TEXTSPLIT(Table3[[#This Row],[Name]],"|"),1,2)),"")</f>
        <v>Hi</v>
      </c>
    </row>
    <row r="1016" spans="1:12" ht="15" hidden="1" customHeight="1">
      <c r="A1016" s="56" t="s">
        <v>1167</v>
      </c>
      <c r="B1016" s="33" t="s">
        <v>1859</v>
      </c>
      <c r="C1016" s="33" t="s">
        <v>1195</v>
      </c>
      <c r="D1016" s="52" t="s">
        <v>1982</v>
      </c>
      <c r="E1016" s="77" t="str">
        <f>IFERROR(TRIM(INDEX(_xlfn.TEXTSPLIT(Table3[[#This Row],[Name]],"|"),1,2)),"")</f>
        <v>HiHi</v>
      </c>
      <c r="F1016" s="33">
        <v>0.7</v>
      </c>
      <c r="G1016" s="33" t="s">
        <v>13</v>
      </c>
      <c r="H1016" s="33" t="s">
        <v>736</v>
      </c>
      <c r="I1016" s="33" t="s">
        <v>474</v>
      </c>
      <c r="J1016" s="32"/>
      <c r="K1016" s="33"/>
      <c r="L1016" s="57" t="str">
        <f>IFERROR(TRIM(INDEX(_xlfn.TEXTSPLIT(Table3[[#This Row],[Name]],"|"),1,2)),"")</f>
        <v>HiHi</v>
      </c>
    </row>
    <row r="1017" spans="1:12" ht="15" hidden="1" customHeight="1">
      <c r="A1017" s="100" t="s">
        <v>1167</v>
      </c>
      <c r="B1017" s="33" t="s">
        <v>1859</v>
      </c>
      <c r="C1017" s="33" t="s">
        <v>1196</v>
      </c>
      <c r="D1017" s="52" t="s">
        <v>1983</v>
      </c>
      <c r="E1017" s="77" t="str">
        <f>IFERROR(TRIM(INDEX(_xlfn.TEXTSPLIT(Table3[[#This Row],[Name]],"|"),1,2)),"")</f>
        <v>Lo</v>
      </c>
      <c r="F1017" s="52"/>
      <c r="G1017" s="33" t="s">
        <v>13</v>
      </c>
      <c r="H1017" s="33" t="s">
        <v>736</v>
      </c>
      <c r="I1017" s="33" t="s">
        <v>474</v>
      </c>
      <c r="J1017" s="90"/>
      <c r="K1017" s="33"/>
      <c r="L1017" s="57" t="str">
        <f>IFERROR(TRIM(INDEX(_xlfn.TEXTSPLIT(Table3[[#This Row],[Name]],"|"),1,2)),"")</f>
        <v>Lo</v>
      </c>
    </row>
    <row r="1018" spans="1:12" ht="15" hidden="1" customHeight="1">
      <c r="A1018" s="56" t="s">
        <v>1167</v>
      </c>
      <c r="B1018" s="33" t="s">
        <v>1859</v>
      </c>
      <c r="C1018" s="33" t="s">
        <v>1197</v>
      </c>
      <c r="D1018" s="52" t="s">
        <v>1984</v>
      </c>
      <c r="E1018" s="77" t="str">
        <f>IFERROR(TRIM(INDEX(_xlfn.TEXTSPLIT(Table3[[#This Row],[Name]],"|"),1,2)),"")</f>
        <v>LoLo</v>
      </c>
      <c r="F1018" s="33"/>
      <c r="G1018" s="33" t="s">
        <v>13</v>
      </c>
      <c r="H1018" s="33" t="s">
        <v>736</v>
      </c>
      <c r="I1018" s="33" t="s">
        <v>474</v>
      </c>
      <c r="J1018" s="32"/>
      <c r="K1018" s="33"/>
      <c r="L1018" s="57" t="str">
        <f>IFERROR(TRIM(INDEX(_xlfn.TEXTSPLIT(Table3[[#This Row],[Name]],"|"),1,2)),"")</f>
        <v>LoLo</v>
      </c>
    </row>
    <row r="1019" spans="1:12" ht="15" hidden="1" customHeight="1">
      <c r="A1019" s="100" t="s">
        <v>1167</v>
      </c>
      <c r="B1019" s="33" t="s">
        <v>1859</v>
      </c>
      <c r="C1019" s="33" t="s">
        <v>1198</v>
      </c>
      <c r="D1019" s="52" t="s">
        <v>1985</v>
      </c>
      <c r="E1019" s="77" t="str">
        <f>IFERROR(TRIM(INDEX(_xlfn.TEXTSPLIT(Table3[[#This Row],[Name]],"|"),1,2)),"")</f>
        <v>Pre-alarm Hi</v>
      </c>
      <c r="F1019" s="52"/>
      <c r="G1019" s="33" t="s">
        <v>13</v>
      </c>
      <c r="H1019" s="33" t="s">
        <v>736</v>
      </c>
      <c r="I1019" s="33" t="s">
        <v>474</v>
      </c>
      <c r="J1019" s="90"/>
      <c r="K1019" s="33"/>
      <c r="L1019" s="57" t="str">
        <f>IFERROR(TRIM(INDEX(_xlfn.TEXTSPLIT(Table3[[#This Row],[Name]],"|"),1,2)),"")</f>
        <v>Pre-alarm Hi</v>
      </c>
    </row>
    <row r="1020" spans="1:12" ht="15" hidden="1" customHeight="1">
      <c r="A1020" s="56" t="s">
        <v>1167</v>
      </c>
      <c r="B1020" s="33" t="s">
        <v>1859</v>
      </c>
      <c r="C1020" s="33" t="s">
        <v>1199</v>
      </c>
      <c r="D1020" s="52" t="s">
        <v>1986</v>
      </c>
      <c r="E1020" s="77" t="str">
        <f>IFERROR(TRIM(INDEX(_xlfn.TEXTSPLIT(Table3[[#This Row],[Name]],"|"),1,2)),"")</f>
        <v>Pre-alarm Lo</v>
      </c>
      <c r="F1020" s="33"/>
      <c r="G1020" s="33" t="s">
        <v>13</v>
      </c>
      <c r="H1020" s="33" t="s">
        <v>736</v>
      </c>
      <c r="I1020" s="33" t="s">
        <v>474</v>
      </c>
      <c r="J1020" s="32"/>
      <c r="K1020" s="33"/>
      <c r="L1020" s="57" t="str">
        <f>IFERROR(TRIM(INDEX(_xlfn.TEXTSPLIT(Table3[[#This Row],[Name]],"|"),1,2)),"")</f>
        <v>Pre-alarm Lo</v>
      </c>
    </row>
    <row r="1021" spans="1:12" ht="15" hidden="1" customHeight="1">
      <c r="A1021" s="100" t="s">
        <v>1167</v>
      </c>
      <c r="B1021" s="33" t="s">
        <v>1859</v>
      </c>
      <c r="C1021" s="33" t="s">
        <v>14</v>
      </c>
      <c r="D1021" s="52" t="s">
        <v>1987</v>
      </c>
      <c r="E1021" s="77" t="str">
        <f>IFERROR(TRIM(INDEX(_xlfn.TEXTSPLIT(Table3[[#This Row],[Name]],"|"),1,2)),"")</f>
        <v/>
      </c>
      <c r="F1021" s="52" t="str">
        <f>VLOOKUP(D1021,REF!$AA$1:$AB$149,2,0)</f>
        <v>FRTS-ZT-1328B</v>
      </c>
      <c r="G1021" s="33" t="s">
        <v>13</v>
      </c>
      <c r="H1021" s="33" t="s">
        <v>474</v>
      </c>
      <c r="I1021" s="33" t="s">
        <v>474</v>
      </c>
      <c r="J1021" s="90"/>
      <c r="K1021" s="33"/>
      <c r="L1021" s="57" t="str">
        <f>IFERROR(TRIM(INDEX(_xlfn.TEXTSPLIT(Table3[[#This Row],[Name]],"|"),1,2)),"")</f>
        <v/>
      </c>
    </row>
    <row r="1022" spans="1:12" ht="15" hidden="1" customHeight="1">
      <c r="A1022" s="56" t="s">
        <v>1167</v>
      </c>
      <c r="B1022" s="33" t="s">
        <v>1859</v>
      </c>
      <c r="C1022" s="33" t="s">
        <v>1201</v>
      </c>
      <c r="D1022" s="52" t="s">
        <v>1988</v>
      </c>
      <c r="E1022" s="77" t="str">
        <f>IFERROR(TRIM(INDEX(_xlfn.TEXTSPLIT(Table3[[#This Row],[Name]],"|"),1,2)),"")</f>
        <v>Hi</v>
      </c>
      <c r="F1022" s="33">
        <v>0.6</v>
      </c>
      <c r="G1022" s="33" t="s">
        <v>13</v>
      </c>
      <c r="H1022" s="33" t="s">
        <v>736</v>
      </c>
      <c r="I1022" s="33" t="s">
        <v>474</v>
      </c>
      <c r="J1022" s="32"/>
      <c r="K1022" s="33"/>
      <c r="L1022" s="57" t="str">
        <f>IFERROR(TRIM(INDEX(_xlfn.TEXTSPLIT(Table3[[#This Row],[Name]],"|"),1,2)),"")</f>
        <v>Hi</v>
      </c>
    </row>
    <row r="1023" spans="1:12" ht="15" hidden="1" customHeight="1">
      <c r="A1023" s="100" t="s">
        <v>1167</v>
      </c>
      <c r="B1023" s="33" t="s">
        <v>1859</v>
      </c>
      <c r="C1023" s="33" t="s">
        <v>1202</v>
      </c>
      <c r="D1023" s="52" t="s">
        <v>1989</v>
      </c>
      <c r="E1023" s="77" t="str">
        <f>IFERROR(TRIM(INDEX(_xlfn.TEXTSPLIT(Table3[[#This Row],[Name]],"|"),1,2)),"")</f>
        <v>HiHi</v>
      </c>
      <c r="F1023" s="52">
        <v>0.7</v>
      </c>
      <c r="G1023" s="33" t="s">
        <v>13</v>
      </c>
      <c r="H1023" s="33" t="s">
        <v>736</v>
      </c>
      <c r="I1023" s="33" t="s">
        <v>474</v>
      </c>
      <c r="J1023" s="90"/>
      <c r="K1023" s="33"/>
      <c r="L1023" s="57" t="str">
        <f>IFERROR(TRIM(INDEX(_xlfn.TEXTSPLIT(Table3[[#This Row],[Name]],"|"),1,2)),"")</f>
        <v>HiHi</v>
      </c>
    </row>
    <row r="1024" spans="1:12" ht="15" hidden="1" customHeight="1">
      <c r="A1024" s="56" t="s">
        <v>1167</v>
      </c>
      <c r="B1024" s="33" t="s">
        <v>1859</v>
      </c>
      <c r="C1024" s="33" t="s">
        <v>1203</v>
      </c>
      <c r="D1024" s="52" t="s">
        <v>1990</v>
      </c>
      <c r="E1024" s="77" t="str">
        <f>IFERROR(TRIM(INDEX(_xlfn.TEXTSPLIT(Table3[[#This Row],[Name]],"|"),1,2)),"")</f>
        <v>Lo</v>
      </c>
      <c r="F1024" s="33"/>
      <c r="G1024" s="33" t="s">
        <v>13</v>
      </c>
      <c r="H1024" s="33" t="s">
        <v>736</v>
      </c>
      <c r="I1024" s="33" t="s">
        <v>474</v>
      </c>
      <c r="J1024" s="32"/>
      <c r="K1024" s="33"/>
      <c r="L1024" s="57" t="str">
        <f>IFERROR(TRIM(INDEX(_xlfn.TEXTSPLIT(Table3[[#This Row],[Name]],"|"),1,2)),"")</f>
        <v>Lo</v>
      </c>
    </row>
    <row r="1025" spans="1:12" ht="15" hidden="1" customHeight="1">
      <c r="A1025" s="100" t="s">
        <v>1167</v>
      </c>
      <c r="B1025" s="33" t="s">
        <v>1859</v>
      </c>
      <c r="C1025" s="33" t="s">
        <v>1204</v>
      </c>
      <c r="D1025" s="52" t="s">
        <v>1991</v>
      </c>
      <c r="E1025" s="77" t="str">
        <f>IFERROR(TRIM(INDEX(_xlfn.TEXTSPLIT(Table3[[#This Row],[Name]],"|"),1,2)),"")</f>
        <v>LoLo</v>
      </c>
      <c r="F1025" s="52"/>
      <c r="G1025" s="33" t="s">
        <v>13</v>
      </c>
      <c r="H1025" s="33" t="s">
        <v>736</v>
      </c>
      <c r="I1025" s="33" t="s">
        <v>474</v>
      </c>
      <c r="J1025" s="90"/>
      <c r="K1025" s="33"/>
      <c r="L1025" s="57" t="str">
        <f>IFERROR(TRIM(INDEX(_xlfn.TEXTSPLIT(Table3[[#This Row],[Name]],"|"),1,2)),"")</f>
        <v>LoLo</v>
      </c>
    </row>
    <row r="1026" spans="1:12" ht="15" hidden="1" customHeight="1">
      <c r="A1026" s="56" t="s">
        <v>1167</v>
      </c>
      <c r="B1026" s="33" t="s">
        <v>1859</v>
      </c>
      <c r="C1026" s="33" t="s">
        <v>1205</v>
      </c>
      <c r="D1026" s="52" t="s">
        <v>1992</v>
      </c>
      <c r="E1026" s="77" t="str">
        <f>IFERROR(TRIM(INDEX(_xlfn.TEXTSPLIT(Table3[[#This Row],[Name]],"|"),1,2)),"")</f>
        <v>Pre-alarm Hi</v>
      </c>
      <c r="F1026" s="33"/>
      <c r="G1026" s="33" t="s">
        <v>13</v>
      </c>
      <c r="H1026" s="33" t="s">
        <v>736</v>
      </c>
      <c r="I1026" s="33" t="s">
        <v>474</v>
      </c>
      <c r="J1026" s="32"/>
      <c r="K1026" s="33"/>
      <c r="L1026" s="57" t="str">
        <f>IFERROR(TRIM(INDEX(_xlfn.TEXTSPLIT(Table3[[#This Row],[Name]],"|"),1,2)),"")</f>
        <v>Pre-alarm Hi</v>
      </c>
    </row>
    <row r="1027" spans="1:12" ht="15" hidden="1" customHeight="1">
      <c r="A1027" s="100" t="s">
        <v>1167</v>
      </c>
      <c r="B1027" s="33" t="s">
        <v>1859</v>
      </c>
      <c r="C1027" s="33" t="s">
        <v>1206</v>
      </c>
      <c r="D1027" s="52" t="s">
        <v>1993</v>
      </c>
      <c r="E1027" s="77" t="str">
        <f>IFERROR(TRIM(INDEX(_xlfn.TEXTSPLIT(Table3[[#This Row],[Name]],"|"),1,2)),"")</f>
        <v>Pre-alarm Lo</v>
      </c>
      <c r="F1027" s="52"/>
      <c r="G1027" s="33" t="s">
        <v>13</v>
      </c>
      <c r="H1027" s="33" t="s">
        <v>736</v>
      </c>
      <c r="I1027" s="33" t="s">
        <v>474</v>
      </c>
      <c r="J1027" s="90"/>
      <c r="K1027" s="33"/>
      <c r="L1027" s="57" t="str">
        <f>IFERROR(TRIM(INDEX(_xlfn.TEXTSPLIT(Table3[[#This Row],[Name]],"|"),1,2)),"")</f>
        <v>Pre-alarm Lo</v>
      </c>
    </row>
    <row r="1028" spans="1:12" ht="15" hidden="1" customHeight="1">
      <c r="A1028" s="56" t="s">
        <v>1167</v>
      </c>
      <c r="B1028" s="33" t="s">
        <v>1903</v>
      </c>
      <c r="C1028" s="33" t="s">
        <v>443</v>
      </c>
      <c r="D1028" s="52" t="s">
        <v>1994</v>
      </c>
      <c r="E1028" s="77" t="str">
        <f>IFERROR(TRIM(INDEX(_xlfn.TEXTSPLIT(Table3[[#This Row],[Name]],"|"),1,2)),"")</f>
        <v/>
      </c>
      <c r="F1028" s="52" t="str">
        <f>VLOOKUP(D1028,REF!$AA$1:$AB$149,2,0)</f>
        <v>FRTS-JX-1384</v>
      </c>
      <c r="G1028" s="33" t="s">
        <v>445</v>
      </c>
      <c r="H1028" s="33" t="s">
        <v>446</v>
      </c>
      <c r="I1028" s="33" t="s">
        <v>446</v>
      </c>
      <c r="J1028" s="32"/>
      <c r="K1028" s="33"/>
      <c r="L1028" s="57" t="str">
        <f>IFERROR(TRIM(INDEX(_xlfn.TEXTSPLIT(Table3[[#This Row],[Name]],"|"),1,2)),"")</f>
        <v/>
      </c>
    </row>
    <row r="1029" spans="1:12" ht="15" hidden="1" customHeight="1">
      <c r="A1029" s="100" t="s">
        <v>1167</v>
      </c>
      <c r="B1029" s="33" t="s">
        <v>1859</v>
      </c>
      <c r="C1029" s="33" t="s">
        <v>1287</v>
      </c>
      <c r="D1029" s="52" t="s">
        <v>1995</v>
      </c>
      <c r="E1029" s="77" t="str">
        <f>IFERROR(TRIM(INDEX(_xlfn.TEXTSPLIT(Table3[[#This Row],[Name]],"|"),1,2)),"")</f>
        <v/>
      </c>
      <c r="F1029" s="33" t="str">
        <f>VLOOKUP(D1029,REF!$AA$1:$AB$149,2,0)</f>
        <v>FRTS_OPC_PDIT_1356</v>
      </c>
      <c r="G1029" s="33" t="s">
        <v>741</v>
      </c>
      <c r="H1029" s="33" t="s">
        <v>451</v>
      </c>
      <c r="I1029" s="33" t="s">
        <v>451</v>
      </c>
      <c r="J1029" s="90"/>
      <c r="K1029" s="33"/>
      <c r="L1029" s="57" t="str">
        <f>IFERROR(TRIM(INDEX(_xlfn.TEXTSPLIT(Table3[[#This Row],[Name]],"|"),1,2)),"")</f>
        <v/>
      </c>
    </row>
    <row r="1030" spans="1:12" ht="15" hidden="1" customHeight="1">
      <c r="A1030" s="56" t="s">
        <v>1167</v>
      </c>
      <c r="B1030" s="33" t="s">
        <v>1859</v>
      </c>
      <c r="C1030" s="33" t="s">
        <v>1289</v>
      </c>
      <c r="D1030" s="52" t="s">
        <v>1996</v>
      </c>
      <c r="E1030" s="77" t="str">
        <f>IFERROR(TRIM(INDEX(_xlfn.TEXTSPLIT(Table3[[#This Row],[Name]],"|"),1,2)),"")</f>
        <v>Hi</v>
      </c>
      <c r="F1030" s="33">
        <v>1</v>
      </c>
      <c r="G1030" s="33" t="s">
        <v>741</v>
      </c>
      <c r="H1030" s="33" t="s">
        <v>736</v>
      </c>
      <c r="I1030" s="33" t="s">
        <v>451</v>
      </c>
      <c r="J1030" s="32"/>
      <c r="K1030" s="33"/>
      <c r="L1030" s="57" t="str">
        <f>IFERROR(TRIM(INDEX(_xlfn.TEXTSPLIT(Table3[[#This Row],[Name]],"|"),1,2)),"")</f>
        <v>Hi</v>
      </c>
    </row>
    <row r="1031" spans="1:12" ht="15" hidden="1" customHeight="1">
      <c r="A1031" s="100" t="s">
        <v>1167</v>
      </c>
      <c r="B1031" s="33" t="s">
        <v>1859</v>
      </c>
      <c r="C1031" s="33" t="s">
        <v>1290</v>
      </c>
      <c r="D1031" s="52" t="s">
        <v>1997</v>
      </c>
      <c r="E1031" s="77" t="str">
        <f>IFERROR(TRIM(INDEX(_xlfn.TEXTSPLIT(Table3[[#This Row],[Name]],"|"),1,2)),"")</f>
        <v>HiHi</v>
      </c>
      <c r="F1031" s="52"/>
      <c r="G1031" s="33" t="s">
        <v>741</v>
      </c>
      <c r="H1031" s="33" t="s">
        <v>736</v>
      </c>
      <c r="I1031" s="33" t="s">
        <v>451</v>
      </c>
      <c r="J1031" s="90"/>
      <c r="K1031" s="33"/>
      <c r="L1031" s="57" t="str">
        <f>IFERROR(TRIM(INDEX(_xlfn.TEXTSPLIT(Table3[[#This Row],[Name]],"|"),1,2)),"")</f>
        <v>HiHi</v>
      </c>
    </row>
    <row r="1032" spans="1:12" ht="15" hidden="1" customHeight="1">
      <c r="A1032" s="56" t="s">
        <v>1167</v>
      </c>
      <c r="B1032" s="33" t="s">
        <v>1859</v>
      </c>
      <c r="C1032" s="33" t="s">
        <v>1291</v>
      </c>
      <c r="D1032" s="52" t="s">
        <v>1998</v>
      </c>
      <c r="E1032" s="77" t="str">
        <f>IFERROR(TRIM(INDEX(_xlfn.TEXTSPLIT(Table3[[#This Row],[Name]],"|"),1,2)),"")</f>
        <v>Lo</v>
      </c>
      <c r="F1032" s="33"/>
      <c r="G1032" s="33" t="s">
        <v>741</v>
      </c>
      <c r="H1032" s="33" t="s">
        <v>736</v>
      </c>
      <c r="I1032" s="33" t="s">
        <v>451</v>
      </c>
      <c r="J1032" s="32"/>
      <c r="K1032" s="33"/>
      <c r="L1032" s="57" t="str">
        <f>IFERROR(TRIM(INDEX(_xlfn.TEXTSPLIT(Table3[[#This Row],[Name]],"|"),1,2)),"")</f>
        <v>Lo</v>
      </c>
    </row>
    <row r="1033" spans="1:12" ht="15" hidden="1" customHeight="1">
      <c r="A1033" s="100" t="s">
        <v>1167</v>
      </c>
      <c r="B1033" s="33" t="s">
        <v>1859</v>
      </c>
      <c r="C1033" s="33" t="s">
        <v>1292</v>
      </c>
      <c r="D1033" s="52" t="s">
        <v>1999</v>
      </c>
      <c r="E1033" s="77" t="str">
        <f>IFERROR(TRIM(INDEX(_xlfn.TEXTSPLIT(Table3[[#This Row],[Name]],"|"),1,2)),"")</f>
        <v>LoLo</v>
      </c>
      <c r="F1033" s="52"/>
      <c r="G1033" s="33" t="s">
        <v>741</v>
      </c>
      <c r="H1033" s="33" t="s">
        <v>736</v>
      </c>
      <c r="I1033" s="33" t="s">
        <v>451</v>
      </c>
      <c r="J1033" s="90"/>
      <c r="K1033" s="33"/>
      <c r="L1033" s="57" t="str">
        <f>IFERROR(TRIM(INDEX(_xlfn.TEXTSPLIT(Table3[[#This Row],[Name]],"|"),1,2)),"")</f>
        <v>LoLo</v>
      </c>
    </row>
    <row r="1034" spans="1:12" ht="15" hidden="1" customHeight="1">
      <c r="A1034" s="56" t="s">
        <v>1167</v>
      </c>
      <c r="B1034" s="33" t="s">
        <v>1859</v>
      </c>
      <c r="C1034" s="33" t="s">
        <v>1293</v>
      </c>
      <c r="D1034" s="52" t="s">
        <v>2000</v>
      </c>
      <c r="E1034" s="77" t="str">
        <f>IFERROR(TRIM(INDEX(_xlfn.TEXTSPLIT(Table3[[#This Row],[Name]],"|"),1,2)),"")</f>
        <v>Pre-alarm Hi</v>
      </c>
      <c r="F1034" s="33"/>
      <c r="G1034" s="33" t="s">
        <v>741</v>
      </c>
      <c r="H1034" s="33" t="s">
        <v>736</v>
      </c>
      <c r="I1034" s="33" t="s">
        <v>451</v>
      </c>
      <c r="J1034" s="32"/>
      <c r="K1034" s="33"/>
      <c r="L1034" s="57" t="str">
        <f>IFERROR(TRIM(INDEX(_xlfn.TEXTSPLIT(Table3[[#This Row],[Name]],"|"),1,2)),"")</f>
        <v>Pre-alarm Hi</v>
      </c>
    </row>
    <row r="1035" spans="1:12" ht="15" hidden="1" customHeight="1">
      <c r="A1035" s="100" t="s">
        <v>1167</v>
      </c>
      <c r="B1035" s="33" t="s">
        <v>1859</v>
      </c>
      <c r="C1035" s="33" t="s">
        <v>1294</v>
      </c>
      <c r="D1035" s="52" t="s">
        <v>2001</v>
      </c>
      <c r="E1035" s="77" t="str">
        <f>IFERROR(TRIM(INDEX(_xlfn.TEXTSPLIT(Table3[[#This Row],[Name]],"|"),1,2)),"")</f>
        <v>Pre-alarm Lo</v>
      </c>
      <c r="F1035" s="52"/>
      <c r="G1035" s="33" t="s">
        <v>741</v>
      </c>
      <c r="H1035" s="33" t="s">
        <v>736</v>
      </c>
      <c r="I1035" s="33" t="s">
        <v>451</v>
      </c>
      <c r="J1035" s="90"/>
      <c r="K1035" s="33"/>
      <c r="L1035" s="57" t="str">
        <f>IFERROR(TRIM(INDEX(_xlfn.TEXTSPLIT(Table3[[#This Row],[Name]],"|"),1,2)),"")</f>
        <v>Pre-alarm Lo</v>
      </c>
    </row>
    <row r="1036" spans="1:12" ht="15" hidden="1" customHeight="1">
      <c r="A1036" s="56" t="s">
        <v>1167</v>
      </c>
      <c r="B1036" s="33" t="s">
        <v>1859</v>
      </c>
      <c r="C1036" s="33" t="s">
        <v>1373</v>
      </c>
      <c r="D1036" s="52" t="s">
        <v>2002</v>
      </c>
      <c r="E1036" s="77" t="str">
        <f>IFERROR(TRIM(INDEX(_xlfn.TEXTSPLIT(Table3[[#This Row],[Name]],"|"),1,2)),"")</f>
        <v/>
      </c>
      <c r="F1036" s="52" t="str">
        <f>VLOOKUP(D1036,REF!$AA$1:$AB$149,2,0)</f>
        <v>FRTS-071-PI-1359A</v>
      </c>
      <c r="G1036" s="33" t="s">
        <v>481</v>
      </c>
      <c r="H1036" s="33" t="s">
        <v>451</v>
      </c>
      <c r="I1036" s="33" t="s">
        <v>451</v>
      </c>
      <c r="J1036" s="32" t="s">
        <v>1375</v>
      </c>
      <c r="K1036" s="33"/>
      <c r="L1036" s="57" t="str">
        <f>IFERROR(TRIM(INDEX(_xlfn.TEXTSPLIT(Table3[[#This Row],[Name]],"|"),1,2)),"")</f>
        <v/>
      </c>
    </row>
    <row r="1037" spans="1:12" ht="15" hidden="1" customHeight="1">
      <c r="A1037" s="100" t="s">
        <v>1167</v>
      </c>
      <c r="B1037" s="33" t="s">
        <v>1859</v>
      </c>
      <c r="C1037" s="33" t="s">
        <v>1376</v>
      </c>
      <c r="D1037" s="52" t="s">
        <v>2003</v>
      </c>
      <c r="E1037" s="77" t="str">
        <f>IFERROR(TRIM(INDEX(_xlfn.TEXTSPLIT(Table3[[#This Row],[Name]],"|"),1,2)),"")</f>
        <v>Hi</v>
      </c>
      <c r="F1037" s="52">
        <v>2.5</v>
      </c>
      <c r="G1037" s="33" t="s">
        <v>481</v>
      </c>
      <c r="H1037" s="33" t="s">
        <v>736</v>
      </c>
      <c r="I1037" s="33" t="s">
        <v>451</v>
      </c>
      <c r="J1037" s="90" t="s">
        <v>1375</v>
      </c>
      <c r="K1037" s="33"/>
      <c r="L1037" s="57" t="str">
        <f>IFERROR(TRIM(INDEX(_xlfn.TEXTSPLIT(Table3[[#This Row],[Name]],"|"),1,2)),"")</f>
        <v>Hi</v>
      </c>
    </row>
    <row r="1038" spans="1:12" ht="15" hidden="1" customHeight="1">
      <c r="A1038" s="56" t="s">
        <v>1167</v>
      </c>
      <c r="B1038" s="33" t="s">
        <v>1859</v>
      </c>
      <c r="C1038" s="33" t="s">
        <v>1377</v>
      </c>
      <c r="D1038" s="52" t="s">
        <v>2004</v>
      </c>
      <c r="E1038" s="77" t="str">
        <f>IFERROR(TRIM(INDEX(_xlfn.TEXTSPLIT(Table3[[#This Row],[Name]],"|"),1,2)),"")</f>
        <v>HiHi</v>
      </c>
      <c r="F1038" s="33"/>
      <c r="G1038" s="33" t="s">
        <v>481</v>
      </c>
      <c r="H1038" s="33" t="s">
        <v>736</v>
      </c>
      <c r="I1038" s="33" t="s">
        <v>451</v>
      </c>
      <c r="J1038" s="32" t="s">
        <v>1375</v>
      </c>
      <c r="K1038" s="33"/>
      <c r="L1038" s="57" t="str">
        <f>IFERROR(TRIM(INDEX(_xlfn.TEXTSPLIT(Table3[[#This Row],[Name]],"|"),1,2)),"")</f>
        <v>HiHi</v>
      </c>
    </row>
    <row r="1039" spans="1:12" ht="15" hidden="1" customHeight="1">
      <c r="A1039" s="100" t="s">
        <v>1167</v>
      </c>
      <c r="B1039" s="33" t="s">
        <v>1859</v>
      </c>
      <c r="C1039" s="33" t="s">
        <v>1378</v>
      </c>
      <c r="D1039" s="52" t="s">
        <v>2005</v>
      </c>
      <c r="E1039" s="77" t="str">
        <f>IFERROR(TRIM(INDEX(_xlfn.TEXTSPLIT(Table3[[#This Row],[Name]],"|"),1,2)),"")</f>
        <v>Lo</v>
      </c>
      <c r="F1039" s="52"/>
      <c r="G1039" s="33" t="s">
        <v>481</v>
      </c>
      <c r="H1039" s="33" t="s">
        <v>736</v>
      </c>
      <c r="I1039" s="33" t="s">
        <v>451</v>
      </c>
      <c r="J1039" s="90" t="s">
        <v>1375</v>
      </c>
      <c r="K1039" s="33"/>
      <c r="L1039" s="57" t="str">
        <f>IFERROR(TRIM(INDEX(_xlfn.TEXTSPLIT(Table3[[#This Row],[Name]],"|"),1,2)),"")</f>
        <v>Lo</v>
      </c>
    </row>
    <row r="1040" spans="1:12" ht="15" hidden="1" customHeight="1">
      <c r="A1040" s="56" t="s">
        <v>1167</v>
      </c>
      <c r="B1040" s="33" t="s">
        <v>1859</v>
      </c>
      <c r="C1040" s="33" t="s">
        <v>1379</v>
      </c>
      <c r="D1040" s="52" t="s">
        <v>2006</v>
      </c>
      <c r="E1040" s="77" t="str">
        <f>IFERROR(TRIM(INDEX(_xlfn.TEXTSPLIT(Table3[[#This Row],[Name]],"|"),1,2)),"")</f>
        <v>LoLo</v>
      </c>
      <c r="F1040" s="33">
        <v>0.15</v>
      </c>
      <c r="G1040" s="33" t="s">
        <v>481</v>
      </c>
      <c r="H1040" s="33" t="s">
        <v>736</v>
      </c>
      <c r="I1040" s="33" t="s">
        <v>451</v>
      </c>
      <c r="J1040" s="32" t="s">
        <v>1375</v>
      </c>
      <c r="K1040" s="33"/>
      <c r="L1040" s="57" t="str">
        <f>IFERROR(TRIM(INDEX(_xlfn.TEXTSPLIT(Table3[[#This Row],[Name]],"|"),1,2)),"")</f>
        <v>LoLo</v>
      </c>
    </row>
    <row r="1041" spans="1:12" ht="15" hidden="1" customHeight="1">
      <c r="A1041" s="100" t="s">
        <v>1167</v>
      </c>
      <c r="B1041" s="33" t="s">
        <v>1859</v>
      </c>
      <c r="C1041" s="33" t="s">
        <v>1380</v>
      </c>
      <c r="D1041" s="52" t="s">
        <v>2007</v>
      </c>
      <c r="E1041" s="77" t="str">
        <f>IFERROR(TRIM(INDEX(_xlfn.TEXTSPLIT(Table3[[#This Row],[Name]],"|"),1,2)),"")</f>
        <v/>
      </c>
      <c r="F1041" s="55" t="str">
        <f>VLOOKUP(D1041,REF!$AA$1:$AB$149,2,0)</f>
        <v>FRTS-071-PI-1359B</v>
      </c>
      <c r="G1041" s="55" t="s">
        <v>481</v>
      </c>
      <c r="H1041" s="33" t="s">
        <v>451</v>
      </c>
      <c r="I1041" s="33" t="s">
        <v>451</v>
      </c>
      <c r="J1041" s="90" t="s">
        <v>773</v>
      </c>
      <c r="K1041" s="33"/>
      <c r="L1041" s="57" t="str">
        <f>IFERROR(TRIM(INDEX(_xlfn.TEXTSPLIT(Table3[[#This Row],[Name]],"|"),1,2)),"")</f>
        <v/>
      </c>
    </row>
    <row r="1042" spans="1:12" ht="15" hidden="1" customHeight="1">
      <c r="A1042" s="56" t="s">
        <v>1167</v>
      </c>
      <c r="B1042" s="33" t="s">
        <v>1859</v>
      </c>
      <c r="C1042" s="33" t="s">
        <v>1382</v>
      </c>
      <c r="D1042" s="52" t="s">
        <v>2008</v>
      </c>
      <c r="E1042" s="77" t="str">
        <f>IFERROR(TRIM(INDEX(_xlfn.TEXTSPLIT(Table3[[#This Row],[Name]],"|"),1,2)),"")</f>
        <v>Hi</v>
      </c>
      <c r="F1042" s="33">
        <v>1</v>
      </c>
      <c r="G1042" s="33" t="s">
        <v>481</v>
      </c>
      <c r="H1042" s="33" t="s">
        <v>736</v>
      </c>
      <c r="I1042" s="33" t="s">
        <v>451</v>
      </c>
      <c r="J1042" s="32" t="s">
        <v>1375</v>
      </c>
      <c r="K1042" s="33"/>
      <c r="L1042" s="57" t="str">
        <f>IFERROR(TRIM(INDEX(_xlfn.TEXTSPLIT(Table3[[#This Row],[Name]],"|"),1,2)),"")</f>
        <v>Hi</v>
      </c>
    </row>
    <row r="1043" spans="1:12" ht="15" hidden="1" customHeight="1">
      <c r="A1043" s="100" t="s">
        <v>1167</v>
      </c>
      <c r="B1043" s="33" t="s">
        <v>1859</v>
      </c>
      <c r="C1043" s="33" t="s">
        <v>1383</v>
      </c>
      <c r="D1043" s="52" t="s">
        <v>2009</v>
      </c>
      <c r="E1043" s="77" t="str">
        <f>IFERROR(TRIM(INDEX(_xlfn.TEXTSPLIT(Table3[[#This Row],[Name]],"|"),1,2)),"")</f>
        <v>HiHi</v>
      </c>
      <c r="F1043" s="52"/>
      <c r="G1043" s="33" t="s">
        <v>481</v>
      </c>
      <c r="H1043" s="33" t="s">
        <v>736</v>
      </c>
      <c r="I1043" s="33" t="s">
        <v>451</v>
      </c>
      <c r="J1043" s="90" t="s">
        <v>1375</v>
      </c>
      <c r="K1043" s="33"/>
      <c r="L1043" s="57" t="str">
        <f>IFERROR(TRIM(INDEX(_xlfn.TEXTSPLIT(Table3[[#This Row],[Name]],"|"),1,2)),"")</f>
        <v>HiHi</v>
      </c>
    </row>
    <row r="1044" spans="1:12" ht="15" hidden="1" customHeight="1">
      <c r="A1044" s="56" t="s">
        <v>1167</v>
      </c>
      <c r="B1044" s="33" t="s">
        <v>1859</v>
      </c>
      <c r="C1044" s="33" t="s">
        <v>1384</v>
      </c>
      <c r="D1044" s="52" t="s">
        <v>2010</v>
      </c>
      <c r="E1044" s="77" t="str">
        <f>IFERROR(TRIM(INDEX(_xlfn.TEXTSPLIT(Table3[[#This Row],[Name]],"|"),1,2)),"")</f>
        <v>Lo</v>
      </c>
      <c r="F1044" s="33">
        <v>0.25</v>
      </c>
      <c r="G1044" s="33" t="s">
        <v>481</v>
      </c>
      <c r="H1044" s="33" t="s">
        <v>736</v>
      </c>
      <c r="I1044" s="33" t="s">
        <v>451</v>
      </c>
      <c r="J1044" s="32" t="s">
        <v>1375</v>
      </c>
      <c r="K1044" s="33"/>
      <c r="L1044" s="57" t="str">
        <f>IFERROR(TRIM(INDEX(_xlfn.TEXTSPLIT(Table3[[#This Row],[Name]],"|"),1,2)),"")</f>
        <v>Lo</v>
      </c>
    </row>
    <row r="1045" spans="1:12" ht="15" hidden="1" customHeight="1">
      <c r="A1045" s="100" t="s">
        <v>1167</v>
      </c>
      <c r="B1045" s="33" t="s">
        <v>1859</v>
      </c>
      <c r="C1045" s="33" t="s">
        <v>1385</v>
      </c>
      <c r="D1045" s="52" t="s">
        <v>2011</v>
      </c>
      <c r="E1045" s="77" t="str">
        <f>IFERROR(TRIM(INDEX(_xlfn.TEXTSPLIT(Table3[[#This Row],[Name]],"|"),1,2)),"")</f>
        <v>LoLo</v>
      </c>
      <c r="F1045" s="52"/>
      <c r="G1045" s="33" t="s">
        <v>481</v>
      </c>
      <c r="H1045" s="33" t="s">
        <v>736</v>
      </c>
      <c r="I1045" s="33" t="s">
        <v>451</v>
      </c>
      <c r="J1045" s="90" t="s">
        <v>1375</v>
      </c>
      <c r="K1045" s="33"/>
      <c r="L1045" s="57" t="str">
        <f>IFERROR(TRIM(INDEX(_xlfn.TEXTSPLIT(Table3[[#This Row],[Name]],"|"),1,2)),"")</f>
        <v>LoLo</v>
      </c>
    </row>
    <row r="1046" spans="1:12" ht="15" hidden="1" customHeight="1">
      <c r="A1046" s="56" t="s">
        <v>1167</v>
      </c>
      <c r="B1046" s="33" t="s">
        <v>1859</v>
      </c>
      <c r="C1046" s="33" t="s">
        <v>1386</v>
      </c>
      <c r="D1046" s="52" t="s">
        <v>2012</v>
      </c>
      <c r="E1046" s="77" t="str">
        <f>IFERROR(TRIM(INDEX(_xlfn.TEXTSPLIT(Table3[[#This Row],[Name]],"|"),1,2)),"")</f>
        <v/>
      </c>
      <c r="F1046" s="52" t="str">
        <f>VLOOKUP(D1046,REF!$AA$1:$AB$149,2,0)</f>
        <v>FRTS-071-PI-1362A</v>
      </c>
      <c r="G1046" s="33" t="s">
        <v>481</v>
      </c>
      <c r="H1046" s="33" t="s">
        <v>451</v>
      </c>
      <c r="I1046" s="33" t="s">
        <v>451</v>
      </c>
      <c r="J1046" s="32" t="s">
        <v>1375</v>
      </c>
      <c r="K1046" s="33"/>
      <c r="L1046" s="57" t="str">
        <f>IFERROR(TRIM(INDEX(_xlfn.TEXTSPLIT(Table3[[#This Row],[Name]],"|"),1,2)),"")</f>
        <v/>
      </c>
    </row>
    <row r="1047" spans="1:12" ht="15" hidden="1" customHeight="1">
      <c r="A1047" s="100" t="s">
        <v>1167</v>
      </c>
      <c r="B1047" s="33" t="s">
        <v>1859</v>
      </c>
      <c r="C1047" s="33" t="s">
        <v>1388</v>
      </c>
      <c r="D1047" s="52" t="s">
        <v>2013</v>
      </c>
      <c r="E1047" s="77" t="str">
        <f>IFERROR(TRIM(INDEX(_xlfn.TEXTSPLIT(Table3[[#This Row],[Name]],"|"),1,2)),"")</f>
        <v>Hi</v>
      </c>
      <c r="F1047" s="52"/>
      <c r="G1047" s="33" t="s">
        <v>481</v>
      </c>
      <c r="H1047" s="33" t="s">
        <v>736</v>
      </c>
      <c r="I1047" s="33" t="s">
        <v>451</v>
      </c>
      <c r="J1047" s="90" t="s">
        <v>1375</v>
      </c>
      <c r="K1047" s="33"/>
      <c r="L1047" s="57" t="str">
        <f>IFERROR(TRIM(INDEX(_xlfn.TEXTSPLIT(Table3[[#This Row],[Name]],"|"),1,2)),"")</f>
        <v>Hi</v>
      </c>
    </row>
    <row r="1048" spans="1:12" ht="15" hidden="1" customHeight="1">
      <c r="A1048" s="56" t="s">
        <v>1167</v>
      </c>
      <c r="B1048" s="33" t="s">
        <v>1859</v>
      </c>
      <c r="C1048" s="33" t="s">
        <v>1389</v>
      </c>
      <c r="D1048" s="52" t="s">
        <v>2014</v>
      </c>
      <c r="E1048" s="77" t="str">
        <f>IFERROR(TRIM(INDEX(_xlfn.TEXTSPLIT(Table3[[#This Row],[Name]],"|"),1,2)),"")</f>
        <v>HiHi</v>
      </c>
      <c r="F1048" s="33">
        <v>2.5</v>
      </c>
      <c r="G1048" s="33" t="s">
        <v>481</v>
      </c>
      <c r="H1048" s="33" t="s">
        <v>736</v>
      </c>
      <c r="I1048" s="33" t="s">
        <v>451</v>
      </c>
      <c r="J1048" s="32" t="s">
        <v>1375</v>
      </c>
      <c r="K1048" s="33"/>
      <c r="L1048" s="57" t="str">
        <f>IFERROR(TRIM(INDEX(_xlfn.TEXTSPLIT(Table3[[#This Row],[Name]],"|"),1,2)),"")</f>
        <v>HiHi</v>
      </c>
    </row>
    <row r="1049" spans="1:12" ht="15" hidden="1" customHeight="1">
      <c r="A1049" s="100" t="s">
        <v>1167</v>
      </c>
      <c r="B1049" s="33" t="s">
        <v>1859</v>
      </c>
      <c r="C1049" s="33" t="s">
        <v>1390</v>
      </c>
      <c r="D1049" s="52" t="s">
        <v>2015</v>
      </c>
      <c r="E1049" s="77" t="str">
        <f>IFERROR(TRIM(INDEX(_xlfn.TEXTSPLIT(Table3[[#This Row],[Name]],"|"),1,2)),"")</f>
        <v>Lo</v>
      </c>
      <c r="F1049" s="52"/>
      <c r="G1049" s="33" t="s">
        <v>481</v>
      </c>
      <c r="H1049" s="33" t="s">
        <v>736</v>
      </c>
      <c r="I1049" s="33" t="s">
        <v>451</v>
      </c>
      <c r="J1049" s="90" t="s">
        <v>1375</v>
      </c>
      <c r="K1049" s="33"/>
      <c r="L1049" s="57" t="str">
        <f>IFERROR(TRIM(INDEX(_xlfn.TEXTSPLIT(Table3[[#This Row],[Name]],"|"),1,2)),"")</f>
        <v>Lo</v>
      </c>
    </row>
    <row r="1050" spans="1:12" ht="15" hidden="1" customHeight="1">
      <c r="A1050" s="56" t="s">
        <v>1167</v>
      </c>
      <c r="B1050" s="33" t="s">
        <v>1859</v>
      </c>
      <c r="C1050" s="33" t="s">
        <v>1391</v>
      </c>
      <c r="D1050" s="52" t="s">
        <v>2016</v>
      </c>
      <c r="E1050" s="77" t="str">
        <f>IFERROR(TRIM(INDEX(_xlfn.TEXTSPLIT(Table3[[#This Row],[Name]],"|"),1,2)),"")</f>
        <v>LoLo</v>
      </c>
      <c r="F1050" s="33">
        <v>0.15</v>
      </c>
      <c r="G1050" s="33" t="s">
        <v>481</v>
      </c>
      <c r="H1050" s="33" t="s">
        <v>736</v>
      </c>
      <c r="I1050" s="33" t="s">
        <v>451</v>
      </c>
      <c r="J1050" s="32" t="s">
        <v>1375</v>
      </c>
      <c r="K1050" s="33"/>
      <c r="L1050" s="57" t="str">
        <f>IFERROR(TRIM(INDEX(_xlfn.TEXTSPLIT(Table3[[#This Row],[Name]],"|"),1,2)),"")</f>
        <v>LoLo</v>
      </c>
    </row>
    <row r="1051" spans="1:12" ht="15" hidden="1" customHeight="1">
      <c r="A1051" s="100" t="s">
        <v>1167</v>
      </c>
      <c r="B1051" s="33" t="s">
        <v>1859</v>
      </c>
      <c r="C1051" s="33" t="s">
        <v>1392</v>
      </c>
      <c r="D1051" s="52" t="s">
        <v>2017</v>
      </c>
      <c r="E1051" s="77" t="str">
        <f>IFERROR(TRIM(INDEX(_xlfn.TEXTSPLIT(Table3[[#This Row],[Name]],"|"),1,2)),"")</f>
        <v/>
      </c>
      <c r="F1051" s="55" t="str">
        <f>VLOOKUP(D1051,REF!$AA$1:$AB$149,2,0)</f>
        <v>FRTS-071-PI-1362B</v>
      </c>
      <c r="G1051" s="55" t="s">
        <v>481</v>
      </c>
      <c r="H1051" s="33" t="s">
        <v>451</v>
      </c>
      <c r="I1051" s="33" t="s">
        <v>451</v>
      </c>
      <c r="J1051" s="90" t="s">
        <v>773</v>
      </c>
      <c r="K1051" s="33"/>
      <c r="L1051" s="57" t="str">
        <f>IFERROR(TRIM(INDEX(_xlfn.TEXTSPLIT(Table3[[#This Row],[Name]],"|"),1,2)),"")</f>
        <v/>
      </c>
    </row>
    <row r="1052" spans="1:12" ht="15" hidden="1" customHeight="1">
      <c r="A1052" s="56" t="s">
        <v>1167</v>
      </c>
      <c r="B1052" s="33" t="s">
        <v>1859</v>
      </c>
      <c r="C1052" s="33" t="s">
        <v>1394</v>
      </c>
      <c r="D1052" s="52" t="s">
        <v>2018</v>
      </c>
      <c r="E1052" s="77" t="str">
        <f>IFERROR(TRIM(INDEX(_xlfn.TEXTSPLIT(Table3[[#This Row],[Name]],"|"),1,2)),"")</f>
        <v>Hi</v>
      </c>
      <c r="F1052" s="33">
        <v>1</v>
      </c>
      <c r="G1052" s="33" t="s">
        <v>481</v>
      </c>
      <c r="H1052" s="33" t="s">
        <v>736</v>
      </c>
      <c r="I1052" s="33" t="s">
        <v>451</v>
      </c>
      <c r="J1052" s="32" t="s">
        <v>1375</v>
      </c>
      <c r="K1052" s="33"/>
      <c r="L1052" s="57" t="str">
        <f>IFERROR(TRIM(INDEX(_xlfn.TEXTSPLIT(Table3[[#This Row],[Name]],"|"),1,2)),"")</f>
        <v>Hi</v>
      </c>
    </row>
    <row r="1053" spans="1:12" ht="15" hidden="1" customHeight="1">
      <c r="A1053" s="100" t="s">
        <v>1167</v>
      </c>
      <c r="B1053" s="33" t="s">
        <v>1859</v>
      </c>
      <c r="C1053" s="33" t="s">
        <v>1395</v>
      </c>
      <c r="D1053" s="52" t="s">
        <v>2019</v>
      </c>
      <c r="E1053" s="77" t="str">
        <f>IFERROR(TRIM(INDEX(_xlfn.TEXTSPLIT(Table3[[#This Row],[Name]],"|"),1,2)),"")</f>
        <v>HiHi</v>
      </c>
      <c r="F1053" s="52"/>
      <c r="G1053" s="33" t="s">
        <v>481</v>
      </c>
      <c r="H1053" s="33" t="s">
        <v>736</v>
      </c>
      <c r="I1053" s="33" t="s">
        <v>451</v>
      </c>
      <c r="J1053" s="90" t="s">
        <v>1375</v>
      </c>
      <c r="K1053" s="33"/>
      <c r="L1053" s="57" t="str">
        <f>IFERROR(TRIM(INDEX(_xlfn.TEXTSPLIT(Table3[[#This Row],[Name]],"|"),1,2)),"")</f>
        <v>HiHi</v>
      </c>
    </row>
    <row r="1054" spans="1:12" ht="15" hidden="1" customHeight="1">
      <c r="A1054" s="56" t="s">
        <v>1167</v>
      </c>
      <c r="B1054" s="33" t="s">
        <v>1859</v>
      </c>
      <c r="C1054" s="33" t="s">
        <v>1396</v>
      </c>
      <c r="D1054" s="52" t="s">
        <v>2020</v>
      </c>
      <c r="E1054" s="77" t="str">
        <f>IFERROR(TRIM(INDEX(_xlfn.TEXTSPLIT(Table3[[#This Row],[Name]],"|"),1,2)),"")</f>
        <v>Lo</v>
      </c>
      <c r="F1054" s="33">
        <v>0.25</v>
      </c>
      <c r="G1054" s="33" t="s">
        <v>481</v>
      </c>
      <c r="H1054" s="33" t="s">
        <v>736</v>
      </c>
      <c r="I1054" s="33" t="s">
        <v>451</v>
      </c>
      <c r="J1054" s="32" t="s">
        <v>1375</v>
      </c>
      <c r="K1054" s="33"/>
      <c r="L1054" s="57" t="str">
        <f>IFERROR(TRIM(INDEX(_xlfn.TEXTSPLIT(Table3[[#This Row],[Name]],"|"),1,2)),"")</f>
        <v>Lo</v>
      </c>
    </row>
    <row r="1055" spans="1:12" ht="15" hidden="1" customHeight="1">
      <c r="A1055" s="100" t="s">
        <v>1167</v>
      </c>
      <c r="B1055" s="33" t="s">
        <v>1859</v>
      </c>
      <c r="C1055" s="33" t="s">
        <v>1397</v>
      </c>
      <c r="D1055" s="52" t="s">
        <v>2021</v>
      </c>
      <c r="E1055" s="77" t="str">
        <f>IFERROR(TRIM(INDEX(_xlfn.TEXTSPLIT(Table3[[#This Row],[Name]],"|"),1,2)),"")</f>
        <v>LoLo</v>
      </c>
      <c r="F1055" s="52"/>
      <c r="G1055" s="33" t="s">
        <v>481</v>
      </c>
      <c r="H1055" s="33" t="s">
        <v>736</v>
      </c>
      <c r="I1055" s="33" t="s">
        <v>451</v>
      </c>
      <c r="J1055" s="90" t="s">
        <v>1375</v>
      </c>
      <c r="K1055" s="33"/>
      <c r="L1055" s="57" t="str">
        <f>IFERROR(TRIM(INDEX(_xlfn.TEXTSPLIT(Table3[[#This Row],[Name]],"|"),1,2)),"")</f>
        <v>LoLo</v>
      </c>
    </row>
    <row r="1056" spans="1:12" ht="15" hidden="1" customHeight="1">
      <c r="A1056" s="56" t="s">
        <v>1167</v>
      </c>
      <c r="B1056" s="33" t="s">
        <v>1859</v>
      </c>
      <c r="C1056" s="33" t="s">
        <v>1398</v>
      </c>
      <c r="D1056" s="52" t="s">
        <v>2022</v>
      </c>
      <c r="E1056" s="77" t="str">
        <f>IFERROR(TRIM(INDEX(_xlfn.TEXTSPLIT(Table3[[#This Row],[Name]],"|"),1,2)),"")</f>
        <v/>
      </c>
      <c r="F1056" s="52" t="str">
        <f>VLOOKUP(D1056,REF!$AA$1:$AB$149,2,0)</f>
        <v>FRTS_OPC_FIT_1363</v>
      </c>
      <c r="G1056" s="33" t="s">
        <v>919</v>
      </c>
      <c r="H1056" s="33" t="s">
        <v>451</v>
      </c>
      <c r="I1056" s="33" t="s">
        <v>451</v>
      </c>
      <c r="J1056" s="32" t="s">
        <v>773</v>
      </c>
      <c r="K1056" s="33"/>
      <c r="L1056" s="57" t="str">
        <f>IFERROR(TRIM(INDEX(_xlfn.TEXTSPLIT(Table3[[#This Row],[Name]],"|"),1,2)),"")</f>
        <v/>
      </c>
    </row>
    <row r="1057" spans="1:12" ht="15" hidden="1" customHeight="1">
      <c r="A1057" s="100" t="s">
        <v>1167</v>
      </c>
      <c r="B1057" s="33" t="s">
        <v>1859</v>
      </c>
      <c r="C1057" s="33" t="s">
        <v>1400</v>
      </c>
      <c r="D1057" s="52" t="s">
        <v>2023</v>
      </c>
      <c r="E1057" s="77" t="str">
        <f>IFERROR(TRIM(INDEX(_xlfn.TEXTSPLIT(Table3[[#This Row],[Name]],"|"),1,2)),"")</f>
        <v>Hi</v>
      </c>
      <c r="F1057" s="52">
        <v>6</v>
      </c>
      <c r="G1057" s="33" t="s">
        <v>919</v>
      </c>
      <c r="H1057" s="33" t="s">
        <v>736</v>
      </c>
      <c r="I1057" s="33" t="s">
        <v>451</v>
      </c>
      <c r="J1057" s="90" t="s">
        <v>1375</v>
      </c>
      <c r="K1057" s="33"/>
      <c r="L1057" s="57" t="str">
        <f>IFERROR(TRIM(INDEX(_xlfn.TEXTSPLIT(Table3[[#This Row],[Name]],"|"),1,2)),"")</f>
        <v>Hi</v>
      </c>
    </row>
    <row r="1058" spans="1:12" ht="15" hidden="1" customHeight="1">
      <c r="A1058" s="56" t="s">
        <v>1167</v>
      </c>
      <c r="B1058" s="33" t="s">
        <v>1859</v>
      </c>
      <c r="C1058" s="33" t="s">
        <v>1401</v>
      </c>
      <c r="D1058" s="52" t="s">
        <v>2024</v>
      </c>
      <c r="E1058" s="77" t="str">
        <f>IFERROR(TRIM(INDEX(_xlfn.TEXTSPLIT(Table3[[#This Row],[Name]],"|"),1,2)),"")</f>
        <v>HiHi</v>
      </c>
      <c r="F1058" s="33"/>
      <c r="G1058" s="33" t="s">
        <v>919</v>
      </c>
      <c r="H1058" s="33" t="s">
        <v>736</v>
      </c>
      <c r="I1058" s="33" t="s">
        <v>451</v>
      </c>
      <c r="J1058" s="32" t="s">
        <v>1375</v>
      </c>
      <c r="K1058" s="33"/>
      <c r="L1058" s="57" t="str">
        <f>IFERROR(TRIM(INDEX(_xlfn.TEXTSPLIT(Table3[[#This Row],[Name]],"|"),1,2)),"")</f>
        <v>HiHi</v>
      </c>
    </row>
    <row r="1059" spans="1:12" ht="15" hidden="1" customHeight="1">
      <c r="A1059" s="100" t="s">
        <v>1167</v>
      </c>
      <c r="B1059" s="33" t="s">
        <v>1859</v>
      </c>
      <c r="C1059" s="33" t="s">
        <v>1402</v>
      </c>
      <c r="D1059" s="52" t="s">
        <v>2025</v>
      </c>
      <c r="E1059" s="77" t="str">
        <f>IFERROR(TRIM(INDEX(_xlfn.TEXTSPLIT(Table3[[#This Row],[Name]],"|"),1,2)),"")</f>
        <v>Lo</v>
      </c>
      <c r="F1059" s="52">
        <v>0.5</v>
      </c>
      <c r="G1059" s="33" t="s">
        <v>919</v>
      </c>
      <c r="H1059" s="33" t="s">
        <v>736</v>
      </c>
      <c r="I1059" s="33" t="s">
        <v>451</v>
      </c>
      <c r="J1059" s="90" t="s">
        <v>1375</v>
      </c>
      <c r="K1059" s="33"/>
      <c r="L1059" s="57" t="str">
        <f>IFERROR(TRIM(INDEX(_xlfn.TEXTSPLIT(Table3[[#This Row],[Name]],"|"),1,2)),"")</f>
        <v>Lo</v>
      </c>
    </row>
    <row r="1060" spans="1:12" ht="15" hidden="1" customHeight="1">
      <c r="A1060" s="56" t="s">
        <v>1167</v>
      </c>
      <c r="B1060" s="33" t="s">
        <v>1859</v>
      </c>
      <c r="C1060" s="33" t="s">
        <v>1403</v>
      </c>
      <c r="D1060" s="52" t="s">
        <v>2026</v>
      </c>
      <c r="E1060" s="77" t="str">
        <f>IFERROR(TRIM(INDEX(_xlfn.TEXTSPLIT(Table3[[#This Row],[Name]],"|"),1,2)),"")</f>
        <v>LoLo</v>
      </c>
      <c r="F1060" s="33"/>
      <c r="G1060" s="33" t="s">
        <v>919</v>
      </c>
      <c r="H1060" s="33" t="s">
        <v>736</v>
      </c>
      <c r="I1060" s="33" t="s">
        <v>451</v>
      </c>
      <c r="J1060" s="32" t="s">
        <v>1375</v>
      </c>
      <c r="K1060" s="33"/>
      <c r="L1060" s="57" t="str">
        <f>IFERROR(TRIM(INDEX(_xlfn.TEXTSPLIT(Table3[[#This Row],[Name]],"|"),1,2)),"")</f>
        <v>LoLo</v>
      </c>
    </row>
    <row r="1061" spans="1:12" ht="15" hidden="1" customHeight="1">
      <c r="A1061" s="100" t="s">
        <v>1167</v>
      </c>
      <c r="B1061" s="33" t="s">
        <v>1859</v>
      </c>
      <c r="C1061" s="33" t="s">
        <v>1404</v>
      </c>
      <c r="D1061" s="52" t="s">
        <v>2027</v>
      </c>
      <c r="E1061" s="77" t="str">
        <f>IFERROR(TRIM(INDEX(_xlfn.TEXTSPLIT(Table3[[#This Row],[Name]],"|"),1,2)),"")</f>
        <v/>
      </c>
      <c r="F1061" s="52" t="str">
        <f>VLOOKUP(D1061,REF!$AA$1:$AB$149,2,0)</f>
        <v>FRTS_OPC_FIT_1360</v>
      </c>
      <c r="G1061" s="33" t="s">
        <v>919</v>
      </c>
      <c r="H1061" s="33" t="s">
        <v>451</v>
      </c>
      <c r="I1061" s="33" t="s">
        <v>451</v>
      </c>
      <c r="J1061" s="90" t="s">
        <v>773</v>
      </c>
      <c r="K1061" s="33"/>
      <c r="L1061" s="57" t="str">
        <f>IFERROR(TRIM(INDEX(_xlfn.TEXTSPLIT(Table3[[#This Row],[Name]],"|"),1,2)),"")</f>
        <v/>
      </c>
    </row>
    <row r="1062" spans="1:12" ht="15" hidden="1" customHeight="1">
      <c r="A1062" s="56" t="s">
        <v>1167</v>
      </c>
      <c r="B1062" s="33" t="s">
        <v>1859</v>
      </c>
      <c r="C1062" s="33" t="s">
        <v>1406</v>
      </c>
      <c r="D1062" s="52" t="s">
        <v>2028</v>
      </c>
      <c r="E1062" s="77" t="str">
        <f>IFERROR(TRIM(INDEX(_xlfn.TEXTSPLIT(Table3[[#This Row],[Name]],"|"),1,2)),"")</f>
        <v>Hi</v>
      </c>
      <c r="F1062" s="33">
        <v>6</v>
      </c>
      <c r="G1062" s="33" t="s">
        <v>919</v>
      </c>
      <c r="H1062" s="33" t="s">
        <v>736</v>
      </c>
      <c r="I1062" s="33" t="s">
        <v>451</v>
      </c>
      <c r="J1062" s="32" t="s">
        <v>1375</v>
      </c>
      <c r="K1062" s="33"/>
      <c r="L1062" s="57" t="str">
        <f>IFERROR(TRIM(INDEX(_xlfn.TEXTSPLIT(Table3[[#This Row],[Name]],"|"),1,2)),"")</f>
        <v>Hi</v>
      </c>
    </row>
    <row r="1063" spans="1:12" ht="15" hidden="1" customHeight="1">
      <c r="A1063" s="100" t="s">
        <v>1167</v>
      </c>
      <c r="B1063" s="33" t="s">
        <v>1859</v>
      </c>
      <c r="C1063" s="33" t="s">
        <v>1407</v>
      </c>
      <c r="D1063" s="52" t="s">
        <v>2029</v>
      </c>
      <c r="E1063" s="77" t="str">
        <f>IFERROR(TRIM(INDEX(_xlfn.TEXTSPLIT(Table3[[#This Row],[Name]],"|"),1,2)),"")</f>
        <v>HiHi</v>
      </c>
      <c r="F1063" s="52"/>
      <c r="G1063" s="33" t="s">
        <v>919</v>
      </c>
      <c r="H1063" s="33" t="s">
        <v>736</v>
      </c>
      <c r="I1063" s="33" t="s">
        <v>451</v>
      </c>
      <c r="J1063" s="90" t="s">
        <v>1375</v>
      </c>
      <c r="K1063" s="33"/>
      <c r="L1063" s="57" t="str">
        <f>IFERROR(TRIM(INDEX(_xlfn.TEXTSPLIT(Table3[[#This Row],[Name]],"|"),1,2)),"")</f>
        <v>HiHi</v>
      </c>
    </row>
    <row r="1064" spans="1:12" ht="15" hidden="1" customHeight="1">
      <c r="A1064" s="56" t="s">
        <v>1167</v>
      </c>
      <c r="B1064" s="33" t="s">
        <v>1859</v>
      </c>
      <c r="C1064" s="33" t="s">
        <v>1408</v>
      </c>
      <c r="D1064" s="52" t="s">
        <v>2030</v>
      </c>
      <c r="E1064" s="77" t="str">
        <f>IFERROR(TRIM(INDEX(_xlfn.TEXTSPLIT(Table3[[#This Row],[Name]],"|"),1,2)),"")</f>
        <v>Lo</v>
      </c>
      <c r="F1064" s="33">
        <v>0.5</v>
      </c>
      <c r="G1064" s="33" t="s">
        <v>919</v>
      </c>
      <c r="H1064" s="33" t="s">
        <v>736</v>
      </c>
      <c r="I1064" s="33" t="s">
        <v>451</v>
      </c>
      <c r="J1064" s="32" t="s">
        <v>1375</v>
      </c>
      <c r="K1064" s="33"/>
      <c r="L1064" s="57" t="str">
        <f>IFERROR(TRIM(INDEX(_xlfn.TEXTSPLIT(Table3[[#This Row],[Name]],"|"),1,2)),"")</f>
        <v>Lo</v>
      </c>
    </row>
    <row r="1065" spans="1:12" ht="15" hidden="1" customHeight="1">
      <c r="A1065" s="100" t="s">
        <v>1167</v>
      </c>
      <c r="B1065" s="33" t="s">
        <v>1859</v>
      </c>
      <c r="C1065" s="33" t="s">
        <v>1409</v>
      </c>
      <c r="D1065" s="52" t="s">
        <v>2031</v>
      </c>
      <c r="E1065" s="77" t="str">
        <f>IFERROR(TRIM(INDEX(_xlfn.TEXTSPLIT(Table3[[#This Row],[Name]],"|"),1,2)),"")</f>
        <v>LoLo</v>
      </c>
      <c r="F1065" s="52"/>
      <c r="G1065" s="33" t="s">
        <v>919</v>
      </c>
      <c r="H1065" s="33" t="s">
        <v>736</v>
      </c>
      <c r="I1065" s="33" t="s">
        <v>451</v>
      </c>
      <c r="J1065" s="90" t="s">
        <v>1375</v>
      </c>
      <c r="K1065" s="33"/>
      <c r="L1065" s="57" t="str">
        <f>IFERROR(TRIM(INDEX(_xlfn.TEXTSPLIT(Table3[[#This Row],[Name]],"|"),1,2)),"")</f>
        <v>LoLo</v>
      </c>
    </row>
    <row r="1066" spans="1:12" ht="15" hidden="1" customHeight="1">
      <c r="A1066" s="56" t="s">
        <v>1167</v>
      </c>
      <c r="B1066" s="33" t="s">
        <v>1859</v>
      </c>
      <c r="C1066" s="33" t="s">
        <v>1414</v>
      </c>
      <c r="D1066" s="52" t="s">
        <v>2032</v>
      </c>
      <c r="E1066" s="77" t="str">
        <f>IFERROR(TRIM(INDEX(_xlfn.TEXTSPLIT(Table3[[#This Row],[Name]],"|"),1,2)),"")</f>
        <v/>
      </c>
      <c r="F1066" s="78" t="s">
        <v>2033</v>
      </c>
      <c r="G1066" s="55"/>
      <c r="H1066" s="33" t="s">
        <v>474</v>
      </c>
      <c r="I1066" s="33" t="s">
        <v>474</v>
      </c>
      <c r="J1066" s="32" t="s">
        <v>773</v>
      </c>
      <c r="K1066" s="33"/>
      <c r="L1066" s="57" t="str">
        <f>IFERROR(TRIM(INDEX(_xlfn.TEXTSPLIT(Table3[[#This Row],[Name]],"|"),1,2)),"")</f>
        <v/>
      </c>
    </row>
    <row r="1067" spans="1:12" ht="15" hidden="1" customHeight="1">
      <c r="A1067" s="100" t="s">
        <v>1167</v>
      </c>
      <c r="B1067" s="33" t="s">
        <v>1859</v>
      </c>
      <c r="C1067" s="33" t="s">
        <v>1417</v>
      </c>
      <c r="D1067" s="52" t="s">
        <v>2034</v>
      </c>
      <c r="E1067" s="77" t="str">
        <f>IFERROR(TRIM(INDEX(_xlfn.TEXTSPLIT(Table3[[#This Row],[Name]],"|"),1,2)),"")</f>
        <v/>
      </c>
      <c r="F1067" s="78" t="s">
        <v>2035</v>
      </c>
      <c r="G1067" s="55"/>
      <c r="H1067" s="52" t="s">
        <v>474</v>
      </c>
      <c r="I1067" s="52" t="s">
        <v>474</v>
      </c>
      <c r="J1067" s="90" t="s">
        <v>773</v>
      </c>
      <c r="K1067" s="33"/>
      <c r="L1067" s="57" t="str">
        <f>IFERROR(TRIM(INDEX(_xlfn.TEXTSPLIT(Table3[[#This Row],[Name]],"|"),1,2)),"")</f>
        <v/>
      </c>
    </row>
    <row r="1068" spans="1:12" ht="15" hidden="1" customHeight="1">
      <c r="A1068" s="56" t="s">
        <v>1167</v>
      </c>
      <c r="B1068" s="33" t="s">
        <v>1859</v>
      </c>
      <c r="C1068" s="33" t="s">
        <v>1445</v>
      </c>
      <c r="D1068" s="52" t="s">
        <v>2036</v>
      </c>
      <c r="E1068" s="77" t="str">
        <f>IFERROR(TRIM(INDEX(_xlfn.TEXTSPLIT(Table3[[#This Row],[Name]],"|"),1,2)),"")</f>
        <v/>
      </c>
      <c r="F1068" s="55" t="str">
        <f>VLOOKUP(D1068,REF!$AA$1:$AB$149,2,0)</f>
        <v>FRTS-PT-1357A</v>
      </c>
      <c r="G1068" s="55"/>
      <c r="H1068" s="33" t="s">
        <v>451</v>
      </c>
      <c r="I1068" s="33" t="s">
        <v>451</v>
      </c>
      <c r="J1068" s="32"/>
      <c r="K1068" s="33"/>
      <c r="L1068" s="57" t="str">
        <f>IFERROR(TRIM(INDEX(_xlfn.TEXTSPLIT(Table3[[#This Row],[Name]],"|"),1,2)),"")</f>
        <v/>
      </c>
    </row>
    <row r="1069" spans="1:12" ht="15" hidden="1" customHeight="1">
      <c r="A1069" s="100" t="s">
        <v>1167</v>
      </c>
      <c r="B1069" s="33" t="s">
        <v>1859</v>
      </c>
      <c r="C1069" s="33" t="s">
        <v>1447</v>
      </c>
      <c r="D1069" s="52" t="s">
        <v>2037</v>
      </c>
      <c r="E1069" s="77" t="str">
        <f>IFERROR(TRIM(INDEX(_xlfn.TEXTSPLIT(Table3[[#This Row],[Name]],"|"),1,2)),"")</f>
        <v>Hi</v>
      </c>
      <c r="F1069" s="52"/>
      <c r="G1069" s="33"/>
      <c r="H1069" s="33" t="s">
        <v>736</v>
      </c>
      <c r="I1069" s="33" t="s">
        <v>451</v>
      </c>
      <c r="J1069" s="90"/>
      <c r="K1069" s="33"/>
      <c r="L1069" s="57" t="str">
        <f>IFERROR(TRIM(INDEX(_xlfn.TEXTSPLIT(Table3[[#This Row],[Name]],"|"),1,2)),"")</f>
        <v>Hi</v>
      </c>
    </row>
    <row r="1070" spans="1:12" ht="15" hidden="1" customHeight="1">
      <c r="A1070" s="56" t="s">
        <v>1167</v>
      </c>
      <c r="B1070" s="33" t="s">
        <v>1859</v>
      </c>
      <c r="C1070" s="33" t="s">
        <v>1448</v>
      </c>
      <c r="D1070" s="52" t="s">
        <v>2038</v>
      </c>
      <c r="E1070" s="77" t="str">
        <f>IFERROR(TRIM(INDEX(_xlfn.TEXTSPLIT(Table3[[#This Row],[Name]],"|"),1,2)),"")</f>
        <v>HiHi</v>
      </c>
      <c r="F1070" s="33"/>
      <c r="G1070" s="33"/>
      <c r="H1070" s="33" t="s">
        <v>736</v>
      </c>
      <c r="I1070" s="33" t="s">
        <v>451</v>
      </c>
      <c r="J1070" s="32"/>
      <c r="K1070" s="33"/>
      <c r="L1070" s="57" t="str">
        <f>IFERROR(TRIM(INDEX(_xlfn.TEXTSPLIT(Table3[[#This Row],[Name]],"|"),1,2)),"")</f>
        <v>HiHi</v>
      </c>
    </row>
    <row r="1071" spans="1:12" ht="15" hidden="1" customHeight="1">
      <c r="A1071" s="100" t="s">
        <v>1167</v>
      </c>
      <c r="B1071" s="33" t="s">
        <v>1859</v>
      </c>
      <c r="C1071" s="33" t="s">
        <v>1449</v>
      </c>
      <c r="D1071" s="52" t="s">
        <v>2039</v>
      </c>
      <c r="E1071" s="77" t="str">
        <f>IFERROR(TRIM(INDEX(_xlfn.TEXTSPLIT(Table3[[#This Row],[Name]],"|"),1,2)),"")</f>
        <v>Lo</v>
      </c>
      <c r="F1071" s="52"/>
      <c r="G1071" s="33"/>
      <c r="H1071" s="33" t="s">
        <v>736</v>
      </c>
      <c r="I1071" s="33" t="s">
        <v>451</v>
      </c>
      <c r="J1071" s="90"/>
      <c r="K1071" s="33"/>
      <c r="L1071" s="57" t="str">
        <f>IFERROR(TRIM(INDEX(_xlfn.TEXTSPLIT(Table3[[#This Row],[Name]],"|"),1,2)),"")</f>
        <v>Lo</v>
      </c>
    </row>
    <row r="1072" spans="1:12" ht="15" hidden="1" customHeight="1">
      <c r="A1072" s="56" t="s">
        <v>1167</v>
      </c>
      <c r="B1072" s="33" t="s">
        <v>1859</v>
      </c>
      <c r="C1072" s="33" t="s">
        <v>1450</v>
      </c>
      <c r="D1072" s="52" t="s">
        <v>2040</v>
      </c>
      <c r="E1072" s="77" t="str">
        <f>IFERROR(TRIM(INDEX(_xlfn.TEXTSPLIT(Table3[[#This Row],[Name]],"|"),1,2)),"")</f>
        <v>LoLo</v>
      </c>
      <c r="F1072" s="33"/>
      <c r="G1072" s="33"/>
      <c r="H1072" s="33" t="s">
        <v>736</v>
      </c>
      <c r="I1072" s="33" t="s">
        <v>451</v>
      </c>
      <c r="J1072" s="32"/>
      <c r="K1072" s="33"/>
      <c r="L1072" s="57" t="str">
        <f>IFERROR(TRIM(INDEX(_xlfn.TEXTSPLIT(Table3[[#This Row],[Name]],"|"),1,2)),"")</f>
        <v>LoLo</v>
      </c>
    </row>
    <row r="1073" spans="1:12" ht="15" hidden="1" customHeight="1">
      <c r="A1073" s="100" t="s">
        <v>1167</v>
      </c>
      <c r="B1073" s="33" t="s">
        <v>1859</v>
      </c>
      <c r="C1073" s="33" t="s">
        <v>1451</v>
      </c>
      <c r="D1073" s="52" t="s">
        <v>2041</v>
      </c>
      <c r="E1073" s="77" t="str">
        <f>IFERROR(TRIM(INDEX(_xlfn.TEXTSPLIT(Table3[[#This Row],[Name]],"|"),1,2)),"")</f>
        <v>Pre-alarm Hi</v>
      </c>
      <c r="F1073" s="52"/>
      <c r="G1073" s="33"/>
      <c r="H1073" s="33" t="s">
        <v>736</v>
      </c>
      <c r="I1073" s="33" t="s">
        <v>451</v>
      </c>
      <c r="J1073" s="90"/>
      <c r="K1073" s="33"/>
      <c r="L1073" s="57" t="str">
        <f>IFERROR(TRIM(INDEX(_xlfn.TEXTSPLIT(Table3[[#This Row],[Name]],"|"),1,2)),"")</f>
        <v>Pre-alarm Hi</v>
      </c>
    </row>
    <row r="1074" spans="1:12" ht="15" hidden="1" customHeight="1">
      <c r="A1074" s="56" t="s">
        <v>1167</v>
      </c>
      <c r="B1074" s="33" t="s">
        <v>1859</v>
      </c>
      <c r="C1074" s="33" t="s">
        <v>1452</v>
      </c>
      <c r="D1074" s="52" t="s">
        <v>2042</v>
      </c>
      <c r="E1074" s="77" t="str">
        <f>IFERROR(TRIM(INDEX(_xlfn.TEXTSPLIT(Table3[[#This Row],[Name]],"|"),1,2)),"")</f>
        <v>Pre-alarm Lo</v>
      </c>
      <c r="F1074" s="33"/>
      <c r="G1074" s="33"/>
      <c r="H1074" s="33" t="s">
        <v>736</v>
      </c>
      <c r="I1074" s="33" t="s">
        <v>451</v>
      </c>
      <c r="J1074" s="32"/>
      <c r="K1074" s="33"/>
      <c r="L1074" s="57" t="str">
        <f>IFERROR(TRIM(INDEX(_xlfn.TEXTSPLIT(Table3[[#This Row],[Name]],"|"),1,2)),"")</f>
        <v>Pre-alarm Lo</v>
      </c>
    </row>
    <row r="1075" spans="1:12" ht="15" hidden="1" customHeight="1">
      <c r="A1075" s="100" t="s">
        <v>1167</v>
      </c>
      <c r="B1075" s="33" t="s">
        <v>1859</v>
      </c>
      <c r="C1075" s="33" t="s">
        <v>1453</v>
      </c>
      <c r="D1075" s="52" t="s">
        <v>2043</v>
      </c>
      <c r="E1075" s="77" t="str">
        <f>IFERROR(TRIM(INDEX(_xlfn.TEXTSPLIT(Table3[[#This Row],[Name]],"|"),1,2)),"")</f>
        <v/>
      </c>
      <c r="F1075" s="55" t="str">
        <f>VLOOKUP(D1075,REF!$AA$1:$AB$149,2,0)</f>
        <v>FRTS-PIT-1357B</v>
      </c>
      <c r="G1075" s="55"/>
      <c r="H1075" s="33" t="s">
        <v>451</v>
      </c>
      <c r="I1075" s="33" t="s">
        <v>451</v>
      </c>
      <c r="J1075" s="90"/>
      <c r="K1075" s="33"/>
      <c r="L1075" s="57" t="str">
        <f>IFERROR(TRIM(INDEX(_xlfn.TEXTSPLIT(Table3[[#This Row],[Name]],"|"),1,2)),"")</f>
        <v/>
      </c>
    </row>
    <row r="1076" spans="1:12" ht="15" hidden="1" customHeight="1">
      <c r="A1076" s="56" t="s">
        <v>1167</v>
      </c>
      <c r="B1076" s="33" t="s">
        <v>1859</v>
      </c>
      <c r="C1076" s="33" t="s">
        <v>1455</v>
      </c>
      <c r="D1076" s="52" t="s">
        <v>2044</v>
      </c>
      <c r="E1076" s="77" t="str">
        <f>IFERROR(TRIM(INDEX(_xlfn.TEXTSPLIT(Table3[[#This Row],[Name]],"|"),1,2)),"")</f>
        <v>Hi</v>
      </c>
      <c r="F1076" s="33"/>
      <c r="G1076" s="33"/>
      <c r="H1076" s="33" t="s">
        <v>736</v>
      </c>
      <c r="I1076" s="33" t="s">
        <v>451</v>
      </c>
      <c r="J1076" s="32"/>
      <c r="K1076" s="33"/>
      <c r="L1076" s="57" t="str">
        <f>IFERROR(TRIM(INDEX(_xlfn.TEXTSPLIT(Table3[[#This Row],[Name]],"|"),1,2)),"")</f>
        <v>Hi</v>
      </c>
    </row>
    <row r="1077" spans="1:12" ht="15" hidden="1" customHeight="1">
      <c r="A1077" s="100" t="s">
        <v>1167</v>
      </c>
      <c r="B1077" s="33" t="s">
        <v>1859</v>
      </c>
      <c r="C1077" s="33" t="s">
        <v>1456</v>
      </c>
      <c r="D1077" s="52" t="s">
        <v>2045</v>
      </c>
      <c r="E1077" s="77" t="str">
        <f>IFERROR(TRIM(INDEX(_xlfn.TEXTSPLIT(Table3[[#This Row],[Name]],"|"),1,2)),"")</f>
        <v>HiHi</v>
      </c>
      <c r="F1077" s="52"/>
      <c r="G1077" s="33"/>
      <c r="H1077" s="33" t="s">
        <v>736</v>
      </c>
      <c r="I1077" s="33" t="s">
        <v>451</v>
      </c>
      <c r="J1077" s="90"/>
      <c r="K1077" s="33"/>
      <c r="L1077" s="57" t="str">
        <f>IFERROR(TRIM(INDEX(_xlfn.TEXTSPLIT(Table3[[#This Row],[Name]],"|"),1,2)),"")</f>
        <v>HiHi</v>
      </c>
    </row>
    <row r="1078" spans="1:12" ht="15" hidden="1" customHeight="1">
      <c r="A1078" s="56" t="s">
        <v>1167</v>
      </c>
      <c r="B1078" s="33" t="s">
        <v>1859</v>
      </c>
      <c r="C1078" s="33" t="s">
        <v>1457</v>
      </c>
      <c r="D1078" s="52" t="s">
        <v>2046</v>
      </c>
      <c r="E1078" s="77" t="str">
        <f>IFERROR(TRIM(INDEX(_xlfn.TEXTSPLIT(Table3[[#This Row],[Name]],"|"),1,2)),"")</f>
        <v>Lo</v>
      </c>
      <c r="F1078" s="33"/>
      <c r="G1078" s="33"/>
      <c r="H1078" s="33" t="s">
        <v>736</v>
      </c>
      <c r="I1078" s="33" t="s">
        <v>451</v>
      </c>
      <c r="J1078" s="32"/>
      <c r="K1078" s="33"/>
      <c r="L1078" s="57" t="str">
        <f>IFERROR(TRIM(INDEX(_xlfn.TEXTSPLIT(Table3[[#This Row],[Name]],"|"),1,2)),"")</f>
        <v>Lo</v>
      </c>
    </row>
    <row r="1079" spans="1:12" ht="15" hidden="1" customHeight="1">
      <c r="A1079" s="100" t="s">
        <v>1167</v>
      </c>
      <c r="B1079" s="33" t="s">
        <v>1859</v>
      </c>
      <c r="C1079" s="33" t="s">
        <v>1458</v>
      </c>
      <c r="D1079" s="52" t="s">
        <v>2047</v>
      </c>
      <c r="E1079" s="77" t="str">
        <f>IFERROR(TRIM(INDEX(_xlfn.TEXTSPLIT(Table3[[#This Row],[Name]],"|"),1,2)),"")</f>
        <v>LoLo</v>
      </c>
      <c r="F1079" s="52"/>
      <c r="G1079" s="33"/>
      <c r="H1079" s="33" t="s">
        <v>736</v>
      </c>
      <c r="I1079" s="33" t="s">
        <v>451</v>
      </c>
      <c r="J1079" s="90"/>
      <c r="K1079" s="33"/>
      <c r="L1079" s="57" t="str">
        <f>IFERROR(TRIM(INDEX(_xlfn.TEXTSPLIT(Table3[[#This Row],[Name]],"|"),1,2)),"")</f>
        <v>LoLo</v>
      </c>
    </row>
    <row r="1080" spans="1:12" ht="15" hidden="1" customHeight="1">
      <c r="A1080" s="56" t="s">
        <v>1167</v>
      </c>
      <c r="B1080" s="33" t="s">
        <v>1859</v>
      </c>
      <c r="C1080" s="33" t="s">
        <v>1459</v>
      </c>
      <c r="D1080" s="52" t="s">
        <v>2048</v>
      </c>
      <c r="E1080" s="77" t="str">
        <f>IFERROR(TRIM(INDEX(_xlfn.TEXTSPLIT(Table3[[#This Row],[Name]],"|"),1,2)),"")</f>
        <v>Pre-alarm Hi</v>
      </c>
      <c r="F1080" s="33"/>
      <c r="G1080" s="33"/>
      <c r="H1080" s="33" t="s">
        <v>736</v>
      </c>
      <c r="I1080" s="33" t="s">
        <v>451</v>
      </c>
      <c r="J1080" s="32"/>
      <c r="K1080" s="33"/>
      <c r="L1080" s="57" t="str">
        <f>IFERROR(TRIM(INDEX(_xlfn.TEXTSPLIT(Table3[[#This Row],[Name]],"|"),1,2)),"")</f>
        <v>Pre-alarm Hi</v>
      </c>
    </row>
    <row r="1081" spans="1:12" ht="15" hidden="1" customHeight="1">
      <c r="A1081" s="100" t="s">
        <v>1167</v>
      </c>
      <c r="B1081" s="33" t="s">
        <v>1859</v>
      </c>
      <c r="C1081" s="33" t="s">
        <v>1460</v>
      </c>
      <c r="D1081" s="52" t="s">
        <v>2049</v>
      </c>
      <c r="E1081" s="77" t="str">
        <f>IFERROR(TRIM(INDEX(_xlfn.TEXTSPLIT(Table3[[#This Row],[Name]],"|"),1,2)),"")</f>
        <v>Pre-alarm Lo</v>
      </c>
      <c r="F1081" s="52"/>
      <c r="G1081" s="33"/>
      <c r="H1081" s="33" t="s">
        <v>736</v>
      </c>
      <c r="I1081" s="33" t="s">
        <v>451</v>
      </c>
      <c r="J1081" s="90"/>
      <c r="K1081" s="33"/>
      <c r="L1081" s="57" t="str">
        <f>IFERROR(TRIM(INDEX(_xlfn.TEXTSPLIT(Table3[[#This Row],[Name]],"|"),1,2)),"")</f>
        <v>Pre-alarm Lo</v>
      </c>
    </row>
    <row r="1082" spans="1:12" ht="15" hidden="1" customHeight="1">
      <c r="A1082" s="56" t="s">
        <v>1167</v>
      </c>
      <c r="B1082" s="33" t="s">
        <v>1859</v>
      </c>
      <c r="C1082" s="33" t="s">
        <v>1505</v>
      </c>
      <c r="D1082" s="52" t="s">
        <v>2050</v>
      </c>
      <c r="E1082" s="77" t="str">
        <f>IFERROR(TRIM(INDEX(_xlfn.TEXTSPLIT(Table3[[#This Row],[Name]],"|"),1,2)),"")</f>
        <v/>
      </c>
      <c r="F1082" s="52" t="str">
        <f>VLOOKUP(D1082,REF!$AA$1:$AB$149,2,0)</f>
        <v>FRTS-PT-1371A</v>
      </c>
      <c r="G1082" s="33"/>
      <c r="H1082" s="33" t="s">
        <v>451</v>
      </c>
      <c r="I1082" s="33" t="s">
        <v>451</v>
      </c>
      <c r="J1082" s="32"/>
      <c r="K1082" s="33"/>
      <c r="L1082" s="57" t="str">
        <f>IFERROR(TRIM(INDEX(_xlfn.TEXTSPLIT(Table3[[#This Row],[Name]],"|"),1,2)),"")</f>
        <v/>
      </c>
    </row>
    <row r="1083" spans="1:12" ht="15" hidden="1" customHeight="1">
      <c r="A1083" s="100" t="s">
        <v>1167</v>
      </c>
      <c r="B1083" s="33" t="s">
        <v>1859</v>
      </c>
      <c r="C1083" s="33" t="s">
        <v>1507</v>
      </c>
      <c r="D1083" s="52" t="s">
        <v>2051</v>
      </c>
      <c r="E1083" s="77" t="str">
        <f>IFERROR(TRIM(INDEX(_xlfn.TEXTSPLIT(Table3[[#This Row],[Name]],"|"),1,2)),"")</f>
        <v>Hi</v>
      </c>
      <c r="F1083" s="52"/>
      <c r="G1083" s="33"/>
      <c r="H1083" s="33" t="s">
        <v>736</v>
      </c>
      <c r="I1083" s="33" t="s">
        <v>451</v>
      </c>
      <c r="J1083" s="90"/>
      <c r="K1083" s="33"/>
      <c r="L1083" s="57" t="str">
        <f>IFERROR(TRIM(INDEX(_xlfn.TEXTSPLIT(Table3[[#This Row],[Name]],"|"),1,2)),"")</f>
        <v>Hi</v>
      </c>
    </row>
    <row r="1084" spans="1:12" ht="15" hidden="1" customHeight="1">
      <c r="A1084" s="56" t="s">
        <v>1167</v>
      </c>
      <c r="B1084" s="33" t="s">
        <v>1859</v>
      </c>
      <c r="C1084" s="33" t="s">
        <v>1508</v>
      </c>
      <c r="D1084" s="52" t="s">
        <v>2052</v>
      </c>
      <c r="E1084" s="77" t="str">
        <f>IFERROR(TRIM(INDEX(_xlfn.TEXTSPLIT(Table3[[#This Row],[Name]],"|"),1,2)),"")</f>
        <v>HiHi</v>
      </c>
      <c r="F1084" s="33"/>
      <c r="G1084" s="33"/>
      <c r="H1084" s="33" t="s">
        <v>736</v>
      </c>
      <c r="I1084" s="33" t="s">
        <v>451</v>
      </c>
      <c r="J1084" s="32"/>
      <c r="K1084" s="33"/>
      <c r="L1084" s="57" t="str">
        <f>IFERROR(TRIM(INDEX(_xlfn.TEXTSPLIT(Table3[[#This Row],[Name]],"|"),1,2)),"")</f>
        <v>HiHi</v>
      </c>
    </row>
    <row r="1085" spans="1:12" ht="15" hidden="1" customHeight="1">
      <c r="A1085" s="100" t="s">
        <v>1167</v>
      </c>
      <c r="B1085" s="33" t="s">
        <v>1859</v>
      </c>
      <c r="C1085" s="33" t="s">
        <v>1509</v>
      </c>
      <c r="D1085" s="52" t="s">
        <v>2053</v>
      </c>
      <c r="E1085" s="77" t="str">
        <f>IFERROR(TRIM(INDEX(_xlfn.TEXTSPLIT(Table3[[#This Row],[Name]],"|"),1,2)),"")</f>
        <v>Pre-alarm Hi</v>
      </c>
      <c r="F1085" s="52"/>
      <c r="G1085" s="33"/>
      <c r="H1085" s="33" t="s">
        <v>736</v>
      </c>
      <c r="I1085" s="33" t="s">
        <v>451</v>
      </c>
      <c r="J1085" s="90"/>
      <c r="K1085" s="33"/>
      <c r="L1085" s="57" t="str">
        <f>IFERROR(TRIM(INDEX(_xlfn.TEXTSPLIT(Table3[[#This Row],[Name]],"|"),1,2)),"")</f>
        <v>Pre-alarm Hi</v>
      </c>
    </row>
    <row r="1086" spans="1:12" ht="15" hidden="1" customHeight="1">
      <c r="A1086" s="56" t="s">
        <v>1167</v>
      </c>
      <c r="B1086" s="33" t="s">
        <v>1859</v>
      </c>
      <c r="C1086" s="33" t="s">
        <v>1510</v>
      </c>
      <c r="D1086" s="52" t="s">
        <v>2054</v>
      </c>
      <c r="E1086" s="77" t="str">
        <f>IFERROR(TRIM(INDEX(_xlfn.TEXTSPLIT(Table3[[#This Row],[Name]],"|"),1,2)),"")</f>
        <v/>
      </c>
      <c r="F1086" s="52" t="str">
        <f>VLOOKUP(D1086,REF!$AA$1:$AB$149,2,0)</f>
        <v>FRTS-PT-1372A</v>
      </c>
      <c r="G1086" s="33"/>
      <c r="H1086" s="33" t="s">
        <v>451</v>
      </c>
      <c r="I1086" s="33" t="s">
        <v>451</v>
      </c>
      <c r="J1086" s="32"/>
      <c r="K1086" s="33"/>
      <c r="L1086" s="57" t="str">
        <f>IFERROR(TRIM(INDEX(_xlfn.TEXTSPLIT(Table3[[#This Row],[Name]],"|"),1,2)),"")</f>
        <v/>
      </c>
    </row>
    <row r="1087" spans="1:12" ht="15" hidden="1" customHeight="1">
      <c r="A1087" s="100" t="s">
        <v>1167</v>
      </c>
      <c r="B1087" s="33" t="s">
        <v>1859</v>
      </c>
      <c r="C1087" s="33" t="s">
        <v>1512</v>
      </c>
      <c r="D1087" s="52" t="s">
        <v>2055</v>
      </c>
      <c r="E1087" s="77" t="str">
        <f>IFERROR(TRIM(INDEX(_xlfn.TEXTSPLIT(Table3[[#This Row],[Name]],"|"),1,2)),"")</f>
        <v>Hi</v>
      </c>
      <c r="F1087" s="52"/>
      <c r="G1087" s="33"/>
      <c r="H1087" s="33" t="s">
        <v>736</v>
      </c>
      <c r="I1087" s="33" t="s">
        <v>451</v>
      </c>
      <c r="J1087" s="90"/>
      <c r="K1087" s="33"/>
      <c r="L1087" s="57" t="str">
        <f>IFERROR(TRIM(INDEX(_xlfn.TEXTSPLIT(Table3[[#This Row],[Name]],"|"),1,2)),"")</f>
        <v>Hi</v>
      </c>
    </row>
    <row r="1088" spans="1:12" ht="15" hidden="1" customHeight="1">
      <c r="A1088" s="56" t="s">
        <v>1167</v>
      </c>
      <c r="B1088" s="33" t="s">
        <v>1859</v>
      </c>
      <c r="C1088" s="33" t="s">
        <v>1513</v>
      </c>
      <c r="D1088" s="52" t="s">
        <v>2056</v>
      </c>
      <c r="E1088" s="77" t="str">
        <f>IFERROR(TRIM(INDEX(_xlfn.TEXTSPLIT(Table3[[#This Row],[Name]],"|"),1,2)),"")</f>
        <v>HiHi</v>
      </c>
      <c r="F1088" s="33"/>
      <c r="G1088" s="33"/>
      <c r="H1088" s="33" t="s">
        <v>736</v>
      </c>
      <c r="I1088" s="33" t="s">
        <v>451</v>
      </c>
      <c r="J1088" s="32"/>
      <c r="K1088" s="33"/>
      <c r="L1088" s="57" t="str">
        <f>IFERROR(TRIM(INDEX(_xlfn.TEXTSPLIT(Table3[[#This Row],[Name]],"|"),1,2)),"")</f>
        <v>HiHi</v>
      </c>
    </row>
    <row r="1089" spans="1:12" ht="15" hidden="1" customHeight="1">
      <c r="A1089" s="100" t="s">
        <v>1167</v>
      </c>
      <c r="B1089" s="33" t="s">
        <v>1859</v>
      </c>
      <c r="C1089" s="33" t="s">
        <v>1514</v>
      </c>
      <c r="D1089" s="52" t="s">
        <v>2057</v>
      </c>
      <c r="E1089" s="77" t="str">
        <f>IFERROR(TRIM(INDEX(_xlfn.TEXTSPLIT(Table3[[#This Row],[Name]],"|"),1,2)),"")</f>
        <v>Pre-alarm Hi</v>
      </c>
      <c r="F1089" s="52"/>
      <c r="G1089" s="33"/>
      <c r="H1089" s="33" t="s">
        <v>736</v>
      </c>
      <c r="I1089" s="33" t="s">
        <v>451</v>
      </c>
      <c r="J1089" s="90"/>
      <c r="K1089" s="33"/>
      <c r="L1089" s="57" t="str">
        <f>IFERROR(TRIM(INDEX(_xlfn.TEXTSPLIT(Table3[[#This Row],[Name]],"|"),1,2)),"")</f>
        <v>Pre-alarm Hi</v>
      </c>
    </row>
    <row r="1090" spans="1:12" ht="15" hidden="1" customHeight="1">
      <c r="A1090" s="56" t="s">
        <v>1167</v>
      </c>
      <c r="B1090" s="33" t="s">
        <v>1859</v>
      </c>
      <c r="C1090" s="33" t="s">
        <v>1515</v>
      </c>
      <c r="D1090" s="52" t="s">
        <v>2058</v>
      </c>
      <c r="E1090" s="77" t="str">
        <f>IFERROR(TRIM(INDEX(_xlfn.TEXTSPLIT(Table3[[#This Row],[Name]],"|"),1,2)),"")</f>
        <v/>
      </c>
      <c r="F1090" s="52" t="str">
        <f>VLOOKUP(D1090,REF!$AA$1:$AB$149,2,0)</f>
        <v>FRTS-PT-1352A</v>
      </c>
      <c r="G1090" s="33" t="s">
        <v>932</v>
      </c>
      <c r="H1090" s="33" t="s">
        <v>451</v>
      </c>
      <c r="I1090" s="33" t="s">
        <v>451</v>
      </c>
      <c r="J1090" s="32"/>
      <c r="K1090" s="33"/>
      <c r="L1090" s="57" t="str">
        <f>IFERROR(TRIM(INDEX(_xlfn.TEXTSPLIT(Table3[[#This Row],[Name]],"|"),1,2)),"")</f>
        <v/>
      </c>
    </row>
    <row r="1091" spans="1:12" ht="15" hidden="1" customHeight="1">
      <c r="A1091" s="100" t="s">
        <v>1167</v>
      </c>
      <c r="B1091" s="33" t="s">
        <v>1859</v>
      </c>
      <c r="C1091" s="33" t="s">
        <v>1517</v>
      </c>
      <c r="D1091" s="52" t="s">
        <v>2059</v>
      </c>
      <c r="E1091" s="77" t="str">
        <f>IFERROR(TRIM(INDEX(_xlfn.TEXTSPLIT(Table3[[#This Row],[Name]],"|"),1,2)),"")</f>
        <v>Hi</v>
      </c>
      <c r="F1091" s="52"/>
      <c r="G1091" s="33" t="s">
        <v>932</v>
      </c>
      <c r="H1091" s="33" t="s">
        <v>736</v>
      </c>
      <c r="I1091" s="33" t="s">
        <v>451</v>
      </c>
      <c r="J1091" s="90"/>
      <c r="K1091" s="33"/>
      <c r="L1091" s="57" t="str">
        <f>IFERROR(TRIM(INDEX(_xlfn.TEXTSPLIT(Table3[[#This Row],[Name]],"|"),1,2)),"")</f>
        <v>Hi</v>
      </c>
    </row>
    <row r="1092" spans="1:12" ht="15" hidden="1" customHeight="1">
      <c r="A1092" s="56" t="s">
        <v>1167</v>
      </c>
      <c r="B1092" s="33" t="s">
        <v>1859</v>
      </c>
      <c r="C1092" s="33" t="s">
        <v>1518</v>
      </c>
      <c r="D1092" s="52" t="s">
        <v>2060</v>
      </c>
      <c r="E1092" s="77" t="str">
        <f>IFERROR(TRIM(INDEX(_xlfn.TEXTSPLIT(Table3[[#This Row],[Name]],"|"),1,2)),"")</f>
        <v>HiHi</v>
      </c>
      <c r="F1092" s="33"/>
      <c r="G1092" s="33" t="s">
        <v>932</v>
      </c>
      <c r="H1092" s="33" t="s">
        <v>736</v>
      </c>
      <c r="I1092" s="33" t="s">
        <v>451</v>
      </c>
      <c r="J1092" s="32"/>
      <c r="K1092" s="33"/>
      <c r="L1092" s="57" t="str">
        <f>IFERROR(TRIM(INDEX(_xlfn.TEXTSPLIT(Table3[[#This Row],[Name]],"|"),1,2)),"")</f>
        <v>HiHi</v>
      </c>
    </row>
    <row r="1093" spans="1:12" ht="15" hidden="1" customHeight="1">
      <c r="A1093" s="100" t="s">
        <v>1167</v>
      </c>
      <c r="B1093" s="33" t="s">
        <v>1859</v>
      </c>
      <c r="C1093" s="33" t="s">
        <v>1519</v>
      </c>
      <c r="D1093" s="52" t="s">
        <v>2061</v>
      </c>
      <c r="E1093" s="77" t="str">
        <f>IFERROR(TRIM(INDEX(_xlfn.TEXTSPLIT(Table3[[#This Row],[Name]],"|"),1,2)),"")</f>
        <v>Lo</v>
      </c>
      <c r="F1093" s="52"/>
      <c r="G1093" s="33" t="s">
        <v>932</v>
      </c>
      <c r="H1093" s="33" t="s">
        <v>736</v>
      </c>
      <c r="I1093" s="33" t="s">
        <v>451</v>
      </c>
      <c r="J1093" s="90"/>
      <c r="K1093" s="33"/>
      <c r="L1093" s="57" t="str">
        <f>IFERROR(TRIM(INDEX(_xlfn.TEXTSPLIT(Table3[[#This Row],[Name]],"|"),1,2)),"")</f>
        <v>Lo</v>
      </c>
    </row>
    <row r="1094" spans="1:12" ht="15" hidden="1" customHeight="1">
      <c r="A1094" s="56" t="s">
        <v>1167</v>
      </c>
      <c r="B1094" s="33" t="s">
        <v>1859</v>
      </c>
      <c r="C1094" s="33" t="s">
        <v>1520</v>
      </c>
      <c r="D1094" s="52" t="s">
        <v>2062</v>
      </c>
      <c r="E1094" s="77" t="str">
        <f>IFERROR(TRIM(INDEX(_xlfn.TEXTSPLIT(Table3[[#This Row],[Name]],"|"),1,2)),"")</f>
        <v>LoLo</v>
      </c>
      <c r="F1094" s="33">
        <v>20</v>
      </c>
      <c r="G1094" s="33" t="s">
        <v>932</v>
      </c>
      <c r="H1094" s="33" t="s">
        <v>736</v>
      </c>
      <c r="I1094" s="33" t="s">
        <v>451</v>
      </c>
      <c r="J1094" s="32"/>
      <c r="K1094" s="33"/>
      <c r="L1094" s="57" t="str">
        <f>IFERROR(TRIM(INDEX(_xlfn.TEXTSPLIT(Table3[[#This Row],[Name]],"|"),1,2)),"")</f>
        <v>LoLo</v>
      </c>
    </row>
    <row r="1095" spans="1:12" ht="15" hidden="1" customHeight="1">
      <c r="A1095" s="100" t="s">
        <v>1167</v>
      </c>
      <c r="B1095" s="33" t="s">
        <v>1859</v>
      </c>
      <c r="C1095" s="33" t="s">
        <v>1521</v>
      </c>
      <c r="D1095" s="52" t="s">
        <v>2063</v>
      </c>
      <c r="E1095" s="77" t="str">
        <f>IFERROR(TRIM(INDEX(_xlfn.TEXTSPLIT(Table3[[#This Row],[Name]],"|"),1,2)),"")</f>
        <v>Pre-alarm Hi</v>
      </c>
      <c r="F1095" s="52"/>
      <c r="G1095" s="33" t="s">
        <v>932</v>
      </c>
      <c r="H1095" s="33" t="s">
        <v>736</v>
      </c>
      <c r="I1095" s="33" t="s">
        <v>451</v>
      </c>
      <c r="J1095" s="90"/>
      <c r="K1095" s="33"/>
      <c r="L1095" s="57" t="str">
        <f>IFERROR(TRIM(INDEX(_xlfn.TEXTSPLIT(Table3[[#This Row],[Name]],"|"),1,2)),"")</f>
        <v>Pre-alarm Hi</v>
      </c>
    </row>
    <row r="1096" spans="1:12" ht="15" hidden="1" customHeight="1">
      <c r="A1096" s="56" t="s">
        <v>1167</v>
      </c>
      <c r="B1096" s="33" t="s">
        <v>1859</v>
      </c>
      <c r="C1096" s="33" t="s">
        <v>1522</v>
      </c>
      <c r="D1096" s="52" t="s">
        <v>2064</v>
      </c>
      <c r="E1096" s="77" t="str">
        <f>IFERROR(TRIM(INDEX(_xlfn.TEXTSPLIT(Table3[[#This Row],[Name]],"|"),1,2)),"")</f>
        <v>Pre-alarm Lo</v>
      </c>
      <c r="F1096" s="33"/>
      <c r="G1096" s="33" t="s">
        <v>932</v>
      </c>
      <c r="H1096" s="33" t="s">
        <v>736</v>
      </c>
      <c r="I1096" s="33" t="s">
        <v>451</v>
      </c>
      <c r="J1096" s="32"/>
      <c r="K1096" s="33"/>
      <c r="L1096" s="57" t="str">
        <f>IFERROR(TRIM(INDEX(_xlfn.TEXTSPLIT(Table3[[#This Row],[Name]],"|"),1,2)),"")</f>
        <v>Pre-alarm Lo</v>
      </c>
    </row>
    <row r="1097" spans="1:12" ht="15" hidden="1" customHeight="1">
      <c r="A1097" s="100" t="s">
        <v>1167</v>
      </c>
      <c r="B1097" s="33" t="s">
        <v>1859</v>
      </c>
      <c r="C1097" s="33" t="s">
        <v>1523</v>
      </c>
      <c r="D1097" s="52" t="s">
        <v>2065</v>
      </c>
      <c r="E1097" s="77" t="str">
        <f>IFERROR(TRIM(INDEX(_xlfn.TEXTSPLIT(Table3[[#This Row],[Name]],"|"),1,2)),"")</f>
        <v/>
      </c>
      <c r="F1097" s="55" t="str">
        <f>VLOOKUP(D1097,REF!$AA$1:$AB$149,2,0)</f>
        <v>FRTS-071-PT-1352B</v>
      </c>
      <c r="G1097" s="55" t="s">
        <v>932</v>
      </c>
      <c r="H1097" s="33" t="s">
        <v>451</v>
      </c>
      <c r="I1097" s="33" t="s">
        <v>451</v>
      </c>
      <c r="J1097" s="90" t="s">
        <v>773</v>
      </c>
      <c r="K1097" s="33"/>
      <c r="L1097" s="57" t="str">
        <f>IFERROR(TRIM(INDEX(_xlfn.TEXTSPLIT(Table3[[#This Row],[Name]],"|"),1,2)),"")</f>
        <v/>
      </c>
    </row>
    <row r="1098" spans="1:12" ht="15" hidden="1" customHeight="1">
      <c r="A1098" s="56" t="s">
        <v>1167</v>
      </c>
      <c r="B1098" s="33" t="s">
        <v>1859</v>
      </c>
      <c r="C1098" s="33" t="s">
        <v>1526</v>
      </c>
      <c r="D1098" s="52" t="s">
        <v>2066</v>
      </c>
      <c r="E1098" s="77" t="str">
        <f>IFERROR(TRIM(INDEX(_xlfn.TEXTSPLIT(Table3[[#This Row],[Name]],"|"),1,2)),"")</f>
        <v>Hi</v>
      </c>
      <c r="F1098" s="33">
        <v>140</v>
      </c>
      <c r="G1098" s="33" t="s">
        <v>932</v>
      </c>
      <c r="H1098" s="33" t="s">
        <v>736</v>
      </c>
      <c r="I1098" s="33" t="s">
        <v>451</v>
      </c>
      <c r="J1098" s="32"/>
      <c r="K1098" s="33"/>
      <c r="L1098" s="57" t="str">
        <f>IFERROR(TRIM(INDEX(_xlfn.TEXTSPLIT(Table3[[#This Row],[Name]],"|"),1,2)),"")</f>
        <v>Hi</v>
      </c>
    </row>
    <row r="1099" spans="1:12" ht="15" hidden="1" customHeight="1">
      <c r="A1099" s="100" t="s">
        <v>1167</v>
      </c>
      <c r="B1099" s="33" t="s">
        <v>1859</v>
      </c>
      <c r="C1099" s="33" t="s">
        <v>1527</v>
      </c>
      <c r="D1099" s="52" t="s">
        <v>2067</v>
      </c>
      <c r="E1099" s="77" t="str">
        <f>IFERROR(TRIM(INDEX(_xlfn.TEXTSPLIT(Table3[[#This Row],[Name]],"|"),1,2)),"")</f>
        <v>HiHi</v>
      </c>
      <c r="F1099" s="52"/>
      <c r="G1099" s="33" t="s">
        <v>932</v>
      </c>
      <c r="H1099" s="33" t="s">
        <v>736</v>
      </c>
      <c r="I1099" s="33" t="s">
        <v>451</v>
      </c>
      <c r="J1099" s="90"/>
      <c r="K1099" s="33"/>
      <c r="L1099" s="57" t="str">
        <f>IFERROR(TRIM(INDEX(_xlfn.TEXTSPLIT(Table3[[#This Row],[Name]],"|"),1,2)),"")</f>
        <v>HiHi</v>
      </c>
    </row>
    <row r="1100" spans="1:12" ht="15" hidden="1" customHeight="1">
      <c r="A1100" s="56" t="s">
        <v>1167</v>
      </c>
      <c r="B1100" s="33" t="s">
        <v>1859</v>
      </c>
      <c r="C1100" s="33" t="s">
        <v>1528</v>
      </c>
      <c r="D1100" s="52" t="s">
        <v>2068</v>
      </c>
      <c r="E1100" s="77" t="str">
        <f>IFERROR(TRIM(INDEX(_xlfn.TEXTSPLIT(Table3[[#This Row],[Name]],"|"),1,2)),"")</f>
        <v>Lo</v>
      </c>
      <c r="F1100" s="33">
        <v>30</v>
      </c>
      <c r="G1100" s="33" t="s">
        <v>932</v>
      </c>
      <c r="H1100" s="33" t="s">
        <v>736</v>
      </c>
      <c r="I1100" s="33" t="s">
        <v>451</v>
      </c>
      <c r="J1100" s="32"/>
      <c r="K1100" s="33"/>
      <c r="L1100" s="57" t="str">
        <f>IFERROR(TRIM(INDEX(_xlfn.TEXTSPLIT(Table3[[#This Row],[Name]],"|"),1,2)),"")</f>
        <v>Lo</v>
      </c>
    </row>
    <row r="1101" spans="1:12" ht="15" hidden="1" customHeight="1">
      <c r="A1101" s="100" t="s">
        <v>1167</v>
      </c>
      <c r="B1101" s="33" t="s">
        <v>1859</v>
      </c>
      <c r="C1101" s="33" t="s">
        <v>1529</v>
      </c>
      <c r="D1101" s="52" t="s">
        <v>2069</v>
      </c>
      <c r="E1101" s="77" t="str">
        <f>IFERROR(TRIM(INDEX(_xlfn.TEXTSPLIT(Table3[[#This Row],[Name]],"|"),1,2)),"")</f>
        <v>LoLo</v>
      </c>
      <c r="F1101" s="52"/>
      <c r="G1101" s="33" t="s">
        <v>932</v>
      </c>
      <c r="H1101" s="33" t="s">
        <v>736</v>
      </c>
      <c r="I1101" s="33" t="s">
        <v>451</v>
      </c>
      <c r="J1101" s="90"/>
      <c r="K1101" s="33"/>
      <c r="L1101" s="57" t="str">
        <f>IFERROR(TRIM(INDEX(_xlfn.TEXTSPLIT(Table3[[#This Row],[Name]],"|"),1,2)),"")</f>
        <v>LoLo</v>
      </c>
    </row>
    <row r="1102" spans="1:12" ht="15" hidden="1" customHeight="1">
      <c r="A1102" s="56" t="s">
        <v>1167</v>
      </c>
      <c r="B1102" s="33" t="s">
        <v>1859</v>
      </c>
      <c r="C1102" s="33" t="s">
        <v>1530</v>
      </c>
      <c r="D1102" s="52" t="s">
        <v>2070</v>
      </c>
      <c r="E1102" s="77" t="str">
        <f>IFERROR(TRIM(INDEX(_xlfn.TEXTSPLIT(Table3[[#This Row],[Name]],"|"),1,2)),"")</f>
        <v>Pre-alarm Hi</v>
      </c>
      <c r="F1102" s="33"/>
      <c r="G1102" s="33" t="s">
        <v>932</v>
      </c>
      <c r="H1102" s="33" t="s">
        <v>736</v>
      </c>
      <c r="I1102" s="33" t="s">
        <v>451</v>
      </c>
      <c r="J1102" s="32"/>
      <c r="K1102" s="33"/>
      <c r="L1102" s="57" t="str">
        <f>IFERROR(TRIM(INDEX(_xlfn.TEXTSPLIT(Table3[[#This Row],[Name]],"|"),1,2)),"")</f>
        <v>Pre-alarm Hi</v>
      </c>
    </row>
    <row r="1103" spans="1:12" ht="15" hidden="1" customHeight="1">
      <c r="A1103" s="100" t="s">
        <v>1167</v>
      </c>
      <c r="B1103" s="33" t="s">
        <v>1859</v>
      </c>
      <c r="C1103" s="33" t="s">
        <v>1531</v>
      </c>
      <c r="D1103" s="52" t="s">
        <v>2071</v>
      </c>
      <c r="E1103" s="77" t="str">
        <f>IFERROR(TRIM(INDEX(_xlfn.TEXTSPLIT(Table3[[#This Row],[Name]],"|"),1,2)),"")</f>
        <v>Pre-alarm Lo</v>
      </c>
      <c r="F1103" s="52"/>
      <c r="G1103" s="33" t="s">
        <v>932</v>
      </c>
      <c r="H1103" s="33" t="s">
        <v>736</v>
      </c>
      <c r="I1103" s="33" t="s">
        <v>451</v>
      </c>
      <c r="J1103" s="90"/>
      <c r="K1103" s="33"/>
      <c r="L1103" s="57" t="str">
        <f>IFERROR(TRIM(INDEX(_xlfn.TEXTSPLIT(Table3[[#This Row],[Name]],"|"),1,2)),"")</f>
        <v>Pre-alarm Lo</v>
      </c>
    </row>
    <row r="1104" spans="1:12" ht="15" hidden="1" customHeight="1">
      <c r="A1104" s="56" t="s">
        <v>1167</v>
      </c>
      <c r="B1104" s="33" t="s">
        <v>1859</v>
      </c>
      <c r="C1104" s="33" t="s">
        <v>1561</v>
      </c>
      <c r="D1104" s="52" t="s">
        <v>2072</v>
      </c>
      <c r="E1104" s="77" t="str">
        <f>IFERROR(TRIM(INDEX(_xlfn.TEXTSPLIT(Table3[[#This Row],[Name]],"|"),1,2)),"")</f>
        <v/>
      </c>
      <c r="F1104" s="52" t="str">
        <f>VLOOKUP(D1104,REF!$AA$1:$AB$149,2,0)</f>
        <v>FRTS-TI-1333A</v>
      </c>
      <c r="G1104" s="33" t="s">
        <v>49</v>
      </c>
      <c r="H1104" s="33" t="s">
        <v>439</v>
      </c>
      <c r="I1104" s="33" t="s">
        <v>439</v>
      </c>
      <c r="J1104" s="32"/>
      <c r="K1104" s="33"/>
      <c r="L1104" s="57" t="str">
        <f>IFERROR(TRIM(INDEX(_xlfn.TEXTSPLIT(Table3[[#This Row],[Name]],"|"),1,2)),"")</f>
        <v/>
      </c>
    </row>
    <row r="1105" spans="1:12" ht="15" hidden="1" customHeight="1">
      <c r="A1105" s="100" t="s">
        <v>1167</v>
      </c>
      <c r="B1105" s="33" t="s">
        <v>1859</v>
      </c>
      <c r="C1105" s="33" t="s">
        <v>1563</v>
      </c>
      <c r="D1105" s="52" t="s">
        <v>2073</v>
      </c>
      <c r="E1105" s="77" t="str">
        <f>IFERROR(TRIM(INDEX(_xlfn.TEXTSPLIT(Table3[[#This Row],[Name]],"|"),1,2)),"")</f>
        <v>Hi</v>
      </c>
      <c r="F1105" s="52"/>
      <c r="G1105" s="33" t="s">
        <v>49</v>
      </c>
      <c r="H1105" s="33" t="s">
        <v>736</v>
      </c>
      <c r="I1105" s="33" t="s">
        <v>439</v>
      </c>
      <c r="J1105" s="90"/>
      <c r="K1105" s="33"/>
      <c r="L1105" s="57" t="str">
        <f>IFERROR(TRIM(INDEX(_xlfn.TEXTSPLIT(Table3[[#This Row],[Name]],"|"),1,2)),"")</f>
        <v>Hi</v>
      </c>
    </row>
    <row r="1106" spans="1:12" ht="15" hidden="1" customHeight="1">
      <c r="A1106" s="56" t="s">
        <v>1167</v>
      </c>
      <c r="B1106" s="33" t="s">
        <v>1859</v>
      </c>
      <c r="C1106" s="33" t="s">
        <v>1564</v>
      </c>
      <c r="D1106" s="52" t="s">
        <v>2074</v>
      </c>
      <c r="E1106" s="77" t="str">
        <f>IFERROR(TRIM(INDEX(_xlfn.TEXTSPLIT(Table3[[#This Row],[Name]],"|"),1,2)),"")</f>
        <v>HiHi</v>
      </c>
      <c r="F1106" s="33">
        <v>120</v>
      </c>
      <c r="G1106" s="33" t="s">
        <v>49</v>
      </c>
      <c r="H1106" s="33" t="s">
        <v>736</v>
      </c>
      <c r="I1106" s="33" t="s">
        <v>439</v>
      </c>
      <c r="J1106" s="32"/>
      <c r="K1106" s="33"/>
      <c r="L1106" s="57" t="str">
        <f>IFERROR(TRIM(INDEX(_xlfn.TEXTSPLIT(Table3[[#This Row],[Name]],"|"),1,2)),"")</f>
        <v>HiHi</v>
      </c>
    </row>
    <row r="1107" spans="1:12" ht="15" hidden="1" customHeight="1">
      <c r="A1107" s="100" t="s">
        <v>1167</v>
      </c>
      <c r="B1107" s="33" t="s">
        <v>1859</v>
      </c>
      <c r="C1107" s="33" t="s">
        <v>1565</v>
      </c>
      <c r="D1107" s="52" t="s">
        <v>2075</v>
      </c>
      <c r="E1107" s="77" t="str">
        <f>IFERROR(TRIM(INDEX(_xlfn.TEXTSPLIT(Table3[[#This Row],[Name]],"|"),1,2)),"")</f>
        <v>Pre-alarm Hi</v>
      </c>
      <c r="F1107" s="52"/>
      <c r="G1107" s="33" t="s">
        <v>49</v>
      </c>
      <c r="H1107" s="33" t="s">
        <v>736</v>
      </c>
      <c r="I1107" s="33" t="s">
        <v>439</v>
      </c>
      <c r="J1107" s="90"/>
      <c r="K1107" s="33"/>
      <c r="L1107" s="57" t="str">
        <f>IFERROR(TRIM(INDEX(_xlfn.TEXTSPLIT(Table3[[#This Row],[Name]],"|"),1,2)),"")</f>
        <v>Pre-alarm Hi</v>
      </c>
    </row>
    <row r="1108" spans="1:12" ht="15" hidden="1" customHeight="1">
      <c r="A1108" s="56" t="s">
        <v>1167</v>
      </c>
      <c r="B1108" s="33" t="s">
        <v>1859</v>
      </c>
      <c r="C1108" s="33" t="s">
        <v>1566</v>
      </c>
      <c r="D1108" s="52" t="s">
        <v>2076</v>
      </c>
      <c r="E1108" s="77" t="str">
        <f>IFERROR(TRIM(INDEX(_xlfn.TEXTSPLIT(Table3[[#This Row],[Name]],"|"),1,2)),"")</f>
        <v/>
      </c>
      <c r="F1108" s="52" t="str">
        <f>VLOOKUP(D1108,REF!$AA$1:$AB$149,2,0)</f>
        <v>FRTS-TI-1333C</v>
      </c>
      <c r="G1108" s="33" t="s">
        <v>49</v>
      </c>
      <c r="H1108" s="33" t="s">
        <v>439</v>
      </c>
      <c r="I1108" s="33" t="s">
        <v>439</v>
      </c>
      <c r="J1108" s="32"/>
      <c r="K1108" s="33"/>
      <c r="L1108" s="57" t="str">
        <f>IFERROR(TRIM(INDEX(_xlfn.TEXTSPLIT(Table3[[#This Row],[Name]],"|"),1,2)),"")</f>
        <v/>
      </c>
    </row>
    <row r="1109" spans="1:12" ht="15" hidden="1" customHeight="1">
      <c r="A1109" s="100" t="s">
        <v>1167</v>
      </c>
      <c r="B1109" s="33" t="s">
        <v>1859</v>
      </c>
      <c r="C1109" s="33" t="s">
        <v>1568</v>
      </c>
      <c r="D1109" s="52" t="s">
        <v>2077</v>
      </c>
      <c r="E1109" s="77" t="str">
        <f>IFERROR(TRIM(INDEX(_xlfn.TEXTSPLIT(Table3[[#This Row],[Name]],"|"),1,2)),"")</f>
        <v>Hi</v>
      </c>
      <c r="F1109" s="52">
        <v>110</v>
      </c>
      <c r="G1109" s="33" t="s">
        <v>49</v>
      </c>
      <c r="H1109" s="33" t="s">
        <v>736</v>
      </c>
      <c r="I1109" s="33" t="s">
        <v>439</v>
      </c>
      <c r="J1109" s="90"/>
      <c r="K1109" s="33"/>
      <c r="L1109" s="57" t="str">
        <f>IFERROR(TRIM(INDEX(_xlfn.TEXTSPLIT(Table3[[#This Row],[Name]],"|"),1,2)),"")</f>
        <v>Hi</v>
      </c>
    </row>
    <row r="1110" spans="1:12" ht="15" hidden="1" customHeight="1">
      <c r="A1110" s="56" t="s">
        <v>1167</v>
      </c>
      <c r="B1110" s="33" t="s">
        <v>1859</v>
      </c>
      <c r="C1110" s="33" t="s">
        <v>1569</v>
      </c>
      <c r="D1110" s="52" t="s">
        <v>2078</v>
      </c>
      <c r="E1110" s="77" t="str">
        <f>IFERROR(TRIM(INDEX(_xlfn.TEXTSPLIT(Table3[[#This Row],[Name]],"|"),1,2)),"")</f>
        <v>HiHi</v>
      </c>
      <c r="F1110" s="33"/>
      <c r="G1110" s="33" t="s">
        <v>49</v>
      </c>
      <c r="H1110" s="33" t="s">
        <v>736</v>
      </c>
      <c r="I1110" s="33" t="s">
        <v>439</v>
      </c>
      <c r="J1110" s="32"/>
      <c r="K1110" s="33"/>
      <c r="L1110" s="57" t="str">
        <f>IFERROR(TRIM(INDEX(_xlfn.TEXTSPLIT(Table3[[#This Row],[Name]],"|"),1,2)),"")</f>
        <v>HiHi</v>
      </c>
    </row>
    <row r="1111" spans="1:12" ht="15" hidden="1" customHeight="1">
      <c r="A1111" s="100" t="s">
        <v>1167</v>
      </c>
      <c r="B1111" s="33" t="s">
        <v>1859</v>
      </c>
      <c r="C1111" s="33" t="s">
        <v>1570</v>
      </c>
      <c r="D1111" s="52" t="s">
        <v>2079</v>
      </c>
      <c r="E1111" s="77" t="str">
        <f>IFERROR(TRIM(INDEX(_xlfn.TEXTSPLIT(Table3[[#This Row],[Name]],"|"),1,2)),"")</f>
        <v>Pre-alarm Hi</v>
      </c>
      <c r="F1111" s="52"/>
      <c r="G1111" s="33" t="s">
        <v>49</v>
      </c>
      <c r="H1111" s="33" t="s">
        <v>736</v>
      </c>
      <c r="I1111" s="33" t="s">
        <v>439</v>
      </c>
      <c r="J1111" s="90"/>
      <c r="K1111" s="33"/>
      <c r="L1111" s="57" t="str">
        <f>IFERROR(TRIM(INDEX(_xlfn.TEXTSPLIT(Table3[[#This Row],[Name]],"|"),1,2)),"")</f>
        <v>Pre-alarm Hi</v>
      </c>
    </row>
    <row r="1112" spans="1:12" ht="15" hidden="1" customHeight="1">
      <c r="A1112" s="56" t="s">
        <v>1167</v>
      </c>
      <c r="B1112" s="33" t="s">
        <v>1859</v>
      </c>
      <c r="C1112" s="33" t="s">
        <v>1571</v>
      </c>
      <c r="D1112" s="52" t="s">
        <v>2080</v>
      </c>
      <c r="E1112" s="77" t="str">
        <f>IFERROR(TRIM(INDEX(_xlfn.TEXTSPLIT(Table3[[#This Row],[Name]],"|"),1,2)),"")</f>
        <v/>
      </c>
      <c r="F1112" s="52" t="str">
        <f>VLOOKUP(D1112,REF!$AA$1:$AB$149,2,0)</f>
        <v>FRTS-TI-1334A</v>
      </c>
      <c r="G1112" s="33" t="s">
        <v>49</v>
      </c>
      <c r="H1112" s="33" t="s">
        <v>439</v>
      </c>
      <c r="I1112" s="33" t="s">
        <v>439</v>
      </c>
      <c r="J1112" s="32"/>
      <c r="K1112" s="33"/>
      <c r="L1112" s="57" t="str">
        <f>IFERROR(TRIM(INDEX(_xlfn.TEXTSPLIT(Table3[[#This Row],[Name]],"|"),1,2)),"")</f>
        <v/>
      </c>
    </row>
    <row r="1113" spans="1:12" ht="15" hidden="1" customHeight="1">
      <c r="A1113" s="100" t="s">
        <v>1167</v>
      </c>
      <c r="B1113" s="33" t="s">
        <v>1859</v>
      </c>
      <c r="C1113" s="33" t="s">
        <v>1573</v>
      </c>
      <c r="D1113" s="52" t="s">
        <v>2081</v>
      </c>
      <c r="E1113" s="77" t="str">
        <f>IFERROR(TRIM(INDEX(_xlfn.TEXTSPLIT(Table3[[#This Row],[Name]],"|"),1,2)),"")</f>
        <v>Hi</v>
      </c>
      <c r="F1113" s="52"/>
      <c r="G1113" s="33" t="s">
        <v>49</v>
      </c>
      <c r="H1113" s="33" t="s">
        <v>736</v>
      </c>
      <c r="I1113" s="33" t="s">
        <v>439</v>
      </c>
      <c r="J1113" s="90"/>
      <c r="K1113" s="33"/>
      <c r="L1113" s="57" t="str">
        <f>IFERROR(TRIM(INDEX(_xlfn.TEXTSPLIT(Table3[[#This Row],[Name]],"|"),1,2)),"")</f>
        <v>Hi</v>
      </c>
    </row>
    <row r="1114" spans="1:12" ht="15" hidden="1" customHeight="1">
      <c r="A1114" s="56" t="s">
        <v>1167</v>
      </c>
      <c r="B1114" s="33" t="s">
        <v>1859</v>
      </c>
      <c r="C1114" s="33" t="s">
        <v>1574</v>
      </c>
      <c r="D1114" s="52" t="s">
        <v>2082</v>
      </c>
      <c r="E1114" s="77" t="str">
        <f>IFERROR(TRIM(INDEX(_xlfn.TEXTSPLIT(Table3[[#This Row],[Name]],"|"),1,2)),"")</f>
        <v>HiHi</v>
      </c>
      <c r="F1114" s="33">
        <v>120</v>
      </c>
      <c r="G1114" s="33" t="s">
        <v>49</v>
      </c>
      <c r="H1114" s="33" t="s">
        <v>736</v>
      </c>
      <c r="I1114" s="33" t="s">
        <v>439</v>
      </c>
      <c r="J1114" s="32"/>
      <c r="K1114" s="33"/>
      <c r="L1114" s="57" t="str">
        <f>IFERROR(TRIM(INDEX(_xlfn.TEXTSPLIT(Table3[[#This Row],[Name]],"|"),1,2)),"")</f>
        <v>HiHi</v>
      </c>
    </row>
    <row r="1115" spans="1:12" ht="15" hidden="1" customHeight="1">
      <c r="A1115" s="100" t="s">
        <v>1167</v>
      </c>
      <c r="B1115" s="33" t="s">
        <v>1859</v>
      </c>
      <c r="C1115" s="33" t="s">
        <v>1575</v>
      </c>
      <c r="D1115" s="52" t="s">
        <v>2083</v>
      </c>
      <c r="E1115" s="77" t="str">
        <f>IFERROR(TRIM(INDEX(_xlfn.TEXTSPLIT(Table3[[#This Row],[Name]],"|"),1,2)),"")</f>
        <v>Pre-alarm Hi</v>
      </c>
      <c r="F1115" s="52"/>
      <c r="G1115" s="33" t="s">
        <v>49</v>
      </c>
      <c r="H1115" s="33" t="s">
        <v>736</v>
      </c>
      <c r="I1115" s="33" t="s">
        <v>439</v>
      </c>
      <c r="J1115" s="90"/>
      <c r="K1115" s="33"/>
      <c r="L1115" s="57" t="str">
        <f>IFERROR(TRIM(INDEX(_xlfn.TEXTSPLIT(Table3[[#This Row],[Name]],"|"),1,2)),"")</f>
        <v>Pre-alarm Hi</v>
      </c>
    </row>
    <row r="1116" spans="1:12" ht="15" hidden="1" customHeight="1">
      <c r="A1116" s="56" t="s">
        <v>1167</v>
      </c>
      <c r="B1116" s="33" t="s">
        <v>1859</v>
      </c>
      <c r="C1116" s="33" t="s">
        <v>1576</v>
      </c>
      <c r="D1116" s="52" t="s">
        <v>2084</v>
      </c>
      <c r="E1116" s="77" t="str">
        <f>IFERROR(TRIM(INDEX(_xlfn.TEXTSPLIT(Table3[[#This Row],[Name]],"|"),1,2)),"")</f>
        <v/>
      </c>
      <c r="F1116" s="52" t="str">
        <f>VLOOKUP(D1116,REF!$AA$1:$AB$149,2,0)</f>
        <v>FRTS-TI-1334C</v>
      </c>
      <c r="G1116" s="33" t="s">
        <v>49</v>
      </c>
      <c r="H1116" s="33" t="s">
        <v>439</v>
      </c>
      <c r="I1116" s="33" t="s">
        <v>439</v>
      </c>
      <c r="J1116" s="32"/>
      <c r="K1116" s="33"/>
      <c r="L1116" s="57" t="str">
        <f>IFERROR(TRIM(INDEX(_xlfn.TEXTSPLIT(Table3[[#This Row],[Name]],"|"),1,2)),"")</f>
        <v/>
      </c>
    </row>
    <row r="1117" spans="1:12" ht="15" hidden="1" customHeight="1">
      <c r="A1117" s="100" t="s">
        <v>1167</v>
      </c>
      <c r="B1117" s="33" t="s">
        <v>1859</v>
      </c>
      <c r="C1117" s="33" t="s">
        <v>1578</v>
      </c>
      <c r="D1117" s="52" t="s">
        <v>2085</v>
      </c>
      <c r="E1117" s="77" t="str">
        <f>IFERROR(TRIM(INDEX(_xlfn.TEXTSPLIT(Table3[[#This Row],[Name]],"|"),1,2)),"")</f>
        <v>Hi</v>
      </c>
      <c r="F1117" s="52">
        <v>110</v>
      </c>
      <c r="G1117" s="33" t="s">
        <v>49</v>
      </c>
      <c r="H1117" s="33" t="s">
        <v>736</v>
      </c>
      <c r="I1117" s="33" t="s">
        <v>439</v>
      </c>
      <c r="J1117" s="90"/>
      <c r="K1117" s="33"/>
      <c r="L1117" s="57" t="str">
        <f>IFERROR(TRIM(INDEX(_xlfn.TEXTSPLIT(Table3[[#This Row],[Name]],"|"),1,2)),"")</f>
        <v>Hi</v>
      </c>
    </row>
    <row r="1118" spans="1:12" ht="15" hidden="1" customHeight="1">
      <c r="A1118" s="56" t="s">
        <v>1167</v>
      </c>
      <c r="B1118" s="33" t="s">
        <v>1859</v>
      </c>
      <c r="C1118" s="33" t="s">
        <v>1579</v>
      </c>
      <c r="D1118" s="52" t="s">
        <v>2086</v>
      </c>
      <c r="E1118" s="77" t="str">
        <f>IFERROR(TRIM(INDEX(_xlfn.TEXTSPLIT(Table3[[#This Row],[Name]],"|"),1,2)),"")</f>
        <v>HiHi</v>
      </c>
      <c r="F1118" s="33"/>
      <c r="G1118" s="33" t="s">
        <v>49</v>
      </c>
      <c r="H1118" s="33" t="s">
        <v>736</v>
      </c>
      <c r="I1118" s="33" t="s">
        <v>439</v>
      </c>
      <c r="J1118" s="32"/>
      <c r="K1118" s="33"/>
      <c r="L1118" s="57" t="str">
        <f>IFERROR(TRIM(INDEX(_xlfn.TEXTSPLIT(Table3[[#This Row],[Name]],"|"),1,2)),"")</f>
        <v>HiHi</v>
      </c>
    </row>
    <row r="1119" spans="1:12" ht="15" hidden="1" customHeight="1">
      <c r="A1119" s="100" t="s">
        <v>1167</v>
      </c>
      <c r="B1119" s="33" t="s">
        <v>1859</v>
      </c>
      <c r="C1119" s="33" t="s">
        <v>1580</v>
      </c>
      <c r="D1119" s="52" t="s">
        <v>2087</v>
      </c>
      <c r="E1119" s="77" t="str">
        <f>IFERROR(TRIM(INDEX(_xlfn.TEXTSPLIT(Table3[[#This Row],[Name]],"|"),1,2)),"")</f>
        <v>Pre-alarm Hi</v>
      </c>
      <c r="F1119" s="52"/>
      <c r="G1119" s="33" t="s">
        <v>49</v>
      </c>
      <c r="H1119" s="33" t="s">
        <v>736</v>
      </c>
      <c r="I1119" s="33" t="s">
        <v>439</v>
      </c>
      <c r="J1119" s="90"/>
      <c r="K1119" s="33"/>
      <c r="L1119" s="57" t="str">
        <f>IFERROR(TRIM(INDEX(_xlfn.TEXTSPLIT(Table3[[#This Row],[Name]],"|"),1,2)),"")</f>
        <v>Pre-alarm Hi</v>
      </c>
    </row>
    <row r="1120" spans="1:12" ht="15" hidden="1" customHeight="1">
      <c r="A1120" s="56" t="s">
        <v>1167</v>
      </c>
      <c r="B1120" s="33" t="s">
        <v>1859</v>
      </c>
      <c r="C1120" s="33" t="s">
        <v>643</v>
      </c>
      <c r="D1120" s="52" t="s">
        <v>2088</v>
      </c>
      <c r="E1120" s="77" t="str">
        <f>IFERROR(TRIM(INDEX(_xlfn.TEXTSPLIT(Table3[[#This Row],[Name]],"|"),1,2)),"")</f>
        <v/>
      </c>
      <c r="F1120" s="52" t="str">
        <f>VLOOKUP(D1120,REF!$AA$1:$AB$149,2,0)</f>
        <v>FRTS-TI-1322A</v>
      </c>
      <c r="G1120" s="33" t="s">
        <v>49</v>
      </c>
      <c r="H1120" s="33" t="s">
        <v>474</v>
      </c>
      <c r="I1120" s="33" t="s">
        <v>474</v>
      </c>
      <c r="J1120" s="32"/>
      <c r="K1120" s="33"/>
      <c r="L1120" s="57" t="str">
        <f>IFERROR(TRIM(INDEX(_xlfn.TEXTSPLIT(Table3[[#This Row],[Name]],"|"),1,2)),"")</f>
        <v/>
      </c>
    </row>
    <row r="1121" spans="1:12" ht="15" hidden="1" customHeight="1">
      <c r="A1121" s="100" t="s">
        <v>1167</v>
      </c>
      <c r="B1121" s="33" t="s">
        <v>1859</v>
      </c>
      <c r="C1121" s="33" t="s">
        <v>1622</v>
      </c>
      <c r="D1121" s="52" t="s">
        <v>2089</v>
      </c>
      <c r="E1121" s="77" t="str">
        <f>IFERROR(TRIM(INDEX(_xlfn.TEXTSPLIT(Table3[[#This Row],[Name]],"|"),1,2)),"")</f>
        <v>Hi</v>
      </c>
      <c r="F1121" s="52"/>
      <c r="G1121" s="33" t="s">
        <v>49</v>
      </c>
      <c r="H1121" s="33" t="s">
        <v>736</v>
      </c>
      <c r="I1121" s="33" t="s">
        <v>474</v>
      </c>
      <c r="J1121" s="90"/>
      <c r="K1121" s="33"/>
      <c r="L1121" s="57" t="str">
        <f>IFERROR(TRIM(INDEX(_xlfn.TEXTSPLIT(Table3[[#This Row],[Name]],"|"),1,2)),"")</f>
        <v>Hi</v>
      </c>
    </row>
    <row r="1122" spans="1:12" ht="15" hidden="1" customHeight="1">
      <c r="A1122" s="56" t="s">
        <v>1167</v>
      </c>
      <c r="B1122" s="33" t="s">
        <v>1859</v>
      </c>
      <c r="C1122" s="33" t="s">
        <v>1623</v>
      </c>
      <c r="D1122" s="52" t="s">
        <v>2090</v>
      </c>
      <c r="E1122" s="77" t="str">
        <f>IFERROR(TRIM(INDEX(_xlfn.TEXTSPLIT(Table3[[#This Row],[Name]],"|"),1,2)),"")</f>
        <v>HiHi</v>
      </c>
      <c r="F1122" s="33">
        <v>120</v>
      </c>
      <c r="G1122" s="33" t="s">
        <v>49</v>
      </c>
      <c r="H1122" s="33" t="s">
        <v>736</v>
      </c>
      <c r="I1122" s="33" t="s">
        <v>474</v>
      </c>
      <c r="J1122" s="32"/>
      <c r="K1122" s="33"/>
      <c r="L1122" s="57" t="str">
        <f>IFERROR(TRIM(INDEX(_xlfn.TEXTSPLIT(Table3[[#This Row],[Name]],"|"),1,2)),"")</f>
        <v>HiHi</v>
      </c>
    </row>
    <row r="1123" spans="1:12" ht="15" hidden="1" customHeight="1">
      <c r="A1123" s="100" t="s">
        <v>1167</v>
      </c>
      <c r="B1123" s="33" t="s">
        <v>1859</v>
      </c>
      <c r="C1123" s="33" t="s">
        <v>1624</v>
      </c>
      <c r="D1123" s="52" t="s">
        <v>2091</v>
      </c>
      <c r="E1123" s="77" t="str">
        <f>IFERROR(TRIM(INDEX(_xlfn.TEXTSPLIT(Table3[[#This Row],[Name]],"|"),1,2)),"")</f>
        <v>Pre-alarm Hi</v>
      </c>
      <c r="F1123" s="52"/>
      <c r="G1123" s="33" t="s">
        <v>49</v>
      </c>
      <c r="H1123" s="33" t="s">
        <v>736</v>
      </c>
      <c r="I1123" s="33" t="s">
        <v>474</v>
      </c>
      <c r="J1123" s="90"/>
      <c r="K1123" s="33"/>
      <c r="L1123" s="57" t="str">
        <f>IFERROR(TRIM(INDEX(_xlfn.TEXTSPLIT(Table3[[#This Row],[Name]],"|"),1,2)),"")</f>
        <v>Pre-alarm Hi</v>
      </c>
    </row>
    <row r="1124" spans="1:12" ht="15" hidden="1" customHeight="1">
      <c r="A1124" s="56" t="s">
        <v>1167</v>
      </c>
      <c r="B1124" s="33" t="s">
        <v>1859</v>
      </c>
      <c r="C1124" s="33" t="s">
        <v>646</v>
      </c>
      <c r="D1124" s="52" t="s">
        <v>2092</v>
      </c>
      <c r="E1124" s="77" t="str">
        <f>IFERROR(TRIM(INDEX(_xlfn.TEXTSPLIT(Table3[[#This Row],[Name]],"|"),1,2)),"")</f>
        <v/>
      </c>
      <c r="F1124" s="52" t="str">
        <f>VLOOKUP(D1124,REF!$AA$1:$AB$149,2,0)</f>
        <v>FRTS-TI-1322C</v>
      </c>
      <c r="G1124" s="33" t="s">
        <v>49</v>
      </c>
      <c r="H1124" s="33" t="s">
        <v>474</v>
      </c>
      <c r="I1124" s="33" t="s">
        <v>474</v>
      </c>
      <c r="J1124" s="32"/>
      <c r="K1124" s="33"/>
      <c r="L1124" s="57" t="str">
        <f>IFERROR(TRIM(INDEX(_xlfn.TEXTSPLIT(Table3[[#This Row],[Name]],"|"),1,2)),"")</f>
        <v/>
      </c>
    </row>
    <row r="1125" spans="1:12" ht="15" hidden="1" customHeight="1">
      <c r="A1125" s="100" t="s">
        <v>1167</v>
      </c>
      <c r="B1125" s="33" t="s">
        <v>1859</v>
      </c>
      <c r="C1125" s="33" t="s">
        <v>1626</v>
      </c>
      <c r="D1125" s="52" t="s">
        <v>2093</v>
      </c>
      <c r="E1125" s="77" t="str">
        <f>IFERROR(TRIM(INDEX(_xlfn.TEXTSPLIT(Table3[[#This Row],[Name]],"|"),1,2)),"")</f>
        <v>Hi</v>
      </c>
      <c r="F1125" s="52">
        <v>115</v>
      </c>
      <c r="G1125" s="33" t="s">
        <v>49</v>
      </c>
      <c r="H1125" s="33" t="s">
        <v>736</v>
      </c>
      <c r="I1125" s="33" t="s">
        <v>474</v>
      </c>
      <c r="J1125" s="90"/>
      <c r="K1125" s="33"/>
      <c r="L1125" s="57" t="str">
        <f>IFERROR(TRIM(INDEX(_xlfn.TEXTSPLIT(Table3[[#This Row],[Name]],"|"),1,2)),"")</f>
        <v>Hi</v>
      </c>
    </row>
    <row r="1126" spans="1:12" ht="15" hidden="1" customHeight="1">
      <c r="A1126" s="56" t="s">
        <v>1167</v>
      </c>
      <c r="B1126" s="33" t="s">
        <v>1859</v>
      </c>
      <c r="C1126" s="33" t="s">
        <v>1627</v>
      </c>
      <c r="D1126" s="52" t="s">
        <v>2094</v>
      </c>
      <c r="E1126" s="77" t="str">
        <f>IFERROR(TRIM(INDEX(_xlfn.TEXTSPLIT(Table3[[#This Row],[Name]],"|"),1,2)),"")</f>
        <v>HiHi</v>
      </c>
      <c r="F1126" s="33"/>
      <c r="G1126" s="33" t="s">
        <v>49</v>
      </c>
      <c r="H1126" s="33" t="s">
        <v>736</v>
      </c>
      <c r="I1126" s="33" t="s">
        <v>474</v>
      </c>
      <c r="J1126" s="32"/>
      <c r="K1126" s="33"/>
      <c r="L1126" s="57" t="str">
        <f>IFERROR(TRIM(INDEX(_xlfn.TEXTSPLIT(Table3[[#This Row],[Name]],"|"),1,2)),"")</f>
        <v>HiHi</v>
      </c>
    </row>
    <row r="1127" spans="1:12" ht="15" hidden="1" customHeight="1">
      <c r="A1127" s="100" t="s">
        <v>1167</v>
      </c>
      <c r="B1127" s="33" t="s">
        <v>1859</v>
      </c>
      <c r="C1127" s="33" t="s">
        <v>1628</v>
      </c>
      <c r="D1127" s="52" t="s">
        <v>2095</v>
      </c>
      <c r="E1127" s="77" t="str">
        <f>IFERROR(TRIM(INDEX(_xlfn.TEXTSPLIT(Table3[[#This Row],[Name]],"|"),1,2)),"")</f>
        <v>Pre-alarm Hi</v>
      </c>
      <c r="F1127" s="52"/>
      <c r="G1127" s="33" t="s">
        <v>49</v>
      </c>
      <c r="H1127" s="33" t="s">
        <v>736</v>
      </c>
      <c r="I1127" s="33" t="s">
        <v>474</v>
      </c>
      <c r="J1127" s="90"/>
      <c r="K1127" s="33"/>
      <c r="L1127" s="57" t="str">
        <f>IFERROR(TRIM(INDEX(_xlfn.TEXTSPLIT(Table3[[#This Row],[Name]],"|"),1,2)),"")</f>
        <v>Pre-alarm Hi</v>
      </c>
    </row>
    <row r="1128" spans="1:12" ht="15" hidden="1" customHeight="1">
      <c r="A1128" s="56" t="s">
        <v>1167</v>
      </c>
      <c r="B1128" s="33" t="s">
        <v>1859</v>
      </c>
      <c r="C1128" s="33" t="s">
        <v>649</v>
      </c>
      <c r="D1128" s="52" t="s">
        <v>2096</v>
      </c>
      <c r="E1128" s="77" t="str">
        <f>IFERROR(TRIM(INDEX(_xlfn.TEXTSPLIT(Table3[[#This Row],[Name]],"|"),1,2)),"")</f>
        <v/>
      </c>
      <c r="F1128" s="52" t="str">
        <f>VLOOKUP(D1128,REF!$AA$1:$AB$149,2,0)</f>
        <v>FRTS-TI-1323A</v>
      </c>
      <c r="G1128" s="33" t="s">
        <v>49</v>
      </c>
      <c r="H1128" s="33" t="s">
        <v>474</v>
      </c>
      <c r="I1128" s="33" t="s">
        <v>474</v>
      </c>
      <c r="J1128" s="32"/>
      <c r="K1128" s="33"/>
      <c r="L1128" s="57" t="str">
        <f>IFERROR(TRIM(INDEX(_xlfn.TEXTSPLIT(Table3[[#This Row],[Name]],"|"),1,2)),"")</f>
        <v/>
      </c>
    </row>
    <row r="1129" spans="1:12" ht="15" hidden="1" customHeight="1">
      <c r="A1129" s="100" t="s">
        <v>1167</v>
      </c>
      <c r="B1129" s="33" t="s">
        <v>1859</v>
      </c>
      <c r="C1129" s="33" t="s">
        <v>1630</v>
      </c>
      <c r="D1129" s="52" t="s">
        <v>2097</v>
      </c>
      <c r="E1129" s="77" t="str">
        <f>IFERROR(TRIM(INDEX(_xlfn.TEXTSPLIT(Table3[[#This Row],[Name]],"|"),1,2)),"")</f>
        <v>Hi</v>
      </c>
      <c r="F1129" s="52"/>
      <c r="G1129" s="33" t="s">
        <v>49</v>
      </c>
      <c r="H1129" s="33" t="s">
        <v>736</v>
      </c>
      <c r="I1129" s="33" t="s">
        <v>474</v>
      </c>
      <c r="J1129" s="90"/>
      <c r="K1129" s="33"/>
      <c r="L1129" s="57" t="str">
        <f>IFERROR(TRIM(INDEX(_xlfn.TEXTSPLIT(Table3[[#This Row],[Name]],"|"),1,2)),"")</f>
        <v>Hi</v>
      </c>
    </row>
    <row r="1130" spans="1:12" ht="15" hidden="1" customHeight="1">
      <c r="A1130" s="56" t="s">
        <v>1167</v>
      </c>
      <c r="B1130" s="33" t="s">
        <v>1859</v>
      </c>
      <c r="C1130" s="33" t="s">
        <v>1631</v>
      </c>
      <c r="D1130" s="52" t="s">
        <v>2098</v>
      </c>
      <c r="E1130" s="77" t="str">
        <f>IFERROR(TRIM(INDEX(_xlfn.TEXTSPLIT(Table3[[#This Row],[Name]],"|"),1,2)),"")</f>
        <v>HiHi</v>
      </c>
      <c r="F1130" s="33">
        <v>120</v>
      </c>
      <c r="G1130" s="33" t="s">
        <v>49</v>
      </c>
      <c r="H1130" s="33" t="s">
        <v>736</v>
      </c>
      <c r="I1130" s="33" t="s">
        <v>474</v>
      </c>
      <c r="J1130" s="32"/>
      <c r="K1130" s="33"/>
      <c r="L1130" s="57" t="str">
        <f>IFERROR(TRIM(INDEX(_xlfn.TEXTSPLIT(Table3[[#This Row],[Name]],"|"),1,2)),"")</f>
        <v>HiHi</v>
      </c>
    </row>
    <row r="1131" spans="1:12" ht="15" hidden="1" customHeight="1">
      <c r="A1131" s="100" t="s">
        <v>1167</v>
      </c>
      <c r="B1131" s="33" t="s">
        <v>1859</v>
      </c>
      <c r="C1131" s="33" t="s">
        <v>1632</v>
      </c>
      <c r="D1131" s="52" t="s">
        <v>2099</v>
      </c>
      <c r="E1131" s="77" t="str">
        <f>IFERROR(TRIM(INDEX(_xlfn.TEXTSPLIT(Table3[[#This Row],[Name]],"|"),1,2)),"")</f>
        <v>Pre-alarm Hi</v>
      </c>
      <c r="F1131" s="52"/>
      <c r="G1131" s="33" t="s">
        <v>49</v>
      </c>
      <c r="H1131" s="33" t="s">
        <v>736</v>
      </c>
      <c r="I1131" s="33" t="s">
        <v>474</v>
      </c>
      <c r="J1131" s="90"/>
      <c r="K1131" s="33"/>
      <c r="L1131" s="57" t="str">
        <f>IFERROR(TRIM(INDEX(_xlfn.TEXTSPLIT(Table3[[#This Row],[Name]],"|"),1,2)),"")</f>
        <v>Pre-alarm Hi</v>
      </c>
    </row>
    <row r="1132" spans="1:12" ht="15" hidden="1" customHeight="1">
      <c r="A1132" s="56" t="s">
        <v>1167</v>
      </c>
      <c r="B1132" s="33" t="s">
        <v>1859</v>
      </c>
      <c r="C1132" s="33" t="s">
        <v>652</v>
      </c>
      <c r="D1132" s="52" t="s">
        <v>2100</v>
      </c>
      <c r="E1132" s="77" t="str">
        <f>IFERROR(TRIM(INDEX(_xlfn.TEXTSPLIT(Table3[[#This Row],[Name]],"|"),1,2)),"")</f>
        <v/>
      </c>
      <c r="F1132" s="52" t="str">
        <f>VLOOKUP(D1132,REF!$AA$1:$AB$149,2,0)</f>
        <v>FRTS-TI-1323C</v>
      </c>
      <c r="G1132" s="33" t="s">
        <v>49</v>
      </c>
      <c r="H1132" s="33" t="s">
        <v>474</v>
      </c>
      <c r="I1132" s="33" t="s">
        <v>474</v>
      </c>
      <c r="J1132" s="32"/>
      <c r="K1132" s="33"/>
      <c r="L1132" s="57" t="str">
        <f>IFERROR(TRIM(INDEX(_xlfn.TEXTSPLIT(Table3[[#This Row],[Name]],"|"),1,2)),"")</f>
        <v/>
      </c>
    </row>
    <row r="1133" spans="1:12" ht="15" hidden="1" customHeight="1">
      <c r="A1133" s="100" t="s">
        <v>1167</v>
      </c>
      <c r="B1133" s="33" t="s">
        <v>1859</v>
      </c>
      <c r="C1133" s="33" t="s">
        <v>1634</v>
      </c>
      <c r="D1133" s="52" t="s">
        <v>2101</v>
      </c>
      <c r="E1133" s="77" t="str">
        <f>IFERROR(TRIM(INDEX(_xlfn.TEXTSPLIT(Table3[[#This Row],[Name]],"|"),1,2)),"")</f>
        <v>Hi</v>
      </c>
      <c r="F1133" s="52">
        <v>115</v>
      </c>
      <c r="G1133" s="33" t="s">
        <v>49</v>
      </c>
      <c r="H1133" s="33" t="s">
        <v>736</v>
      </c>
      <c r="I1133" s="33" t="s">
        <v>474</v>
      </c>
      <c r="J1133" s="90"/>
      <c r="K1133" s="33"/>
      <c r="L1133" s="57" t="str">
        <f>IFERROR(TRIM(INDEX(_xlfn.TEXTSPLIT(Table3[[#This Row],[Name]],"|"),1,2)),"")</f>
        <v>Hi</v>
      </c>
    </row>
    <row r="1134" spans="1:12" ht="15" hidden="1" customHeight="1">
      <c r="A1134" s="56" t="s">
        <v>1167</v>
      </c>
      <c r="B1134" s="33" t="s">
        <v>1859</v>
      </c>
      <c r="C1134" s="33" t="s">
        <v>1635</v>
      </c>
      <c r="D1134" s="52" t="s">
        <v>2102</v>
      </c>
      <c r="E1134" s="77" t="str">
        <f>IFERROR(TRIM(INDEX(_xlfn.TEXTSPLIT(Table3[[#This Row],[Name]],"|"),1,2)),"")</f>
        <v>HiHi</v>
      </c>
      <c r="F1134" s="33"/>
      <c r="G1134" s="33" t="s">
        <v>49</v>
      </c>
      <c r="H1134" s="33" t="s">
        <v>736</v>
      </c>
      <c r="I1134" s="33" t="s">
        <v>474</v>
      </c>
      <c r="J1134" s="32"/>
      <c r="K1134" s="33"/>
      <c r="L1134" s="57" t="str">
        <f>IFERROR(TRIM(INDEX(_xlfn.TEXTSPLIT(Table3[[#This Row],[Name]],"|"),1,2)),"")</f>
        <v>HiHi</v>
      </c>
    </row>
    <row r="1135" spans="1:12" ht="15" hidden="1" customHeight="1">
      <c r="A1135" s="100" t="s">
        <v>1167</v>
      </c>
      <c r="B1135" s="33" t="s">
        <v>1859</v>
      </c>
      <c r="C1135" s="33" t="s">
        <v>1636</v>
      </c>
      <c r="D1135" s="52" t="s">
        <v>2103</v>
      </c>
      <c r="E1135" s="77" t="str">
        <f>IFERROR(TRIM(INDEX(_xlfn.TEXTSPLIT(Table3[[#This Row],[Name]],"|"),1,2)),"")</f>
        <v>Pre-alarm Hi</v>
      </c>
      <c r="F1135" s="52"/>
      <c r="G1135" s="33" t="s">
        <v>49</v>
      </c>
      <c r="H1135" s="33" t="s">
        <v>736</v>
      </c>
      <c r="I1135" s="33" t="s">
        <v>474</v>
      </c>
      <c r="J1135" s="90"/>
      <c r="K1135" s="33"/>
      <c r="L1135" s="57" t="str">
        <f>IFERROR(TRIM(INDEX(_xlfn.TEXTSPLIT(Table3[[#This Row],[Name]],"|"),1,2)),"")</f>
        <v>Pre-alarm Hi</v>
      </c>
    </row>
    <row r="1136" spans="1:12" ht="15" hidden="1" customHeight="1">
      <c r="A1136" s="56" t="s">
        <v>1167</v>
      </c>
      <c r="B1136" s="33" t="s">
        <v>1859</v>
      </c>
      <c r="C1136" s="33" t="s">
        <v>655</v>
      </c>
      <c r="D1136" s="52" t="s">
        <v>2104</v>
      </c>
      <c r="E1136" s="77" t="str">
        <f>IFERROR(TRIM(INDEX(_xlfn.TEXTSPLIT(Table3[[#This Row],[Name]],"|"),1,2)),"")</f>
        <v/>
      </c>
      <c r="F1136" s="52" t="str">
        <f>VLOOKUP(D1136,REF!$AA$1:$AB$149,2,0)</f>
        <v>FRTS-TI-1320A</v>
      </c>
      <c r="G1136" s="33" t="s">
        <v>49</v>
      </c>
      <c r="H1136" s="33" t="s">
        <v>474</v>
      </c>
      <c r="I1136" s="33" t="s">
        <v>474</v>
      </c>
      <c r="J1136" s="32"/>
      <c r="K1136" s="33"/>
      <c r="L1136" s="57" t="str">
        <f>IFERROR(TRIM(INDEX(_xlfn.TEXTSPLIT(Table3[[#This Row],[Name]],"|"),1,2)),"")</f>
        <v/>
      </c>
    </row>
    <row r="1137" spans="1:12" ht="15" hidden="1" customHeight="1">
      <c r="A1137" s="100" t="s">
        <v>1167</v>
      </c>
      <c r="B1137" s="33" t="s">
        <v>1859</v>
      </c>
      <c r="C1137" s="33" t="s">
        <v>1638</v>
      </c>
      <c r="D1137" s="52" t="s">
        <v>2105</v>
      </c>
      <c r="E1137" s="77" t="str">
        <f>IFERROR(TRIM(INDEX(_xlfn.TEXTSPLIT(Table3[[#This Row],[Name]],"|"),1,2)),"")</f>
        <v>Hi</v>
      </c>
      <c r="F1137" s="52"/>
      <c r="G1137" s="33" t="s">
        <v>49</v>
      </c>
      <c r="H1137" s="33" t="s">
        <v>736</v>
      </c>
      <c r="I1137" s="33" t="s">
        <v>474</v>
      </c>
      <c r="J1137" s="90"/>
      <c r="K1137" s="33"/>
      <c r="L1137" s="57" t="str">
        <f>IFERROR(TRIM(INDEX(_xlfn.TEXTSPLIT(Table3[[#This Row],[Name]],"|"),1,2)),"")</f>
        <v>Hi</v>
      </c>
    </row>
    <row r="1138" spans="1:12" ht="15" hidden="1" customHeight="1">
      <c r="A1138" s="56" t="s">
        <v>1167</v>
      </c>
      <c r="B1138" s="33" t="s">
        <v>1859</v>
      </c>
      <c r="C1138" s="33" t="s">
        <v>1639</v>
      </c>
      <c r="D1138" s="52" t="s">
        <v>2106</v>
      </c>
      <c r="E1138" s="77" t="str">
        <f>IFERROR(TRIM(INDEX(_xlfn.TEXTSPLIT(Table3[[#This Row],[Name]],"|"),1,2)),"")</f>
        <v>HiHi</v>
      </c>
      <c r="F1138" s="33">
        <v>85</v>
      </c>
      <c r="G1138" s="33" t="s">
        <v>49</v>
      </c>
      <c r="H1138" s="33" t="s">
        <v>736</v>
      </c>
      <c r="I1138" s="33" t="s">
        <v>474</v>
      </c>
      <c r="J1138" s="32"/>
      <c r="K1138" s="33"/>
      <c r="L1138" s="57" t="str">
        <f>IFERROR(TRIM(INDEX(_xlfn.TEXTSPLIT(Table3[[#This Row],[Name]],"|"),1,2)),"")</f>
        <v>HiHi</v>
      </c>
    </row>
    <row r="1139" spans="1:12" ht="15" hidden="1" customHeight="1">
      <c r="A1139" s="100" t="s">
        <v>1167</v>
      </c>
      <c r="B1139" s="33" t="s">
        <v>1859</v>
      </c>
      <c r="C1139" s="33" t="s">
        <v>1640</v>
      </c>
      <c r="D1139" s="52" t="s">
        <v>2107</v>
      </c>
      <c r="E1139" s="77" t="str">
        <f>IFERROR(TRIM(INDEX(_xlfn.TEXTSPLIT(Table3[[#This Row],[Name]],"|"),1,2)),"")</f>
        <v>Pre-alarm Hi</v>
      </c>
      <c r="F1139" s="52"/>
      <c r="G1139" s="33" t="s">
        <v>49</v>
      </c>
      <c r="H1139" s="33" t="s">
        <v>736</v>
      </c>
      <c r="I1139" s="33" t="s">
        <v>474</v>
      </c>
      <c r="J1139" s="90"/>
      <c r="K1139" s="33"/>
      <c r="L1139" s="57" t="str">
        <f>IFERROR(TRIM(INDEX(_xlfn.TEXTSPLIT(Table3[[#This Row],[Name]],"|"),1,2)),"")</f>
        <v>Pre-alarm Hi</v>
      </c>
    </row>
    <row r="1140" spans="1:12" ht="15" hidden="1" customHeight="1">
      <c r="A1140" s="56" t="s">
        <v>1167</v>
      </c>
      <c r="B1140" s="33" t="s">
        <v>1859</v>
      </c>
      <c r="C1140" s="33" t="s">
        <v>658</v>
      </c>
      <c r="D1140" s="52" t="s">
        <v>2108</v>
      </c>
      <c r="E1140" s="77" t="str">
        <f>IFERROR(TRIM(INDEX(_xlfn.TEXTSPLIT(Table3[[#This Row],[Name]],"|"),1,2)),"")</f>
        <v/>
      </c>
      <c r="F1140" s="52" t="str">
        <f>VLOOKUP(D1140,REF!$AA$1:$AB$149,2,0)</f>
        <v>FRTS-TI-1320C</v>
      </c>
      <c r="G1140" s="33" t="s">
        <v>49</v>
      </c>
      <c r="H1140" s="33" t="s">
        <v>474</v>
      </c>
      <c r="I1140" s="33" t="s">
        <v>474</v>
      </c>
      <c r="J1140" s="32"/>
      <c r="K1140" s="33"/>
      <c r="L1140" s="57" t="str">
        <f>IFERROR(TRIM(INDEX(_xlfn.TEXTSPLIT(Table3[[#This Row],[Name]],"|"),1,2)),"")</f>
        <v/>
      </c>
    </row>
    <row r="1141" spans="1:12" ht="15" hidden="1" customHeight="1">
      <c r="A1141" s="100" t="s">
        <v>1167</v>
      </c>
      <c r="B1141" s="33" t="s">
        <v>1859</v>
      </c>
      <c r="C1141" s="33" t="s">
        <v>1642</v>
      </c>
      <c r="D1141" s="52" t="s">
        <v>2109</v>
      </c>
      <c r="E1141" s="77" t="str">
        <f>IFERROR(TRIM(INDEX(_xlfn.TEXTSPLIT(Table3[[#This Row],[Name]],"|"),1,2)),"")</f>
        <v>Hi</v>
      </c>
      <c r="F1141" s="52">
        <v>80</v>
      </c>
      <c r="G1141" s="33" t="s">
        <v>49</v>
      </c>
      <c r="H1141" s="33" t="s">
        <v>736</v>
      </c>
      <c r="I1141" s="33" t="s">
        <v>474</v>
      </c>
      <c r="J1141" s="90"/>
      <c r="K1141" s="33"/>
      <c r="L1141" s="57" t="str">
        <f>IFERROR(TRIM(INDEX(_xlfn.TEXTSPLIT(Table3[[#This Row],[Name]],"|"),1,2)),"")</f>
        <v>Hi</v>
      </c>
    </row>
    <row r="1142" spans="1:12" ht="15" hidden="1" customHeight="1">
      <c r="A1142" s="56" t="s">
        <v>1167</v>
      </c>
      <c r="B1142" s="33" t="s">
        <v>1859</v>
      </c>
      <c r="C1142" s="33" t="s">
        <v>1643</v>
      </c>
      <c r="D1142" s="52" t="s">
        <v>2110</v>
      </c>
      <c r="E1142" s="77" t="str">
        <f>IFERROR(TRIM(INDEX(_xlfn.TEXTSPLIT(Table3[[#This Row],[Name]],"|"),1,2)),"")</f>
        <v>HiHi</v>
      </c>
      <c r="F1142" s="33"/>
      <c r="G1142" s="33" t="s">
        <v>49</v>
      </c>
      <c r="H1142" s="33" t="s">
        <v>736</v>
      </c>
      <c r="I1142" s="33" t="s">
        <v>474</v>
      </c>
      <c r="J1142" s="32"/>
      <c r="K1142" s="33"/>
      <c r="L1142" s="57" t="str">
        <f>IFERROR(TRIM(INDEX(_xlfn.TEXTSPLIT(Table3[[#This Row],[Name]],"|"),1,2)),"")</f>
        <v>HiHi</v>
      </c>
    </row>
    <row r="1143" spans="1:12" ht="15" hidden="1" customHeight="1">
      <c r="A1143" s="100" t="s">
        <v>1167</v>
      </c>
      <c r="B1143" s="33" t="s">
        <v>1859</v>
      </c>
      <c r="C1143" s="33" t="s">
        <v>1644</v>
      </c>
      <c r="D1143" s="52" t="s">
        <v>2111</v>
      </c>
      <c r="E1143" s="77" t="str">
        <f>IFERROR(TRIM(INDEX(_xlfn.TEXTSPLIT(Table3[[#This Row],[Name]],"|"),1,2)),"")</f>
        <v>Pre-alarm Hi</v>
      </c>
      <c r="F1143" s="52"/>
      <c r="G1143" s="33" t="s">
        <v>49</v>
      </c>
      <c r="H1143" s="33" t="s">
        <v>736</v>
      </c>
      <c r="I1143" s="33" t="s">
        <v>474</v>
      </c>
      <c r="J1143" s="90"/>
      <c r="K1143" s="33"/>
      <c r="L1143" s="57" t="str">
        <f>IFERROR(TRIM(INDEX(_xlfn.TEXTSPLIT(Table3[[#This Row],[Name]],"|"),1,2)),"")</f>
        <v>Pre-alarm Hi</v>
      </c>
    </row>
    <row r="1144" spans="1:12" ht="15" hidden="1" customHeight="1">
      <c r="A1144" s="56" t="s">
        <v>1167</v>
      </c>
      <c r="B1144" s="33" t="s">
        <v>1859</v>
      </c>
      <c r="C1144" s="33" t="s">
        <v>661</v>
      </c>
      <c r="D1144" s="52" t="s">
        <v>2112</v>
      </c>
      <c r="E1144" s="77" t="str">
        <f>IFERROR(TRIM(INDEX(_xlfn.TEXTSPLIT(Table3[[#This Row],[Name]],"|"),1,2)),"")</f>
        <v/>
      </c>
      <c r="F1144" s="52" t="str">
        <f>VLOOKUP(D1144,REF!$AA$1:$AB$149,2,0)</f>
        <v>FRTS-TI-1321A</v>
      </c>
      <c r="G1144" s="33" t="s">
        <v>49</v>
      </c>
      <c r="H1144" s="33" t="s">
        <v>474</v>
      </c>
      <c r="I1144" s="33" t="s">
        <v>474</v>
      </c>
      <c r="J1144" s="32"/>
      <c r="K1144" s="33"/>
      <c r="L1144" s="57" t="str">
        <f>IFERROR(TRIM(INDEX(_xlfn.TEXTSPLIT(Table3[[#This Row],[Name]],"|"),1,2)),"")</f>
        <v/>
      </c>
    </row>
    <row r="1145" spans="1:12" ht="15" hidden="1" customHeight="1">
      <c r="A1145" s="100" t="s">
        <v>1167</v>
      </c>
      <c r="B1145" s="33" t="s">
        <v>1859</v>
      </c>
      <c r="C1145" s="33" t="s">
        <v>1646</v>
      </c>
      <c r="D1145" s="52" t="s">
        <v>2113</v>
      </c>
      <c r="E1145" s="77" t="str">
        <f>IFERROR(TRIM(INDEX(_xlfn.TEXTSPLIT(Table3[[#This Row],[Name]],"|"),1,2)),"")</f>
        <v>Hi</v>
      </c>
      <c r="F1145" s="52"/>
      <c r="G1145" s="33" t="s">
        <v>49</v>
      </c>
      <c r="H1145" s="33" t="s">
        <v>736</v>
      </c>
      <c r="I1145" s="33" t="s">
        <v>474</v>
      </c>
      <c r="J1145" s="90"/>
      <c r="K1145" s="33"/>
      <c r="L1145" s="57" t="str">
        <f>IFERROR(TRIM(INDEX(_xlfn.TEXTSPLIT(Table3[[#This Row],[Name]],"|"),1,2)),"")</f>
        <v>Hi</v>
      </c>
    </row>
    <row r="1146" spans="1:12" ht="15" hidden="1" customHeight="1">
      <c r="A1146" s="56" t="s">
        <v>1167</v>
      </c>
      <c r="B1146" s="33" t="s">
        <v>1859</v>
      </c>
      <c r="C1146" s="33" t="s">
        <v>1647</v>
      </c>
      <c r="D1146" s="52" t="s">
        <v>2114</v>
      </c>
      <c r="E1146" s="77" t="str">
        <f>IFERROR(TRIM(INDEX(_xlfn.TEXTSPLIT(Table3[[#This Row],[Name]],"|"),1,2)),"")</f>
        <v>HiHi</v>
      </c>
      <c r="F1146" s="33">
        <v>85</v>
      </c>
      <c r="G1146" s="33" t="s">
        <v>49</v>
      </c>
      <c r="H1146" s="33" t="s">
        <v>736</v>
      </c>
      <c r="I1146" s="33" t="s">
        <v>474</v>
      </c>
      <c r="J1146" s="32"/>
      <c r="K1146" s="33"/>
      <c r="L1146" s="57" t="str">
        <f>IFERROR(TRIM(INDEX(_xlfn.TEXTSPLIT(Table3[[#This Row],[Name]],"|"),1,2)),"")</f>
        <v>HiHi</v>
      </c>
    </row>
    <row r="1147" spans="1:12" ht="15" hidden="1" customHeight="1">
      <c r="A1147" s="100" t="s">
        <v>1167</v>
      </c>
      <c r="B1147" s="33" t="s">
        <v>1859</v>
      </c>
      <c r="C1147" s="33" t="s">
        <v>1648</v>
      </c>
      <c r="D1147" s="52" t="s">
        <v>2115</v>
      </c>
      <c r="E1147" s="77" t="str">
        <f>IFERROR(TRIM(INDEX(_xlfn.TEXTSPLIT(Table3[[#This Row],[Name]],"|"),1,2)),"")</f>
        <v>Pre-alarm Hi</v>
      </c>
      <c r="F1147" s="52"/>
      <c r="G1147" s="33" t="s">
        <v>49</v>
      </c>
      <c r="H1147" s="33" t="s">
        <v>736</v>
      </c>
      <c r="I1147" s="33" t="s">
        <v>474</v>
      </c>
      <c r="J1147" s="90"/>
      <c r="K1147" s="33"/>
      <c r="L1147" s="57" t="str">
        <f>IFERROR(TRIM(INDEX(_xlfn.TEXTSPLIT(Table3[[#This Row],[Name]],"|"),1,2)),"")</f>
        <v>Pre-alarm Hi</v>
      </c>
    </row>
    <row r="1148" spans="1:12" ht="15" hidden="1" customHeight="1">
      <c r="A1148" s="56" t="s">
        <v>1167</v>
      </c>
      <c r="B1148" s="33" t="s">
        <v>1859</v>
      </c>
      <c r="C1148" s="33" t="s">
        <v>664</v>
      </c>
      <c r="D1148" s="52" t="s">
        <v>2116</v>
      </c>
      <c r="E1148" s="77" t="str">
        <f>IFERROR(TRIM(INDEX(_xlfn.TEXTSPLIT(Table3[[#This Row],[Name]],"|"),1,2)),"")</f>
        <v/>
      </c>
      <c r="F1148" s="52" t="str">
        <f>VLOOKUP(D1148,REF!$AA$1:$AB$149,2,0)</f>
        <v>FRTS-TI-1321C</v>
      </c>
      <c r="G1148" s="33" t="s">
        <v>49</v>
      </c>
      <c r="H1148" s="33" t="s">
        <v>474</v>
      </c>
      <c r="I1148" s="33" t="s">
        <v>474</v>
      </c>
      <c r="J1148" s="32"/>
      <c r="K1148" s="33"/>
      <c r="L1148" s="57" t="str">
        <f>IFERROR(TRIM(INDEX(_xlfn.TEXTSPLIT(Table3[[#This Row],[Name]],"|"),1,2)),"")</f>
        <v/>
      </c>
    </row>
    <row r="1149" spans="1:12" ht="15" hidden="1" customHeight="1">
      <c r="A1149" s="100" t="s">
        <v>1167</v>
      </c>
      <c r="B1149" s="33" t="s">
        <v>1859</v>
      </c>
      <c r="C1149" s="33" t="s">
        <v>1650</v>
      </c>
      <c r="D1149" s="52" t="s">
        <v>2117</v>
      </c>
      <c r="E1149" s="77" t="str">
        <f>IFERROR(TRIM(INDEX(_xlfn.TEXTSPLIT(Table3[[#This Row],[Name]],"|"),1,2)),"")</f>
        <v>Hi</v>
      </c>
      <c r="F1149" s="52">
        <v>80</v>
      </c>
      <c r="G1149" s="33" t="s">
        <v>49</v>
      </c>
      <c r="H1149" s="33" t="s">
        <v>736</v>
      </c>
      <c r="I1149" s="33" t="s">
        <v>474</v>
      </c>
      <c r="J1149" s="90"/>
      <c r="K1149" s="33"/>
      <c r="L1149" s="57" t="str">
        <f>IFERROR(TRIM(INDEX(_xlfn.TEXTSPLIT(Table3[[#This Row],[Name]],"|"),1,2)),"")</f>
        <v>Hi</v>
      </c>
    </row>
    <row r="1150" spans="1:12" ht="15" hidden="1" customHeight="1">
      <c r="A1150" s="56" t="s">
        <v>1167</v>
      </c>
      <c r="B1150" s="33" t="s">
        <v>1859</v>
      </c>
      <c r="C1150" s="33" t="s">
        <v>1651</v>
      </c>
      <c r="D1150" s="52" t="s">
        <v>2118</v>
      </c>
      <c r="E1150" s="77" t="str">
        <f>IFERROR(TRIM(INDEX(_xlfn.TEXTSPLIT(Table3[[#This Row],[Name]],"|"),1,2)),"")</f>
        <v>HiHi</v>
      </c>
      <c r="F1150" s="33"/>
      <c r="G1150" s="33" t="s">
        <v>49</v>
      </c>
      <c r="H1150" s="33" t="s">
        <v>736</v>
      </c>
      <c r="I1150" s="33" t="s">
        <v>474</v>
      </c>
      <c r="J1150" s="32"/>
      <c r="K1150" s="33"/>
      <c r="L1150" s="57" t="str">
        <f>IFERROR(TRIM(INDEX(_xlfn.TEXTSPLIT(Table3[[#This Row],[Name]],"|"),1,2)),"")</f>
        <v>HiHi</v>
      </c>
    </row>
    <row r="1151" spans="1:12" ht="15" hidden="1" customHeight="1">
      <c r="A1151" s="100" t="s">
        <v>1167</v>
      </c>
      <c r="B1151" s="33" t="s">
        <v>1859</v>
      </c>
      <c r="C1151" s="33" t="s">
        <v>1652</v>
      </c>
      <c r="D1151" s="52" t="s">
        <v>2119</v>
      </c>
      <c r="E1151" s="77" t="str">
        <f>IFERROR(TRIM(INDEX(_xlfn.TEXTSPLIT(Table3[[#This Row],[Name]],"|"),1,2)),"")</f>
        <v>Pre-alarm Hi</v>
      </c>
      <c r="F1151" s="52"/>
      <c r="G1151" s="33" t="s">
        <v>49</v>
      </c>
      <c r="H1151" s="33" t="s">
        <v>736</v>
      </c>
      <c r="I1151" s="33" t="s">
        <v>474</v>
      </c>
      <c r="J1151" s="90"/>
      <c r="K1151" s="33"/>
      <c r="L1151" s="57" t="str">
        <f>IFERROR(TRIM(INDEX(_xlfn.TEXTSPLIT(Table3[[#This Row],[Name]],"|"),1,2)),"")</f>
        <v>Pre-alarm Hi</v>
      </c>
    </row>
    <row r="1152" spans="1:12" ht="15" hidden="1" customHeight="1">
      <c r="A1152" s="56" t="s">
        <v>1167</v>
      </c>
      <c r="B1152" s="33" t="s">
        <v>1859</v>
      </c>
      <c r="C1152" s="33" t="s">
        <v>1653</v>
      </c>
      <c r="D1152" s="52" t="s">
        <v>2120</v>
      </c>
      <c r="E1152" s="77" t="str">
        <f>IFERROR(TRIM(INDEX(_xlfn.TEXTSPLIT(Table3[[#This Row],[Name]],"|"),1,2)),"")</f>
        <v/>
      </c>
      <c r="F1152" s="52" t="str">
        <f>VLOOKUP(D1152,REF!$AA$1:$AB$149,2,0)</f>
        <v>FRTS-TI-1326A</v>
      </c>
      <c r="G1152" s="33" t="s">
        <v>49</v>
      </c>
      <c r="H1152" s="33" t="s">
        <v>474</v>
      </c>
      <c r="I1152" s="33" t="s">
        <v>474</v>
      </c>
      <c r="J1152" s="32"/>
      <c r="K1152" s="33"/>
      <c r="L1152" s="57" t="str">
        <f>IFERROR(TRIM(INDEX(_xlfn.TEXTSPLIT(Table3[[#This Row],[Name]],"|"),1,2)),"")</f>
        <v/>
      </c>
    </row>
    <row r="1153" spans="1:12" ht="15" hidden="1" customHeight="1">
      <c r="A1153" s="100" t="s">
        <v>1167</v>
      </c>
      <c r="B1153" s="33" t="s">
        <v>1859</v>
      </c>
      <c r="C1153" s="33" t="s">
        <v>1655</v>
      </c>
      <c r="D1153" s="52" t="s">
        <v>2121</v>
      </c>
      <c r="E1153" s="77" t="str">
        <f>IFERROR(TRIM(INDEX(_xlfn.TEXTSPLIT(Table3[[#This Row],[Name]],"|"),1,2)),"")</f>
        <v>Hi</v>
      </c>
      <c r="F1153" s="52"/>
      <c r="G1153" s="33" t="s">
        <v>49</v>
      </c>
      <c r="H1153" s="33" t="s">
        <v>736</v>
      </c>
      <c r="I1153" s="33" t="s">
        <v>474</v>
      </c>
      <c r="J1153" s="90"/>
      <c r="K1153" s="33"/>
      <c r="L1153" s="57" t="str">
        <f>IFERROR(TRIM(INDEX(_xlfn.TEXTSPLIT(Table3[[#This Row],[Name]],"|"),1,2)),"")</f>
        <v>Hi</v>
      </c>
    </row>
    <row r="1154" spans="1:12" ht="15" hidden="1" customHeight="1">
      <c r="A1154" s="56" t="s">
        <v>1167</v>
      </c>
      <c r="B1154" s="33" t="s">
        <v>1859</v>
      </c>
      <c r="C1154" s="33" t="s">
        <v>1656</v>
      </c>
      <c r="D1154" s="52" t="s">
        <v>2122</v>
      </c>
      <c r="E1154" s="77" t="str">
        <f>IFERROR(TRIM(INDEX(_xlfn.TEXTSPLIT(Table3[[#This Row],[Name]],"|"),1,2)),"")</f>
        <v>HiHi</v>
      </c>
      <c r="F1154" s="33">
        <v>85</v>
      </c>
      <c r="G1154" s="33" t="s">
        <v>49</v>
      </c>
      <c r="H1154" s="33" t="s">
        <v>736</v>
      </c>
      <c r="I1154" s="33" t="s">
        <v>474</v>
      </c>
      <c r="J1154" s="32"/>
      <c r="K1154" s="33"/>
      <c r="L1154" s="57" t="str">
        <f>IFERROR(TRIM(INDEX(_xlfn.TEXTSPLIT(Table3[[#This Row],[Name]],"|"),1,2)),"")</f>
        <v>HiHi</v>
      </c>
    </row>
    <row r="1155" spans="1:12" ht="15" hidden="1" customHeight="1">
      <c r="A1155" s="100" t="s">
        <v>1167</v>
      </c>
      <c r="B1155" s="33" t="s">
        <v>1859</v>
      </c>
      <c r="C1155" s="33" t="s">
        <v>1657</v>
      </c>
      <c r="D1155" s="52" t="s">
        <v>2123</v>
      </c>
      <c r="E1155" s="77" t="str">
        <f>IFERROR(TRIM(INDEX(_xlfn.TEXTSPLIT(Table3[[#This Row],[Name]],"|"),1,2)),"")</f>
        <v>Pre-alarm Hi</v>
      </c>
      <c r="F1155" s="52"/>
      <c r="G1155" s="33" t="s">
        <v>49</v>
      </c>
      <c r="H1155" s="33" t="s">
        <v>736</v>
      </c>
      <c r="I1155" s="33" t="s">
        <v>474</v>
      </c>
      <c r="J1155" s="90"/>
      <c r="K1155" s="33"/>
      <c r="L1155" s="57" t="str">
        <f>IFERROR(TRIM(INDEX(_xlfn.TEXTSPLIT(Table3[[#This Row],[Name]],"|"),1,2)),"")</f>
        <v>Pre-alarm Hi</v>
      </c>
    </row>
    <row r="1156" spans="1:12" ht="15" hidden="1" customHeight="1">
      <c r="A1156" s="56" t="s">
        <v>1167</v>
      </c>
      <c r="B1156" s="33" t="s">
        <v>1859</v>
      </c>
      <c r="C1156" s="33" t="s">
        <v>1658</v>
      </c>
      <c r="D1156" s="52" t="s">
        <v>2124</v>
      </c>
      <c r="E1156" s="77" t="str">
        <f>IFERROR(TRIM(INDEX(_xlfn.TEXTSPLIT(Table3[[#This Row],[Name]],"|"),1,2)),"")</f>
        <v/>
      </c>
      <c r="F1156" s="52" t="str">
        <f>VLOOKUP(D1156,REF!$AA$1:$AB$149,2,0)</f>
        <v>FRTS-TI-1326C</v>
      </c>
      <c r="G1156" s="33" t="s">
        <v>49</v>
      </c>
      <c r="H1156" s="33" t="s">
        <v>474</v>
      </c>
      <c r="I1156" s="33" t="s">
        <v>474</v>
      </c>
      <c r="J1156" s="32"/>
      <c r="K1156" s="33"/>
      <c r="L1156" s="57" t="str">
        <f>IFERROR(TRIM(INDEX(_xlfn.TEXTSPLIT(Table3[[#This Row],[Name]],"|"),1,2)),"")</f>
        <v/>
      </c>
    </row>
    <row r="1157" spans="1:12" ht="15" hidden="1" customHeight="1">
      <c r="A1157" s="100" t="s">
        <v>1167</v>
      </c>
      <c r="B1157" s="33" t="s">
        <v>1859</v>
      </c>
      <c r="C1157" s="33" t="s">
        <v>1660</v>
      </c>
      <c r="D1157" s="52" t="s">
        <v>2125</v>
      </c>
      <c r="E1157" s="77" t="str">
        <f>IFERROR(TRIM(INDEX(_xlfn.TEXTSPLIT(Table3[[#This Row],[Name]],"|"),1,2)),"")</f>
        <v>Hi</v>
      </c>
      <c r="F1157" s="52">
        <v>80</v>
      </c>
      <c r="G1157" s="33" t="s">
        <v>49</v>
      </c>
      <c r="H1157" s="33" t="s">
        <v>736</v>
      </c>
      <c r="I1157" s="33" t="s">
        <v>474</v>
      </c>
      <c r="J1157" s="90"/>
      <c r="K1157" s="33"/>
      <c r="L1157" s="57" t="str">
        <f>IFERROR(TRIM(INDEX(_xlfn.TEXTSPLIT(Table3[[#This Row],[Name]],"|"),1,2)),"")</f>
        <v>Hi</v>
      </c>
    </row>
    <row r="1158" spans="1:12" ht="15" hidden="1" customHeight="1">
      <c r="A1158" s="56" t="s">
        <v>1167</v>
      </c>
      <c r="B1158" s="33" t="s">
        <v>1859</v>
      </c>
      <c r="C1158" s="33" t="s">
        <v>1661</v>
      </c>
      <c r="D1158" s="52" t="s">
        <v>2126</v>
      </c>
      <c r="E1158" s="77" t="str">
        <f>IFERROR(TRIM(INDEX(_xlfn.TEXTSPLIT(Table3[[#This Row],[Name]],"|"),1,2)),"")</f>
        <v>HiHi</v>
      </c>
      <c r="F1158" s="33"/>
      <c r="G1158" s="33" t="s">
        <v>49</v>
      </c>
      <c r="H1158" s="33" t="s">
        <v>736</v>
      </c>
      <c r="I1158" s="33" t="s">
        <v>474</v>
      </c>
      <c r="J1158" s="32"/>
      <c r="K1158" s="33"/>
      <c r="L1158" s="57" t="str">
        <f>IFERROR(TRIM(INDEX(_xlfn.TEXTSPLIT(Table3[[#This Row],[Name]],"|"),1,2)),"")</f>
        <v>HiHi</v>
      </c>
    </row>
    <row r="1159" spans="1:12" ht="15" hidden="1" customHeight="1">
      <c r="A1159" s="100" t="s">
        <v>1167</v>
      </c>
      <c r="B1159" s="33" t="s">
        <v>1859</v>
      </c>
      <c r="C1159" s="33" t="s">
        <v>1662</v>
      </c>
      <c r="D1159" s="52" t="s">
        <v>2127</v>
      </c>
      <c r="E1159" s="77" t="str">
        <f>IFERROR(TRIM(INDEX(_xlfn.TEXTSPLIT(Table3[[#This Row],[Name]],"|"),1,2)),"")</f>
        <v>Pre-alarm Hi</v>
      </c>
      <c r="F1159" s="52"/>
      <c r="G1159" s="33" t="s">
        <v>49</v>
      </c>
      <c r="H1159" s="33" t="s">
        <v>736</v>
      </c>
      <c r="I1159" s="33" t="s">
        <v>474</v>
      </c>
      <c r="J1159" s="90"/>
      <c r="K1159" s="33"/>
      <c r="L1159" s="57" t="str">
        <f>IFERROR(TRIM(INDEX(_xlfn.TEXTSPLIT(Table3[[#This Row],[Name]],"|"),1,2)),"")</f>
        <v>Pre-alarm Hi</v>
      </c>
    </row>
    <row r="1160" spans="1:12" ht="15" hidden="1" customHeight="1">
      <c r="A1160" s="56" t="s">
        <v>1167</v>
      </c>
      <c r="B1160" s="33" t="s">
        <v>1859</v>
      </c>
      <c r="C1160" s="33" t="s">
        <v>1663</v>
      </c>
      <c r="D1160" s="52" t="s">
        <v>2128</v>
      </c>
      <c r="E1160" s="77" t="str">
        <f>IFERROR(TRIM(INDEX(_xlfn.TEXTSPLIT(Table3[[#This Row],[Name]],"|"),1,2)),"")</f>
        <v/>
      </c>
      <c r="F1160" s="52" t="str">
        <f>VLOOKUP(D1160,REF!$AA$1:$AB$149,2,0)</f>
        <v>FRTS-TI-1327A</v>
      </c>
      <c r="G1160" s="33" t="s">
        <v>49</v>
      </c>
      <c r="H1160" s="33" t="s">
        <v>474</v>
      </c>
      <c r="I1160" s="33" t="s">
        <v>474</v>
      </c>
      <c r="J1160" s="32"/>
      <c r="K1160" s="33"/>
      <c r="L1160" s="57" t="str">
        <f>IFERROR(TRIM(INDEX(_xlfn.TEXTSPLIT(Table3[[#This Row],[Name]],"|"),1,2)),"")</f>
        <v/>
      </c>
    </row>
    <row r="1161" spans="1:12" ht="15" hidden="1" customHeight="1">
      <c r="A1161" s="100" t="s">
        <v>1167</v>
      </c>
      <c r="B1161" s="33" t="s">
        <v>1859</v>
      </c>
      <c r="C1161" s="33" t="s">
        <v>1665</v>
      </c>
      <c r="D1161" s="52" t="s">
        <v>2129</v>
      </c>
      <c r="E1161" s="77" t="str">
        <f>IFERROR(TRIM(INDEX(_xlfn.TEXTSPLIT(Table3[[#This Row],[Name]],"|"),1,2)),"")</f>
        <v>Hi</v>
      </c>
      <c r="F1161" s="52"/>
      <c r="G1161" s="33" t="s">
        <v>49</v>
      </c>
      <c r="H1161" s="33" t="s">
        <v>736</v>
      </c>
      <c r="I1161" s="33" t="s">
        <v>474</v>
      </c>
      <c r="J1161" s="90"/>
      <c r="K1161" s="33"/>
      <c r="L1161" s="57" t="str">
        <f>IFERROR(TRIM(INDEX(_xlfn.TEXTSPLIT(Table3[[#This Row],[Name]],"|"),1,2)),"")</f>
        <v>Hi</v>
      </c>
    </row>
    <row r="1162" spans="1:12" ht="15" hidden="1" customHeight="1">
      <c r="A1162" s="56" t="s">
        <v>1167</v>
      </c>
      <c r="B1162" s="33" t="s">
        <v>1859</v>
      </c>
      <c r="C1162" s="33" t="s">
        <v>1666</v>
      </c>
      <c r="D1162" s="52" t="s">
        <v>2130</v>
      </c>
      <c r="E1162" s="77" t="str">
        <f>IFERROR(TRIM(INDEX(_xlfn.TEXTSPLIT(Table3[[#This Row],[Name]],"|"),1,2)),"")</f>
        <v>HiHi</v>
      </c>
      <c r="F1162" s="33">
        <v>85</v>
      </c>
      <c r="G1162" s="33" t="s">
        <v>49</v>
      </c>
      <c r="H1162" s="33" t="s">
        <v>736</v>
      </c>
      <c r="I1162" s="33" t="s">
        <v>474</v>
      </c>
      <c r="J1162" s="32"/>
      <c r="K1162" s="33"/>
      <c r="L1162" s="57" t="str">
        <f>IFERROR(TRIM(INDEX(_xlfn.TEXTSPLIT(Table3[[#This Row],[Name]],"|"),1,2)),"")</f>
        <v>HiHi</v>
      </c>
    </row>
    <row r="1163" spans="1:12" ht="15" hidden="1" customHeight="1">
      <c r="A1163" s="100" t="s">
        <v>1167</v>
      </c>
      <c r="B1163" s="33" t="s">
        <v>1859</v>
      </c>
      <c r="C1163" s="33" t="s">
        <v>1667</v>
      </c>
      <c r="D1163" s="52" t="s">
        <v>2131</v>
      </c>
      <c r="E1163" s="77" t="str">
        <f>IFERROR(TRIM(INDEX(_xlfn.TEXTSPLIT(Table3[[#This Row],[Name]],"|"),1,2)),"")</f>
        <v>Pre-alarm Hi</v>
      </c>
      <c r="F1163" s="52"/>
      <c r="G1163" s="33" t="s">
        <v>49</v>
      </c>
      <c r="H1163" s="33" t="s">
        <v>736</v>
      </c>
      <c r="I1163" s="33" t="s">
        <v>474</v>
      </c>
      <c r="J1163" s="90"/>
      <c r="K1163" s="33"/>
      <c r="L1163" s="57" t="str">
        <f>IFERROR(TRIM(INDEX(_xlfn.TEXTSPLIT(Table3[[#This Row],[Name]],"|"),1,2)),"")</f>
        <v>Pre-alarm Hi</v>
      </c>
    </row>
    <row r="1164" spans="1:12" ht="15" hidden="1" customHeight="1">
      <c r="A1164" s="56" t="s">
        <v>1167</v>
      </c>
      <c r="B1164" s="33" t="s">
        <v>1859</v>
      </c>
      <c r="C1164" s="33" t="s">
        <v>1668</v>
      </c>
      <c r="D1164" s="52" t="s">
        <v>2132</v>
      </c>
      <c r="E1164" s="77" t="str">
        <f>IFERROR(TRIM(INDEX(_xlfn.TEXTSPLIT(Table3[[#This Row],[Name]],"|"),1,2)),"")</f>
        <v/>
      </c>
      <c r="F1164" s="52" t="str">
        <f>VLOOKUP(D1164,REF!$AA$1:$AB$149,2,0)</f>
        <v>FRTS-TI-1327C</v>
      </c>
      <c r="G1164" s="33" t="s">
        <v>49</v>
      </c>
      <c r="H1164" s="33" t="s">
        <v>474</v>
      </c>
      <c r="I1164" s="33" t="s">
        <v>474</v>
      </c>
      <c r="J1164" s="32"/>
      <c r="K1164" s="33"/>
      <c r="L1164" s="57" t="str">
        <f>IFERROR(TRIM(INDEX(_xlfn.TEXTSPLIT(Table3[[#This Row],[Name]],"|"),1,2)),"")</f>
        <v/>
      </c>
    </row>
    <row r="1165" spans="1:12" ht="15" hidden="1" customHeight="1">
      <c r="A1165" s="100" t="s">
        <v>1167</v>
      </c>
      <c r="B1165" s="33" t="s">
        <v>1859</v>
      </c>
      <c r="C1165" s="33" t="s">
        <v>1670</v>
      </c>
      <c r="D1165" s="52" t="s">
        <v>2133</v>
      </c>
      <c r="E1165" s="77" t="str">
        <f>IFERROR(TRIM(INDEX(_xlfn.TEXTSPLIT(Table3[[#This Row],[Name]],"|"),1,2)),"")</f>
        <v>Hi</v>
      </c>
      <c r="F1165" s="52">
        <v>80</v>
      </c>
      <c r="G1165" s="33" t="s">
        <v>49</v>
      </c>
      <c r="H1165" s="33" t="s">
        <v>736</v>
      </c>
      <c r="I1165" s="33" t="s">
        <v>474</v>
      </c>
      <c r="J1165" s="90"/>
      <c r="K1165" s="33"/>
      <c r="L1165" s="57" t="str">
        <f>IFERROR(TRIM(INDEX(_xlfn.TEXTSPLIT(Table3[[#This Row],[Name]],"|"),1,2)),"")</f>
        <v>Hi</v>
      </c>
    </row>
    <row r="1166" spans="1:12" ht="15" hidden="1" customHeight="1">
      <c r="A1166" s="56" t="s">
        <v>1167</v>
      </c>
      <c r="B1166" s="33" t="s">
        <v>1859</v>
      </c>
      <c r="C1166" s="33" t="s">
        <v>1671</v>
      </c>
      <c r="D1166" s="52" t="s">
        <v>2134</v>
      </c>
      <c r="E1166" s="77" t="str">
        <f>IFERROR(TRIM(INDEX(_xlfn.TEXTSPLIT(Table3[[#This Row],[Name]],"|"),1,2)),"")</f>
        <v>HiHi</v>
      </c>
      <c r="F1166" s="33"/>
      <c r="G1166" s="33" t="s">
        <v>49</v>
      </c>
      <c r="H1166" s="33" t="s">
        <v>736</v>
      </c>
      <c r="I1166" s="33" t="s">
        <v>474</v>
      </c>
      <c r="J1166" s="32"/>
      <c r="K1166" s="33"/>
      <c r="L1166" s="57" t="str">
        <f>IFERROR(TRIM(INDEX(_xlfn.TEXTSPLIT(Table3[[#This Row],[Name]],"|"),1,2)),"")</f>
        <v>HiHi</v>
      </c>
    </row>
    <row r="1167" spans="1:12" ht="15" hidden="1" customHeight="1">
      <c r="A1167" s="100" t="s">
        <v>1167</v>
      </c>
      <c r="B1167" s="33" t="s">
        <v>1859</v>
      </c>
      <c r="C1167" s="33" t="s">
        <v>1672</v>
      </c>
      <c r="D1167" s="52" t="s">
        <v>2135</v>
      </c>
      <c r="E1167" s="77" t="str">
        <f>IFERROR(TRIM(INDEX(_xlfn.TEXTSPLIT(Table3[[#This Row],[Name]],"|"),1,2)),"")</f>
        <v>Pre-alarm Hi</v>
      </c>
      <c r="F1167" s="52"/>
      <c r="G1167" s="33" t="s">
        <v>49</v>
      </c>
      <c r="H1167" s="33" t="s">
        <v>736</v>
      </c>
      <c r="I1167" s="33" t="s">
        <v>474</v>
      </c>
      <c r="J1167" s="90"/>
      <c r="K1167" s="33"/>
      <c r="L1167" s="57" t="str">
        <f>IFERROR(TRIM(INDEX(_xlfn.TEXTSPLIT(Table3[[#This Row],[Name]],"|"),1,2)),"")</f>
        <v>Pre-alarm Hi</v>
      </c>
    </row>
    <row r="1168" spans="1:12" ht="15" hidden="1" customHeight="1">
      <c r="A1168" s="56" t="s">
        <v>1167</v>
      </c>
      <c r="B1168" s="33" t="s">
        <v>1903</v>
      </c>
      <c r="C1168" s="33" t="s">
        <v>1673</v>
      </c>
      <c r="D1168" s="52" t="s">
        <v>2136</v>
      </c>
      <c r="E1168" s="77" t="str">
        <f>IFERROR(TRIM(INDEX(_xlfn.TEXTSPLIT(Table3[[#This Row],[Name]],"|"),1,2)),"")</f>
        <v/>
      </c>
      <c r="F1168" s="52" t="str">
        <f>VLOOKUP(D1168,REF!$AA$1:$AB$149,2,0)</f>
        <v>FRTS-TI-1305C</v>
      </c>
      <c r="G1168" s="33" t="s">
        <v>49</v>
      </c>
      <c r="H1168" s="33" t="s">
        <v>446</v>
      </c>
      <c r="I1168" s="33" t="s">
        <v>446</v>
      </c>
      <c r="J1168" s="32"/>
      <c r="K1168" s="33"/>
      <c r="L1168" s="57" t="str">
        <f>IFERROR(TRIM(INDEX(_xlfn.TEXTSPLIT(Table3[[#This Row],[Name]],"|"),1,2)),"")</f>
        <v/>
      </c>
    </row>
    <row r="1169" spans="1:12" ht="15" hidden="1" customHeight="1">
      <c r="A1169" s="100" t="s">
        <v>1167</v>
      </c>
      <c r="B1169" s="33" t="s">
        <v>1903</v>
      </c>
      <c r="C1169" s="33" t="s">
        <v>1675</v>
      </c>
      <c r="D1169" s="52" t="s">
        <v>2137</v>
      </c>
      <c r="E1169" s="77" t="str">
        <f>IFERROR(TRIM(INDEX(_xlfn.TEXTSPLIT(Table3[[#This Row],[Name]],"|"),1,2)),"")</f>
        <v>Hi</v>
      </c>
      <c r="F1169" s="52">
        <v>90</v>
      </c>
      <c r="G1169" s="33" t="s">
        <v>49</v>
      </c>
      <c r="H1169" s="33" t="s">
        <v>736</v>
      </c>
      <c r="I1169" s="33" t="s">
        <v>446</v>
      </c>
      <c r="J1169" s="90"/>
      <c r="K1169" s="33"/>
      <c r="L1169" s="57" t="str">
        <f>IFERROR(TRIM(INDEX(_xlfn.TEXTSPLIT(Table3[[#This Row],[Name]],"|"),1,2)),"")</f>
        <v>Hi</v>
      </c>
    </row>
    <row r="1170" spans="1:12" ht="15" hidden="1" customHeight="1">
      <c r="A1170" s="56" t="s">
        <v>1167</v>
      </c>
      <c r="B1170" s="33" t="s">
        <v>1903</v>
      </c>
      <c r="C1170" s="33" t="s">
        <v>1676</v>
      </c>
      <c r="D1170" s="52" t="s">
        <v>2138</v>
      </c>
      <c r="E1170" s="77" t="str">
        <f>IFERROR(TRIM(INDEX(_xlfn.TEXTSPLIT(Table3[[#This Row],[Name]],"|"),1,2)),"")</f>
        <v>HiHi</v>
      </c>
      <c r="F1170" s="33"/>
      <c r="G1170" s="33" t="s">
        <v>49</v>
      </c>
      <c r="H1170" s="33" t="s">
        <v>736</v>
      </c>
      <c r="I1170" s="33" t="s">
        <v>446</v>
      </c>
      <c r="J1170" s="32"/>
      <c r="K1170" s="33"/>
      <c r="L1170" s="57" t="str">
        <f>IFERROR(TRIM(INDEX(_xlfn.TEXTSPLIT(Table3[[#This Row],[Name]],"|"),1,2)),"")</f>
        <v>HiHi</v>
      </c>
    </row>
    <row r="1171" spans="1:12" ht="15" hidden="1" customHeight="1">
      <c r="A1171" s="100" t="s">
        <v>1167</v>
      </c>
      <c r="B1171" s="33" t="s">
        <v>1903</v>
      </c>
      <c r="C1171" s="33" t="s">
        <v>1677</v>
      </c>
      <c r="D1171" s="52" t="s">
        <v>2139</v>
      </c>
      <c r="E1171" s="77" t="str">
        <f>IFERROR(TRIM(INDEX(_xlfn.TEXTSPLIT(Table3[[#This Row],[Name]],"|"),1,2)),"")</f>
        <v>Pre-alarm Hi</v>
      </c>
      <c r="F1171" s="52"/>
      <c r="G1171" s="33" t="s">
        <v>49</v>
      </c>
      <c r="H1171" s="33" t="s">
        <v>736</v>
      </c>
      <c r="I1171" s="33" t="s">
        <v>446</v>
      </c>
      <c r="J1171" s="90"/>
      <c r="K1171" s="33"/>
      <c r="L1171" s="57" t="str">
        <f>IFERROR(TRIM(INDEX(_xlfn.TEXTSPLIT(Table3[[#This Row],[Name]],"|"),1,2)),"")</f>
        <v>Pre-alarm Hi</v>
      </c>
    </row>
    <row r="1172" spans="1:12" ht="15" hidden="1" customHeight="1">
      <c r="A1172" s="56" t="s">
        <v>1167</v>
      </c>
      <c r="B1172" s="33" t="s">
        <v>1903</v>
      </c>
      <c r="C1172" s="33" t="s">
        <v>1678</v>
      </c>
      <c r="D1172" s="52" t="s">
        <v>2140</v>
      </c>
      <c r="E1172" s="77" t="str">
        <f>IFERROR(TRIM(INDEX(_xlfn.TEXTSPLIT(Table3[[#This Row],[Name]],"|"),1,2)),"")</f>
        <v/>
      </c>
      <c r="F1172" s="52" t="str">
        <f>VLOOKUP(D1172,REF!$AA$1:$AB$149,2,0)</f>
        <v>FRTS-TI-1304C</v>
      </c>
      <c r="G1172" s="33" t="s">
        <v>49</v>
      </c>
      <c r="H1172" s="33" t="s">
        <v>446</v>
      </c>
      <c r="I1172" s="33" t="s">
        <v>446</v>
      </c>
      <c r="J1172" s="32"/>
      <c r="K1172" s="33"/>
      <c r="L1172" s="57" t="str">
        <f>IFERROR(TRIM(INDEX(_xlfn.TEXTSPLIT(Table3[[#This Row],[Name]],"|"),1,2)),"")</f>
        <v/>
      </c>
    </row>
    <row r="1173" spans="1:12" ht="15" hidden="1" customHeight="1">
      <c r="A1173" s="100" t="s">
        <v>1167</v>
      </c>
      <c r="B1173" s="33" t="s">
        <v>1903</v>
      </c>
      <c r="C1173" s="33" t="s">
        <v>1680</v>
      </c>
      <c r="D1173" s="52" t="s">
        <v>2141</v>
      </c>
      <c r="E1173" s="77" t="str">
        <f>IFERROR(TRIM(INDEX(_xlfn.TEXTSPLIT(Table3[[#This Row],[Name]],"|"),1,2)),"")</f>
        <v>Hi</v>
      </c>
      <c r="F1173" s="52">
        <v>90</v>
      </c>
      <c r="G1173" s="33" t="s">
        <v>49</v>
      </c>
      <c r="H1173" s="33" t="s">
        <v>736</v>
      </c>
      <c r="I1173" s="33" t="s">
        <v>446</v>
      </c>
      <c r="J1173" s="90"/>
      <c r="K1173" s="33"/>
      <c r="L1173" s="57" t="str">
        <f>IFERROR(TRIM(INDEX(_xlfn.TEXTSPLIT(Table3[[#This Row],[Name]],"|"),1,2)),"")</f>
        <v>Hi</v>
      </c>
    </row>
    <row r="1174" spans="1:12" ht="15" hidden="1" customHeight="1">
      <c r="A1174" s="56" t="s">
        <v>1167</v>
      </c>
      <c r="B1174" s="33" t="s">
        <v>1903</v>
      </c>
      <c r="C1174" s="33" t="s">
        <v>1681</v>
      </c>
      <c r="D1174" s="52" t="s">
        <v>2142</v>
      </c>
      <c r="E1174" s="77" t="str">
        <f>IFERROR(TRIM(INDEX(_xlfn.TEXTSPLIT(Table3[[#This Row],[Name]],"|"),1,2)),"")</f>
        <v>HiHi</v>
      </c>
      <c r="F1174" s="33"/>
      <c r="G1174" s="33" t="s">
        <v>49</v>
      </c>
      <c r="H1174" s="33" t="s">
        <v>736</v>
      </c>
      <c r="I1174" s="33" t="s">
        <v>446</v>
      </c>
      <c r="J1174" s="32"/>
      <c r="K1174" s="33"/>
      <c r="L1174" s="57" t="str">
        <f>IFERROR(TRIM(INDEX(_xlfn.TEXTSPLIT(Table3[[#This Row],[Name]],"|"),1,2)),"")</f>
        <v>HiHi</v>
      </c>
    </row>
    <row r="1175" spans="1:12" ht="15" hidden="1" customHeight="1">
      <c r="A1175" s="100" t="s">
        <v>1167</v>
      </c>
      <c r="B1175" s="33" t="s">
        <v>1903</v>
      </c>
      <c r="C1175" s="33" t="s">
        <v>1682</v>
      </c>
      <c r="D1175" s="52" t="s">
        <v>2143</v>
      </c>
      <c r="E1175" s="77" t="str">
        <f>IFERROR(TRIM(INDEX(_xlfn.TEXTSPLIT(Table3[[#This Row],[Name]],"|"),1,2)),"")</f>
        <v>Pre-alarm Hi</v>
      </c>
      <c r="F1175" s="52"/>
      <c r="G1175" s="33" t="s">
        <v>49</v>
      </c>
      <c r="H1175" s="33" t="s">
        <v>736</v>
      </c>
      <c r="I1175" s="33" t="s">
        <v>446</v>
      </c>
      <c r="J1175" s="90"/>
      <c r="K1175" s="33"/>
      <c r="L1175" s="57" t="str">
        <f>IFERROR(TRIM(INDEX(_xlfn.TEXTSPLIT(Table3[[#This Row],[Name]],"|"),1,2)),"")</f>
        <v>Pre-alarm Hi</v>
      </c>
    </row>
    <row r="1176" spans="1:12" ht="15" hidden="1" customHeight="1">
      <c r="A1176" s="56" t="s">
        <v>1167</v>
      </c>
      <c r="B1176" s="33" t="s">
        <v>1859</v>
      </c>
      <c r="C1176" s="33" t="s">
        <v>1743</v>
      </c>
      <c r="D1176" s="52" t="s">
        <v>2144</v>
      </c>
      <c r="E1176" s="77" t="str">
        <f>IFERROR(TRIM(INDEX(_xlfn.TEXTSPLIT(Table3[[#This Row],[Name]],"|"),1,2)),"")</f>
        <v/>
      </c>
      <c r="F1176" s="52" t="str">
        <f>VLOOKUP(D1176,REF!$AA$1:$AB$149,2,0)</f>
        <v>FRTS-VT-1335A</v>
      </c>
      <c r="G1176" s="33" t="s">
        <v>840</v>
      </c>
      <c r="H1176" s="33" t="s">
        <v>439</v>
      </c>
      <c r="I1176" s="33" t="s">
        <v>439</v>
      </c>
      <c r="J1176" s="32"/>
      <c r="K1176" s="33"/>
      <c r="L1176" s="57" t="str">
        <f>IFERROR(TRIM(INDEX(_xlfn.TEXTSPLIT(Table3[[#This Row],[Name]],"|"),1,2)),"")</f>
        <v/>
      </c>
    </row>
    <row r="1177" spans="1:12" ht="15" hidden="1" customHeight="1">
      <c r="A1177" s="100" t="s">
        <v>1167</v>
      </c>
      <c r="B1177" s="33" t="s">
        <v>1859</v>
      </c>
      <c r="C1177" s="33" t="s">
        <v>1745</v>
      </c>
      <c r="D1177" s="52" t="s">
        <v>2145</v>
      </c>
      <c r="E1177" s="77" t="str">
        <f>IFERROR(TRIM(INDEX(_xlfn.TEXTSPLIT(Table3[[#This Row],[Name]],"|"),1,2)),"")</f>
        <v>Hi</v>
      </c>
      <c r="F1177" s="52">
        <v>56</v>
      </c>
      <c r="G1177" s="33" t="s">
        <v>840</v>
      </c>
      <c r="H1177" s="33" t="s">
        <v>736</v>
      </c>
      <c r="I1177" s="33" t="s">
        <v>439</v>
      </c>
      <c r="J1177" s="90"/>
      <c r="K1177" s="33"/>
      <c r="L1177" s="57" t="str">
        <f>IFERROR(TRIM(INDEX(_xlfn.TEXTSPLIT(Table3[[#This Row],[Name]],"|"),1,2)),"")</f>
        <v>Hi</v>
      </c>
    </row>
    <row r="1178" spans="1:12" ht="15" hidden="1" customHeight="1">
      <c r="A1178" s="56" t="s">
        <v>1167</v>
      </c>
      <c r="B1178" s="33" t="s">
        <v>1859</v>
      </c>
      <c r="C1178" s="33" t="s">
        <v>1746</v>
      </c>
      <c r="D1178" s="52" t="s">
        <v>2146</v>
      </c>
      <c r="E1178" s="77" t="str">
        <f>IFERROR(TRIM(INDEX(_xlfn.TEXTSPLIT(Table3[[#This Row],[Name]],"|"),1,2)),"")</f>
        <v>HiHi</v>
      </c>
      <c r="F1178" s="33">
        <v>69</v>
      </c>
      <c r="G1178" s="33" t="s">
        <v>840</v>
      </c>
      <c r="H1178" s="33" t="s">
        <v>736</v>
      </c>
      <c r="I1178" s="33" t="s">
        <v>439</v>
      </c>
      <c r="J1178" s="32"/>
      <c r="K1178" s="33"/>
      <c r="L1178" s="57" t="str">
        <f>IFERROR(TRIM(INDEX(_xlfn.TEXTSPLIT(Table3[[#This Row],[Name]],"|"),1,2)),"")</f>
        <v>HiHi</v>
      </c>
    </row>
    <row r="1179" spans="1:12" ht="15" hidden="1" customHeight="1">
      <c r="A1179" s="100" t="s">
        <v>1167</v>
      </c>
      <c r="B1179" s="33" t="s">
        <v>1859</v>
      </c>
      <c r="C1179" s="33" t="s">
        <v>1747</v>
      </c>
      <c r="D1179" s="52" t="s">
        <v>2147</v>
      </c>
      <c r="E1179" s="77" t="str">
        <f>IFERROR(TRIM(INDEX(_xlfn.TEXTSPLIT(Table3[[#This Row],[Name]],"|"),1,2)),"")</f>
        <v>Pre-alarm Hi</v>
      </c>
      <c r="F1179" s="52"/>
      <c r="G1179" s="33" t="s">
        <v>840</v>
      </c>
      <c r="H1179" s="33" t="s">
        <v>736</v>
      </c>
      <c r="I1179" s="33" t="s">
        <v>439</v>
      </c>
      <c r="J1179" s="90"/>
      <c r="K1179" s="33"/>
      <c r="L1179" s="57" t="str">
        <f>IFERROR(TRIM(INDEX(_xlfn.TEXTSPLIT(Table3[[#This Row],[Name]],"|"),1,2)),"")</f>
        <v>Pre-alarm Hi</v>
      </c>
    </row>
    <row r="1180" spans="1:12" ht="15" hidden="1" customHeight="1">
      <c r="A1180" s="56" t="s">
        <v>1167</v>
      </c>
      <c r="B1180" s="33" t="s">
        <v>1859</v>
      </c>
      <c r="C1180" s="33" t="s">
        <v>1748</v>
      </c>
      <c r="D1180" s="52" t="s">
        <v>2148</v>
      </c>
      <c r="E1180" s="77" t="str">
        <f>IFERROR(TRIM(INDEX(_xlfn.TEXTSPLIT(Table3[[#This Row],[Name]],"|"),1,2)),"")</f>
        <v/>
      </c>
      <c r="F1180" s="52" t="str">
        <f>VLOOKUP(D1180,REF!$AA$1:$AB$149,2,0)</f>
        <v>FRTS-VT-1335B</v>
      </c>
      <c r="G1180" s="33" t="s">
        <v>840</v>
      </c>
      <c r="H1180" s="33" t="s">
        <v>439</v>
      </c>
      <c r="I1180" s="33" t="s">
        <v>439</v>
      </c>
      <c r="J1180" s="32"/>
      <c r="K1180" s="33"/>
      <c r="L1180" s="57" t="str">
        <f>IFERROR(TRIM(INDEX(_xlfn.TEXTSPLIT(Table3[[#This Row],[Name]],"|"),1,2)),"")</f>
        <v/>
      </c>
    </row>
    <row r="1181" spans="1:12" ht="15" hidden="1" customHeight="1">
      <c r="A1181" s="100" t="s">
        <v>1167</v>
      </c>
      <c r="B1181" s="33" t="s">
        <v>1859</v>
      </c>
      <c r="C1181" s="33" t="s">
        <v>1750</v>
      </c>
      <c r="D1181" s="52" t="s">
        <v>2149</v>
      </c>
      <c r="E1181" s="77" t="str">
        <f>IFERROR(TRIM(INDEX(_xlfn.TEXTSPLIT(Table3[[#This Row],[Name]],"|"),1,2)),"")</f>
        <v>Hi</v>
      </c>
      <c r="F1181" s="52">
        <v>56</v>
      </c>
      <c r="G1181" s="33" t="s">
        <v>840</v>
      </c>
      <c r="H1181" s="33" t="s">
        <v>736</v>
      </c>
      <c r="I1181" s="33" t="s">
        <v>439</v>
      </c>
      <c r="J1181" s="90"/>
      <c r="K1181" s="33"/>
      <c r="L1181" s="57" t="str">
        <f>IFERROR(TRIM(INDEX(_xlfn.TEXTSPLIT(Table3[[#This Row],[Name]],"|"),1,2)),"")</f>
        <v>Hi</v>
      </c>
    </row>
    <row r="1182" spans="1:12" ht="15" hidden="1" customHeight="1">
      <c r="A1182" s="56" t="s">
        <v>1167</v>
      </c>
      <c r="B1182" s="33" t="s">
        <v>1859</v>
      </c>
      <c r="C1182" s="33" t="s">
        <v>1751</v>
      </c>
      <c r="D1182" s="52" t="s">
        <v>2150</v>
      </c>
      <c r="E1182" s="77" t="str">
        <f>IFERROR(TRIM(INDEX(_xlfn.TEXTSPLIT(Table3[[#This Row],[Name]],"|"),1,2)),"")</f>
        <v>HiHi</v>
      </c>
      <c r="F1182" s="33">
        <v>69</v>
      </c>
      <c r="G1182" s="33" t="s">
        <v>840</v>
      </c>
      <c r="H1182" s="33" t="s">
        <v>736</v>
      </c>
      <c r="I1182" s="33" t="s">
        <v>439</v>
      </c>
      <c r="J1182" s="32"/>
      <c r="K1182" s="33"/>
      <c r="L1182" s="57" t="str">
        <f>IFERROR(TRIM(INDEX(_xlfn.TEXTSPLIT(Table3[[#This Row],[Name]],"|"),1,2)),"")</f>
        <v>HiHi</v>
      </c>
    </row>
    <row r="1183" spans="1:12" ht="15" hidden="1" customHeight="1">
      <c r="A1183" s="100" t="s">
        <v>1167</v>
      </c>
      <c r="B1183" s="33" t="s">
        <v>1859</v>
      </c>
      <c r="C1183" s="33" t="s">
        <v>1752</v>
      </c>
      <c r="D1183" s="52" t="s">
        <v>2151</v>
      </c>
      <c r="E1183" s="77" t="str">
        <f>IFERROR(TRIM(INDEX(_xlfn.TEXTSPLIT(Table3[[#This Row],[Name]],"|"),1,2)),"")</f>
        <v>Pre-alarm Hi</v>
      </c>
      <c r="F1183" s="52"/>
      <c r="G1183" s="33" t="s">
        <v>840</v>
      </c>
      <c r="H1183" s="33" t="s">
        <v>736</v>
      </c>
      <c r="I1183" s="33" t="s">
        <v>439</v>
      </c>
      <c r="J1183" s="90"/>
      <c r="K1183" s="33"/>
      <c r="L1183" s="57" t="str">
        <f>IFERROR(TRIM(INDEX(_xlfn.TEXTSPLIT(Table3[[#This Row],[Name]],"|"),1,2)),"")</f>
        <v>Pre-alarm Hi</v>
      </c>
    </row>
    <row r="1184" spans="1:12" ht="15" hidden="1" customHeight="1">
      <c r="A1184" s="56" t="s">
        <v>1167</v>
      </c>
      <c r="B1184" s="33" t="s">
        <v>1859</v>
      </c>
      <c r="C1184" s="33" t="s">
        <v>1753</v>
      </c>
      <c r="D1184" s="52" t="s">
        <v>2152</v>
      </c>
      <c r="E1184" s="77" t="str">
        <f>IFERROR(TRIM(INDEX(_xlfn.TEXTSPLIT(Table3[[#This Row],[Name]],"|"),1,2)),"")</f>
        <v/>
      </c>
      <c r="F1184" s="52" t="str">
        <f>VLOOKUP(D1184,REF!$AA$1:$AB$149,2,0)</f>
        <v>FRTS-VT-1336A</v>
      </c>
      <c r="G1184" s="33" t="s">
        <v>840</v>
      </c>
      <c r="H1184" s="33" t="s">
        <v>439</v>
      </c>
      <c r="I1184" s="33" t="s">
        <v>439</v>
      </c>
      <c r="J1184" s="32"/>
      <c r="K1184" s="33"/>
      <c r="L1184" s="57" t="str">
        <f>IFERROR(TRIM(INDEX(_xlfn.TEXTSPLIT(Table3[[#This Row],[Name]],"|"),1,2)),"")</f>
        <v/>
      </c>
    </row>
    <row r="1185" spans="1:12" ht="15" hidden="1" customHeight="1">
      <c r="A1185" s="100" t="s">
        <v>1167</v>
      </c>
      <c r="B1185" s="33" t="s">
        <v>1859</v>
      </c>
      <c r="C1185" s="33" t="s">
        <v>1755</v>
      </c>
      <c r="D1185" s="52" t="s">
        <v>2153</v>
      </c>
      <c r="E1185" s="77" t="str">
        <f>IFERROR(TRIM(INDEX(_xlfn.TEXTSPLIT(Table3[[#This Row],[Name]],"|"),1,2)),"")</f>
        <v>Hi</v>
      </c>
      <c r="F1185" s="52">
        <v>56</v>
      </c>
      <c r="G1185" s="33" t="s">
        <v>840</v>
      </c>
      <c r="H1185" s="33" t="s">
        <v>736</v>
      </c>
      <c r="I1185" s="33" t="s">
        <v>439</v>
      </c>
      <c r="J1185" s="90"/>
      <c r="K1185" s="33"/>
      <c r="L1185" s="57" t="str">
        <f>IFERROR(TRIM(INDEX(_xlfn.TEXTSPLIT(Table3[[#This Row],[Name]],"|"),1,2)),"")</f>
        <v>Hi</v>
      </c>
    </row>
    <row r="1186" spans="1:12" ht="15" hidden="1" customHeight="1">
      <c r="A1186" s="56" t="s">
        <v>1167</v>
      </c>
      <c r="B1186" s="33" t="s">
        <v>1859</v>
      </c>
      <c r="C1186" s="33" t="s">
        <v>1756</v>
      </c>
      <c r="D1186" s="52" t="s">
        <v>2154</v>
      </c>
      <c r="E1186" s="77" t="str">
        <f>IFERROR(TRIM(INDEX(_xlfn.TEXTSPLIT(Table3[[#This Row],[Name]],"|"),1,2)),"")</f>
        <v>HiHi</v>
      </c>
      <c r="F1186" s="33">
        <v>69</v>
      </c>
      <c r="G1186" s="33" t="s">
        <v>840</v>
      </c>
      <c r="H1186" s="33" t="s">
        <v>736</v>
      </c>
      <c r="I1186" s="33" t="s">
        <v>439</v>
      </c>
      <c r="J1186" s="32"/>
      <c r="K1186" s="33"/>
      <c r="L1186" s="57" t="str">
        <f>IFERROR(TRIM(INDEX(_xlfn.TEXTSPLIT(Table3[[#This Row],[Name]],"|"),1,2)),"")</f>
        <v>HiHi</v>
      </c>
    </row>
    <row r="1187" spans="1:12" ht="15" hidden="1" customHeight="1">
      <c r="A1187" s="100" t="s">
        <v>1167</v>
      </c>
      <c r="B1187" s="33" t="s">
        <v>1859</v>
      </c>
      <c r="C1187" s="33" t="s">
        <v>1757</v>
      </c>
      <c r="D1187" s="52" t="s">
        <v>2155</v>
      </c>
      <c r="E1187" s="77" t="str">
        <f>IFERROR(TRIM(INDEX(_xlfn.TEXTSPLIT(Table3[[#This Row],[Name]],"|"),1,2)),"")</f>
        <v>Pre-alarm Hi</v>
      </c>
      <c r="F1187" s="52"/>
      <c r="G1187" s="33" t="s">
        <v>840</v>
      </c>
      <c r="H1187" s="33" t="s">
        <v>736</v>
      </c>
      <c r="I1187" s="33" t="s">
        <v>439</v>
      </c>
      <c r="J1187" s="90"/>
      <c r="K1187" s="33"/>
      <c r="L1187" s="57" t="str">
        <f>IFERROR(TRIM(INDEX(_xlfn.TEXTSPLIT(Table3[[#This Row],[Name]],"|"),1,2)),"")</f>
        <v>Pre-alarm Hi</v>
      </c>
    </row>
    <row r="1188" spans="1:12" ht="15" hidden="1" customHeight="1">
      <c r="A1188" s="56" t="s">
        <v>1167</v>
      </c>
      <c r="B1188" s="33" t="s">
        <v>1859</v>
      </c>
      <c r="C1188" s="33" t="s">
        <v>1758</v>
      </c>
      <c r="D1188" s="52" t="s">
        <v>2156</v>
      </c>
      <c r="E1188" s="77" t="str">
        <f>IFERROR(TRIM(INDEX(_xlfn.TEXTSPLIT(Table3[[#This Row],[Name]],"|"),1,2)),"")</f>
        <v/>
      </c>
      <c r="F1188" s="52" t="str">
        <f>VLOOKUP(D1188,REF!$AA$1:$AB$149,2,0)</f>
        <v>FRTS-VT-1336B</v>
      </c>
      <c r="G1188" s="33" t="s">
        <v>840</v>
      </c>
      <c r="H1188" s="33" t="s">
        <v>439</v>
      </c>
      <c r="I1188" s="33" t="s">
        <v>439</v>
      </c>
      <c r="J1188" s="32"/>
      <c r="K1188" s="33"/>
      <c r="L1188" s="57" t="str">
        <f>IFERROR(TRIM(INDEX(_xlfn.TEXTSPLIT(Table3[[#This Row],[Name]],"|"),1,2)),"")</f>
        <v/>
      </c>
    </row>
    <row r="1189" spans="1:12" ht="15" hidden="1" customHeight="1">
      <c r="A1189" s="100" t="s">
        <v>1167</v>
      </c>
      <c r="B1189" s="33" t="s">
        <v>1859</v>
      </c>
      <c r="C1189" s="33" t="s">
        <v>1760</v>
      </c>
      <c r="D1189" s="52" t="s">
        <v>2157</v>
      </c>
      <c r="E1189" s="77" t="str">
        <f>IFERROR(TRIM(INDEX(_xlfn.TEXTSPLIT(Table3[[#This Row],[Name]],"|"),1,2)),"")</f>
        <v>Hi</v>
      </c>
      <c r="F1189" s="52">
        <v>56</v>
      </c>
      <c r="G1189" s="33" t="s">
        <v>840</v>
      </c>
      <c r="H1189" s="33" t="s">
        <v>736</v>
      </c>
      <c r="I1189" s="33" t="s">
        <v>439</v>
      </c>
      <c r="J1189" s="90"/>
      <c r="K1189" s="33"/>
      <c r="L1189" s="57" t="str">
        <f>IFERROR(TRIM(INDEX(_xlfn.TEXTSPLIT(Table3[[#This Row],[Name]],"|"),1,2)),"")</f>
        <v>Hi</v>
      </c>
    </row>
    <row r="1190" spans="1:12" ht="15" hidden="1" customHeight="1">
      <c r="A1190" s="56" t="s">
        <v>1167</v>
      </c>
      <c r="B1190" s="33" t="s">
        <v>1859</v>
      </c>
      <c r="C1190" s="33" t="s">
        <v>1761</v>
      </c>
      <c r="D1190" s="52" t="s">
        <v>2158</v>
      </c>
      <c r="E1190" s="77" t="str">
        <f>IFERROR(TRIM(INDEX(_xlfn.TEXTSPLIT(Table3[[#This Row],[Name]],"|"),1,2)),"")</f>
        <v>HiHi</v>
      </c>
      <c r="F1190" s="33">
        <v>69</v>
      </c>
      <c r="G1190" s="33" t="s">
        <v>840</v>
      </c>
      <c r="H1190" s="33" t="s">
        <v>736</v>
      </c>
      <c r="I1190" s="33" t="s">
        <v>439</v>
      </c>
      <c r="J1190" s="32"/>
      <c r="K1190" s="33"/>
      <c r="L1190" s="57" t="str">
        <f>IFERROR(TRIM(INDEX(_xlfn.TEXTSPLIT(Table3[[#This Row],[Name]],"|"),1,2)),"")</f>
        <v>HiHi</v>
      </c>
    </row>
    <row r="1191" spans="1:12" ht="15" hidden="1" customHeight="1">
      <c r="A1191" s="100" t="s">
        <v>1167</v>
      </c>
      <c r="B1191" s="33" t="s">
        <v>1859</v>
      </c>
      <c r="C1191" s="33" t="s">
        <v>1762</v>
      </c>
      <c r="D1191" s="52" t="s">
        <v>2159</v>
      </c>
      <c r="E1191" s="77" t="str">
        <f>IFERROR(TRIM(INDEX(_xlfn.TEXTSPLIT(Table3[[#This Row],[Name]],"|"),1,2)),"")</f>
        <v>Pre-alarm Hi</v>
      </c>
      <c r="F1191" s="52"/>
      <c r="G1191" s="33" t="s">
        <v>840</v>
      </c>
      <c r="H1191" s="33" t="s">
        <v>736</v>
      </c>
      <c r="I1191" s="33" t="s">
        <v>439</v>
      </c>
      <c r="J1191" s="90"/>
      <c r="K1191" s="33"/>
      <c r="L1191" s="57" t="str">
        <f>IFERROR(TRIM(INDEX(_xlfn.TEXTSPLIT(Table3[[#This Row],[Name]],"|"),1,2)),"")</f>
        <v>Pre-alarm Hi</v>
      </c>
    </row>
    <row r="1192" spans="1:12" ht="15" hidden="1" customHeight="1">
      <c r="A1192" s="56" t="s">
        <v>1167</v>
      </c>
      <c r="B1192" s="33" t="s">
        <v>1859</v>
      </c>
      <c r="C1192" s="33" t="s">
        <v>697</v>
      </c>
      <c r="D1192" s="52" t="s">
        <v>2160</v>
      </c>
      <c r="E1192" s="77" t="str">
        <f>IFERROR(TRIM(INDEX(_xlfn.TEXTSPLIT(Table3[[#This Row],[Name]],"|"),1,2)),"")</f>
        <v/>
      </c>
      <c r="F1192" s="52" t="str">
        <f>VLOOKUP(D1192,REF!$AA$1:$AB$149,2,0)</f>
        <v>FRTS-VT-1325A</v>
      </c>
      <c r="G1192" s="33" t="s">
        <v>840</v>
      </c>
      <c r="H1192" s="33" t="s">
        <v>474</v>
      </c>
      <c r="I1192" s="33" t="s">
        <v>474</v>
      </c>
      <c r="J1192" s="32"/>
      <c r="K1192" s="33"/>
      <c r="L1192" s="57" t="str">
        <f>IFERROR(TRIM(INDEX(_xlfn.TEXTSPLIT(Table3[[#This Row],[Name]],"|"),1,2)),"")</f>
        <v/>
      </c>
    </row>
    <row r="1193" spans="1:12" ht="15" hidden="1" customHeight="1">
      <c r="A1193" s="100" t="s">
        <v>1167</v>
      </c>
      <c r="B1193" s="33" t="s">
        <v>1859</v>
      </c>
      <c r="C1193" s="33" t="s">
        <v>1772</v>
      </c>
      <c r="D1193" s="52" t="s">
        <v>2161</v>
      </c>
      <c r="E1193" s="77" t="str">
        <f>IFERROR(TRIM(INDEX(_xlfn.TEXTSPLIT(Table3[[#This Row],[Name]],"|"),1,2)),"")</f>
        <v>Hi</v>
      </c>
      <c r="F1193" s="52">
        <v>56</v>
      </c>
      <c r="G1193" s="33" t="s">
        <v>840</v>
      </c>
      <c r="H1193" s="33" t="s">
        <v>736</v>
      </c>
      <c r="I1193" s="33" t="s">
        <v>474</v>
      </c>
      <c r="J1193" s="90"/>
      <c r="K1193" s="33"/>
      <c r="L1193" s="57" t="str">
        <f>IFERROR(TRIM(INDEX(_xlfn.TEXTSPLIT(Table3[[#This Row],[Name]],"|"),1,2)),"")</f>
        <v>Hi</v>
      </c>
    </row>
    <row r="1194" spans="1:12" ht="15" hidden="1" customHeight="1">
      <c r="A1194" s="56" t="s">
        <v>1167</v>
      </c>
      <c r="B1194" s="33" t="s">
        <v>1859</v>
      </c>
      <c r="C1194" s="33" t="s">
        <v>1773</v>
      </c>
      <c r="D1194" s="52" t="s">
        <v>2162</v>
      </c>
      <c r="E1194" s="77" t="str">
        <f>IFERROR(TRIM(INDEX(_xlfn.TEXTSPLIT(Table3[[#This Row],[Name]],"|"),1,2)),"")</f>
        <v>HiHi</v>
      </c>
      <c r="F1194" s="33">
        <v>69</v>
      </c>
      <c r="G1194" s="33" t="s">
        <v>840</v>
      </c>
      <c r="H1194" s="33" t="s">
        <v>736</v>
      </c>
      <c r="I1194" s="33" t="s">
        <v>474</v>
      </c>
      <c r="J1194" s="32"/>
      <c r="K1194" s="33"/>
      <c r="L1194" s="57" t="str">
        <f>IFERROR(TRIM(INDEX(_xlfn.TEXTSPLIT(Table3[[#This Row],[Name]],"|"),1,2)),"")</f>
        <v>HiHi</v>
      </c>
    </row>
    <row r="1195" spans="1:12" ht="15" hidden="1" customHeight="1">
      <c r="A1195" s="100" t="s">
        <v>1167</v>
      </c>
      <c r="B1195" s="33" t="s">
        <v>1859</v>
      </c>
      <c r="C1195" s="33" t="s">
        <v>1774</v>
      </c>
      <c r="D1195" s="52" t="s">
        <v>2163</v>
      </c>
      <c r="E1195" s="77" t="str">
        <f>IFERROR(TRIM(INDEX(_xlfn.TEXTSPLIT(Table3[[#This Row],[Name]],"|"),1,2)),"")</f>
        <v>Pre-alarm Hi</v>
      </c>
      <c r="F1195" s="52"/>
      <c r="G1195" s="33" t="s">
        <v>840</v>
      </c>
      <c r="H1195" s="33" t="s">
        <v>736</v>
      </c>
      <c r="I1195" s="33" t="s">
        <v>474</v>
      </c>
      <c r="J1195" s="90"/>
      <c r="K1195" s="33"/>
      <c r="L1195" s="57" t="str">
        <f>IFERROR(TRIM(INDEX(_xlfn.TEXTSPLIT(Table3[[#This Row],[Name]],"|"),1,2)),"")</f>
        <v>Pre-alarm Hi</v>
      </c>
    </row>
    <row r="1196" spans="1:12" ht="15" hidden="1" customHeight="1">
      <c r="A1196" s="56" t="s">
        <v>1167</v>
      </c>
      <c r="B1196" s="33" t="s">
        <v>1859</v>
      </c>
      <c r="C1196" s="33" t="s">
        <v>700</v>
      </c>
      <c r="D1196" s="52" t="s">
        <v>2164</v>
      </c>
      <c r="E1196" s="77" t="str">
        <f>IFERROR(TRIM(INDEX(_xlfn.TEXTSPLIT(Table3[[#This Row],[Name]],"|"),1,2)),"")</f>
        <v/>
      </c>
      <c r="F1196" s="52" t="str">
        <f>VLOOKUP(D1196,REF!$AA$1:$AB$149,2,0)</f>
        <v>FRTS-VT-1325B</v>
      </c>
      <c r="G1196" s="33" t="s">
        <v>840</v>
      </c>
      <c r="H1196" s="33" t="s">
        <v>474</v>
      </c>
      <c r="I1196" s="33" t="s">
        <v>474</v>
      </c>
      <c r="J1196" s="32"/>
      <c r="K1196" s="33"/>
      <c r="L1196" s="57" t="str">
        <f>IFERROR(TRIM(INDEX(_xlfn.TEXTSPLIT(Table3[[#This Row],[Name]],"|"),1,2)),"")</f>
        <v/>
      </c>
    </row>
    <row r="1197" spans="1:12" ht="15" hidden="1" customHeight="1">
      <c r="A1197" s="100" t="s">
        <v>1167</v>
      </c>
      <c r="B1197" s="33" t="s">
        <v>1859</v>
      </c>
      <c r="C1197" s="33" t="s">
        <v>1776</v>
      </c>
      <c r="D1197" s="52" t="s">
        <v>2165</v>
      </c>
      <c r="E1197" s="77" t="str">
        <f>IFERROR(TRIM(INDEX(_xlfn.TEXTSPLIT(Table3[[#This Row],[Name]],"|"),1,2)),"")</f>
        <v>Hi</v>
      </c>
      <c r="F1197" s="52">
        <v>56</v>
      </c>
      <c r="G1197" s="33" t="s">
        <v>840</v>
      </c>
      <c r="H1197" s="33" t="s">
        <v>736</v>
      </c>
      <c r="I1197" s="33" t="s">
        <v>474</v>
      </c>
      <c r="J1197" s="90"/>
      <c r="K1197" s="33"/>
      <c r="L1197" s="57" t="str">
        <f>IFERROR(TRIM(INDEX(_xlfn.TEXTSPLIT(Table3[[#This Row],[Name]],"|"),1,2)),"")</f>
        <v>Hi</v>
      </c>
    </row>
    <row r="1198" spans="1:12" ht="15" hidden="1" customHeight="1">
      <c r="A1198" s="56" t="s">
        <v>1167</v>
      </c>
      <c r="B1198" s="33" t="s">
        <v>1859</v>
      </c>
      <c r="C1198" s="33" t="s">
        <v>1777</v>
      </c>
      <c r="D1198" s="52" t="s">
        <v>2166</v>
      </c>
      <c r="E1198" s="77" t="str">
        <f>IFERROR(TRIM(INDEX(_xlfn.TEXTSPLIT(Table3[[#This Row],[Name]],"|"),1,2)),"")</f>
        <v>HiHi</v>
      </c>
      <c r="F1198" s="33">
        <v>69</v>
      </c>
      <c r="G1198" s="33" t="s">
        <v>840</v>
      </c>
      <c r="H1198" s="33" t="s">
        <v>736</v>
      </c>
      <c r="I1198" s="33" t="s">
        <v>474</v>
      </c>
      <c r="J1198" s="32"/>
      <c r="K1198" s="33"/>
      <c r="L1198" s="57" t="str">
        <f>IFERROR(TRIM(INDEX(_xlfn.TEXTSPLIT(Table3[[#This Row],[Name]],"|"),1,2)),"")</f>
        <v>HiHi</v>
      </c>
    </row>
    <row r="1199" spans="1:12" ht="15" hidden="1" customHeight="1">
      <c r="A1199" s="100" t="s">
        <v>1167</v>
      </c>
      <c r="B1199" s="33" t="s">
        <v>1859</v>
      </c>
      <c r="C1199" s="33" t="s">
        <v>1778</v>
      </c>
      <c r="D1199" s="52" t="s">
        <v>2167</v>
      </c>
      <c r="E1199" s="77" t="str">
        <f>IFERROR(TRIM(INDEX(_xlfn.TEXTSPLIT(Table3[[#This Row],[Name]],"|"),1,2)),"")</f>
        <v>Pre-alarm Hi</v>
      </c>
      <c r="F1199" s="52"/>
      <c r="G1199" s="33" t="s">
        <v>840</v>
      </c>
      <c r="H1199" s="33" t="s">
        <v>736</v>
      </c>
      <c r="I1199" s="33" t="s">
        <v>474</v>
      </c>
      <c r="J1199" s="90"/>
      <c r="K1199" s="33"/>
      <c r="L1199" s="57" t="str">
        <f>IFERROR(TRIM(INDEX(_xlfn.TEXTSPLIT(Table3[[#This Row],[Name]],"|"),1,2)),"")</f>
        <v>Pre-alarm Hi</v>
      </c>
    </row>
    <row r="1200" spans="1:12" ht="15" hidden="1" customHeight="1">
      <c r="A1200" s="56" t="s">
        <v>1167</v>
      </c>
      <c r="B1200" s="33" t="s">
        <v>1859</v>
      </c>
      <c r="C1200" s="33" t="s">
        <v>709</v>
      </c>
      <c r="D1200" s="52" t="s">
        <v>2168</v>
      </c>
      <c r="E1200" s="77" t="str">
        <f>IFERROR(TRIM(INDEX(_xlfn.TEXTSPLIT(Table3[[#This Row],[Name]],"|"),1,2)),"")</f>
        <v/>
      </c>
      <c r="F1200" s="52" t="str">
        <f>VLOOKUP(D1200,REF!$AA$1:$AB$149,2,0)</f>
        <v>FRTS-VT-1324A</v>
      </c>
      <c r="G1200" s="33" t="s">
        <v>840</v>
      </c>
      <c r="H1200" s="33" t="s">
        <v>474</v>
      </c>
      <c r="I1200" s="33" t="s">
        <v>474</v>
      </c>
      <c r="J1200" s="32"/>
      <c r="K1200" s="33"/>
      <c r="L1200" s="57" t="str">
        <f>IFERROR(TRIM(INDEX(_xlfn.TEXTSPLIT(Table3[[#This Row],[Name]],"|"),1,2)),"")</f>
        <v/>
      </c>
    </row>
    <row r="1201" spans="1:12" ht="15" hidden="1" customHeight="1">
      <c r="A1201" s="100" t="s">
        <v>1167</v>
      </c>
      <c r="B1201" s="33" t="s">
        <v>1859</v>
      </c>
      <c r="C1201" s="33" t="s">
        <v>1786</v>
      </c>
      <c r="D1201" s="52" t="s">
        <v>2169</v>
      </c>
      <c r="E1201" s="77" t="str">
        <f>IFERROR(TRIM(INDEX(_xlfn.TEXTSPLIT(Table3[[#This Row],[Name]],"|"),1,2)),"")</f>
        <v>Hi</v>
      </c>
      <c r="F1201" s="52">
        <v>119</v>
      </c>
      <c r="G1201" s="33" t="s">
        <v>840</v>
      </c>
      <c r="H1201" s="33" t="s">
        <v>736</v>
      </c>
      <c r="I1201" s="33" t="s">
        <v>474</v>
      </c>
      <c r="J1201" s="90"/>
      <c r="K1201" s="33"/>
      <c r="L1201" s="57" t="str">
        <f>IFERROR(TRIM(INDEX(_xlfn.TEXTSPLIT(Table3[[#This Row],[Name]],"|"),1,2)),"")</f>
        <v>Hi</v>
      </c>
    </row>
    <row r="1202" spans="1:12" ht="15" hidden="1" customHeight="1">
      <c r="A1202" s="56" t="s">
        <v>1167</v>
      </c>
      <c r="B1202" s="33" t="s">
        <v>1859</v>
      </c>
      <c r="C1202" s="33" t="s">
        <v>1787</v>
      </c>
      <c r="D1202" s="52" t="s">
        <v>2170</v>
      </c>
      <c r="E1202" s="77" t="str">
        <f>IFERROR(TRIM(INDEX(_xlfn.TEXTSPLIT(Table3[[#This Row],[Name]],"|"),1,2)),"")</f>
        <v>HiHi</v>
      </c>
      <c r="F1202" s="33">
        <v>146</v>
      </c>
      <c r="G1202" s="33" t="s">
        <v>840</v>
      </c>
      <c r="H1202" s="33" t="s">
        <v>736</v>
      </c>
      <c r="I1202" s="33" t="s">
        <v>474</v>
      </c>
      <c r="J1202" s="32"/>
      <c r="K1202" s="33"/>
      <c r="L1202" s="57" t="str">
        <f>IFERROR(TRIM(INDEX(_xlfn.TEXTSPLIT(Table3[[#This Row],[Name]],"|"),1,2)),"")</f>
        <v>HiHi</v>
      </c>
    </row>
    <row r="1203" spans="1:12" ht="15" hidden="1" customHeight="1">
      <c r="A1203" s="100" t="s">
        <v>1167</v>
      </c>
      <c r="B1203" s="33" t="s">
        <v>1859</v>
      </c>
      <c r="C1203" s="33" t="s">
        <v>1788</v>
      </c>
      <c r="D1203" s="52" t="s">
        <v>2171</v>
      </c>
      <c r="E1203" s="77" t="str">
        <f>IFERROR(TRIM(INDEX(_xlfn.TEXTSPLIT(Table3[[#This Row],[Name]],"|"),1,2)),"")</f>
        <v>Pre-alarm Hi</v>
      </c>
      <c r="F1203" s="52"/>
      <c r="G1203" s="33" t="s">
        <v>840</v>
      </c>
      <c r="H1203" s="33" t="s">
        <v>736</v>
      </c>
      <c r="I1203" s="33" t="s">
        <v>474</v>
      </c>
      <c r="J1203" s="90"/>
      <c r="K1203" s="33"/>
      <c r="L1203" s="57" t="str">
        <f>IFERROR(TRIM(INDEX(_xlfn.TEXTSPLIT(Table3[[#This Row],[Name]],"|"),1,2)),"")</f>
        <v>Pre-alarm Hi</v>
      </c>
    </row>
    <row r="1204" spans="1:12" ht="15" hidden="1" customHeight="1">
      <c r="A1204" s="56" t="s">
        <v>1167</v>
      </c>
      <c r="B1204" s="33" t="s">
        <v>1859</v>
      </c>
      <c r="C1204" s="33" t="s">
        <v>712</v>
      </c>
      <c r="D1204" s="52" t="s">
        <v>2172</v>
      </c>
      <c r="E1204" s="77" t="str">
        <f>IFERROR(TRIM(INDEX(_xlfn.TEXTSPLIT(Table3[[#This Row],[Name]],"|"),1,2)),"")</f>
        <v/>
      </c>
      <c r="F1204" s="52" t="str">
        <f>VLOOKUP(D1204,REF!$AA$1:$AB$149,2,0)</f>
        <v>FRTS-VT-1324B</v>
      </c>
      <c r="G1204" s="33" t="s">
        <v>840</v>
      </c>
      <c r="H1204" s="33" t="s">
        <v>474</v>
      </c>
      <c r="I1204" s="33" t="s">
        <v>474</v>
      </c>
      <c r="J1204" s="32"/>
      <c r="K1204" s="33"/>
      <c r="L1204" s="57" t="str">
        <f>IFERROR(TRIM(INDEX(_xlfn.TEXTSPLIT(Table3[[#This Row],[Name]],"|"),1,2)),"")</f>
        <v/>
      </c>
    </row>
    <row r="1205" spans="1:12" ht="15" hidden="1" customHeight="1">
      <c r="A1205" s="100" t="s">
        <v>1167</v>
      </c>
      <c r="B1205" s="33" t="s">
        <v>1859</v>
      </c>
      <c r="C1205" s="33" t="s">
        <v>1790</v>
      </c>
      <c r="D1205" s="52" t="s">
        <v>2173</v>
      </c>
      <c r="E1205" s="77" t="str">
        <f>IFERROR(TRIM(INDEX(_xlfn.TEXTSPLIT(Table3[[#This Row],[Name]],"|"),1,2)),"")</f>
        <v>Hi</v>
      </c>
      <c r="F1205" s="52">
        <v>119</v>
      </c>
      <c r="G1205" s="33" t="s">
        <v>840</v>
      </c>
      <c r="H1205" s="33" t="s">
        <v>736</v>
      </c>
      <c r="I1205" s="33" t="s">
        <v>474</v>
      </c>
      <c r="J1205" s="90"/>
      <c r="K1205" s="33"/>
      <c r="L1205" s="57" t="str">
        <f>IFERROR(TRIM(INDEX(_xlfn.TEXTSPLIT(Table3[[#This Row],[Name]],"|"),1,2)),"")</f>
        <v>Hi</v>
      </c>
    </row>
    <row r="1206" spans="1:12" ht="15" hidden="1" customHeight="1">
      <c r="A1206" s="56" t="s">
        <v>1167</v>
      </c>
      <c r="B1206" s="33" t="s">
        <v>1859</v>
      </c>
      <c r="C1206" s="33" t="s">
        <v>1791</v>
      </c>
      <c r="D1206" s="52" t="s">
        <v>2174</v>
      </c>
      <c r="E1206" s="77" t="str">
        <f>IFERROR(TRIM(INDEX(_xlfn.TEXTSPLIT(Table3[[#This Row],[Name]],"|"),1,2)),"")</f>
        <v>HiHi</v>
      </c>
      <c r="F1206" s="33">
        <v>146</v>
      </c>
      <c r="G1206" s="33" t="s">
        <v>840</v>
      </c>
      <c r="H1206" s="33" t="s">
        <v>736</v>
      </c>
      <c r="I1206" s="33" t="s">
        <v>474</v>
      </c>
      <c r="J1206" s="32"/>
      <c r="K1206" s="33"/>
      <c r="L1206" s="57" t="str">
        <f>IFERROR(TRIM(INDEX(_xlfn.TEXTSPLIT(Table3[[#This Row],[Name]],"|"),1,2)),"")</f>
        <v>HiHi</v>
      </c>
    </row>
    <row r="1207" spans="1:12" ht="15" hidden="1" customHeight="1">
      <c r="A1207" s="100" t="s">
        <v>1167</v>
      </c>
      <c r="B1207" s="33" t="s">
        <v>1859</v>
      </c>
      <c r="C1207" s="33" t="s">
        <v>1792</v>
      </c>
      <c r="D1207" s="52" t="s">
        <v>2175</v>
      </c>
      <c r="E1207" s="77" t="str">
        <f>IFERROR(TRIM(INDEX(_xlfn.TEXTSPLIT(Table3[[#This Row],[Name]],"|"),1,2)),"")</f>
        <v>Pre-alarm Hi</v>
      </c>
      <c r="F1207" s="52"/>
      <c r="G1207" s="33" t="s">
        <v>840</v>
      </c>
      <c r="H1207" s="33" t="s">
        <v>736</v>
      </c>
      <c r="I1207" s="33" t="s">
        <v>474</v>
      </c>
      <c r="J1207" s="90"/>
      <c r="K1207" s="33"/>
      <c r="L1207" s="57" t="str">
        <f>IFERROR(TRIM(INDEX(_xlfn.TEXTSPLIT(Table3[[#This Row],[Name]],"|"),1,2)),"")</f>
        <v>Pre-alarm Hi</v>
      </c>
    </row>
    <row r="1208" spans="1:12" ht="15" hidden="1" customHeight="1">
      <c r="A1208" s="56" t="s">
        <v>1167</v>
      </c>
      <c r="B1208" s="33" t="s">
        <v>1859</v>
      </c>
      <c r="C1208" s="33" t="s">
        <v>1807</v>
      </c>
      <c r="D1208" s="52" t="s">
        <v>2176</v>
      </c>
      <c r="E1208" s="77" t="str">
        <f>IFERROR(TRIM(INDEX(_xlfn.TEXTSPLIT(Table3[[#This Row],[Name]],"|"),1,2)),"")</f>
        <v/>
      </c>
      <c r="F1208" s="55" t="str">
        <f>VLOOKUP(D1208,REF!$AA$1:$AB$149,2,0)</f>
        <v>FRTS_OPC_FIT_1369</v>
      </c>
      <c r="G1208" s="55" t="s">
        <v>1809</v>
      </c>
      <c r="H1208" s="33" t="s">
        <v>451</v>
      </c>
      <c r="I1208" s="33" t="s">
        <v>451</v>
      </c>
      <c r="J1208" s="32" t="s">
        <v>773</v>
      </c>
      <c r="K1208" s="33"/>
      <c r="L1208" s="57" t="str">
        <f>IFERROR(TRIM(INDEX(_xlfn.TEXTSPLIT(Table3[[#This Row],[Name]],"|"),1,2)),"")</f>
        <v/>
      </c>
    </row>
    <row r="1209" spans="1:12" ht="15" hidden="1" customHeight="1">
      <c r="A1209" s="100" t="s">
        <v>1167</v>
      </c>
      <c r="B1209" s="33" t="s">
        <v>1859</v>
      </c>
      <c r="C1209" s="33" t="s">
        <v>1811</v>
      </c>
      <c r="D1209" s="52" t="s">
        <v>2177</v>
      </c>
      <c r="E1209" s="77" t="str">
        <f>IFERROR(TRIM(INDEX(_xlfn.TEXTSPLIT(Table3[[#This Row],[Name]],"|"),1,2)),"")</f>
        <v>Hi</v>
      </c>
      <c r="F1209" s="52">
        <v>120</v>
      </c>
      <c r="G1209" s="33" t="s">
        <v>1809</v>
      </c>
      <c r="H1209" s="33" t="s">
        <v>736</v>
      </c>
      <c r="I1209" s="33" t="s">
        <v>451</v>
      </c>
      <c r="J1209" s="90" t="s">
        <v>1812</v>
      </c>
      <c r="K1209" s="33"/>
      <c r="L1209" s="57" t="str">
        <f>IFERROR(TRIM(INDEX(_xlfn.TEXTSPLIT(Table3[[#This Row],[Name]],"|"),1,2)),"")</f>
        <v>Hi</v>
      </c>
    </row>
    <row r="1210" spans="1:12" ht="15" hidden="1" customHeight="1">
      <c r="A1210" s="56" t="s">
        <v>1167</v>
      </c>
      <c r="B1210" s="33" t="s">
        <v>1859</v>
      </c>
      <c r="C1210" s="33" t="s">
        <v>1813</v>
      </c>
      <c r="D1210" s="52" t="s">
        <v>2178</v>
      </c>
      <c r="E1210" s="77" t="str">
        <f>IFERROR(TRIM(INDEX(_xlfn.TEXTSPLIT(Table3[[#This Row],[Name]],"|"),1,2)),"")</f>
        <v>HiHi</v>
      </c>
      <c r="F1210" s="33"/>
      <c r="G1210" s="33" t="s">
        <v>1809</v>
      </c>
      <c r="H1210" s="33" t="s">
        <v>736</v>
      </c>
      <c r="I1210" s="33" t="s">
        <v>451</v>
      </c>
      <c r="J1210" s="32" t="s">
        <v>1812</v>
      </c>
      <c r="K1210" s="33"/>
      <c r="L1210" s="57" t="str">
        <f>IFERROR(TRIM(INDEX(_xlfn.TEXTSPLIT(Table3[[#This Row],[Name]],"|"),1,2)),"")</f>
        <v>HiHi</v>
      </c>
    </row>
    <row r="1211" spans="1:12" ht="15" hidden="1" customHeight="1">
      <c r="A1211" s="100" t="s">
        <v>1167</v>
      </c>
      <c r="B1211" s="33" t="s">
        <v>1859</v>
      </c>
      <c r="C1211" s="33" t="s">
        <v>1814</v>
      </c>
      <c r="D1211" s="52" t="s">
        <v>2179</v>
      </c>
      <c r="E1211" s="77" t="str">
        <f>IFERROR(TRIM(INDEX(_xlfn.TEXTSPLIT(Table3[[#This Row],[Name]],"|"),1,2)),"")</f>
        <v>Lo</v>
      </c>
      <c r="F1211" s="52"/>
      <c r="G1211" s="33" t="s">
        <v>1809</v>
      </c>
      <c r="H1211" s="33" t="s">
        <v>736</v>
      </c>
      <c r="I1211" s="33" t="s">
        <v>451</v>
      </c>
      <c r="J1211" s="90" t="s">
        <v>1812</v>
      </c>
      <c r="K1211" s="33"/>
      <c r="L1211" s="57" t="str">
        <f>IFERROR(TRIM(INDEX(_xlfn.TEXTSPLIT(Table3[[#This Row],[Name]],"|"),1,2)),"")</f>
        <v>Lo</v>
      </c>
    </row>
    <row r="1212" spans="1:12" ht="15" hidden="1" customHeight="1">
      <c r="A1212" s="56" t="s">
        <v>1167</v>
      </c>
      <c r="B1212" s="33" t="s">
        <v>1859</v>
      </c>
      <c r="C1212" s="33" t="s">
        <v>1815</v>
      </c>
      <c r="D1212" s="52" t="s">
        <v>2180</v>
      </c>
      <c r="E1212" s="77" t="str">
        <f>IFERROR(TRIM(INDEX(_xlfn.TEXTSPLIT(Table3[[#This Row],[Name]],"|"),1,2)),"")</f>
        <v>Pre-alarm Hi</v>
      </c>
      <c r="F1212" s="33"/>
      <c r="G1212" s="33" t="s">
        <v>1809</v>
      </c>
      <c r="H1212" s="33" t="s">
        <v>736</v>
      </c>
      <c r="I1212" s="33" t="s">
        <v>451</v>
      </c>
      <c r="J1212" s="32" t="s">
        <v>1812</v>
      </c>
      <c r="K1212" s="33"/>
      <c r="L1212" s="57" t="str">
        <f>IFERROR(TRIM(INDEX(_xlfn.TEXTSPLIT(Table3[[#This Row],[Name]],"|"),1,2)),"")</f>
        <v>Pre-alarm Hi</v>
      </c>
    </row>
    <row r="1213" spans="1:12" ht="15" hidden="1" customHeight="1">
      <c r="A1213" s="100" t="s">
        <v>1167</v>
      </c>
      <c r="B1213" s="33" t="s">
        <v>1859</v>
      </c>
      <c r="C1213" s="33" t="s">
        <v>1816</v>
      </c>
      <c r="D1213" s="52" t="s">
        <v>2181</v>
      </c>
      <c r="E1213" s="77" t="str">
        <f>IFERROR(TRIM(INDEX(_xlfn.TEXTSPLIT(Table3[[#This Row],[Name]],"|"),1,2)),"")</f>
        <v/>
      </c>
      <c r="F1213" s="52" t="str">
        <f>VLOOKUP(D1213,REF!$AA$1:$AB$149,2,0)</f>
        <v>FRTS-TE-1370</v>
      </c>
      <c r="G1213" s="33" t="s">
        <v>49</v>
      </c>
      <c r="H1213" s="33" t="s">
        <v>451</v>
      </c>
      <c r="I1213" s="33" t="s">
        <v>451</v>
      </c>
      <c r="J1213" s="90" t="s">
        <v>1375</v>
      </c>
      <c r="K1213" s="33"/>
      <c r="L1213" s="57" t="str">
        <f>IFERROR(TRIM(INDEX(_xlfn.TEXTSPLIT(Table3[[#This Row],[Name]],"|"),1,2)),"")</f>
        <v/>
      </c>
    </row>
    <row r="1214" spans="1:12" ht="15" hidden="1" customHeight="1">
      <c r="A1214" s="56" t="s">
        <v>1167</v>
      </c>
      <c r="B1214" s="33" t="s">
        <v>1859</v>
      </c>
      <c r="C1214" s="33" t="s">
        <v>1818</v>
      </c>
      <c r="D1214" s="52" t="s">
        <v>2182</v>
      </c>
      <c r="E1214" s="77" t="str">
        <f>IFERROR(TRIM(INDEX(_xlfn.TEXTSPLIT(Table3[[#This Row],[Name]],"|"),1,2)),"")</f>
        <v>Hi</v>
      </c>
      <c r="F1214" s="33">
        <v>140</v>
      </c>
      <c r="G1214" s="33" t="s">
        <v>49</v>
      </c>
      <c r="H1214" s="33" t="s">
        <v>736</v>
      </c>
      <c r="I1214" s="33" t="s">
        <v>451</v>
      </c>
      <c r="J1214" s="32" t="s">
        <v>1375</v>
      </c>
      <c r="K1214" s="33"/>
      <c r="L1214" s="57" t="str">
        <f>IFERROR(TRIM(INDEX(_xlfn.TEXTSPLIT(Table3[[#This Row],[Name]],"|"),1,2)),"")</f>
        <v>Hi</v>
      </c>
    </row>
    <row r="1215" spans="1:12" ht="15" hidden="1" customHeight="1">
      <c r="A1215" s="100" t="s">
        <v>1167</v>
      </c>
      <c r="B1215" s="33" t="s">
        <v>1859</v>
      </c>
      <c r="C1215" s="33" t="s">
        <v>1819</v>
      </c>
      <c r="D1215" s="52" t="s">
        <v>2183</v>
      </c>
      <c r="E1215" s="77" t="str">
        <f>IFERROR(TRIM(INDEX(_xlfn.TEXTSPLIT(Table3[[#This Row],[Name]],"|"),1,2)),"")</f>
        <v>HiHi</v>
      </c>
      <c r="F1215" s="52">
        <v>155</v>
      </c>
      <c r="G1215" s="33" t="s">
        <v>49</v>
      </c>
      <c r="H1215" s="33" t="s">
        <v>736</v>
      </c>
      <c r="I1215" s="33" t="s">
        <v>451</v>
      </c>
      <c r="J1215" s="90" t="s">
        <v>1375</v>
      </c>
      <c r="K1215" s="33"/>
      <c r="L1215" s="57" t="str">
        <f>IFERROR(TRIM(INDEX(_xlfn.TEXTSPLIT(Table3[[#This Row],[Name]],"|"),1,2)),"")</f>
        <v>HiHi</v>
      </c>
    </row>
    <row r="1216" spans="1:12" ht="15" hidden="1" customHeight="1">
      <c r="A1216" s="56" t="s">
        <v>1167</v>
      </c>
      <c r="B1216" s="33" t="s">
        <v>1859</v>
      </c>
      <c r="C1216" s="33" t="s">
        <v>1820</v>
      </c>
      <c r="D1216" s="52" t="s">
        <v>2184</v>
      </c>
      <c r="E1216" s="77" t="str">
        <f>IFERROR(TRIM(INDEX(_xlfn.TEXTSPLIT(Table3[[#This Row],[Name]],"|"),1,2)),"")</f>
        <v>Lo</v>
      </c>
      <c r="F1216" s="33">
        <v>55</v>
      </c>
      <c r="G1216" s="33" t="s">
        <v>49</v>
      </c>
      <c r="H1216" s="33" t="s">
        <v>736</v>
      </c>
      <c r="I1216" s="33" t="s">
        <v>451</v>
      </c>
      <c r="J1216" s="32" t="s">
        <v>1375</v>
      </c>
      <c r="K1216" s="33"/>
      <c r="L1216" s="57" t="str">
        <f>IFERROR(TRIM(INDEX(_xlfn.TEXTSPLIT(Table3[[#This Row],[Name]],"|"),1,2)),"")</f>
        <v>Lo</v>
      </c>
    </row>
    <row r="1217" spans="1:12" ht="15" hidden="1" customHeight="1">
      <c r="A1217" s="100" t="s">
        <v>1167</v>
      </c>
      <c r="B1217" s="33" t="s">
        <v>1859</v>
      </c>
      <c r="C1217" s="33" t="s">
        <v>1821</v>
      </c>
      <c r="D1217" s="52" t="s">
        <v>2185</v>
      </c>
      <c r="E1217" s="77" t="str">
        <f>IFERROR(TRIM(INDEX(_xlfn.TEXTSPLIT(Table3[[#This Row],[Name]],"|"),1,2)),"")</f>
        <v>LoLo</v>
      </c>
      <c r="F1217" s="52">
        <v>45</v>
      </c>
      <c r="G1217" s="33" t="s">
        <v>49</v>
      </c>
      <c r="H1217" s="33" t="s">
        <v>736</v>
      </c>
      <c r="I1217" s="33" t="s">
        <v>451</v>
      </c>
      <c r="J1217" s="90" t="s">
        <v>1375</v>
      </c>
      <c r="K1217" s="33"/>
      <c r="L1217" s="57" t="str">
        <f>IFERROR(TRIM(INDEX(_xlfn.TEXTSPLIT(Table3[[#This Row],[Name]],"|"),1,2)),"")</f>
        <v>LoLo</v>
      </c>
    </row>
    <row r="1218" spans="1:12" ht="15" hidden="1" customHeight="1">
      <c r="A1218" s="56" t="s">
        <v>1167</v>
      </c>
      <c r="B1218" s="33" t="s">
        <v>1859</v>
      </c>
      <c r="C1218" s="33" t="s">
        <v>1822</v>
      </c>
      <c r="D1218" s="52" t="s">
        <v>2186</v>
      </c>
      <c r="E1218" s="77" t="str">
        <f>IFERROR(TRIM(INDEX(_xlfn.TEXTSPLIT(Table3[[#This Row],[Name]],"|"),1,2)),"")</f>
        <v>Pre-alarm Hi</v>
      </c>
      <c r="F1218" s="33"/>
      <c r="G1218" s="33" t="s">
        <v>49</v>
      </c>
      <c r="H1218" s="33" t="s">
        <v>736</v>
      </c>
      <c r="I1218" s="33" t="s">
        <v>451</v>
      </c>
      <c r="J1218" s="32" t="s">
        <v>1375</v>
      </c>
      <c r="K1218" s="33"/>
      <c r="L1218" s="57" t="str">
        <f>IFERROR(TRIM(INDEX(_xlfn.TEXTSPLIT(Table3[[#This Row],[Name]],"|"),1,2)),"")</f>
        <v>Pre-alarm Hi</v>
      </c>
    </row>
    <row r="1219" spans="1:12" ht="15" hidden="1" customHeight="1">
      <c r="A1219" s="100" t="s">
        <v>1167</v>
      </c>
      <c r="B1219" s="33" t="s">
        <v>1859</v>
      </c>
      <c r="C1219" s="33" t="s">
        <v>1823</v>
      </c>
      <c r="D1219" s="52" t="s">
        <v>2187</v>
      </c>
      <c r="E1219" s="77" t="str">
        <f>IFERROR(TRIM(INDEX(_xlfn.TEXTSPLIT(Table3[[#This Row],[Name]],"|"),1,2)),"")</f>
        <v>Pre-alarm Lo</v>
      </c>
      <c r="F1219" s="52"/>
      <c r="G1219" s="33" t="s">
        <v>49</v>
      </c>
      <c r="H1219" s="33" t="s">
        <v>736</v>
      </c>
      <c r="I1219" s="33" t="s">
        <v>451</v>
      </c>
      <c r="J1219" s="90" t="s">
        <v>1375</v>
      </c>
      <c r="K1219" s="33"/>
      <c r="L1219" s="57" t="str">
        <f>IFERROR(TRIM(INDEX(_xlfn.TEXTSPLIT(Table3[[#This Row],[Name]],"|"),1,2)),"")</f>
        <v>Pre-alarm Lo</v>
      </c>
    </row>
    <row r="1220" spans="1:12" ht="15" hidden="1" customHeight="1">
      <c r="A1220" s="56" t="s">
        <v>1167</v>
      </c>
      <c r="B1220" s="33" t="s">
        <v>1859</v>
      </c>
      <c r="C1220" s="33" t="s">
        <v>1824</v>
      </c>
      <c r="D1220" s="52" t="s">
        <v>2188</v>
      </c>
      <c r="E1220" s="77" t="str">
        <f>IFERROR(TRIM(INDEX(_xlfn.TEXTSPLIT(Table3[[#This Row],[Name]],"|"),1,2)),"")</f>
        <v/>
      </c>
      <c r="F1220" s="52" t="str">
        <f>VLOOKUP(D1220,REF!$AA$1:$AB$149,2,0)</f>
        <v>FRTS-TI-1338A</v>
      </c>
      <c r="G1220" s="33" t="s">
        <v>49</v>
      </c>
      <c r="H1220" s="33" t="s">
        <v>439</v>
      </c>
      <c r="I1220" s="33" t="s">
        <v>439</v>
      </c>
      <c r="J1220" s="32" t="s">
        <v>1826</v>
      </c>
      <c r="K1220" s="33"/>
      <c r="L1220" s="57" t="str">
        <f>IFERROR(TRIM(INDEX(_xlfn.TEXTSPLIT(Table3[[#This Row],[Name]],"|"),1,2)),"")</f>
        <v/>
      </c>
    </row>
    <row r="1221" spans="1:12" ht="15" hidden="1" customHeight="1">
      <c r="A1221" s="100" t="s">
        <v>1167</v>
      </c>
      <c r="B1221" s="33" t="s">
        <v>1859</v>
      </c>
      <c r="C1221" s="33" t="s">
        <v>1827</v>
      </c>
      <c r="D1221" s="52" t="s">
        <v>2189</v>
      </c>
      <c r="E1221" s="77" t="str">
        <f>IFERROR(TRIM(INDEX(_xlfn.TEXTSPLIT(Table3[[#This Row],[Name]],"|"),1,2)),"")</f>
        <v>Hi</v>
      </c>
      <c r="F1221" s="52"/>
      <c r="G1221" s="33" t="s">
        <v>49</v>
      </c>
      <c r="H1221" s="33" t="s">
        <v>736</v>
      </c>
      <c r="I1221" s="33" t="s">
        <v>439</v>
      </c>
      <c r="J1221" s="90" t="s">
        <v>1826</v>
      </c>
      <c r="K1221" s="33"/>
      <c r="L1221" s="57" t="str">
        <f>IFERROR(TRIM(INDEX(_xlfn.TEXTSPLIT(Table3[[#This Row],[Name]],"|"),1,2)),"")</f>
        <v>Hi</v>
      </c>
    </row>
    <row r="1222" spans="1:12" ht="15" hidden="1" customHeight="1">
      <c r="A1222" s="56" t="s">
        <v>1167</v>
      </c>
      <c r="B1222" s="33" t="s">
        <v>1859</v>
      </c>
      <c r="C1222" s="33" t="s">
        <v>1828</v>
      </c>
      <c r="D1222" s="52" t="s">
        <v>2190</v>
      </c>
      <c r="E1222" s="77" t="str">
        <f>IFERROR(TRIM(INDEX(_xlfn.TEXTSPLIT(Table3[[#This Row],[Name]],"|"),1,2)),"")</f>
        <v>HiHi</v>
      </c>
      <c r="F1222" s="33">
        <v>110</v>
      </c>
      <c r="G1222" s="33" t="s">
        <v>49</v>
      </c>
      <c r="H1222" s="33" t="s">
        <v>736</v>
      </c>
      <c r="I1222" s="33" t="s">
        <v>439</v>
      </c>
      <c r="J1222" s="32" t="s">
        <v>1826</v>
      </c>
      <c r="K1222" s="33"/>
      <c r="L1222" s="57" t="str">
        <f>IFERROR(TRIM(INDEX(_xlfn.TEXTSPLIT(Table3[[#This Row],[Name]],"|"),1,2)),"")</f>
        <v>HiHi</v>
      </c>
    </row>
    <row r="1223" spans="1:12" ht="15" hidden="1" customHeight="1">
      <c r="A1223" s="100" t="s">
        <v>1167</v>
      </c>
      <c r="B1223" s="33" t="s">
        <v>1859</v>
      </c>
      <c r="C1223" s="33" t="s">
        <v>1829</v>
      </c>
      <c r="D1223" s="52" t="s">
        <v>2191</v>
      </c>
      <c r="E1223" s="77" t="str">
        <f>IFERROR(TRIM(INDEX(_xlfn.TEXTSPLIT(Table3[[#This Row],[Name]],"|"),1,2)),"")</f>
        <v>Pre-alarm Hi</v>
      </c>
      <c r="F1223" s="52"/>
      <c r="G1223" s="33" t="s">
        <v>49</v>
      </c>
      <c r="H1223" s="33" t="s">
        <v>736</v>
      </c>
      <c r="I1223" s="33" t="s">
        <v>439</v>
      </c>
      <c r="J1223" s="90" t="s">
        <v>1826</v>
      </c>
      <c r="K1223" s="33"/>
      <c r="L1223" s="57" t="str">
        <f>IFERROR(TRIM(INDEX(_xlfn.TEXTSPLIT(Table3[[#This Row],[Name]],"|"),1,2)),"")</f>
        <v>Pre-alarm Hi</v>
      </c>
    </row>
    <row r="1224" spans="1:12" ht="15" hidden="1" customHeight="1">
      <c r="A1224" s="56" t="s">
        <v>1167</v>
      </c>
      <c r="B1224" s="33" t="s">
        <v>1859</v>
      </c>
      <c r="C1224" s="33" t="s">
        <v>1830</v>
      </c>
      <c r="D1224" s="52" t="s">
        <v>2192</v>
      </c>
      <c r="E1224" s="77" t="str">
        <f>IFERROR(TRIM(INDEX(_xlfn.TEXTSPLIT(Table3[[#This Row],[Name]],"|"),1,2)),"")</f>
        <v/>
      </c>
      <c r="F1224" s="52" t="str">
        <f>VLOOKUP(D1224,REF!$AA$1:$AB$149,2,0)</f>
        <v>FRTS-TI-1338C</v>
      </c>
      <c r="G1224" s="33" t="s">
        <v>49</v>
      </c>
      <c r="H1224" s="33" t="s">
        <v>439</v>
      </c>
      <c r="I1224" s="33" t="s">
        <v>439</v>
      </c>
      <c r="J1224" s="32" t="s">
        <v>1826</v>
      </c>
      <c r="K1224" s="33"/>
      <c r="L1224" s="57" t="str">
        <f>IFERROR(TRIM(INDEX(_xlfn.TEXTSPLIT(Table3[[#This Row],[Name]],"|"),1,2)),"")</f>
        <v/>
      </c>
    </row>
    <row r="1225" spans="1:12" ht="15" hidden="1" customHeight="1">
      <c r="A1225" s="100" t="s">
        <v>1167</v>
      </c>
      <c r="B1225" s="33" t="s">
        <v>1859</v>
      </c>
      <c r="C1225" s="33" t="s">
        <v>1832</v>
      </c>
      <c r="D1225" s="52" t="s">
        <v>2193</v>
      </c>
      <c r="E1225" s="77" t="str">
        <f>IFERROR(TRIM(INDEX(_xlfn.TEXTSPLIT(Table3[[#This Row],[Name]],"|"),1,2)),"")</f>
        <v>Hi</v>
      </c>
      <c r="F1225" s="52">
        <v>100</v>
      </c>
      <c r="G1225" s="33" t="s">
        <v>49</v>
      </c>
      <c r="H1225" s="33" t="s">
        <v>736</v>
      </c>
      <c r="I1225" s="33" t="s">
        <v>439</v>
      </c>
      <c r="J1225" s="90" t="s">
        <v>1826</v>
      </c>
      <c r="K1225" s="33"/>
      <c r="L1225" s="57" t="str">
        <f>IFERROR(TRIM(INDEX(_xlfn.TEXTSPLIT(Table3[[#This Row],[Name]],"|"),1,2)),"")</f>
        <v>Hi</v>
      </c>
    </row>
    <row r="1226" spans="1:12" ht="15" hidden="1" customHeight="1">
      <c r="A1226" s="56" t="s">
        <v>1167</v>
      </c>
      <c r="B1226" s="33" t="s">
        <v>1859</v>
      </c>
      <c r="C1226" s="33" t="s">
        <v>1833</v>
      </c>
      <c r="D1226" s="52" t="s">
        <v>2194</v>
      </c>
      <c r="E1226" s="77" t="str">
        <f>IFERROR(TRIM(INDEX(_xlfn.TEXTSPLIT(Table3[[#This Row],[Name]],"|"),1,2)),"")</f>
        <v>HiHi</v>
      </c>
      <c r="F1226" s="33"/>
      <c r="G1226" s="33" t="s">
        <v>49</v>
      </c>
      <c r="H1226" s="33" t="s">
        <v>736</v>
      </c>
      <c r="I1226" s="33" t="s">
        <v>439</v>
      </c>
      <c r="J1226" s="32" t="s">
        <v>1826</v>
      </c>
      <c r="K1226" s="33"/>
      <c r="L1226" s="57" t="str">
        <f>IFERROR(TRIM(INDEX(_xlfn.TEXTSPLIT(Table3[[#This Row],[Name]],"|"),1,2)),"")</f>
        <v>HiHi</v>
      </c>
    </row>
    <row r="1227" spans="1:12" ht="15" hidden="1" customHeight="1">
      <c r="A1227" s="100" t="s">
        <v>1167</v>
      </c>
      <c r="B1227" s="33" t="s">
        <v>1859</v>
      </c>
      <c r="C1227" s="33" t="s">
        <v>1834</v>
      </c>
      <c r="D1227" s="52" t="s">
        <v>2195</v>
      </c>
      <c r="E1227" s="77" t="str">
        <f>IFERROR(TRIM(INDEX(_xlfn.TEXTSPLIT(Table3[[#This Row],[Name]],"|"),1,2)),"")</f>
        <v>Pre-alarm Hi</v>
      </c>
      <c r="F1227" s="52"/>
      <c r="G1227" s="33" t="s">
        <v>49</v>
      </c>
      <c r="H1227" s="33" t="s">
        <v>736</v>
      </c>
      <c r="I1227" s="33" t="s">
        <v>439</v>
      </c>
      <c r="J1227" s="90" t="s">
        <v>1826</v>
      </c>
      <c r="K1227" s="33"/>
      <c r="L1227" s="57" t="str">
        <f>IFERROR(TRIM(INDEX(_xlfn.TEXTSPLIT(Table3[[#This Row],[Name]],"|"),1,2)),"")</f>
        <v>Pre-alarm Hi</v>
      </c>
    </row>
    <row r="1228" spans="1:12" ht="15" hidden="1" customHeight="1">
      <c r="A1228" s="56" t="s">
        <v>1167</v>
      </c>
      <c r="B1228" s="33" t="s">
        <v>1859</v>
      </c>
      <c r="C1228" s="33" t="s">
        <v>1835</v>
      </c>
      <c r="D1228" s="52" t="s">
        <v>2196</v>
      </c>
      <c r="E1228" s="77" t="str">
        <f>IFERROR(TRIM(INDEX(_xlfn.TEXTSPLIT(Table3[[#This Row],[Name]],"|"),1,2)),"")</f>
        <v/>
      </c>
      <c r="F1228" s="52" t="str">
        <f>VLOOKUP(D1228,REF!$AA$1:$AB$149,2,0)</f>
        <v>FRTS-TI-1337A</v>
      </c>
      <c r="G1228" s="33" t="s">
        <v>49</v>
      </c>
      <c r="H1228" s="33" t="s">
        <v>439</v>
      </c>
      <c r="I1228" s="33" t="s">
        <v>439</v>
      </c>
      <c r="J1228" s="32" t="s">
        <v>1826</v>
      </c>
      <c r="K1228" s="33"/>
      <c r="L1228" s="57" t="str">
        <f>IFERROR(TRIM(INDEX(_xlfn.TEXTSPLIT(Table3[[#This Row],[Name]],"|"),1,2)),"")</f>
        <v/>
      </c>
    </row>
    <row r="1229" spans="1:12" ht="15" hidden="1" customHeight="1">
      <c r="A1229" s="100" t="s">
        <v>1167</v>
      </c>
      <c r="B1229" s="33" t="s">
        <v>1859</v>
      </c>
      <c r="C1229" s="33" t="s">
        <v>1837</v>
      </c>
      <c r="D1229" s="52" t="s">
        <v>2197</v>
      </c>
      <c r="E1229" s="77" t="str">
        <f>IFERROR(TRIM(INDEX(_xlfn.TEXTSPLIT(Table3[[#This Row],[Name]],"|"),1,2)),"")</f>
        <v>Hi</v>
      </c>
      <c r="F1229" s="52"/>
      <c r="G1229" s="33" t="s">
        <v>49</v>
      </c>
      <c r="H1229" s="33" t="s">
        <v>736</v>
      </c>
      <c r="I1229" s="33" t="s">
        <v>439</v>
      </c>
      <c r="J1229" s="90" t="s">
        <v>1826</v>
      </c>
      <c r="K1229" s="33"/>
      <c r="L1229" s="57" t="str">
        <f>IFERROR(TRIM(INDEX(_xlfn.TEXTSPLIT(Table3[[#This Row],[Name]],"|"),1,2)),"")</f>
        <v>Hi</v>
      </c>
    </row>
    <row r="1230" spans="1:12" ht="15" hidden="1" customHeight="1">
      <c r="A1230" s="56" t="s">
        <v>1167</v>
      </c>
      <c r="B1230" s="33" t="s">
        <v>1859</v>
      </c>
      <c r="C1230" s="33" t="s">
        <v>1838</v>
      </c>
      <c r="D1230" s="52" t="s">
        <v>2198</v>
      </c>
      <c r="E1230" s="77" t="str">
        <f>IFERROR(TRIM(INDEX(_xlfn.TEXTSPLIT(Table3[[#This Row],[Name]],"|"),1,2)),"")</f>
        <v>HiHi</v>
      </c>
      <c r="F1230" s="33">
        <v>110</v>
      </c>
      <c r="G1230" s="33" t="s">
        <v>49</v>
      </c>
      <c r="H1230" s="33" t="s">
        <v>736</v>
      </c>
      <c r="I1230" s="33" t="s">
        <v>439</v>
      </c>
      <c r="J1230" s="32" t="s">
        <v>1826</v>
      </c>
      <c r="K1230" s="33"/>
      <c r="L1230" s="57" t="str">
        <f>IFERROR(TRIM(INDEX(_xlfn.TEXTSPLIT(Table3[[#This Row],[Name]],"|"),1,2)),"")</f>
        <v>HiHi</v>
      </c>
    </row>
    <row r="1231" spans="1:12" ht="15" hidden="1" customHeight="1">
      <c r="A1231" s="100" t="s">
        <v>1167</v>
      </c>
      <c r="B1231" s="33" t="s">
        <v>1859</v>
      </c>
      <c r="C1231" s="33" t="s">
        <v>1839</v>
      </c>
      <c r="D1231" s="52" t="s">
        <v>2199</v>
      </c>
      <c r="E1231" s="77" t="str">
        <f>IFERROR(TRIM(INDEX(_xlfn.TEXTSPLIT(Table3[[#This Row],[Name]],"|"),1,2)),"")</f>
        <v>Pre-alarm Hi</v>
      </c>
      <c r="F1231" s="52"/>
      <c r="G1231" s="33" t="s">
        <v>49</v>
      </c>
      <c r="H1231" s="33" t="s">
        <v>736</v>
      </c>
      <c r="I1231" s="33" t="s">
        <v>439</v>
      </c>
      <c r="J1231" s="90" t="s">
        <v>1826</v>
      </c>
      <c r="K1231" s="33"/>
      <c r="L1231" s="57" t="str">
        <f>IFERROR(TRIM(INDEX(_xlfn.TEXTSPLIT(Table3[[#This Row],[Name]],"|"),1,2)),"")</f>
        <v>Pre-alarm Hi</v>
      </c>
    </row>
    <row r="1232" spans="1:12" ht="15" hidden="1" customHeight="1">
      <c r="A1232" s="56" t="s">
        <v>1167</v>
      </c>
      <c r="B1232" s="33" t="s">
        <v>1859</v>
      </c>
      <c r="C1232" s="33" t="s">
        <v>1840</v>
      </c>
      <c r="D1232" s="52" t="s">
        <v>2200</v>
      </c>
      <c r="E1232" s="77" t="str">
        <f>IFERROR(TRIM(INDEX(_xlfn.TEXTSPLIT(Table3[[#This Row],[Name]],"|"),1,2)),"")</f>
        <v/>
      </c>
      <c r="F1232" s="52" t="str">
        <f>VLOOKUP(D1232,REF!$AA$1:$AB$149,2,0)</f>
        <v>FRTS-TI-1337C</v>
      </c>
      <c r="G1232" s="33" t="s">
        <v>49</v>
      </c>
      <c r="H1232" s="33" t="s">
        <v>439</v>
      </c>
      <c r="I1232" s="33" t="s">
        <v>439</v>
      </c>
      <c r="J1232" s="32" t="s">
        <v>1826</v>
      </c>
      <c r="K1232" s="33"/>
      <c r="L1232" s="57" t="str">
        <f>IFERROR(TRIM(INDEX(_xlfn.TEXTSPLIT(Table3[[#This Row],[Name]],"|"),1,2)),"")</f>
        <v/>
      </c>
    </row>
    <row r="1233" spans="1:12" ht="15" hidden="1" customHeight="1">
      <c r="A1233" s="100" t="s">
        <v>1167</v>
      </c>
      <c r="B1233" s="33" t="s">
        <v>1859</v>
      </c>
      <c r="C1233" s="33" t="s">
        <v>1842</v>
      </c>
      <c r="D1233" s="52" t="s">
        <v>2201</v>
      </c>
      <c r="E1233" s="77" t="str">
        <f>IFERROR(TRIM(INDEX(_xlfn.TEXTSPLIT(Table3[[#This Row],[Name]],"|"),1,2)),"")</f>
        <v>Hi</v>
      </c>
      <c r="F1233" s="52">
        <v>100</v>
      </c>
      <c r="G1233" s="33" t="s">
        <v>49</v>
      </c>
      <c r="H1233" s="33" t="s">
        <v>736</v>
      </c>
      <c r="I1233" s="33" t="s">
        <v>439</v>
      </c>
      <c r="J1233" s="90" t="s">
        <v>1826</v>
      </c>
      <c r="K1233" s="33"/>
      <c r="L1233" s="57" t="str">
        <f>IFERROR(TRIM(INDEX(_xlfn.TEXTSPLIT(Table3[[#This Row],[Name]],"|"),1,2)),"")</f>
        <v>Hi</v>
      </c>
    </row>
    <row r="1234" spans="1:12" ht="15" hidden="1" customHeight="1">
      <c r="A1234" s="56" t="s">
        <v>1167</v>
      </c>
      <c r="B1234" s="33" t="s">
        <v>1859</v>
      </c>
      <c r="C1234" s="33" t="s">
        <v>1843</v>
      </c>
      <c r="D1234" s="52" t="s">
        <v>2202</v>
      </c>
      <c r="E1234" s="77" t="str">
        <f>IFERROR(TRIM(INDEX(_xlfn.TEXTSPLIT(Table3[[#This Row],[Name]],"|"),1,2)),"")</f>
        <v>HiHi</v>
      </c>
      <c r="F1234" s="33"/>
      <c r="G1234" s="33" t="s">
        <v>49</v>
      </c>
      <c r="H1234" s="33" t="s">
        <v>736</v>
      </c>
      <c r="I1234" s="33" t="s">
        <v>439</v>
      </c>
      <c r="J1234" s="32" t="s">
        <v>1826</v>
      </c>
      <c r="K1234" s="33"/>
      <c r="L1234" s="57" t="str">
        <f>IFERROR(TRIM(INDEX(_xlfn.TEXTSPLIT(Table3[[#This Row],[Name]],"|"),1,2)),"")</f>
        <v>HiHi</v>
      </c>
    </row>
    <row r="1235" spans="1:12" ht="15" hidden="1" customHeight="1">
      <c r="A1235" s="100" t="s">
        <v>1167</v>
      </c>
      <c r="B1235" s="33" t="s">
        <v>1859</v>
      </c>
      <c r="C1235" s="33" t="s">
        <v>1844</v>
      </c>
      <c r="D1235" s="52" t="s">
        <v>2203</v>
      </c>
      <c r="E1235" s="77" t="str">
        <f>IFERROR(TRIM(INDEX(_xlfn.TEXTSPLIT(Table3[[#This Row],[Name]],"|"),1,2)),"")</f>
        <v>Pre-alarm Hi</v>
      </c>
      <c r="F1235" s="52"/>
      <c r="G1235" s="33" t="s">
        <v>49</v>
      </c>
      <c r="H1235" s="33" t="s">
        <v>736</v>
      </c>
      <c r="I1235" s="33" t="s">
        <v>439</v>
      </c>
      <c r="J1235" s="90" t="s">
        <v>1826</v>
      </c>
      <c r="K1235" s="33"/>
      <c r="L1235" s="57" t="str">
        <f>IFERROR(TRIM(INDEX(_xlfn.TEXTSPLIT(Table3[[#This Row],[Name]],"|"),1,2)),"")</f>
        <v>Pre-alarm Hi</v>
      </c>
    </row>
    <row r="1236" spans="1:12" ht="15" hidden="1" customHeight="1">
      <c r="A1236" s="56" t="s">
        <v>732</v>
      </c>
      <c r="B1236" s="33" t="s">
        <v>2204</v>
      </c>
      <c r="C1236" s="33" t="s">
        <v>739</v>
      </c>
      <c r="D1236" s="52" t="s">
        <v>2205</v>
      </c>
      <c r="E1236" s="77" t="str">
        <f>IFERROR(TRIM(INDEX(_xlfn.TEXTSPLIT(Table3[[#This Row],[Name]],"|"),1,2)),"")</f>
        <v/>
      </c>
      <c r="F1236" s="52" t="str">
        <f>VLOOKUP(D1236,REF!$AA$1:$AB$149,2,0)</f>
        <v>FRTS_OPC_PDIT_1822</v>
      </c>
      <c r="G1236" s="33" t="s">
        <v>741</v>
      </c>
      <c r="H1236" s="33" t="s">
        <v>461</v>
      </c>
      <c r="I1236" s="33" t="s">
        <v>461</v>
      </c>
      <c r="J1236" s="61"/>
      <c r="K1236" s="33"/>
      <c r="L1236" s="57" t="str">
        <f>IFERROR(TRIM(INDEX(_xlfn.TEXTSPLIT(Table3[[#This Row],[Name]],"|"),1,2)),"")</f>
        <v/>
      </c>
    </row>
    <row r="1237" spans="1:12" ht="15" hidden="1" customHeight="1">
      <c r="A1237" s="56" t="s">
        <v>732</v>
      </c>
      <c r="B1237" s="33" t="s">
        <v>2204</v>
      </c>
      <c r="C1237" s="33" t="s">
        <v>743</v>
      </c>
      <c r="D1237" s="52" t="s">
        <v>2206</v>
      </c>
      <c r="E1237" s="77" t="str">
        <f>IFERROR(TRIM(INDEX(_xlfn.TEXTSPLIT(Table3[[#This Row],[Name]],"|"),1,2)),"")</f>
        <v>Hi</v>
      </c>
      <c r="F1237" s="33">
        <v>1</v>
      </c>
      <c r="G1237" s="33" t="s">
        <v>741</v>
      </c>
      <c r="H1237" s="33" t="s">
        <v>736</v>
      </c>
      <c r="I1237" s="33" t="s">
        <v>461</v>
      </c>
      <c r="J1237" s="32"/>
      <c r="K1237" s="33"/>
      <c r="L1237" s="57" t="str">
        <f>IFERROR(TRIM(INDEX(_xlfn.TEXTSPLIT(Table3[[#This Row],[Name]],"|"),1,2)),"")</f>
        <v>Hi</v>
      </c>
    </row>
    <row r="1238" spans="1:12" ht="15" hidden="1" customHeight="1">
      <c r="A1238" s="100" t="s">
        <v>732</v>
      </c>
      <c r="B1238" s="33" t="s">
        <v>2204</v>
      </c>
      <c r="C1238" s="33" t="s">
        <v>745</v>
      </c>
      <c r="D1238" s="52" t="s">
        <v>2207</v>
      </c>
      <c r="E1238" s="77" t="str">
        <f>IFERROR(TRIM(INDEX(_xlfn.TEXTSPLIT(Table3[[#This Row],[Name]],"|"),1,2)),"")</f>
        <v>HiHi</v>
      </c>
      <c r="F1238" s="52"/>
      <c r="G1238" s="33" t="s">
        <v>741</v>
      </c>
      <c r="H1238" s="33" t="s">
        <v>736</v>
      </c>
      <c r="I1238" s="33" t="s">
        <v>461</v>
      </c>
      <c r="J1238" s="90"/>
      <c r="K1238" s="33"/>
      <c r="L1238" s="57" t="str">
        <f>IFERROR(TRIM(INDEX(_xlfn.TEXTSPLIT(Table3[[#This Row],[Name]],"|"),1,2)),"")</f>
        <v>HiHi</v>
      </c>
    </row>
    <row r="1239" spans="1:12" ht="15" hidden="1" customHeight="1">
      <c r="A1239" s="56" t="s">
        <v>732</v>
      </c>
      <c r="B1239" s="33" t="s">
        <v>2204</v>
      </c>
      <c r="C1239" s="33" t="s">
        <v>747</v>
      </c>
      <c r="D1239" s="52" t="s">
        <v>2208</v>
      </c>
      <c r="E1239" s="77" t="str">
        <f>IFERROR(TRIM(INDEX(_xlfn.TEXTSPLIT(Table3[[#This Row],[Name]],"|"),1,2)),"")</f>
        <v>Pre-alarm Hi</v>
      </c>
      <c r="F1239" s="33"/>
      <c r="G1239" s="33" t="s">
        <v>741</v>
      </c>
      <c r="H1239" s="33" t="s">
        <v>736</v>
      </c>
      <c r="I1239" s="33" t="s">
        <v>461</v>
      </c>
      <c r="J1239" s="32"/>
      <c r="K1239" s="33"/>
      <c r="L1239" s="57" t="str">
        <f>IFERROR(TRIM(INDEX(_xlfn.TEXTSPLIT(Table3[[#This Row],[Name]],"|"),1,2)),"")</f>
        <v>Pre-alarm Hi</v>
      </c>
    </row>
    <row r="1240" spans="1:12" ht="15" hidden="1" customHeight="1">
      <c r="A1240" s="100" t="s">
        <v>732</v>
      </c>
      <c r="B1240" s="33" t="s">
        <v>2204</v>
      </c>
      <c r="C1240" s="33" t="s">
        <v>756</v>
      </c>
      <c r="D1240" s="52" t="s">
        <v>2209</v>
      </c>
      <c r="E1240" s="77" t="str">
        <f>IFERROR(TRIM(INDEX(_xlfn.TEXTSPLIT(Table3[[#This Row],[Name]],"|"),1,2)),"")</f>
        <v/>
      </c>
      <c r="F1240" s="52" t="str">
        <f>VLOOKUP(D1240,REF!$AA$1:$AB$149,2,0)</f>
        <v>FRTS-LI-1812A</v>
      </c>
      <c r="G1240" s="33" t="s">
        <v>28</v>
      </c>
      <c r="H1240" s="33" t="s">
        <v>461</v>
      </c>
      <c r="I1240" s="33" t="s">
        <v>461</v>
      </c>
      <c r="J1240" s="90"/>
      <c r="K1240" s="33"/>
      <c r="L1240" s="57" t="str">
        <f>IFERROR(TRIM(INDEX(_xlfn.TEXTSPLIT(Table3[[#This Row],[Name]],"|"),1,2)),"")</f>
        <v/>
      </c>
    </row>
    <row r="1241" spans="1:12" ht="15" hidden="1" customHeight="1">
      <c r="A1241" s="56" t="s">
        <v>732</v>
      </c>
      <c r="B1241" s="33" t="s">
        <v>2204</v>
      </c>
      <c r="C1241" s="33" t="s">
        <v>759</v>
      </c>
      <c r="D1241" s="52" t="s">
        <v>2210</v>
      </c>
      <c r="E1241" s="77" t="str">
        <f>IFERROR(TRIM(INDEX(_xlfn.TEXTSPLIT(Table3[[#This Row],[Name]],"|"),1,2)),"")</f>
        <v>Hi</v>
      </c>
      <c r="F1241" s="33"/>
      <c r="G1241" s="33" t="s">
        <v>28</v>
      </c>
      <c r="H1241" s="33" t="s">
        <v>736</v>
      </c>
      <c r="I1241" s="33" t="s">
        <v>461</v>
      </c>
      <c r="J1241" s="32"/>
      <c r="K1241" s="33"/>
      <c r="L1241" s="57" t="str">
        <f>IFERROR(TRIM(INDEX(_xlfn.TEXTSPLIT(Table3[[#This Row],[Name]],"|"),1,2)),"")</f>
        <v>Hi</v>
      </c>
    </row>
    <row r="1242" spans="1:12" ht="15" hidden="1" customHeight="1">
      <c r="A1242" s="100" t="s">
        <v>732</v>
      </c>
      <c r="B1242" s="33" t="s">
        <v>2204</v>
      </c>
      <c r="C1242" s="33" t="s">
        <v>761</v>
      </c>
      <c r="D1242" s="52" t="s">
        <v>2211</v>
      </c>
      <c r="E1242" s="77" t="str">
        <f>IFERROR(TRIM(INDEX(_xlfn.TEXTSPLIT(Table3[[#This Row],[Name]],"|"),1,2)),"")</f>
        <v>HiHi</v>
      </c>
      <c r="F1242" s="52"/>
      <c r="G1242" s="33" t="s">
        <v>28</v>
      </c>
      <c r="H1242" s="33" t="s">
        <v>736</v>
      </c>
      <c r="I1242" s="33" t="s">
        <v>461</v>
      </c>
      <c r="J1242" s="90"/>
      <c r="K1242" s="33"/>
      <c r="L1242" s="57" t="str">
        <f>IFERROR(TRIM(INDEX(_xlfn.TEXTSPLIT(Table3[[#This Row],[Name]],"|"),1,2)),"")</f>
        <v>HiHi</v>
      </c>
    </row>
    <row r="1243" spans="1:12" ht="15" hidden="1" customHeight="1">
      <c r="A1243" s="56" t="s">
        <v>732</v>
      </c>
      <c r="B1243" s="33" t="s">
        <v>2204</v>
      </c>
      <c r="C1243" s="33" t="s">
        <v>763</v>
      </c>
      <c r="D1243" s="52" t="s">
        <v>2212</v>
      </c>
      <c r="E1243" s="77" t="str">
        <f>IFERROR(TRIM(INDEX(_xlfn.TEXTSPLIT(Table3[[#This Row],[Name]],"|"),1,2)),"")</f>
        <v>Lo</v>
      </c>
      <c r="F1243" s="33"/>
      <c r="G1243" s="33" t="s">
        <v>28</v>
      </c>
      <c r="H1243" s="33" t="s">
        <v>736</v>
      </c>
      <c r="I1243" s="33" t="s">
        <v>461</v>
      </c>
      <c r="J1243" s="32"/>
      <c r="K1243" s="33"/>
      <c r="L1243" s="57" t="str">
        <f>IFERROR(TRIM(INDEX(_xlfn.TEXTSPLIT(Table3[[#This Row],[Name]],"|"),1,2)),"")</f>
        <v>Lo</v>
      </c>
    </row>
    <row r="1244" spans="1:12" ht="15" hidden="1" customHeight="1">
      <c r="A1244" s="100" t="s">
        <v>732</v>
      </c>
      <c r="B1244" s="33" t="s">
        <v>2204</v>
      </c>
      <c r="C1244" s="33" t="s">
        <v>765</v>
      </c>
      <c r="D1244" s="52" t="s">
        <v>2213</v>
      </c>
      <c r="E1244" s="77" t="str">
        <f>IFERROR(TRIM(INDEX(_xlfn.TEXTSPLIT(Table3[[#This Row],[Name]],"|"),1,2)),"")</f>
        <v>LoLo</v>
      </c>
      <c r="F1244" s="52"/>
      <c r="G1244" s="33" t="s">
        <v>28</v>
      </c>
      <c r="H1244" s="33" t="s">
        <v>736</v>
      </c>
      <c r="I1244" s="33" t="s">
        <v>461</v>
      </c>
      <c r="J1244" s="90"/>
      <c r="K1244" s="33"/>
      <c r="L1244" s="57" t="str">
        <f>IFERROR(TRIM(INDEX(_xlfn.TEXTSPLIT(Table3[[#This Row],[Name]],"|"),1,2)),"")</f>
        <v>LoLo</v>
      </c>
    </row>
    <row r="1245" spans="1:12" ht="15" hidden="1" customHeight="1">
      <c r="A1245" s="56" t="s">
        <v>732</v>
      </c>
      <c r="B1245" s="33" t="s">
        <v>2204</v>
      </c>
      <c r="C1245" s="33" t="s">
        <v>767</v>
      </c>
      <c r="D1245" s="52" t="s">
        <v>2214</v>
      </c>
      <c r="E1245" s="77" t="str">
        <f>IFERROR(TRIM(INDEX(_xlfn.TEXTSPLIT(Table3[[#This Row],[Name]],"|"),1,2)),"")</f>
        <v>Pre-alarm Hi</v>
      </c>
      <c r="F1245" s="33"/>
      <c r="G1245" s="33" t="s">
        <v>28</v>
      </c>
      <c r="H1245" s="33" t="s">
        <v>736</v>
      </c>
      <c r="I1245" s="33" t="s">
        <v>461</v>
      </c>
      <c r="J1245" s="32"/>
      <c r="K1245" s="33"/>
      <c r="L1245" s="57" t="str">
        <f>IFERROR(TRIM(INDEX(_xlfn.TEXTSPLIT(Table3[[#This Row],[Name]],"|"),1,2)),"")</f>
        <v>Pre-alarm Hi</v>
      </c>
    </row>
    <row r="1246" spans="1:12" ht="15" hidden="1" customHeight="1">
      <c r="A1246" s="100" t="s">
        <v>732</v>
      </c>
      <c r="B1246" s="33" t="s">
        <v>2204</v>
      </c>
      <c r="C1246" s="33" t="s">
        <v>769</v>
      </c>
      <c r="D1246" s="52" t="s">
        <v>2215</v>
      </c>
      <c r="E1246" s="77" t="str">
        <f>IFERROR(TRIM(INDEX(_xlfn.TEXTSPLIT(Table3[[#This Row],[Name]],"|"),1,2)),"")</f>
        <v>Pre-alarm Lo</v>
      </c>
      <c r="F1246" s="52"/>
      <c r="G1246" s="33" t="s">
        <v>28</v>
      </c>
      <c r="H1246" s="33" t="s">
        <v>736</v>
      </c>
      <c r="I1246" s="33" t="s">
        <v>461</v>
      </c>
      <c r="J1246" s="90"/>
      <c r="K1246" s="33"/>
      <c r="L1246" s="57" t="str">
        <f>IFERROR(TRIM(INDEX(_xlfn.TEXTSPLIT(Table3[[#This Row],[Name]],"|"),1,2)),"")</f>
        <v>Pre-alarm Lo</v>
      </c>
    </row>
    <row r="1247" spans="1:12" ht="15" hidden="1" customHeight="1">
      <c r="A1247" s="56" t="s">
        <v>732</v>
      </c>
      <c r="B1247" s="33" t="s">
        <v>2204</v>
      </c>
      <c r="C1247" s="33" t="s">
        <v>771</v>
      </c>
      <c r="D1247" s="52" t="s">
        <v>2216</v>
      </c>
      <c r="E1247" s="77" t="str">
        <f>IFERROR(TRIM(INDEX(_xlfn.TEXTSPLIT(Table3[[#This Row],[Name]],"|"),1,2)),"")</f>
        <v/>
      </c>
      <c r="F1247" s="55" t="str">
        <f>VLOOKUP(D1247,REF!$AA$1:$AB$149,2,0)</f>
        <v>FRTS-071-LI-1812B</v>
      </c>
      <c r="G1247" s="55"/>
      <c r="H1247" s="33" t="s">
        <v>461</v>
      </c>
      <c r="I1247" s="33" t="s">
        <v>461</v>
      </c>
      <c r="J1247" s="32" t="s">
        <v>773</v>
      </c>
      <c r="K1247" s="33"/>
      <c r="L1247" s="57" t="str">
        <f>IFERROR(TRIM(INDEX(_xlfn.TEXTSPLIT(Table3[[#This Row],[Name]],"|"),1,2)),"")</f>
        <v/>
      </c>
    </row>
    <row r="1248" spans="1:12" ht="15" hidden="1" customHeight="1">
      <c r="A1248" s="100" t="s">
        <v>732</v>
      </c>
      <c r="B1248" s="33" t="s">
        <v>2204</v>
      </c>
      <c r="C1248" s="33" t="s">
        <v>788</v>
      </c>
      <c r="D1248" s="52" t="s">
        <v>2217</v>
      </c>
      <c r="E1248" s="77" t="str">
        <f>IFERROR(TRIM(INDEX(_xlfn.TEXTSPLIT(Table3[[#This Row],[Name]],"|"),1,2)),"")</f>
        <v/>
      </c>
      <c r="F1248" s="55" t="str">
        <f>VLOOKUP(D1248,REF!$AA$1:$AB$149,2,0)</f>
        <v>FRTS-071-LT-1828</v>
      </c>
      <c r="G1248" s="55"/>
      <c r="H1248" s="52" t="s">
        <v>461</v>
      </c>
      <c r="I1248" s="52" t="s">
        <v>461</v>
      </c>
      <c r="J1248" s="90" t="s">
        <v>773</v>
      </c>
      <c r="K1248" s="33"/>
      <c r="L1248" s="57" t="str">
        <f>IFERROR(TRIM(INDEX(_xlfn.TEXTSPLIT(Table3[[#This Row],[Name]],"|"),1,2)),"")</f>
        <v/>
      </c>
    </row>
    <row r="1249" spans="1:12" ht="15" hidden="1" customHeight="1">
      <c r="A1249" s="56" t="s">
        <v>732</v>
      </c>
      <c r="B1249" s="33" t="s">
        <v>2204</v>
      </c>
      <c r="C1249" s="33" t="s">
        <v>792</v>
      </c>
      <c r="D1249" s="52" t="s">
        <v>2218</v>
      </c>
      <c r="E1249" s="77" t="str">
        <f>IFERROR(TRIM(INDEX(_xlfn.TEXTSPLIT(Table3[[#This Row],[Name]],"|"),1,2)),"")</f>
        <v>Hi</v>
      </c>
      <c r="F1249" s="33"/>
      <c r="G1249" s="33"/>
      <c r="H1249" s="33" t="s">
        <v>736</v>
      </c>
      <c r="I1249" s="33" t="s">
        <v>461</v>
      </c>
      <c r="J1249" s="32" t="s">
        <v>773</v>
      </c>
      <c r="K1249" s="33"/>
      <c r="L1249" s="57" t="str">
        <f>IFERROR(TRIM(INDEX(_xlfn.TEXTSPLIT(Table3[[#This Row],[Name]],"|"),1,2)),"")</f>
        <v>Hi</v>
      </c>
    </row>
    <row r="1250" spans="1:12" ht="15" hidden="1" customHeight="1">
      <c r="A1250" s="100" t="s">
        <v>732</v>
      </c>
      <c r="B1250" s="33" t="s">
        <v>2204</v>
      </c>
      <c r="C1250" s="33" t="s">
        <v>794</v>
      </c>
      <c r="D1250" s="52" t="s">
        <v>2219</v>
      </c>
      <c r="E1250" s="77" t="str">
        <f>IFERROR(TRIM(INDEX(_xlfn.TEXTSPLIT(Table3[[#This Row],[Name]],"|"),1,2)),"")</f>
        <v>Lo</v>
      </c>
      <c r="F1250" s="52"/>
      <c r="G1250" s="33"/>
      <c r="H1250" s="33" t="s">
        <v>736</v>
      </c>
      <c r="I1250" s="33" t="s">
        <v>461</v>
      </c>
      <c r="J1250" s="90" t="s">
        <v>773</v>
      </c>
      <c r="K1250" s="33"/>
      <c r="L1250" s="57" t="str">
        <f>IFERROR(TRIM(INDEX(_xlfn.TEXTSPLIT(Table3[[#This Row],[Name]],"|"),1,2)),"")</f>
        <v>Lo</v>
      </c>
    </row>
    <row r="1251" spans="1:12" ht="15" hidden="1" customHeight="1">
      <c r="A1251" s="56" t="s">
        <v>732</v>
      </c>
      <c r="B1251" s="33" t="s">
        <v>2204</v>
      </c>
      <c r="C1251" s="33" t="s">
        <v>796</v>
      </c>
      <c r="D1251" s="52" t="s">
        <v>2220</v>
      </c>
      <c r="E1251" s="77" t="str">
        <f>IFERROR(TRIM(INDEX(_xlfn.TEXTSPLIT(Table3[[#This Row],[Name]],"|"),1,2)),"")</f>
        <v>LoLo</v>
      </c>
      <c r="F1251" s="33"/>
      <c r="G1251" s="33"/>
      <c r="H1251" s="33" t="s">
        <v>736</v>
      </c>
      <c r="I1251" s="33" t="s">
        <v>461</v>
      </c>
      <c r="J1251" s="32" t="s">
        <v>773</v>
      </c>
      <c r="K1251" s="33"/>
      <c r="L1251" s="57" t="str">
        <f>IFERROR(TRIM(INDEX(_xlfn.TEXTSPLIT(Table3[[#This Row],[Name]],"|"),1,2)),"")</f>
        <v>LoLo</v>
      </c>
    </row>
    <row r="1252" spans="1:12" ht="15" hidden="1" customHeight="1">
      <c r="A1252" s="100" t="s">
        <v>732</v>
      </c>
      <c r="B1252" s="33" t="s">
        <v>2204</v>
      </c>
      <c r="C1252" s="33" t="s">
        <v>798</v>
      </c>
      <c r="D1252" s="52" t="s">
        <v>2221</v>
      </c>
      <c r="E1252" s="77" t="str">
        <f>IFERROR(TRIM(INDEX(_xlfn.TEXTSPLIT(Table3[[#This Row],[Name]],"|"),1,2)),"")</f>
        <v>Pre-alarm Lo</v>
      </c>
      <c r="F1252" s="52"/>
      <c r="G1252" s="33"/>
      <c r="H1252" s="33" t="s">
        <v>736</v>
      </c>
      <c r="I1252" s="33" t="s">
        <v>461</v>
      </c>
      <c r="J1252" s="90" t="s">
        <v>773</v>
      </c>
      <c r="K1252" s="33"/>
      <c r="L1252" s="57" t="str">
        <f>IFERROR(TRIM(INDEX(_xlfn.TEXTSPLIT(Table3[[#This Row],[Name]],"|"),1,2)),"")</f>
        <v>Pre-alarm Lo</v>
      </c>
    </row>
    <row r="1253" spans="1:12" ht="15" hidden="1" customHeight="1">
      <c r="A1253" s="56" t="s">
        <v>732</v>
      </c>
      <c r="B1253" s="33" t="s">
        <v>2204</v>
      </c>
      <c r="C1253" s="33" t="s">
        <v>864</v>
      </c>
      <c r="D1253" s="52" t="s">
        <v>2222</v>
      </c>
      <c r="E1253" s="77" t="str">
        <f>IFERROR(TRIM(INDEX(_xlfn.TEXTSPLIT(Table3[[#This Row],[Name]],"|"),1,2)),"")</f>
        <v/>
      </c>
      <c r="F1253" s="55" t="str">
        <f>VLOOKUP(D1253,REF!$AA$1:$AB$149,2,0)</f>
        <v>FRTS-071-PIT-1745</v>
      </c>
      <c r="G1253" s="55" t="s">
        <v>481</v>
      </c>
      <c r="H1253" s="33" t="s">
        <v>461</v>
      </c>
      <c r="I1253" s="33" t="s">
        <v>461</v>
      </c>
      <c r="J1253" s="32" t="s">
        <v>773</v>
      </c>
      <c r="K1253" s="33"/>
      <c r="L1253" s="57" t="str">
        <f>IFERROR(TRIM(INDEX(_xlfn.TEXTSPLIT(Table3[[#This Row],[Name]],"|"),1,2)),"")</f>
        <v/>
      </c>
    </row>
    <row r="1254" spans="1:12" ht="15" hidden="1" customHeight="1">
      <c r="A1254" s="100" t="s">
        <v>732</v>
      </c>
      <c r="B1254" s="33" t="s">
        <v>2204</v>
      </c>
      <c r="C1254" s="33" t="s">
        <v>868</v>
      </c>
      <c r="D1254" s="52" t="s">
        <v>2223</v>
      </c>
      <c r="E1254" s="77" t="str">
        <f>IFERROR(TRIM(INDEX(_xlfn.TEXTSPLIT(Table3[[#This Row],[Name]],"|"),1,2)),"")</f>
        <v>Hi</v>
      </c>
      <c r="F1254" s="52">
        <v>2.5</v>
      </c>
      <c r="G1254" s="33" t="s">
        <v>481</v>
      </c>
      <c r="H1254" s="33" t="s">
        <v>736</v>
      </c>
      <c r="I1254" s="33" t="s">
        <v>461</v>
      </c>
      <c r="J1254" s="90"/>
      <c r="K1254" s="33"/>
      <c r="L1254" s="57" t="str">
        <f>IFERROR(TRIM(INDEX(_xlfn.TEXTSPLIT(Table3[[#This Row],[Name]],"|"),1,2)),"")</f>
        <v>Hi</v>
      </c>
    </row>
    <row r="1255" spans="1:12" ht="15" hidden="1" customHeight="1">
      <c r="A1255" s="56" t="s">
        <v>732</v>
      </c>
      <c r="B1255" s="33" t="s">
        <v>2204</v>
      </c>
      <c r="C1255" s="33" t="s">
        <v>870</v>
      </c>
      <c r="D1255" s="52" t="s">
        <v>2224</v>
      </c>
      <c r="E1255" s="77" t="str">
        <f>IFERROR(TRIM(INDEX(_xlfn.TEXTSPLIT(Table3[[#This Row],[Name]],"|"),1,2)),"")</f>
        <v>Lo</v>
      </c>
      <c r="F1255" s="33">
        <v>1.4</v>
      </c>
      <c r="G1255" s="33" t="s">
        <v>481</v>
      </c>
      <c r="H1255" s="33" t="s">
        <v>736</v>
      </c>
      <c r="I1255" s="33" t="s">
        <v>461</v>
      </c>
      <c r="J1255" s="32"/>
      <c r="K1255" s="33"/>
      <c r="L1255" s="57" t="str">
        <f>IFERROR(TRIM(INDEX(_xlfn.TEXTSPLIT(Table3[[#This Row],[Name]],"|"),1,2)),"")</f>
        <v>Lo</v>
      </c>
    </row>
    <row r="1256" spans="1:12" ht="15" hidden="1" customHeight="1">
      <c r="A1256" s="100" t="s">
        <v>732</v>
      </c>
      <c r="B1256" s="33" t="s">
        <v>2204</v>
      </c>
      <c r="C1256" s="33" t="s">
        <v>872</v>
      </c>
      <c r="D1256" s="52" t="s">
        <v>2225</v>
      </c>
      <c r="E1256" s="77" t="str">
        <f>IFERROR(TRIM(INDEX(_xlfn.TEXTSPLIT(Table3[[#This Row],[Name]],"|"),1,2)),"")</f>
        <v>LoLo</v>
      </c>
      <c r="F1256" s="52"/>
      <c r="G1256" s="33" t="s">
        <v>481</v>
      </c>
      <c r="H1256" s="33" t="s">
        <v>736</v>
      </c>
      <c r="I1256" s="33" t="s">
        <v>461</v>
      </c>
      <c r="J1256" s="90"/>
      <c r="K1256" s="33"/>
      <c r="L1256" s="57" t="str">
        <f>IFERROR(TRIM(INDEX(_xlfn.TEXTSPLIT(Table3[[#This Row],[Name]],"|"),1,2)),"")</f>
        <v>LoLo</v>
      </c>
    </row>
    <row r="1257" spans="1:12" ht="15" hidden="1" customHeight="1">
      <c r="A1257" s="56" t="s">
        <v>732</v>
      </c>
      <c r="B1257" s="33" t="s">
        <v>2204</v>
      </c>
      <c r="C1257" s="33" t="s">
        <v>874</v>
      </c>
      <c r="D1257" s="52" t="s">
        <v>2226</v>
      </c>
      <c r="E1257" s="77" t="str">
        <f>IFERROR(TRIM(INDEX(_xlfn.TEXTSPLIT(Table3[[#This Row],[Name]],"|"),1,2)),"")</f>
        <v>Pre-alarm Hi</v>
      </c>
      <c r="F1257" s="33"/>
      <c r="G1257" s="33" t="s">
        <v>481</v>
      </c>
      <c r="H1257" s="33" t="s">
        <v>736</v>
      </c>
      <c r="I1257" s="33" t="s">
        <v>461</v>
      </c>
      <c r="J1257" s="32"/>
      <c r="K1257" s="33"/>
      <c r="L1257" s="57" t="str">
        <f>IFERROR(TRIM(INDEX(_xlfn.TEXTSPLIT(Table3[[#This Row],[Name]],"|"),1,2)),"")</f>
        <v>Pre-alarm Hi</v>
      </c>
    </row>
    <row r="1258" spans="1:12" ht="15" hidden="1" customHeight="1">
      <c r="A1258" s="100" t="s">
        <v>732</v>
      </c>
      <c r="B1258" s="33" t="s">
        <v>2204</v>
      </c>
      <c r="C1258" s="33" t="s">
        <v>876</v>
      </c>
      <c r="D1258" s="52" t="s">
        <v>2227</v>
      </c>
      <c r="E1258" s="77" t="str">
        <f>IFERROR(TRIM(INDEX(_xlfn.TEXTSPLIT(Table3[[#This Row],[Name]],"|"),1,2)),"")</f>
        <v>Pre-alarm Lo</v>
      </c>
      <c r="F1258" s="52"/>
      <c r="G1258" s="33" t="s">
        <v>481</v>
      </c>
      <c r="H1258" s="33" t="s">
        <v>736</v>
      </c>
      <c r="I1258" s="33" t="s">
        <v>461</v>
      </c>
      <c r="J1258" s="90"/>
      <c r="K1258" s="33"/>
      <c r="L1258" s="57" t="str">
        <f>IFERROR(TRIM(INDEX(_xlfn.TEXTSPLIT(Table3[[#This Row],[Name]],"|"),1,2)),"")</f>
        <v>Pre-alarm Lo</v>
      </c>
    </row>
    <row r="1259" spans="1:12" ht="15" hidden="1" customHeight="1">
      <c r="A1259" s="56" t="s">
        <v>732</v>
      </c>
      <c r="B1259" s="33" t="s">
        <v>2204</v>
      </c>
      <c r="C1259" s="33" t="s">
        <v>878</v>
      </c>
      <c r="D1259" s="52" t="s">
        <v>2228</v>
      </c>
      <c r="E1259" s="77" t="str">
        <f>IFERROR(TRIM(INDEX(_xlfn.TEXTSPLIT(Table3[[#This Row],[Name]],"|"),1,2)),"")</f>
        <v/>
      </c>
      <c r="F1259" s="52" t="str">
        <f>VLOOKUP(D1259,REF!$AA$1:$AB$149,2,0)</f>
        <v>FRTS-PT-1746</v>
      </c>
      <c r="G1259" s="33" t="s">
        <v>481</v>
      </c>
      <c r="H1259" s="33" t="s">
        <v>461</v>
      </c>
      <c r="I1259" s="33" t="s">
        <v>461</v>
      </c>
      <c r="J1259" s="32"/>
      <c r="K1259" s="33"/>
      <c r="L1259" s="57" t="str">
        <f>IFERROR(TRIM(INDEX(_xlfn.TEXTSPLIT(Table3[[#This Row],[Name]],"|"),1,2)),"")</f>
        <v/>
      </c>
    </row>
    <row r="1260" spans="1:12" ht="15" hidden="1" customHeight="1">
      <c r="A1260" s="100" t="s">
        <v>732</v>
      </c>
      <c r="B1260" s="33" t="s">
        <v>2204</v>
      </c>
      <c r="C1260" s="33" t="s">
        <v>881</v>
      </c>
      <c r="D1260" s="52" t="s">
        <v>2229</v>
      </c>
      <c r="E1260" s="77" t="str">
        <f>IFERROR(TRIM(INDEX(_xlfn.TEXTSPLIT(Table3[[#This Row],[Name]],"|"),1,2)),"")</f>
        <v>Hi</v>
      </c>
      <c r="F1260" s="52"/>
      <c r="G1260" s="33" t="s">
        <v>481</v>
      </c>
      <c r="H1260" s="33" t="s">
        <v>736</v>
      </c>
      <c r="I1260" s="33" t="s">
        <v>461</v>
      </c>
      <c r="J1260" s="90"/>
      <c r="K1260" s="33"/>
      <c r="L1260" s="57" t="str">
        <f>IFERROR(TRIM(INDEX(_xlfn.TEXTSPLIT(Table3[[#This Row],[Name]],"|"),1,2)),"")</f>
        <v>Hi</v>
      </c>
    </row>
    <row r="1261" spans="1:12" ht="15" hidden="1" customHeight="1">
      <c r="A1261" s="56" t="s">
        <v>732</v>
      </c>
      <c r="B1261" s="33" t="s">
        <v>2204</v>
      </c>
      <c r="C1261" s="33" t="s">
        <v>883</v>
      </c>
      <c r="D1261" s="52" t="s">
        <v>2230</v>
      </c>
      <c r="E1261" s="77" t="str">
        <f>IFERROR(TRIM(INDEX(_xlfn.TEXTSPLIT(Table3[[#This Row],[Name]],"|"),1,2)),"")</f>
        <v>Lo</v>
      </c>
      <c r="F1261" s="33"/>
      <c r="G1261" s="33" t="s">
        <v>481</v>
      </c>
      <c r="H1261" s="33" t="s">
        <v>736</v>
      </c>
      <c r="I1261" s="33" t="s">
        <v>461</v>
      </c>
      <c r="J1261" s="32"/>
      <c r="K1261" s="33"/>
      <c r="L1261" s="57" t="str">
        <f>IFERROR(TRIM(INDEX(_xlfn.TEXTSPLIT(Table3[[#This Row],[Name]],"|"),1,2)),"")</f>
        <v>Lo</v>
      </c>
    </row>
    <row r="1262" spans="1:12" ht="15" hidden="1" customHeight="1">
      <c r="A1262" s="100" t="s">
        <v>732</v>
      </c>
      <c r="B1262" s="33" t="s">
        <v>2204</v>
      </c>
      <c r="C1262" s="33" t="s">
        <v>885</v>
      </c>
      <c r="D1262" s="52" t="s">
        <v>2231</v>
      </c>
      <c r="E1262" s="77" t="str">
        <f>IFERROR(TRIM(INDEX(_xlfn.TEXTSPLIT(Table3[[#This Row],[Name]],"|"),1,2)),"")</f>
        <v>LoLo</v>
      </c>
      <c r="F1262" s="52">
        <v>1.2</v>
      </c>
      <c r="G1262" s="33" t="s">
        <v>481</v>
      </c>
      <c r="H1262" s="33" t="s">
        <v>736</v>
      </c>
      <c r="I1262" s="33" t="s">
        <v>461</v>
      </c>
      <c r="J1262" s="90"/>
      <c r="K1262" s="33"/>
      <c r="L1262" s="57" t="str">
        <f>IFERROR(TRIM(INDEX(_xlfn.TEXTSPLIT(Table3[[#This Row],[Name]],"|"),1,2)),"")</f>
        <v>LoLo</v>
      </c>
    </row>
    <row r="1263" spans="1:12" ht="15" hidden="1" customHeight="1">
      <c r="A1263" s="56" t="s">
        <v>732</v>
      </c>
      <c r="B1263" s="33" t="s">
        <v>2204</v>
      </c>
      <c r="C1263" s="33" t="s">
        <v>887</v>
      </c>
      <c r="D1263" s="52" t="s">
        <v>2232</v>
      </c>
      <c r="E1263" s="77" t="str">
        <f>IFERROR(TRIM(INDEX(_xlfn.TEXTSPLIT(Table3[[#This Row],[Name]],"|"),1,2)),"")</f>
        <v>Pre-alarm Hi</v>
      </c>
      <c r="F1263" s="33"/>
      <c r="G1263" s="33" t="s">
        <v>481</v>
      </c>
      <c r="H1263" s="33" t="s">
        <v>736</v>
      </c>
      <c r="I1263" s="33" t="s">
        <v>461</v>
      </c>
      <c r="J1263" s="32"/>
      <c r="K1263" s="33"/>
      <c r="L1263" s="57" t="str">
        <f>IFERROR(TRIM(INDEX(_xlfn.TEXTSPLIT(Table3[[#This Row],[Name]],"|"),1,2)),"")</f>
        <v>Pre-alarm Hi</v>
      </c>
    </row>
    <row r="1264" spans="1:12" ht="15" hidden="1" customHeight="1">
      <c r="A1264" s="100" t="s">
        <v>732</v>
      </c>
      <c r="B1264" s="33" t="s">
        <v>2204</v>
      </c>
      <c r="C1264" s="33" t="s">
        <v>889</v>
      </c>
      <c r="D1264" s="52" t="s">
        <v>2233</v>
      </c>
      <c r="E1264" s="77" t="str">
        <f>IFERROR(TRIM(INDEX(_xlfn.TEXTSPLIT(Table3[[#This Row],[Name]],"|"),1,2)),"")</f>
        <v>Pre-alarm Lo</v>
      </c>
      <c r="F1264" s="52"/>
      <c r="G1264" s="33" t="s">
        <v>481</v>
      </c>
      <c r="H1264" s="33" t="s">
        <v>736</v>
      </c>
      <c r="I1264" s="33" t="s">
        <v>461</v>
      </c>
      <c r="J1264" s="90"/>
      <c r="K1264" s="33"/>
      <c r="L1264" s="57" t="str">
        <f>IFERROR(TRIM(INDEX(_xlfn.TEXTSPLIT(Table3[[#This Row],[Name]],"|"),1,2)),"")</f>
        <v>Pre-alarm Lo</v>
      </c>
    </row>
    <row r="1265" spans="1:12" ht="15" hidden="1" customHeight="1">
      <c r="A1265" s="56" t="s">
        <v>732</v>
      </c>
      <c r="B1265" s="33" t="s">
        <v>2204</v>
      </c>
      <c r="C1265" s="33" t="s">
        <v>955</v>
      </c>
      <c r="D1265" s="52" t="s">
        <v>2234</v>
      </c>
      <c r="E1265" s="77" t="str">
        <f>IFERROR(TRIM(INDEX(_xlfn.TEXTSPLIT(Table3[[#This Row],[Name]],"|"),1,2)),"")</f>
        <v/>
      </c>
      <c r="F1265" s="55" t="str">
        <f>VLOOKUP(D1265,REF!$AA$1:$AB$149,2,0)</f>
        <v>FRTS-072-TI-1823</v>
      </c>
      <c r="G1265" s="55" t="s">
        <v>753</v>
      </c>
      <c r="H1265" s="33" t="s">
        <v>461</v>
      </c>
      <c r="I1265" s="33" t="s">
        <v>461</v>
      </c>
      <c r="J1265" s="32"/>
      <c r="K1265" s="33"/>
      <c r="L1265" s="57" t="str">
        <f>IFERROR(TRIM(INDEX(_xlfn.TEXTSPLIT(Table3[[#This Row],[Name]],"|"),1,2)),"")</f>
        <v/>
      </c>
    </row>
    <row r="1266" spans="1:12" ht="15" hidden="1" customHeight="1">
      <c r="A1266" s="100" t="s">
        <v>732</v>
      </c>
      <c r="B1266" s="33" t="s">
        <v>2204</v>
      </c>
      <c r="C1266" s="33" t="s">
        <v>958</v>
      </c>
      <c r="D1266" s="52" t="s">
        <v>2235</v>
      </c>
      <c r="E1266" s="77" t="str">
        <f>IFERROR(TRIM(INDEX(_xlfn.TEXTSPLIT(Table3[[#This Row],[Name]],"|"),1,2)),"")</f>
        <v>Hi</v>
      </c>
      <c r="F1266" s="52">
        <v>55</v>
      </c>
      <c r="G1266" s="33" t="s">
        <v>753</v>
      </c>
      <c r="H1266" s="33" t="s">
        <v>736</v>
      </c>
      <c r="I1266" s="33" t="s">
        <v>461</v>
      </c>
      <c r="J1266" s="90"/>
      <c r="K1266" s="33"/>
      <c r="L1266" s="57" t="str">
        <f>IFERROR(TRIM(INDEX(_xlfn.TEXTSPLIT(Table3[[#This Row],[Name]],"|"),1,2)),"")</f>
        <v>Hi</v>
      </c>
    </row>
    <row r="1267" spans="1:12" ht="15" hidden="1" customHeight="1">
      <c r="A1267" s="56" t="s">
        <v>732</v>
      </c>
      <c r="B1267" s="33" t="s">
        <v>2204</v>
      </c>
      <c r="C1267" s="33" t="s">
        <v>961</v>
      </c>
      <c r="D1267" s="52" t="s">
        <v>2236</v>
      </c>
      <c r="E1267" s="77" t="str">
        <f>IFERROR(TRIM(INDEX(_xlfn.TEXTSPLIT(Table3[[#This Row],[Name]],"|"),1,2)),"")</f>
        <v>HiHi</v>
      </c>
      <c r="F1267" s="33"/>
      <c r="G1267" s="33" t="s">
        <v>753</v>
      </c>
      <c r="H1267" s="33" t="s">
        <v>736</v>
      </c>
      <c r="I1267" s="33" t="s">
        <v>461</v>
      </c>
      <c r="J1267" s="32"/>
      <c r="K1267" s="33"/>
      <c r="L1267" s="57" t="str">
        <f>IFERROR(TRIM(INDEX(_xlfn.TEXTSPLIT(Table3[[#This Row],[Name]],"|"),1,2)),"")</f>
        <v>HiHi</v>
      </c>
    </row>
    <row r="1268" spans="1:12" ht="15" hidden="1" customHeight="1">
      <c r="A1268" s="100" t="s">
        <v>732</v>
      </c>
      <c r="B1268" s="33" t="s">
        <v>2204</v>
      </c>
      <c r="C1268" s="33" t="s">
        <v>964</v>
      </c>
      <c r="D1268" s="52" t="s">
        <v>2237</v>
      </c>
      <c r="E1268" s="77" t="str">
        <f>IFERROR(TRIM(INDEX(_xlfn.TEXTSPLIT(Table3[[#This Row],[Name]],"|"),1,2)),"")</f>
        <v>Lo</v>
      </c>
      <c r="F1268" s="52">
        <v>30</v>
      </c>
      <c r="G1268" s="33" t="s">
        <v>753</v>
      </c>
      <c r="H1268" s="33" t="s">
        <v>736</v>
      </c>
      <c r="I1268" s="33" t="s">
        <v>461</v>
      </c>
      <c r="J1268" s="90"/>
      <c r="K1268" s="33"/>
      <c r="L1268" s="57" t="str">
        <f>IFERROR(TRIM(INDEX(_xlfn.TEXTSPLIT(Table3[[#This Row],[Name]],"|"),1,2)),"")</f>
        <v>Lo</v>
      </c>
    </row>
    <row r="1269" spans="1:12" ht="15" hidden="1" customHeight="1">
      <c r="A1269" s="56" t="s">
        <v>732</v>
      </c>
      <c r="B1269" s="33" t="s">
        <v>2204</v>
      </c>
      <c r="C1269" s="33" t="s">
        <v>967</v>
      </c>
      <c r="D1269" s="52" t="s">
        <v>2238</v>
      </c>
      <c r="E1269" s="77" t="str">
        <f>IFERROR(TRIM(INDEX(_xlfn.TEXTSPLIT(Table3[[#This Row],[Name]],"|"),1,2)),"")</f>
        <v>LoLo</v>
      </c>
      <c r="F1269" s="33"/>
      <c r="G1269" s="33" t="s">
        <v>753</v>
      </c>
      <c r="H1269" s="33" t="s">
        <v>736</v>
      </c>
      <c r="I1269" s="33" t="s">
        <v>461</v>
      </c>
      <c r="J1269" s="32"/>
      <c r="K1269" s="33"/>
      <c r="L1269" s="57" t="str">
        <f>IFERROR(TRIM(INDEX(_xlfn.TEXTSPLIT(Table3[[#This Row],[Name]],"|"),1,2)),"")</f>
        <v>LoLo</v>
      </c>
    </row>
    <row r="1270" spans="1:12" ht="15" hidden="1" customHeight="1">
      <c r="A1270" s="100" t="s">
        <v>732</v>
      </c>
      <c r="B1270" s="33" t="s">
        <v>2204</v>
      </c>
      <c r="C1270" s="33" t="s">
        <v>970</v>
      </c>
      <c r="D1270" s="52" t="s">
        <v>2239</v>
      </c>
      <c r="E1270" s="77" t="str">
        <f>IFERROR(TRIM(INDEX(_xlfn.TEXTSPLIT(Table3[[#This Row],[Name]],"|"),1,2)),"")</f>
        <v>Pre-alarm Hi</v>
      </c>
      <c r="F1270" s="52"/>
      <c r="G1270" s="33" t="s">
        <v>753</v>
      </c>
      <c r="H1270" s="33" t="s">
        <v>736</v>
      </c>
      <c r="I1270" s="33" t="s">
        <v>461</v>
      </c>
      <c r="J1270" s="90"/>
      <c r="K1270" s="33"/>
      <c r="L1270" s="57" t="str">
        <f>IFERROR(TRIM(INDEX(_xlfn.TEXTSPLIT(Table3[[#This Row],[Name]],"|"),1,2)),"")</f>
        <v>Pre-alarm Hi</v>
      </c>
    </row>
    <row r="1271" spans="1:12" ht="15" hidden="1" customHeight="1">
      <c r="A1271" s="56" t="s">
        <v>732</v>
      </c>
      <c r="B1271" s="33" t="s">
        <v>2204</v>
      </c>
      <c r="C1271" s="33" t="s">
        <v>973</v>
      </c>
      <c r="D1271" s="52" t="s">
        <v>2240</v>
      </c>
      <c r="E1271" s="77" t="str">
        <f>IFERROR(TRIM(INDEX(_xlfn.TEXTSPLIT(Table3[[#This Row],[Name]],"|"),1,2)),"")</f>
        <v>Pre-alarm Lo</v>
      </c>
      <c r="F1271" s="33"/>
      <c r="G1271" s="33" t="s">
        <v>753</v>
      </c>
      <c r="H1271" s="33" t="s">
        <v>736</v>
      </c>
      <c r="I1271" s="33" t="s">
        <v>461</v>
      </c>
      <c r="J1271" s="32"/>
      <c r="K1271" s="33"/>
      <c r="L1271" s="57" t="str">
        <f>IFERROR(TRIM(INDEX(_xlfn.TEXTSPLIT(Table3[[#This Row],[Name]],"|"),1,2)),"")</f>
        <v>Pre-alarm Lo</v>
      </c>
    </row>
    <row r="1272" spans="1:12" ht="15" hidden="1" customHeight="1">
      <c r="A1272" s="100" t="s">
        <v>732</v>
      </c>
      <c r="B1272" s="33" t="s">
        <v>2204</v>
      </c>
      <c r="C1272" s="33" t="s">
        <v>976</v>
      </c>
      <c r="D1272" s="52" t="s">
        <v>2241</v>
      </c>
      <c r="E1272" s="77" t="str">
        <f>IFERROR(TRIM(INDEX(_xlfn.TEXTSPLIT(Table3[[#This Row],[Name]],"|"),1,2)),"")</f>
        <v/>
      </c>
      <c r="F1272" s="52" t="str">
        <f>VLOOKUP(D1272,REF!$AA$1:$AB$149,2,0)</f>
        <v>FRTS-TI-1813</v>
      </c>
      <c r="G1272" s="33" t="s">
        <v>753</v>
      </c>
      <c r="H1272" s="33" t="s">
        <v>461</v>
      </c>
      <c r="I1272" s="33" t="s">
        <v>461</v>
      </c>
      <c r="J1272" s="90"/>
      <c r="K1272" s="33"/>
      <c r="L1272" s="57" t="str">
        <f>IFERROR(TRIM(INDEX(_xlfn.TEXTSPLIT(Table3[[#This Row],[Name]],"|"),1,2)),"")</f>
        <v/>
      </c>
    </row>
    <row r="1273" spans="1:12" ht="15" hidden="1" customHeight="1">
      <c r="A1273" s="56" t="s">
        <v>732</v>
      </c>
      <c r="B1273" s="33" t="s">
        <v>2204</v>
      </c>
      <c r="C1273" s="33" t="s">
        <v>979</v>
      </c>
      <c r="D1273" s="52" t="s">
        <v>2242</v>
      </c>
      <c r="E1273" s="77" t="str">
        <f>IFERROR(TRIM(INDEX(_xlfn.TEXTSPLIT(Table3[[#This Row],[Name]],"|"),1,2)),"")</f>
        <v>Hi</v>
      </c>
      <c r="F1273" s="33">
        <v>75</v>
      </c>
      <c r="G1273" s="33" t="s">
        <v>753</v>
      </c>
      <c r="H1273" s="33" t="s">
        <v>736</v>
      </c>
      <c r="I1273" s="33" t="s">
        <v>461</v>
      </c>
      <c r="J1273" s="32"/>
      <c r="K1273" s="33"/>
      <c r="L1273" s="57" t="str">
        <f>IFERROR(TRIM(INDEX(_xlfn.TEXTSPLIT(Table3[[#This Row],[Name]],"|"),1,2)),"")</f>
        <v>Hi</v>
      </c>
    </row>
    <row r="1274" spans="1:12" ht="15" hidden="1" customHeight="1">
      <c r="A1274" s="100" t="s">
        <v>732</v>
      </c>
      <c r="B1274" s="33" t="s">
        <v>2204</v>
      </c>
      <c r="C1274" s="33" t="s">
        <v>981</v>
      </c>
      <c r="D1274" s="52" t="s">
        <v>2243</v>
      </c>
      <c r="E1274" s="77" t="str">
        <f>IFERROR(TRIM(INDEX(_xlfn.TEXTSPLIT(Table3[[#This Row],[Name]],"|"),1,2)),"")</f>
        <v>HiHi</v>
      </c>
      <c r="F1274" s="52"/>
      <c r="G1274" s="33" t="s">
        <v>753</v>
      </c>
      <c r="H1274" s="33" t="s">
        <v>736</v>
      </c>
      <c r="I1274" s="33" t="s">
        <v>461</v>
      </c>
      <c r="J1274" s="90"/>
      <c r="K1274" s="33"/>
      <c r="L1274" s="57" t="str">
        <f>IFERROR(TRIM(INDEX(_xlfn.TEXTSPLIT(Table3[[#This Row],[Name]],"|"),1,2)),"")</f>
        <v>HiHi</v>
      </c>
    </row>
    <row r="1275" spans="1:12" ht="15" hidden="1" customHeight="1">
      <c r="A1275" s="56" t="s">
        <v>732</v>
      </c>
      <c r="B1275" s="33" t="s">
        <v>2204</v>
      </c>
      <c r="C1275" s="33" t="s">
        <v>983</v>
      </c>
      <c r="D1275" s="52" t="s">
        <v>2244</v>
      </c>
      <c r="E1275" s="77" t="str">
        <f>IFERROR(TRIM(INDEX(_xlfn.TEXTSPLIT(Table3[[#This Row],[Name]],"|"),1,2)),"")</f>
        <v>Lo</v>
      </c>
      <c r="F1275" s="33">
        <v>30</v>
      </c>
      <c r="G1275" s="33" t="s">
        <v>753</v>
      </c>
      <c r="H1275" s="33" t="s">
        <v>736</v>
      </c>
      <c r="I1275" s="33" t="s">
        <v>461</v>
      </c>
      <c r="J1275" s="32"/>
      <c r="K1275" s="33"/>
      <c r="L1275" s="57" t="str">
        <f>IFERROR(TRIM(INDEX(_xlfn.TEXTSPLIT(Table3[[#This Row],[Name]],"|"),1,2)),"")</f>
        <v>Lo</v>
      </c>
    </row>
    <row r="1276" spans="1:12" ht="15" hidden="1" customHeight="1">
      <c r="A1276" s="100" t="s">
        <v>732</v>
      </c>
      <c r="B1276" s="33" t="s">
        <v>2204</v>
      </c>
      <c r="C1276" s="33" t="s">
        <v>985</v>
      </c>
      <c r="D1276" s="52" t="s">
        <v>2245</v>
      </c>
      <c r="E1276" s="77" t="str">
        <f>IFERROR(TRIM(INDEX(_xlfn.TEXTSPLIT(Table3[[#This Row],[Name]],"|"),1,2)),"")</f>
        <v>LoLo</v>
      </c>
      <c r="F1276" s="52"/>
      <c r="G1276" s="33" t="s">
        <v>753</v>
      </c>
      <c r="H1276" s="33" t="s">
        <v>736</v>
      </c>
      <c r="I1276" s="33" t="s">
        <v>461</v>
      </c>
      <c r="J1276" s="90"/>
      <c r="K1276" s="33"/>
      <c r="L1276" s="57" t="str">
        <f>IFERROR(TRIM(INDEX(_xlfn.TEXTSPLIT(Table3[[#This Row],[Name]],"|"),1,2)),"")</f>
        <v>LoLo</v>
      </c>
    </row>
    <row r="1277" spans="1:12" ht="15" hidden="1" customHeight="1">
      <c r="A1277" s="56" t="s">
        <v>732</v>
      </c>
      <c r="B1277" s="33" t="s">
        <v>2204</v>
      </c>
      <c r="C1277" s="33" t="s">
        <v>987</v>
      </c>
      <c r="D1277" s="52" t="s">
        <v>2246</v>
      </c>
      <c r="E1277" s="77" t="str">
        <f>IFERROR(TRIM(INDEX(_xlfn.TEXTSPLIT(Table3[[#This Row],[Name]],"|"),1,2)),"")</f>
        <v>Pre-alarm Hi</v>
      </c>
      <c r="F1277" s="33"/>
      <c r="G1277" s="33" t="s">
        <v>753</v>
      </c>
      <c r="H1277" s="33" t="s">
        <v>736</v>
      </c>
      <c r="I1277" s="33" t="s">
        <v>461</v>
      </c>
      <c r="J1277" s="32"/>
      <c r="K1277" s="33"/>
      <c r="L1277" s="57" t="str">
        <f>IFERROR(TRIM(INDEX(_xlfn.TEXTSPLIT(Table3[[#This Row],[Name]],"|"),1,2)),"")</f>
        <v>Pre-alarm Hi</v>
      </c>
    </row>
    <row r="1278" spans="1:12" ht="15" hidden="1" customHeight="1">
      <c r="A1278" s="100" t="s">
        <v>732</v>
      </c>
      <c r="B1278" s="33" t="s">
        <v>2204</v>
      </c>
      <c r="C1278" s="33" t="s">
        <v>989</v>
      </c>
      <c r="D1278" s="52" t="s">
        <v>2247</v>
      </c>
      <c r="E1278" s="77" t="str">
        <f>IFERROR(TRIM(INDEX(_xlfn.TEXTSPLIT(Table3[[#This Row],[Name]],"|"),1,2)),"")</f>
        <v>Pre-alarm Lo</v>
      </c>
      <c r="F1278" s="52"/>
      <c r="G1278" s="33" t="s">
        <v>753</v>
      </c>
      <c r="H1278" s="33" t="s">
        <v>736</v>
      </c>
      <c r="I1278" s="33" t="s">
        <v>461</v>
      </c>
      <c r="J1278" s="90"/>
      <c r="K1278" s="33"/>
      <c r="L1278" s="57" t="str">
        <f>IFERROR(TRIM(INDEX(_xlfn.TEXTSPLIT(Table3[[#This Row],[Name]],"|"),1,2)),"")</f>
        <v>Pre-alarm Lo</v>
      </c>
    </row>
    <row r="1279" spans="1:12" ht="15" hidden="1" customHeight="1">
      <c r="A1279" s="103" t="s">
        <v>732</v>
      </c>
      <c r="B1279" s="33" t="s">
        <v>2248</v>
      </c>
      <c r="C1279" s="76" t="s">
        <v>992</v>
      </c>
      <c r="D1279" s="52" t="s">
        <v>2249</v>
      </c>
      <c r="E1279" s="77" t="str">
        <f>IFERROR(TRIM(INDEX(_xlfn.TEXTSPLIT(Table3[[#This Row],[Name]],"|"),1,2)),"")</f>
        <v/>
      </c>
      <c r="F1279" s="52" t="str">
        <f>VLOOKUP(D1279,REF!$AA$1:$AB$149,2,0)</f>
        <v>FRTS-TI1705A</v>
      </c>
      <c r="G1279" s="33" t="s">
        <v>753</v>
      </c>
      <c r="H1279" s="76" t="s">
        <v>446</v>
      </c>
      <c r="I1279" s="76" t="s">
        <v>446</v>
      </c>
      <c r="J1279" s="91"/>
      <c r="K1279" s="33"/>
      <c r="L1279" s="57" t="str">
        <f>IFERROR(TRIM(INDEX(_xlfn.TEXTSPLIT(Table3[[#This Row],[Name]],"|"),1,2)),"")</f>
        <v/>
      </c>
    </row>
    <row r="1280" spans="1:12" ht="15" hidden="1" customHeight="1">
      <c r="A1280" s="100" t="s">
        <v>732</v>
      </c>
      <c r="B1280" s="33" t="s">
        <v>2248</v>
      </c>
      <c r="C1280" s="33" t="s">
        <v>995</v>
      </c>
      <c r="D1280" s="52" t="s">
        <v>2250</v>
      </c>
      <c r="E1280" s="77" t="str">
        <f>IFERROR(TRIM(INDEX(_xlfn.TEXTSPLIT(Table3[[#This Row],[Name]],"|"),1,2)),"")</f>
        <v>Hi</v>
      </c>
      <c r="F1280" s="52"/>
      <c r="G1280" s="33" t="s">
        <v>753</v>
      </c>
      <c r="H1280" s="33" t="s">
        <v>736</v>
      </c>
      <c r="I1280" s="33" t="s">
        <v>446</v>
      </c>
      <c r="J1280" s="90"/>
      <c r="K1280" s="33"/>
      <c r="L1280" s="57" t="str">
        <f>IFERROR(TRIM(INDEX(_xlfn.TEXTSPLIT(Table3[[#This Row],[Name]],"|"),1,2)),"")</f>
        <v>Hi</v>
      </c>
    </row>
    <row r="1281" spans="1:12" ht="15" hidden="1" customHeight="1">
      <c r="A1281" s="56" t="s">
        <v>732</v>
      </c>
      <c r="B1281" s="33" t="s">
        <v>2248</v>
      </c>
      <c r="C1281" s="33" t="s">
        <v>997</v>
      </c>
      <c r="D1281" s="52" t="s">
        <v>2251</v>
      </c>
      <c r="E1281" s="77" t="str">
        <f>IFERROR(TRIM(INDEX(_xlfn.TEXTSPLIT(Table3[[#This Row],[Name]],"|"),1,2)),"")</f>
        <v>HiHi</v>
      </c>
      <c r="F1281" s="33">
        <v>95</v>
      </c>
      <c r="G1281" s="33" t="s">
        <v>753</v>
      </c>
      <c r="H1281" s="33" t="s">
        <v>736</v>
      </c>
      <c r="I1281" s="33" t="s">
        <v>446</v>
      </c>
      <c r="J1281" s="32"/>
      <c r="K1281" s="33"/>
      <c r="L1281" s="57" t="str">
        <f>IFERROR(TRIM(INDEX(_xlfn.TEXTSPLIT(Table3[[#This Row],[Name]],"|"),1,2)),"")</f>
        <v>HiHi</v>
      </c>
    </row>
    <row r="1282" spans="1:12" ht="15" hidden="1" customHeight="1">
      <c r="A1282" s="100" t="s">
        <v>732</v>
      </c>
      <c r="B1282" s="33" t="s">
        <v>2248</v>
      </c>
      <c r="C1282" s="33" t="s">
        <v>999</v>
      </c>
      <c r="D1282" s="52" t="s">
        <v>2252</v>
      </c>
      <c r="E1282" s="77" t="str">
        <f>IFERROR(TRIM(INDEX(_xlfn.TEXTSPLIT(Table3[[#This Row],[Name]],"|"),1,2)),"")</f>
        <v>Pre-alarm Hi</v>
      </c>
      <c r="F1282" s="52"/>
      <c r="G1282" s="33" t="s">
        <v>753</v>
      </c>
      <c r="H1282" s="33" t="s">
        <v>736</v>
      </c>
      <c r="I1282" s="33" t="s">
        <v>446</v>
      </c>
      <c r="J1282" s="90"/>
      <c r="K1282" s="33"/>
      <c r="L1282" s="57" t="str">
        <f>IFERROR(TRIM(INDEX(_xlfn.TEXTSPLIT(Table3[[#This Row],[Name]],"|"),1,2)),"")</f>
        <v>Pre-alarm Hi</v>
      </c>
    </row>
    <row r="1283" spans="1:12" ht="15" hidden="1" customHeight="1">
      <c r="A1283" s="56" t="s">
        <v>732</v>
      </c>
      <c r="B1283" s="33" t="s">
        <v>2248</v>
      </c>
      <c r="C1283" s="33" t="s">
        <v>1001</v>
      </c>
      <c r="D1283" s="52" t="s">
        <v>2253</v>
      </c>
      <c r="E1283" s="77" t="str">
        <f>IFERROR(TRIM(INDEX(_xlfn.TEXTSPLIT(Table3[[#This Row],[Name]],"|"),1,2)),"")</f>
        <v/>
      </c>
      <c r="F1283" s="52" t="str">
        <f>VLOOKUP(D1283,REF!$AA$1:$AB$149,2,0)</f>
        <v>FRTS-TI1704A</v>
      </c>
      <c r="G1283" s="33" t="s">
        <v>753</v>
      </c>
      <c r="H1283" s="33" t="s">
        <v>446</v>
      </c>
      <c r="I1283" s="33" t="s">
        <v>446</v>
      </c>
      <c r="J1283" s="32"/>
      <c r="K1283" s="33"/>
      <c r="L1283" s="57" t="str">
        <f>IFERROR(TRIM(INDEX(_xlfn.TEXTSPLIT(Table3[[#This Row],[Name]],"|"),1,2)),"")</f>
        <v/>
      </c>
    </row>
    <row r="1284" spans="1:12" ht="15" hidden="1" customHeight="1">
      <c r="A1284" s="100" t="s">
        <v>732</v>
      </c>
      <c r="B1284" s="33" t="s">
        <v>2248</v>
      </c>
      <c r="C1284" s="33" t="s">
        <v>1004</v>
      </c>
      <c r="D1284" s="52" t="s">
        <v>2254</v>
      </c>
      <c r="E1284" s="77" t="str">
        <f>IFERROR(TRIM(INDEX(_xlfn.TEXTSPLIT(Table3[[#This Row],[Name]],"|"),1,2)),"")</f>
        <v>Hi</v>
      </c>
      <c r="F1284" s="52"/>
      <c r="G1284" s="33" t="s">
        <v>753</v>
      </c>
      <c r="H1284" s="33" t="s">
        <v>736</v>
      </c>
      <c r="I1284" s="33" t="s">
        <v>446</v>
      </c>
      <c r="J1284" s="90"/>
      <c r="K1284" s="33"/>
      <c r="L1284" s="57" t="str">
        <f>IFERROR(TRIM(INDEX(_xlfn.TEXTSPLIT(Table3[[#This Row],[Name]],"|"),1,2)),"")</f>
        <v>Hi</v>
      </c>
    </row>
    <row r="1285" spans="1:12" ht="15" hidden="1" customHeight="1">
      <c r="A1285" s="56" t="s">
        <v>732</v>
      </c>
      <c r="B1285" s="33" t="s">
        <v>2248</v>
      </c>
      <c r="C1285" s="33" t="s">
        <v>1006</v>
      </c>
      <c r="D1285" s="52" t="s">
        <v>2255</v>
      </c>
      <c r="E1285" s="77" t="str">
        <f>IFERROR(TRIM(INDEX(_xlfn.TEXTSPLIT(Table3[[#This Row],[Name]],"|"),1,2)),"")</f>
        <v>HiHi</v>
      </c>
      <c r="F1285" s="33">
        <v>95</v>
      </c>
      <c r="G1285" s="33" t="s">
        <v>753</v>
      </c>
      <c r="H1285" s="33" t="s">
        <v>736</v>
      </c>
      <c r="I1285" s="33" t="s">
        <v>446</v>
      </c>
      <c r="J1285" s="32"/>
      <c r="K1285" s="33"/>
      <c r="L1285" s="57" t="str">
        <f>IFERROR(TRIM(INDEX(_xlfn.TEXTSPLIT(Table3[[#This Row],[Name]],"|"),1,2)),"")</f>
        <v>HiHi</v>
      </c>
    </row>
    <row r="1286" spans="1:12" ht="15" hidden="1" customHeight="1">
      <c r="A1286" s="100" t="s">
        <v>732</v>
      </c>
      <c r="B1286" s="33" t="s">
        <v>2248</v>
      </c>
      <c r="C1286" s="33" t="s">
        <v>1008</v>
      </c>
      <c r="D1286" s="52" t="s">
        <v>2256</v>
      </c>
      <c r="E1286" s="77" t="str">
        <f>IFERROR(TRIM(INDEX(_xlfn.TEXTSPLIT(Table3[[#This Row],[Name]],"|"),1,2)),"")</f>
        <v>Pre-alarm Hi</v>
      </c>
      <c r="F1286" s="52"/>
      <c r="G1286" s="33" t="s">
        <v>753</v>
      </c>
      <c r="H1286" s="33" t="s">
        <v>736</v>
      </c>
      <c r="I1286" s="33" t="s">
        <v>446</v>
      </c>
      <c r="J1286" s="90"/>
      <c r="K1286" s="33"/>
      <c r="L1286" s="57" t="str">
        <f>IFERROR(TRIM(INDEX(_xlfn.TEXTSPLIT(Table3[[#This Row],[Name]],"|"),1,2)),"")</f>
        <v>Pre-alarm Hi</v>
      </c>
    </row>
    <row r="1287" spans="1:12" ht="15" hidden="1" customHeight="1">
      <c r="A1287" s="56" t="s">
        <v>732</v>
      </c>
      <c r="B1287" s="33" t="s">
        <v>2248</v>
      </c>
      <c r="C1287" s="76" t="s">
        <v>1010</v>
      </c>
      <c r="D1287" s="52" t="s">
        <v>2257</v>
      </c>
      <c r="E1287" s="77" t="str">
        <f>IFERROR(TRIM(INDEX(_xlfn.TEXTSPLIT(Table3[[#This Row],[Name]],"|"),1,2)),"")</f>
        <v/>
      </c>
      <c r="F1287" s="52" t="str">
        <f>VLOOKUP(D1287,REF!$AA$1:$AB$149,2,0)</f>
        <v>FRTS-TE-1709A</v>
      </c>
      <c r="G1287" s="33" t="s">
        <v>753</v>
      </c>
      <c r="H1287" s="33" t="s">
        <v>446</v>
      </c>
      <c r="I1287" s="33" t="s">
        <v>446</v>
      </c>
      <c r="J1287" s="76" t="s">
        <v>1012</v>
      </c>
      <c r="K1287" s="33"/>
      <c r="L1287" s="57" t="str">
        <f>IFERROR(TRIM(INDEX(_xlfn.TEXTSPLIT(Table3[[#This Row],[Name]],"|"),1,2)),"")</f>
        <v/>
      </c>
    </row>
    <row r="1288" spans="1:12" ht="15" hidden="1" customHeight="1">
      <c r="A1288" s="100" t="s">
        <v>732</v>
      </c>
      <c r="B1288" s="33" t="s">
        <v>2248</v>
      </c>
      <c r="C1288" s="33" t="s">
        <v>1014</v>
      </c>
      <c r="D1288" s="52" t="s">
        <v>2258</v>
      </c>
      <c r="E1288" s="77" t="str">
        <f>IFERROR(TRIM(INDEX(_xlfn.TEXTSPLIT(Table3[[#This Row],[Name]],"|"),1,2)),"")</f>
        <v>Hi</v>
      </c>
      <c r="F1288" s="52">
        <v>55</v>
      </c>
      <c r="G1288" s="33" t="s">
        <v>753</v>
      </c>
      <c r="H1288" s="33" t="s">
        <v>736</v>
      </c>
      <c r="I1288" s="33" t="s">
        <v>446</v>
      </c>
      <c r="J1288" s="90"/>
      <c r="K1288" s="33"/>
      <c r="L1288" s="57" t="str">
        <f>IFERROR(TRIM(INDEX(_xlfn.TEXTSPLIT(Table3[[#This Row],[Name]],"|"),1,2)),"")</f>
        <v>Hi</v>
      </c>
    </row>
    <row r="1289" spans="1:12" ht="15" hidden="1" customHeight="1">
      <c r="A1289" s="56" t="s">
        <v>732</v>
      </c>
      <c r="B1289" s="33" t="s">
        <v>2248</v>
      </c>
      <c r="C1289" s="33" t="s">
        <v>1016</v>
      </c>
      <c r="D1289" s="52" t="s">
        <v>2259</v>
      </c>
      <c r="E1289" s="77" t="str">
        <f>IFERROR(TRIM(INDEX(_xlfn.TEXTSPLIT(Table3[[#This Row],[Name]],"|"),1,2)),"")</f>
        <v>HiHi</v>
      </c>
      <c r="F1289" s="33">
        <v>60</v>
      </c>
      <c r="G1289" s="33" t="s">
        <v>753</v>
      </c>
      <c r="H1289" s="33" t="s">
        <v>736</v>
      </c>
      <c r="I1289" s="33" t="s">
        <v>446</v>
      </c>
      <c r="J1289" s="32"/>
      <c r="K1289" s="33"/>
      <c r="L1289" s="57" t="str">
        <f>IFERROR(TRIM(INDEX(_xlfn.TEXTSPLIT(Table3[[#This Row],[Name]],"|"),1,2)),"")</f>
        <v>HiHi</v>
      </c>
    </row>
    <row r="1290" spans="1:12" ht="15" hidden="1" customHeight="1">
      <c r="A1290" s="100" t="s">
        <v>732</v>
      </c>
      <c r="B1290" s="33" t="s">
        <v>2248</v>
      </c>
      <c r="C1290" s="33" t="s">
        <v>1018</v>
      </c>
      <c r="D1290" s="52" t="s">
        <v>2260</v>
      </c>
      <c r="E1290" s="77" t="str">
        <f>IFERROR(TRIM(INDEX(_xlfn.TEXTSPLIT(Table3[[#This Row],[Name]],"|"),1,2)),"")</f>
        <v>Pre-alarm Hi</v>
      </c>
      <c r="F1290" s="52"/>
      <c r="G1290" s="33" t="s">
        <v>753</v>
      </c>
      <c r="H1290" s="33" t="s">
        <v>736</v>
      </c>
      <c r="I1290" s="33" t="s">
        <v>446</v>
      </c>
      <c r="J1290" s="90"/>
      <c r="K1290" s="33"/>
      <c r="L1290" s="57" t="str">
        <f>IFERROR(TRIM(INDEX(_xlfn.TEXTSPLIT(Table3[[#This Row],[Name]],"|"),1,2)),"")</f>
        <v>Pre-alarm Hi</v>
      </c>
    </row>
    <row r="1291" spans="1:12" ht="15" hidden="1" customHeight="1">
      <c r="A1291" s="56" t="s">
        <v>732</v>
      </c>
      <c r="B1291" s="33" t="s">
        <v>2248</v>
      </c>
      <c r="C1291" s="76" t="s">
        <v>1028</v>
      </c>
      <c r="D1291" s="52" t="s">
        <v>2261</v>
      </c>
      <c r="E1291" s="77" t="str">
        <f>IFERROR(TRIM(INDEX(_xlfn.TEXTSPLIT(Table3[[#This Row],[Name]],"|"),1,2)),"")</f>
        <v/>
      </c>
      <c r="F1291" s="55" t="str">
        <f>VLOOKUP(D1291,REF!$AA$1:$AB$149,2,0)</f>
        <v>FRTS-TE-1709B</v>
      </c>
      <c r="G1291" s="55" t="s">
        <v>753</v>
      </c>
      <c r="H1291" s="33" t="s">
        <v>446</v>
      </c>
      <c r="I1291" s="33" t="s">
        <v>446</v>
      </c>
      <c r="J1291" s="76" t="s">
        <v>1030</v>
      </c>
      <c r="K1291" s="33"/>
      <c r="L1291" s="57" t="str">
        <f>IFERROR(TRIM(INDEX(_xlfn.TEXTSPLIT(Table3[[#This Row],[Name]],"|"),1,2)),"")</f>
        <v/>
      </c>
    </row>
    <row r="1292" spans="1:12" ht="15" hidden="1" customHeight="1">
      <c r="A1292" s="100" t="s">
        <v>732</v>
      </c>
      <c r="B1292" s="33" t="s">
        <v>2248</v>
      </c>
      <c r="C1292" s="33" t="s">
        <v>1032</v>
      </c>
      <c r="D1292" s="52" t="s">
        <v>2262</v>
      </c>
      <c r="E1292" s="77" t="str">
        <f>IFERROR(TRIM(INDEX(_xlfn.TEXTSPLIT(Table3[[#This Row],[Name]],"|"),1,2)),"")</f>
        <v>Hi</v>
      </c>
      <c r="F1292" s="52">
        <v>105</v>
      </c>
      <c r="G1292" s="33" t="s">
        <v>753</v>
      </c>
      <c r="H1292" s="33" t="s">
        <v>736</v>
      </c>
      <c r="I1292" s="33" t="s">
        <v>446</v>
      </c>
      <c r="J1292" s="90"/>
      <c r="K1292" s="33"/>
      <c r="L1292" s="57" t="str">
        <f>IFERROR(TRIM(INDEX(_xlfn.TEXTSPLIT(Table3[[#This Row],[Name]],"|"),1,2)),"")</f>
        <v>Hi</v>
      </c>
    </row>
    <row r="1293" spans="1:12" ht="15" hidden="1" customHeight="1">
      <c r="A1293" s="56" t="s">
        <v>732</v>
      </c>
      <c r="B1293" s="33" t="s">
        <v>2248</v>
      </c>
      <c r="C1293" s="33" t="s">
        <v>1034</v>
      </c>
      <c r="D1293" s="52" t="s">
        <v>2263</v>
      </c>
      <c r="E1293" s="77" t="str">
        <f>IFERROR(TRIM(INDEX(_xlfn.TEXTSPLIT(Table3[[#This Row],[Name]],"|"),1,2)),"")</f>
        <v>HiHi</v>
      </c>
      <c r="F1293" s="33">
        <v>110</v>
      </c>
      <c r="G1293" s="33" t="s">
        <v>753</v>
      </c>
      <c r="H1293" s="33" t="s">
        <v>736</v>
      </c>
      <c r="I1293" s="33" t="s">
        <v>446</v>
      </c>
      <c r="J1293" s="32"/>
      <c r="K1293" s="33"/>
      <c r="L1293" s="57" t="str">
        <f>IFERROR(TRIM(INDEX(_xlfn.TEXTSPLIT(Table3[[#This Row],[Name]],"|"),1,2)),"")</f>
        <v>HiHi</v>
      </c>
    </row>
    <row r="1294" spans="1:12" ht="15" hidden="1" customHeight="1">
      <c r="A1294" s="100" t="s">
        <v>732</v>
      </c>
      <c r="B1294" s="33" t="s">
        <v>2248</v>
      </c>
      <c r="C1294" s="33" t="s">
        <v>1036</v>
      </c>
      <c r="D1294" s="52" t="s">
        <v>2264</v>
      </c>
      <c r="E1294" s="77" t="str">
        <f>IFERROR(TRIM(INDEX(_xlfn.TEXTSPLIT(Table3[[#This Row],[Name]],"|"),1,2)),"")</f>
        <v>Pre-alarm Hi</v>
      </c>
      <c r="F1294" s="52"/>
      <c r="G1294" s="33" t="s">
        <v>753</v>
      </c>
      <c r="H1294" s="33" t="s">
        <v>736</v>
      </c>
      <c r="I1294" s="33" t="s">
        <v>446</v>
      </c>
      <c r="J1294" s="90"/>
      <c r="K1294" s="33"/>
      <c r="L1294" s="57" t="str">
        <f>IFERROR(TRIM(INDEX(_xlfn.TEXTSPLIT(Table3[[#This Row],[Name]],"|"),1,2)),"")</f>
        <v>Pre-alarm Hi</v>
      </c>
    </row>
    <row r="1295" spans="1:12" ht="15" hidden="1" customHeight="1">
      <c r="A1295" s="56" t="s">
        <v>732</v>
      </c>
      <c r="B1295" s="33" t="s">
        <v>2248</v>
      </c>
      <c r="C1295" s="33" t="s">
        <v>1046</v>
      </c>
      <c r="D1295" s="52" t="s">
        <v>2265</v>
      </c>
      <c r="E1295" s="77" t="str">
        <f>IFERROR(TRIM(INDEX(_xlfn.TEXTSPLIT(Table3[[#This Row],[Name]],"|"),1,2)),"")</f>
        <v/>
      </c>
      <c r="F1295" s="52" t="str">
        <f>VLOOKUP(D1295,REF!$AA$1:$AB$149,2,0)</f>
        <v>FRTS-TE-1708A</v>
      </c>
      <c r="G1295" s="33" t="s">
        <v>753</v>
      </c>
      <c r="H1295" s="33" t="s">
        <v>446</v>
      </c>
      <c r="I1295" s="33" t="s">
        <v>446</v>
      </c>
      <c r="J1295" s="32"/>
      <c r="K1295" s="33"/>
      <c r="L1295" s="57" t="str">
        <f>IFERROR(TRIM(INDEX(_xlfn.TEXTSPLIT(Table3[[#This Row],[Name]],"|"),1,2)),"")</f>
        <v/>
      </c>
    </row>
    <row r="1296" spans="1:12" ht="15" hidden="1" customHeight="1">
      <c r="A1296" s="100" t="s">
        <v>732</v>
      </c>
      <c r="B1296" s="33" t="s">
        <v>2248</v>
      </c>
      <c r="C1296" s="33" t="s">
        <v>1049</v>
      </c>
      <c r="D1296" s="52" t="s">
        <v>2266</v>
      </c>
      <c r="E1296" s="77" t="str">
        <f>IFERROR(TRIM(INDEX(_xlfn.TEXTSPLIT(Table3[[#This Row],[Name]],"|"),1,2)),"")</f>
        <v>Hi</v>
      </c>
      <c r="F1296" s="52"/>
      <c r="G1296" s="33" t="s">
        <v>753</v>
      </c>
      <c r="H1296" s="33" t="s">
        <v>736</v>
      </c>
      <c r="I1296" s="33" t="s">
        <v>446</v>
      </c>
      <c r="J1296" s="90"/>
      <c r="K1296" s="33"/>
      <c r="L1296" s="57" t="str">
        <f>IFERROR(TRIM(INDEX(_xlfn.TEXTSPLIT(Table3[[#This Row],[Name]],"|"),1,2)),"")</f>
        <v>Hi</v>
      </c>
    </row>
    <row r="1297" spans="1:12" ht="15" hidden="1" customHeight="1">
      <c r="A1297" s="56" t="s">
        <v>732</v>
      </c>
      <c r="B1297" s="33" t="s">
        <v>2248</v>
      </c>
      <c r="C1297" s="33" t="s">
        <v>1051</v>
      </c>
      <c r="D1297" s="52" t="s">
        <v>2267</v>
      </c>
      <c r="E1297" s="77" t="str">
        <f>IFERROR(TRIM(INDEX(_xlfn.TEXTSPLIT(Table3[[#This Row],[Name]],"|"),1,2)),"")</f>
        <v>HiHi</v>
      </c>
      <c r="F1297" s="33">
        <v>150</v>
      </c>
      <c r="G1297" s="33" t="s">
        <v>753</v>
      </c>
      <c r="H1297" s="33" t="s">
        <v>736</v>
      </c>
      <c r="I1297" s="33" t="s">
        <v>446</v>
      </c>
      <c r="J1297" s="32"/>
      <c r="K1297" s="33"/>
      <c r="L1297" s="57" t="str">
        <f>IFERROR(TRIM(INDEX(_xlfn.TEXTSPLIT(Table3[[#This Row],[Name]],"|"),1,2)),"")</f>
        <v>HiHi</v>
      </c>
    </row>
    <row r="1298" spans="1:12" ht="15" hidden="1" customHeight="1">
      <c r="A1298" s="100" t="s">
        <v>732</v>
      </c>
      <c r="B1298" s="33" t="s">
        <v>2248</v>
      </c>
      <c r="C1298" s="33" t="s">
        <v>1053</v>
      </c>
      <c r="D1298" s="52" t="s">
        <v>2268</v>
      </c>
      <c r="E1298" s="77" t="str">
        <f>IFERROR(TRIM(INDEX(_xlfn.TEXTSPLIT(Table3[[#This Row],[Name]],"|"),1,2)),"")</f>
        <v>Lo</v>
      </c>
      <c r="F1298" s="52"/>
      <c r="G1298" s="33" t="s">
        <v>753</v>
      </c>
      <c r="H1298" s="33" t="s">
        <v>736</v>
      </c>
      <c r="I1298" s="33" t="s">
        <v>446</v>
      </c>
      <c r="J1298" s="90"/>
      <c r="K1298" s="33"/>
      <c r="L1298" s="57" t="str">
        <f>IFERROR(TRIM(INDEX(_xlfn.TEXTSPLIT(Table3[[#This Row],[Name]],"|"),1,2)),"")</f>
        <v>Lo</v>
      </c>
    </row>
    <row r="1299" spans="1:12" ht="15" hidden="1" customHeight="1">
      <c r="A1299" s="56" t="s">
        <v>732</v>
      </c>
      <c r="B1299" s="33" t="s">
        <v>2248</v>
      </c>
      <c r="C1299" s="33" t="s">
        <v>1055</v>
      </c>
      <c r="D1299" s="52" t="s">
        <v>2269</v>
      </c>
      <c r="E1299" s="77" t="str">
        <f>IFERROR(TRIM(INDEX(_xlfn.TEXTSPLIT(Table3[[#This Row],[Name]],"|"),1,2)),"")</f>
        <v>Pre-alarm Hi</v>
      </c>
      <c r="F1299" s="33"/>
      <c r="G1299" s="33" t="s">
        <v>753</v>
      </c>
      <c r="H1299" s="33" t="s">
        <v>736</v>
      </c>
      <c r="I1299" s="33" t="s">
        <v>446</v>
      </c>
      <c r="J1299" s="32"/>
      <c r="K1299" s="33"/>
      <c r="L1299" s="57" t="str">
        <f>IFERROR(TRIM(INDEX(_xlfn.TEXTSPLIT(Table3[[#This Row],[Name]],"|"),1,2)),"")</f>
        <v>Pre-alarm Hi</v>
      </c>
    </row>
    <row r="1300" spans="1:12" ht="15" hidden="1" customHeight="1">
      <c r="A1300" s="100" t="s">
        <v>732</v>
      </c>
      <c r="B1300" s="33" t="s">
        <v>2248</v>
      </c>
      <c r="C1300" s="33" t="s">
        <v>339</v>
      </c>
      <c r="D1300" s="52" t="s">
        <v>2270</v>
      </c>
      <c r="E1300" s="77" t="str">
        <f>IFERROR(TRIM(INDEX(_xlfn.TEXTSPLIT(Table3[[#This Row],[Name]],"|"),1,2)),"")</f>
        <v/>
      </c>
      <c r="F1300" s="52" t="str">
        <f>VLOOKUP(D1300,REF!$AA$1:$AB$149,2,0)</f>
        <v>FRTS-TE-1708D</v>
      </c>
      <c r="G1300" s="33" t="s">
        <v>753</v>
      </c>
      <c r="H1300" s="33" t="s">
        <v>446</v>
      </c>
      <c r="I1300" s="33" t="s">
        <v>446</v>
      </c>
      <c r="J1300" s="90"/>
      <c r="K1300" s="33"/>
      <c r="L1300" s="57" t="str">
        <f>IFERROR(TRIM(INDEX(_xlfn.TEXTSPLIT(Table3[[#This Row],[Name]],"|"),1,2)),"")</f>
        <v/>
      </c>
    </row>
    <row r="1301" spans="1:12" ht="15" hidden="1" customHeight="1">
      <c r="A1301" s="56" t="s">
        <v>732</v>
      </c>
      <c r="B1301" s="33" t="s">
        <v>2248</v>
      </c>
      <c r="C1301" s="33" t="s">
        <v>1059</v>
      </c>
      <c r="D1301" s="52" t="s">
        <v>2271</v>
      </c>
      <c r="E1301" s="77" t="str">
        <f>IFERROR(TRIM(INDEX(_xlfn.TEXTSPLIT(Table3[[#This Row],[Name]],"|"),1,2)),"")</f>
        <v>Hi</v>
      </c>
      <c r="F1301" s="33">
        <v>140</v>
      </c>
      <c r="G1301" s="33" t="s">
        <v>753</v>
      </c>
      <c r="H1301" s="33" t="s">
        <v>736</v>
      </c>
      <c r="I1301" s="33" t="s">
        <v>446</v>
      </c>
      <c r="J1301" s="32"/>
      <c r="K1301" s="33"/>
      <c r="L1301" s="57" t="str">
        <f>IFERROR(TRIM(INDEX(_xlfn.TEXTSPLIT(Table3[[#This Row],[Name]],"|"),1,2)),"")</f>
        <v>Hi</v>
      </c>
    </row>
    <row r="1302" spans="1:12" ht="15" hidden="1" customHeight="1">
      <c r="A1302" s="100" t="s">
        <v>732</v>
      </c>
      <c r="B1302" s="33" t="s">
        <v>2248</v>
      </c>
      <c r="C1302" s="33" t="s">
        <v>1061</v>
      </c>
      <c r="D1302" s="52" t="s">
        <v>2272</v>
      </c>
      <c r="E1302" s="77" t="str">
        <f>IFERROR(TRIM(INDEX(_xlfn.TEXTSPLIT(Table3[[#This Row],[Name]],"|"),1,2)),"")</f>
        <v>HiHi</v>
      </c>
      <c r="F1302" s="52"/>
      <c r="G1302" s="33" t="s">
        <v>753</v>
      </c>
      <c r="H1302" s="33" t="s">
        <v>736</v>
      </c>
      <c r="I1302" s="33" t="s">
        <v>446</v>
      </c>
      <c r="J1302" s="90"/>
      <c r="K1302" s="33"/>
      <c r="L1302" s="57" t="str">
        <f>IFERROR(TRIM(INDEX(_xlfn.TEXTSPLIT(Table3[[#This Row],[Name]],"|"),1,2)),"")</f>
        <v>HiHi</v>
      </c>
    </row>
    <row r="1303" spans="1:12" ht="15" hidden="1" customHeight="1">
      <c r="A1303" s="56" t="s">
        <v>732</v>
      </c>
      <c r="B1303" s="33" t="s">
        <v>2248</v>
      </c>
      <c r="C1303" s="33" t="s">
        <v>1063</v>
      </c>
      <c r="D1303" s="52" t="s">
        <v>2273</v>
      </c>
      <c r="E1303" s="77" t="str">
        <f>IFERROR(TRIM(INDEX(_xlfn.TEXTSPLIT(Table3[[#This Row],[Name]],"|"),1,2)),"")</f>
        <v>Lo</v>
      </c>
      <c r="F1303" s="33"/>
      <c r="G1303" s="33" t="s">
        <v>753</v>
      </c>
      <c r="H1303" s="33" t="s">
        <v>736</v>
      </c>
      <c r="I1303" s="33" t="s">
        <v>446</v>
      </c>
      <c r="J1303" s="32"/>
      <c r="K1303" s="33"/>
      <c r="L1303" s="57" t="str">
        <f>IFERROR(TRIM(INDEX(_xlfn.TEXTSPLIT(Table3[[#This Row],[Name]],"|"),1,2)),"")</f>
        <v>Lo</v>
      </c>
    </row>
    <row r="1304" spans="1:12" ht="15" hidden="1" customHeight="1">
      <c r="A1304" s="100" t="s">
        <v>732</v>
      </c>
      <c r="B1304" s="33" t="s">
        <v>2248</v>
      </c>
      <c r="C1304" s="33" t="s">
        <v>1065</v>
      </c>
      <c r="D1304" s="52" t="s">
        <v>2274</v>
      </c>
      <c r="E1304" s="77" t="str">
        <f>IFERROR(TRIM(INDEX(_xlfn.TEXTSPLIT(Table3[[#This Row],[Name]],"|"),1,2)),"")</f>
        <v>Pre-alarm Hi</v>
      </c>
      <c r="F1304" s="52"/>
      <c r="G1304" s="33" t="s">
        <v>753</v>
      </c>
      <c r="H1304" s="33" t="s">
        <v>736</v>
      </c>
      <c r="I1304" s="33" t="s">
        <v>446</v>
      </c>
      <c r="J1304" s="90"/>
      <c r="K1304" s="33"/>
      <c r="L1304" s="57" t="str">
        <f>IFERROR(TRIM(INDEX(_xlfn.TEXTSPLIT(Table3[[#This Row],[Name]],"|"),1,2)),"")</f>
        <v>Pre-alarm Hi</v>
      </c>
    </row>
    <row r="1305" spans="1:12" ht="15" hidden="1" customHeight="1">
      <c r="A1305" s="56" t="s">
        <v>732</v>
      </c>
      <c r="B1305" s="33" t="s">
        <v>2248</v>
      </c>
      <c r="C1305" s="33" t="s">
        <v>1067</v>
      </c>
      <c r="D1305" s="52" t="s">
        <v>2275</v>
      </c>
      <c r="E1305" s="77" t="str">
        <f>IFERROR(TRIM(INDEX(_xlfn.TEXTSPLIT(Table3[[#This Row],[Name]],"|"),1,2)),"")</f>
        <v/>
      </c>
      <c r="F1305" s="52" t="str">
        <f>VLOOKUP(D1305,REF!$AA$1:$AB$149,2,0)</f>
        <v>FRTS-TE-1708B</v>
      </c>
      <c r="G1305" s="33" t="s">
        <v>753</v>
      </c>
      <c r="H1305" s="33" t="s">
        <v>446</v>
      </c>
      <c r="I1305" s="33" t="s">
        <v>446</v>
      </c>
      <c r="J1305" s="32"/>
      <c r="K1305" s="33"/>
      <c r="L1305" s="57" t="str">
        <f>IFERROR(TRIM(INDEX(_xlfn.TEXTSPLIT(Table3[[#This Row],[Name]],"|"),1,2)),"")</f>
        <v/>
      </c>
    </row>
    <row r="1306" spans="1:12" ht="15" hidden="1" customHeight="1">
      <c r="A1306" s="100" t="s">
        <v>732</v>
      </c>
      <c r="B1306" s="33" t="s">
        <v>2248</v>
      </c>
      <c r="C1306" s="33" t="s">
        <v>1070</v>
      </c>
      <c r="D1306" s="52" t="s">
        <v>2276</v>
      </c>
      <c r="E1306" s="77" t="str">
        <f>IFERROR(TRIM(INDEX(_xlfn.TEXTSPLIT(Table3[[#This Row],[Name]],"|"),1,2)),"")</f>
        <v>Hi</v>
      </c>
      <c r="F1306" s="52"/>
      <c r="G1306" s="33" t="s">
        <v>753</v>
      </c>
      <c r="H1306" s="33" t="s">
        <v>736</v>
      </c>
      <c r="I1306" s="33" t="s">
        <v>446</v>
      </c>
      <c r="J1306" s="90"/>
      <c r="K1306" s="33"/>
      <c r="L1306" s="57" t="str">
        <f>IFERROR(TRIM(INDEX(_xlfn.TEXTSPLIT(Table3[[#This Row],[Name]],"|"),1,2)),"")</f>
        <v>Hi</v>
      </c>
    </row>
    <row r="1307" spans="1:12" ht="15" hidden="1" customHeight="1">
      <c r="A1307" s="56" t="s">
        <v>732</v>
      </c>
      <c r="B1307" s="33" t="s">
        <v>2248</v>
      </c>
      <c r="C1307" s="33" t="s">
        <v>1072</v>
      </c>
      <c r="D1307" s="52" t="s">
        <v>2277</v>
      </c>
      <c r="E1307" s="77" t="str">
        <f>IFERROR(TRIM(INDEX(_xlfn.TEXTSPLIT(Table3[[#This Row],[Name]],"|"),1,2)),"")</f>
        <v>HiHi</v>
      </c>
      <c r="F1307" s="33">
        <v>150</v>
      </c>
      <c r="G1307" s="33" t="s">
        <v>753</v>
      </c>
      <c r="H1307" s="33" t="s">
        <v>736</v>
      </c>
      <c r="I1307" s="33" t="s">
        <v>446</v>
      </c>
      <c r="J1307" s="32"/>
      <c r="K1307" s="33"/>
      <c r="L1307" s="57" t="str">
        <f>IFERROR(TRIM(INDEX(_xlfn.TEXTSPLIT(Table3[[#This Row],[Name]],"|"),1,2)),"")</f>
        <v>HiHi</v>
      </c>
    </row>
    <row r="1308" spans="1:12" ht="15" hidden="1" customHeight="1">
      <c r="A1308" s="100" t="s">
        <v>732</v>
      </c>
      <c r="B1308" s="33" t="s">
        <v>2248</v>
      </c>
      <c r="C1308" s="33" t="s">
        <v>1074</v>
      </c>
      <c r="D1308" s="52" t="s">
        <v>2278</v>
      </c>
      <c r="E1308" s="77" t="str">
        <f>IFERROR(TRIM(INDEX(_xlfn.TEXTSPLIT(Table3[[#This Row],[Name]],"|"),1,2)),"")</f>
        <v>Lo</v>
      </c>
      <c r="F1308" s="52"/>
      <c r="G1308" s="33" t="s">
        <v>753</v>
      </c>
      <c r="H1308" s="33" t="s">
        <v>736</v>
      </c>
      <c r="I1308" s="33" t="s">
        <v>446</v>
      </c>
      <c r="J1308" s="90"/>
      <c r="K1308" s="33"/>
      <c r="L1308" s="57" t="str">
        <f>IFERROR(TRIM(INDEX(_xlfn.TEXTSPLIT(Table3[[#This Row],[Name]],"|"),1,2)),"")</f>
        <v>Lo</v>
      </c>
    </row>
    <row r="1309" spans="1:12" ht="15" hidden="1" customHeight="1">
      <c r="A1309" s="56" t="s">
        <v>732</v>
      </c>
      <c r="B1309" s="33" t="s">
        <v>2248</v>
      </c>
      <c r="C1309" s="33" t="s">
        <v>1076</v>
      </c>
      <c r="D1309" s="52" t="s">
        <v>2279</v>
      </c>
      <c r="E1309" s="77" t="str">
        <f>IFERROR(TRIM(INDEX(_xlfn.TEXTSPLIT(Table3[[#This Row],[Name]],"|"),1,2)),"")</f>
        <v>Pre-alarm Hi</v>
      </c>
      <c r="F1309" s="33"/>
      <c r="G1309" s="33" t="s">
        <v>753</v>
      </c>
      <c r="H1309" s="33" t="s">
        <v>736</v>
      </c>
      <c r="I1309" s="33" t="s">
        <v>446</v>
      </c>
      <c r="J1309" s="32"/>
      <c r="K1309" s="33"/>
      <c r="L1309" s="57" t="str">
        <f>IFERROR(TRIM(INDEX(_xlfn.TEXTSPLIT(Table3[[#This Row],[Name]],"|"),1,2)),"")</f>
        <v>Pre-alarm Hi</v>
      </c>
    </row>
    <row r="1310" spans="1:12" ht="15" hidden="1" customHeight="1">
      <c r="A1310" s="100" t="s">
        <v>732</v>
      </c>
      <c r="B1310" s="33" t="s">
        <v>2248</v>
      </c>
      <c r="C1310" s="33" t="s">
        <v>343</v>
      </c>
      <c r="D1310" s="52" t="s">
        <v>2280</v>
      </c>
      <c r="E1310" s="77" t="str">
        <f>IFERROR(TRIM(INDEX(_xlfn.TEXTSPLIT(Table3[[#This Row],[Name]],"|"),1,2)),"")</f>
        <v/>
      </c>
      <c r="F1310" s="52" t="str">
        <f>VLOOKUP(D1310,REF!$AA$1:$AB$149,2,0)</f>
        <v>FRTS-TE-1708E</v>
      </c>
      <c r="G1310" s="33" t="s">
        <v>753</v>
      </c>
      <c r="H1310" s="33" t="s">
        <v>446</v>
      </c>
      <c r="I1310" s="33" t="s">
        <v>446</v>
      </c>
      <c r="J1310" s="90"/>
      <c r="K1310" s="33"/>
      <c r="L1310" s="57" t="str">
        <f>IFERROR(TRIM(INDEX(_xlfn.TEXTSPLIT(Table3[[#This Row],[Name]],"|"),1,2)),"")</f>
        <v/>
      </c>
    </row>
    <row r="1311" spans="1:12" ht="15" hidden="1" customHeight="1">
      <c r="A1311" s="56" t="s">
        <v>732</v>
      </c>
      <c r="B1311" s="33" t="s">
        <v>2248</v>
      </c>
      <c r="C1311" s="33" t="s">
        <v>1080</v>
      </c>
      <c r="D1311" s="52" t="s">
        <v>2281</v>
      </c>
      <c r="E1311" s="77" t="str">
        <f>IFERROR(TRIM(INDEX(_xlfn.TEXTSPLIT(Table3[[#This Row],[Name]],"|"),1,2)),"")</f>
        <v>Hi</v>
      </c>
      <c r="F1311" s="33">
        <v>140</v>
      </c>
      <c r="G1311" s="33" t="s">
        <v>753</v>
      </c>
      <c r="H1311" s="33" t="s">
        <v>736</v>
      </c>
      <c r="I1311" s="33" t="s">
        <v>446</v>
      </c>
      <c r="J1311" s="32"/>
      <c r="K1311" s="33"/>
      <c r="L1311" s="57" t="str">
        <f>IFERROR(TRIM(INDEX(_xlfn.TEXTSPLIT(Table3[[#This Row],[Name]],"|"),1,2)),"")</f>
        <v>Hi</v>
      </c>
    </row>
    <row r="1312" spans="1:12" ht="15" hidden="1" customHeight="1">
      <c r="A1312" s="100" t="s">
        <v>732</v>
      </c>
      <c r="B1312" s="33" t="s">
        <v>2248</v>
      </c>
      <c r="C1312" s="33" t="s">
        <v>1082</v>
      </c>
      <c r="D1312" s="52" t="s">
        <v>2282</v>
      </c>
      <c r="E1312" s="77" t="str">
        <f>IFERROR(TRIM(INDEX(_xlfn.TEXTSPLIT(Table3[[#This Row],[Name]],"|"),1,2)),"")</f>
        <v>HiHi</v>
      </c>
      <c r="F1312" s="52"/>
      <c r="G1312" s="33" t="s">
        <v>753</v>
      </c>
      <c r="H1312" s="33" t="s">
        <v>736</v>
      </c>
      <c r="I1312" s="33" t="s">
        <v>446</v>
      </c>
      <c r="J1312" s="90"/>
      <c r="K1312" s="33"/>
      <c r="L1312" s="57" t="str">
        <f>IFERROR(TRIM(INDEX(_xlfn.TEXTSPLIT(Table3[[#This Row],[Name]],"|"),1,2)),"")</f>
        <v>HiHi</v>
      </c>
    </row>
    <row r="1313" spans="1:12" ht="15" hidden="1" customHeight="1">
      <c r="A1313" s="56" t="s">
        <v>732</v>
      </c>
      <c r="B1313" s="33" t="s">
        <v>2248</v>
      </c>
      <c r="C1313" s="33" t="s">
        <v>1084</v>
      </c>
      <c r="D1313" s="52" t="s">
        <v>2283</v>
      </c>
      <c r="E1313" s="77" t="str">
        <f>IFERROR(TRIM(INDEX(_xlfn.TEXTSPLIT(Table3[[#This Row],[Name]],"|"),1,2)),"")</f>
        <v>Lo</v>
      </c>
      <c r="F1313" s="33"/>
      <c r="G1313" s="33" t="s">
        <v>753</v>
      </c>
      <c r="H1313" s="33" t="s">
        <v>736</v>
      </c>
      <c r="I1313" s="33" t="s">
        <v>446</v>
      </c>
      <c r="J1313" s="32"/>
      <c r="K1313" s="33"/>
      <c r="L1313" s="57" t="str">
        <f>IFERROR(TRIM(INDEX(_xlfn.TEXTSPLIT(Table3[[#This Row],[Name]],"|"),1,2)),"")</f>
        <v>Lo</v>
      </c>
    </row>
    <row r="1314" spans="1:12" ht="15" hidden="1" customHeight="1">
      <c r="A1314" s="100" t="s">
        <v>732</v>
      </c>
      <c r="B1314" s="33" t="s">
        <v>2248</v>
      </c>
      <c r="C1314" s="33" t="s">
        <v>1086</v>
      </c>
      <c r="D1314" s="52" t="s">
        <v>2284</v>
      </c>
      <c r="E1314" s="77" t="str">
        <f>IFERROR(TRIM(INDEX(_xlfn.TEXTSPLIT(Table3[[#This Row],[Name]],"|"),1,2)),"")</f>
        <v>Pre-alarm Hi</v>
      </c>
      <c r="F1314" s="52"/>
      <c r="G1314" s="33" t="s">
        <v>753</v>
      </c>
      <c r="H1314" s="33" t="s">
        <v>736</v>
      </c>
      <c r="I1314" s="33" t="s">
        <v>446</v>
      </c>
      <c r="J1314" s="90"/>
      <c r="K1314" s="33"/>
      <c r="L1314" s="57" t="str">
        <f>IFERROR(TRIM(INDEX(_xlfn.TEXTSPLIT(Table3[[#This Row],[Name]],"|"),1,2)),"")</f>
        <v>Pre-alarm Hi</v>
      </c>
    </row>
    <row r="1315" spans="1:12" ht="15" hidden="1" customHeight="1">
      <c r="A1315" s="56" t="s">
        <v>732</v>
      </c>
      <c r="B1315" s="33" t="s">
        <v>2248</v>
      </c>
      <c r="C1315" s="33" t="s">
        <v>1088</v>
      </c>
      <c r="D1315" s="52" t="s">
        <v>2285</v>
      </c>
      <c r="E1315" s="77" t="str">
        <f>IFERROR(TRIM(INDEX(_xlfn.TEXTSPLIT(Table3[[#This Row],[Name]],"|"),1,2)),"")</f>
        <v/>
      </c>
      <c r="F1315" s="52" t="str">
        <f>VLOOKUP(D1315,REF!$AA$1:$AB$149,2,0)</f>
        <v>FRTS-TE-1708C</v>
      </c>
      <c r="G1315" s="33" t="s">
        <v>753</v>
      </c>
      <c r="H1315" s="33" t="s">
        <v>446</v>
      </c>
      <c r="I1315" s="33" t="s">
        <v>446</v>
      </c>
      <c r="J1315" s="32"/>
      <c r="K1315" s="33"/>
      <c r="L1315" s="57" t="str">
        <f>IFERROR(TRIM(INDEX(_xlfn.TEXTSPLIT(Table3[[#This Row],[Name]],"|"),1,2)),"")</f>
        <v/>
      </c>
    </row>
    <row r="1316" spans="1:12" ht="15" hidden="1" customHeight="1">
      <c r="A1316" s="100" t="s">
        <v>732</v>
      </c>
      <c r="B1316" s="33" t="s">
        <v>2248</v>
      </c>
      <c r="C1316" s="33" t="s">
        <v>1091</v>
      </c>
      <c r="D1316" s="52" t="s">
        <v>2286</v>
      </c>
      <c r="E1316" s="77" t="str">
        <f>IFERROR(TRIM(INDEX(_xlfn.TEXTSPLIT(Table3[[#This Row],[Name]],"|"),1,2)),"")</f>
        <v>Hi</v>
      </c>
      <c r="F1316" s="52"/>
      <c r="G1316" s="33" t="s">
        <v>753</v>
      </c>
      <c r="H1316" s="33" t="s">
        <v>736</v>
      </c>
      <c r="I1316" s="33" t="s">
        <v>446</v>
      </c>
      <c r="J1316" s="90"/>
      <c r="K1316" s="33"/>
      <c r="L1316" s="57" t="str">
        <f>IFERROR(TRIM(INDEX(_xlfn.TEXTSPLIT(Table3[[#This Row],[Name]],"|"),1,2)),"")</f>
        <v>Hi</v>
      </c>
    </row>
    <row r="1317" spans="1:12" ht="15" hidden="1" customHeight="1">
      <c r="A1317" s="56" t="s">
        <v>732</v>
      </c>
      <c r="B1317" s="33" t="s">
        <v>2248</v>
      </c>
      <c r="C1317" s="33" t="s">
        <v>1093</v>
      </c>
      <c r="D1317" s="52" t="s">
        <v>2287</v>
      </c>
      <c r="E1317" s="77" t="str">
        <f>IFERROR(TRIM(INDEX(_xlfn.TEXTSPLIT(Table3[[#This Row],[Name]],"|"),1,2)),"")</f>
        <v>HiHi</v>
      </c>
      <c r="F1317" s="33">
        <v>150</v>
      </c>
      <c r="G1317" s="33" t="s">
        <v>753</v>
      </c>
      <c r="H1317" s="33" t="s">
        <v>736</v>
      </c>
      <c r="I1317" s="33" t="s">
        <v>446</v>
      </c>
      <c r="J1317" s="32"/>
      <c r="K1317" s="33"/>
      <c r="L1317" s="57" t="str">
        <f>IFERROR(TRIM(INDEX(_xlfn.TEXTSPLIT(Table3[[#This Row],[Name]],"|"),1,2)),"")</f>
        <v>HiHi</v>
      </c>
    </row>
    <row r="1318" spans="1:12" ht="15" hidden="1" customHeight="1">
      <c r="A1318" s="100" t="s">
        <v>732</v>
      </c>
      <c r="B1318" s="33" t="s">
        <v>2248</v>
      </c>
      <c r="C1318" s="33" t="s">
        <v>1095</v>
      </c>
      <c r="D1318" s="52" t="s">
        <v>2288</v>
      </c>
      <c r="E1318" s="77" t="str">
        <f>IFERROR(TRIM(INDEX(_xlfn.TEXTSPLIT(Table3[[#This Row],[Name]],"|"),1,2)),"")</f>
        <v>Lo</v>
      </c>
      <c r="F1318" s="52"/>
      <c r="G1318" s="33" t="s">
        <v>753</v>
      </c>
      <c r="H1318" s="33" t="s">
        <v>736</v>
      </c>
      <c r="I1318" s="33" t="s">
        <v>446</v>
      </c>
      <c r="J1318" s="90"/>
      <c r="K1318" s="33"/>
      <c r="L1318" s="57" t="str">
        <f>IFERROR(TRIM(INDEX(_xlfn.TEXTSPLIT(Table3[[#This Row],[Name]],"|"),1,2)),"")</f>
        <v>Lo</v>
      </c>
    </row>
    <row r="1319" spans="1:12" ht="15" hidden="1" customHeight="1">
      <c r="A1319" s="56" t="s">
        <v>732</v>
      </c>
      <c r="B1319" s="33" t="s">
        <v>2248</v>
      </c>
      <c r="C1319" s="33" t="s">
        <v>1097</v>
      </c>
      <c r="D1319" s="52" t="s">
        <v>2289</v>
      </c>
      <c r="E1319" s="77" t="str">
        <f>IFERROR(TRIM(INDEX(_xlfn.TEXTSPLIT(Table3[[#This Row],[Name]],"|"),1,2)),"")</f>
        <v>Pre-alarm Hi</v>
      </c>
      <c r="F1319" s="33"/>
      <c r="G1319" s="33" t="s">
        <v>753</v>
      </c>
      <c r="H1319" s="33" t="s">
        <v>736</v>
      </c>
      <c r="I1319" s="33" t="s">
        <v>446</v>
      </c>
      <c r="J1319" s="32"/>
      <c r="K1319" s="33"/>
      <c r="L1319" s="57" t="str">
        <f>IFERROR(TRIM(INDEX(_xlfn.TEXTSPLIT(Table3[[#This Row],[Name]],"|"),1,2)),"")</f>
        <v>Pre-alarm Hi</v>
      </c>
    </row>
    <row r="1320" spans="1:12" ht="15" hidden="1" customHeight="1">
      <c r="A1320" s="100" t="s">
        <v>732</v>
      </c>
      <c r="B1320" s="33" t="s">
        <v>2248</v>
      </c>
      <c r="C1320" s="33" t="s">
        <v>347</v>
      </c>
      <c r="D1320" s="52" t="s">
        <v>2290</v>
      </c>
      <c r="E1320" s="77" t="str">
        <f>IFERROR(TRIM(INDEX(_xlfn.TEXTSPLIT(Table3[[#This Row],[Name]],"|"),1,2)),"")</f>
        <v/>
      </c>
      <c r="F1320" s="52" t="str">
        <f>VLOOKUP(D1320,REF!$AA$1:$AB$149,2,0)</f>
        <v>FRTS-TE-1708F</v>
      </c>
      <c r="G1320" s="33" t="s">
        <v>753</v>
      </c>
      <c r="H1320" s="33" t="s">
        <v>446</v>
      </c>
      <c r="I1320" s="33" t="s">
        <v>446</v>
      </c>
      <c r="J1320" s="90"/>
      <c r="K1320" s="33"/>
      <c r="L1320" s="57" t="str">
        <f>IFERROR(TRIM(INDEX(_xlfn.TEXTSPLIT(Table3[[#This Row],[Name]],"|"),1,2)),"")</f>
        <v/>
      </c>
    </row>
    <row r="1321" spans="1:12" ht="15" hidden="1" customHeight="1">
      <c r="A1321" s="56" t="s">
        <v>732</v>
      </c>
      <c r="B1321" s="33" t="s">
        <v>2248</v>
      </c>
      <c r="C1321" s="33" t="s">
        <v>1101</v>
      </c>
      <c r="D1321" s="52" t="s">
        <v>2291</v>
      </c>
      <c r="E1321" s="77" t="str">
        <f>IFERROR(TRIM(INDEX(_xlfn.TEXTSPLIT(Table3[[#This Row],[Name]],"|"),1,2)),"")</f>
        <v>Hi</v>
      </c>
      <c r="F1321" s="33">
        <v>140</v>
      </c>
      <c r="G1321" s="33" t="s">
        <v>753</v>
      </c>
      <c r="H1321" s="33" t="s">
        <v>736</v>
      </c>
      <c r="I1321" s="33" t="s">
        <v>446</v>
      </c>
      <c r="J1321" s="32"/>
      <c r="K1321" s="33"/>
      <c r="L1321" s="57" t="str">
        <f>IFERROR(TRIM(INDEX(_xlfn.TEXTSPLIT(Table3[[#This Row],[Name]],"|"),1,2)),"")</f>
        <v>Hi</v>
      </c>
    </row>
    <row r="1322" spans="1:12" ht="15" hidden="1" customHeight="1">
      <c r="A1322" s="100" t="s">
        <v>732</v>
      </c>
      <c r="B1322" s="33" t="s">
        <v>2248</v>
      </c>
      <c r="C1322" s="33" t="s">
        <v>1103</v>
      </c>
      <c r="D1322" s="52" t="s">
        <v>2292</v>
      </c>
      <c r="E1322" s="77" t="str">
        <f>IFERROR(TRIM(INDEX(_xlfn.TEXTSPLIT(Table3[[#This Row],[Name]],"|"),1,2)),"")</f>
        <v>HiHi</v>
      </c>
      <c r="F1322" s="52"/>
      <c r="G1322" s="33" t="s">
        <v>753</v>
      </c>
      <c r="H1322" s="33" t="s">
        <v>736</v>
      </c>
      <c r="I1322" s="33" t="s">
        <v>446</v>
      </c>
      <c r="J1322" s="90"/>
      <c r="K1322" s="33"/>
      <c r="L1322" s="57" t="str">
        <f>IFERROR(TRIM(INDEX(_xlfn.TEXTSPLIT(Table3[[#This Row],[Name]],"|"),1,2)),"")</f>
        <v>HiHi</v>
      </c>
    </row>
    <row r="1323" spans="1:12" ht="15" hidden="1" customHeight="1">
      <c r="A1323" s="56" t="s">
        <v>732</v>
      </c>
      <c r="B1323" s="33" t="s">
        <v>2248</v>
      </c>
      <c r="C1323" s="33" t="s">
        <v>1105</v>
      </c>
      <c r="D1323" s="52" t="s">
        <v>2293</v>
      </c>
      <c r="E1323" s="77" t="str">
        <f>IFERROR(TRIM(INDEX(_xlfn.TEXTSPLIT(Table3[[#This Row],[Name]],"|"),1,2)),"")</f>
        <v>Lo</v>
      </c>
      <c r="F1323" s="33"/>
      <c r="G1323" s="33" t="s">
        <v>753</v>
      </c>
      <c r="H1323" s="33" t="s">
        <v>736</v>
      </c>
      <c r="I1323" s="33" t="s">
        <v>446</v>
      </c>
      <c r="J1323" s="32"/>
      <c r="K1323" s="33"/>
      <c r="L1323" s="57" t="str">
        <f>IFERROR(TRIM(INDEX(_xlfn.TEXTSPLIT(Table3[[#This Row],[Name]],"|"),1,2)),"")</f>
        <v>Lo</v>
      </c>
    </row>
    <row r="1324" spans="1:12" ht="15" hidden="1" customHeight="1">
      <c r="A1324" s="100" t="s">
        <v>732</v>
      </c>
      <c r="B1324" s="33" t="s">
        <v>2248</v>
      </c>
      <c r="C1324" s="33" t="s">
        <v>1107</v>
      </c>
      <c r="D1324" s="52" t="s">
        <v>2294</v>
      </c>
      <c r="E1324" s="77" t="str">
        <f>IFERROR(TRIM(INDEX(_xlfn.TEXTSPLIT(Table3[[#This Row],[Name]],"|"),1,2)),"")</f>
        <v>Pre-alarm Hi</v>
      </c>
      <c r="F1324" s="52"/>
      <c r="G1324" s="33" t="s">
        <v>753</v>
      </c>
      <c r="H1324" s="33" t="s">
        <v>736</v>
      </c>
      <c r="I1324" s="33" t="s">
        <v>446</v>
      </c>
      <c r="J1324" s="90"/>
      <c r="K1324" s="33"/>
      <c r="L1324" s="57" t="str">
        <f>IFERROR(TRIM(INDEX(_xlfn.TEXTSPLIT(Table3[[#This Row],[Name]],"|"),1,2)),"")</f>
        <v>Pre-alarm Hi</v>
      </c>
    </row>
    <row r="1325" spans="1:12" ht="15" hidden="1" customHeight="1">
      <c r="A1325" s="56" t="s">
        <v>732</v>
      </c>
      <c r="B1325" s="33" t="s">
        <v>2248</v>
      </c>
      <c r="C1325" s="33" t="s">
        <v>1137</v>
      </c>
      <c r="D1325" s="52" t="s">
        <v>2295</v>
      </c>
      <c r="E1325" s="77" t="str">
        <f>IFERROR(TRIM(INDEX(_xlfn.TEXTSPLIT(Table3[[#This Row],[Name]],"|"),1,2)),"")</f>
        <v/>
      </c>
      <c r="F1325" s="52" t="str">
        <f>VLOOKUP(D1325,REF!$AA$1:$AB$149,2,0)</f>
        <v>FRTS-071-VT-1707A</v>
      </c>
      <c r="G1325" s="33" t="s">
        <v>840</v>
      </c>
      <c r="H1325" s="33" t="s">
        <v>446</v>
      </c>
      <c r="I1325" s="33" t="s">
        <v>446</v>
      </c>
      <c r="J1325" s="32"/>
      <c r="K1325" s="33"/>
      <c r="L1325" s="57" t="str">
        <f>IFERROR(TRIM(INDEX(_xlfn.TEXTSPLIT(Table3[[#This Row],[Name]],"|"),1,2)),"")</f>
        <v/>
      </c>
    </row>
    <row r="1326" spans="1:12" ht="15" hidden="1" customHeight="1">
      <c r="A1326" s="100" t="s">
        <v>732</v>
      </c>
      <c r="B1326" s="33" t="s">
        <v>2248</v>
      </c>
      <c r="C1326" s="33" t="s">
        <v>1140</v>
      </c>
      <c r="D1326" s="52" t="s">
        <v>2296</v>
      </c>
      <c r="E1326" s="77" t="str">
        <f>IFERROR(TRIM(INDEX(_xlfn.TEXTSPLIT(Table3[[#This Row],[Name]],"|"),1,2)),"")</f>
        <v>Hi</v>
      </c>
      <c r="F1326" s="52">
        <v>274</v>
      </c>
      <c r="G1326" s="33" t="s">
        <v>840</v>
      </c>
      <c r="H1326" s="33" t="s">
        <v>736</v>
      </c>
      <c r="I1326" s="33" t="s">
        <v>446</v>
      </c>
      <c r="J1326" s="90"/>
      <c r="K1326" s="33"/>
      <c r="L1326" s="57" t="str">
        <f>IFERROR(TRIM(INDEX(_xlfn.TEXTSPLIT(Table3[[#This Row],[Name]],"|"),1,2)),"")</f>
        <v>Hi</v>
      </c>
    </row>
    <row r="1327" spans="1:12" ht="15" hidden="1" customHeight="1">
      <c r="A1327" s="56" t="s">
        <v>732</v>
      </c>
      <c r="B1327" s="33" t="s">
        <v>2248</v>
      </c>
      <c r="C1327" s="33" t="s">
        <v>1142</v>
      </c>
      <c r="D1327" s="52" t="s">
        <v>2297</v>
      </c>
      <c r="E1327" s="77" t="str">
        <f>IFERROR(TRIM(INDEX(_xlfn.TEXTSPLIT(Table3[[#This Row],[Name]],"|"),1,2)),"")</f>
        <v>HiHi</v>
      </c>
      <c r="F1327" s="33">
        <v>308</v>
      </c>
      <c r="G1327" s="33" t="s">
        <v>840</v>
      </c>
      <c r="H1327" s="33" t="s">
        <v>736</v>
      </c>
      <c r="I1327" s="33" t="s">
        <v>446</v>
      </c>
      <c r="J1327" s="32"/>
      <c r="K1327" s="33"/>
      <c r="L1327" s="57" t="str">
        <f>IFERROR(TRIM(INDEX(_xlfn.TEXTSPLIT(Table3[[#This Row],[Name]],"|"),1,2)),"")</f>
        <v>HiHi</v>
      </c>
    </row>
    <row r="1328" spans="1:12" ht="15" hidden="1" customHeight="1">
      <c r="A1328" s="100" t="s">
        <v>732</v>
      </c>
      <c r="B1328" s="33" t="s">
        <v>2248</v>
      </c>
      <c r="C1328" s="33" t="s">
        <v>1144</v>
      </c>
      <c r="D1328" s="52" t="s">
        <v>2298</v>
      </c>
      <c r="E1328" s="77" t="str">
        <f>IFERROR(TRIM(INDEX(_xlfn.TEXTSPLIT(Table3[[#This Row],[Name]],"|"),1,2)),"")</f>
        <v>Pre-alarm Hi</v>
      </c>
      <c r="F1328" s="52"/>
      <c r="G1328" s="33" t="s">
        <v>840</v>
      </c>
      <c r="H1328" s="33" t="s">
        <v>736</v>
      </c>
      <c r="I1328" s="33" t="s">
        <v>446</v>
      </c>
      <c r="J1328" s="90"/>
      <c r="K1328" s="33"/>
      <c r="L1328" s="57" t="str">
        <f>IFERROR(TRIM(INDEX(_xlfn.TEXTSPLIT(Table3[[#This Row],[Name]],"|"),1,2)),"")</f>
        <v>Pre-alarm Hi</v>
      </c>
    </row>
    <row r="1329" spans="1:12" ht="15" hidden="1" customHeight="1">
      <c r="A1329" s="56" t="s">
        <v>732</v>
      </c>
      <c r="B1329" s="33" t="s">
        <v>2248</v>
      </c>
      <c r="C1329" s="33" t="s">
        <v>1146</v>
      </c>
      <c r="D1329" s="52" t="s">
        <v>2299</v>
      </c>
      <c r="E1329" s="77" t="str">
        <f>IFERROR(TRIM(INDEX(_xlfn.TEXTSPLIT(Table3[[#This Row],[Name]],"|"),1,2)),"")</f>
        <v/>
      </c>
      <c r="F1329" s="52" t="str">
        <f>VLOOKUP(D1329,REF!$AA$1:$AB$149,2,0)</f>
        <v>FRTS-071-VT-1707B</v>
      </c>
      <c r="G1329" s="33" t="s">
        <v>840</v>
      </c>
      <c r="H1329" s="33" t="s">
        <v>446</v>
      </c>
      <c r="I1329" s="33" t="s">
        <v>446</v>
      </c>
      <c r="J1329" s="32"/>
      <c r="K1329" s="33"/>
      <c r="L1329" s="57" t="str">
        <f>IFERROR(TRIM(INDEX(_xlfn.TEXTSPLIT(Table3[[#This Row],[Name]],"|"),1,2)),"")</f>
        <v/>
      </c>
    </row>
    <row r="1330" spans="1:12" ht="15" hidden="1" customHeight="1">
      <c r="A1330" s="100" t="s">
        <v>732</v>
      </c>
      <c r="B1330" s="33" t="s">
        <v>2248</v>
      </c>
      <c r="C1330" s="33" t="s">
        <v>1149</v>
      </c>
      <c r="D1330" s="52" t="s">
        <v>2300</v>
      </c>
      <c r="E1330" s="77" t="str">
        <f>IFERROR(TRIM(INDEX(_xlfn.TEXTSPLIT(Table3[[#This Row],[Name]],"|"),1,2)),"")</f>
        <v>Hi</v>
      </c>
      <c r="F1330" s="52">
        <v>274</v>
      </c>
      <c r="G1330" s="33" t="s">
        <v>840</v>
      </c>
      <c r="H1330" s="33" t="s">
        <v>736</v>
      </c>
      <c r="I1330" s="33" t="s">
        <v>446</v>
      </c>
      <c r="J1330" s="90"/>
      <c r="K1330" s="33"/>
      <c r="L1330" s="57" t="str">
        <f>IFERROR(TRIM(INDEX(_xlfn.TEXTSPLIT(Table3[[#This Row],[Name]],"|"),1,2)),"")</f>
        <v>Hi</v>
      </c>
    </row>
    <row r="1331" spans="1:12" ht="15" hidden="1" customHeight="1">
      <c r="A1331" s="56" t="s">
        <v>732</v>
      </c>
      <c r="B1331" s="33" t="s">
        <v>2248</v>
      </c>
      <c r="C1331" s="33" t="s">
        <v>1151</v>
      </c>
      <c r="D1331" s="52" t="s">
        <v>2301</v>
      </c>
      <c r="E1331" s="77" t="str">
        <f>IFERROR(TRIM(INDEX(_xlfn.TEXTSPLIT(Table3[[#This Row],[Name]],"|"),1,2)),"")</f>
        <v>HiHi</v>
      </c>
      <c r="F1331" s="33">
        <v>308</v>
      </c>
      <c r="G1331" s="33" t="s">
        <v>840</v>
      </c>
      <c r="H1331" s="33" t="s">
        <v>736</v>
      </c>
      <c r="I1331" s="33" t="s">
        <v>446</v>
      </c>
      <c r="J1331" s="32"/>
      <c r="K1331" s="33"/>
      <c r="L1331" s="57" t="str">
        <f>IFERROR(TRIM(INDEX(_xlfn.TEXTSPLIT(Table3[[#This Row],[Name]],"|"),1,2)),"")</f>
        <v>HiHi</v>
      </c>
    </row>
    <row r="1332" spans="1:12" ht="15" hidden="1" customHeight="1">
      <c r="A1332" s="100" t="s">
        <v>732</v>
      </c>
      <c r="B1332" s="33" t="s">
        <v>2248</v>
      </c>
      <c r="C1332" s="33" t="s">
        <v>1153</v>
      </c>
      <c r="D1332" s="52" t="s">
        <v>2302</v>
      </c>
      <c r="E1332" s="77" t="str">
        <f>IFERROR(TRIM(INDEX(_xlfn.TEXTSPLIT(Table3[[#This Row],[Name]],"|"),1,2)),"")</f>
        <v>Pre-alarm Hi</v>
      </c>
      <c r="F1332" s="52"/>
      <c r="G1332" s="33" t="s">
        <v>840</v>
      </c>
      <c r="H1332" s="33" t="s">
        <v>736</v>
      </c>
      <c r="I1332" s="33" t="s">
        <v>446</v>
      </c>
      <c r="J1332" s="90"/>
      <c r="K1332" s="33"/>
      <c r="L1332" s="57" t="str">
        <f>IFERROR(TRIM(INDEX(_xlfn.TEXTSPLIT(Table3[[#This Row],[Name]],"|"),1,2)),"")</f>
        <v>Pre-alarm Hi</v>
      </c>
    </row>
    <row r="1333" spans="1:12" ht="15" hidden="1" customHeight="1">
      <c r="A1333" s="56" t="s">
        <v>732</v>
      </c>
      <c r="B1333" s="33" t="s">
        <v>2248</v>
      </c>
      <c r="C1333" s="33" t="s">
        <v>1155</v>
      </c>
      <c r="D1333" s="52" t="s">
        <v>2303</v>
      </c>
      <c r="E1333" s="77" t="str">
        <f>IFERROR(TRIM(INDEX(_xlfn.TEXTSPLIT(Table3[[#This Row],[Name]],"|"),1,2)),"")</f>
        <v/>
      </c>
      <c r="F1333" s="52" t="str">
        <f>VLOOKUP(D1333,REF!$AA$1:$AB$149,2,0)</f>
        <v>FRTS-071-VT-1706A</v>
      </c>
      <c r="G1333" s="33" t="s">
        <v>840</v>
      </c>
      <c r="H1333" s="33" t="s">
        <v>446</v>
      </c>
      <c r="I1333" s="33" t="s">
        <v>446</v>
      </c>
      <c r="J1333" s="32"/>
      <c r="K1333" s="33"/>
      <c r="L1333" s="57" t="str">
        <f>IFERROR(TRIM(INDEX(_xlfn.TEXTSPLIT(Table3[[#This Row],[Name]],"|"),1,2)),"")</f>
        <v/>
      </c>
    </row>
    <row r="1334" spans="1:12" ht="15" hidden="1" customHeight="1">
      <c r="A1334" s="100" t="s">
        <v>732</v>
      </c>
      <c r="B1334" s="33" t="s">
        <v>2248</v>
      </c>
      <c r="C1334" s="33" t="s">
        <v>1158</v>
      </c>
      <c r="D1334" s="52" t="s">
        <v>2304</v>
      </c>
      <c r="E1334" s="77" t="str">
        <f>IFERROR(TRIM(INDEX(_xlfn.TEXTSPLIT(Table3[[#This Row],[Name]],"|"),1,2)),"")</f>
        <v>Hi</v>
      </c>
      <c r="F1334" s="52">
        <v>274</v>
      </c>
      <c r="G1334" s="33" t="s">
        <v>840</v>
      </c>
      <c r="H1334" s="33" t="s">
        <v>736</v>
      </c>
      <c r="I1334" s="33" t="s">
        <v>446</v>
      </c>
      <c r="J1334" s="90"/>
      <c r="K1334" s="33"/>
      <c r="L1334" s="57" t="str">
        <f>IFERROR(TRIM(INDEX(_xlfn.TEXTSPLIT(Table3[[#This Row],[Name]],"|"),1,2)),"")</f>
        <v>Hi</v>
      </c>
    </row>
    <row r="1335" spans="1:12" ht="15" hidden="1" customHeight="1">
      <c r="A1335" s="56" t="s">
        <v>732</v>
      </c>
      <c r="B1335" s="33" t="s">
        <v>2248</v>
      </c>
      <c r="C1335" s="33" t="s">
        <v>1160</v>
      </c>
      <c r="D1335" s="52" t="s">
        <v>2305</v>
      </c>
      <c r="E1335" s="77" t="str">
        <f>IFERROR(TRIM(INDEX(_xlfn.TEXTSPLIT(Table3[[#This Row],[Name]],"|"),1,2)),"")</f>
        <v>HiHi</v>
      </c>
      <c r="F1335" s="33">
        <v>308</v>
      </c>
      <c r="G1335" s="33" t="s">
        <v>840</v>
      </c>
      <c r="H1335" s="33" t="s">
        <v>736</v>
      </c>
      <c r="I1335" s="33" t="s">
        <v>446</v>
      </c>
      <c r="J1335" s="32"/>
      <c r="K1335" s="33"/>
      <c r="L1335" s="57" t="str">
        <f>IFERROR(TRIM(INDEX(_xlfn.TEXTSPLIT(Table3[[#This Row],[Name]],"|"),1,2)),"")</f>
        <v>HiHi</v>
      </c>
    </row>
    <row r="1336" spans="1:12" ht="15" hidden="1" customHeight="1">
      <c r="A1336" s="100" t="s">
        <v>732</v>
      </c>
      <c r="B1336" s="33" t="s">
        <v>2248</v>
      </c>
      <c r="C1336" s="33" t="s">
        <v>1161</v>
      </c>
      <c r="D1336" s="52" t="s">
        <v>2306</v>
      </c>
      <c r="E1336" s="77" t="str">
        <f>IFERROR(TRIM(INDEX(_xlfn.TEXTSPLIT(Table3[[#This Row],[Name]],"|"),1,2)),"")</f>
        <v>Pre-alarm Hi</v>
      </c>
      <c r="F1336" s="52"/>
      <c r="G1336" s="33" t="s">
        <v>840</v>
      </c>
      <c r="H1336" s="33" t="s">
        <v>736</v>
      </c>
      <c r="I1336" s="33" t="s">
        <v>446</v>
      </c>
      <c r="J1336" s="90"/>
      <c r="K1336" s="33"/>
      <c r="L1336" s="57" t="str">
        <f>IFERROR(TRIM(INDEX(_xlfn.TEXTSPLIT(Table3[[#This Row],[Name]],"|"),1,2)),"")</f>
        <v>Pre-alarm Hi</v>
      </c>
    </row>
    <row r="1337" spans="1:12" ht="15" hidden="1" customHeight="1">
      <c r="A1337" s="56" t="s">
        <v>732</v>
      </c>
      <c r="B1337" s="33" t="s">
        <v>2248</v>
      </c>
      <c r="C1337" s="33" t="s">
        <v>1162</v>
      </c>
      <c r="D1337" s="52" t="s">
        <v>2307</v>
      </c>
      <c r="E1337" s="77" t="str">
        <f>IFERROR(TRIM(INDEX(_xlfn.TEXTSPLIT(Table3[[#This Row],[Name]],"|"),1,2)),"")</f>
        <v/>
      </c>
      <c r="F1337" s="52" t="str">
        <f>VLOOKUP(D1337,REF!$AA$1:$AB$149,2,0)</f>
        <v>FRTS-071-VT-1706B</v>
      </c>
      <c r="G1337" s="33" t="s">
        <v>840</v>
      </c>
      <c r="H1337" s="33" t="s">
        <v>446</v>
      </c>
      <c r="I1337" s="33" t="s">
        <v>446</v>
      </c>
      <c r="J1337" s="32"/>
      <c r="K1337" s="33"/>
      <c r="L1337" s="57" t="str">
        <f>IFERROR(TRIM(INDEX(_xlfn.TEXTSPLIT(Table3[[#This Row],[Name]],"|"),1,2)),"")</f>
        <v/>
      </c>
    </row>
    <row r="1338" spans="1:12" ht="15" hidden="1" customHeight="1">
      <c r="A1338" s="100" t="s">
        <v>732</v>
      </c>
      <c r="B1338" s="33" t="s">
        <v>2248</v>
      </c>
      <c r="C1338" s="33" t="s">
        <v>1164</v>
      </c>
      <c r="D1338" s="52" t="s">
        <v>2308</v>
      </c>
      <c r="E1338" s="77" t="str">
        <f>IFERROR(TRIM(INDEX(_xlfn.TEXTSPLIT(Table3[[#This Row],[Name]],"|"),1,2)),"")</f>
        <v>Hi</v>
      </c>
      <c r="F1338" s="52">
        <v>274</v>
      </c>
      <c r="G1338" s="33" t="s">
        <v>840</v>
      </c>
      <c r="H1338" s="33" t="s">
        <v>736</v>
      </c>
      <c r="I1338" s="33" t="s">
        <v>446</v>
      </c>
      <c r="J1338" s="90"/>
      <c r="K1338" s="33"/>
      <c r="L1338" s="57" t="str">
        <f>IFERROR(TRIM(INDEX(_xlfn.TEXTSPLIT(Table3[[#This Row],[Name]],"|"),1,2)),"")</f>
        <v>Hi</v>
      </c>
    </row>
    <row r="1339" spans="1:12" ht="15" hidden="1" customHeight="1">
      <c r="A1339" s="56" t="s">
        <v>732</v>
      </c>
      <c r="B1339" s="33" t="s">
        <v>2248</v>
      </c>
      <c r="C1339" s="33" t="s">
        <v>1165</v>
      </c>
      <c r="D1339" s="52" t="s">
        <v>2309</v>
      </c>
      <c r="E1339" s="77" t="str">
        <f>IFERROR(TRIM(INDEX(_xlfn.TEXTSPLIT(Table3[[#This Row],[Name]],"|"),1,2)),"")</f>
        <v>HiHi</v>
      </c>
      <c r="F1339" s="33">
        <v>308</v>
      </c>
      <c r="G1339" s="33" t="s">
        <v>840</v>
      </c>
      <c r="H1339" s="33" t="s">
        <v>736</v>
      </c>
      <c r="I1339" s="33" t="s">
        <v>446</v>
      </c>
      <c r="J1339" s="32"/>
      <c r="K1339" s="33"/>
      <c r="L1339" s="57" t="str">
        <f>IFERROR(TRIM(INDEX(_xlfn.TEXTSPLIT(Table3[[#This Row],[Name]],"|"),1,2)),"")</f>
        <v>HiHi</v>
      </c>
    </row>
    <row r="1340" spans="1:12" ht="15" hidden="1" customHeight="1">
      <c r="A1340" s="100" t="s">
        <v>732</v>
      </c>
      <c r="B1340" s="33" t="s">
        <v>2248</v>
      </c>
      <c r="C1340" s="33" t="s">
        <v>1166</v>
      </c>
      <c r="D1340" s="52" t="s">
        <v>2310</v>
      </c>
      <c r="E1340" s="77" t="str">
        <f>IFERROR(TRIM(INDEX(_xlfn.TEXTSPLIT(Table3[[#This Row],[Name]],"|"),1,2)),"")</f>
        <v>Pre-alarm Hi</v>
      </c>
      <c r="F1340" s="52"/>
      <c r="G1340" s="33" t="s">
        <v>840</v>
      </c>
      <c r="H1340" s="33" t="s">
        <v>736</v>
      </c>
      <c r="I1340" s="33" t="s">
        <v>446</v>
      </c>
      <c r="J1340" s="90"/>
      <c r="K1340" s="33"/>
      <c r="L1340" s="57" t="str">
        <f>IFERROR(TRIM(INDEX(_xlfn.TEXTSPLIT(Table3[[#This Row],[Name]],"|"),1,2)),"")</f>
        <v>Pre-alarm Hi</v>
      </c>
    </row>
    <row r="1341" spans="1:12" ht="15" hidden="1" customHeight="1">
      <c r="A1341" s="56" t="s">
        <v>1167</v>
      </c>
      <c r="B1341" s="33" t="s">
        <v>2204</v>
      </c>
      <c r="C1341" s="33" t="s">
        <v>1170</v>
      </c>
      <c r="D1341" s="52" t="s">
        <v>2311</v>
      </c>
      <c r="E1341" s="77" t="str">
        <f>IFERROR(TRIM(INDEX(_xlfn.TEXTSPLIT(Table3[[#This Row],[Name]],"|"),1,2)),"")</f>
        <v/>
      </c>
      <c r="F1341" s="52" t="str">
        <f>VLOOKUP(D1341,REF!$AA$1:$AB$149,2,0)</f>
        <v>FRTS-ZT-1739A</v>
      </c>
      <c r="G1341" s="33" t="s">
        <v>13</v>
      </c>
      <c r="H1341" s="33" t="s">
        <v>439</v>
      </c>
      <c r="I1341" s="33" t="s">
        <v>439</v>
      </c>
      <c r="J1341" s="32"/>
      <c r="K1341" s="33"/>
      <c r="L1341" s="57" t="str">
        <f>IFERROR(TRIM(INDEX(_xlfn.TEXTSPLIT(Table3[[#This Row],[Name]],"|"),1,2)),"")</f>
        <v/>
      </c>
    </row>
    <row r="1342" spans="1:12" ht="15" hidden="1" customHeight="1">
      <c r="A1342" s="100" t="s">
        <v>1167</v>
      </c>
      <c r="B1342" s="33" t="s">
        <v>2204</v>
      </c>
      <c r="C1342" s="33" t="s">
        <v>1172</v>
      </c>
      <c r="D1342" s="52" t="s">
        <v>2312</v>
      </c>
      <c r="E1342" s="77" t="str">
        <f>IFERROR(TRIM(INDEX(_xlfn.TEXTSPLIT(Table3[[#This Row],[Name]],"|"),1,2)),"")</f>
        <v>Hi</v>
      </c>
      <c r="F1342" s="52">
        <v>0.4</v>
      </c>
      <c r="G1342" s="33" t="s">
        <v>13</v>
      </c>
      <c r="H1342" s="33" t="s">
        <v>736</v>
      </c>
      <c r="I1342" s="33" t="s">
        <v>439</v>
      </c>
      <c r="J1342" s="90"/>
      <c r="K1342" s="33"/>
      <c r="L1342" s="57" t="str">
        <f>IFERROR(TRIM(INDEX(_xlfn.TEXTSPLIT(Table3[[#This Row],[Name]],"|"),1,2)),"")</f>
        <v>Hi</v>
      </c>
    </row>
    <row r="1343" spans="1:12" ht="15" hidden="1" customHeight="1">
      <c r="A1343" s="56" t="s">
        <v>1167</v>
      </c>
      <c r="B1343" s="33" t="s">
        <v>2204</v>
      </c>
      <c r="C1343" s="33" t="s">
        <v>1173</v>
      </c>
      <c r="D1343" s="52" t="s">
        <v>2313</v>
      </c>
      <c r="E1343" s="77" t="str">
        <f>IFERROR(TRIM(INDEX(_xlfn.TEXTSPLIT(Table3[[#This Row],[Name]],"|"),1,2)),"")</f>
        <v>HiHi</v>
      </c>
      <c r="F1343" s="33">
        <v>0.5</v>
      </c>
      <c r="G1343" s="33" t="s">
        <v>13</v>
      </c>
      <c r="H1343" s="33" t="s">
        <v>736</v>
      </c>
      <c r="I1343" s="33" t="s">
        <v>439</v>
      </c>
      <c r="J1343" s="32"/>
      <c r="K1343" s="33"/>
      <c r="L1343" s="57" t="str">
        <f>IFERROR(TRIM(INDEX(_xlfn.TEXTSPLIT(Table3[[#This Row],[Name]],"|"),1,2)),"")</f>
        <v>HiHi</v>
      </c>
    </row>
    <row r="1344" spans="1:12" ht="15" hidden="1" customHeight="1">
      <c r="A1344" s="100" t="s">
        <v>1167</v>
      </c>
      <c r="B1344" s="33" t="s">
        <v>2204</v>
      </c>
      <c r="C1344" s="33" t="s">
        <v>1174</v>
      </c>
      <c r="D1344" s="52" t="s">
        <v>2314</v>
      </c>
      <c r="E1344" s="77" t="str">
        <f>IFERROR(TRIM(INDEX(_xlfn.TEXTSPLIT(Table3[[#This Row],[Name]],"|"),1,2)),"")</f>
        <v>Lo</v>
      </c>
      <c r="F1344" s="52"/>
      <c r="G1344" s="33" t="s">
        <v>13</v>
      </c>
      <c r="H1344" s="33" t="s">
        <v>736</v>
      </c>
      <c r="I1344" s="33" t="s">
        <v>439</v>
      </c>
      <c r="J1344" s="90"/>
      <c r="K1344" s="33"/>
      <c r="L1344" s="57" t="str">
        <f>IFERROR(TRIM(INDEX(_xlfn.TEXTSPLIT(Table3[[#This Row],[Name]],"|"),1,2)),"")</f>
        <v>Lo</v>
      </c>
    </row>
    <row r="1345" spans="1:12" ht="15" hidden="1" customHeight="1">
      <c r="A1345" s="56" t="s">
        <v>1167</v>
      </c>
      <c r="B1345" s="33" t="s">
        <v>2204</v>
      </c>
      <c r="C1345" s="33" t="s">
        <v>1175</v>
      </c>
      <c r="D1345" s="52" t="s">
        <v>2315</v>
      </c>
      <c r="E1345" s="77" t="str">
        <f>IFERROR(TRIM(INDEX(_xlfn.TEXTSPLIT(Table3[[#This Row],[Name]],"|"),1,2)),"")</f>
        <v>LoLo</v>
      </c>
      <c r="F1345" s="33"/>
      <c r="G1345" s="33" t="s">
        <v>13</v>
      </c>
      <c r="H1345" s="33" t="s">
        <v>736</v>
      </c>
      <c r="I1345" s="33" t="s">
        <v>439</v>
      </c>
      <c r="J1345" s="32"/>
      <c r="K1345" s="33"/>
      <c r="L1345" s="57" t="str">
        <f>IFERROR(TRIM(INDEX(_xlfn.TEXTSPLIT(Table3[[#This Row],[Name]],"|"),1,2)),"")</f>
        <v>LoLo</v>
      </c>
    </row>
    <row r="1346" spans="1:12" ht="15" hidden="1" customHeight="1">
      <c r="A1346" s="100" t="s">
        <v>1167</v>
      </c>
      <c r="B1346" s="33" t="s">
        <v>2204</v>
      </c>
      <c r="C1346" s="33" t="s">
        <v>1176</v>
      </c>
      <c r="D1346" s="52" t="s">
        <v>2316</v>
      </c>
      <c r="E1346" s="77" t="str">
        <f>IFERROR(TRIM(INDEX(_xlfn.TEXTSPLIT(Table3[[#This Row],[Name]],"|"),1,2)),"")</f>
        <v>Pre-alarm Hi</v>
      </c>
      <c r="F1346" s="52"/>
      <c r="G1346" s="33" t="s">
        <v>13</v>
      </c>
      <c r="H1346" s="33" t="s">
        <v>736</v>
      </c>
      <c r="I1346" s="33" t="s">
        <v>439</v>
      </c>
      <c r="J1346" s="90"/>
      <c r="K1346" s="33"/>
      <c r="L1346" s="57" t="str">
        <f>IFERROR(TRIM(INDEX(_xlfn.TEXTSPLIT(Table3[[#This Row],[Name]],"|"),1,2)),"")</f>
        <v>Pre-alarm Hi</v>
      </c>
    </row>
    <row r="1347" spans="1:12" ht="15" hidden="1" customHeight="1">
      <c r="A1347" s="56" t="s">
        <v>1167</v>
      </c>
      <c r="B1347" s="33" t="s">
        <v>2204</v>
      </c>
      <c r="C1347" s="33" t="s">
        <v>1177</v>
      </c>
      <c r="D1347" s="52" t="s">
        <v>2317</v>
      </c>
      <c r="E1347" s="77" t="str">
        <f>IFERROR(TRIM(INDEX(_xlfn.TEXTSPLIT(Table3[[#This Row],[Name]],"|"),1,2)),"")</f>
        <v>Pre-alarm Lo</v>
      </c>
      <c r="F1347" s="33"/>
      <c r="G1347" s="33" t="s">
        <v>13</v>
      </c>
      <c r="H1347" s="33" t="s">
        <v>736</v>
      </c>
      <c r="I1347" s="33" t="s">
        <v>439</v>
      </c>
      <c r="J1347" s="32"/>
      <c r="K1347" s="33"/>
      <c r="L1347" s="57" t="str">
        <f>IFERROR(TRIM(INDEX(_xlfn.TEXTSPLIT(Table3[[#This Row],[Name]],"|"),1,2)),"")</f>
        <v>Pre-alarm Lo</v>
      </c>
    </row>
    <row r="1348" spans="1:12" ht="15" hidden="1" customHeight="1">
      <c r="A1348" s="100" t="s">
        <v>1167</v>
      </c>
      <c r="B1348" s="33" t="s">
        <v>2204</v>
      </c>
      <c r="C1348" s="33" t="s">
        <v>1178</v>
      </c>
      <c r="D1348" s="52" t="s">
        <v>2318</v>
      </c>
      <c r="E1348" s="77" t="str">
        <f>IFERROR(TRIM(INDEX(_xlfn.TEXTSPLIT(Table3[[#This Row],[Name]],"|"),1,2)),"")</f>
        <v/>
      </c>
      <c r="F1348" s="52" t="str">
        <f>VLOOKUP(D1348,REF!$AA$1:$AB$149,2,0)</f>
        <v>FRTS-ZT-1739B</v>
      </c>
      <c r="G1348" s="33" t="s">
        <v>13</v>
      </c>
      <c r="H1348" s="33" t="s">
        <v>439</v>
      </c>
      <c r="I1348" s="33" t="s">
        <v>439</v>
      </c>
      <c r="J1348" s="90"/>
      <c r="K1348" s="33"/>
      <c r="L1348" s="57" t="str">
        <f>IFERROR(TRIM(INDEX(_xlfn.TEXTSPLIT(Table3[[#This Row],[Name]],"|"),1,2)),"")</f>
        <v/>
      </c>
    </row>
    <row r="1349" spans="1:12" ht="15" hidden="1" customHeight="1">
      <c r="A1349" s="56" t="s">
        <v>1167</v>
      </c>
      <c r="B1349" s="33" t="s">
        <v>2204</v>
      </c>
      <c r="C1349" s="33" t="s">
        <v>1180</v>
      </c>
      <c r="D1349" s="52" t="s">
        <v>2319</v>
      </c>
      <c r="E1349" s="77" t="str">
        <f>IFERROR(TRIM(INDEX(_xlfn.TEXTSPLIT(Table3[[#This Row],[Name]],"|"),1,2)),"")</f>
        <v>Hi</v>
      </c>
      <c r="F1349" s="33">
        <v>0.4</v>
      </c>
      <c r="G1349" s="33" t="s">
        <v>13</v>
      </c>
      <c r="H1349" s="33" t="s">
        <v>736</v>
      </c>
      <c r="I1349" s="33" t="s">
        <v>439</v>
      </c>
      <c r="J1349" s="32"/>
      <c r="K1349" s="33"/>
      <c r="L1349" s="57" t="str">
        <f>IFERROR(TRIM(INDEX(_xlfn.TEXTSPLIT(Table3[[#This Row],[Name]],"|"),1,2)),"")</f>
        <v>Hi</v>
      </c>
    </row>
    <row r="1350" spans="1:12" ht="15" hidden="1" customHeight="1">
      <c r="A1350" s="100" t="s">
        <v>1167</v>
      </c>
      <c r="B1350" s="33" t="s">
        <v>2204</v>
      </c>
      <c r="C1350" s="33" t="s">
        <v>1181</v>
      </c>
      <c r="D1350" s="52" t="s">
        <v>2320</v>
      </c>
      <c r="E1350" s="77" t="str">
        <f>IFERROR(TRIM(INDEX(_xlfn.TEXTSPLIT(Table3[[#This Row],[Name]],"|"),1,2)),"")</f>
        <v>HiHi</v>
      </c>
      <c r="F1350" s="52">
        <v>0.5</v>
      </c>
      <c r="G1350" s="33" t="s">
        <v>13</v>
      </c>
      <c r="H1350" s="33" t="s">
        <v>736</v>
      </c>
      <c r="I1350" s="33" t="s">
        <v>439</v>
      </c>
      <c r="J1350" s="90"/>
      <c r="K1350" s="33"/>
      <c r="L1350" s="57" t="str">
        <f>IFERROR(TRIM(INDEX(_xlfn.TEXTSPLIT(Table3[[#This Row],[Name]],"|"),1,2)),"")</f>
        <v>HiHi</v>
      </c>
    </row>
    <row r="1351" spans="1:12" ht="15" hidden="1" customHeight="1">
      <c r="A1351" s="56" t="s">
        <v>1167</v>
      </c>
      <c r="B1351" s="33" t="s">
        <v>2204</v>
      </c>
      <c r="C1351" s="33" t="s">
        <v>1182</v>
      </c>
      <c r="D1351" s="52" t="s">
        <v>2321</v>
      </c>
      <c r="E1351" s="77" t="str">
        <f>IFERROR(TRIM(INDEX(_xlfn.TEXTSPLIT(Table3[[#This Row],[Name]],"|"),1,2)),"")</f>
        <v>Lo</v>
      </c>
      <c r="F1351" s="33"/>
      <c r="G1351" s="33" t="s">
        <v>13</v>
      </c>
      <c r="H1351" s="33" t="s">
        <v>736</v>
      </c>
      <c r="I1351" s="33" t="s">
        <v>439</v>
      </c>
      <c r="J1351" s="32"/>
      <c r="K1351" s="33"/>
      <c r="L1351" s="57" t="str">
        <f>IFERROR(TRIM(INDEX(_xlfn.TEXTSPLIT(Table3[[#This Row],[Name]],"|"),1,2)),"")</f>
        <v>Lo</v>
      </c>
    </row>
    <row r="1352" spans="1:12" ht="15" hidden="1" customHeight="1">
      <c r="A1352" s="100" t="s">
        <v>1167</v>
      </c>
      <c r="B1352" s="33" t="s">
        <v>2204</v>
      </c>
      <c r="C1352" s="33" t="s">
        <v>1183</v>
      </c>
      <c r="D1352" s="52" t="s">
        <v>2322</v>
      </c>
      <c r="E1352" s="77" t="str">
        <f>IFERROR(TRIM(INDEX(_xlfn.TEXTSPLIT(Table3[[#This Row],[Name]],"|"),1,2)),"")</f>
        <v>LoLo</v>
      </c>
      <c r="F1352" s="52"/>
      <c r="G1352" s="33" t="s">
        <v>13</v>
      </c>
      <c r="H1352" s="33" t="s">
        <v>736</v>
      </c>
      <c r="I1352" s="33" t="s">
        <v>439</v>
      </c>
      <c r="J1352" s="90"/>
      <c r="K1352" s="33"/>
      <c r="L1352" s="57" t="str">
        <f>IFERROR(TRIM(INDEX(_xlfn.TEXTSPLIT(Table3[[#This Row],[Name]],"|"),1,2)),"")</f>
        <v>LoLo</v>
      </c>
    </row>
    <row r="1353" spans="1:12" ht="15" hidden="1" customHeight="1">
      <c r="A1353" s="56" t="s">
        <v>1167</v>
      </c>
      <c r="B1353" s="33" t="s">
        <v>2204</v>
      </c>
      <c r="C1353" s="33" t="s">
        <v>1184</v>
      </c>
      <c r="D1353" s="52" t="s">
        <v>2323</v>
      </c>
      <c r="E1353" s="77" t="str">
        <f>IFERROR(TRIM(INDEX(_xlfn.TEXTSPLIT(Table3[[#This Row],[Name]],"|"),1,2)),"")</f>
        <v>Pre-alarm Hi</v>
      </c>
      <c r="F1353" s="33"/>
      <c r="G1353" s="33" t="s">
        <v>13</v>
      </c>
      <c r="H1353" s="33" t="s">
        <v>736</v>
      </c>
      <c r="I1353" s="33" t="s">
        <v>439</v>
      </c>
      <c r="J1353" s="32"/>
      <c r="K1353" s="33"/>
      <c r="L1353" s="57" t="str">
        <f>IFERROR(TRIM(INDEX(_xlfn.TEXTSPLIT(Table3[[#This Row],[Name]],"|"),1,2)),"")</f>
        <v>Pre-alarm Hi</v>
      </c>
    </row>
    <row r="1354" spans="1:12" ht="15" hidden="1" customHeight="1">
      <c r="A1354" s="100" t="s">
        <v>1167</v>
      </c>
      <c r="B1354" s="33" t="s">
        <v>2204</v>
      </c>
      <c r="C1354" s="33" t="s">
        <v>1185</v>
      </c>
      <c r="D1354" s="52" t="s">
        <v>2324</v>
      </c>
      <c r="E1354" s="77" t="str">
        <f>IFERROR(TRIM(INDEX(_xlfn.TEXTSPLIT(Table3[[#This Row],[Name]],"|"),1,2)),"")</f>
        <v>Pre-alarm Lo</v>
      </c>
      <c r="F1354" s="52"/>
      <c r="G1354" s="33" t="s">
        <v>13</v>
      </c>
      <c r="H1354" s="33" t="s">
        <v>736</v>
      </c>
      <c r="I1354" s="33" t="s">
        <v>439</v>
      </c>
      <c r="J1354" s="90"/>
      <c r="K1354" s="33"/>
      <c r="L1354" s="57" t="str">
        <f>IFERROR(TRIM(INDEX(_xlfn.TEXTSPLIT(Table3[[#This Row],[Name]],"|"),1,2)),"")</f>
        <v>Pre-alarm Lo</v>
      </c>
    </row>
    <row r="1355" spans="1:12" ht="15" hidden="1" customHeight="1">
      <c r="A1355" s="56" t="s">
        <v>1167</v>
      </c>
      <c r="B1355" s="33" t="s">
        <v>2204</v>
      </c>
      <c r="C1355" s="33" t="s">
        <v>9</v>
      </c>
      <c r="D1355" s="52" t="s">
        <v>2325</v>
      </c>
      <c r="E1355" s="77" t="str">
        <f>IFERROR(TRIM(INDEX(_xlfn.TEXTSPLIT(Table3[[#This Row],[Name]],"|"),1,2)),"")</f>
        <v/>
      </c>
      <c r="F1355" s="52" t="str">
        <f>VLOOKUP(D1355,REF!$AA$1:$AB$149,2,0)</f>
        <v>FRTS-ZT-1728A</v>
      </c>
      <c r="G1355" s="33" t="s">
        <v>13</v>
      </c>
      <c r="H1355" s="33" t="s">
        <v>474</v>
      </c>
      <c r="I1355" s="33" t="s">
        <v>474</v>
      </c>
      <c r="J1355" s="32"/>
      <c r="K1355" s="33"/>
      <c r="L1355" s="57" t="str">
        <f>IFERROR(TRIM(INDEX(_xlfn.TEXTSPLIT(Table3[[#This Row],[Name]],"|"),1,2)),"")</f>
        <v/>
      </c>
    </row>
    <row r="1356" spans="1:12" ht="15" hidden="1" customHeight="1">
      <c r="A1356" s="100" t="s">
        <v>1167</v>
      </c>
      <c r="B1356" s="33" t="s">
        <v>2204</v>
      </c>
      <c r="C1356" s="33" t="s">
        <v>1194</v>
      </c>
      <c r="D1356" s="52" t="s">
        <v>2326</v>
      </c>
      <c r="E1356" s="77" t="str">
        <f>IFERROR(TRIM(INDEX(_xlfn.TEXTSPLIT(Table3[[#This Row],[Name]],"|"),1,2)),"")</f>
        <v>Hi</v>
      </c>
      <c r="F1356" s="52">
        <v>0.6</v>
      </c>
      <c r="G1356" s="33" t="s">
        <v>13</v>
      </c>
      <c r="H1356" s="33" t="s">
        <v>736</v>
      </c>
      <c r="I1356" s="33" t="s">
        <v>474</v>
      </c>
      <c r="J1356" s="90"/>
      <c r="K1356" s="33"/>
      <c r="L1356" s="57" t="str">
        <f>IFERROR(TRIM(INDEX(_xlfn.TEXTSPLIT(Table3[[#This Row],[Name]],"|"),1,2)),"")</f>
        <v>Hi</v>
      </c>
    </row>
    <row r="1357" spans="1:12" ht="15" hidden="1" customHeight="1">
      <c r="A1357" s="56" t="s">
        <v>1167</v>
      </c>
      <c r="B1357" s="33" t="s">
        <v>2204</v>
      </c>
      <c r="C1357" s="33" t="s">
        <v>1195</v>
      </c>
      <c r="D1357" s="52" t="s">
        <v>2327</v>
      </c>
      <c r="E1357" s="77" t="str">
        <f>IFERROR(TRIM(INDEX(_xlfn.TEXTSPLIT(Table3[[#This Row],[Name]],"|"),1,2)),"")</f>
        <v>HiHi</v>
      </c>
      <c r="F1357" s="33">
        <v>0.7</v>
      </c>
      <c r="G1357" s="33" t="s">
        <v>13</v>
      </c>
      <c r="H1357" s="33" t="s">
        <v>736</v>
      </c>
      <c r="I1357" s="33" t="s">
        <v>474</v>
      </c>
      <c r="J1357" s="32"/>
      <c r="K1357" s="33"/>
      <c r="L1357" s="57" t="str">
        <f>IFERROR(TRIM(INDEX(_xlfn.TEXTSPLIT(Table3[[#This Row],[Name]],"|"),1,2)),"")</f>
        <v>HiHi</v>
      </c>
    </row>
    <row r="1358" spans="1:12" ht="15" hidden="1" customHeight="1">
      <c r="A1358" s="100" t="s">
        <v>1167</v>
      </c>
      <c r="B1358" s="33" t="s">
        <v>2204</v>
      </c>
      <c r="C1358" s="33" t="s">
        <v>1196</v>
      </c>
      <c r="D1358" s="52" t="s">
        <v>2328</v>
      </c>
      <c r="E1358" s="77" t="str">
        <f>IFERROR(TRIM(INDEX(_xlfn.TEXTSPLIT(Table3[[#This Row],[Name]],"|"),1,2)),"")</f>
        <v>Lo</v>
      </c>
      <c r="F1358" s="52"/>
      <c r="G1358" s="33" t="s">
        <v>13</v>
      </c>
      <c r="H1358" s="33" t="s">
        <v>736</v>
      </c>
      <c r="I1358" s="33" t="s">
        <v>474</v>
      </c>
      <c r="J1358" s="90"/>
      <c r="K1358" s="33"/>
      <c r="L1358" s="57" t="str">
        <f>IFERROR(TRIM(INDEX(_xlfn.TEXTSPLIT(Table3[[#This Row],[Name]],"|"),1,2)),"")</f>
        <v>Lo</v>
      </c>
    </row>
    <row r="1359" spans="1:12" ht="15" hidden="1" customHeight="1">
      <c r="A1359" s="56" t="s">
        <v>1167</v>
      </c>
      <c r="B1359" s="33" t="s">
        <v>2204</v>
      </c>
      <c r="C1359" s="33" t="s">
        <v>1197</v>
      </c>
      <c r="D1359" s="52" t="s">
        <v>2329</v>
      </c>
      <c r="E1359" s="77" t="str">
        <f>IFERROR(TRIM(INDEX(_xlfn.TEXTSPLIT(Table3[[#This Row],[Name]],"|"),1,2)),"")</f>
        <v>LoLo</v>
      </c>
      <c r="F1359" s="33"/>
      <c r="G1359" s="33" t="s">
        <v>13</v>
      </c>
      <c r="H1359" s="33" t="s">
        <v>736</v>
      </c>
      <c r="I1359" s="33" t="s">
        <v>474</v>
      </c>
      <c r="J1359" s="32"/>
      <c r="K1359" s="33"/>
      <c r="L1359" s="57" t="str">
        <f>IFERROR(TRIM(INDEX(_xlfn.TEXTSPLIT(Table3[[#This Row],[Name]],"|"),1,2)),"")</f>
        <v>LoLo</v>
      </c>
    </row>
    <row r="1360" spans="1:12" ht="15" hidden="1" customHeight="1">
      <c r="A1360" s="100" t="s">
        <v>1167</v>
      </c>
      <c r="B1360" s="33" t="s">
        <v>2204</v>
      </c>
      <c r="C1360" s="33" t="s">
        <v>1198</v>
      </c>
      <c r="D1360" s="52" t="s">
        <v>2330</v>
      </c>
      <c r="E1360" s="77" t="str">
        <f>IFERROR(TRIM(INDEX(_xlfn.TEXTSPLIT(Table3[[#This Row],[Name]],"|"),1,2)),"")</f>
        <v>Pre-alarm Hi</v>
      </c>
      <c r="F1360" s="52"/>
      <c r="G1360" s="33" t="s">
        <v>13</v>
      </c>
      <c r="H1360" s="33" t="s">
        <v>736</v>
      </c>
      <c r="I1360" s="33" t="s">
        <v>474</v>
      </c>
      <c r="J1360" s="90"/>
      <c r="K1360" s="33"/>
      <c r="L1360" s="57" t="str">
        <f>IFERROR(TRIM(INDEX(_xlfn.TEXTSPLIT(Table3[[#This Row],[Name]],"|"),1,2)),"")</f>
        <v>Pre-alarm Hi</v>
      </c>
    </row>
    <row r="1361" spans="1:12" ht="15" hidden="1" customHeight="1">
      <c r="A1361" s="56" t="s">
        <v>1167</v>
      </c>
      <c r="B1361" s="33" t="s">
        <v>2204</v>
      </c>
      <c r="C1361" s="33" t="s">
        <v>1199</v>
      </c>
      <c r="D1361" s="52" t="s">
        <v>2331</v>
      </c>
      <c r="E1361" s="77" t="str">
        <f>IFERROR(TRIM(INDEX(_xlfn.TEXTSPLIT(Table3[[#This Row],[Name]],"|"),1,2)),"")</f>
        <v>Pre-alarm Lo</v>
      </c>
      <c r="F1361" s="33"/>
      <c r="G1361" s="33" t="s">
        <v>13</v>
      </c>
      <c r="H1361" s="33" t="s">
        <v>736</v>
      </c>
      <c r="I1361" s="33" t="s">
        <v>474</v>
      </c>
      <c r="J1361" s="32"/>
      <c r="K1361" s="33"/>
      <c r="L1361" s="57" t="str">
        <f>IFERROR(TRIM(INDEX(_xlfn.TEXTSPLIT(Table3[[#This Row],[Name]],"|"),1,2)),"")</f>
        <v>Pre-alarm Lo</v>
      </c>
    </row>
    <row r="1362" spans="1:12" ht="15" hidden="1" customHeight="1">
      <c r="A1362" s="100" t="s">
        <v>1167</v>
      </c>
      <c r="B1362" s="33" t="s">
        <v>2204</v>
      </c>
      <c r="C1362" s="33" t="s">
        <v>14</v>
      </c>
      <c r="D1362" s="52" t="s">
        <v>2332</v>
      </c>
      <c r="E1362" s="77" t="str">
        <f>IFERROR(TRIM(INDEX(_xlfn.TEXTSPLIT(Table3[[#This Row],[Name]],"|"),1,2)),"")</f>
        <v/>
      </c>
      <c r="F1362" s="52" t="str">
        <f>VLOOKUP(D1362,REF!$AA$1:$AB$149,2,0)</f>
        <v>FRTS-ZT-1728B</v>
      </c>
      <c r="G1362" s="33" t="s">
        <v>13</v>
      </c>
      <c r="H1362" s="33" t="s">
        <v>474</v>
      </c>
      <c r="I1362" s="33" t="s">
        <v>474</v>
      </c>
      <c r="J1362" s="90"/>
      <c r="K1362" s="33"/>
      <c r="L1362" s="57" t="str">
        <f>IFERROR(TRIM(INDEX(_xlfn.TEXTSPLIT(Table3[[#This Row],[Name]],"|"),1,2)),"")</f>
        <v/>
      </c>
    </row>
    <row r="1363" spans="1:12" ht="15" hidden="1" customHeight="1">
      <c r="A1363" s="56" t="s">
        <v>1167</v>
      </c>
      <c r="B1363" s="33" t="s">
        <v>2204</v>
      </c>
      <c r="C1363" s="33" t="s">
        <v>1201</v>
      </c>
      <c r="D1363" s="52" t="s">
        <v>2333</v>
      </c>
      <c r="E1363" s="77" t="str">
        <f>IFERROR(TRIM(INDEX(_xlfn.TEXTSPLIT(Table3[[#This Row],[Name]],"|"),1,2)),"")</f>
        <v>Hi</v>
      </c>
      <c r="F1363" s="33">
        <v>0.6</v>
      </c>
      <c r="G1363" s="33" t="s">
        <v>13</v>
      </c>
      <c r="H1363" s="33" t="s">
        <v>736</v>
      </c>
      <c r="I1363" s="33" t="s">
        <v>474</v>
      </c>
      <c r="J1363" s="32"/>
      <c r="K1363" s="33"/>
      <c r="L1363" s="57" t="str">
        <f>IFERROR(TRIM(INDEX(_xlfn.TEXTSPLIT(Table3[[#This Row],[Name]],"|"),1,2)),"")</f>
        <v>Hi</v>
      </c>
    </row>
    <row r="1364" spans="1:12" ht="15" hidden="1" customHeight="1">
      <c r="A1364" s="100" t="s">
        <v>1167</v>
      </c>
      <c r="B1364" s="33" t="s">
        <v>2204</v>
      </c>
      <c r="C1364" s="33" t="s">
        <v>1202</v>
      </c>
      <c r="D1364" s="52" t="s">
        <v>2334</v>
      </c>
      <c r="E1364" s="77" t="str">
        <f>IFERROR(TRIM(INDEX(_xlfn.TEXTSPLIT(Table3[[#This Row],[Name]],"|"),1,2)),"")</f>
        <v>HiHi</v>
      </c>
      <c r="F1364" s="52">
        <v>0.7</v>
      </c>
      <c r="G1364" s="33" t="s">
        <v>13</v>
      </c>
      <c r="H1364" s="33" t="s">
        <v>736</v>
      </c>
      <c r="I1364" s="33" t="s">
        <v>474</v>
      </c>
      <c r="J1364" s="90"/>
      <c r="K1364" s="33"/>
      <c r="L1364" s="57" t="str">
        <f>IFERROR(TRIM(INDEX(_xlfn.TEXTSPLIT(Table3[[#This Row],[Name]],"|"),1,2)),"")</f>
        <v>HiHi</v>
      </c>
    </row>
    <row r="1365" spans="1:12" ht="15" hidden="1" customHeight="1">
      <c r="A1365" s="56" t="s">
        <v>1167</v>
      </c>
      <c r="B1365" s="33" t="s">
        <v>2204</v>
      </c>
      <c r="C1365" s="33" t="s">
        <v>1203</v>
      </c>
      <c r="D1365" s="52" t="s">
        <v>2335</v>
      </c>
      <c r="E1365" s="77" t="str">
        <f>IFERROR(TRIM(INDEX(_xlfn.TEXTSPLIT(Table3[[#This Row],[Name]],"|"),1,2)),"")</f>
        <v>Lo</v>
      </c>
      <c r="F1365" s="33"/>
      <c r="G1365" s="33" t="s">
        <v>13</v>
      </c>
      <c r="H1365" s="33" t="s">
        <v>736</v>
      </c>
      <c r="I1365" s="33" t="s">
        <v>474</v>
      </c>
      <c r="J1365" s="32"/>
      <c r="K1365" s="33"/>
      <c r="L1365" s="57" t="str">
        <f>IFERROR(TRIM(INDEX(_xlfn.TEXTSPLIT(Table3[[#This Row],[Name]],"|"),1,2)),"")</f>
        <v>Lo</v>
      </c>
    </row>
    <row r="1366" spans="1:12" ht="15" hidden="1" customHeight="1">
      <c r="A1366" s="100" t="s">
        <v>1167</v>
      </c>
      <c r="B1366" s="33" t="s">
        <v>2204</v>
      </c>
      <c r="C1366" s="33" t="s">
        <v>1204</v>
      </c>
      <c r="D1366" s="52" t="s">
        <v>2336</v>
      </c>
      <c r="E1366" s="77" t="str">
        <f>IFERROR(TRIM(INDEX(_xlfn.TEXTSPLIT(Table3[[#This Row],[Name]],"|"),1,2)),"")</f>
        <v>LoLo</v>
      </c>
      <c r="F1366" s="52"/>
      <c r="G1366" s="33" t="s">
        <v>13</v>
      </c>
      <c r="H1366" s="33" t="s">
        <v>736</v>
      </c>
      <c r="I1366" s="33" t="s">
        <v>474</v>
      </c>
      <c r="J1366" s="90"/>
      <c r="K1366" s="33"/>
      <c r="L1366" s="57" t="str">
        <f>IFERROR(TRIM(INDEX(_xlfn.TEXTSPLIT(Table3[[#This Row],[Name]],"|"),1,2)),"")</f>
        <v>LoLo</v>
      </c>
    </row>
    <row r="1367" spans="1:12" ht="15" hidden="1" customHeight="1">
      <c r="A1367" s="56" t="s">
        <v>1167</v>
      </c>
      <c r="B1367" s="33" t="s">
        <v>2204</v>
      </c>
      <c r="C1367" s="33" t="s">
        <v>1205</v>
      </c>
      <c r="D1367" s="52" t="s">
        <v>2337</v>
      </c>
      <c r="E1367" s="77" t="str">
        <f>IFERROR(TRIM(INDEX(_xlfn.TEXTSPLIT(Table3[[#This Row],[Name]],"|"),1,2)),"")</f>
        <v>Pre-alarm Hi</v>
      </c>
      <c r="F1367" s="33"/>
      <c r="G1367" s="33" t="s">
        <v>13</v>
      </c>
      <c r="H1367" s="33" t="s">
        <v>736</v>
      </c>
      <c r="I1367" s="33" t="s">
        <v>474</v>
      </c>
      <c r="J1367" s="32"/>
      <c r="K1367" s="33"/>
      <c r="L1367" s="57" t="str">
        <f>IFERROR(TRIM(INDEX(_xlfn.TEXTSPLIT(Table3[[#This Row],[Name]],"|"),1,2)),"")</f>
        <v>Pre-alarm Hi</v>
      </c>
    </row>
    <row r="1368" spans="1:12" ht="15" hidden="1" customHeight="1">
      <c r="A1368" s="100" t="s">
        <v>1167</v>
      </c>
      <c r="B1368" s="33" t="s">
        <v>2204</v>
      </c>
      <c r="C1368" s="33" t="s">
        <v>1206</v>
      </c>
      <c r="D1368" s="52" t="s">
        <v>2338</v>
      </c>
      <c r="E1368" s="77" t="str">
        <f>IFERROR(TRIM(INDEX(_xlfn.TEXTSPLIT(Table3[[#This Row],[Name]],"|"),1,2)),"")</f>
        <v>Pre-alarm Lo</v>
      </c>
      <c r="F1368" s="52"/>
      <c r="G1368" s="33" t="s">
        <v>13</v>
      </c>
      <c r="H1368" s="33" t="s">
        <v>736</v>
      </c>
      <c r="I1368" s="33" t="s">
        <v>474</v>
      </c>
      <c r="J1368" s="90"/>
      <c r="K1368" s="33"/>
      <c r="L1368" s="57" t="str">
        <f>IFERROR(TRIM(INDEX(_xlfn.TEXTSPLIT(Table3[[#This Row],[Name]],"|"),1,2)),"")</f>
        <v>Pre-alarm Lo</v>
      </c>
    </row>
    <row r="1369" spans="1:12" ht="15" hidden="1" customHeight="1">
      <c r="A1369" s="56" t="s">
        <v>1167</v>
      </c>
      <c r="B1369" s="33" t="s">
        <v>2248</v>
      </c>
      <c r="C1369" s="33" t="s">
        <v>443</v>
      </c>
      <c r="D1369" s="52" t="s">
        <v>2339</v>
      </c>
      <c r="E1369" s="77" t="str">
        <f>IFERROR(TRIM(INDEX(_xlfn.TEXTSPLIT(Table3[[#This Row],[Name]],"|"),1,2)),"")</f>
        <v/>
      </c>
      <c r="F1369" s="52" t="str">
        <f>VLOOKUP(D1369,REF!$AA$1:$AB$149,2,0)</f>
        <v>FRTS-JX-1784</v>
      </c>
      <c r="G1369" s="33" t="s">
        <v>445</v>
      </c>
      <c r="H1369" s="33" t="s">
        <v>446</v>
      </c>
      <c r="I1369" s="33" t="s">
        <v>446</v>
      </c>
      <c r="J1369" s="32"/>
      <c r="K1369" s="33"/>
      <c r="L1369" s="57" t="str">
        <f>IFERROR(TRIM(INDEX(_xlfn.TEXTSPLIT(Table3[[#This Row],[Name]],"|"),1,2)),"")</f>
        <v/>
      </c>
    </row>
    <row r="1370" spans="1:12" ht="15" hidden="1" customHeight="1">
      <c r="A1370" s="100" t="s">
        <v>1167</v>
      </c>
      <c r="B1370" s="33" t="s">
        <v>2204</v>
      </c>
      <c r="C1370" s="33" t="s">
        <v>1287</v>
      </c>
      <c r="D1370" s="52" t="s">
        <v>2340</v>
      </c>
      <c r="E1370" s="77" t="str">
        <f>IFERROR(TRIM(INDEX(_xlfn.TEXTSPLIT(Table3[[#This Row],[Name]],"|"),1,2)),"")</f>
        <v/>
      </c>
      <c r="F1370" s="33" t="str">
        <f>VLOOKUP(D1370,REF!$AA$1:$AB$149,2,0)</f>
        <v>FRTS_OPC_PDIT_1756</v>
      </c>
      <c r="G1370" s="33" t="s">
        <v>741</v>
      </c>
      <c r="H1370" s="33" t="s">
        <v>451</v>
      </c>
      <c r="I1370" s="33" t="s">
        <v>451</v>
      </c>
      <c r="J1370" s="90"/>
      <c r="K1370" s="33"/>
      <c r="L1370" s="57" t="str">
        <f>IFERROR(TRIM(INDEX(_xlfn.TEXTSPLIT(Table3[[#This Row],[Name]],"|"),1,2)),"")</f>
        <v/>
      </c>
    </row>
    <row r="1371" spans="1:12" ht="15" hidden="1" customHeight="1">
      <c r="A1371" s="56" t="s">
        <v>1167</v>
      </c>
      <c r="B1371" s="33" t="s">
        <v>2204</v>
      </c>
      <c r="C1371" s="33" t="s">
        <v>1289</v>
      </c>
      <c r="D1371" s="52" t="s">
        <v>2341</v>
      </c>
      <c r="E1371" s="77" t="str">
        <f>IFERROR(TRIM(INDEX(_xlfn.TEXTSPLIT(Table3[[#This Row],[Name]],"|"),1,2)),"")</f>
        <v>Hi</v>
      </c>
      <c r="F1371" s="33">
        <v>1</v>
      </c>
      <c r="G1371" s="33" t="s">
        <v>741</v>
      </c>
      <c r="H1371" s="33" t="s">
        <v>736</v>
      </c>
      <c r="I1371" s="33" t="s">
        <v>451</v>
      </c>
      <c r="J1371" s="32"/>
      <c r="K1371" s="33"/>
      <c r="L1371" s="57" t="str">
        <f>IFERROR(TRIM(INDEX(_xlfn.TEXTSPLIT(Table3[[#This Row],[Name]],"|"),1,2)),"")</f>
        <v>Hi</v>
      </c>
    </row>
    <row r="1372" spans="1:12" ht="15" hidden="1" customHeight="1">
      <c r="A1372" s="100" t="s">
        <v>1167</v>
      </c>
      <c r="B1372" s="33" t="s">
        <v>2204</v>
      </c>
      <c r="C1372" s="33" t="s">
        <v>1290</v>
      </c>
      <c r="D1372" s="52" t="s">
        <v>2342</v>
      </c>
      <c r="E1372" s="77" t="str">
        <f>IFERROR(TRIM(INDEX(_xlfn.TEXTSPLIT(Table3[[#This Row],[Name]],"|"),1,2)),"")</f>
        <v>HiHi</v>
      </c>
      <c r="F1372" s="52"/>
      <c r="G1372" s="33" t="s">
        <v>741</v>
      </c>
      <c r="H1372" s="33" t="s">
        <v>736</v>
      </c>
      <c r="I1372" s="33" t="s">
        <v>451</v>
      </c>
      <c r="J1372" s="90"/>
      <c r="K1372" s="33"/>
      <c r="L1372" s="57" t="str">
        <f>IFERROR(TRIM(INDEX(_xlfn.TEXTSPLIT(Table3[[#This Row],[Name]],"|"),1,2)),"")</f>
        <v>HiHi</v>
      </c>
    </row>
    <row r="1373" spans="1:12" ht="15" hidden="1" customHeight="1">
      <c r="A1373" s="56" t="s">
        <v>1167</v>
      </c>
      <c r="B1373" s="33" t="s">
        <v>2204</v>
      </c>
      <c r="C1373" s="33" t="s">
        <v>1291</v>
      </c>
      <c r="D1373" s="52" t="s">
        <v>2343</v>
      </c>
      <c r="E1373" s="77" t="str">
        <f>IFERROR(TRIM(INDEX(_xlfn.TEXTSPLIT(Table3[[#This Row],[Name]],"|"),1,2)),"")</f>
        <v>Lo</v>
      </c>
      <c r="F1373" s="33"/>
      <c r="G1373" s="33" t="s">
        <v>741</v>
      </c>
      <c r="H1373" s="33" t="s">
        <v>736</v>
      </c>
      <c r="I1373" s="33" t="s">
        <v>451</v>
      </c>
      <c r="J1373" s="32"/>
      <c r="K1373" s="33"/>
      <c r="L1373" s="57" t="str">
        <f>IFERROR(TRIM(INDEX(_xlfn.TEXTSPLIT(Table3[[#This Row],[Name]],"|"),1,2)),"")</f>
        <v>Lo</v>
      </c>
    </row>
    <row r="1374" spans="1:12" ht="15" hidden="1" customHeight="1">
      <c r="A1374" s="100" t="s">
        <v>1167</v>
      </c>
      <c r="B1374" s="33" t="s">
        <v>2204</v>
      </c>
      <c r="C1374" s="33" t="s">
        <v>1292</v>
      </c>
      <c r="D1374" s="52" t="s">
        <v>2344</v>
      </c>
      <c r="E1374" s="77" t="str">
        <f>IFERROR(TRIM(INDEX(_xlfn.TEXTSPLIT(Table3[[#This Row],[Name]],"|"),1,2)),"")</f>
        <v>LoLo</v>
      </c>
      <c r="F1374" s="52"/>
      <c r="G1374" s="33" t="s">
        <v>741</v>
      </c>
      <c r="H1374" s="33" t="s">
        <v>736</v>
      </c>
      <c r="I1374" s="33" t="s">
        <v>451</v>
      </c>
      <c r="J1374" s="90"/>
      <c r="K1374" s="33"/>
      <c r="L1374" s="57" t="str">
        <f>IFERROR(TRIM(INDEX(_xlfn.TEXTSPLIT(Table3[[#This Row],[Name]],"|"),1,2)),"")</f>
        <v>LoLo</v>
      </c>
    </row>
    <row r="1375" spans="1:12" ht="15" hidden="1" customHeight="1">
      <c r="A1375" s="56" t="s">
        <v>1167</v>
      </c>
      <c r="B1375" s="33" t="s">
        <v>2204</v>
      </c>
      <c r="C1375" s="33" t="s">
        <v>1293</v>
      </c>
      <c r="D1375" s="52" t="s">
        <v>2345</v>
      </c>
      <c r="E1375" s="77" t="str">
        <f>IFERROR(TRIM(INDEX(_xlfn.TEXTSPLIT(Table3[[#This Row],[Name]],"|"),1,2)),"")</f>
        <v>Pre-alarm Hi</v>
      </c>
      <c r="F1375" s="33"/>
      <c r="G1375" s="33" t="s">
        <v>741</v>
      </c>
      <c r="H1375" s="33" t="s">
        <v>736</v>
      </c>
      <c r="I1375" s="33" t="s">
        <v>451</v>
      </c>
      <c r="J1375" s="32"/>
      <c r="K1375" s="33"/>
      <c r="L1375" s="57" t="str">
        <f>IFERROR(TRIM(INDEX(_xlfn.TEXTSPLIT(Table3[[#This Row],[Name]],"|"),1,2)),"")</f>
        <v>Pre-alarm Hi</v>
      </c>
    </row>
    <row r="1376" spans="1:12" ht="15" hidden="1" customHeight="1">
      <c r="A1376" s="100" t="s">
        <v>1167</v>
      </c>
      <c r="B1376" s="33" t="s">
        <v>2204</v>
      </c>
      <c r="C1376" s="33" t="s">
        <v>1294</v>
      </c>
      <c r="D1376" s="52" t="s">
        <v>2346</v>
      </c>
      <c r="E1376" s="77" t="str">
        <f>IFERROR(TRIM(INDEX(_xlfn.TEXTSPLIT(Table3[[#This Row],[Name]],"|"),1,2)),"")</f>
        <v>Pre-alarm Lo</v>
      </c>
      <c r="F1376" s="52"/>
      <c r="G1376" s="33" t="s">
        <v>741</v>
      </c>
      <c r="H1376" s="33" t="s">
        <v>736</v>
      </c>
      <c r="I1376" s="33" t="s">
        <v>451</v>
      </c>
      <c r="J1376" s="90"/>
      <c r="K1376" s="33"/>
      <c r="L1376" s="57" t="str">
        <f>IFERROR(TRIM(INDEX(_xlfn.TEXTSPLIT(Table3[[#This Row],[Name]],"|"),1,2)),"")</f>
        <v>Pre-alarm Lo</v>
      </c>
    </row>
    <row r="1377" spans="1:12" ht="15" hidden="1" customHeight="1">
      <c r="A1377" s="56" t="s">
        <v>1167</v>
      </c>
      <c r="B1377" s="33" t="s">
        <v>2204</v>
      </c>
      <c r="C1377" s="33" t="s">
        <v>1373</v>
      </c>
      <c r="D1377" s="52" t="s">
        <v>2347</v>
      </c>
      <c r="E1377" s="77" t="str">
        <f>IFERROR(TRIM(INDEX(_xlfn.TEXTSPLIT(Table3[[#This Row],[Name]],"|"),1,2)),"")</f>
        <v/>
      </c>
      <c r="F1377" s="55" t="str">
        <f>VLOOKUP(D1377,REF!$AA$1:$AB$149,2,0)</f>
        <v>FRTS-071-PI-1759A</v>
      </c>
      <c r="G1377" s="55" t="s">
        <v>481</v>
      </c>
      <c r="H1377" s="33" t="s">
        <v>451</v>
      </c>
      <c r="I1377" s="33" t="s">
        <v>451</v>
      </c>
      <c r="J1377" s="32" t="s">
        <v>1375</v>
      </c>
      <c r="K1377" s="33"/>
      <c r="L1377" s="57" t="str">
        <f>IFERROR(TRIM(INDEX(_xlfn.TEXTSPLIT(Table3[[#This Row],[Name]],"|"),1,2)),"")</f>
        <v/>
      </c>
    </row>
    <row r="1378" spans="1:12" ht="15" hidden="1" customHeight="1">
      <c r="A1378" s="100" t="s">
        <v>1167</v>
      </c>
      <c r="B1378" s="33" t="s">
        <v>2204</v>
      </c>
      <c r="C1378" s="33" t="s">
        <v>1376</v>
      </c>
      <c r="D1378" s="52" t="s">
        <v>2348</v>
      </c>
      <c r="E1378" s="77" t="str">
        <f>IFERROR(TRIM(INDEX(_xlfn.TEXTSPLIT(Table3[[#This Row],[Name]],"|"),1,2)),"")</f>
        <v>Hi</v>
      </c>
      <c r="F1378" s="52">
        <v>2.5</v>
      </c>
      <c r="G1378" s="33" t="s">
        <v>481</v>
      </c>
      <c r="H1378" s="33" t="s">
        <v>736</v>
      </c>
      <c r="I1378" s="33" t="s">
        <v>451</v>
      </c>
      <c r="J1378" s="90" t="s">
        <v>1375</v>
      </c>
      <c r="K1378" s="33"/>
      <c r="L1378" s="57" t="str">
        <f>IFERROR(TRIM(INDEX(_xlfn.TEXTSPLIT(Table3[[#This Row],[Name]],"|"),1,2)),"")</f>
        <v>Hi</v>
      </c>
    </row>
    <row r="1379" spans="1:12" ht="15" hidden="1" customHeight="1">
      <c r="A1379" s="56" t="s">
        <v>1167</v>
      </c>
      <c r="B1379" s="33" t="s">
        <v>2204</v>
      </c>
      <c r="C1379" s="33" t="s">
        <v>1377</v>
      </c>
      <c r="D1379" s="52" t="s">
        <v>2349</v>
      </c>
      <c r="E1379" s="77" t="str">
        <f>IFERROR(TRIM(INDEX(_xlfn.TEXTSPLIT(Table3[[#This Row],[Name]],"|"),1,2)),"")</f>
        <v>HiHi</v>
      </c>
      <c r="F1379" s="33"/>
      <c r="G1379" s="33" t="s">
        <v>481</v>
      </c>
      <c r="H1379" s="33" t="s">
        <v>736</v>
      </c>
      <c r="I1379" s="33" t="s">
        <v>451</v>
      </c>
      <c r="J1379" s="32" t="s">
        <v>1375</v>
      </c>
      <c r="K1379" s="33"/>
      <c r="L1379" s="57" t="str">
        <f>IFERROR(TRIM(INDEX(_xlfn.TEXTSPLIT(Table3[[#This Row],[Name]],"|"),1,2)),"")</f>
        <v>HiHi</v>
      </c>
    </row>
    <row r="1380" spans="1:12" ht="15" hidden="1" customHeight="1">
      <c r="A1380" s="100" t="s">
        <v>1167</v>
      </c>
      <c r="B1380" s="33" t="s">
        <v>2204</v>
      </c>
      <c r="C1380" s="33" t="s">
        <v>1378</v>
      </c>
      <c r="D1380" s="52" t="s">
        <v>2350</v>
      </c>
      <c r="E1380" s="77" t="str">
        <f>IFERROR(TRIM(INDEX(_xlfn.TEXTSPLIT(Table3[[#This Row],[Name]],"|"),1,2)),"")</f>
        <v>Lo</v>
      </c>
      <c r="F1380" s="52"/>
      <c r="G1380" s="33" t="s">
        <v>481</v>
      </c>
      <c r="H1380" s="33" t="s">
        <v>736</v>
      </c>
      <c r="I1380" s="33" t="s">
        <v>451</v>
      </c>
      <c r="J1380" s="90" t="s">
        <v>1375</v>
      </c>
      <c r="K1380" s="33"/>
      <c r="L1380" s="57" t="str">
        <f>IFERROR(TRIM(INDEX(_xlfn.TEXTSPLIT(Table3[[#This Row],[Name]],"|"),1,2)),"")</f>
        <v>Lo</v>
      </c>
    </row>
    <row r="1381" spans="1:12" ht="15" hidden="1" customHeight="1">
      <c r="A1381" s="56" t="s">
        <v>1167</v>
      </c>
      <c r="B1381" s="33" t="s">
        <v>2204</v>
      </c>
      <c r="C1381" s="33" t="s">
        <v>1379</v>
      </c>
      <c r="D1381" s="52" t="s">
        <v>2351</v>
      </c>
      <c r="E1381" s="77" t="str">
        <f>IFERROR(TRIM(INDEX(_xlfn.TEXTSPLIT(Table3[[#This Row],[Name]],"|"),1,2)),"")</f>
        <v>LoLo</v>
      </c>
      <c r="F1381" s="33">
        <v>0.15</v>
      </c>
      <c r="G1381" s="33" t="s">
        <v>481</v>
      </c>
      <c r="H1381" s="33" t="s">
        <v>736</v>
      </c>
      <c r="I1381" s="33" t="s">
        <v>451</v>
      </c>
      <c r="J1381" s="32" t="s">
        <v>1375</v>
      </c>
      <c r="K1381" s="33"/>
      <c r="L1381" s="57" t="str">
        <f>IFERROR(TRIM(INDEX(_xlfn.TEXTSPLIT(Table3[[#This Row],[Name]],"|"),1,2)),"")</f>
        <v>LoLo</v>
      </c>
    </row>
    <row r="1382" spans="1:12" ht="15" hidden="1" customHeight="1">
      <c r="A1382" s="100" t="s">
        <v>1167</v>
      </c>
      <c r="B1382" s="33" t="s">
        <v>2204</v>
      </c>
      <c r="C1382" s="33" t="s">
        <v>1380</v>
      </c>
      <c r="D1382" s="52" t="s">
        <v>2352</v>
      </c>
      <c r="E1382" s="77" t="str">
        <f>IFERROR(TRIM(INDEX(_xlfn.TEXTSPLIT(Table3[[#This Row],[Name]],"|"),1,2)),"")</f>
        <v/>
      </c>
      <c r="F1382" s="55" t="str">
        <f>VLOOKUP(D1382,REF!$AA$1:$AB$149,2,0)</f>
        <v>FRTS-071-PI-1759B</v>
      </c>
      <c r="G1382" s="55" t="s">
        <v>481</v>
      </c>
      <c r="H1382" s="33" t="s">
        <v>451</v>
      </c>
      <c r="I1382" s="33" t="s">
        <v>451</v>
      </c>
      <c r="J1382" s="90" t="s">
        <v>773</v>
      </c>
      <c r="K1382" s="33"/>
      <c r="L1382" s="57" t="str">
        <f>IFERROR(TRIM(INDEX(_xlfn.TEXTSPLIT(Table3[[#This Row],[Name]],"|"),1,2)),"")</f>
        <v/>
      </c>
    </row>
    <row r="1383" spans="1:12" ht="15" hidden="1" customHeight="1">
      <c r="A1383" s="56" t="s">
        <v>1167</v>
      </c>
      <c r="B1383" s="33" t="s">
        <v>2204</v>
      </c>
      <c r="C1383" s="33" t="s">
        <v>1382</v>
      </c>
      <c r="D1383" s="52" t="s">
        <v>2353</v>
      </c>
      <c r="E1383" s="77" t="str">
        <f>IFERROR(TRIM(INDEX(_xlfn.TEXTSPLIT(Table3[[#This Row],[Name]],"|"),1,2)),"")</f>
        <v>Hi</v>
      </c>
      <c r="F1383" s="33">
        <v>1</v>
      </c>
      <c r="G1383" s="33" t="s">
        <v>481</v>
      </c>
      <c r="H1383" s="33" t="s">
        <v>736</v>
      </c>
      <c r="I1383" s="33" t="s">
        <v>451</v>
      </c>
      <c r="J1383" s="32" t="s">
        <v>1375</v>
      </c>
      <c r="K1383" s="33"/>
      <c r="L1383" s="57" t="str">
        <f>IFERROR(TRIM(INDEX(_xlfn.TEXTSPLIT(Table3[[#This Row],[Name]],"|"),1,2)),"")</f>
        <v>Hi</v>
      </c>
    </row>
    <row r="1384" spans="1:12" ht="15" hidden="1" customHeight="1">
      <c r="A1384" s="100" t="s">
        <v>1167</v>
      </c>
      <c r="B1384" s="33" t="s">
        <v>2204</v>
      </c>
      <c r="C1384" s="33" t="s">
        <v>1383</v>
      </c>
      <c r="D1384" s="52" t="s">
        <v>2354</v>
      </c>
      <c r="E1384" s="77" t="str">
        <f>IFERROR(TRIM(INDEX(_xlfn.TEXTSPLIT(Table3[[#This Row],[Name]],"|"),1,2)),"")</f>
        <v>HiHi</v>
      </c>
      <c r="F1384" s="52"/>
      <c r="G1384" s="33" t="s">
        <v>481</v>
      </c>
      <c r="H1384" s="33" t="s">
        <v>736</v>
      </c>
      <c r="I1384" s="33" t="s">
        <v>451</v>
      </c>
      <c r="J1384" s="90" t="s">
        <v>1375</v>
      </c>
      <c r="K1384" s="33"/>
      <c r="L1384" s="57" t="str">
        <f>IFERROR(TRIM(INDEX(_xlfn.TEXTSPLIT(Table3[[#This Row],[Name]],"|"),1,2)),"")</f>
        <v>HiHi</v>
      </c>
    </row>
    <row r="1385" spans="1:12" ht="15" hidden="1" customHeight="1">
      <c r="A1385" s="56" t="s">
        <v>1167</v>
      </c>
      <c r="B1385" s="33" t="s">
        <v>2204</v>
      </c>
      <c r="C1385" s="33" t="s">
        <v>1384</v>
      </c>
      <c r="D1385" s="52" t="s">
        <v>2355</v>
      </c>
      <c r="E1385" s="77" t="str">
        <f>IFERROR(TRIM(INDEX(_xlfn.TEXTSPLIT(Table3[[#This Row],[Name]],"|"),1,2)),"")</f>
        <v>Lo</v>
      </c>
      <c r="F1385" s="33">
        <v>0.25</v>
      </c>
      <c r="G1385" s="33" t="s">
        <v>481</v>
      </c>
      <c r="H1385" s="33" t="s">
        <v>736</v>
      </c>
      <c r="I1385" s="33" t="s">
        <v>451</v>
      </c>
      <c r="J1385" s="32" t="s">
        <v>1375</v>
      </c>
      <c r="K1385" s="33"/>
      <c r="L1385" s="57" t="str">
        <f>IFERROR(TRIM(INDEX(_xlfn.TEXTSPLIT(Table3[[#This Row],[Name]],"|"),1,2)),"")</f>
        <v>Lo</v>
      </c>
    </row>
    <row r="1386" spans="1:12" ht="15" hidden="1" customHeight="1">
      <c r="A1386" s="100" t="s">
        <v>1167</v>
      </c>
      <c r="B1386" s="33" t="s">
        <v>2204</v>
      </c>
      <c r="C1386" s="33" t="s">
        <v>1385</v>
      </c>
      <c r="D1386" s="52" t="s">
        <v>2356</v>
      </c>
      <c r="E1386" s="77" t="str">
        <f>IFERROR(TRIM(INDEX(_xlfn.TEXTSPLIT(Table3[[#This Row],[Name]],"|"),1,2)),"")</f>
        <v>LoLo</v>
      </c>
      <c r="F1386" s="52"/>
      <c r="G1386" s="33" t="s">
        <v>481</v>
      </c>
      <c r="H1386" s="33" t="s">
        <v>736</v>
      </c>
      <c r="I1386" s="33" t="s">
        <v>451</v>
      </c>
      <c r="J1386" s="90" t="s">
        <v>1375</v>
      </c>
      <c r="K1386" s="33"/>
      <c r="L1386" s="57" t="str">
        <f>IFERROR(TRIM(INDEX(_xlfn.TEXTSPLIT(Table3[[#This Row],[Name]],"|"),1,2)),"")</f>
        <v>LoLo</v>
      </c>
    </row>
    <row r="1387" spans="1:12" ht="15" hidden="1" customHeight="1">
      <c r="A1387" s="56" t="s">
        <v>1167</v>
      </c>
      <c r="B1387" s="33" t="s">
        <v>2204</v>
      </c>
      <c r="C1387" s="33" t="s">
        <v>1386</v>
      </c>
      <c r="D1387" s="52" t="s">
        <v>2357</v>
      </c>
      <c r="E1387" s="77" t="str">
        <f>IFERROR(TRIM(INDEX(_xlfn.TEXTSPLIT(Table3[[#This Row],[Name]],"|"),1,2)),"")</f>
        <v/>
      </c>
      <c r="F1387" s="52" t="str">
        <f>VLOOKUP(D1387,REF!$AA$1:$AB$149,2,0)</f>
        <v>FRTS-071-PI-1762A</v>
      </c>
      <c r="G1387" s="33" t="s">
        <v>481</v>
      </c>
      <c r="H1387" s="33" t="s">
        <v>451</v>
      </c>
      <c r="I1387" s="33" t="s">
        <v>451</v>
      </c>
      <c r="J1387" s="32" t="s">
        <v>1375</v>
      </c>
      <c r="K1387" s="33"/>
      <c r="L1387" s="57" t="str">
        <f>IFERROR(TRIM(INDEX(_xlfn.TEXTSPLIT(Table3[[#This Row],[Name]],"|"),1,2)),"")</f>
        <v/>
      </c>
    </row>
    <row r="1388" spans="1:12" ht="15" hidden="1" customHeight="1">
      <c r="A1388" s="100" t="s">
        <v>1167</v>
      </c>
      <c r="B1388" s="33" t="s">
        <v>2204</v>
      </c>
      <c r="C1388" s="33" t="s">
        <v>1388</v>
      </c>
      <c r="D1388" s="52" t="s">
        <v>2358</v>
      </c>
      <c r="E1388" s="77" t="str">
        <f>IFERROR(TRIM(INDEX(_xlfn.TEXTSPLIT(Table3[[#This Row],[Name]],"|"),1,2)),"")</f>
        <v>Hi</v>
      </c>
      <c r="F1388" s="52"/>
      <c r="G1388" s="33" t="s">
        <v>481</v>
      </c>
      <c r="H1388" s="33" t="s">
        <v>736</v>
      </c>
      <c r="I1388" s="33" t="s">
        <v>451</v>
      </c>
      <c r="J1388" s="90" t="s">
        <v>1375</v>
      </c>
      <c r="K1388" s="33"/>
      <c r="L1388" s="57" t="str">
        <f>IFERROR(TRIM(INDEX(_xlfn.TEXTSPLIT(Table3[[#This Row],[Name]],"|"),1,2)),"")</f>
        <v>Hi</v>
      </c>
    </row>
    <row r="1389" spans="1:12" ht="15" hidden="1" customHeight="1">
      <c r="A1389" s="56" t="s">
        <v>1167</v>
      </c>
      <c r="B1389" s="33" t="s">
        <v>2204</v>
      </c>
      <c r="C1389" s="33" t="s">
        <v>1389</v>
      </c>
      <c r="D1389" s="52" t="s">
        <v>2359</v>
      </c>
      <c r="E1389" s="77" t="str">
        <f>IFERROR(TRIM(INDEX(_xlfn.TEXTSPLIT(Table3[[#This Row],[Name]],"|"),1,2)),"")</f>
        <v>HiHi</v>
      </c>
      <c r="F1389" s="33">
        <v>2.5</v>
      </c>
      <c r="G1389" s="33" t="s">
        <v>481</v>
      </c>
      <c r="H1389" s="33" t="s">
        <v>736</v>
      </c>
      <c r="I1389" s="33" t="s">
        <v>451</v>
      </c>
      <c r="J1389" s="32" t="s">
        <v>1375</v>
      </c>
      <c r="K1389" s="33"/>
      <c r="L1389" s="57" t="str">
        <f>IFERROR(TRIM(INDEX(_xlfn.TEXTSPLIT(Table3[[#This Row],[Name]],"|"),1,2)),"")</f>
        <v>HiHi</v>
      </c>
    </row>
    <row r="1390" spans="1:12" ht="15" hidden="1" customHeight="1">
      <c r="A1390" s="100" t="s">
        <v>1167</v>
      </c>
      <c r="B1390" s="33" t="s">
        <v>2204</v>
      </c>
      <c r="C1390" s="33" t="s">
        <v>1390</v>
      </c>
      <c r="D1390" s="52" t="s">
        <v>2360</v>
      </c>
      <c r="E1390" s="77" t="str">
        <f>IFERROR(TRIM(INDEX(_xlfn.TEXTSPLIT(Table3[[#This Row],[Name]],"|"),1,2)),"")</f>
        <v>Lo</v>
      </c>
      <c r="F1390" s="52"/>
      <c r="G1390" s="33" t="s">
        <v>481</v>
      </c>
      <c r="H1390" s="33" t="s">
        <v>736</v>
      </c>
      <c r="I1390" s="33" t="s">
        <v>451</v>
      </c>
      <c r="J1390" s="90" t="s">
        <v>1375</v>
      </c>
      <c r="K1390" s="33"/>
      <c r="L1390" s="57" t="str">
        <f>IFERROR(TRIM(INDEX(_xlfn.TEXTSPLIT(Table3[[#This Row],[Name]],"|"),1,2)),"")</f>
        <v>Lo</v>
      </c>
    </row>
    <row r="1391" spans="1:12" ht="15" hidden="1" customHeight="1">
      <c r="A1391" s="56" t="s">
        <v>1167</v>
      </c>
      <c r="B1391" s="33" t="s">
        <v>2204</v>
      </c>
      <c r="C1391" s="33" t="s">
        <v>1391</v>
      </c>
      <c r="D1391" s="52" t="s">
        <v>2361</v>
      </c>
      <c r="E1391" s="77" t="str">
        <f>IFERROR(TRIM(INDEX(_xlfn.TEXTSPLIT(Table3[[#This Row],[Name]],"|"),1,2)),"")</f>
        <v>LoLo</v>
      </c>
      <c r="F1391" s="33">
        <v>0.15</v>
      </c>
      <c r="G1391" s="33" t="s">
        <v>481</v>
      </c>
      <c r="H1391" s="33" t="s">
        <v>736</v>
      </c>
      <c r="I1391" s="33" t="s">
        <v>451</v>
      </c>
      <c r="J1391" s="32" t="s">
        <v>1375</v>
      </c>
      <c r="K1391" s="33"/>
      <c r="L1391" s="57" t="str">
        <f>IFERROR(TRIM(INDEX(_xlfn.TEXTSPLIT(Table3[[#This Row],[Name]],"|"),1,2)),"")</f>
        <v>LoLo</v>
      </c>
    </row>
    <row r="1392" spans="1:12" ht="15" hidden="1" customHeight="1">
      <c r="A1392" s="100" t="s">
        <v>1167</v>
      </c>
      <c r="B1392" s="33" t="s">
        <v>2204</v>
      </c>
      <c r="C1392" s="33" t="s">
        <v>1392</v>
      </c>
      <c r="D1392" s="52" t="s">
        <v>2362</v>
      </c>
      <c r="E1392" s="77" t="str">
        <f>IFERROR(TRIM(INDEX(_xlfn.TEXTSPLIT(Table3[[#This Row],[Name]],"|"),1,2)),"")</f>
        <v/>
      </c>
      <c r="F1392" s="55" t="str">
        <f>VLOOKUP(D1392,REF!$AA$1:$AB$149,2,0)</f>
        <v>FRTS-071-PI-1762B</v>
      </c>
      <c r="G1392" s="55" t="s">
        <v>481</v>
      </c>
      <c r="H1392" s="33" t="s">
        <v>451</v>
      </c>
      <c r="I1392" s="33" t="s">
        <v>451</v>
      </c>
      <c r="J1392" s="90" t="s">
        <v>773</v>
      </c>
      <c r="K1392" s="33"/>
      <c r="L1392" s="57" t="str">
        <f>IFERROR(TRIM(INDEX(_xlfn.TEXTSPLIT(Table3[[#This Row],[Name]],"|"),1,2)),"")</f>
        <v/>
      </c>
    </row>
    <row r="1393" spans="1:12" ht="15" hidden="1" customHeight="1">
      <c r="A1393" s="56" t="s">
        <v>1167</v>
      </c>
      <c r="B1393" s="33" t="s">
        <v>2204</v>
      </c>
      <c r="C1393" s="33" t="s">
        <v>1394</v>
      </c>
      <c r="D1393" s="52" t="s">
        <v>2363</v>
      </c>
      <c r="E1393" s="77" t="str">
        <f>IFERROR(TRIM(INDEX(_xlfn.TEXTSPLIT(Table3[[#This Row],[Name]],"|"),1,2)),"")</f>
        <v>Hi</v>
      </c>
      <c r="F1393" s="33">
        <v>1</v>
      </c>
      <c r="G1393" s="33" t="s">
        <v>481</v>
      </c>
      <c r="H1393" s="33" t="s">
        <v>736</v>
      </c>
      <c r="I1393" s="33" t="s">
        <v>451</v>
      </c>
      <c r="J1393" s="32" t="s">
        <v>1375</v>
      </c>
      <c r="K1393" s="33"/>
      <c r="L1393" s="57" t="str">
        <f>IFERROR(TRIM(INDEX(_xlfn.TEXTSPLIT(Table3[[#This Row],[Name]],"|"),1,2)),"")</f>
        <v>Hi</v>
      </c>
    </row>
    <row r="1394" spans="1:12" ht="15" hidden="1" customHeight="1">
      <c r="A1394" s="100" t="s">
        <v>1167</v>
      </c>
      <c r="B1394" s="33" t="s">
        <v>2204</v>
      </c>
      <c r="C1394" s="33" t="s">
        <v>1395</v>
      </c>
      <c r="D1394" s="52" t="s">
        <v>2364</v>
      </c>
      <c r="E1394" s="77" t="str">
        <f>IFERROR(TRIM(INDEX(_xlfn.TEXTSPLIT(Table3[[#This Row],[Name]],"|"),1,2)),"")</f>
        <v>HiHi</v>
      </c>
      <c r="F1394" s="52"/>
      <c r="G1394" s="33" t="s">
        <v>481</v>
      </c>
      <c r="H1394" s="33" t="s">
        <v>736</v>
      </c>
      <c r="I1394" s="33" t="s">
        <v>451</v>
      </c>
      <c r="J1394" s="90" t="s">
        <v>1375</v>
      </c>
      <c r="K1394" s="33"/>
      <c r="L1394" s="57" t="str">
        <f>IFERROR(TRIM(INDEX(_xlfn.TEXTSPLIT(Table3[[#This Row],[Name]],"|"),1,2)),"")</f>
        <v>HiHi</v>
      </c>
    </row>
    <row r="1395" spans="1:12" ht="15" hidden="1" customHeight="1">
      <c r="A1395" s="56" t="s">
        <v>1167</v>
      </c>
      <c r="B1395" s="33" t="s">
        <v>2204</v>
      </c>
      <c r="C1395" s="33" t="s">
        <v>1396</v>
      </c>
      <c r="D1395" s="52" t="s">
        <v>2365</v>
      </c>
      <c r="E1395" s="77" t="str">
        <f>IFERROR(TRIM(INDEX(_xlfn.TEXTSPLIT(Table3[[#This Row],[Name]],"|"),1,2)),"")</f>
        <v>Lo</v>
      </c>
      <c r="F1395" s="33">
        <v>0.25</v>
      </c>
      <c r="G1395" s="33" t="s">
        <v>481</v>
      </c>
      <c r="H1395" s="33" t="s">
        <v>736</v>
      </c>
      <c r="I1395" s="33" t="s">
        <v>451</v>
      </c>
      <c r="J1395" s="32" t="s">
        <v>1375</v>
      </c>
      <c r="K1395" s="33"/>
      <c r="L1395" s="57" t="str">
        <f>IFERROR(TRIM(INDEX(_xlfn.TEXTSPLIT(Table3[[#This Row],[Name]],"|"),1,2)),"")</f>
        <v>Lo</v>
      </c>
    </row>
    <row r="1396" spans="1:12" ht="15" hidden="1" customHeight="1">
      <c r="A1396" s="100" t="s">
        <v>1167</v>
      </c>
      <c r="B1396" s="33" t="s">
        <v>2204</v>
      </c>
      <c r="C1396" s="33" t="s">
        <v>1397</v>
      </c>
      <c r="D1396" s="52" t="s">
        <v>2366</v>
      </c>
      <c r="E1396" s="77" t="str">
        <f>IFERROR(TRIM(INDEX(_xlfn.TEXTSPLIT(Table3[[#This Row],[Name]],"|"),1,2)),"")</f>
        <v>LoLo</v>
      </c>
      <c r="F1396" s="52"/>
      <c r="G1396" s="33" t="s">
        <v>481</v>
      </c>
      <c r="H1396" s="33" t="s">
        <v>736</v>
      </c>
      <c r="I1396" s="33" t="s">
        <v>451</v>
      </c>
      <c r="J1396" s="90" t="s">
        <v>1375</v>
      </c>
      <c r="K1396" s="33"/>
      <c r="L1396" s="57" t="str">
        <f>IFERROR(TRIM(INDEX(_xlfn.TEXTSPLIT(Table3[[#This Row],[Name]],"|"),1,2)),"")</f>
        <v>LoLo</v>
      </c>
    </row>
    <row r="1397" spans="1:12" ht="15" hidden="1" customHeight="1">
      <c r="A1397" s="56" t="s">
        <v>1167</v>
      </c>
      <c r="B1397" s="33" t="s">
        <v>2204</v>
      </c>
      <c r="C1397" s="33" t="s">
        <v>1398</v>
      </c>
      <c r="D1397" s="52" t="s">
        <v>2367</v>
      </c>
      <c r="E1397" s="77" t="str">
        <f>IFERROR(TRIM(INDEX(_xlfn.TEXTSPLIT(Table3[[#This Row],[Name]],"|"),1,2)),"")</f>
        <v/>
      </c>
      <c r="F1397" s="52" t="str">
        <f>VLOOKUP(D1397,REF!$AA$1:$AB$149,2,0)</f>
        <v>FRTS_OPC_FIT_1763</v>
      </c>
      <c r="G1397" s="33" t="s">
        <v>919</v>
      </c>
      <c r="H1397" s="33" t="s">
        <v>451</v>
      </c>
      <c r="I1397" s="33" t="s">
        <v>451</v>
      </c>
      <c r="J1397" s="32" t="s">
        <v>773</v>
      </c>
      <c r="K1397" s="33"/>
      <c r="L1397" s="57" t="str">
        <f>IFERROR(TRIM(INDEX(_xlfn.TEXTSPLIT(Table3[[#This Row],[Name]],"|"),1,2)),"")</f>
        <v/>
      </c>
    </row>
    <row r="1398" spans="1:12" ht="15" hidden="1" customHeight="1">
      <c r="A1398" s="100" t="s">
        <v>1167</v>
      </c>
      <c r="B1398" s="33" t="s">
        <v>2204</v>
      </c>
      <c r="C1398" s="33" t="s">
        <v>1400</v>
      </c>
      <c r="D1398" s="52" t="s">
        <v>2368</v>
      </c>
      <c r="E1398" s="77" t="str">
        <f>IFERROR(TRIM(INDEX(_xlfn.TEXTSPLIT(Table3[[#This Row],[Name]],"|"),1,2)),"")</f>
        <v>Hi</v>
      </c>
      <c r="F1398" s="52">
        <v>6</v>
      </c>
      <c r="G1398" s="33" t="s">
        <v>919</v>
      </c>
      <c r="H1398" s="33" t="s">
        <v>736</v>
      </c>
      <c r="I1398" s="33" t="s">
        <v>451</v>
      </c>
      <c r="J1398" s="90" t="s">
        <v>1375</v>
      </c>
      <c r="K1398" s="33"/>
      <c r="L1398" s="57" t="str">
        <f>IFERROR(TRIM(INDEX(_xlfn.TEXTSPLIT(Table3[[#This Row],[Name]],"|"),1,2)),"")</f>
        <v>Hi</v>
      </c>
    </row>
    <row r="1399" spans="1:12" ht="15" hidden="1" customHeight="1">
      <c r="A1399" s="56" t="s">
        <v>1167</v>
      </c>
      <c r="B1399" s="33" t="s">
        <v>2204</v>
      </c>
      <c r="C1399" s="33" t="s">
        <v>1401</v>
      </c>
      <c r="D1399" s="52" t="s">
        <v>2369</v>
      </c>
      <c r="E1399" s="77" t="str">
        <f>IFERROR(TRIM(INDEX(_xlfn.TEXTSPLIT(Table3[[#This Row],[Name]],"|"),1,2)),"")</f>
        <v>HiHi</v>
      </c>
      <c r="F1399" s="33"/>
      <c r="G1399" s="33" t="s">
        <v>919</v>
      </c>
      <c r="H1399" s="33" t="s">
        <v>736</v>
      </c>
      <c r="I1399" s="33" t="s">
        <v>451</v>
      </c>
      <c r="J1399" s="32" t="s">
        <v>1375</v>
      </c>
      <c r="K1399" s="33"/>
      <c r="L1399" s="57" t="str">
        <f>IFERROR(TRIM(INDEX(_xlfn.TEXTSPLIT(Table3[[#This Row],[Name]],"|"),1,2)),"")</f>
        <v>HiHi</v>
      </c>
    </row>
    <row r="1400" spans="1:12" ht="15" hidden="1" customHeight="1">
      <c r="A1400" s="100" t="s">
        <v>1167</v>
      </c>
      <c r="B1400" s="33" t="s">
        <v>2204</v>
      </c>
      <c r="C1400" s="33" t="s">
        <v>1402</v>
      </c>
      <c r="D1400" s="52" t="s">
        <v>2370</v>
      </c>
      <c r="E1400" s="77" t="str">
        <f>IFERROR(TRIM(INDEX(_xlfn.TEXTSPLIT(Table3[[#This Row],[Name]],"|"),1,2)),"")</f>
        <v>Lo</v>
      </c>
      <c r="F1400" s="52">
        <v>0.5</v>
      </c>
      <c r="G1400" s="33" t="s">
        <v>919</v>
      </c>
      <c r="H1400" s="33" t="s">
        <v>736</v>
      </c>
      <c r="I1400" s="33" t="s">
        <v>451</v>
      </c>
      <c r="J1400" s="90" t="s">
        <v>1375</v>
      </c>
      <c r="K1400" s="33"/>
      <c r="L1400" s="57" t="str">
        <f>IFERROR(TRIM(INDEX(_xlfn.TEXTSPLIT(Table3[[#This Row],[Name]],"|"),1,2)),"")</f>
        <v>Lo</v>
      </c>
    </row>
    <row r="1401" spans="1:12" ht="15" hidden="1" customHeight="1">
      <c r="A1401" s="56" t="s">
        <v>1167</v>
      </c>
      <c r="B1401" s="33" t="s">
        <v>2204</v>
      </c>
      <c r="C1401" s="33" t="s">
        <v>1403</v>
      </c>
      <c r="D1401" s="52" t="s">
        <v>2371</v>
      </c>
      <c r="E1401" s="77" t="str">
        <f>IFERROR(TRIM(INDEX(_xlfn.TEXTSPLIT(Table3[[#This Row],[Name]],"|"),1,2)),"")</f>
        <v>LoLo</v>
      </c>
      <c r="F1401" s="33"/>
      <c r="G1401" s="33" t="s">
        <v>919</v>
      </c>
      <c r="H1401" s="33" t="s">
        <v>736</v>
      </c>
      <c r="I1401" s="33" t="s">
        <v>451</v>
      </c>
      <c r="J1401" s="32" t="s">
        <v>1375</v>
      </c>
      <c r="K1401" s="33"/>
      <c r="L1401" s="57" t="str">
        <f>IFERROR(TRIM(INDEX(_xlfn.TEXTSPLIT(Table3[[#This Row],[Name]],"|"),1,2)),"")</f>
        <v>LoLo</v>
      </c>
    </row>
    <row r="1402" spans="1:12" ht="15" hidden="1" customHeight="1">
      <c r="A1402" s="100" t="s">
        <v>1167</v>
      </c>
      <c r="B1402" s="33" t="s">
        <v>2204</v>
      </c>
      <c r="C1402" s="33" t="s">
        <v>1404</v>
      </c>
      <c r="D1402" s="52" t="s">
        <v>2372</v>
      </c>
      <c r="E1402" s="77" t="str">
        <f>IFERROR(TRIM(INDEX(_xlfn.TEXTSPLIT(Table3[[#This Row],[Name]],"|"),1,2)),"")</f>
        <v/>
      </c>
      <c r="F1402" s="52" t="str">
        <f>VLOOKUP(D1402,REF!$AA$1:$AB$149,2,0)</f>
        <v>FRTS_OPC_FIT_1760</v>
      </c>
      <c r="G1402" s="33" t="s">
        <v>919</v>
      </c>
      <c r="H1402" s="33" t="s">
        <v>451</v>
      </c>
      <c r="I1402" s="33" t="s">
        <v>451</v>
      </c>
      <c r="J1402" s="90" t="s">
        <v>773</v>
      </c>
      <c r="K1402" s="33"/>
      <c r="L1402" s="57" t="str">
        <f>IFERROR(TRIM(INDEX(_xlfn.TEXTSPLIT(Table3[[#This Row],[Name]],"|"),1,2)),"")</f>
        <v/>
      </c>
    </row>
    <row r="1403" spans="1:12" ht="15" hidden="1" customHeight="1">
      <c r="A1403" s="56" t="s">
        <v>1167</v>
      </c>
      <c r="B1403" s="33" t="s">
        <v>2204</v>
      </c>
      <c r="C1403" s="33" t="s">
        <v>1406</v>
      </c>
      <c r="D1403" s="52" t="s">
        <v>2373</v>
      </c>
      <c r="E1403" s="77" t="str">
        <f>IFERROR(TRIM(INDEX(_xlfn.TEXTSPLIT(Table3[[#This Row],[Name]],"|"),1,2)),"")</f>
        <v>Hi</v>
      </c>
      <c r="F1403" s="33">
        <v>6</v>
      </c>
      <c r="G1403" s="33" t="s">
        <v>919</v>
      </c>
      <c r="H1403" s="33" t="s">
        <v>736</v>
      </c>
      <c r="I1403" s="33" t="s">
        <v>451</v>
      </c>
      <c r="J1403" s="32" t="s">
        <v>1375</v>
      </c>
      <c r="K1403" s="33"/>
      <c r="L1403" s="57" t="str">
        <f>IFERROR(TRIM(INDEX(_xlfn.TEXTSPLIT(Table3[[#This Row],[Name]],"|"),1,2)),"")</f>
        <v>Hi</v>
      </c>
    </row>
    <row r="1404" spans="1:12" ht="15" hidden="1" customHeight="1">
      <c r="A1404" s="100" t="s">
        <v>1167</v>
      </c>
      <c r="B1404" s="33" t="s">
        <v>2204</v>
      </c>
      <c r="C1404" s="33" t="s">
        <v>1407</v>
      </c>
      <c r="D1404" s="52" t="s">
        <v>2374</v>
      </c>
      <c r="E1404" s="77" t="str">
        <f>IFERROR(TRIM(INDEX(_xlfn.TEXTSPLIT(Table3[[#This Row],[Name]],"|"),1,2)),"")</f>
        <v>HiHi</v>
      </c>
      <c r="F1404" s="52"/>
      <c r="G1404" s="33" t="s">
        <v>919</v>
      </c>
      <c r="H1404" s="33" t="s">
        <v>736</v>
      </c>
      <c r="I1404" s="33" t="s">
        <v>451</v>
      </c>
      <c r="J1404" s="90" t="s">
        <v>1375</v>
      </c>
      <c r="K1404" s="33"/>
      <c r="L1404" s="57" t="str">
        <f>IFERROR(TRIM(INDEX(_xlfn.TEXTSPLIT(Table3[[#This Row],[Name]],"|"),1,2)),"")</f>
        <v>HiHi</v>
      </c>
    </row>
    <row r="1405" spans="1:12" ht="15" hidden="1" customHeight="1">
      <c r="A1405" s="56" t="s">
        <v>1167</v>
      </c>
      <c r="B1405" s="33" t="s">
        <v>2204</v>
      </c>
      <c r="C1405" s="33" t="s">
        <v>1408</v>
      </c>
      <c r="D1405" s="52" t="s">
        <v>2375</v>
      </c>
      <c r="E1405" s="77" t="str">
        <f>IFERROR(TRIM(INDEX(_xlfn.TEXTSPLIT(Table3[[#This Row],[Name]],"|"),1,2)),"")</f>
        <v>Lo</v>
      </c>
      <c r="F1405" s="33">
        <v>0.5</v>
      </c>
      <c r="G1405" s="33" t="s">
        <v>919</v>
      </c>
      <c r="H1405" s="33" t="s">
        <v>736</v>
      </c>
      <c r="I1405" s="33" t="s">
        <v>451</v>
      </c>
      <c r="J1405" s="32" t="s">
        <v>1375</v>
      </c>
      <c r="K1405" s="33"/>
      <c r="L1405" s="57" t="str">
        <f>IFERROR(TRIM(INDEX(_xlfn.TEXTSPLIT(Table3[[#This Row],[Name]],"|"),1,2)),"")</f>
        <v>Lo</v>
      </c>
    </row>
    <row r="1406" spans="1:12" ht="15" hidden="1" customHeight="1">
      <c r="A1406" s="100" t="s">
        <v>1167</v>
      </c>
      <c r="B1406" s="33" t="s">
        <v>2204</v>
      </c>
      <c r="C1406" s="33" t="s">
        <v>1409</v>
      </c>
      <c r="D1406" s="52" t="s">
        <v>2376</v>
      </c>
      <c r="E1406" s="77" t="str">
        <f>IFERROR(TRIM(INDEX(_xlfn.TEXTSPLIT(Table3[[#This Row],[Name]],"|"),1,2)),"")</f>
        <v>LoLo</v>
      </c>
      <c r="F1406" s="52"/>
      <c r="G1406" s="33" t="s">
        <v>919</v>
      </c>
      <c r="H1406" s="33" t="s">
        <v>736</v>
      </c>
      <c r="I1406" s="33" t="s">
        <v>451</v>
      </c>
      <c r="J1406" s="90" t="s">
        <v>1375</v>
      </c>
      <c r="K1406" s="33"/>
      <c r="L1406" s="57" t="str">
        <f>IFERROR(TRIM(INDEX(_xlfn.TEXTSPLIT(Table3[[#This Row],[Name]],"|"),1,2)),"")</f>
        <v>LoLo</v>
      </c>
    </row>
    <row r="1407" spans="1:12" ht="15" hidden="1" customHeight="1">
      <c r="A1407" s="56" t="s">
        <v>1167</v>
      </c>
      <c r="B1407" s="33" t="s">
        <v>2204</v>
      </c>
      <c r="C1407" s="33" t="s">
        <v>1414</v>
      </c>
      <c r="D1407" s="52" t="s">
        <v>2377</v>
      </c>
      <c r="E1407" s="77" t="str">
        <f>IFERROR(TRIM(INDEX(_xlfn.TEXTSPLIT(Table3[[#This Row],[Name]],"|"),1,2)),"")</f>
        <v/>
      </c>
      <c r="F1407" s="78" t="s">
        <v>2378</v>
      </c>
      <c r="G1407" s="55"/>
      <c r="H1407" s="33" t="s">
        <v>474</v>
      </c>
      <c r="I1407" s="33" t="s">
        <v>474</v>
      </c>
      <c r="J1407" s="32" t="s">
        <v>773</v>
      </c>
      <c r="K1407" s="33"/>
      <c r="L1407" s="57" t="str">
        <f>IFERROR(TRIM(INDEX(_xlfn.TEXTSPLIT(Table3[[#This Row],[Name]],"|"),1,2)),"")</f>
        <v/>
      </c>
    </row>
    <row r="1408" spans="1:12" ht="15" hidden="1" customHeight="1">
      <c r="A1408" s="100" t="s">
        <v>1167</v>
      </c>
      <c r="B1408" s="33" t="s">
        <v>2204</v>
      </c>
      <c r="C1408" s="33" t="s">
        <v>1417</v>
      </c>
      <c r="D1408" s="52" t="s">
        <v>2379</v>
      </c>
      <c r="E1408" s="77" t="str">
        <f>IFERROR(TRIM(INDEX(_xlfn.TEXTSPLIT(Table3[[#This Row],[Name]],"|"),1,2)),"")</f>
        <v/>
      </c>
      <c r="F1408" s="78" t="s">
        <v>2380</v>
      </c>
      <c r="G1408" s="55"/>
      <c r="H1408" s="52" t="s">
        <v>474</v>
      </c>
      <c r="I1408" s="52" t="s">
        <v>474</v>
      </c>
      <c r="J1408" s="90" t="s">
        <v>773</v>
      </c>
      <c r="K1408" s="33"/>
      <c r="L1408" s="57" t="str">
        <f>IFERROR(TRIM(INDEX(_xlfn.TEXTSPLIT(Table3[[#This Row],[Name]],"|"),1,2)),"")</f>
        <v/>
      </c>
    </row>
    <row r="1409" spans="1:12" ht="15" hidden="1" customHeight="1">
      <c r="A1409" s="56" t="s">
        <v>1167</v>
      </c>
      <c r="B1409" s="33" t="s">
        <v>2204</v>
      </c>
      <c r="C1409" s="33" t="s">
        <v>1445</v>
      </c>
      <c r="D1409" s="52" t="s">
        <v>2381</v>
      </c>
      <c r="E1409" s="77" t="str">
        <f>IFERROR(TRIM(INDEX(_xlfn.TEXTSPLIT(Table3[[#This Row],[Name]],"|"),1,2)),"")</f>
        <v/>
      </c>
      <c r="F1409" s="55" t="str">
        <f>VLOOKUP(D1409,REF!$AA$1:$AB$149,2,0)</f>
        <v>FRTS-PT-1757A</v>
      </c>
      <c r="G1409" s="55"/>
      <c r="H1409" s="33" t="s">
        <v>451</v>
      </c>
      <c r="I1409" s="33" t="s">
        <v>451</v>
      </c>
      <c r="J1409" s="32"/>
      <c r="K1409" s="33"/>
      <c r="L1409" s="57" t="str">
        <f>IFERROR(TRIM(INDEX(_xlfn.TEXTSPLIT(Table3[[#This Row],[Name]],"|"),1,2)),"")</f>
        <v/>
      </c>
    </row>
    <row r="1410" spans="1:12" ht="15" hidden="1" customHeight="1">
      <c r="A1410" s="100" t="s">
        <v>1167</v>
      </c>
      <c r="B1410" s="33" t="s">
        <v>2204</v>
      </c>
      <c r="C1410" s="33" t="s">
        <v>1447</v>
      </c>
      <c r="D1410" s="52" t="s">
        <v>2382</v>
      </c>
      <c r="E1410" s="77" t="str">
        <f>IFERROR(TRIM(INDEX(_xlfn.TEXTSPLIT(Table3[[#This Row],[Name]],"|"),1,2)),"")</f>
        <v>Hi</v>
      </c>
      <c r="F1410" s="52"/>
      <c r="G1410" s="33"/>
      <c r="H1410" s="33" t="s">
        <v>736</v>
      </c>
      <c r="I1410" s="33" t="s">
        <v>451</v>
      </c>
      <c r="J1410" s="90"/>
      <c r="K1410" s="33"/>
      <c r="L1410" s="57" t="str">
        <f>IFERROR(TRIM(INDEX(_xlfn.TEXTSPLIT(Table3[[#This Row],[Name]],"|"),1,2)),"")</f>
        <v>Hi</v>
      </c>
    </row>
    <row r="1411" spans="1:12" ht="15" hidden="1" customHeight="1">
      <c r="A1411" s="56" t="s">
        <v>1167</v>
      </c>
      <c r="B1411" s="33" t="s">
        <v>2204</v>
      </c>
      <c r="C1411" s="33" t="s">
        <v>1448</v>
      </c>
      <c r="D1411" s="52" t="s">
        <v>2383</v>
      </c>
      <c r="E1411" s="77" t="str">
        <f>IFERROR(TRIM(INDEX(_xlfn.TEXTSPLIT(Table3[[#This Row],[Name]],"|"),1,2)),"")</f>
        <v>HiHi</v>
      </c>
      <c r="F1411" s="33"/>
      <c r="G1411" s="33"/>
      <c r="H1411" s="33" t="s">
        <v>736</v>
      </c>
      <c r="I1411" s="33" t="s">
        <v>451</v>
      </c>
      <c r="J1411" s="32"/>
      <c r="K1411" s="33"/>
      <c r="L1411" s="57" t="str">
        <f>IFERROR(TRIM(INDEX(_xlfn.TEXTSPLIT(Table3[[#This Row],[Name]],"|"),1,2)),"")</f>
        <v>HiHi</v>
      </c>
    </row>
    <row r="1412" spans="1:12" ht="15" hidden="1" customHeight="1">
      <c r="A1412" s="100" t="s">
        <v>1167</v>
      </c>
      <c r="B1412" s="33" t="s">
        <v>2204</v>
      </c>
      <c r="C1412" s="33" t="s">
        <v>1449</v>
      </c>
      <c r="D1412" s="52" t="s">
        <v>2384</v>
      </c>
      <c r="E1412" s="77" t="str">
        <f>IFERROR(TRIM(INDEX(_xlfn.TEXTSPLIT(Table3[[#This Row],[Name]],"|"),1,2)),"")</f>
        <v>Lo</v>
      </c>
      <c r="F1412" s="52"/>
      <c r="G1412" s="33"/>
      <c r="H1412" s="33" t="s">
        <v>736</v>
      </c>
      <c r="I1412" s="33" t="s">
        <v>451</v>
      </c>
      <c r="J1412" s="90"/>
      <c r="K1412" s="33"/>
      <c r="L1412" s="57" t="str">
        <f>IFERROR(TRIM(INDEX(_xlfn.TEXTSPLIT(Table3[[#This Row],[Name]],"|"),1,2)),"")</f>
        <v>Lo</v>
      </c>
    </row>
    <row r="1413" spans="1:12" ht="15" hidden="1" customHeight="1">
      <c r="A1413" s="56" t="s">
        <v>1167</v>
      </c>
      <c r="B1413" s="33" t="s">
        <v>2204</v>
      </c>
      <c r="C1413" s="33" t="s">
        <v>1450</v>
      </c>
      <c r="D1413" s="52" t="s">
        <v>2385</v>
      </c>
      <c r="E1413" s="77" t="str">
        <f>IFERROR(TRIM(INDEX(_xlfn.TEXTSPLIT(Table3[[#This Row],[Name]],"|"),1,2)),"")</f>
        <v>LoLo</v>
      </c>
      <c r="F1413" s="33"/>
      <c r="G1413" s="33"/>
      <c r="H1413" s="33" t="s">
        <v>736</v>
      </c>
      <c r="I1413" s="33" t="s">
        <v>451</v>
      </c>
      <c r="J1413" s="32"/>
      <c r="K1413" s="33"/>
      <c r="L1413" s="57" t="str">
        <f>IFERROR(TRIM(INDEX(_xlfn.TEXTSPLIT(Table3[[#This Row],[Name]],"|"),1,2)),"")</f>
        <v>LoLo</v>
      </c>
    </row>
    <row r="1414" spans="1:12" ht="15" hidden="1" customHeight="1">
      <c r="A1414" s="100" t="s">
        <v>1167</v>
      </c>
      <c r="B1414" s="33" t="s">
        <v>2204</v>
      </c>
      <c r="C1414" s="33" t="s">
        <v>1451</v>
      </c>
      <c r="D1414" s="52" t="s">
        <v>2386</v>
      </c>
      <c r="E1414" s="77" t="str">
        <f>IFERROR(TRIM(INDEX(_xlfn.TEXTSPLIT(Table3[[#This Row],[Name]],"|"),1,2)),"")</f>
        <v>Pre-alarm Hi</v>
      </c>
      <c r="F1414" s="52"/>
      <c r="G1414" s="33"/>
      <c r="H1414" s="33" t="s">
        <v>736</v>
      </c>
      <c r="I1414" s="33" t="s">
        <v>451</v>
      </c>
      <c r="J1414" s="90"/>
      <c r="K1414" s="33"/>
      <c r="L1414" s="57" t="str">
        <f>IFERROR(TRIM(INDEX(_xlfn.TEXTSPLIT(Table3[[#This Row],[Name]],"|"),1,2)),"")</f>
        <v>Pre-alarm Hi</v>
      </c>
    </row>
    <row r="1415" spans="1:12" ht="15" hidden="1" customHeight="1">
      <c r="A1415" s="56" t="s">
        <v>1167</v>
      </c>
      <c r="B1415" s="33" t="s">
        <v>2204</v>
      </c>
      <c r="C1415" s="33" t="s">
        <v>1452</v>
      </c>
      <c r="D1415" s="52" t="s">
        <v>2387</v>
      </c>
      <c r="E1415" s="77" t="str">
        <f>IFERROR(TRIM(INDEX(_xlfn.TEXTSPLIT(Table3[[#This Row],[Name]],"|"),1,2)),"")</f>
        <v>Pre-alarm Lo</v>
      </c>
      <c r="F1415" s="33"/>
      <c r="G1415" s="33"/>
      <c r="H1415" s="33" t="s">
        <v>736</v>
      </c>
      <c r="I1415" s="33" t="s">
        <v>451</v>
      </c>
      <c r="J1415" s="32"/>
      <c r="K1415" s="33"/>
      <c r="L1415" s="57" t="str">
        <f>IFERROR(TRIM(INDEX(_xlfn.TEXTSPLIT(Table3[[#This Row],[Name]],"|"),1,2)),"")</f>
        <v>Pre-alarm Lo</v>
      </c>
    </row>
    <row r="1416" spans="1:12" ht="15" hidden="1" customHeight="1">
      <c r="A1416" s="100" t="s">
        <v>1167</v>
      </c>
      <c r="B1416" s="33" t="s">
        <v>2204</v>
      </c>
      <c r="C1416" s="33" t="s">
        <v>1453</v>
      </c>
      <c r="D1416" s="52" t="s">
        <v>2388</v>
      </c>
      <c r="E1416" s="77" t="str">
        <f>IFERROR(TRIM(INDEX(_xlfn.TEXTSPLIT(Table3[[#This Row],[Name]],"|"),1,2)),"")</f>
        <v/>
      </c>
      <c r="F1416" s="55" t="str">
        <f>VLOOKUP(D1416,REF!$AA$1:$AB$149,2,0)</f>
        <v>FRTS-PIT-1757B</v>
      </c>
      <c r="G1416" s="55"/>
      <c r="H1416" s="33" t="s">
        <v>451</v>
      </c>
      <c r="I1416" s="33" t="s">
        <v>451</v>
      </c>
      <c r="J1416" s="90"/>
      <c r="K1416" s="33"/>
      <c r="L1416" s="57" t="str">
        <f>IFERROR(TRIM(INDEX(_xlfn.TEXTSPLIT(Table3[[#This Row],[Name]],"|"),1,2)),"")</f>
        <v/>
      </c>
    </row>
    <row r="1417" spans="1:12" ht="15" hidden="1" customHeight="1">
      <c r="A1417" s="56" t="s">
        <v>1167</v>
      </c>
      <c r="B1417" s="33" t="s">
        <v>2204</v>
      </c>
      <c r="C1417" s="33" t="s">
        <v>1455</v>
      </c>
      <c r="D1417" s="52" t="s">
        <v>2389</v>
      </c>
      <c r="E1417" s="77" t="str">
        <f>IFERROR(TRIM(INDEX(_xlfn.TEXTSPLIT(Table3[[#This Row],[Name]],"|"),1,2)),"")</f>
        <v>Hi</v>
      </c>
      <c r="F1417" s="33"/>
      <c r="G1417" s="33"/>
      <c r="H1417" s="33" t="s">
        <v>736</v>
      </c>
      <c r="I1417" s="33" t="s">
        <v>451</v>
      </c>
      <c r="J1417" s="32"/>
      <c r="K1417" s="33"/>
      <c r="L1417" s="57" t="str">
        <f>IFERROR(TRIM(INDEX(_xlfn.TEXTSPLIT(Table3[[#This Row],[Name]],"|"),1,2)),"")</f>
        <v>Hi</v>
      </c>
    </row>
    <row r="1418" spans="1:12" ht="15" hidden="1" customHeight="1">
      <c r="A1418" s="100" t="s">
        <v>1167</v>
      </c>
      <c r="B1418" s="33" t="s">
        <v>2204</v>
      </c>
      <c r="C1418" s="33" t="s">
        <v>1456</v>
      </c>
      <c r="D1418" s="52" t="s">
        <v>2390</v>
      </c>
      <c r="E1418" s="77" t="str">
        <f>IFERROR(TRIM(INDEX(_xlfn.TEXTSPLIT(Table3[[#This Row],[Name]],"|"),1,2)),"")</f>
        <v>HiHi</v>
      </c>
      <c r="F1418" s="52"/>
      <c r="G1418" s="33"/>
      <c r="H1418" s="33" t="s">
        <v>736</v>
      </c>
      <c r="I1418" s="33" t="s">
        <v>451</v>
      </c>
      <c r="J1418" s="90"/>
      <c r="K1418" s="33"/>
      <c r="L1418" s="57" t="str">
        <f>IFERROR(TRIM(INDEX(_xlfn.TEXTSPLIT(Table3[[#This Row],[Name]],"|"),1,2)),"")</f>
        <v>HiHi</v>
      </c>
    </row>
    <row r="1419" spans="1:12" ht="15" hidden="1" customHeight="1">
      <c r="A1419" s="56" t="s">
        <v>1167</v>
      </c>
      <c r="B1419" s="33" t="s">
        <v>2204</v>
      </c>
      <c r="C1419" s="33" t="s">
        <v>1457</v>
      </c>
      <c r="D1419" s="52" t="s">
        <v>2391</v>
      </c>
      <c r="E1419" s="77" t="str">
        <f>IFERROR(TRIM(INDEX(_xlfn.TEXTSPLIT(Table3[[#This Row],[Name]],"|"),1,2)),"")</f>
        <v>Lo</v>
      </c>
      <c r="F1419" s="33"/>
      <c r="G1419" s="33"/>
      <c r="H1419" s="33" t="s">
        <v>736</v>
      </c>
      <c r="I1419" s="33" t="s">
        <v>451</v>
      </c>
      <c r="J1419" s="32"/>
      <c r="K1419" s="33"/>
      <c r="L1419" s="57" t="str">
        <f>IFERROR(TRIM(INDEX(_xlfn.TEXTSPLIT(Table3[[#This Row],[Name]],"|"),1,2)),"")</f>
        <v>Lo</v>
      </c>
    </row>
    <row r="1420" spans="1:12" ht="15" hidden="1" customHeight="1">
      <c r="A1420" s="100" t="s">
        <v>1167</v>
      </c>
      <c r="B1420" s="33" t="s">
        <v>2204</v>
      </c>
      <c r="C1420" s="33" t="s">
        <v>1458</v>
      </c>
      <c r="D1420" s="52" t="s">
        <v>2392</v>
      </c>
      <c r="E1420" s="77" t="str">
        <f>IFERROR(TRIM(INDEX(_xlfn.TEXTSPLIT(Table3[[#This Row],[Name]],"|"),1,2)),"")</f>
        <v>LoLo</v>
      </c>
      <c r="F1420" s="52"/>
      <c r="G1420" s="33"/>
      <c r="H1420" s="33" t="s">
        <v>736</v>
      </c>
      <c r="I1420" s="33" t="s">
        <v>451</v>
      </c>
      <c r="J1420" s="90"/>
      <c r="K1420" s="33"/>
      <c r="L1420" s="57" t="str">
        <f>IFERROR(TRIM(INDEX(_xlfn.TEXTSPLIT(Table3[[#This Row],[Name]],"|"),1,2)),"")</f>
        <v>LoLo</v>
      </c>
    </row>
    <row r="1421" spans="1:12" ht="15" hidden="1" customHeight="1">
      <c r="A1421" s="56" t="s">
        <v>1167</v>
      </c>
      <c r="B1421" s="33" t="s">
        <v>2204</v>
      </c>
      <c r="C1421" s="33" t="s">
        <v>1459</v>
      </c>
      <c r="D1421" s="52" t="s">
        <v>2393</v>
      </c>
      <c r="E1421" s="77" t="str">
        <f>IFERROR(TRIM(INDEX(_xlfn.TEXTSPLIT(Table3[[#This Row],[Name]],"|"),1,2)),"")</f>
        <v>Pre-alarm Hi</v>
      </c>
      <c r="F1421" s="33"/>
      <c r="G1421" s="33"/>
      <c r="H1421" s="33" t="s">
        <v>736</v>
      </c>
      <c r="I1421" s="33" t="s">
        <v>451</v>
      </c>
      <c r="J1421" s="32"/>
      <c r="K1421" s="33"/>
      <c r="L1421" s="57" t="str">
        <f>IFERROR(TRIM(INDEX(_xlfn.TEXTSPLIT(Table3[[#This Row],[Name]],"|"),1,2)),"")</f>
        <v>Pre-alarm Hi</v>
      </c>
    </row>
    <row r="1422" spans="1:12" ht="15" hidden="1" customHeight="1">
      <c r="A1422" s="100" t="s">
        <v>1167</v>
      </c>
      <c r="B1422" s="33" t="s">
        <v>2204</v>
      </c>
      <c r="C1422" s="33" t="s">
        <v>1460</v>
      </c>
      <c r="D1422" s="52" t="s">
        <v>2394</v>
      </c>
      <c r="E1422" s="77" t="str">
        <f>IFERROR(TRIM(INDEX(_xlfn.TEXTSPLIT(Table3[[#This Row],[Name]],"|"),1,2)),"")</f>
        <v>Pre-alarm Lo</v>
      </c>
      <c r="F1422" s="52"/>
      <c r="G1422" s="33"/>
      <c r="H1422" s="33" t="s">
        <v>736</v>
      </c>
      <c r="I1422" s="33" t="s">
        <v>451</v>
      </c>
      <c r="J1422" s="90"/>
      <c r="K1422" s="33"/>
      <c r="L1422" s="57" t="str">
        <f>IFERROR(TRIM(INDEX(_xlfn.TEXTSPLIT(Table3[[#This Row],[Name]],"|"),1,2)),"")</f>
        <v>Pre-alarm Lo</v>
      </c>
    </row>
    <row r="1423" spans="1:12" ht="15" hidden="1" customHeight="1">
      <c r="A1423" s="56" t="s">
        <v>1167</v>
      </c>
      <c r="B1423" s="33" t="s">
        <v>2204</v>
      </c>
      <c r="C1423" s="33" t="s">
        <v>1505</v>
      </c>
      <c r="D1423" s="52" t="s">
        <v>2395</v>
      </c>
      <c r="E1423" s="77" t="str">
        <f>IFERROR(TRIM(INDEX(_xlfn.TEXTSPLIT(Table3[[#This Row],[Name]],"|"),1,2)),"")</f>
        <v/>
      </c>
      <c r="F1423" s="52" t="str">
        <f>VLOOKUP(D1423,REF!$AA$1:$AB$149,2,0)</f>
        <v>FRTS-PT-1771A</v>
      </c>
      <c r="G1423" s="33"/>
      <c r="H1423" s="33" t="s">
        <v>451</v>
      </c>
      <c r="I1423" s="33" t="s">
        <v>451</v>
      </c>
      <c r="J1423" s="32"/>
      <c r="K1423" s="33"/>
      <c r="L1423" s="57" t="str">
        <f>IFERROR(TRIM(INDEX(_xlfn.TEXTSPLIT(Table3[[#This Row],[Name]],"|"),1,2)),"")</f>
        <v/>
      </c>
    </row>
    <row r="1424" spans="1:12" ht="15" hidden="1" customHeight="1">
      <c r="A1424" s="100" t="s">
        <v>1167</v>
      </c>
      <c r="B1424" s="33" t="s">
        <v>2204</v>
      </c>
      <c r="C1424" s="33" t="s">
        <v>1507</v>
      </c>
      <c r="D1424" s="52" t="s">
        <v>2396</v>
      </c>
      <c r="E1424" s="77" t="str">
        <f>IFERROR(TRIM(INDEX(_xlfn.TEXTSPLIT(Table3[[#This Row],[Name]],"|"),1,2)),"")</f>
        <v>Hi</v>
      </c>
      <c r="F1424" s="52"/>
      <c r="G1424" s="33"/>
      <c r="H1424" s="33" t="s">
        <v>736</v>
      </c>
      <c r="I1424" s="33" t="s">
        <v>451</v>
      </c>
      <c r="J1424" s="90"/>
      <c r="K1424" s="33"/>
      <c r="L1424" s="57" t="str">
        <f>IFERROR(TRIM(INDEX(_xlfn.TEXTSPLIT(Table3[[#This Row],[Name]],"|"),1,2)),"")</f>
        <v>Hi</v>
      </c>
    </row>
    <row r="1425" spans="1:12" ht="15" hidden="1" customHeight="1">
      <c r="A1425" s="56" t="s">
        <v>1167</v>
      </c>
      <c r="B1425" s="33" t="s">
        <v>2204</v>
      </c>
      <c r="C1425" s="33" t="s">
        <v>1508</v>
      </c>
      <c r="D1425" s="52" t="s">
        <v>2397</v>
      </c>
      <c r="E1425" s="77" t="str">
        <f>IFERROR(TRIM(INDEX(_xlfn.TEXTSPLIT(Table3[[#This Row],[Name]],"|"),1,2)),"")</f>
        <v>HiHi</v>
      </c>
      <c r="F1425" s="33"/>
      <c r="G1425" s="33"/>
      <c r="H1425" s="33" t="s">
        <v>736</v>
      </c>
      <c r="I1425" s="33" t="s">
        <v>451</v>
      </c>
      <c r="J1425" s="32"/>
      <c r="K1425" s="33"/>
      <c r="L1425" s="57" t="str">
        <f>IFERROR(TRIM(INDEX(_xlfn.TEXTSPLIT(Table3[[#This Row],[Name]],"|"),1,2)),"")</f>
        <v>HiHi</v>
      </c>
    </row>
    <row r="1426" spans="1:12" ht="15" hidden="1" customHeight="1">
      <c r="A1426" s="100" t="s">
        <v>1167</v>
      </c>
      <c r="B1426" s="33" t="s">
        <v>2204</v>
      </c>
      <c r="C1426" s="33" t="s">
        <v>1509</v>
      </c>
      <c r="D1426" s="52" t="s">
        <v>2398</v>
      </c>
      <c r="E1426" s="77" t="str">
        <f>IFERROR(TRIM(INDEX(_xlfn.TEXTSPLIT(Table3[[#This Row],[Name]],"|"),1,2)),"")</f>
        <v>Pre-alarm Hi</v>
      </c>
      <c r="F1426" s="52"/>
      <c r="G1426" s="33"/>
      <c r="H1426" s="33" t="s">
        <v>736</v>
      </c>
      <c r="I1426" s="33" t="s">
        <v>451</v>
      </c>
      <c r="J1426" s="90"/>
      <c r="K1426" s="33"/>
      <c r="L1426" s="57" t="str">
        <f>IFERROR(TRIM(INDEX(_xlfn.TEXTSPLIT(Table3[[#This Row],[Name]],"|"),1,2)),"")</f>
        <v>Pre-alarm Hi</v>
      </c>
    </row>
    <row r="1427" spans="1:12" ht="15" hidden="1" customHeight="1">
      <c r="A1427" s="56" t="s">
        <v>1167</v>
      </c>
      <c r="B1427" s="33" t="s">
        <v>2204</v>
      </c>
      <c r="C1427" s="33" t="s">
        <v>1510</v>
      </c>
      <c r="D1427" s="52" t="s">
        <v>2399</v>
      </c>
      <c r="E1427" s="77" t="str">
        <f>IFERROR(TRIM(INDEX(_xlfn.TEXTSPLIT(Table3[[#This Row],[Name]],"|"),1,2)),"")</f>
        <v/>
      </c>
      <c r="F1427" s="52" t="str">
        <f>VLOOKUP(D1427,REF!$AA$1:$AB$149,2,0)</f>
        <v>FRTS-PT-1772A</v>
      </c>
      <c r="G1427" s="33"/>
      <c r="H1427" s="33" t="s">
        <v>451</v>
      </c>
      <c r="I1427" s="33" t="s">
        <v>451</v>
      </c>
      <c r="J1427" s="32"/>
      <c r="K1427" s="33"/>
      <c r="L1427" s="57" t="str">
        <f>IFERROR(TRIM(INDEX(_xlfn.TEXTSPLIT(Table3[[#This Row],[Name]],"|"),1,2)),"")</f>
        <v/>
      </c>
    </row>
    <row r="1428" spans="1:12" ht="15" hidden="1" customHeight="1">
      <c r="A1428" s="100" t="s">
        <v>1167</v>
      </c>
      <c r="B1428" s="33" t="s">
        <v>2204</v>
      </c>
      <c r="C1428" s="33" t="s">
        <v>1512</v>
      </c>
      <c r="D1428" s="52" t="s">
        <v>2400</v>
      </c>
      <c r="E1428" s="77" t="str">
        <f>IFERROR(TRIM(INDEX(_xlfn.TEXTSPLIT(Table3[[#This Row],[Name]],"|"),1,2)),"")</f>
        <v>Hi</v>
      </c>
      <c r="F1428" s="52"/>
      <c r="G1428" s="33"/>
      <c r="H1428" s="33" t="s">
        <v>736</v>
      </c>
      <c r="I1428" s="33" t="s">
        <v>451</v>
      </c>
      <c r="J1428" s="90"/>
      <c r="K1428" s="33"/>
      <c r="L1428" s="57" t="str">
        <f>IFERROR(TRIM(INDEX(_xlfn.TEXTSPLIT(Table3[[#This Row],[Name]],"|"),1,2)),"")</f>
        <v>Hi</v>
      </c>
    </row>
    <row r="1429" spans="1:12" ht="15" hidden="1" customHeight="1">
      <c r="A1429" s="56" t="s">
        <v>1167</v>
      </c>
      <c r="B1429" s="33" t="s">
        <v>2204</v>
      </c>
      <c r="C1429" s="33" t="s">
        <v>1513</v>
      </c>
      <c r="D1429" s="52" t="s">
        <v>2401</v>
      </c>
      <c r="E1429" s="77" t="str">
        <f>IFERROR(TRIM(INDEX(_xlfn.TEXTSPLIT(Table3[[#This Row],[Name]],"|"),1,2)),"")</f>
        <v>HiHi</v>
      </c>
      <c r="F1429" s="33"/>
      <c r="G1429" s="33"/>
      <c r="H1429" s="33" t="s">
        <v>736</v>
      </c>
      <c r="I1429" s="33" t="s">
        <v>451</v>
      </c>
      <c r="J1429" s="32"/>
      <c r="K1429" s="33"/>
      <c r="L1429" s="57" t="str">
        <f>IFERROR(TRIM(INDEX(_xlfn.TEXTSPLIT(Table3[[#This Row],[Name]],"|"),1,2)),"")</f>
        <v>HiHi</v>
      </c>
    </row>
    <row r="1430" spans="1:12" ht="15" hidden="1" customHeight="1">
      <c r="A1430" s="100" t="s">
        <v>1167</v>
      </c>
      <c r="B1430" s="33" t="s">
        <v>2204</v>
      </c>
      <c r="C1430" s="33" t="s">
        <v>1514</v>
      </c>
      <c r="D1430" s="52" t="s">
        <v>2402</v>
      </c>
      <c r="E1430" s="77" t="str">
        <f>IFERROR(TRIM(INDEX(_xlfn.TEXTSPLIT(Table3[[#This Row],[Name]],"|"),1,2)),"")</f>
        <v>Pre-alarm Hi</v>
      </c>
      <c r="F1430" s="52"/>
      <c r="G1430" s="33"/>
      <c r="H1430" s="33" t="s">
        <v>736</v>
      </c>
      <c r="I1430" s="33" t="s">
        <v>451</v>
      </c>
      <c r="J1430" s="90"/>
      <c r="K1430" s="33"/>
      <c r="L1430" s="57" t="str">
        <f>IFERROR(TRIM(INDEX(_xlfn.TEXTSPLIT(Table3[[#This Row],[Name]],"|"),1,2)),"")</f>
        <v>Pre-alarm Hi</v>
      </c>
    </row>
    <row r="1431" spans="1:12" ht="15" hidden="1" customHeight="1">
      <c r="A1431" s="56" t="s">
        <v>1167</v>
      </c>
      <c r="B1431" s="33" t="s">
        <v>2204</v>
      </c>
      <c r="C1431" s="33" t="s">
        <v>1515</v>
      </c>
      <c r="D1431" s="52" t="s">
        <v>2403</v>
      </c>
      <c r="E1431" s="77" t="str">
        <f>IFERROR(TRIM(INDEX(_xlfn.TEXTSPLIT(Table3[[#This Row],[Name]],"|"),1,2)),"")</f>
        <v/>
      </c>
      <c r="F1431" s="52" t="str">
        <f>VLOOKUP(D1431,REF!$AA$1:$AB$149,2,0)</f>
        <v>FRTS-PT-1752A</v>
      </c>
      <c r="G1431" s="33" t="s">
        <v>932</v>
      </c>
      <c r="H1431" s="33" t="s">
        <v>451</v>
      </c>
      <c r="I1431" s="33" t="s">
        <v>451</v>
      </c>
      <c r="J1431" s="32"/>
      <c r="K1431" s="33"/>
      <c r="L1431" s="57" t="str">
        <f>IFERROR(TRIM(INDEX(_xlfn.TEXTSPLIT(Table3[[#This Row],[Name]],"|"),1,2)),"")</f>
        <v/>
      </c>
    </row>
    <row r="1432" spans="1:12" ht="15" hidden="1" customHeight="1">
      <c r="A1432" s="100" t="s">
        <v>1167</v>
      </c>
      <c r="B1432" s="33" t="s">
        <v>2204</v>
      </c>
      <c r="C1432" s="33" t="s">
        <v>1517</v>
      </c>
      <c r="D1432" s="52" t="s">
        <v>2404</v>
      </c>
      <c r="E1432" s="77" t="str">
        <f>IFERROR(TRIM(INDEX(_xlfn.TEXTSPLIT(Table3[[#This Row],[Name]],"|"),1,2)),"")</f>
        <v>Hi</v>
      </c>
      <c r="F1432" s="52"/>
      <c r="G1432" s="33" t="s">
        <v>932</v>
      </c>
      <c r="H1432" s="33" t="s">
        <v>736</v>
      </c>
      <c r="I1432" s="33" t="s">
        <v>451</v>
      </c>
      <c r="J1432" s="90"/>
      <c r="K1432" s="33"/>
      <c r="L1432" s="57" t="str">
        <f>IFERROR(TRIM(INDEX(_xlfn.TEXTSPLIT(Table3[[#This Row],[Name]],"|"),1,2)),"")</f>
        <v>Hi</v>
      </c>
    </row>
    <row r="1433" spans="1:12" ht="15" hidden="1" customHeight="1">
      <c r="A1433" s="56" t="s">
        <v>1167</v>
      </c>
      <c r="B1433" s="33" t="s">
        <v>2204</v>
      </c>
      <c r="C1433" s="33" t="s">
        <v>1518</v>
      </c>
      <c r="D1433" s="52" t="s">
        <v>2405</v>
      </c>
      <c r="E1433" s="77" t="str">
        <f>IFERROR(TRIM(INDEX(_xlfn.TEXTSPLIT(Table3[[#This Row],[Name]],"|"),1,2)),"")</f>
        <v>HiHi</v>
      </c>
      <c r="F1433" s="33"/>
      <c r="G1433" s="33" t="s">
        <v>932</v>
      </c>
      <c r="H1433" s="33" t="s">
        <v>736</v>
      </c>
      <c r="I1433" s="33" t="s">
        <v>451</v>
      </c>
      <c r="J1433" s="32"/>
      <c r="K1433" s="33"/>
      <c r="L1433" s="57" t="str">
        <f>IFERROR(TRIM(INDEX(_xlfn.TEXTSPLIT(Table3[[#This Row],[Name]],"|"),1,2)),"")</f>
        <v>HiHi</v>
      </c>
    </row>
    <row r="1434" spans="1:12" ht="15" hidden="1" customHeight="1">
      <c r="A1434" s="100" t="s">
        <v>1167</v>
      </c>
      <c r="B1434" s="33" t="s">
        <v>2204</v>
      </c>
      <c r="C1434" s="33" t="s">
        <v>1519</v>
      </c>
      <c r="D1434" s="52" t="s">
        <v>2406</v>
      </c>
      <c r="E1434" s="77" t="str">
        <f>IFERROR(TRIM(INDEX(_xlfn.TEXTSPLIT(Table3[[#This Row],[Name]],"|"),1,2)),"")</f>
        <v>Lo</v>
      </c>
      <c r="F1434" s="52"/>
      <c r="G1434" s="33" t="s">
        <v>932</v>
      </c>
      <c r="H1434" s="33" t="s">
        <v>736</v>
      </c>
      <c r="I1434" s="33" t="s">
        <v>451</v>
      </c>
      <c r="J1434" s="90"/>
      <c r="K1434" s="33"/>
      <c r="L1434" s="57" t="str">
        <f>IFERROR(TRIM(INDEX(_xlfn.TEXTSPLIT(Table3[[#This Row],[Name]],"|"),1,2)),"")</f>
        <v>Lo</v>
      </c>
    </row>
    <row r="1435" spans="1:12" ht="15" hidden="1" customHeight="1">
      <c r="A1435" s="56" t="s">
        <v>1167</v>
      </c>
      <c r="B1435" s="33" t="s">
        <v>2204</v>
      </c>
      <c r="C1435" s="33" t="s">
        <v>1520</v>
      </c>
      <c r="D1435" s="52" t="s">
        <v>2407</v>
      </c>
      <c r="E1435" s="77" t="str">
        <f>IFERROR(TRIM(INDEX(_xlfn.TEXTSPLIT(Table3[[#This Row],[Name]],"|"),1,2)),"")</f>
        <v>LoLo</v>
      </c>
      <c r="F1435" s="33">
        <v>20</v>
      </c>
      <c r="G1435" s="33" t="s">
        <v>932</v>
      </c>
      <c r="H1435" s="33" t="s">
        <v>736</v>
      </c>
      <c r="I1435" s="33" t="s">
        <v>451</v>
      </c>
      <c r="J1435" s="32"/>
      <c r="K1435" s="33"/>
      <c r="L1435" s="57" t="str">
        <f>IFERROR(TRIM(INDEX(_xlfn.TEXTSPLIT(Table3[[#This Row],[Name]],"|"),1,2)),"")</f>
        <v>LoLo</v>
      </c>
    </row>
    <row r="1436" spans="1:12" ht="15" hidden="1" customHeight="1">
      <c r="A1436" s="100" t="s">
        <v>1167</v>
      </c>
      <c r="B1436" s="33" t="s">
        <v>2204</v>
      </c>
      <c r="C1436" s="33" t="s">
        <v>1521</v>
      </c>
      <c r="D1436" s="52" t="s">
        <v>2408</v>
      </c>
      <c r="E1436" s="77" t="str">
        <f>IFERROR(TRIM(INDEX(_xlfn.TEXTSPLIT(Table3[[#This Row],[Name]],"|"),1,2)),"")</f>
        <v>Pre-alarm Hi</v>
      </c>
      <c r="F1436" s="52"/>
      <c r="G1436" s="33" t="s">
        <v>932</v>
      </c>
      <c r="H1436" s="33" t="s">
        <v>736</v>
      </c>
      <c r="I1436" s="33" t="s">
        <v>451</v>
      </c>
      <c r="J1436" s="90"/>
      <c r="K1436" s="33"/>
      <c r="L1436" s="57" t="str">
        <f>IFERROR(TRIM(INDEX(_xlfn.TEXTSPLIT(Table3[[#This Row],[Name]],"|"),1,2)),"")</f>
        <v>Pre-alarm Hi</v>
      </c>
    </row>
    <row r="1437" spans="1:12" ht="15" hidden="1" customHeight="1">
      <c r="A1437" s="56" t="s">
        <v>1167</v>
      </c>
      <c r="B1437" s="33" t="s">
        <v>2204</v>
      </c>
      <c r="C1437" s="33" t="s">
        <v>1522</v>
      </c>
      <c r="D1437" s="52" t="s">
        <v>2409</v>
      </c>
      <c r="E1437" s="77" t="str">
        <f>IFERROR(TRIM(INDEX(_xlfn.TEXTSPLIT(Table3[[#This Row],[Name]],"|"),1,2)),"")</f>
        <v>Pre-alarm Lo</v>
      </c>
      <c r="F1437" s="33"/>
      <c r="G1437" s="33" t="s">
        <v>932</v>
      </c>
      <c r="H1437" s="33" t="s">
        <v>736</v>
      </c>
      <c r="I1437" s="33" t="s">
        <v>451</v>
      </c>
      <c r="J1437" s="32"/>
      <c r="K1437" s="33"/>
      <c r="L1437" s="57" t="str">
        <f>IFERROR(TRIM(INDEX(_xlfn.TEXTSPLIT(Table3[[#This Row],[Name]],"|"),1,2)),"")</f>
        <v>Pre-alarm Lo</v>
      </c>
    </row>
    <row r="1438" spans="1:12" ht="15" hidden="1" customHeight="1">
      <c r="A1438" s="100" t="s">
        <v>1167</v>
      </c>
      <c r="B1438" s="33" t="s">
        <v>2204</v>
      </c>
      <c r="C1438" s="33" t="s">
        <v>1523</v>
      </c>
      <c r="D1438" s="52" t="s">
        <v>2410</v>
      </c>
      <c r="E1438" s="77" t="str">
        <f>IFERROR(TRIM(INDEX(_xlfn.TEXTSPLIT(Table3[[#This Row],[Name]],"|"),1,2)),"")</f>
        <v/>
      </c>
      <c r="F1438" s="55" t="str">
        <f>VLOOKUP(D1438,REF!$AA$1:$AB$149,2,0)</f>
        <v>FRTS-071-PT-1752B</v>
      </c>
      <c r="G1438" s="55" t="s">
        <v>932</v>
      </c>
      <c r="H1438" s="33" t="s">
        <v>451</v>
      </c>
      <c r="I1438" s="33" t="s">
        <v>451</v>
      </c>
      <c r="J1438" s="90" t="s">
        <v>773</v>
      </c>
      <c r="K1438" s="33"/>
      <c r="L1438" s="57" t="str">
        <f>IFERROR(TRIM(INDEX(_xlfn.TEXTSPLIT(Table3[[#This Row],[Name]],"|"),1,2)),"")</f>
        <v/>
      </c>
    </row>
    <row r="1439" spans="1:12" ht="15" hidden="1" customHeight="1">
      <c r="A1439" s="56" t="s">
        <v>1167</v>
      </c>
      <c r="B1439" s="33" t="s">
        <v>2204</v>
      </c>
      <c r="C1439" s="33" t="s">
        <v>1526</v>
      </c>
      <c r="D1439" s="52" t="s">
        <v>2411</v>
      </c>
      <c r="E1439" s="77" t="str">
        <f>IFERROR(TRIM(INDEX(_xlfn.TEXTSPLIT(Table3[[#This Row],[Name]],"|"),1,2)),"")</f>
        <v>Hi</v>
      </c>
      <c r="F1439" s="33">
        <v>140</v>
      </c>
      <c r="G1439" s="33" t="s">
        <v>932</v>
      </c>
      <c r="H1439" s="33" t="s">
        <v>736</v>
      </c>
      <c r="I1439" s="33" t="s">
        <v>451</v>
      </c>
      <c r="J1439" s="32"/>
      <c r="K1439" s="33"/>
      <c r="L1439" s="57" t="str">
        <f>IFERROR(TRIM(INDEX(_xlfn.TEXTSPLIT(Table3[[#This Row],[Name]],"|"),1,2)),"")</f>
        <v>Hi</v>
      </c>
    </row>
    <row r="1440" spans="1:12" ht="15" hidden="1" customHeight="1">
      <c r="A1440" s="100" t="s">
        <v>1167</v>
      </c>
      <c r="B1440" s="33" t="s">
        <v>2204</v>
      </c>
      <c r="C1440" s="33" t="s">
        <v>1527</v>
      </c>
      <c r="D1440" s="52" t="s">
        <v>2412</v>
      </c>
      <c r="E1440" s="77" t="str">
        <f>IFERROR(TRIM(INDEX(_xlfn.TEXTSPLIT(Table3[[#This Row],[Name]],"|"),1,2)),"")</f>
        <v>HiHi</v>
      </c>
      <c r="F1440" s="52"/>
      <c r="G1440" s="33" t="s">
        <v>932</v>
      </c>
      <c r="H1440" s="33" t="s">
        <v>736</v>
      </c>
      <c r="I1440" s="33" t="s">
        <v>451</v>
      </c>
      <c r="J1440" s="90"/>
      <c r="K1440" s="33"/>
      <c r="L1440" s="57" t="str">
        <f>IFERROR(TRIM(INDEX(_xlfn.TEXTSPLIT(Table3[[#This Row],[Name]],"|"),1,2)),"")</f>
        <v>HiHi</v>
      </c>
    </row>
    <row r="1441" spans="1:12" ht="15" hidden="1" customHeight="1">
      <c r="A1441" s="56" t="s">
        <v>1167</v>
      </c>
      <c r="B1441" s="33" t="s">
        <v>2204</v>
      </c>
      <c r="C1441" s="33" t="s">
        <v>1528</v>
      </c>
      <c r="D1441" s="52" t="s">
        <v>2413</v>
      </c>
      <c r="E1441" s="77" t="str">
        <f>IFERROR(TRIM(INDEX(_xlfn.TEXTSPLIT(Table3[[#This Row],[Name]],"|"),1,2)),"")</f>
        <v>Lo</v>
      </c>
      <c r="F1441" s="33">
        <v>30</v>
      </c>
      <c r="G1441" s="33" t="s">
        <v>932</v>
      </c>
      <c r="H1441" s="33" t="s">
        <v>736</v>
      </c>
      <c r="I1441" s="33" t="s">
        <v>451</v>
      </c>
      <c r="J1441" s="32"/>
      <c r="K1441" s="33"/>
      <c r="L1441" s="57" t="str">
        <f>IFERROR(TRIM(INDEX(_xlfn.TEXTSPLIT(Table3[[#This Row],[Name]],"|"),1,2)),"")</f>
        <v>Lo</v>
      </c>
    </row>
    <row r="1442" spans="1:12" ht="15" hidden="1" customHeight="1">
      <c r="A1442" s="100" t="s">
        <v>1167</v>
      </c>
      <c r="B1442" s="33" t="s">
        <v>2204</v>
      </c>
      <c r="C1442" s="33" t="s">
        <v>1529</v>
      </c>
      <c r="D1442" s="52" t="s">
        <v>2414</v>
      </c>
      <c r="E1442" s="77" t="str">
        <f>IFERROR(TRIM(INDEX(_xlfn.TEXTSPLIT(Table3[[#This Row],[Name]],"|"),1,2)),"")</f>
        <v>LoLo</v>
      </c>
      <c r="F1442" s="52"/>
      <c r="G1442" s="33" t="s">
        <v>932</v>
      </c>
      <c r="H1442" s="33" t="s">
        <v>736</v>
      </c>
      <c r="I1442" s="33" t="s">
        <v>451</v>
      </c>
      <c r="J1442" s="90"/>
      <c r="K1442" s="33"/>
      <c r="L1442" s="57" t="str">
        <f>IFERROR(TRIM(INDEX(_xlfn.TEXTSPLIT(Table3[[#This Row],[Name]],"|"),1,2)),"")</f>
        <v>LoLo</v>
      </c>
    </row>
    <row r="1443" spans="1:12" ht="15" hidden="1" customHeight="1">
      <c r="A1443" s="56" t="s">
        <v>1167</v>
      </c>
      <c r="B1443" s="33" t="s">
        <v>2204</v>
      </c>
      <c r="C1443" s="33" t="s">
        <v>1530</v>
      </c>
      <c r="D1443" s="52" t="s">
        <v>2415</v>
      </c>
      <c r="E1443" s="77" t="str">
        <f>IFERROR(TRIM(INDEX(_xlfn.TEXTSPLIT(Table3[[#This Row],[Name]],"|"),1,2)),"")</f>
        <v>Pre-alarm Hi</v>
      </c>
      <c r="F1443" s="33"/>
      <c r="G1443" s="33" t="s">
        <v>932</v>
      </c>
      <c r="H1443" s="33" t="s">
        <v>736</v>
      </c>
      <c r="I1443" s="33" t="s">
        <v>451</v>
      </c>
      <c r="J1443" s="32"/>
      <c r="K1443" s="33"/>
      <c r="L1443" s="57" t="str">
        <f>IFERROR(TRIM(INDEX(_xlfn.TEXTSPLIT(Table3[[#This Row],[Name]],"|"),1,2)),"")</f>
        <v>Pre-alarm Hi</v>
      </c>
    </row>
    <row r="1444" spans="1:12" ht="15" hidden="1" customHeight="1">
      <c r="A1444" s="100" t="s">
        <v>1167</v>
      </c>
      <c r="B1444" s="33" t="s">
        <v>2204</v>
      </c>
      <c r="C1444" s="33" t="s">
        <v>1531</v>
      </c>
      <c r="D1444" s="52" t="s">
        <v>2416</v>
      </c>
      <c r="E1444" s="77" t="str">
        <f>IFERROR(TRIM(INDEX(_xlfn.TEXTSPLIT(Table3[[#This Row],[Name]],"|"),1,2)),"")</f>
        <v>Pre-alarm Lo</v>
      </c>
      <c r="F1444" s="52"/>
      <c r="G1444" s="33" t="s">
        <v>932</v>
      </c>
      <c r="H1444" s="33" t="s">
        <v>736</v>
      </c>
      <c r="I1444" s="33" t="s">
        <v>451</v>
      </c>
      <c r="J1444" s="90"/>
      <c r="K1444" s="33"/>
      <c r="L1444" s="57" t="str">
        <f>IFERROR(TRIM(INDEX(_xlfn.TEXTSPLIT(Table3[[#This Row],[Name]],"|"),1,2)),"")</f>
        <v>Pre-alarm Lo</v>
      </c>
    </row>
    <row r="1445" spans="1:12" ht="15" hidden="1" customHeight="1">
      <c r="A1445" s="56" t="s">
        <v>1167</v>
      </c>
      <c r="B1445" s="33" t="s">
        <v>2204</v>
      </c>
      <c r="C1445" s="33" t="s">
        <v>1561</v>
      </c>
      <c r="D1445" s="52" t="s">
        <v>2417</v>
      </c>
      <c r="E1445" s="77" t="str">
        <f>IFERROR(TRIM(INDEX(_xlfn.TEXTSPLIT(Table3[[#This Row],[Name]],"|"),1,2)),"")</f>
        <v/>
      </c>
      <c r="F1445" s="52" t="str">
        <f>VLOOKUP(D1445,REF!$AA$1:$AB$149,2,0)</f>
        <v>FRTS-TI1733A</v>
      </c>
      <c r="G1445" s="33" t="s">
        <v>49</v>
      </c>
      <c r="H1445" s="33" t="s">
        <v>439</v>
      </c>
      <c r="I1445" s="33" t="s">
        <v>439</v>
      </c>
      <c r="J1445" s="32"/>
      <c r="K1445" s="33"/>
      <c r="L1445" s="57" t="str">
        <f>IFERROR(TRIM(INDEX(_xlfn.TEXTSPLIT(Table3[[#This Row],[Name]],"|"),1,2)),"")</f>
        <v/>
      </c>
    </row>
    <row r="1446" spans="1:12" ht="15" hidden="1" customHeight="1">
      <c r="A1446" s="100" t="s">
        <v>1167</v>
      </c>
      <c r="B1446" s="33" t="s">
        <v>2204</v>
      </c>
      <c r="C1446" s="33" t="s">
        <v>1563</v>
      </c>
      <c r="D1446" s="52" t="s">
        <v>2418</v>
      </c>
      <c r="E1446" s="77" t="str">
        <f>IFERROR(TRIM(INDEX(_xlfn.TEXTSPLIT(Table3[[#This Row],[Name]],"|"),1,2)),"")</f>
        <v>Hi</v>
      </c>
      <c r="F1446" s="52"/>
      <c r="G1446" s="33" t="s">
        <v>49</v>
      </c>
      <c r="H1446" s="33" t="s">
        <v>736</v>
      </c>
      <c r="I1446" s="33" t="s">
        <v>439</v>
      </c>
      <c r="J1446" s="90"/>
      <c r="K1446" s="33"/>
      <c r="L1446" s="57" t="str">
        <f>IFERROR(TRIM(INDEX(_xlfn.TEXTSPLIT(Table3[[#This Row],[Name]],"|"),1,2)),"")</f>
        <v>Hi</v>
      </c>
    </row>
    <row r="1447" spans="1:12" ht="15" hidden="1" customHeight="1">
      <c r="A1447" s="56" t="s">
        <v>1167</v>
      </c>
      <c r="B1447" s="33" t="s">
        <v>2204</v>
      </c>
      <c r="C1447" s="33" t="s">
        <v>1564</v>
      </c>
      <c r="D1447" s="52" t="s">
        <v>2419</v>
      </c>
      <c r="E1447" s="77" t="str">
        <f>IFERROR(TRIM(INDEX(_xlfn.TEXTSPLIT(Table3[[#This Row],[Name]],"|"),1,2)),"")</f>
        <v>HiHi</v>
      </c>
      <c r="F1447" s="33">
        <v>120</v>
      </c>
      <c r="G1447" s="33" t="s">
        <v>49</v>
      </c>
      <c r="H1447" s="33" t="s">
        <v>736</v>
      </c>
      <c r="I1447" s="33" t="s">
        <v>439</v>
      </c>
      <c r="J1447" s="32"/>
      <c r="K1447" s="33"/>
      <c r="L1447" s="57" t="str">
        <f>IFERROR(TRIM(INDEX(_xlfn.TEXTSPLIT(Table3[[#This Row],[Name]],"|"),1,2)),"")</f>
        <v>HiHi</v>
      </c>
    </row>
    <row r="1448" spans="1:12" ht="15" hidden="1" customHeight="1">
      <c r="A1448" s="100" t="s">
        <v>1167</v>
      </c>
      <c r="B1448" s="33" t="s">
        <v>2204</v>
      </c>
      <c r="C1448" s="33" t="s">
        <v>1565</v>
      </c>
      <c r="D1448" s="52" t="s">
        <v>2420</v>
      </c>
      <c r="E1448" s="77" t="str">
        <f>IFERROR(TRIM(INDEX(_xlfn.TEXTSPLIT(Table3[[#This Row],[Name]],"|"),1,2)),"")</f>
        <v>Pre-alarm Hi</v>
      </c>
      <c r="F1448" s="52"/>
      <c r="G1448" s="33" t="s">
        <v>49</v>
      </c>
      <c r="H1448" s="33" t="s">
        <v>736</v>
      </c>
      <c r="I1448" s="33" t="s">
        <v>439</v>
      </c>
      <c r="J1448" s="90"/>
      <c r="K1448" s="33"/>
      <c r="L1448" s="57" t="str">
        <f>IFERROR(TRIM(INDEX(_xlfn.TEXTSPLIT(Table3[[#This Row],[Name]],"|"),1,2)),"")</f>
        <v>Pre-alarm Hi</v>
      </c>
    </row>
    <row r="1449" spans="1:12" ht="15" hidden="1" customHeight="1">
      <c r="A1449" s="56" t="s">
        <v>1167</v>
      </c>
      <c r="B1449" s="33" t="s">
        <v>2204</v>
      </c>
      <c r="C1449" s="33" t="s">
        <v>1566</v>
      </c>
      <c r="D1449" s="52" t="s">
        <v>2421</v>
      </c>
      <c r="E1449" s="77" t="str">
        <f>IFERROR(TRIM(INDEX(_xlfn.TEXTSPLIT(Table3[[#This Row],[Name]],"|"),1,2)),"")</f>
        <v/>
      </c>
      <c r="F1449" s="52" t="str">
        <f>VLOOKUP(D1449,REF!$AA$1:$AB$149,2,0)</f>
        <v>FRTS-TI1733C</v>
      </c>
      <c r="G1449" s="33" t="s">
        <v>49</v>
      </c>
      <c r="H1449" s="33" t="s">
        <v>439</v>
      </c>
      <c r="I1449" s="33" t="s">
        <v>439</v>
      </c>
      <c r="J1449" s="32"/>
      <c r="K1449" s="33"/>
      <c r="L1449" s="57" t="str">
        <f>IFERROR(TRIM(INDEX(_xlfn.TEXTSPLIT(Table3[[#This Row],[Name]],"|"),1,2)),"")</f>
        <v/>
      </c>
    </row>
    <row r="1450" spans="1:12" ht="15" hidden="1" customHeight="1">
      <c r="A1450" s="100" t="s">
        <v>1167</v>
      </c>
      <c r="B1450" s="33" t="s">
        <v>2204</v>
      </c>
      <c r="C1450" s="33" t="s">
        <v>1568</v>
      </c>
      <c r="D1450" s="52" t="s">
        <v>2422</v>
      </c>
      <c r="E1450" s="77" t="str">
        <f>IFERROR(TRIM(INDEX(_xlfn.TEXTSPLIT(Table3[[#This Row],[Name]],"|"),1,2)),"")</f>
        <v>Hi</v>
      </c>
      <c r="F1450" s="52">
        <v>110</v>
      </c>
      <c r="G1450" s="33" t="s">
        <v>49</v>
      </c>
      <c r="H1450" s="33" t="s">
        <v>736</v>
      </c>
      <c r="I1450" s="33" t="s">
        <v>439</v>
      </c>
      <c r="J1450" s="90"/>
      <c r="K1450" s="33"/>
      <c r="L1450" s="57" t="str">
        <f>IFERROR(TRIM(INDEX(_xlfn.TEXTSPLIT(Table3[[#This Row],[Name]],"|"),1,2)),"")</f>
        <v>Hi</v>
      </c>
    </row>
    <row r="1451" spans="1:12" ht="15" hidden="1" customHeight="1">
      <c r="A1451" s="56" t="s">
        <v>1167</v>
      </c>
      <c r="B1451" s="33" t="s">
        <v>2204</v>
      </c>
      <c r="C1451" s="33" t="s">
        <v>1569</v>
      </c>
      <c r="D1451" s="52" t="s">
        <v>2423</v>
      </c>
      <c r="E1451" s="77" t="str">
        <f>IFERROR(TRIM(INDEX(_xlfn.TEXTSPLIT(Table3[[#This Row],[Name]],"|"),1,2)),"")</f>
        <v>HiHi</v>
      </c>
      <c r="F1451" s="33"/>
      <c r="G1451" s="33" t="s">
        <v>49</v>
      </c>
      <c r="H1451" s="33" t="s">
        <v>736</v>
      </c>
      <c r="I1451" s="33" t="s">
        <v>439</v>
      </c>
      <c r="J1451" s="32"/>
      <c r="K1451" s="33"/>
      <c r="L1451" s="57" t="str">
        <f>IFERROR(TRIM(INDEX(_xlfn.TEXTSPLIT(Table3[[#This Row],[Name]],"|"),1,2)),"")</f>
        <v>HiHi</v>
      </c>
    </row>
    <row r="1452" spans="1:12" ht="15" hidden="1" customHeight="1">
      <c r="A1452" s="100" t="s">
        <v>1167</v>
      </c>
      <c r="B1452" s="33" t="s">
        <v>2204</v>
      </c>
      <c r="C1452" s="33" t="s">
        <v>1570</v>
      </c>
      <c r="D1452" s="52" t="s">
        <v>2424</v>
      </c>
      <c r="E1452" s="77" t="str">
        <f>IFERROR(TRIM(INDEX(_xlfn.TEXTSPLIT(Table3[[#This Row],[Name]],"|"),1,2)),"")</f>
        <v>Pre-alarm Hi</v>
      </c>
      <c r="F1452" s="52"/>
      <c r="G1452" s="33" t="s">
        <v>49</v>
      </c>
      <c r="H1452" s="33" t="s">
        <v>736</v>
      </c>
      <c r="I1452" s="33" t="s">
        <v>439</v>
      </c>
      <c r="J1452" s="90"/>
      <c r="K1452" s="33"/>
      <c r="L1452" s="57" t="str">
        <f>IFERROR(TRIM(INDEX(_xlfn.TEXTSPLIT(Table3[[#This Row],[Name]],"|"),1,2)),"")</f>
        <v>Pre-alarm Hi</v>
      </c>
    </row>
    <row r="1453" spans="1:12" ht="15" hidden="1" customHeight="1">
      <c r="A1453" s="56" t="s">
        <v>1167</v>
      </c>
      <c r="B1453" s="33" t="s">
        <v>2204</v>
      </c>
      <c r="C1453" s="33" t="s">
        <v>1571</v>
      </c>
      <c r="D1453" s="52" t="s">
        <v>2425</v>
      </c>
      <c r="E1453" s="77" t="str">
        <f>IFERROR(TRIM(INDEX(_xlfn.TEXTSPLIT(Table3[[#This Row],[Name]],"|"),1,2)),"")</f>
        <v/>
      </c>
      <c r="F1453" s="52" t="str">
        <f>VLOOKUP(D1453,REF!$AA$1:$AB$149,2,0)</f>
        <v>FRTS-TI1734A</v>
      </c>
      <c r="G1453" s="33" t="s">
        <v>49</v>
      </c>
      <c r="H1453" s="33" t="s">
        <v>439</v>
      </c>
      <c r="I1453" s="33" t="s">
        <v>439</v>
      </c>
      <c r="J1453" s="32"/>
      <c r="K1453" s="33"/>
      <c r="L1453" s="57" t="str">
        <f>IFERROR(TRIM(INDEX(_xlfn.TEXTSPLIT(Table3[[#This Row],[Name]],"|"),1,2)),"")</f>
        <v/>
      </c>
    </row>
    <row r="1454" spans="1:12" ht="15" hidden="1" customHeight="1">
      <c r="A1454" s="100" t="s">
        <v>1167</v>
      </c>
      <c r="B1454" s="33" t="s">
        <v>2204</v>
      </c>
      <c r="C1454" s="33" t="s">
        <v>1573</v>
      </c>
      <c r="D1454" s="52" t="s">
        <v>2426</v>
      </c>
      <c r="E1454" s="77" t="str">
        <f>IFERROR(TRIM(INDEX(_xlfn.TEXTSPLIT(Table3[[#This Row],[Name]],"|"),1,2)),"")</f>
        <v>Hi</v>
      </c>
      <c r="F1454" s="52"/>
      <c r="G1454" s="33" t="s">
        <v>49</v>
      </c>
      <c r="H1454" s="33" t="s">
        <v>736</v>
      </c>
      <c r="I1454" s="33" t="s">
        <v>439</v>
      </c>
      <c r="J1454" s="90"/>
      <c r="K1454" s="33"/>
      <c r="L1454" s="57" t="str">
        <f>IFERROR(TRIM(INDEX(_xlfn.TEXTSPLIT(Table3[[#This Row],[Name]],"|"),1,2)),"")</f>
        <v>Hi</v>
      </c>
    </row>
    <row r="1455" spans="1:12" ht="15" hidden="1" customHeight="1">
      <c r="A1455" s="56" t="s">
        <v>1167</v>
      </c>
      <c r="B1455" s="33" t="s">
        <v>2204</v>
      </c>
      <c r="C1455" s="33" t="s">
        <v>1574</v>
      </c>
      <c r="D1455" s="52" t="s">
        <v>2427</v>
      </c>
      <c r="E1455" s="77" t="str">
        <f>IFERROR(TRIM(INDEX(_xlfn.TEXTSPLIT(Table3[[#This Row],[Name]],"|"),1,2)),"")</f>
        <v>HiHi</v>
      </c>
      <c r="F1455" s="33">
        <v>120</v>
      </c>
      <c r="G1455" s="33" t="s">
        <v>49</v>
      </c>
      <c r="H1455" s="33" t="s">
        <v>736</v>
      </c>
      <c r="I1455" s="33" t="s">
        <v>439</v>
      </c>
      <c r="J1455" s="32"/>
      <c r="K1455" s="33"/>
      <c r="L1455" s="57" t="str">
        <f>IFERROR(TRIM(INDEX(_xlfn.TEXTSPLIT(Table3[[#This Row],[Name]],"|"),1,2)),"")</f>
        <v>HiHi</v>
      </c>
    </row>
    <row r="1456" spans="1:12" ht="15" hidden="1" customHeight="1">
      <c r="A1456" s="100" t="s">
        <v>1167</v>
      </c>
      <c r="B1456" s="33" t="s">
        <v>2204</v>
      </c>
      <c r="C1456" s="33" t="s">
        <v>1575</v>
      </c>
      <c r="D1456" s="52" t="s">
        <v>2428</v>
      </c>
      <c r="E1456" s="77" t="str">
        <f>IFERROR(TRIM(INDEX(_xlfn.TEXTSPLIT(Table3[[#This Row],[Name]],"|"),1,2)),"")</f>
        <v>Pre-alarm Hi</v>
      </c>
      <c r="F1456" s="52"/>
      <c r="G1456" s="33" t="s">
        <v>49</v>
      </c>
      <c r="H1456" s="33" t="s">
        <v>736</v>
      </c>
      <c r="I1456" s="33" t="s">
        <v>439</v>
      </c>
      <c r="J1456" s="90"/>
      <c r="K1456" s="33"/>
      <c r="L1456" s="57" t="str">
        <f>IFERROR(TRIM(INDEX(_xlfn.TEXTSPLIT(Table3[[#This Row],[Name]],"|"),1,2)),"")</f>
        <v>Pre-alarm Hi</v>
      </c>
    </row>
    <row r="1457" spans="1:12" ht="15" hidden="1" customHeight="1">
      <c r="A1457" s="56" t="s">
        <v>1167</v>
      </c>
      <c r="B1457" s="33" t="s">
        <v>2204</v>
      </c>
      <c r="C1457" s="33" t="s">
        <v>1576</v>
      </c>
      <c r="D1457" s="52" t="s">
        <v>2429</v>
      </c>
      <c r="E1457" s="77" t="str">
        <f>IFERROR(TRIM(INDEX(_xlfn.TEXTSPLIT(Table3[[#This Row],[Name]],"|"),1,2)),"")</f>
        <v/>
      </c>
      <c r="F1457" s="52" t="str">
        <f>VLOOKUP(D1457,REF!$AA$1:$AB$149,2,0)</f>
        <v>FRTS-TI1734C</v>
      </c>
      <c r="G1457" s="33" t="s">
        <v>49</v>
      </c>
      <c r="H1457" s="33" t="s">
        <v>439</v>
      </c>
      <c r="I1457" s="33" t="s">
        <v>439</v>
      </c>
      <c r="J1457" s="32"/>
      <c r="K1457" s="33"/>
      <c r="L1457" s="57" t="str">
        <f>IFERROR(TRIM(INDEX(_xlfn.TEXTSPLIT(Table3[[#This Row],[Name]],"|"),1,2)),"")</f>
        <v/>
      </c>
    </row>
    <row r="1458" spans="1:12" ht="15" hidden="1" customHeight="1">
      <c r="A1458" s="100" t="s">
        <v>1167</v>
      </c>
      <c r="B1458" s="33" t="s">
        <v>2204</v>
      </c>
      <c r="C1458" s="33" t="s">
        <v>1578</v>
      </c>
      <c r="D1458" s="52" t="s">
        <v>2430</v>
      </c>
      <c r="E1458" s="77" t="str">
        <f>IFERROR(TRIM(INDEX(_xlfn.TEXTSPLIT(Table3[[#This Row],[Name]],"|"),1,2)),"")</f>
        <v>Hi</v>
      </c>
      <c r="F1458" s="52">
        <v>110</v>
      </c>
      <c r="G1458" s="33" t="s">
        <v>49</v>
      </c>
      <c r="H1458" s="33" t="s">
        <v>736</v>
      </c>
      <c r="I1458" s="33" t="s">
        <v>439</v>
      </c>
      <c r="J1458" s="90"/>
      <c r="K1458" s="33"/>
      <c r="L1458" s="57" t="str">
        <f>IFERROR(TRIM(INDEX(_xlfn.TEXTSPLIT(Table3[[#This Row],[Name]],"|"),1,2)),"")</f>
        <v>Hi</v>
      </c>
    </row>
    <row r="1459" spans="1:12" ht="15" hidden="1" customHeight="1">
      <c r="A1459" s="56" t="s">
        <v>1167</v>
      </c>
      <c r="B1459" s="33" t="s">
        <v>2204</v>
      </c>
      <c r="C1459" s="33" t="s">
        <v>1579</v>
      </c>
      <c r="D1459" s="52" t="s">
        <v>2431</v>
      </c>
      <c r="E1459" s="77" t="str">
        <f>IFERROR(TRIM(INDEX(_xlfn.TEXTSPLIT(Table3[[#This Row],[Name]],"|"),1,2)),"")</f>
        <v>HiHi</v>
      </c>
      <c r="F1459" s="33"/>
      <c r="G1459" s="33" t="s">
        <v>49</v>
      </c>
      <c r="H1459" s="33" t="s">
        <v>736</v>
      </c>
      <c r="I1459" s="33" t="s">
        <v>439</v>
      </c>
      <c r="J1459" s="32"/>
      <c r="K1459" s="33"/>
      <c r="L1459" s="57" t="str">
        <f>IFERROR(TRIM(INDEX(_xlfn.TEXTSPLIT(Table3[[#This Row],[Name]],"|"),1,2)),"")</f>
        <v>HiHi</v>
      </c>
    </row>
    <row r="1460" spans="1:12" ht="15" hidden="1" customHeight="1">
      <c r="A1460" s="100" t="s">
        <v>1167</v>
      </c>
      <c r="B1460" s="33" t="s">
        <v>2204</v>
      </c>
      <c r="C1460" s="33" t="s">
        <v>1580</v>
      </c>
      <c r="D1460" s="52" t="s">
        <v>2432</v>
      </c>
      <c r="E1460" s="77" t="str">
        <f>IFERROR(TRIM(INDEX(_xlfn.TEXTSPLIT(Table3[[#This Row],[Name]],"|"),1,2)),"")</f>
        <v>Pre-alarm Hi</v>
      </c>
      <c r="F1460" s="52"/>
      <c r="G1460" s="33" t="s">
        <v>49</v>
      </c>
      <c r="H1460" s="33" t="s">
        <v>736</v>
      </c>
      <c r="I1460" s="33" t="s">
        <v>439</v>
      </c>
      <c r="J1460" s="90"/>
      <c r="K1460" s="33"/>
      <c r="L1460" s="57" t="str">
        <f>IFERROR(TRIM(INDEX(_xlfn.TEXTSPLIT(Table3[[#This Row],[Name]],"|"),1,2)),"")</f>
        <v>Pre-alarm Hi</v>
      </c>
    </row>
    <row r="1461" spans="1:12" ht="15" hidden="1" customHeight="1">
      <c r="A1461" s="56" t="s">
        <v>1167</v>
      </c>
      <c r="B1461" s="33" t="s">
        <v>2204</v>
      </c>
      <c r="C1461" s="33" t="s">
        <v>643</v>
      </c>
      <c r="D1461" s="52" t="s">
        <v>2433</v>
      </c>
      <c r="E1461" s="77" t="str">
        <f>IFERROR(TRIM(INDEX(_xlfn.TEXTSPLIT(Table3[[#This Row],[Name]],"|"),1,2)),"")</f>
        <v/>
      </c>
      <c r="F1461" s="52" t="str">
        <f>VLOOKUP(D1461,REF!$AA$1:$AB$149,2,0)</f>
        <v>FRTS-TI1722A</v>
      </c>
      <c r="G1461" s="33" t="s">
        <v>49</v>
      </c>
      <c r="H1461" s="33" t="s">
        <v>474</v>
      </c>
      <c r="I1461" s="33" t="s">
        <v>474</v>
      </c>
      <c r="J1461" s="32"/>
      <c r="K1461" s="33"/>
      <c r="L1461" s="57" t="str">
        <f>IFERROR(TRIM(INDEX(_xlfn.TEXTSPLIT(Table3[[#This Row],[Name]],"|"),1,2)),"")</f>
        <v/>
      </c>
    </row>
    <row r="1462" spans="1:12" ht="15" hidden="1" customHeight="1">
      <c r="A1462" s="100" t="s">
        <v>1167</v>
      </c>
      <c r="B1462" s="33" t="s">
        <v>2204</v>
      </c>
      <c r="C1462" s="33" t="s">
        <v>1622</v>
      </c>
      <c r="D1462" s="52" t="s">
        <v>2434</v>
      </c>
      <c r="E1462" s="77" t="str">
        <f>IFERROR(TRIM(INDEX(_xlfn.TEXTSPLIT(Table3[[#This Row],[Name]],"|"),1,2)),"")</f>
        <v>Hi</v>
      </c>
      <c r="F1462" s="52"/>
      <c r="G1462" s="33" t="s">
        <v>49</v>
      </c>
      <c r="H1462" s="33" t="s">
        <v>736</v>
      </c>
      <c r="I1462" s="33" t="s">
        <v>474</v>
      </c>
      <c r="J1462" s="90"/>
      <c r="K1462" s="33"/>
      <c r="L1462" s="57" t="str">
        <f>IFERROR(TRIM(INDEX(_xlfn.TEXTSPLIT(Table3[[#This Row],[Name]],"|"),1,2)),"")</f>
        <v>Hi</v>
      </c>
    </row>
    <row r="1463" spans="1:12" ht="15" hidden="1" customHeight="1">
      <c r="A1463" s="56" t="s">
        <v>1167</v>
      </c>
      <c r="B1463" s="33" t="s">
        <v>2204</v>
      </c>
      <c r="C1463" s="33" t="s">
        <v>1623</v>
      </c>
      <c r="D1463" s="52" t="s">
        <v>2435</v>
      </c>
      <c r="E1463" s="77" t="str">
        <f>IFERROR(TRIM(INDEX(_xlfn.TEXTSPLIT(Table3[[#This Row],[Name]],"|"),1,2)),"")</f>
        <v>HiHi</v>
      </c>
      <c r="F1463" s="33">
        <v>120</v>
      </c>
      <c r="G1463" s="33" t="s">
        <v>49</v>
      </c>
      <c r="H1463" s="33" t="s">
        <v>736</v>
      </c>
      <c r="I1463" s="33" t="s">
        <v>474</v>
      </c>
      <c r="J1463" s="32"/>
      <c r="K1463" s="33"/>
      <c r="L1463" s="57" t="str">
        <f>IFERROR(TRIM(INDEX(_xlfn.TEXTSPLIT(Table3[[#This Row],[Name]],"|"),1,2)),"")</f>
        <v>HiHi</v>
      </c>
    </row>
    <row r="1464" spans="1:12" ht="15" hidden="1" customHeight="1">
      <c r="A1464" s="100" t="s">
        <v>1167</v>
      </c>
      <c r="B1464" s="33" t="s">
        <v>2204</v>
      </c>
      <c r="C1464" s="33" t="s">
        <v>1624</v>
      </c>
      <c r="D1464" s="52" t="s">
        <v>2436</v>
      </c>
      <c r="E1464" s="77" t="str">
        <f>IFERROR(TRIM(INDEX(_xlfn.TEXTSPLIT(Table3[[#This Row],[Name]],"|"),1,2)),"")</f>
        <v>Pre-alarm Hi</v>
      </c>
      <c r="F1464" s="52"/>
      <c r="G1464" s="33" t="s">
        <v>49</v>
      </c>
      <c r="H1464" s="33" t="s">
        <v>736</v>
      </c>
      <c r="I1464" s="33" t="s">
        <v>474</v>
      </c>
      <c r="J1464" s="90"/>
      <c r="K1464" s="33"/>
      <c r="L1464" s="57" t="str">
        <f>IFERROR(TRIM(INDEX(_xlfn.TEXTSPLIT(Table3[[#This Row],[Name]],"|"),1,2)),"")</f>
        <v>Pre-alarm Hi</v>
      </c>
    </row>
    <row r="1465" spans="1:12" ht="15" hidden="1" customHeight="1">
      <c r="A1465" s="56" t="s">
        <v>1167</v>
      </c>
      <c r="B1465" s="33" t="s">
        <v>2204</v>
      </c>
      <c r="C1465" s="33" t="s">
        <v>646</v>
      </c>
      <c r="D1465" s="52" t="s">
        <v>2437</v>
      </c>
      <c r="E1465" s="77" t="str">
        <f>IFERROR(TRIM(INDEX(_xlfn.TEXTSPLIT(Table3[[#This Row],[Name]],"|"),1,2)),"")</f>
        <v/>
      </c>
      <c r="F1465" s="52" t="str">
        <f>VLOOKUP(D1465,REF!$AA$1:$AB$149,2,0)</f>
        <v>FRTS-TI1722C</v>
      </c>
      <c r="G1465" s="33" t="s">
        <v>49</v>
      </c>
      <c r="H1465" s="33" t="s">
        <v>474</v>
      </c>
      <c r="I1465" s="33" t="s">
        <v>474</v>
      </c>
      <c r="J1465" s="32"/>
      <c r="K1465" s="33"/>
      <c r="L1465" s="57" t="str">
        <f>IFERROR(TRIM(INDEX(_xlfn.TEXTSPLIT(Table3[[#This Row],[Name]],"|"),1,2)),"")</f>
        <v/>
      </c>
    </row>
    <row r="1466" spans="1:12" ht="15" hidden="1" customHeight="1">
      <c r="A1466" s="100" t="s">
        <v>1167</v>
      </c>
      <c r="B1466" s="33" t="s">
        <v>2204</v>
      </c>
      <c r="C1466" s="33" t="s">
        <v>1626</v>
      </c>
      <c r="D1466" s="52" t="s">
        <v>2438</v>
      </c>
      <c r="E1466" s="77" t="str">
        <f>IFERROR(TRIM(INDEX(_xlfn.TEXTSPLIT(Table3[[#This Row],[Name]],"|"),1,2)),"")</f>
        <v>Hi</v>
      </c>
      <c r="F1466" s="52">
        <v>115</v>
      </c>
      <c r="G1466" s="33" t="s">
        <v>49</v>
      </c>
      <c r="H1466" s="33" t="s">
        <v>736</v>
      </c>
      <c r="I1466" s="33" t="s">
        <v>474</v>
      </c>
      <c r="J1466" s="90"/>
      <c r="K1466" s="33"/>
      <c r="L1466" s="57" t="str">
        <f>IFERROR(TRIM(INDEX(_xlfn.TEXTSPLIT(Table3[[#This Row],[Name]],"|"),1,2)),"")</f>
        <v>Hi</v>
      </c>
    </row>
    <row r="1467" spans="1:12" ht="15" hidden="1" customHeight="1">
      <c r="A1467" s="56" t="s">
        <v>1167</v>
      </c>
      <c r="B1467" s="33" t="s">
        <v>2204</v>
      </c>
      <c r="C1467" s="33" t="s">
        <v>1627</v>
      </c>
      <c r="D1467" s="52" t="s">
        <v>2439</v>
      </c>
      <c r="E1467" s="77" t="str">
        <f>IFERROR(TRIM(INDEX(_xlfn.TEXTSPLIT(Table3[[#This Row],[Name]],"|"),1,2)),"")</f>
        <v>HiHi</v>
      </c>
      <c r="F1467" s="33"/>
      <c r="G1467" s="33" t="s">
        <v>49</v>
      </c>
      <c r="H1467" s="33" t="s">
        <v>736</v>
      </c>
      <c r="I1467" s="33" t="s">
        <v>474</v>
      </c>
      <c r="J1467" s="32"/>
      <c r="K1467" s="33"/>
      <c r="L1467" s="57" t="str">
        <f>IFERROR(TRIM(INDEX(_xlfn.TEXTSPLIT(Table3[[#This Row],[Name]],"|"),1,2)),"")</f>
        <v>HiHi</v>
      </c>
    </row>
    <row r="1468" spans="1:12" ht="15" hidden="1" customHeight="1">
      <c r="A1468" s="100" t="s">
        <v>1167</v>
      </c>
      <c r="B1468" s="33" t="s">
        <v>2204</v>
      </c>
      <c r="C1468" s="33" t="s">
        <v>1628</v>
      </c>
      <c r="D1468" s="52" t="s">
        <v>2440</v>
      </c>
      <c r="E1468" s="77" t="str">
        <f>IFERROR(TRIM(INDEX(_xlfn.TEXTSPLIT(Table3[[#This Row],[Name]],"|"),1,2)),"")</f>
        <v>Pre-alarm Hi</v>
      </c>
      <c r="F1468" s="52"/>
      <c r="G1468" s="33" t="s">
        <v>49</v>
      </c>
      <c r="H1468" s="33" t="s">
        <v>736</v>
      </c>
      <c r="I1468" s="33" t="s">
        <v>474</v>
      </c>
      <c r="J1468" s="90"/>
      <c r="K1468" s="33"/>
      <c r="L1468" s="57" t="str">
        <f>IFERROR(TRIM(INDEX(_xlfn.TEXTSPLIT(Table3[[#This Row],[Name]],"|"),1,2)),"")</f>
        <v>Pre-alarm Hi</v>
      </c>
    </row>
    <row r="1469" spans="1:12" ht="15" hidden="1" customHeight="1">
      <c r="A1469" s="56" t="s">
        <v>1167</v>
      </c>
      <c r="B1469" s="33" t="s">
        <v>2204</v>
      </c>
      <c r="C1469" s="33" t="s">
        <v>649</v>
      </c>
      <c r="D1469" s="52" t="s">
        <v>2441</v>
      </c>
      <c r="E1469" s="77" t="str">
        <f>IFERROR(TRIM(INDEX(_xlfn.TEXTSPLIT(Table3[[#This Row],[Name]],"|"),1,2)),"")</f>
        <v/>
      </c>
      <c r="F1469" s="52" t="str">
        <f>VLOOKUP(D1469,REF!$AA$1:$AB$149,2,0)</f>
        <v>FRTS-TI1723A</v>
      </c>
      <c r="G1469" s="33" t="s">
        <v>49</v>
      </c>
      <c r="H1469" s="33" t="s">
        <v>474</v>
      </c>
      <c r="I1469" s="33" t="s">
        <v>474</v>
      </c>
      <c r="J1469" s="32"/>
      <c r="K1469" s="33"/>
      <c r="L1469" s="57" t="str">
        <f>IFERROR(TRIM(INDEX(_xlfn.TEXTSPLIT(Table3[[#This Row],[Name]],"|"),1,2)),"")</f>
        <v/>
      </c>
    </row>
    <row r="1470" spans="1:12" ht="15" hidden="1" customHeight="1">
      <c r="A1470" s="100" t="s">
        <v>1167</v>
      </c>
      <c r="B1470" s="33" t="s">
        <v>2204</v>
      </c>
      <c r="C1470" s="33" t="s">
        <v>1630</v>
      </c>
      <c r="D1470" s="52" t="s">
        <v>2442</v>
      </c>
      <c r="E1470" s="77" t="str">
        <f>IFERROR(TRIM(INDEX(_xlfn.TEXTSPLIT(Table3[[#This Row],[Name]],"|"),1,2)),"")</f>
        <v>Hi</v>
      </c>
      <c r="F1470" s="52"/>
      <c r="G1470" s="33" t="s">
        <v>49</v>
      </c>
      <c r="H1470" s="33" t="s">
        <v>736</v>
      </c>
      <c r="I1470" s="33" t="s">
        <v>474</v>
      </c>
      <c r="J1470" s="90"/>
      <c r="K1470" s="33"/>
      <c r="L1470" s="57" t="str">
        <f>IFERROR(TRIM(INDEX(_xlfn.TEXTSPLIT(Table3[[#This Row],[Name]],"|"),1,2)),"")</f>
        <v>Hi</v>
      </c>
    </row>
    <row r="1471" spans="1:12" ht="15" hidden="1" customHeight="1">
      <c r="A1471" s="56" t="s">
        <v>1167</v>
      </c>
      <c r="B1471" s="33" t="s">
        <v>2204</v>
      </c>
      <c r="C1471" s="33" t="s">
        <v>1631</v>
      </c>
      <c r="D1471" s="52" t="s">
        <v>2443</v>
      </c>
      <c r="E1471" s="77" t="str">
        <f>IFERROR(TRIM(INDEX(_xlfn.TEXTSPLIT(Table3[[#This Row],[Name]],"|"),1,2)),"")</f>
        <v>HiHi</v>
      </c>
      <c r="F1471" s="33">
        <v>120</v>
      </c>
      <c r="G1471" s="33" t="s">
        <v>49</v>
      </c>
      <c r="H1471" s="33" t="s">
        <v>736</v>
      </c>
      <c r="I1471" s="33" t="s">
        <v>474</v>
      </c>
      <c r="J1471" s="32"/>
      <c r="K1471" s="33"/>
      <c r="L1471" s="57" t="str">
        <f>IFERROR(TRIM(INDEX(_xlfn.TEXTSPLIT(Table3[[#This Row],[Name]],"|"),1,2)),"")</f>
        <v>HiHi</v>
      </c>
    </row>
    <row r="1472" spans="1:12" ht="15" hidden="1" customHeight="1">
      <c r="A1472" s="100" t="s">
        <v>1167</v>
      </c>
      <c r="B1472" s="33" t="s">
        <v>2204</v>
      </c>
      <c r="C1472" s="33" t="s">
        <v>1632</v>
      </c>
      <c r="D1472" s="52" t="s">
        <v>2444</v>
      </c>
      <c r="E1472" s="77" t="str">
        <f>IFERROR(TRIM(INDEX(_xlfn.TEXTSPLIT(Table3[[#This Row],[Name]],"|"),1,2)),"")</f>
        <v>Pre-alarm Hi</v>
      </c>
      <c r="F1472" s="52"/>
      <c r="G1472" s="33" t="s">
        <v>49</v>
      </c>
      <c r="H1472" s="33" t="s">
        <v>736</v>
      </c>
      <c r="I1472" s="33" t="s">
        <v>474</v>
      </c>
      <c r="J1472" s="90"/>
      <c r="K1472" s="33"/>
      <c r="L1472" s="57" t="str">
        <f>IFERROR(TRIM(INDEX(_xlfn.TEXTSPLIT(Table3[[#This Row],[Name]],"|"),1,2)),"")</f>
        <v>Pre-alarm Hi</v>
      </c>
    </row>
    <row r="1473" spans="1:12" ht="15" hidden="1" customHeight="1">
      <c r="A1473" s="56" t="s">
        <v>1167</v>
      </c>
      <c r="B1473" s="33" t="s">
        <v>2204</v>
      </c>
      <c r="C1473" s="33" t="s">
        <v>652</v>
      </c>
      <c r="D1473" s="52" t="s">
        <v>2445</v>
      </c>
      <c r="E1473" s="77" t="str">
        <f>IFERROR(TRIM(INDEX(_xlfn.TEXTSPLIT(Table3[[#This Row],[Name]],"|"),1,2)),"")</f>
        <v/>
      </c>
      <c r="F1473" s="52" t="str">
        <f>VLOOKUP(D1473,REF!$AA$1:$AB$149,2,0)</f>
        <v>FRTS-TI1723C</v>
      </c>
      <c r="G1473" s="33" t="s">
        <v>49</v>
      </c>
      <c r="H1473" s="33" t="s">
        <v>474</v>
      </c>
      <c r="I1473" s="33" t="s">
        <v>474</v>
      </c>
      <c r="J1473" s="32"/>
      <c r="K1473" s="33"/>
      <c r="L1473" s="57" t="str">
        <f>IFERROR(TRIM(INDEX(_xlfn.TEXTSPLIT(Table3[[#This Row],[Name]],"|"),1,2)),"")</f>
        <v/>
      </c>
    </row>
    <row r="1474" spans="1:12" ht="15" hidden="1" customHeight="1">
      <c r="A1474" s="100" t="s">
        <v>1167</v>
      </c>
      <c r="B1474" s="33" t="s">
        <v>2204</v>
      </c>
      <c r="C1474" s="33" t="s">
        <v>1634</v>
      </c>
      <c r="D1474" s="52" t="s">
        <v>2446</v>
      </c>
      <c r="E1474" s="77" t="str">
        <f>IFERROR(TRIM(INDEX(_xlfn.TEXTSPLIT(Table3[[#This Row],[Name]],"|"),1,2)),"")</f>
        <v>Hi</v>
      </c>
      <c r="F1474" s="52">
        <v>115</v>
      </c>
      <c r="G1474" s="33" t="s">
        <v>49</v>
      </c>
      <c r="H1474" s="33" t="s">
        <v>736</v>
      </c>
      <c r="I1474" s="33" t="s">
        <v>474</v>
      </c>
      <c r="J1474" s="90"/>
      <c r="K1474" s="33"/>
      <c r="L1474" s="57" t="str">
        <f>IFERROR(TRIM(INDEX(_xlfn.TEXTSPLIT(Table3[[#This Row],[Name]],"|"),1,2)),"")</f>
        <v>Hi</v>
      </c>
    </row>
    <row r="1475" spans="1:12" ht="15" hidden="1" customHeight="1">
      <c r="A1475" s="56" t="s">
        <v>1167</v>
      </c>
      <c r="B1475" s="33" t="s">
        <v>2204</v>
      </c>
      <c r="C1475" s="33" t="s">
        <v>1635</v>
      </c>
      <c r="D1475" s="52" t="s">
        <v>2447</v>
      </c>
      <c r="E1475" s="77" t="str">
        <f>IFERROR(TRIM(INDEX(_xlfn.TEXTSPLIT(Table3[[#This Row],[Name]],"|"),1,2)),"")</f>
        <v>HiHi</v>
      </c>
      <c r="F1475" s="33"/>
      <c r="G1475" s="33" t="s">
        <v>49</v>
      </c>
      <c r="H1475" s="33" t="s">
        <v>736</v>
      </c>
      <c r="I1475" s="33" t="s">
        <v>474</v>
      </c>
      <c r="J1475" s="32"/>
      <c r="K1475" s="33"/>
      <c r="L1475" s="57" t="str">
        <f>IFERROR(TRIM(INDEX(_xlfn.TEXTSPLIT(Table3[[#This Row],[Name]],"|"),1,2)),"")</f>
        <v>HiHi</v>
      </c>
    </row>
    <row r="1476" spans="1:12" ht="15" hidden="1" customHeight="1">
      <c r="A1476" s="100" t="s">
        <v>1167</v>
      </c>
      <c r="B1476" s="33" t="s">
        <v>2204</v>
      </c>
      <c r="C1476" s="33" t="s">
        <v>1636</v>
      </c>
      <c r="D1476" s="52" t="s">
        <v>2448</v>
      </c>
      <c r="E1476" s="77" t="str">
        <f>IFERROR(TRIM(INDEX(_xlfn.TEXTSPLIT(Table3[[#This Row],[Name]],"|"),1,2)),"")</f>
        <v>Pre-alarm Hi</v>
      </c>
      <c r="F1476" s="52"/>
      <c r="G1476" s="33" t="s">
        <v>49</v>
      </c>
      <c r="H1476" s="33" t="s">
        <v>736</v>
      </c>
      <c r="I1476" s="33" t="s">
        <v>474</v>
      </c>
      <c r="J1476" s="90"/>
      <c r="K1476" s="33"/>
      <c r="L1476" s="57" t="str">
        <f>IFERROR(TRIM(INDEX(_xlfn.TEXTSPLIT(Table3[[#This Row],[Name]],"|"),1,2)),"")</f>
        <v>Pre-alarm Hi</v>
      </c>
    </row>
    <row r="1477" spans="1:12" ht="15" hidden="1" customHeight="1">
      <c r="A1477" s="56" t="s">
        <v>1167</v>
      </c>
      <c r="B1477" s="33" t="s">
        <v>2204</v>
      </c>
      <c r="C1477" s="33" t="s">
        <v>655</v>
      </c>
      <c r="D1477" s="52" t="s">
        <v>2449</v>
      </c>
      <c r="E1477" s="77" t="str">
        <f>IFERROR(TRIM(INDEX(_xlfn.TEXTSPLIT(Table3[[#This Row],[Name]],"|"),1,2)),"")</f>
        <v/>
      </c>
      <c r="F1477" s="52" t="str">
        <f>VLOOKUP(D1477,REF!$AA$1:$AB$149,2,0)</f>
        <v>FRTS-TI1720A</v>
      </c>
      <c r="G1477" s="33" t="s">
        <v>49</v>
      </c>
      <c r="H1477" s="33" t="s">
        <v>474</v>
      </c>
      <c r="I1477" s="33" t="s">
        <v>474</v>
      </c>
      <c r="J1477" s="32"/>
      <c r="K1477" s="33"/>
      <c r="L1477" s="57" t="str">
        <f>IFERROR(TRIM(INDEX(_xlfn.TEXTSPLIT(Table3[[#This Row],[Name]],"|"),1,2)),"")</f>
        <v/>
      </c>
    </row>
    <row r="1478" spans="1:12" ht="15" hidden="1" customHeight="1">
      <c r="A1478" s="100" t="s">
        <v>1167</v>
      </c>
      <c r="B1478" s="33" t="s">
        <v>2204</v>
      </c>
      <c r="C1478" s="33" t="s">
        <v>1638</v>
      </c>
      <c r="D1478" s="52" t="s">
        <v>2450</v>
      </c>
      <c r="E1478" s="77" t="str">
        <f>IFERROR(TRIM(INDEX(_xlfn.TEXTSPLIT(Table3[[#This Row],[Name]],"|"),1,2)),"")</f>
        <v>Hi</v>
      </c>
      <c r="F1478" s="52"/>
      <c r="G1478" s="33" t="s">
        <v>49</v>
      </c>
      <c r="H1478" s="33" t="s">
        <v>736</v>
      </c>
      <c r="I1478" s="33" t="s">
        <v>474</v>
      </c>
      <c r="J1478" s="90"/>
      <c r="K1478" s="33"/>
      <c r="L1478" s="57" t="str">
        <f>IFERROR(TRIM(INDEX(_xlfn.TEXTSPLIT(Table3[[#This Row],[Name]],"|"),1,2)),"")</f>
        <v>Hi</v>
      </c>
    </row>
    <row r="1479" spans="1:12" ht="15" hidden="1" customHeight="1">
      <c r="A1479" s="56" t="s">
        <v>1167</v>
      </c>
      <c r="B1479" s="33" t="s">
        <v>2204</v>
      </c>
      <c r="C1479" s="33" t="s">
        <v>1639</v>
      </c>
      <c r="D1479" s="52" t="s">
        <v>2451</v>
      </c>
      <c r="E1479" s="77" t="str">
        <f>IFERROR(TRIM(INDEX(_xlfn.TEXTSPLIT(Table3[[#This Row],[Name]],"|"),1,2)),"")</f>
        <v>HiHi</v>
      </c>
      <c r="F1479" s="33">
        <v>85</v>
      </c>
      <c r="G1479" s="33" t="s">
        <v>49</v>
      </c>
      <c r="H1479" s="33" t="s">
        <v>736</v>
      </c>
      <c r="I1479" s="33" t="s">
        <v>474</v>
      </c>
      <c r="J1479" s="32"/>
      <c r="K1479" s="33"/>
      <c r="L1479" s="57" t="str">
        <f>IFERROR(TRIM(INDEX(_xlfn.TEXTSPLIT(Table3[[#This Row],[Name]],"|"),1,2)),"")</f>
        <v>HiHi</v>
      </c>
    </row>
    <row r="1480" spans="1:12" ht="15" hidden="1" customHeight="1">
      <c r="A1480" s="100" t="s">
        <v>1167</v>
      </c>
      <c r="B1480" s="33" t="s">
        <v>2204</v>
      </c>
      <c r="C1480" s="33" t="s">
        <v>1640</v>
      </c>
      <c r="D1480" s="52" t="s">
        <v>2452</v>
      </c>
      <c r="E1480" s="77" t="str">
        <f>IFERROR(TRIM(INDEX(_xlfn.TEXTSPLIT(Table3[[#This Row],[Name]],"|"),1,2)),"")</f>
        <v>Pre-alarm Hi</v>
      </c>
      <c r="F1480" s="52"/>
      <c r="G1480" s="33" t="s">
        <v>49</v>
      </c>
      <c r="H1480" s="33" t="s">
        <v>736</v>
      </c>
      <c r="I1480" s="33" t="s">
        <v>474</v>
      </c>
      <c r="J1480" s="90"/>
      <c r="K1480" s="33"/>
      <c r="L1480" s="57" t="str">
        <f>IFERROR(TRIM(INDEX(_xlfn.TEXTSPLIT(Table3[[#This Row],[Name]],"|"),1,2)),"")</f>
        <v>Pre-alarm Hi</v>
      </c>
    </row>
    <row r="1481" spans="1:12" ht="15" hidden="1" customHeight="1">
      <c r="A1481" s="56" t="s">
        <v>1167</v>
      </c>
      <c r="B1481" s="33" t="s">
        <v>2204</v>
      </c>
      <c r="C1481" s="33" t="s">
        <v>658</v>
      </c>
      <c r="D1481" s="52" t="s">
        <v>2453</v>
      </c>
      <c r="E1481" s="77" t="str">
        <f>IFERROR(TRIM(INDEX(_xlfn.TEXTSPLIT(Table3[[#This Row],[Name]],"|"),1,2)),"")</f>
        <v/>
      </c>
      <c r="F1481" s="52" t="str">
        <f>VLOOKUP(D1481,REF!$AA$1:$AB$149,2,0)</f>
        <v>FRTS-TI1720C</v>
      </c>
      <c r="G1481" s="33" t="s">
        <v>49</v>
      </c>
      <c r="H1481" s="33" t="s">
        <v>474</v>
      </c>
      <c r="I1481" s="33" t="s">
        <v>474</v>
      </c>
      <c r="J1481" s="32"/>
      <c r="K1481" s="33"/>
      <c r="L1481" s="57" t="str">
        <f>IFERROR(TRIM(INDEX(_xlfn.TEXTSPLIT(Table3[[#This Row],[Name]],"|"),1,2)),"")</f>
        <v/>
      </c>
    </row>
    <row r="1482" spans="1:12" ht="15" hidden="1" customHeight="1">
      <c r="A1482" s="100" t="s">
        <v>1167</v>
      </c>
      <c r="B1482" s="33" t="s">
        <v>2204</v>
      </c>
      <c r="C1482" s="33" t="s">
        <v>1642</v>
      </c>
      <c r="D1482" s="52" t="s">
        <v>2454</v>
      </c>
      <c r="E1482" s="77" t="str">
        <f>IFERROR(TRIM(INDEX(_xlfn.TEXTSPLIT(Table3[[#This Row],[Name]],"|"),1,2)),"")</f>
        <v>Hi</v>
      </c>
      <c r="F1482" s="52">
        <v>80</v>
      </c>
      <c r="G1482" s="33" t="s">
        <v>49</v>
      </c>
      <c r="H1482" s="33" t="s">
        <v>736</v>
      </c>
      <c r="I1482" s="33" t="s">
        <v>474</v>
      </c>
      <c r="J1482" s="90"/>
      <c r="K1482" s="33"/>
      <c r="L1482" s="57" t="str">
        <f>IFERROR(TRIM(INDEX(_xlfn.TEXTSPLIT(Table3[[#This Row],[Name]],"|"),1,2)),"")</f>
        <v>Hi</v>
      </c>
    </row>
    <row r="1483" spans="1:12" ht="15" hidden="1" customHeight="1">
      <c r="A1483" s="56" t="s">
        <v>1167</v>
      </c>
      <c r="B1483" s="33" t="s">
        <v>2204</v>
      </c>
      <c r="C1483" s="33" t="s">
        <v>1643</v>
      </c>
      <c r="D1483" s="52" t="s">
        <v>2455</v>
      </c>
      <c r="E1483" s="77" t="str">
        <f>IFERROR(TRIM(INDEX(_xlfn.TEXTSPLIT(Table3[[#This Row],[Name]],"|"),1,2)),"")</f>
        <v>HiHi</v>
      </c>
      <c r="F1483" s="33"/>
      <c r="G1483" s="33" t="s">
        <v>49</v>
      </c>
      <c r="H1483" s="33" t="s">
        <v>736</v>
      </c>
      <c r="I1483" s="33" t="s">
        <v>474</v>
      </c>
      <c r="J1483" s="32"/>
      <c r="K1483" s="33"/>
      <c r="L1483" s="57" t="str">
        <f>IFERROR(TRIM(INDEX(_xlfn.TEXTSPLIT(Table3[[#This Row],[Name]],"|"),1,2)),"")</f>
        <v>HiHi</v>
      </c>
    </row>
    <row r="1484" spans="1:12" ht="15" hidden="1" customHeight="1">
      <c r="A1484" s="100" t="s">
        <v>1167</v>
      </c>
      <c r="B1484" s="33" t="s">
        <v>2204</v>
      </c>
      <c r="C1484" s="33" t="s">
        <v>1644</v>
      </c>
      <c r="D1484" s="52" t="s">
        <v>2456</v>
      </c>
      <c r="E1484" s="77" t="str">
        <f>IFERROR(TRIM(INDEX(_xlfn.TEXTSPLIT(Table3[[#This Row],[Name]],"|"),1,2)),"")</f>
        <v>Pre-alarm Hi</v>
      </c>
      <c r="F1484" s="52"/>
      <c r="G1484" s="33" t="s">
        <v>49</v>
      </c>
      <c r="H1484" s="33" t="s">
        <v>736</v>
      </c>
      <c r="I1484" s="33" t="s">
        <v>474</v>
      </c>
      <c r="J1484" s="90"/>
      <c r="K1484" s="33"/>
      <c r="L1484" s="57" t="str">
        <f>IFERROR(TRIM(INDEX(_xlfn.TEXTSPLIT(Table3[[#This Row],[Name]],"|"),1,2)),"")</f>
        <v>Pre-alarm Hi</v>
      </c>
    </row>
    <row r="1485" spans="1:12" ht="15" hidden="1" customHeight="1">
      <c r="A1485" s="56" t="s">
        <v>1167</v>
      </c>
      <c r="B1485" s="33" t="s">
        <v>2204</v>
      </c>
      <c r="C1485" s="33" t="s">
        <v>661</v>
      </c>
      <c r="D1485" s="52" t="s">
        <v>2457</v>
      </c>
      <c r="E1485" s="77" t="str">
        <f>IFERROR(TRIM(INDEX(_xlfn.TEXTSPLIT(Table3[[#This Row],[Name]],"|"),1,2)),"")</f>
        <v/>
      </c>
      <c r="F1485" s="52" t="str">
        <f>VLOOKUP(D1485,REF!$AA$1:$AB$149,2,0)</f>
        <v>FRTS-TI1721A</v>
      </c>
      <c r="G1485" s="33" t="s">
        <v>49</v>
      </c>
      <c r="H1485" s="33" t="s">
        <v>474</v>
      </c>
      <c r="I1485" s="33" t="s">
        <v>474</v>
      </c>
      <c r="J1485" s="32"/>
      <c r="K1485" s="33"/>
      <c r="L1485" s="57" t="str">
        <f>IFERROR(TRIM(INDEX(_xlfn.TEXTSPLIT(Table3[[#This Row],[Name]],"|"),1,2)),"")</f>
        <v/>
      </c>
    </row>
    <row r="1486" spans="1:12" ht="15" hidden="1" customHeight="1">
      <c r="A1486" s="100" t="s">
        <v>1167</v>
      </c>
      <c r="B1486" s="33" t="s">
        <v>2204</v>
      </c>
      <c r="C1486" s="33" t="s">
        <v>1646</v>
      </c>
      <c r="D1486" s="52" t="s">
        <v>2458</v>
      </c>
      <c r="E1486" s="77" t="str">
        <f>IFERROR(TRIM(INDEX(_xlfn.TEXTSPLIT(Table3[[#This Row],[Name]],"|"),1,2)),"")</f>
        <v>Hi</v>
      </c>
      <c r="F1486" s="52"/>
      <c r="G1486" s="33" t="s">
        <v>49</v>
      </c>
      <c r="H1486" s="33" t="s">
        <v>736</v>
      </c>
      <c r="I1486" s="33" t="s">
        <v>474</v>
      </c>
      <c r="J1486" s="90"/>
      <c r="K1486" s="33"/>
      <c r="L1486" s="57" t="str">
        <f>IFERROR(TRIM(INDEX(_xlfn.TEXTSPLIT(Table3[[#This Row],[Name]],"|"),1,2)),"")</f>
        <v>Hi</v>
      </c>
    </row>
    <row r="1487" spans="1:12" ht="15" hidden="1" customHeight="1">
      <c r="A1487" s="56" t="s">
        <v>1167</v>
      </c>
      <c r="B1487" s="33" t="s">
        <v>2204</v>
      </c>
      <c r="C1487" s="33" t="s">
        <v>1647</v>
      </c>
      <c r="D1487" s="52" t="s">
        <v>2459</v>
      </c>
      <c r="E1487" s="77" t="str">
        <f>IFERROR(TRIM(INDEX(_xlfn.TEXTSPLIT(Table3[[#This Row],[Name]],"|"),1,2)),"")</f>
        <v>HiHi</v>
      </c>
      <c r="F1487" s="33">
        <v>85</v>
      </c>
      <c r="G1487" s="33" t="s">
        <v>49</v>
      </c>
      <c r="H1487" s="33" t="s">
        <v>736</v>
      </c>
      <c r="I1487" s="33" t="s">
        <v>474</v>
      </c>
      <c r="J1487" s="32"/>
      <c r="K1487" s="33"/>
      <c r="L1487" s="57" t="str">
        <f>IFERROR(TRIM(INDEX(_xlfn.TEXTSPLIT(Table3[[#This Row],[Name]],"|"),1,2)),"")</f>
        <v>HiHi</v>
      </c>
    </row>
    <row r="1488" spans="1:12" ht="15" hidden="1" customHeight="1">
      <c r="A1488" s="100" t="s">
        <v>1167</v>
      </c>
      <c r="B1488" s="33" t="s">
        <v>2204</v>
      </c>
      <c r="C1488" s="33" t="s">
        <v>1648</v>
      </c>
      <c r="D1488" s="52" t="s">
        <v>2460</v>
      </c>
      <c r="E1488" s="77" t="str">
        <f>IFERROR(TRIM(INDEX(_xlfn.TEXTSPLIT(Table3[[#This Row],[Name]],"|"),1,2)),"")</f>
        <v>Pre-alarm Hi</v>
      </c>
      <c r="F1488" s="52"/>
      <c r="G1488" s="33" t="s">
        <v>49</v>
      </c>
      <c r="H1488" s="33" t="s">
        <v>736</v>
      </c>
      <c r="I1488" s="33" t="s">
        <v>474</v>
      </c>
      <c r="J1488" s="90"/>
      <c r="K1488" s="33"/>
      <c r="L1488" s="57" t="str">
        <f>IFERROR(TRIM(INDEX(_xlfn.TEXTSPLIT(Table3[[#This Row],[Name]],"|"),1,2)),"")</f>
        <v>Pre-alarm Hi</v>
      </c>
    </row>
    <row r="1489" spans="1:12" ht="15" hidden="1" customHeight="1">
      <c r="A1489" s="56" t="s">
        <v>1167</v>
      </c>
      <c r="B1489" s="33" t="s">
        <v>2204</v>
      </c>
      <c r="C1489" s="33" t="s">
        <v>664</v>
      </c>
      <c r="D1489" s="52" t="s">
        <v>2461</v>
      </c>
      <c r="E1489" s="77" t="str">
        <f>IFERROR(TRIM(INDEX(_xlfn.TEXTSPLIT(Table3[[#This Row],[Name]],"|"),1,2)),"")</f>
        <v/>
      </c>
      <c r="F1489" s="52" t="str">
        <f>VLOOKUP(D1489,REF!$AA$1:$AB$149,2,0)</f>
        <v>FRTS-TI1721C</v>
      </c>
      <c r="G1489" s="33" t="s">
        <v>49</v>
      </c>
      <c r="H1489" s="33" t="s">
        <v>474</v>
      </c>
      <c r="I1489" s="33" t="s">
        <v>474</v>
      </c>
      <c r="J1489" s="32"/>
      <c r="K1489" s="33"/>
      <c r="L1489" s="57" t="str">
        <f>IFERROR(TRIM(INDEX(_xlfn.TEXTSPLIT(Table3[[#This Row],[Name]],"|"),1,2)),"")</f>
        <v/>
      </c>
    </row>
    <row r="1490" spans="1:12" ht="15" hidden="1" customHeight="1">
      <c r="A1490" s="100" t="s">
        <v>1167</v>
      </c>
      <c r="B1490" s="33" t="s">
        <v>2204</v>
      </c>
      <c r="C1490" s="33" t="s">
        <v>1650</v>
      </c>
      <c r="D1490" s="52" t="s">
        <v>2462</v>
      </c>
      <c r="E1490" s="77" t="str">
        <f>IFERROR(TRIM(INDEX(_xlfn.TEXTSPLIT(Table3[[#This Row],[Name]],"|"),1,2)),"")</f>
        <v>Hi</v>
      </c>
      <c r="F1490" s="52">
        <v>80</v>
      </c>
      <c r="G1490" s="33" t="s">
        <v>49</v>
      </c>
      <c r="H1490" s="33" t="s">
        <v>736</v>
      </c>
      <c r="I1490" s="33" t="s">
        <v>474</v>
      </c>
      <c r="J1490" s="90"/>
      <c r="K1490" s="33"/>
      <c r="L1490" s="57" t="str">
        <f>IFERROR(TRIM(INDEX(_xlfn.TEXTSPLIT(Table3[[#This Row],[Name]],"|"),1,2)),"")</f>
        <v>Hi</v>
      </c>
    </row>
    <row r="1491" spans="1:12" ht="15" hidden="1" customHeight="1">
      <c r="A1491" s="56" t="s">
        <v>1167</v>
      </c>
      <c r="B1491" s="33" t="s">
        <v>2204</v>
      </c>
      <c r="C1491" s="33" t="s">
        <v>1651</v>
      </c>
      <c r="D1491" s="52" t="s">
        <v>2463</v>
      </c>
      <c r="E1491" s="77" t="str">
        <f>IFERROR(TRIM(INDEX(_xlfn.TEXTSPLIT(Table3[[#This Row],[Name]],"|"),1,2)),"")</f>
        <v>HiHi</v>
      </c>
      <c r="F1491" s="33"/>
      <c r="G1491" s="33" t="s">
        <v>49</v>
      </c>
      <c r="H1491" s="33" t="s">
        <v>736</v>
      </c>
      <c r="I1491" s="33" t="s">
        <v>474</v>
      </c>
      <c r="J1491" s="32"/>
      <c r="K1491" s="33"/>
      <c r="L1491" s="57" t="str">
        <f>IFERROR(TRIM(INDEX(_xlfn.TEXTSPLIT(Table3[[#This Row],[Name]],"|"),1,2)),"")</f>
        <v>HiHi</v>
      </c>
    </row>
    <row r="1492" spans="1:12" ht="15" hidden="1" customHeight="1">
      <c r="A1492" s="100" t="s">
        <v>1167</v>
      </c>
      <c r="B1492" s="33" t="s">
        <v>2204</v>
      </c>
      <c r="C1492" s="33" t="s">
        <v>1652</v>
      </c>
      <c r="D1492" s="52" t="s">
        <v>2464</v>
      </c>
      <c r="E1492" s="77" t="str">
        <f>IFERROR(TRIM(INDEX(_xlfn.TEXTSPLIT(Table3[[#This Row],[Name]],"|"),1,2)),"")</f>
        <v>Pre-alarm Hi</v>
      </c>
      <c r="F1492" s="52"/>
      <c r="G1492" s="33" t="s">
        <v>49</v>
      </c>
      <c r="H1492" s="33" t="s">
        <v>736</v>
      </c>
      <c r="I1492" s="33" t="s">
        <v>474</v>
      </c>
      <c r="J1492" s="90"/>
      <c r="K1492" s="33"/>
      <c r="L1492" s="57" t="str">
        <f>IFERROR(TRIM(INDEX(_xlfn.TEXTSPLIT(Table3[[#This Row],[Name]],"|"),1,2)),"")</f>
        <v>Pre-alarm Hi</v>
      </c>
    </row>
    <row r="1493" spans="1:12" ht="15" hidden="1" customHeight="1">
      <c r="A1493" s="56" t="s">
        <v>1167</v>
      </c>
      <c r="B1493" s="33" t="s">
        <v>2204</v>
      </c>
      <c r="C1493" s="33" t="s">
        <v>1653</v>
      </c>
      <c r="D1493" s="52" t="s">
        <v>2465</v>
      </c>
      <c r="E1493" s="77" t="str">
        <f>IFERROR(TRIM(INDEX(_xlfn.TEXTSPLIT(Table3[[#This Row],[Name]],"|"),1,2)),"")</f>
        <v/>
      </c>
      <c r="F1493" s="52" t="str">
        <f>VLOOKUP(D1493,REF!$AA$1:$AB$149,2,0)</f>
        <v>FRTS-TI1726A</v>
      </c>
      <c r="G1493" s="33" t="s">
        <v>49</v>
      </c>
      <c r="H1493" s="33" t="s">
        <v>474</v>
      </c>
      <c r="I1493" s="33" t="s">
        <v>474</v>
      </c>
      <c r="J1493" s="32"/>
      <c r="K1493" s="33"/>
      <c r="L1493" s="57" t="str">
        <f>IFERROR(TRIM(INDEX(_xlfn.TEXTSPLIT(Table3[[#This Row],[Name]],"|"),1,2)),"")</f>
        <v/>
      </c>
    </row>
    <row r="1494" spans="1:12" ht="15" hidden="1" customHeight="1">
      <c r="A1494" s="100" t="s">
        <v>1167</v>
      </c>
      <c r="B1494" s="33" t="s">
        <v>2204</v>
      </c>
      <c r="C1494" s="33" t="s">
        <v>1655</v>
      </c>
      <c r="D1494" s="52" t="s">
        <v>2466</v>
      </c>
      <c r="E1494" s="77" t="str">
        <f>IFERROR(TRIM(INDEX(_xlfn.TEXTSPLIT(Table3[[#This Row],[Name]],"|"),1,2)),"")</f>
        <v>Hi</v>
      </c>
      <c r="F1494" s="52"/>
      <c r="G1494" s="33" t="s">
        <v>49</v>
      </c>
      <c r="H1494" s="33" t="s">
        <v>736</v>
      </c>
      <c r="I1494" s="33" t="s">
        <v>474</v>
      </c>
      <c r="J1494" s="90"/>
      <c r="K1494" s="33"/>
      <c r="L1494" s="57" t="str">
        <f>IFERROR(TRIM(INDEX(_xlfn.TEXTSPLIT(Table3[[#This Row],[Name]],"|"),1,2)),"")</f>
        <v>Hi</v>
      </c>
    </row>
    <row r="1495" spans="1:12" ht="15" hidden="1" customHeight="1">
      <c r="A1495" s="56" t="s">
        <v>1167</v>
      </c>
      <c r="B1495" s="33" t="s">
        <v>2204</v>
      </c>
      <c r="C1495" s="33" t="s">
        <v>1656</v>
      </c>
      <c r="D1495" s="52" t="s">
        <v>2467</v>
      </c>
      <c r="E1495" s="77" t="str">
        <f>IFERROR(TRIM(INDEX(_xlfn.TEXTSPLIT(Table3[[#This Row],[Name]],"|"),1,2)),"")</f>
        <v>HiHi</v>
      </c>
      <c r="F1495" s="33">
        <v>85</v>
      </c>
      <c r="G1495" s="33" t="s">
        <v>49</v>
      </c>
      <c r="H1495" s="33" t="s">
        <v>736</v>
      </c>
      <c r="I1495" s="33" t="s">
        <v>474</v>
      </c>
      <c r="J1495" s="32"/>
      <c r="K1495" s="33"/>
      <c r="L1495" s="57" t="str">
        <f>IFERROR(TRIM(INDEX(_xlfn.TEXTSPLIT(Table3[[#This Row],[Name]],"|"),1,2)),"")</f>
        <v>HiHi</v>
      </c>
    </row>
    <row r="1496" spans="1:12" ht="15" hidden="1" customHeight="1">
      <c r="A1496" s="100" t="s">
        <v>1167</v>
      </c>
      <c r="B1496" s="33" t="s">
        <v>2204</v>
      </c>
      <c r="C1496" s="33" t="s">
        <v>1657</v>
      </c>
      <c r="D1496" s="52" t="s">
        <v>2468</v>
      </c>
      <c r="E1496" s="77" t="str">
        <f>IFERROR(TRIM(INDEX(_xlfn.TEXTSPLIT(Table3[[#This Row],[Name]],"|"),1,2)),"")</f>
        <v>Pre-alarm Hi</v>
      </c>
      <c r="F1496" s="52"/>
      <c r="G1496" s="33" t="s">
        <v>49</v>
      </c>
      <c r="H1496" s="33" t="s">
        <v>736</v>
      </c>
      <c r="I1496" s="33" t="s">
        <v>474</v>
      </c>
      <c r="J1496" s="90"/>
      <c r="K1496" s="33"/>
      <c r="L1496" s="57" t="str">
        <f>IFERROR(TRIM(INDEX(_xlfn.TEXTSPLIT(Table3[[#This Row],[Name]],"|"),1,2)),"")</f>
        <v>Pre-alarm Hi</v>
      </c>
    </row>
    <row r="1497" spans="1:12" ht="15" hidden="1" customHeight="1">
      <c r="A1497" s="56" t="s">
        <v>1167</v>
      </c>
      <c r="B1497" s="33" t="s">
        <v>2204</v>
      </c>
      <c r="C1497" s="33" t="s">
        <v>1658</v>
      </c>
      <c r="D1497" s="52" t="s">
        <v>2469</v>
      </c>
      <c r="E1497" s="77" t="str">
        <f>IFERROR(TRIM(INDEX(_xlfn.TEXTSPLIT(Table3[[#This Row],[Name]],"|"),1,2)),"")</f>
        <v/>
      </c>
      <c r="F1497" s="52" t="str">
        <f>VLOOKUP(D1497,REF!$AA$1:$AB$149,2,0)</f>
        <v>FRTS-TI1726C</v>
      </c>
      <c r="G1497" s="33" t="s">
        <v>49</v>
      </c>
      <c r="H1497" s="33" t="s">
        <v>474</v>
      </c>
      <c r="I1497" s="33" t="s">
        <v>474</v>
      </c>
      <c r="J1497" s="32"/>
      <c r="K1497" s="33"/>
      <c r="L1497" s="57" t="str">
        <f>IFERROR(TRIM(INDEX(_xlfn.TEXTSPLIT(Table3[[#This Row],[Name]],"|"),1,2)),"")</f>
        <v/>
      </c>
    </row>
    <row r="1498" spans="1:12" ht="15" hidden="1" customHeight="1">
      <c r="A1498" s="100" t="s">
        <v>1167</v>
      </c>
      <c r="B1498" s="33" t="s">
        <v>2204</v>
      </c>
      <c r="C1498" s="33" t="s">
        <v>1660</v>
      </c>
      <c r="D1498" s="52" t="s">
        <v>2470</v>
      </c>
      <c r="E1498" s="77" t="str">
        <f>IFERROR(TRIM(INDEX(_xlfn.TEXTSPLIT(Table3[[#This Row],[Name]],"|"),1,2)),"")</f>
        <v>Hi</v>
      </c>
      <c r="F1498" s="52">
        <v>80</v>
      </c>
      <c r="G1498" s="33" t="s">
        <v>49</v>
      </c>
      <c r="H1498" s="33" t="s">
        <v>736</v>
      </c>
      <c r="I1498" s="33" t="s">
        <v>474</v>
      </c>
      <c r="J1498" s="90"/>
      <c r="K1498" s="33"/>
      <c r="L1498" s="57" t="str">
        <f>IFERROR(TRIM(INDEX(_xlfn.TEXTSPLIT(Table3[[#This Row],[Name]],"|"),1,2)),"")</f>
        <v>Hi</v>
      </c>
    </row>
    <row r="1499" spans="1:12" ht="15" hidden="1" customHeight="1">
      <c r="A1499" s="56" t="s">
        <v>1167</v>
      </c>
      <c r="B1499" s="33" t="s">
        <v>2204</v>
      </c>
      <c r="C1499" s="33" t="s">
        <v>1661</v>
      </c>
      <c r="D1499" s="52" t="s">
        <v>2471</v>
      </c>
      <c r="E1499" s="77" t="str">
        <f>IFERROR(TRIM(INDEX(_xlfn.TEXTSPLIT(Table3[[#This Row],[Name]],"|"),1,2)),"")</f>
        <v>HiHi</v>
      </c>
      <c r="F1499" s="33"/>
      <c r="G1499" s="33" t="s">
        <v>49</v>
      </c>
      <c r="H1499" s="33" t="s">
        <v>736</v>
      </c>
      <c r="I1499" s="33" t="s">
        <v>474</v>
      </c>
      <c r="J1499" s="32"/>
      <c r="K1499" s="33"/>
      <c r="L1499" s="57" t="str">
        <f>IFERROR(TRIM(INDEX(_xlfn.TEXTSPLIT(Table3[[#This Row],[Name]],"|"),1,2)),"")</f>
        <v>HiHi</v>
      </c>
    </row>
    <row r="1500" spans="1:12" ht="15" hidden="1" customHeight="1">
      <c r="A1500" s="100" t="s">
        <v>1167</v>
      </c>
      <c r="B1500" s="33" t="s">
        <v>2204</v>
      </c>
      <c r="C1500" s="33" t="s">
        <v>1662</v>
      </c>
      <c r="D1500" s="52" t="s">
        <v>2472</v>
      </c>
      <c r="E1500" s="77" t="str">
        <f>IFERROR(TRIM(INDEX(_xlfn.TEXTSPLIT(Table3[[#This Row],[Name]],"|"),1,2)),"")</f>
        <v>Pre-alarm Hi</v>
      </c>
      <c r="F1500" s="52"/>
      <c r="G1500" s="33" t="s">
        <v>49</v>
      </c>
      <c r="H1500" s="33" t="s">
        <v>736</v>
      </c>
      <c r="I1500" s="33" t="s">
        <v>474</v>
      </c>
      <c r="J1500" s="90"/>
      <c r="K1500" s="33"/>
      <c r="L1500" s="57" t="str">
        <f>IFERROR(TRIM(INDEX(_xlfn.TEXTSPLIT(Table3[[#This Row],[Name]],"|"),1,2)),"")</f>
        <v>Pre-alarm Hi</v>
      </c>
    </row>
    <row r="1501" spans="1:12" ht="15" hidden="1" customHeight="1">
      <c r="A1501" s="56" t="s">
        <v>1167</v>
      </c>
      <c r="B1501" s="33" t="s">
        <v>2204</v>
      </c>
      <c r="C1501" s="33" t="s">
        <v>1663</v>
      </c>
      <c r="D1501" s="52" t="s">
        <v>2473</v>
      </c>
      <c r="E1501" s="77" t="str">
        <f>IFERROR(TRIM(INDEX(_xlfn.TEXTSPLIT(Table3[[#This Row],[Name]],"|"),1,2)),"")</f>
        <v/>
      </c>
      <c r="F1501" s="52" t="str">
        <f>VLOOKUP(D1501,REF!$AA$1:$AB$149,2,0)</f>
        <v>FRTS-TI1727A</v>
      </c>
      <c r="G1501" s="33" t="s">
        <v>49</v>
      </c>
      <c r="H1501" s="33" t="s">
        <v>474</v>
      </c>
      <c r="I1501" s="33" t="s">
        <v>474</v>
      </c>
      <c r="J1501" s="32"/>
      <c r="K1501" s="33"/>
      <c r="L1501" s="57" t="str">
        <f>IFERROR(TRIM(INDEX(_xlfn.TEXTSPLIT(Table3[[#This Row],[Name]],"|"),1,2)),"")</f>
        <v/>
      </c>
    </row>
    <row r="1502" spans="1:12" ht="15" hidden="1" customHeight="1">
      <c r="A1502" s="100" t="s">
        <v>1167</v>
      </c>
      <c r="B1502" s="33" t="s">
        <v>2204</v>
      </c>
      <c r="C1502" s="33" t="s">
        <v>1665</v>
      </c>
      <c r="D1502" s="52" t="s">
        <v>2474</v>
      </c>
      <c r="E1502" s="77" t="str">
        <f>IFERROR(TRIM(INDEX(_xlfn.TEXTSPLIT(Table3[[#This Row],[Name]],"|"),1,2)),"")</f>
        <v>Hi</v>
      </c>
      <c r="F1502" s="52"/>
      <c r="G1502" s="33" t="s">
        <v>49</v>
      </c>
      <c r="H1502" s="33" t="s">
        <v>736</v>
      </c>
      <c r="I1502" s="33" t="s">
        <v>474</v>
      </c>
      <c r="J1502" s="90"/>
      <c r="K1502" s="33"/>
      <c r="L1502" s="57" t="str">
        <f>IFERROR(TRIM(INDEX(_xlfn.TEXTSPLIT(Table3[[#This Row],[Name]],"|"),1,2)),"")</f>
        <v>Hi</v>
      </c>
    </row>
    <row r="1503" spans="1:12" ht="15" hidden="1" customHeight="1">
      <c r="A1503" s="56" t="s">
        <v>1167</v>
      </c>
      <c r="B1503" s="33" t="s">
        <v>2204</v>
      </c>
      <c r="C1503" s="33" t="s">
        <v>1666</v>
      </c>
      <c r="D1503" s="52" t="s">
        <v>2475</v>
      </c>
      <c r="E1503" s="77" t="str">
        <f>IFERROR(TRIM(INDEX(_xlfn.TEXTSPLIT(Table3[[#This Row],[Name]],"|"),1,2)),"")</f>
        <v>HiHi</v>
      </c>
      <c r="F1503" s="33">
        <v>85</v>
      </c>
      <c r="G1503" s="33" t="s">
        <v>49</v>
      </c>
      <c r="H1503" s="33" t="s">
        <v>736</v>
      </c>
      <c r="I1503" s="33" t="s">
        <v>474</v>
      </c>
      <c r="J1503" s="32"/>
      <c r="K1503" s="33"/>
      <c r="L1503" s="57" t="str">
        <f>IFERROR(TRIM(INDEX(_xlfn.TEXTSPLIT(Table3[[#This Row],[Name]],"|"),1,2)),"")</f>
        <v>HiHi</v>
      </c>
    </row>
    <row r="1504" spans="1:12" ht="15" hidden="1" customHeight="1">
      <c r="A1504" s="100" t="s">
        <v>1167</v>
      </c>
      <c r="B1504" s="33" t="s">
        <v>2204</v>
      </c>
      <c r="C1504" s="33" t="s">
        <v>1667</v>
      </c>
      <c r="D1504" s="52" t="s">
        <v>2476</v>
      </c>
      <c r="E1504" s="77" t="str">
        <f>IFERROR(TRIM(INDEX(_xlfn.TEXTSPLIT(Table3[[#This Row],[Name]],"|"),1,2)),"")</f>
        <v>Pre-alarm Hi</v>
      </c>
      <c r="F1504" s="52"/>
      <c r="G1504" s="33" t="s">
        <v>49</v>
      </c>
      <c r="H1504" s="33" t="s">
        <v>736</v>
      </c>
      <c r="I1504" s="33" t="s">
        <v>474</v>
      </c>
      <c r="J1504" s="90"/>
      <c r="K1504" s="33"/>
      <c r="L1504" s="57" t="str">
        <f>IFERROR(TRIM(INDEX(_xlfn.TEXTSPLIT(Table3[[#This Row],[Name]],"|"),1,2)),"")</f>
        <v>Pre-alarm Hi</v>
      </c>
    </row>
    <row r="1505" spans="1:12" ht="15" hidden="1" customHeight="1">
      <c r="A1505" s="56" t="s">
        <v>1167</v>
      </c>
      <c r="B1505" s="33" t="s">
        <v>2204</v>
      </c>
      <c r="C1505" s="33" t="s">
        <v>1668</v>
      </c>
      <c r="D1505" s="52" t="s">
        <v>2477</v>
      </c>
      <c r="E1505" s="77" t="str">
        <f>IFERROR(TRIM(INDEX(_xlfn.TEXTSPLIT(Table3[[#This Row],[Name]],"|"),1,2)),"")</f>
        <v/>
      </c>
      <c r="F1505" s="52" t="str">
        <f>VLOOKUP(D1505,REF!$AA$1:$AB$149,2,0)</f>
        <v>FRTS-TI1727C</v>
      </c>
      <c r="G1505" s="33" t="s">
        <v>49</v>
      </c>
      <c r="H1505" s="33" t="s">
        <v>474</v>
      </c>
      <c r="I1505" s="33" t="s">
        <v>474</v>
      </c>
      <c r="J1505" s="32"/>
      <c r="K1505" s="33"/>
      <c r="L1505" s="57" t="str">
        <f>IFERROR(TRIM(INDEX(_xlfn.TEXTSPLIT(Table3[[#This Row],[Name]],"|"),1,2)),"")</f>
        <v/>
      </c>
    </row>
    <row r="1506" spans="1:12" ht="15" hidden="1" customHeight="1">
      <c r="A1506" s="100" t="s">
        <v>1167</v>
      </c>
      <c r="B1506" s="33" t="s">
        <v>2204</v>
      </c>
      <c r="C1506" s="33" t="s">
        <v>1670</v>
      </c>
      <c r="D1506" s="52" t="s">
        <v>2478</v>
      </c>
      <c r="E1506" s="77" t="str">
        <f>IFERROR(TRIM(INDEX(_xlfn.TEXTSPLIT(Table3[[#This Row],[Name]],"|"),1,2)),"")</f>
        <v>Hi</v>
      </c>
      <c r="F1506" s="52">
        <v>80</v>
      </c>
      <c r="G1506" s="33" t="s">
        <v>49</v>
      </c>
      <c r="H1506" s="33" t="s">
        <v>736</v>
      </c>
      <c r="I1506" s="33" t="s">
        <v>474</v>
      </c>
      <c r="J1506" s="90"/>
      <c r="K1506" s="33"/>
      <c r="L1506" s="57" t="str">
        <f>IFERROR(TRIM(INDEX(_xlfn.TEXTSPLIT(Table3[[#This Row],[Name]],"|"),1,2)),"")</f>
        <v>Hi</v>
      </c>
    </row>
    <row r="1507" spans="1:12" ht="15" hidden="1" customHeight="1">
      <c r="A1507" s="56" t="s">
        <v>1167</v>
      </c>
      <c r="B1507" s="33" t="s">
        <v>2204</v>
      </c>
      <c r="C1507" s="33" t="s">
        <v>1671</v>
      </c>
      <c r="D1507" s="52" t="s">
        <v>2479</v>
      </c>
      <c r="E1507" s="77" t="str">
        <f>IFERROR(TRIM(INDEX(_xlfn.TEXTSPLIT(Table3[[#This Row],[Name]],"|"),1,2)),"")</f>
        <v>HiHi</v>
      </c>
      <c r="F1507" s="33"/>
      <c r="G1507" s="33" t="s">
        <v>49</v>
      </c>
      <c r="H1507" s="33" t="s">
        <v>736</v>
      </c>
      <c r="I1507" s="33" t="s">
        <v>474</v>
      </c>
      <c r="J1507" s="32"/>
      <c r="K1507" s="33"/>
      <c r="L1507" s="57" t="str">
        <f>IFERROR(TRIM(INDEX(_xlfn.TEXTSPLIT(Table3[[#This Row],[Name]],"|"),1,2)),"")</f>
        <v>HiHi</v>
      </c>
    </row>
    <row r="1508" spans="1:12" ht="15" hidden="1" customHeight="1">
      <c r="A1508" s="100" t="s">
        <v>1167</v>
      </c>
      <c r="B1508" s="33" t="s">
        <v>2204</v>
      </c>
      <c r="C1508" s="33" t="s">
        <v>1672</v>
      </c>
      <c r="D1508" s="52" t="s">
        <v>2480</v>
      </c>
      <c r="E1508" s="77" t="str">
        <f>IFERROR(TRIM(INDEX(_xlfn.TEXTSPLIT(Table3[[#This Row],[Name]],"|"),1,2)),"")</f>
        <v>Pre-alarm Hi</v>
      </c>
      <c r="F1508" s="52"/>
      <c r="G1508" s="33" t="s">
        <v>49</v>
      </c>
      <c r="H1508" s="33" t="s">
        <v>736</v>
      </c>
      <c r="I1508" s="33" t="s">
        <v>474</v>
      </c>
      <c r="J1508" s="90"/>
      <c r="K1508" s="33"/>
      <c r="L1508" s="57" t="str">
        <f>IFERROR(TRIM(INDEX(_xlfn.TEXTSPLIT(Table3[[#This Row],[Name]],"|"),1,2)),"")</f>
        <v>Pre-alarm Hi</v>
      </c>
    </row>
    <row r="1509" spans="1:12" ht="15" hidden="1" customHeight="1">
      <c r="A1509" s="56" t="s">
        <v>1167</v>
      </c>
      <c r="B1509" s="33" t="s">
        <v>2248</v>
      </c>
      <c r="C1509" s="33" t="s">
        <v>1673</v>
      </c>
      <c r="D1509" s="52" t="s">
        <v>2481</v>
      </c>
      <c r="E1509" s="77" t="str">
        <f>IFERROR(TRIM(INDEX(_xlfn.TEXTSPLIT(Table3[[#This Row],[Name]],"|"),1,2)),"")</f>
        <v/>
      </c>
      <c r="F1509" s="52" t="str">
        <f>VLOOKUP(D1509,REF!$AA$1:$AB$149,2,0)</f>
        <v>FRTS-TI1705C</v>
      </c>
      <c r="G1509" s="33" t="s">
        <v>49</v>
      </c>
      <c r="H1509" s="33" t="s">
        <v>446</v>
      </c>
      <c r="I1509" s="33" t="s">
        <v>446</v>
      </c>
      <c r="J1509" s="32"/>
      <c r="K1509" s="33"/>
      <c r="L1509" s="57" t="str">
        <f>IFERROR(TRIM(INDEX(_xlfn.TEXTSPLIT(Table3[[#This Row],[Name]],"|"),1,2)),"")</f>
        <v/>
      </c>
    </row>
    <row r="1510" spans="1:12" ht="15" hidden="1" customHeight="1">
      <c r="A1510" s="100" t="s">
        <v>1167</v>
      </c>
      <c r="B1510" s="33" t="s">
        <v>2248</v>
      </c>
      <c r="C1510" s="33" t="s">
        <v>1675</v>
      </c>
      <c r="D1510" s="52" t="s">
        <v>2482</v>
      </c>
      <c r="E1510" s="77" t="str">
        <f>IFERROR(TRIM(INDEX(_xlfn.TEXTSPLIT(Table3[[#This Row],[Name]],"|"),1,2)),"")</f>
        <v>Hi</v>
      </c>
      <c r="F1510" s="52">
        <v>90</v>
      </c>
      <c r="G1510" s="33" t="s">
        <v>49</v>
      </c>
      <c r="H1510" s="33" t="s">
        <v>736</v>
      </c>
      <c r="I1510" s="33" t="s">
        <v>446</v>
      </c>
      <c r="J1510" s="90"/>
      <c r="K1510" s="33"/>
      <c r="L1510" s="57" t="str">
        <f>IFERROR(TRIM(INDEX(_xlfn.TEXTSPLIT(Table3[[#This Row],[Name]],"|"),1,2)),"")</f>
        <v>Hi</v>
      </c>
    </row>
    <row r="1511" spans="1:12" ht="15" hidden="1" customHeight="1">
      <c r="A1511" s="56" t="s">
        <v>1167</v>
      </c>
      <c r="B1511" s="33" t="s">
        <v>2248</v>
      </c>
      <c r="C1511" s="33" t="s">
        <v>1676</v>
      </c>
      <c r="D1511" s="52" t="s">
        <v>2483</v>
      </c>
      <c r="E1511" s="77" t="str">
        <f>IFERROR(TRIM(INDEX(_xlfn.TEXTSPLIT(Table3[[#This Row],[Name]],"|"),1,2)),"")</f>
        <v>HiHi</v>
      </c>
      <c r="F1511" s="33"/>
      <c r="G1511" s="33" t="s">
        <v>49</v>
      </c>
      <c r="H1511" s="33" t="s">
        <v>736</v>
      </c>
      <c r="I1511" s="33" t="s">
        <v>446</v>
      </c>
      <c r="J1511" s="32"/>
      <c r="K1511" s="33"/>
      <c r="L1511" s="57" t="str">
        <f>IFERROR(TRIM(INDEX(_xlfn.TEXTSPLIT(Table3[[#This Row],[Name]],"|"),1,2)),"")</f>
        <v>HiHi</v>
      </c>
    </row>
    <row r="1512" spans="1:12" ht="15" hidden="1" customHeight="1">
      <c r="A1512" s="100" t="s">
        <v>1167</v>
      </c>
      <c r="B1512" s="33" t="s">
        <v>2248</v>
      </c>
      <c r="C1512" s="33" t="s">
        <v>1677</v>
      </c>
      <c r="D1512" s="52" t="s">
        <v>2484</v>
      </c>
      <c r="E1512" s="77" t="str">
        <f>IFERROR(TRIM(INDEX(_xlfn.TEXTSPLIT(Table3[[#This Row],[Name]],"|"),1,2)),"")</f>
        <v>Pre-alarm Hi</v>
      </c>
      <c r="F1512" s="52"/>
      <c r="G1512" s="33" t="s">
        <v>49</v>
      </c>
      <c r="H1512" s="33" t="s">
        <v>736</v>
      </c>
      <c r="I1512" s="33" t="s">
        <v>446</v>
      </c>
      <c r="J1512" s="90"/>
      <c r="K1512" s="33"/>
      <c r="L1512" s="57" t="str">
        <f>IFERROR(TRIM(INDEX(_xlfn.TEXTSPLIT(Table3[[#This Row],[Name]],"|"),1,2)),"")</f>
        <v>Pre-alarm Hi</v>
      </c>
    </row>
    <row r="1513" spans="1:12" ht="15" hidden="1" customHeight="1">
      <c r="A1513" s="56" t="s">
        <v>1167</v>
      </c>
      <c r="B1513" s="33" t="s">
        <v>2248</v>
      </c>
      <c r="C1513" s="33" t="s">
        <v>1678</v>
      </c>
      <c r="D1513" s="52" t="s">
        <v>2485</v>
      </c>
      <c r="E1513" s="77" t="str">
        <f>IFERROR(TRIM(INDEX(_xlfn.TEXTSPLIT(Table3[[#This Row],[Name]],"|"),1,2)),"")</f>
        <v/>
      </c>
      <c r="F1513" s="52" t="str">
        <f>VLOOKUP(D1513,REF!$AA$1:$AB$149,2,0)</f>
        <v>FRTS-TI1704C</v>
      </c>
      <c r="G1513" s="33" t="s">
        <v>49</v>
      </c>
      <c r="H1513" s="33" t="s">
        <v>446</v>
      </c>
      <c r="I1513" s="33" t="s">
        <v>446</v>
      </c>
      <c r="J1513" s="32"/>
      <c r="K1513" s="33"/>
      <c r="L1513" s="57" t="str">
        <f>IFERROR(TRIM(INDEX(_xlfn.TEXTSPLIT(Table3[[#This Row],[Name]],"|"),1,2)),"")</f>
        <v/>
      </c>
    </row>
    <row r="1514" spans="1:12" ht="15" hidden="1" customHeight="1">
      <c r="A1514" s="100" t="s">
        <v>1167</v>
      </c>
      <c r="B1514" s="33" t="s">
        <v>2248</v>
      </c>
      <c r="C1514" s="33" t="s">
        <v>1680</v>
      </c>
      <c r="D1514" s="52" t="s">
        <v>2486</v>
      </c>
      <c r="E1514" s="77" t="str">
        <f>IFERROR(TRIM(INDEX(_xlfn.TEXTSPLIT(Table3[[#This Row],[Name]],"|"),1,2)),"")</f>
        <v>Hi</v>
      </c>
      <c r="F1514" s="52">
        <v>90</v>
      </c>
      <c r="G1514" s="33" t="s">
        <v>49</v>
      </c>
      <c r="H1514" s="33" t="s">
        <v>736</v>
      </c>
      <c r="I1514" s="33" t="s">
        <v>446</v>
      </c>
      <c r="J1514" s="90"/>
      <c r="K1514" s="33"/>
      <c r="L1514" s="57" t="str">
        <f>IFERROR(TRIM(INDEX(_xlfn.TEXTSPLIT(Table3[[#This Row],[Name]],"|"),1,2)),"")</f>
        <v>Hi</v>
      </c>
    </row>
    <row r="1515" spans="1:12" ht="15" hidden="1" customHeight="1">
      <c r="A1515" s="56" t="s">
        <v>1167</v>
      </c>
      <c r="B1515" s="33" t="s">
        <v>2248</v>
      </c>
      <c r="C1515" s="33" t="s">
        <v>1681</v>
      </c>
      <c r="D1515" s="52" t="s">
        <v>2487</v>
      </c>
      <c r="E1515" s="77" t="str">
        <f>IFERROR(TRIM(INDEX(_xlfn.TEXTSPLIT(Table3[[#This Row],[Name]],"|"),1,2)),"")</f>
        <v>HiHi</v>
      </c>
      <c r="F1515" s="33"/>
      <c r="G1515" s="33" t="s">
        <v>49</v>
      </c>
      <c r="H1515" s="33" t="s">
        <v>736</v>
      </c>
      <c r="I1515" s="33" t="s">
        <v>446</v>
      </c>
      <c r="J1515" s="32"/>
      <c r="K1515" s="33"/>
      <c r="L1515" s="57" t="str">
        <f>IFERROR(TRIM(INDEX(_xlfn.TEXTSPLIT(Table3[[#This Row],[Name]],"|"),1,2)),"")</f>
        <v>HiHi</v>
      </c>
    </row>
    <row r="1516" spans="1:12" ht="15" hidden="1" customHeight="1">
      <c r="A1516" s="100" t="s">
        <v>1167</v>
      </c>
      <c r="B1516" s="33" t="s">
        <v>2248</v>
      </c>
      <c r="C1516" s="33" t="s">
        <v>1682</v>
      </c>
      <c r="D1516" s="52" t="s">
        <v>2488</v>
      </c>
      <c r="E1516" s="77" t="str">
        <f>IFERROR(TRIM(INDEX(_xlfn.TEXTSPLIT(Table3[[#This Row],[Name]],"|"),1,2)),"")</f>
        <v>Pre-alarm Hi</v>
      </c>
      <c r="F1516" s="52"/>
      <c r="G1516" s="33" t="s">
        <v>49</v>
      </c>
      <c r="H1516" s="33" t="s">
        <v>736</v>
      </c>
      <c r="I1516" s="33" t="s">
        <v>446</v>
      </c>
      <c r="J1516" s="90"/>
      <c r="K1516" s="33"/>
      <c r="L1516" s="57" t="str">
        <f>IFERROR(TRIM(INDEX(_xlfn.TEXTSPLIT(Table3[[#This Row],[Name]],"|"),1,2)),"")</f>
        <v>Pre-alarm Hi</v>
      </c>
    </row>
    <row r="1517" spans="1:12" ht="15" hidden="1" customHeight="1">
      <c r="A1517" s="56" t="s">
        <v>1167</v>
      </c>
      <c r="B1517" s="33" t="s">
        <v>2204</v>
      </c>
      <c r="C1517" s="33" t="s">
        <v>1743</v>
      </c>
      <c r="D1517" s="52" t="s">
        <v>2489</v>
      </c>
      <c r="E1517" s="77" t="str">
        <f>IFERROR(TRIM(INDEX(_xlfn.TEXTSPLIT(Table3[[#This Row],[Name]],"|"),1,2)),"")</f>
        <v/>
      </c>
      <c r="F1517" s="52" t="str">
        <f>VLOOKUP(D1517,REF!$AA$1:$AB$149,2,0)</f>
        <v>FRTS-VT-1735A</v>
      </c>
      <c r="G1517" s="33" t="s">
        <v>840</v>
      </c>
      <c r="H1517" s="33" t="s">
        <v>439</v>
      </c>
      <c r="I1517" s="33" t="s">
        <v>439</v>
      </c>
      <c r="J1517" s="32"/>
      <c r="K1517" s="33"/>
      <c r="L1517" s="57" t="str">
        <f>IFERROR(TRIM(INDEX(_xlfn.TEXTSPLIT(Table3[[#This Row],[Name]],"|"),1,2)),"")</f>
        <v/>
      </c>
    </row>
    <row r="1518" spans="1:12" ht="15" hidden="1" customHeight="1">
      <c r="A1518" s="100" t="s">
        <v>1167</v>
      </c>
      <c r="B1518" s="33" t="s">
        <v>2204</v>
      </c>
      <c r="C1518" s="33" t="s">
        <v>1745</v>
      </c>
      <c r="D1518" s="52" t="s">
        <v>2490</v>
      </c>
      <c r="E1518" s="77" t="str">
        <f>IFERROR(TRIM(INDEX(_xlfn.TEXTSPLIT(Table3[[#This Row],[Name]],"|"),1,2)),"")</f>
        <v>Hi</v>
      </c>
      <c r="F1518" s="52">
        <v>56</v>
      </c>
      <c r="G1518" s="33" t="s">
        <v>840</v>
      </c>
      <c r="H1518" s="33" t="s">
        <v>736</v>
      </c>
      <c r="I1518" s="33" t="s">
        <v>439</v>
      </c>
      <c r="J1518" s="90"/>
      <c r="K1518" s="33"/>
      <c r="L1518" s="57" t="str">
        <f>IFERROR(TRIM(INDEX(_xlfn.TEXTSPLIT(Table3[[#This Row],[Name]],"|"),1,2)),"")</f>
        <v>Hi</v>
      </c>
    </row>
    <row r="1519" spans="1:12" ht="15" hidden="1" customHeight="1">
      <c r="A1519" s="56" t="s">
        <v>1167</v>
      </c>
      <c r="B1519" s="33" t="s">
        <v>2204</v>
      </c>
      <c r="C1519" s="33" t="s">
        <v>1746</v>
      </c>
      <c r="D1519" s="52" t="s">
        <v>2491</v>
      </c>
      <c r="E1519" s="77" t="str">
        <f>IFERROR(TRIM(INDEX(_xlfn.TEXTSPLIT(Table3[[#This Row],[Name]],"|"),1,2)),"")</f>
        <v>HiHi</v>
      </c>
      <c r="F1519" s="33">
        <v>69</v>
      </c>
      <c r="G1519" s="33" t="s">
        <v>840</v>
      </c>
      <c r="H1519" s="33" t="s">
        <v>736</v>
      </c>
      <c r="I1519" s="33" t="s">
        <v>439</v>
      </c>
      <c r="J1519" s="32"/>
      <c r="K1519" s="33"/>
      <c r="L1519" s="57" t="str">
        <f>IFERROR(TRIM(INDEX(_xlfn.TEXTSPLIT(Table3[[#This Row],[Name]],"|"),1,2)),"")</f>
        <v>HiHi</v>
      </c>
    </row>
    <row r="1520" spans="1:12" ht="15" hidden="1" customHeight="1">
      <c r="A1520" s="100" t="s">
        <v>1167</v>
      </c>
      <c r="B1520" s="33" t="s">
        <v>2204</v>
      </c>
      <c r="C1520" s="33" t="s">
        <v>1747</v>
      </c>
      <c r="D1520" s="52" t="s">
        <v>2492</v>
      </c>
      <c r="E1520" s="77" t="str">
        <f>IFERROR(TRIM(INDEX(_xlfn.TEXTSPLIT(Table3[[#This Row],[Name]],"|"),1,2)),"")</f>
        <v>Pre-alarm Hi</v>
      </c>
      <c r="F1520" s="52"/>
      <c r="G1520" s="33" t="s">
        <v>840</v>
      </c>
      <c r="H1520" s="33" t="s">
        <v>736</v>
      </c>
      <c r="I1520" s="33" t="s">
        <v>439</v>
      </c>
      <c r="J1520" s="90"/>
      <c r="K1520" s="33"/>
      <c r="L1520" s="57" t="str">
        <f>IFERROR(TRIM(INDEX(_xlfn.TEXTSPLIT(Table3[[#This Row],[Name]],"|"),1,2)),"")</f>
        <v>Pre-alarm Hi</v>
      </c>
    </row>
    <row r="1521" spans="1:12" ht="15" hidden="1" customHeight="1">
      <c r="A1521" s="56" t="s">
        <v>1167</v>
      </c>
      <c r="B1521" s="33" t="s">
        <v>2204</v>
      </c>
      <c r="C1521" s="33" t="s">
        <v>1748</v>
      </c>
      <c r="D1521" s="52" t="s">
        <v>2493</v>
      </c>
      <c r="E1521" s="77" t="str">
        <f>IFERROR(TRIM(INDEX(_xlfn.TEXTSPLIT(Table3[[#This Row],[Name]],"|"),1,2)),"")</f>
        <v/>
      </c>
      <c r="F1521" s="52" t="str">
        <f>VLOOKUP(D1521,REF!$AA$1:$AB$149,2,0)</f>
        <v>FRTS-VT-1735B</v>
      </c>
      <c r="G1521" s="33" t="s">
        <v>840</v>
      </c>
      <c r="H1521" s="33" t="s">
        <v>439</v>
      </c>
      <c r="I1521" s="33" t="s">
        <v>439</v>
      </c>
      <c r="J1521" s="32"/>
      <c r="K1521" s="33"/>
      <c r="L1521" s="57" t="str">
        <f>IFERROR(TRIM(INDEX(_xlfn.TEXTSPLIT(Table3[[#This Row],[Name]],"|"),1,2)),"")</f>
        <v/>
      </c>
    </row>
    <row r="1522" spans="1:12" ht="15" hidden="1" customHeight="1">
      <c r="A1522" s="100" t="s">
        <v>1167</v>
      </c>
      <c r="B1522" s="33" t="s">
        <v>2204</v>
      </c>
      <c r="C1522" s="33" t="s">
        <v>1750</v>
      </c>
      <c r="D1522" s="52" t="s">
        <v>2494</v>
      </c>
      <c r="E1522" s="77" t="str">
        <f>IFERROR(TRIM(INDEX(_xlfn.TEXTSPLIT(Table3[[#This Row],[Name]],"|"),1,2)),"")</f>
        <v>Hi</v>
      </c>
      <c r="F1522" s="52">
        <v>56</v>
      </c>
      <c r="G1522" s="33" t="s">
        <v>840</v>
      </c>
      <c r="H1522" s="33" t="s">
        <v>736</v>
      </c>
      <c r="I1522" s="33" t="s">
        <v>439</v>
      </c>
      <c r="J1522" s="90"/>
      <c r="K1522" s="33"/>
      <c r="L1522" s="57" t="str">
        <f>IFERROR(TRIM(INDEX(_xlfn.TEXTSPLIT(Table3[[#This Row],[Name]],"|"),1,2)),"")</f>
        <v>Hi</v>
      </c>
    </row>
    <row r="1523" spans="1:12" ht="15" hidden="1" customHeight="1">
      <c r="A1523" s="56" t="s">
        <v>1167</v>
      </c>
      <c r="B1523" s="33" t="s">
        <v>2204</v>
      </c>
      <c r="C1523" s="33" t="s">
        <v>1751</v>
      </c>
      <c r="D1523" s="52" t="s">
        <v>2495</v>
      </c>
      <c r="E1523" s="77" t="str">
        <f>IFERROR(TRIM(INDEX(_xlfn.TEXTSPLIT(Table3[[#This Row],[Name]],"|"),1,2)),"")</f>
        <v>HiHi</v>
      </c>
      <c r="F1523" s="33">
        <v>69</v>
      </c>
      <c r="G1523" s="33" t="s">
        <v>840</v>
      </c>
      <c r="H1523" s="33" t="s">
        <v>736</v>
      </c>
      <c r="I1523" s="33" t="s">
        <v>439</v>
      </c>
      <c r="J1523" s="32"/>
      <c r="K1523" s="33"/>
      <c r="L1523" s="57" t="str">
        <f>IFERROR(TRIM(INDEX(_xlfn.TEXTSPLIT(Table3[[#This Row],[Name]],"|"),1,2)),"")</f>
        <v>HiHi</v>
      </c>
    </row>
    <row r="1524" spans="1:12" ht="15" hidden="1" customHeight="1">
      <c r="A1524" s="100" t="s">
        <v>1167</v>
      </c>
      <c r="B1524" s="33" t="s">
        <v>2204</v>
      </c>
      <c r="C1524" s="33" t="s">
        <v>1752</v>
      </c>
      <c r="D1524" s="52" t="s">
        <v>2496</v>
      </c>
      <c r="E1524" s="77" t="str">
        <f>IFERROR(TRIM(INDEX(_xlfn.TEXTSPLIT(Table3[[#This Row],[Name]],"|"),1,2)),"")</f>
        <v>Pre-alarm Hi</v>
      </c>
      <c r="F1524" s="52"/>
      <c r="G1524" s="33" t="s">
        <v>840</v>
      </c>
      <c r="H1524" s="33" t="s">
        <v>736</v>
      </c>
      <c r="I1524" s="33" t="s">
        <v>439</v>
      </c>
      <c r="J1524" s="90"/>
      <c r="K1524" s="33"/>
      <c r="L1524" s="57" t="str">
        <f>IFERROR(TRIM(INDEX(_xlfn.TEXTSPLIT(Table3[[#This Row],[Name]],"|"),1,2)),"")</f>
        <v>Pre-alarm Hi</v>
      </c>
    </row>
    <row r="1525" spans="1:12" ht="15" hidden="1" customHeight="1">
      <c r="A1525" s="56" t="s">
        <v>1167</v>
      </c>
      <c r="B1525" s="33" t="s">
        <v>2204</v>
      </c>
      <c r="C1525" s="33" t="s">
        <v>1753</v>
      </c>
      <c r="D1525" s="52" t="s">
        <v>2497</v>
      </c>
      <c r="E1525" s="77" t="str">
        <f>IFERROR(TRIM(INDEX(_xlfn.TEXTSPLIT(Table3[[#This Row],[Name]],"|"),1,2)),"")</f>
        <v/>
      </c>
      <c r="F1525" s="52" t="str">
        <f>VLOOKUP(D1525,REF!$AA$1:$AB$149,2,0)</f>
        <v>FRTS-VT-1736A</v>
      </c>
      <c r="G1525" s="33" t="s">
        <v>840</v>
      </c>
      <c r="H1525" s="33" t="s">
        <v>439</v>
      </c>
      <c r="I1525" s="33" t="s">
        <v>439</v>
      </c>
      <c r="J1525" s="32"/>
      <c r="K1525" s="33"/>
      <c r="L1525" s="57" t="str">
        <f>IFERROR(TRIM(INDEX(_xlfn.TEXTSPLIT(Table3[[#This Row],[Name]],"|"),1,2)),"")</f>
        <v/>
      </c>
    </row>
    <row r="1526" spans="1:12" ht="15" hidden="1" customHeight="1">
      <c r="A1526" s="100" t="s">
        <v>1167</v>
      </c>
      <c r="B1526" s="33" t="s">
        <v>2204</v>
      </c>
      <c r="C1526" s="33" t="s">
        <v>1755</v>
      </c>
      <c r="D1526" s="52" t="s">
        <v>2498</v>
      </c>
      <c r="E1526" s="77" t="str">
        <f>IFERROR(TRIM(INDEX(_xlfn.TEXTSPLIT(Table3[[#This Row],[Name]],"|"),1,2)),"")</f>
        <v>Hi</v>
      </c>
      <c r="F1526" s="52">
        <v>56</v>
      </c>
      <c r="G1526" s="33" t="s">
        <v>840</v>
      </c>
      <c r="H1526" s="33" t="s">
        <v>736</v>
      </c>
      <c r="I1526" s="33" t="s">
        <v>439</v>
      </c>
      <c r="J1526" s="90"/>
      <c r="K1526" s="33"/>
      <c r="L1526" s="57" t="str">
        <f>IFERROR(TRIM(INDEX(_xlfn.TEXTSPLIT(Table3[[#This Row],[Name]],"|"),1,2)),"")</f>
        <v>Hi</v>
      </c>
    </row>
    <row r="1527" spans="1:12" ht="15" hidden="1" customHeight="1">
      <c r="A1527" s="56" t="s">
        <v>1167</v>
      </c>
      <c r="B1527" s="33" t="s">
        <v>2204</v>
      </c>
      <c r="C1527" s="33" t="s">
        <v>1756</v>
      </c>
      <c r="D1527" s="52" t="s">
        <v>2499</v>
      </c>
      <c r="E1527" s="77" t="str">
        <f>IFERROR(TRIM(INDEX(_xlfn.TEXTSPLIT(Table3[[#This Row],[Name]],"|"),1,2)),"")</f>
        <v>HiHi</v>
      </c>
      <c r="F1527" s="33">
        <v>69</v>
      </c>
      <c r="G1527" s="33" t="s">
        <v>840</v>
      </c>
      <c r="H1527" s="33" t="s">
        <v>736</v>
      </c>
      <c r="I1527" s="33" t="s">
        <v>439</v>
      </c>
      <c r="J1527" s="32"/>
      <c r="K1527" s="33"/>
      <c r="L1527" s="57" t="str">
        <f>IFERROR(TRIM(INDEX(_xlfn.TEXTSPLIT(Table3[[#This Row],[Name]],"|"),1,2)),"")</f>
        <v>HiHi</v>
      </c>
    </row>
    <row r="1528" spans="1:12" ht="15" hidden="1" customHeight="1">
      <c r="A1528" s="100" t="s">
        <v>1167</v>
      </c>
      <c r="B1528" s="33" t="s">
        <v>2204</v>
      </c>
      <c r="C1528" s="33" t="s">
        <v>1757</v>
      </c>
      <c r="D1528" s="52" t="s">
        <v>2500</v>
      </c>
      <c r="E1528" s="77" t="str">
        <f>IFERROR(TRIM(INDEX(_xlfn.TEXTSPLIT(Table3[[#This Row],[Name]],"|"),1,2)),"")</f>
        <v>Pre-alarm Hi</v>
      </c>
      <c r="F1528" s="52"/>
      <c r="G1528" s="33" t="s">
        <v>840</v>
      </c>
      <c r="H1528" s="33" t="s">
        <v>736</v>
      </c>
      <c r="I1528" s="33" t="s">
        <v>439</v>
      </c>
      <c r="J1528" s="90"/>
      <c r="K1528" s="33"/>
      <c r="L1528" s="57" t="str">
        <f>IFERROR(TRIM(INDEX(_xlfn.TEXTSPLIT(Table3[[#This Row],[Name]],"|"),1,2)),"")</f>
        <v>Pre-alarm Hi</v>
      </c>
    </row>
    <row r="1529" spans="1:12" ht="15" hidden="1" customHeight="1">
      <c r="A1529" s="56" t="s">
        <v>1167</v>
      </c>
      <c r="B1529" s="33" t="s">
        <v>2204</v>
      </c>
      <c r="C1529" s="33" t="s">
        <v>1758</v>
      </c>
      <c r="D1529" s="52" t="s">
        <v>2501</v>
      </c>
      <c r="E1529" s="77" t="str">
        <f>IFERROR(TRIM(INDEX(_xlfn.TEXTSPLIT(Table3[[#This Row],[Name]],"|"),1,2)),"")</f>
        <v/>
      </c>
      <c r="F1529" s="52" t="str">
        <f>VLOOKUP(D1529,REF!$AA$1:$AB$149,2,0)</f>
        <v>FRTS-VT-1736B</v>
      </c>
      <c r="G1529" s="33" t="s">
        <v>840</v>
      </c>
      <c r="H1529" s="33" t="s">
        <v>439</v>
      </c>
      <c r="I1529" s="33" t="s">
        <v>439</v>
      </c>
      <c r="J1529" s="32"/>
      <c r="K1529" s="33"/>
      <c r="L1529" s="57" t="str">
        <f>IFERROR(TRIM(INDEX(_xlfn.TEXTSPLIT(Table3[[#This Row],[Name]],"|"),1,2)),"")</f>
        <v/>
      </c>
    </row>
    <row r="1530" spans="1:12" ht="15" hidden="1" customHeight="1">
      <c r="A1530" s="100" t="s">
        <v>1167</v>
      </c>
      <c r="B1530" s="33" t="s">
        <v>2204</v>
      </c>
      <c r="C1530" s="33" t="s">
        <v>1760</v>
      </c>
      <c r="D1530" s="52" t="s">
        <v>2502</v>
      </c>
      <c r="E1530" s="77" t="str">
        <f>IFERROR(TRIM(INDEX(_xlfn.TEXTSPLIT(Table3[[#This Row],[Name]],"|"),1,2)),"")</f>
        <v>Hi</v>
      </c>
      <c r="F1530" s="52">
        <v>56</v>
      </c>
      <c r="G1530" s="33" t="s">
        <v>840</v>
      </c>
      <c r="H1530" s="33" t="s">
        <v>736</v>
      </c>
      <c r="I1530" s="33" t="s">
        <v>439</v>
      </c>
      <c r="J1530" s="90"/>
      <c r="K1530" s="33"/>
      <c r="L1530" s="57" t="str">
        <f>IFERROR(TRIM(INDEX(_xlfn.TEXTSPLIT(Table3[[#This Row],[Name]],"|"),1,2)),"")</f>
        <v>Hi</v>
      </c>
    </row>
    <row r="1531" spans="1:12" ht="15" hidden="1" customHeight="1">
      <c r="A1531" s="56" t="s">
        <v>1167</v>
      </c>
      <c r="B1531" s="33" t="s">
        <v>2204</v>
      </c>
      <c r="C1531" s="33" t="s">
        <v>1761</v>
      </c>
      <c r="D1531" s="52" t="s">
        <v>2503</v>
      </c>
      <c r="E1531" s="77" t="str">
        <f>IFERROR(TRIM(INDEX(_xlfn.TEXTSPLIT(Table3[[#This Row],[Name]],"|"),1,2)),"")</f>
        <v>HiHi</v>
      </c>
      <c r="F1531" s="33">
        <v>69</v>
      </c>
      <c r="G1531" s="33" t="s">
        <v>840</v>
      </c>
      <c r="H1531" s="33" t="s">
        <v>736</v>
      </c>
      <c r="I1531" s="33" t="s">
        <v>439</v>
      </c>
      <c r="J1531" s="32"/>
      <c r="K1531" s="33"/>
      <c r="L1531" s="57" t="str">
        <f>IFERROR(TRIM(INDEX(_xlfn.TEXTSPLIT(Table3[[#This Row],[Name]],"|"),1,2)),"")</f>
        <v>HiHi</v>
      </c>
    </row>
    <row r="1532" spans="1:12" ht="15" hidden="1" customHeight="1">
      <c r="A1532" s="100" t="s">
        <v>1167</v>
      </c>
      <c r="B1532" s="33" t="s">
        <v>2204</v>
      </c>
      <c r="C1532" s="33" t="s">
        <v>1762</v>
      </c>
      <c r="D1532" s="52" t="s">
        <v>2504</v>
      </c>
      <c r="E1532" s="77" t="str">
        <f>IFERROR(TRIM(INDEX(_xlfn.TEXTSPLIT(Table3[[#This Row],[Name]],"|"),1,2)),"")</f>
        <v>Pre-alarm Hi</v>
      </c>
      <c r="F1532" s="52"/>
      <c r="G1532" s="33" t="s">
        <v>840</v>
      </c>
      <c r="H1532" s="33" t="s">
        <v>736</v>
      </c>
      <c r="I1532" s="33" t="s">
        <v>439</v>
      </c>
      <c r="J1532" s="90"/>
      <c r="K1532" s="33"/>
      <c r="L1532" s="57" t="str">
        <f>IFERROR(TRIM(INDEX(_xlfn.TEXTSPLIT(Table3[[#This Row],[Name]],"|"),1,2)),"")</f>
        <v>Pre-alarm Hi</v>
      </c>
    </row>
    <row r="1533" spans="1:12" ht="15" hidden="1" customHeight="1">
      <c r="A1533" s="56" t="s">
        <v>1167</v>
      </c>
      <c r="B1533" s="33" t="s">
        <v>2204</v>
      </c>
      <c r="C1533" s="33" t="s">
        <v>697</v>
      </c>
      <c r="D1533" s="52" t="s">
        <v>2505</v>
      </c>
      <c r="E1533" s="77" t="str">
        <f>IFERROR(TRIM(INDEX(_xlfn.TEXTSPLIT(Table3[[#This Row],[Name]],"|"),1,2)),"")</f>
        <v/>
      </c>
      <c r="F1533" s="52" t="str">
        <f>VLOOKUP(D1533,REF!$AA$1:$AB$149,2,0)</f>
        <v>FRTS-VT-1725A</v>
      </c>
      <c r="G1533" s="33" t="s">
        <v>840</v>
      </c>
      <c r="H1533" s="33" t="s">
        <v>474</v>
      </c>
      <c r="I1533" s="33" t="s">
        <v>474</v>
      </c>
      <c r="J1533" s="32"/>
      <c r="K1533" s="33"/>
      <c r="L1533" s="57" t="str">
        <f>IFERROR(TRIM(INDEX(_xlfn.TEXTSPLIT(Table3[[#This Row],[Name]],"|"),1,2)),"")</f>
        <v/>
      </c>
    </row>
    <row r="1534" spans="1:12" ht="15" hidden="1" customHeight="1">
      <c r="A1534" s="100" t="s">
        <v>1167</v>
      </c>
      <c r="B1534" s="33" t="s">
        <v>2204</v>
      </c>
      <c r="C1534" s="33" t="s">
        <v>1772</v>
      </c>
      <c r="D1534" s="52" t="s">
        <v>2506</v>
      </c>
      <c r="E1534" s="77" t="str">
        <f>IFERROR(TRIM(INDEX(_xlfn.TEXTSPLIT(Table3[[#This Row],[Name]],"|"),1,2)),"")</f>
        <v>Hi</v>
      </c>
      <c r="F1534" s="52">
        <v>56</v>
      </c>
      <c r="G1534" s="33" t="s">
        <v>840</v>
      </c>
      <c r="H1534" s="33" t="s">
        <v>736</v>
      </c>
      <c r="I1534" s="33" t="s">
        <v>474</v>
      </c>
      <c r="J1534" s="90"/>
      <c r="K1534" s="33"/>
      <c r="L1534" s="57" t="str">
        <f>IFERROR(TRIM(INDEX(_xlfn.TEXTSPLIT(Table3[[#This Row],[Name]],"|"),1,2)),"")</f>
        <v>Hi</v>
      </c>
    </row>
    <row r="1535" spans="1:12" ht="15" hidden="1" customHeight="1">
      <c r="A1535" s="56" t="s">
        <v>1167</v>
      </c>
      <c r="B1535" s="33" t="s">
        <v>2204</v>
      </c>
      <c r="C1535" s="33" t="s">
        <v>1773</v>
      </c>
      <c r="D1535" s="52" t="s">
        <v>2507</v>
      </c>
      <c r="E1535" s="77" t="str">
        <f>IFERROR(TRIM(INDEX(_xlfn.TEXTSPLIT(Table3[[#This Row],[Name]],"|"),1,2)),"")</f>
        <v>HiHi</v>
      </c>
      <c r="F1535" s="33">
        <v>69</v>
      </c>
      <c r="G1535" s="33" t="s">
        <v>840</v>
      </c>
      <c r="H1535" s="33" t="s">
        <v>736</v>
      </c>
      <c r="I1535" s="33" t="s">
        <v>474</v>
      </c>
      <c r="J1535" s="32"/>
      <c r="K1535" s="33"/>
      <c r="L1535" s="57" t="str">
        <f>IFERROR(TRIM(INDEX(_xlfn.TEXTSPLIT(Table3[[#This Row],[Name]],"|"),1,2)),"")</f>
        <v>HiHi</v>
      </c>
    </row>
    <row r="1536" spans="1:12" ht="15" hidden="1" customHeight="1">
      <c r="A1536" s="100" t="s">
        <v>1167</v>
      </c>
      <c r="B1536" s="33" t="s">
        <v>2204</v>
      </c>
      <c r="C1536" s="33" t="s">
        <v>1774</v>
      </c>
      <c r="D1536" s="52" t="s">
        <v>2508</v>
      </c>
      <c r="E1536" s="77" t="str">
        <f>IFERROR(TRIM(INDEX(_xlfn.TEXTSPLIT(Table3[[#This Row],[Name]],"|"),1,2)),"")</f>
        <v>Pre-alarm Hi</v>
      </c>
      <c r="F1536" s="52"/>
      <c r="G1536" s="33" t="s">
        <v>840</v>
      </c>
      <c r="H1536" s="33" t="s">
        <v>736</v>
      </c>
      <c r="I1536" s="33" t="s">
        <v>474</v>
      </c>
      <c r="J1536" s="90"/>
      <c r="K1536" s="33"/>
      <c r="L1536" s="57" t="str">
        <f>IFERROR(TRIM(INDEX(_xlfn.TEXTSPLIT(Table3[[#This Row],[Name]],"|"),1,2)),"")</f>
        <v>Pre-alarm Hi</v>
      </c>
    </row>
    <row r="1537" spans="1:12" ht="15" hidden="1" customHeight="1">
      <c r="A1537" s="56" t="s">
        <v>1167</v>
      </c>
      <c r="B1537" s="33" t="s">
        <v>2204</v>
      </c>
      <c r="C1537" s="33" t="s">
        <v>700</v>
      </c>
      <c r="D1537" s="52" t="s">
        <v>2509</v>
      </c>
      <c r="E1537" s="77" t="str">
        <f>IFERROR(TRIM(INDEX(_xlfn.TEXTSPLIT(Table3[[#This Row],[Name]],"|"),1,2)),"")</f>
        <v/>
      </c>
      <c r="F1537" s="52" t="str">
        <f>VLOOKUP(D1537,REF!$AA$1:$AB$149,2,0)</f>
        <v>FRTS-VT-1725B</v>
      </c>
      <c r="G1537" s="33" t="s">
        <v>840</v>
      </c>
      <c r="H1537" s="33" t="s">
        <v>474</v>
      </c>
      <c r="I1537" s="33" t="s">
        <v>474</v>
      </c>
      <c r="J1537" s="32"/>
      <c r="K1537" s="33"/>
      <c r="L1537" s="57" t="str">
        <f>IFERROR(TRIM(INDEX(_xlfn.TEXTSPLIT(Table3[[#This Row],[Name]],"|"),1,2)),"")</f>
        <v/>
      </c>
    </row>
    <row r="1538" spans="1:12" ht="15" hidden="1" customHeight="1">
      <c r="A1538" s="100" t="s">
        <v>1167</v>
      </c>
      <c r="B1538" s="33" t="s">
        <v>2204</v>
      </c>
      <c r="C1538" s="33" t="s">
        <v>1776</v>
      </c>
      <c r="D1538" s="52" t="s">
        <v>2510</v>
      </c>
      <c r="E1538" s="77" t="str">
        <f>IFERROR(TRIM(INDEX(_xlfn.TEXTSPLIT(Table3[[#This Row],[Name]],"|"),1,2)),"")</f>
        <v>Hi</v>
      </c>
      <c r="F1538" s="52">
        <v>56</v>
      </c>
      <c r="G1538" s="33" t="s">
        <v>840</v>
      </c>
      <c r="H1538" s="33" t="s">
        <v>736</v>
      </c>
      <c r="I1538" s="33" t="s">
        <v>474</v>
      </c>
      <c r="J1538" s="90"/>
      <c r="K1538" s="33"/>
      <c r="L1538" s="57" t="str">
        <f>IFERROR(TRIM(INDEX(_xlfn.TEXTSPLIT(Table3[[#This Row],[Name]],"|"),1,2)),"")</f>
        <v>Hi</v>
      </c>
    </row>
    <row r="1539" spans="1:12" ht="15" hidden="1" customHeight="1">
      <c r="A1539" s="56" t="s">
        <v>1167</v>
      </c>
      <c r="B1539" s="33" t="s">
        <v>2204</v>
      </c>
      <c r="C1539" s="33" t="s">
        <v>1777</v>
      </c>
      <c r="D1539" s="52" t="s">
        <v>2511</v>
      </c>
      <c r="E1539" s="77" t="str">
        <f>IFERROR(TRIM(INDEX(_xlfn.TEXTSPLIT(Table3[[#This Row],[Name]],"|"),1,2)),"")</f>
        <v>HiHi</v>
      </c>
      <c r="F1539" s="33">
        <v>69</v>
      </c>
      <c r="G1539" s="33" t="s">
        <v>840</v>
      </c>
      <c r="H1539" s="33" t="s">
        <v>736</v>
      </c>
      <c r="I1539" s="33" t="s">
        <v>474</v>
      </c>
      <c r="J1539" s="32"/>
      <c r="K1539" s="33"/>
      <c r="L1539" s="57" t="str">
        <f>IFERROR(TRIM(INDEX(_xlfn.TEXTSPLIT(Table3[[#This Row],[Name]],"|"),1,2)),"")</f>
        <v>HiHi</v>
      </c>
    </row>
    <row r="1540" spans="1:12" ht="15" hidden="1" customHeight="1">
      <c r="A1540" s="100" t="s">
        <v>1167</v>
      </c>
      <c r="B1540" s="33" t="s">
        <v>2204</v>
      </c>
      <c r="C1540" s="33" t="s">
        <v>1778</v>
      </c>
      <c r="D1540" s="52" t="s">
        <v>2512</v>
      </c>
      <c r="E1540" s="77" t="str">
        <f>IFERROR(TRIM(INDEX(_xlfn.TEXTSPLIT(Table3[[#This Row],[Name]],"|"),1,2)),"")</f>
        <v>Pre-alarm Hi</v>
      </c>
      <c r="F1540" s="52"/>
      <c r="G1540" s="33" t="s">
        <v>840</v>
      </c>
      <c r="H1540" s="33" t="s">
        <v>736</v>
      </c>
      <c r="I1540" s="33" t="s">
        <v>474</v>
      </c>
      <c r="J1540" s="90"/>
      <c r="K1540" s="33"/>
      <c r="L1540" s="57" t="str">
        <f>IFERROR(TRIM(INDEX(_xlfn.TEXTSPLIT(Table3[[#This Row],[Name]],"|"),1,2)),"")</f>
        <v>Pre-alarm Hi</v>
      </c>
    </row>
    <row r="1541" spans="1:12" ht="15" hidden="1" customHeight="1">
      <c r="A1541" s="56" t="s">
        <v>1167</v>
      </c>
      <c r="B1541" s="33" t="s">
        <v>2204</v>
      </c>
      <c r="C1541" s="33" t="s">
        <v>709</v>
      </c>
      <c r="D1541" s="52" t="s">
        <v>2513</v>
      </c>
      <c r="E1541" s="77" t="str">
        <f>IFERROR(TRIM(INDEX(_xlfn.TEXTSPLIT(Table3[[#This Row],[Name]],"|"),1,2)),"")</f>
        <v/>
      </c>
      <c r="F1541" s="52" t="str">
        <f>VLOOKUP(D1541,REF!$AA$1:$AB$149,2,0)</f>
        <v>FRTS-VT-1724A</v>
      </c>
      <c r="G1541" s="33" t="s">
        <v>840</v>
      </c>
      <c r="H1541" s="33" t="s">
        <v>474</v>
      </c>
      <c r="I1541" s="33" t="s">
        <v>474</v>
      </c>
      <c r="J1541" s="32"/>
      <c r="K1541" s="33"/>
      <c r="L1541" s="57" t="str">
        <f>IFERROR(TRIM(INDEX(_xlfn.TEXTSPLIT(Table3[[#This Row],[Name]],"|"),1,2)),"")</f>
        <v/>
      </c>
    </row>
    <row r="1542" spans="1:12" ht="15" hidden="1" customHeight="1">
      <c r="A1542" s="100" t="s">
        <v>1167</v>
      </c>
      <c r="B1542" s="33" t="s">
        <v>2204</v>
      </c>
      <c r="C1542" s="33" t="s">
        <v>1786</v>
      </c>
      <c r="D1542" s="52" t="s">
        <v>2514</v>
      </c>
      <c r="E1542" s="77" t="str">
        <f>IFERROR(TRIM(INDEX(_xlfn.TEXTSPLIT(Table3[[#This Row],[Name]],"|"),1,2)),"")</f>
        <v>Hi</v>
      </c>
      <c r="F1542" s="52">
        <v>119</v>
      </c>
      <c r="G1542" s="33" t="s">
        <v>840</v>
      </c>
      <c r="H1542" s="33" t="s">
        <v>736</v>
      </c>
      <c r="I1542" s="33" t="s">
        <v>474</v>
      </c>
      <c r="J1542" s="90"/>
      <c r="K1542" s="33"/>
      <c r="L1542" s="57" t="str">
        <f>IFERROR(TRIM(INDEX(_xlfn.TEXTSPLIT(Table3[[#This Row],[Name]],"|"),1,2)),"")</f>
        <v>Hi</v>
      </c>
    </row>
    <row r="1543" spans="1:12" ht="15" hidden="1" customHeight="1">
      <c r="A1543" s="56" t="s">
        <v>1167</v>
      </c>
      <c r="B1543" s="33" t="s">
        <v>2204</v>
      </c>
      <c r="C1543" s="33" t="s">
        <v>1787</v>
      </c>
      <c r="D1543" s="52" t="s">
        <v>2515</v>
      </c>
      <c r="E1543" s="77" t="str">
        <f>IFERROR(TRIM(INDEX(_xlfn.TEXTSPLIT(Table3[[#This Row],[Name]],"|"),1,2)),"")</f>
        <v>HiHi</v>
      </c>
      <c r="F1543" s="33">
        <v>146</v>
      </c>
      <c r="G1543" s="33" t="s">
        <v>840</v>
      </c>
      <c r="H1543" s="33" t="s">
        <v>736</v>
      </c>
      <c r="I1543" s="33" t="s">
        <v>474</v>
      </c>
      <c r="J1543" s="32"/>
      <c r="K1543" s="33"/>
      <c r="L1543" s="57" t="str">
        <f>IFERROR(TRIM(INDEX(_xlfn.TEXTSPLIT(Table3[[#This Row],[Name]],"|"),1,2)),"")</f>
        <v>HiHi</v>
      </c>
    </row>
    <row r="1544" spans="1:12" ht="15" hidden="1" customHeight="1">
      <c r="A1544" s="100" t="s">
        <v>1167</v>
      </c>
      <c r="B1544" s="33" t="s">
        <v>2204</v>
      </c>
      <c r="C1544" s="33" t="s">
        <v>1788</v>
      </c>
      <c r="D1544" s="52" t="s">
        <v>2516</v>
      </c>
      <c r="E1544" s="77" t="str">
        <f>IFERROR(TRIM(INDEX(_xlfn.TEXTSPLIT(Table3[[#This Row],[Name]],"|"),1,2)),"")</f>
        <v>Pre-alarm Hi</v>
      </c>
      <c r="F1544" s="52"/>
      <c r="G1544" s="33" t="s">
        <v>840</v>
      </c>
      <c r="H1544" s="33" t="s">
        <v>736</v>
      </c>
      <c r="I1544" s="33" t="s">
        <v>474</v>
      </c>
      <c r="J1544" s="90"/>
      <c r="K1544" s="33"/>
      <c r="L1544" s="57" t="str">
        <f>IFERROR(TRIM(INDEX(_xlfn.TEXTSPLIT(Table3[[#This Row],[Name]],"|"),1,2)),"")</f>
        <v>Pre-alarm Hi</v>
      </c>
    </row>
    <row r="1545" spans="1:12" ht="15" hidden="1" customHeight="1">
      <c r="A1545" s="56" t="s">
        <v>1167</v>
      </c>
      <c r="B1545" s="33" t="s">
        <v>2204</v>
      </c>
      <c r="C1545" s="33" t="s">
        <v>712</v>
      </c>
      <c r="D1545" s="52" t="s">
        <v>2517</v>
      </c>
      <c r="E1545" s="77" t="str">
        <f>IFERROR(TRIM(INDEX(_xlfn.TEXTSPLIT(Table3[[#This Row],[Name]],"|"),1,2)),"")</f>
        <v/>
      </c>
      <c r="F1545" s="52" t="str">
        <f>VLOOKUP(D1545,REF!$AA$1:$AB$149,2,0)</f>
        <v>FRTS-VT-1724B</v>
      </c>
      <c r="G1545" s="33" t="s">
        <v>840</v>
      </c>
      <c r="H1545" s="33" t="s">
        <v>474</v>
      </c>
      <c r="I1545" s="33" t="s">
        <v>474</v>
      </c>
      <c r="J1545" s="32"/>
      <c r="K1545" s="33"/>
      <c r="L1545" s="57" t="str">
        <f>IFERROR(TRIM(INDEX(_xlfn.TEXTSPLIT(Table3[[#This Row],[Name]],"|"),1,2)),"")</f>
        <v/>
      </c>
    </row>
    <row r="1546" spans="1:12" ht="15" hidden="1" customHeight="1">
      <c r="A1546" s="100" t="s">
        <v>1167</v>
      </c>
      <c r="B1546" s="33" t="s">
        <v>2204</v>
      </c>
      <c r="C1546" s="33" t="s">
        <v>1790</v>
      </c>
      <c r="D1546" s="52" t="s">
        <v>2518</v>
      </c>
      <c r="E1546" s="77" t="str">
        <f>IFERROR(TRIM(INDEX(_xlfn.TEXTSPLIT(Table3[[#This Row],[Name]],"|"),1,2)),"")</f>
        <v>Hi</v>
      </c>
      <c r="F1546" s="52">
        <v>119</v>
      </c>
      <c r="G1546" s="33" t="s">
        <v>840</v>
      </c>
      <c r="H1546" s="33" t="s">
        <v>736</v>
      </c>
      <c r="I1546" s="33" t="s">
        <v>474</v>
      </c>
      <c r="J1546" s="90"/>
      <c r="K1546" s="33"/>
      <c r="L1546" s="57" t="str">
        <f>IFERROR(TRIM(INDEX(_xlfn.TEXTSPLIT(Table3[[#This Row],[Name]],"|"),1,2)),"")</f>
        <v>Hi</v>
      </c>
    </row>
    <row r="1547" spans="1:12" ht="15" hidden="1" customHeight="1">
      <c r="A1547" s="56" t="s">
        <v>1167</v>
      </c>
      <c r="B1547" s="33" t="s">
        <v>2204</v>
      </c>
      <c r="C1547" s="33" t="s">
        <v>1791</v>
      </c>
      <c r="D1547" s="52" t="s">
        <v>2519</v>
      </c>
      <c r="E1547" s="77" t="str">
        <f>IFERROR(TRIM(INDEX(_xlfn.TEXTSPLIT(Table3[[#This Row],[Name]],"|"),1,2)),"")</f>
        <v>HiHi</v>
      </c>
      <c r="F1547" s="33">
        <v>146</v>
      </c>
      <c r="G1547" s="33" t="s">
        <v>840</v>
      </c>
      <c r="H1547" s="33" t="s">
        <v>736</v>
      </c>
      <c r="I1547" s="33" t="s">
        <v>474</v>
      </c>
      <c r="J1547" s="32"/>
      <c r="K1547" s="33"/>
      <c r="L1547" s="57" t="str">
        <f>IFERROR(TRIM(INDEX(_xlfn.TEXTSPLIT(Table3[[#This Row],[Name]],"|"),1,2)),"")</f>
        <v>HiHi</v>
      </c>
    </row>
    <row r="1548" spans="1:12" ht="15" hidden="1" customHeight="1">
      <c r="A1548" s="100" t="s">
        <v>1167</v>
      </c>
      <c r="B1548" s="33" t="s">
        <v>2204</v>
      </c>
      <c r="C1548" s="33" t="s">
        <v>1792</v>
      </c>
      <c r="D1548" s="52" t="s">
        <v>2520</v>
      </c>
      <c r="E1548" s="77" t="str">
        <f>IFERROR(TRIM(INDEX(_xlfn.TEXTSPLIT(Table3[[#This Row],[Name]],"|"),1,2)),"")</f>
        <v>Pre-alarm Hi</v>
      </c>
      <c r="F1548" s="52"/>
      <c r="G1548" s="33" t="s">
        <v>840</v>
      </c>
      <c r="H1548" s="33" t="s">
        <v>736</v>
      </c>
      <c r="I1548" s="33" t="s">
        <v>474</v>
      </c>
      <c r="J1548" s="90"/>
      <c r="K1548" s="33"/>
      <c r="L1548" s="57" t="str">
        <f>IFERROR(TRIM(INDEX(_xlfn.TEXTSPLIT(Table3[[#This Row],[Name]],"|"),1,2)),"")</f>
        <v>Pre-alarm Hi</v>
      </c>
    </row>
    <row r="1549" spans="1:12" ht="15" hidden="1" customHeight="1">
      <c r="A1549" s="56" t="s">
        <v>1167</v>
      </c>
      <c r="B1549" s="33" t="s">
        <v>2204</v>
      </c>
      <c r="C1549" s="33" t="s">
        <v>1807</v>
      </c>
      <c r="D1549" s="52" t="s">
        <v>2521</v>
      </c>
      <c r="E1549" s="77" t="str">
        <f>IFERROR(TRIM(INDEX(_xlfn.TEXTSPLIT(Table3[[#This Row],[Name]],"|"),1,2)),"")</f>
        <v/>
      </c>
      <c r="F1549" s="52" t="str">
        <f>VLOOKUP(D1549,REF!$AA$1:$AB$149,2,0)</f>
        <v>FRTS_OPC_FIT_1769</v>
      </c>
      <c r="G1549" s="33" t="s">
        <v>1809</v>
      </c>
      <c r="H1549" s="33" t="s">
        <v>451</v>
      </c>
      <c r="I1549" s="33" t="s">
        <v>451</v>
      </c>
      <c r="J1549" s="32" t="s">
        <v>773</v>
      </c>
      <c r="K1549" s="33"/>
      <c r="L1549" s="57" t="str">
        <f>IFERROR(TRIM(INDEX(_xlfn.TEXTSPLIT(Table3[[#This Row],[Name]],"|"),1,2)),"")</f>
        <v/>
      </c>
    </row>
    <row r="1550" spans="1:12" ht="15" hidden="1" customHeight="1">
      <c r="A1550" s="100" t="s">
        <v>1167</v>
      </c>
      <c r="B1550" s="33" t="s">
        <v>2204</v>
      </c>
      <c r="C1550" s="33" t="s">
        <v>1811</v>
      </c>
      <c r="D1550" s="52" t="s">
        <v>2522</v>
      </c>
      <c r="E1550" s="77" t="str">
        <f>IFERROR(TRIM(INDEX(_xlfn.TEXTSPLIT(Table3[[#This Row],[Name]],"|"),1,2)),"")</f>
        <v>Hi</v>
      </c>
      <c r="F1550" s="52">
        <v>120</v>
      </c>
      <c r="G1550" s="33" t="s">
        <v>1809</v>
      </c>
      <c r="H1550" s="33" t="s">
        <v>736</v>
      </c>
      <c r="I1550" s="33" t="s">
        <v>451</v>
      </c>
      <c r="J1550" s="90" t="s">
        <v>1812</v>
      </c>
      <c r="K1550" s="33"/>
      <c r="L1550" s="57" t="str">
        <f>IFERROR(TRIM(INDEX(_xlfn.TEXTSPLIT(Table3[[#This Row],[Name]],"|"),1,2)),"")</f>
        <v>Hi</v>
      </c>
    </row>
    <row r="1551" spans="1:12" ht="15" hidden="1" customHeight="1">
      <c r="A1551" s="56" t="s">
        <v>1167</v>
      </c>
      <c r="B1551" s="33" t="s">
        <v>2204</v>
      </c>
      <c r="C1551" s="33" t="s">
        <v>1813</v>
      </c>
      <c r="D1551" s="52" t="s">
        <v>2523</v>
      </c>
      <c r="E1551" s="77" t="str">
        <f>IFERROR(TRIM(INDEX(_xlfn.TEXTSPLIT(Table3[[#This Row],[Name]],"|"),1,2)),"")</f>
        <v>HiHi</v>
      </c>
      <c r="F1551" s="33"/>
      <c r="G1551" s="33" t="s">
        <v>1809</v>
      </c>
      <c r="H1551" s="33" t="s">
        <v>736</v>
      </c>
      <c r="I1551" s="33" t="s">
        <v>451</v>
      </c>
      <c r="J1551" s="32" t="s">
        <v>1812</v>
      </c>
      <c r="K1551" s="33"/>
      <c r="L1551" s="57" t="str">
        <f>IFERROR(TRIM(INDEX(_xlfn.TEXTSPLIT(Table3[[#This Row],[Name]],"|"),1,2)),"")</f>
        <v>HiHi</v>
      </c>
    </row>
    <row r="1552" spans="1:12" ht="15" hidden="1" customHeight="1">
      <c r="A1552" s="100" t="s">
        <v>1167</v>
      </c>
      <c r="B1552" s="33" t="s">
        <v>2204</v>
      </c>
      <c r="C1552" s="33" t="s">
        <v>1814</v>
      </c>
      <c r="D1552" s="52" t="s">
        <v>2524</v>
      </c>
      <c r="E1552" s="77" t="str">
        <f>IFERROR(TRIM(INDEX(_xlfn.TEXTSPLIT(Table3[[#This Row],[Name]],"|"),1,2)),"")</f>
        <v>Lo</v>
      </c>
      <c r="F1552" s="52"/>
      <c r="G1552" s="33" t="s">
        <v>1809</v>
      </c>
      <c r="H1552" s="33" t="s">
        <v>736</v>
      </c>
      <c r="I1552" s="33" t="s">
        <v>451</v>
      </c>
      <c r="J1552" s="90" t="s">
        <v>1812</v>
      </c>
      <c r="K1552" s="33"/>
      <c r="L1552" s="57" t="str">
        <f>IFERROR(TRIM(INDEX(_xlfn.TEXTSPLIT(Table3[[#This Row],[Name]],"|"),1,2)),"")</f>
        <v>Lo</v>
      </c>
    </row>
    <row r="1553" spans="1:12" ht="15" hidden="1" customHeight="1">
      <c r="A1553" s="56" t="s">
        <v>1167</v>
      </c>
      <c r="B1553" s="33" t="s">
        <v>2204</v>
      </c>
      <c r="C1553" s="33" t="s">
        <v>1815</v>
      </c>
      <c r="D1553" s="52" t="s">
        <v>2525</v>
      </c>
      <c r="E1553" s="77" t="str">
        <f>IFERROR(TRIM(INDEX(_xlfn.TEXTSPLIT(Table3[[#This Row],[Name]],"|"),1,2)),"")</f>
        <v>Pre-alarm Hi</v>
      </c>
      <c r="F1553" s="33"/>
      <c r="G1553" s="33" t="s">
        <v>1809</v>
      </c>
      <c r="H1553" s="33" t="s">
        <v>736</v>
      </c>
      <c r="I1553" s="33" t="s">
        <v>451</v>
      </c>
      <c r="J1553" s="32" t="s">
        <v>1812</v>
      </c>
      <c r="K1553" s="33"/>
      <c r="L1553" s="57" t="str">
        <f>IFERROR(TRIM(INDEX(_xlfn.TEXTSPLIT(Table3[[#This Row],[Name]],"|"),1,2)),"")</f>
        <v>Pre-alarm Hi</v>
      </c>
    </row>
    <row r="1554" spans="1:12" ht="15" hidden="1" customHeight="1">
      <c r="A1554" s="100" t="s">
        <v>1167</v>
      </c>
      <c r="B1554" s="33" t="s">
        <v>2204</v>
      </c>
      <c r="C1554" s="33" t="s">
        <v>1816</v>
      </c>
      <c r="D1554" s="52" t="s">
        <v>2526</v>
      </c>
      <c r="E1554" s="77" t="str">
        <f>IFERROR(TRIM(INDEX(_xlfn.TEXTSPLIT(Table3[[#This Row],[Name]],"|"),1,2)),"")</f>
        <v/>
      </c>
      <c r="F1554" s="52" t="str">
        <f>VLOOKUP(D1554,REF!$AA$1:$AB$149,2,0)</f>
        <v>FRTS-071-TI-1770</v>
      </c>
      <c r="G1554" s="33" t="s">
        <v>49</v>
      </c>
      <c r="H1554" s="33" t="s">
        <v>451</v>
      </c>
      <c r="I1554" s="33" t="s">
        <v>451</v>
      </c>
      <c r="J1554" s="90" t="s">
        <v>1375</v>
      </c>
      <c r="K1554" s="33"/>
      <c r="L1554" s="57" t="str">
        <f>IFERROR(TRIM(INDEX(_xlfn.TEXTSPLIT(Table3[[#This Row],[Name]],"|"),1,2)),"")</f>
        <v/>
      </c>
    </row>
    <row r="1555" spans="1:12" ht="15" hidden="1" customHeight="1">
      <c r="A1555" s="56" t="s">
        <v>1167</v>
      </c>
      <c r="B1555" s="33" t="s">
        <v>2204</v>
      </c>
      <c r="C1555" s="33" t="s">
        <v>1818</v>
      </c>
      <c r="D1555" s="52" t="s">
        <v>2527</v>
      </c>
      <c r="E1555" s="77" t="str">
        <f>IFERROR(TRIM(INDEX(_xlfn.TEXTSPLIT(Table3[[#This Row],[Name]],"|"),1,2)),"")</f>
        <v>Hi</v>
      </c>
      <c r="F1555" s="33">
        <v>140</v>
      </c>
      <c r="G1555" s="33" t="s">
        <v>49</v>
      </c>
      <c r="H1555" s="33" t="s">
        <v>736</v>
      </c>
      <c r="I1555" s="33" t="s">
        <v>451</v>
      </c>
      <c r="J1555" s="32" t="s">
        <v>1375</v>
      </c>
      <c r="K1555" s="33"/>
      <c r="L1555" s="57" t="str">
        <f>IFERROR(TRIM(INDEX(_xlfn.TEXTSPLIT(Table3[[#This Row],[Name]],"|"),1,2)),"")</f>
        <v>Hi</v>
      </c>
    </row>
    <row r="1556" spans="1:12" ht="15" hidden="1" customHeight="1">
      <c r="A1556" s="100" t="s">
        <v>1167</v>
      </c>
      <c r="B1556" s="33" t="s">
        <v>2204</v>
      </c>
      <c r="C1556" s="33" t="s">
        <v>1819</v>
      </c>
      <c r="D1556" s="52" t="s">
        <v>2528</v>
      </c>
      <c r="E1556" s="77" t="str">
        <f>IFERROR(TRIM(INDEX(_xlfn.TEXTSPLIT(Table3[[#This Row],[Name]],"|"),1,2)),"")</f>
        <v>HiHi</v>
      </c>
      <c r="F1556" s="52">
        <v>155</v>
      </c>
      <c r="G1556" s="33" t="s">
        <v>49</v>
      </c>
      <c r="H1556" s="33" t="s">
        <v>736</v>
      </c>
      <c r="I1556" s="33" t="s">
        <v>451</v>
      </c>
      <c r="J1556" s="90" t="s">
        <v>1375</v>
      </c>
      <c r="K1556" s="33"/>
      <c r="L1556" s="57" t="str">
        <f>IFERROR(TRIM(INDEX(_xlfn.TEXTSPLIT(Table3[[#This Row],[Name]],"|"),1,2)),"")</f>
        <v>HiHi</v>
      </c>
    </row>
    <row r="1557" spans="1:12" ht="15" hidden="1" customHeight="1">
      <c r="A1557" s="56" t="s">
        <v>1167</v>
      </c>
      <c r="B1557" s="33" t="s">
        <v>2204</v>
      </c>
      <c r="C1557" s="33" t="s">
        <v>1820</v>
      </c>
      <c r="D1557" s="52" t="s">
        <v>2529</v>
      </c>
      <c r="E1557" s="77" t="str">
        <f>IFERROR(TRIM(INDEX(_xlfn.TEXTSPLIT(Table3[[#This Row],[Name]],"|"),1,2)),"")</f>
        <v>Lo</v>
      </c>
      <c r="F1557" s="33">
        <v>55</v>
      </c>
      <c r="G1557" s="33" t="s">
        <v>49</v>
      </c>
      <c r="H1557" s="33" t="s">
        <v>736</v>
      </c>
      <c r="I1557" s="33" t="s">
        <v>451</v>
      </c>
      <c r="J1557" s="32" t="s">
        <v>1375</v>
      </c>
      <c r="K1557" s="33"/>
      <c r="L1557" s="57" t="str">
        <f>IFERROR(TRIM(INDEX(_xlfn.TEXTSPLIT(Table3[[#This Row],[Name]],"|"),1,2)),"")</f>
        <v>Lo</v>
      </c>
    </row>
    <row r="1558" spans="1:12" ht="15" hidden="1" customHeight="1">
      <c r="A1558" s="100" t="s">
        <v>1167</v>
      </c>
      <c r="B1558" s="33" t="s">
        <v>2204</v>
      </c>
      <c r="C1558" s="33" t="s">
        <v>1821</v>
      </c>
      <c r="D1558" s="52" t="s">
        <v>2530</v>
      </c>
      <c r="E1558" s="77" t="str">
        <f>IFERROR(TRIM(INDEX(_xlfn.TEXTSPLIT(Table3[[#This Row],[Name]],"|"),1,2)),"")</f>
        <v>LoLo</v>
      </c>
      <c r="F1558" s="52">
        <v>45</v>
      </c>
      <c r="G1558" s="33" t="s">
        <v>49</v>
      </c>
      <c r="H1558" s="33" t="s">
        <v>736</v>
      </c>
      <c r="I1558" s="33" t="s">
        <v>451</v>
      </c>
      <c r="J1558" s="90" t="s">
        <v>1375</v>
      </c>
      <c r="K1558" s="33"/>
      <c r="L1558" s="57" t="str">
        <f>IFERROR(TRIM(INDEX(_xlfn.TEXTSPLIT(Table3[[#This Row],[Name]],"|"),1,2)),"")</f>
        <v>LoLo</v>
      </c>
    </row>
    <row r="1559" spans="1:12" ht="15" hidden="1" customHeight="1">
      <c r="A1559" s="56" t="s">
        <v>1167</v>
      </c>
      <c r="B1559" s="33" t="s">
        <v>2204</v>
      </c>
      <c r="C1559" s="33" t="s">
        <v>1822</v>
      </c>
      <c r="D1559" s="52" t="s">
        <v>2531</v>
      </c>
      <c r="E1559" s="77" t="str">
        <f>IFERROR(TRIM(INDEX(_xlfn.TEXTSPLIT(Table3[[#This Row],[Name]],"|"),1,2)),"")</f>
        <v>Pre-alarm Hi</v>
      </c>
      <c r="F1559" s="33"/>
      <c r="G1559" s="33" t="s">
        <v>49</v>
      </c>
      <c r="H1559" s="33" t="s">
        <v>736</v>
      </c>
      <c r="I1559" s="33" t="s">
        <v>451</v>
      </c>
      <c r="J1559" s="32" t="s">
        <v>1375</v>
      </c>
      <c r="K1559" s="33"/>
      <c r="L1559" s="57" t="str">
        <f>IFERROR(TRIM(INDEX(_xlfn.TEXTSPLIT(Table3[[#This Row],[Name]],"|"),1,2)),"")</f>
        <v>Pre-alarm Hi</v>
      </c>
    </row>
    <row r="1560" spans="1:12" ht="15" hidden="1" customHeight="1">
      <c r="A1560" s="100" t="s">
        <v>1167</v>
      </c>
      <c r="B1560" s="33" t="s">
        <v>2204</v>
      </c>
      <c r="C1560" s="33" t="s">
        <v>1823</v>
      </c>
      <c r="D1560" s="52" t="s">
        <v>2532</v>
      </c>
      <c r="E1560" s="77" t="str">
        <f>IFERROR(TRIM(INDEX(_xlfn.TEXTSPLIT(Table3[[#This Row],[Name]],"|"),1,2)),"")</f>
        <v>Pre-alarm Lo</v>
      </c>
      <c r="F1560" s="52"/>
      <c r="G1560" s="33" t="s">
        <v>49</v>
      </c>
      <c r="H1560" s="33" t="s">
        <v>736</v>
      </c>
      <c r="I1560" s="33" t="s">
        <v>451</v>
      </c>
      <c r="J1560" s="90" t="s">
        <v>1375</v>
      </c>
      <c r="K1560" s="33"/>
      <c r="L1560" s="57" t="str">
        <f>IFERROR(TRIM(INDEX(_xlfn.TEXTSPLIT(Table3[[#This Row],[Name]],"|"),1,2)),"")</f>
        <v>Pre-alarm Lo</v>
      </c>
    </row>
    <row r="1561" spans="1:12" ht="15" hidden="1" customHeight="1">
      <c r="A1561" s="56" t="s">
        <v>1167</v>
      </c>
      <c r="B1561" s="33" t="s">
        <v>2204</v>
      </c>
      <c r="C1561" s="33" t="s">
        <v>1824</v>
      </c>
      <c r="D1561" s="52" t="s">
        <v>2533</v>
      </c>
      <c r="E1561" s="77" t="str">
        <f>IFERROR(TRIM(INDEX(_xlfn.TEXTSPLIT(Table3[[#This Row],[Name]],"|"),1,2)),"")</f>
        <v/>
      </c>
      <c r="F1561" s="52" t="str">
        <f>VLOOKUP(D1561,REF!$AA$1:$AB$149,2,0)</f>
        <v>FRTS-TI1738A</v>
      </c>
      <c r="G1561" s="33" t="s">
        <v>49</v>
      </c>
      <c r="H1561" s="33" t="s">
        <v>439</v>
      </c>
      <c r="I1561" s="33" t="s">
        <v>439</v>
      </c>
      <c r="J1561" s="32" t="s">
        <v>1826</v>
      </c>
      <c r="K1561" s="33"/>
      <c r="L1561" s="57" t="str">
        <f>IFERROR(TRIM(INDEX(_xlfn.TEXTSPLIT(Table3[[#This Row],[Name]],"|"),1,2)),"")</f>
        <v/>
      </c>
    </row>
    <row r="1562" spans="1:12" ht="15" hidden="1" customHeight="1">
      <c r="A1562" s="100" t="s">
        <v>1167</v>
      </c>
      <c r="B1562" s="33" t="s">
        <v>2204</v>
      </c>
      <c r="C1562" s="33" t="s">
        <v>1827</v>
      </c>
      <c r="D1562" s="52" t="s">
        <v>2534</v>
      </c>
      <c r="E1562" s="77" t="str">
        <f>IFERROR(TRIM(INDEX(_xlfn.TEXTSPLIT(Table3[[#This Row],[Name]],"|"),1,2)),"")</f>
        <v>Hi</v>
      </c>
      <c r="F1562" s="52"/>
      <c r="G1562" s="33" t="s">
        <v>49</v>
      </c>
      <c r="H1562" s="33" t="s">
        <v>736</v>
      </c>
      <c r="I1562" s="33" t="s">
        <v>439</v>
      </c>
      <c r="J1562" s="90" t="s">
        <v>1826</v>
      </c>
      <c r="K1562" s="33"/>
      <c r="L1562" s="57" t="str">
        <f>IFERROR(TRIM(INDEX(_xlfn.TEXTSPLIT(Table3[[#This Row],[Name]],"|"),1,2)),"")</f>
        <v>Hi</v>
      </c>
    </row>
    <row r="1563" spans="1:12" ht="15" hidden="1" customHeight="1">
      <c r="A1563" s="56" t="s">
        <v>1167</v>
      </c>
      <c r="B1563" s="33" t="s">
        <v>2204</v>
      </c>
      <c r="C1563" s="33" t="s">
        <v>1828</v>
      </c>
      <c r="D1563" s="52" t="s">
        <v>2535</v>
      </c>
      <c r="E1563" s="77" t="str">
        <f>IFERROR(TRIM(INDEX(_xlfn.TEXTSPLIT(Table3[[#This Row],[Name]],"|"),1,2)),"")</f>
        <v>HiHi</v>
      </c>
      <c r="F1563" s="33">
        <v>110</v>
      </c>
      <c r="G1563" s="33" t="s">
        <v>49</v>
      </c>
      <c r="H1563" s="33" t="s">
        <v>736</v>
      </c>
      <c r="I1563" s="33" t="s">
        <v>439</v>
      </c>
      <c r="J1563" s="32" t="s">
        <v>1826</v>
      </c>
      <c r="K1563" s="33"/>
      <c r="L1563" s="57" t="str">
        <f>IFERROR(TRIM(INDEX(_xlfn.TEXTSPLIT(Table3[[#This Row],[Name]],"|"),1,2)),"")</f>
        <v>HiHi</v>
      </c>
    </row>
    <row r="1564" spans="1:12" ht="15" hidden="1" customHeight="1">
      <c r="A1564" s="100" t="s">
        <v>1167</v>
      </c>
      <c r="B1564" s="33" t="s">
        <v>2204</v>
      </c>
      <c r="C1564" s="33" t="s">
        <v>1829</v>
      </c>
      <c r="D1564" s="52" t="s">
        <v>2536</v>
      </c>
      <c r="E1564" s="77" t="str">
        <f>IFERROR(TRIM(INDEX(_xlfn.TEXTSPLIT(Table3[[#This Row],[Name]],"|"),1,2)),"")</f>
        <v>Pre-alarm Hi</v>
      </c>
      <c r="F1564" s="52"/>
      <c r="G1564" s="33" t="s">
        <v>49</v>
      </c>
      <c r="H1564" s="33" t="s">
        <v>736</v>
      </c>
      <c r="I1564" s="33" t="s">
        <v>439</v>
      </c>
      <c r="J1564" s="90" t="s">
        <v>1826</v>
      </c>
      <c r="K1564" s="33"/>
      <c r="L1564" s="57" t="str">
        <f>IFERROR(TRIM(INDEX(_xlfn.TEXTSPLIT(Table3[[#This Row],[Name]],"|"),1,2)),"")</f>
        <v>Pre-alarm Hi</v>
      </c>
    </row>
    <row r="1565" spans="1:12" ht="15" hidden="1" customHeight="1">
      <c r="A1565" s="56" t="s">
        <v>1167</v>
      </c>
      <c r="B1565" s="33" t="s">
        <v>2204</v>
      </c>
      <c r="C1565" s="33" t="s">
        <v>1830</v>
      </c>
      <c r="D1565" s="52" t="s">
        <v>2537</v>
      </c>
      <c r="E1565" s="77" t="str">
        <f>IFERROR(TRIM(INDEX(_xlfn.TEXTSPLIT(Table3[[#This Row],[Name]],"|"),1,2)),"")</f>
        <v/>
      </c>
      <c r="F1565" s="52" t="str">
        <f>VLOOKUP(D1565,REF!$AA$1:$AB$149,2,0)</f>
        <v>FRTS-TI1738C</v>
      </c>
      <c r="G1565" s="33" t="s">
        <v>49</v>
      </c>
      <c r="H1565" s="33" t="s">
        <v>439</v>
      </c>
      <c r="I1565" s="33" t="s">
        <v>439</v>
      </c>
      <c r="J1565" s="32" t="s">
        <v>1826</v>
      </c>
      <c r="K1565" s="33"/>
      <c r="L1565" s="57" t="str">
        <f>IFERROR(TRIM(INDEX(_xlfn.TEXTSPLIT(Table3[[#This Row],[Name]],"|"),1,2)),"")</f>
        <v/>
      </c>
    </row>
    <row r="1566" spans="1:12" ht="15" hidden="1" customHeight="1">
      <c r="A1566" s="100" t="s">
        <v>1167</v>
      </c>
      <c r="B1566" s="33" t="s">
        <v>2204</v>
      </c>
      <c r="C1566" s="33" t="s">
        <v>1832</v>
      </c>
      <c r="D1566" s="52" t="s">
        <v>2538</v>
      </c>
      <c r="E1566" s="77" t="str">
        <f>IFERROR(TRIM(INDEX(_xlfn.TEXTSPLIT(Table3[[#This Row],[Name]],"|"),1,2)),"")</f>
        <v>Hi</v>
      </c>
      <c r="F1566" s="52">
        <v>100</v>
      </c>
      <c r="G1566" s="33" t="s">
        <v>49</v>
      </c>
      <c r="H1566" s="33" t="s">
        <v>736</v>
      </c>
      <c r="I1566" s="33" t="s">
        <v>439</v>
      </c>
      <c r="J1566" s="90" t="s">
        <v>1826</v>
      </c>
      <c r="K1566" s="33"/>
      <c r="L1566" s="57" t="str">
        <f>IFERROR(TRIM(INDEX(_xlfn.TEXTSPLIT(Table3[[#This Row],[Name]],"|"),1,2)),"")</f>
        <v>Hi</v>
      </c>
    </row>
    <row r="1567" spans="1:12" ht="15" hidden="1" customHeight="1">
      <c r="A1567" s="56" t="s">
        <v>1167</v>
      </c>
      <c r="B1567" s="33" t="s">
        <v>2204</v>
      </c>
      <c r="C1567" s="33" t="s">
        <v>1833</v>
      </c>
      <c r="D1567" s="52" t="s">
        <v>2539</v>
      </c>
      <c r="E1567" s="77" t="str">
        <f>IFERROR(TRIM(INDEX(_xlfn.TEXTSPLIT(Table3[[#This Row],[Name]],"|"),1,2)),"")</f>
        <v>HiHi</v>
      </c>
      <c r="F1567" s="33"/>
      <c r="G1567" s="33" t="s">
        <v>49</v>
      </c>
      <c r="H1567" s="33" t="s">
        <v>736</v>
      </c>
      <c r="I1567" s="33" t="s">
        <v>439</v>
      </c>
      <c r="J1567" s="32" t="s">
        <v>1826</v>
      </c>
      <c r="K1567" s="33"/>
      <c r="L1567" s="57" t="str">
        <f>IFERROR(TRIM(INDEX(_xlfn.TEXTSPLIT(Table3[[#This Row],[Name]],"|"),1,2)),"")</f>
        <v>HiHi</v>
      </c>
    </row>
    <row r="1568" spans="1:12" ht="15" hidden="1" customHeight="1">
      <c r="A1568" s="100" t="s">
        <v>1167</v>
      </c>
      <c r="B1568" s="33" t="s">
        <v>2204</v>
      </c>
      <c r="C1568" s="33" t="s">
        <v>1834</v>
      </c>
      <c r="D1568" s="52" t="s">
        <v>2540</v>
      </c>
      <c r="E1568" s="77" t="str">
        <f>IFERROR(TRIM(INDEX(_xlfn.TEXTSPLIT(Table3[[#This Row],[Name]],"|"),1,2)),"")</f>
        <v>Pre-alarm Hi</v>
      </c>
      <c r="F1568" s="52"/>
      <c r="G1568" s="33" t="s">
        <v>49</v>
      </c>
      <c r="H1568" s="33" t="s">
        <v>736</v>
      </c>
      <c r="I1568" s="33" t="s">
        <v>439</v>
      </c>
      <c r="J1568" s="90" t="s">
        <v>1826</v>
      </c>
      <c r="K1568" s="33"/>
      <c r="L1568" s="57" t="str">
        <f>IFERROR(TRIM(INDEX(_xlfn.TEXTSPLIT(Table3[[#This Row],[Name]],"|"),1,2)),"")</f>
        <v>Pre-alarm Hi</v>
      </c>
    </row>
    <row r="1569" spans="1:12" ht="15" hidden="1" customHeight="1">
      <c r="A1569" s="56" t="s">
        <v>1167</v>
      </c>
      <c r="B1569" s="33" t="s">
        <v>2204</v>
      </c>
      <c r="C1569" s="33" t="s">
        <v>1835</v>
      </c>
      <c r="D1569" s="52" t="s">
        <v>2541</v>
      </c>
      <c r="E1569" s="77" t="str">
        <f>IFERROR(TRIM(INDEX(_xlfn.TEXTSPLIT(Table3[[#This Row],[Name]],"|"),1,2)),"")</f>
        <v/>
      </c>
      <c r="F1569" s="52" t="str">
        <f>VLOOKUP(D1569,REF!$AA$1:$AB$149,2,0)</f>
        <v>FRTS-TI1737A</v>
      </c>
      <c r="G1569" s="33" t="s">
        <v>49</v>
      </c>
      <c r="H1569" s="33" t="s">
        <v>439</v>
      </c>
      <c r="I1569" s="33" t="s">
        <v>439</v>
      </c>
      <c r="J1569" s="32" t="s">
        <v>1826</v>
      </c>
      <c r="K1569" s="33"/>
      <c r="L1569" s="57" t="str">
        <f>IFERROR(TRIM(INDEX(_xlfn.TEXTSPLIT(Table3[[#This Row],[Name]],"|"),1,2)),"")</f>
        <v/>
      </c>
    </row>
    <row r="1570" spans="1:12" ht="15" hidden="1" customHeight="1">
      <c r="A1570" s="100" t="s">
        <v>1167</v>
      </c>
      <c r="B1570" s="33" t="s">
        <v>2204</v>
      </c>
      <c r="C1570" s="33" t="s">
        <v>1837</v>
      </c>
      <c r="D1570" s="52" t="s">
        <v>2542</v>
      </c>
      <c r="E1570" s="77" t="str">
        <f>IFERROR(TRIM(INDEX(_xlfn.TEXTSPLIT(Table3[[#This Row],[Name]],"|"),1,2)),"")</f>
        <v>Hi</v>
      </c>
      <c r="F1570" s="52"/>
      <c r="G1570" s="33" t="s">
        <v>49</v>
      </c>
      <c r="H1570" s="33" t="s">
        <v>736</v>
      </c>
      <c r="I1570" s="33" t="s">
        <v>439</v>
      </c>
      <c r="J1570" s="90" t="s">
        <v>1826</v>
      </c>
      <c r="K1570" s="33"/>
      <c r="L1570" s="57" t="str">
        <f>IFERROR(TRIM(INDEX(_xlfn.TEXTSPLIT(Table3[[#This Row],[Name]],"|"),1,2)),"")</f>
        <v>Hi</v>
      </c>
    </row>
    <row r="1571" spans="1:12" ht="15" hidden="1" customHeight="1">
      <c r="A1571" s="56" t="s">
        <v>1167</v>
      </c>
      <c r="B1571" s="33" t="s">
        <v>2204</v>
      </c>
      <c r="C1571" s="33" t="s">
        <v>1838</v>
      </c>
      <c r="D1571" s="52" t="s">
        <v>2543</v>
      </c>
      <c r="E1571" s="77" t="str">
        <f>IFERROR(TRIM(INDEX(_xlfn.TEXTSPLIT(Table3[[#This Row],[Name]],"|"),1,2)),"")</f>
        <v>HiHi</v>
      </c>
      <c r="F1571" s="33">
        <v>110</v>
      </c>
      <c r="G1571" s="33" t="s">
        <v>49</v>
      </c>
      <c r="H1571" s="33" t="s">
        <v>736</v>
      </c>
      <c r="I1571" s="33" t="s">
        <v>439</v>
      </c>
      <c r="J1571" s="32" t="s">
        <v>1826</v>
      </c>
      <c r="K1571" s="33"/>
      <c r="L1571" s="57" t="str">
        <f>IFERROR(TRIM(INDEX(_xlfn.TEXTSPLIT(Table3[[#This Row],[Name]],"|"),1,2)),"")</f>
        <v>HiHi</v>
      </c>
    </row>
    <row r="1572" spans="1:12" ht="15" hidden="1" customHeight="1">
      <c r="A1572" s="100" t="s">
        <v>1167</v>
      </c>
      <c r="B1572" s="33" t="s">
        <v>2204</v>
      </c>
      <c r="C1572" s="33" t="s">
        <v>1839</v>
      </c>
      <c r="D1572" s="52" t="s">
        <v>2544</v>
      </c>
      <c r="E1572" s="77" t="str">
        <f>IFERROR(TRIM(INDEX(_xlfn.TEXTSPLIT(Table3[[#This Row],[Name]],"|"),1,2)),"")</f>
        <v>Pre-alarm Hi</v>
      </c>
      <c r="F1572" s="52"/>
      <c r="G1572" s="33" t="s">
        <v>49</v>
      </c>
      <c r="H1572" s="33" t="s">
        <v>736</v>
      </c>
      <c r="I1572" s="33" t="s">
        <v>439</v>
      </c>
      <c r="J1572" s="90" t="s">
        <v>1826</v>
      </c>
      <c r="K1572" s="33"/>
      <c r="L1572" s="57" t="str">
        <f>IFERROR(TRIM(INDEX(_xlfn.TEXTSPLIT(Table3[[#This Row],[Name]],"|"),1,2)),"")</f>
        <v>Pre-alarm Hi</v>
      </c>
    </row>
    <row r="1573" spans="1:12" ht="15" hidden="1" customHeight="1">
      <c r="A1573" s="56" t="s">
        <v>1167</v>
      </c>
      <c r="B1573" s="33" t="s">
        <v>2204</v>
      </c>
      <c r="C1573" s="33" t="s">
        <v>1840</v>
      </c>
      <c r="D1573" s="52" t="s">
        <v>2545</v>
      </c>
      <c r="E1573" s="77" t="str">
        <f>IFERROR(TRIM(INDEX(_xlfn.TEXTSPLIT(Table3[[#This Row],[Name]],"|"),1,2)),"")</f>
        <v/>
      </c>
      <c r="F1573" s="52" t="str">
        <f>VLOOKUP(D1573,REF!$AA$1:$AB$149,2,0)</f>
        <v>FRTS-TI1737C</v>
      </c>
      <c r="G1573" s="33" t="s">
        <v>49</v>
      </c>
      <c r="H1573" s="33" t="s">
        <v>439</v>
      </c>
      <c r="I1573" s="33" t="s">
        <v>439</v>
      </c>
      <c r="J1573" s="32" t="s">
        <v>1826</v>
      </c>
      <c r="K1573" s="33"/>
      <c r="L1573" s="57" t="str">
        <f>IFERROR(TRIM(INDEX(_xlfn.TEXTSPLIT(Table3[[#This Row],[Name]],"|"),1,2)),"")</f>
        <v/>
      </c>
    </row>
    <row r="1574" spans="1:12" ht="15" hidden="1" customHeight="1">
      <c r="A1574" s="100" t="s">
        <v>1167</v>
      </c>
      <c r="B1574" s="33" t="s">
        <v>2204</v>
      </c>
      <c r="C1574" s="33" t="s">
        <v>1842</v>
      </c>
      <c r="D1574" s="52" t="s">
        <v>2546</v>
      </c>
      <c r="E1574" s="77" t="str">
        <f>IFERROR(TRIM(INDEX(_xlfn.TEXTSPLIT(Table3[[#This Row],[Name]],"|"),1,2)),"")</f>
        <v>Hi</v>
      </c>
      <c r="F1574" s="52">
        <v>100</v>
      </c>
      <c r="G1574" s="33" t="s">
        <v>49</v>
      </c>
      <c r="H1574" s="33" t="s">
        <v>736</v>
      </c>
      <c r="I1574" s="33" t="s">
        <v>439</v>
      </c>
      <c r="J1574" s="90" t="s">
        <v>1826</v>
      </c>
      <c r="K1574" s="33"/>
      <c r="L1574" s="57" t="str">
        <f>IFERROR(TRIM(INDEX(_xlfn.TEXTSPLIT(Table3[[#This Row],[Name]],"|"),1,2)),"")</f>
        <v>Hi</v>
      </c>
    </row>
    <row r="1575" spans="1:12" ht="15" hidden="1" customHeight="1">
      <c r="A1575" s="56" t="s">
        <v>1167</v>
      </c>
      <c r="B1575" s="33" t="s">
        <v>2204</v>
      </c>
      <c r="C1575" s="33" t="s">
        <v>1843</v>
      </c>
      <c r="D1575" s="52" t="s">
        <v>2547</v>
      </c>
      <c r="E1575" s="77" t="str">
        <f>IFERROR(TRIM(INDEX(_xlfn.TEXTSPLIT(Table3[[#This Row],[Name]],"|"),1,2)),"")</f>
        <v>HiHi</v>
      </c>
      <c r="F1575" s="33"/>
      <c r="G1575" s="33" t="s">
        <v>49</v>
      </c>
      <c r="H1575" s="33"/>
      <c r="I1575" s="52" t="s">
        <v>439</v>
      </c>
      <c r="J1575" s="90" t="s">
        <v>1826</v>
      </c>
      <c r="K1575" s="33"/>
      <c r="L1575" s="57" t="str">
        <f>IFERROR(TRIM(INDEX(_xlfn.TEXTSPLIT(Table3[[#This Row],[Name]],"|"),1,2)),"")</f>
        <v>HiHi</v>
      </c>
    </row>
    <row r="1576" spans="1:12" ht="15" hidden="1" customHeight="1">
      <c r="A1576" s="101" t="s">
        <v>1167</v>
      </c>
      <c r="B1576" s="81" t="s">
        <v>2204</v>
      </c>
      <c r="C1576" s="81" t="s">
        <v>1844</v>
      </c>
      <c r="D1576" s="102" t="s">
        <v>2548</v>
      </c>
      <c r="E1576" s="82" t="str">
        <f>IFERROR(TRIM(INDEX(_xlfn.TEXTSPLIT(Table3[[#This Row],[Name]],"|"),1,2)),"")</f>
        <v>Pre-alarm Hi</v>
      </c>
      <c r="F1576" s="81"/>
      <c r="G1576" s="33" t="s">
        <v>49</v>
      </c>
      <c r="H1576" s="81"/>
      <c r="I1576" s="33" t="s">
        <v>439</v>
      </c>
      <c r="J1576" s="90" t="s">
        <v>1826</v>
      </c>
      <c r="K1576" s="81"/>
      <c r="L1576" s="66" t="str">
        <f>IFERROR(TRIM(INDEX(_xlfn.TEXTSPLIT(Table3[[#This Row],[Name]],"|"),1,2)),"")</f>
        <v>Pre-alarm Hi</v>
      </c>
    </row>
  </sheetData>
  <pageMargins left="0.511811024" right="0.511811024" top="0.78740157499999996" bottom="0.78740157499999996" header="0.31496062000000002" footer="0.31496062000000002"/>
  <legacyDrawing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C42126-BB14-4B37-A13B-A30692172B0D}">
  <dimension ref="A1:L695"/>
  <sheetViews>
    <sheetView workbookViewId="0">
      <selection activeCell="F2" sqref="F2:J693"/>
    </sheetView>
  </sheetViews>
  <sheetFormatPr defaultColWidth="8.88671875" defaultRowHeight="14.4"/>
  <cols>
    <col min="1" max="1" width="26.44140625" bestFit="1" customWidth="1"/>
    <col min="2" max="2" width="48.44140625" bestFit="1" customWidth="1"/>
    <col min="3" max="3" width="55.6640625" bestFit="1" customWidth="1"/>
    <col min="4" max="4" width="55.6640625" customWidth="1"/>
    <col min="5" max="5" width="30.44140625" bestFit="1" customWidth="1"/>
    <col min="6" max="6" width="21.44140625" bestFit="1" customWidth="1"/>
    <col min="8" max="8" width="24" bestFit="1" customWidth="1"/>
    <col min="9" max="9" width="11.44140625" bestFit="1" customWidth="1"/>
    <col min="10" max="11" width="21.44140625" bestFit="1" customWidth="1"/>
  </cols>
  <sheetData>
    <row r="1" spans="1:12">
      <c r="A1" s="32" t="s">
        <v>2549</v>
      </c>
      <c r="B1" s="32" t="s">
        <v>722</v>
      </c>
      <c r="C1" s="32" t="s">
        <v>723</v>
      </c>
      <c r="D1" s="32"/>
      <c r="E1" s="32" t="s">
        <v>2550</v>
      </c>
      <c r="F1" s="32" t="s">
        <v>2551</v>
      </c>
      <c r="G1" s="32" t="s">
        <v>727</v>
      </c>
      <c r="H1" s="32" t="s">
        <v>2552</v>
      </c>
      <c r="I1" s="32" t="s">
        <v>2553</v>
      </c>
      <c r="J1" s="32" t="s">
        <v>445</v>
      </c>
      <c r="K1" s="32" t="s">
        <v>2554</v>
      </c>
      <c r="L1" s="32" t="s">
        <v>2555</v>
      </c>
    </row>
    <row r="2" spans="1:12">
      <c r="A2" s="52" t="s">
        <v>732</v>
      </c>
      <c r="B2" s="10" t="s">
        <v>1859</v>
      </c>
      <c r="C2" s="52" t="s">
        <v>739</v>
      </c>
      <c r="D2" s="52" t="str">
        <f>_xlfn.CONCAT(B2,C2)</f>
        <v>FRADE-PBA-1350 (HP Compressor Trem 1)Delta Pressure - Lube Oil Filter</v>
      </c>
      <c r="E2" s="90" t="str">
        <f>IFERROR(TRIM(INDEX(_xlfn.TEXTSPLIT(Table3[[#This Row],[Name]],"|"),1,2)),"")</f>
        <v/>
      </c>
      <c r="F2" s="52" t="str">
        <f>VLOOKUP(D2,REF!$AA$1:$AB$149,2,0)</f>
        <v>FRTS-072-PDI-1422</v>
      </c>
      <c r="G2" s="52" t="s">
        <v>741</v>
      </c>
      <c r="H2" s="52" t="s">
        <v>461</v>
      </c>
      <c r="I2" s="52" t="s">
        <v>461</v>
      </c>
      <c r="J2" s="89"/>
      <c r="K2" s="52"/>
      <c r="L2" s="90" t="str">
        <f>IFERROR(TRIM(INDEX(_xlfn.TEXTSPLIT(Table3[[#This Row],[Name]],"|"),1,2)),"")</f>
        <v/>
      </c>
    </row>
    <row r="3" spans="1:12" ht="28.8">
      <c r="A3" s="33" t="s">
        <v>732</v>
      </c>
      <c r="B3" s="10" t="s">
        <v>1859</v>
      </c>
      <c r="C3" s="33" t="s">
        <v>743</v>
      </c>
      <c r="D3" s="52" t="str">
        <f t="shared" ref="D3:D66" si="0">_xlfn.CONCAT(B3,C3)</f>
        <v>FRADE-PBA-1350 (HP Compressor Trem 1)Delta Pressure - Lube Oil Filter|Hi</v>
      </c>
      <c r="E3" s="89" t="str">
        <f>IFERROR(TRIM(INDEX(_xlfn.TEXTSPLIT(C3,"|"),1,2)),"")</f>
        <v>Hi</v>
      </c>
      <c r="F3" s="33">
        <v>1</v>
      </c>
      <c r="G3" s="33" t="s">
        <v>741</v>
      </c>
      <c r="H3" s="33" t="s">
        <v>736</v>
      </c>
      <c r="I3" s="33" t="s">
        <v>461</v>
      </c>
      <c r="J3" s="32"/>
      <c r="K3" s="33"/>
      <c r="L3" s="89" t="str">
        <f>IFERROR(TRIM(INDEX(_xlfn.TEXTSPLIT(Table3[[#This Row],[Name]],"|"),1,2)),"")</f>
        <v>Pre-alarm</v>
      </c>
    </row>
    <row r="4" spans="1:12">
      <c r="A4" s="52" t="s">
        <v>732</v>
      </c>
      <c r="B4" s="10" t="s">
        <v>1859</v>
      </c>
      <c r="C4" s="52" t="s">
        <v>745</v>
      </c>
      <c r="D4" s="52" t="str">
        <f t="shared" si="0"/>
        <v>FRADE-PBA-1350 (HP Compressor Trem 1)Delta Pressure - Lube Oil Filter|HiHi</v>
      </c>
      <c r="E4" s="89" t="str">
        <f t="shared" ref="E4:E67" si="1">IFERROR(TRIM(INDEX(_xlfn.TEXTSPLIT(C4,"|"),1,2)),"")</f>
        <v>HiHi</v>
      </c>
      <c r="F4" s="52"/>
      <c r="G4" s="52" t="s">
        <v>741</v>
      </c>
      <c r="H4" s="52" t="s">
        <v>736</v>
      </c>
      <c r="I4" s="52" t="s">
        <v>461</v>
      </c>
      <c r="J4" s="90"/>
      <c r="K4" s="52"/>
      <c r="L4" s="90" t="str">
        <f>IFERROR(TRIM(INDEX(_xlfn.TEXTSPLIT(Table3[[#This Row],[Name]],"|"),1,2)),"")</f>
        <v/>
      </c>
    </row>
    <row r="5" spans="1:12">
      <c r="A5" s="33" t="s">
        <v>732</v>
      </c>
      <c r="B5" s="10" t="s">
        <v>1859</v>
      </c>
      <c r="C5" s="33" t="s">
        <v>747</v>
      </c>
      <c r="D5" s="52" t="str">
        <f t="shared" si="0"/>
        <v>FRADE-PBA-1350 (HP Compressor Trem 1)Delta Pressure - Lube Oil Filter|Pre-alarm Hi</v>
      </c>
      <c r="E5" s="89" t="str">
        <f t="shared" si="1"/>
        <v>Pre-alarm Hi</v>
      </c>
      <c r="F5" s="33"/>
      <c r="G5" s="33" t="s">
        <v>741</v>
      </c>
      <c r="H5" s="33" t="s">
        <v>736</v>
      </c>
      <c r="I5" s="33" t="s">
        <v>461</v>
      </c>
      <c r="J5" s="32"/>
      <c r="K5" s="33"/>
      <c r="L5" s="32" t="str">
        <f>IFERROR(TRIM(INDEX(_xlfn.TEXTSPLIT(Table3[[#This Row],[Name]],"|"),1,2)),"")</f>
        <v>Hi</v>
      </c>
    </row>
    <row r="6" spans="1:12">
      <c r="A6" s="52" t="s">
        <v>732</v>
      </c>
      <c r="B6" s="10" t="s">
        <v>1859</v>
      </c>
      <c r="C6" s="52" t="s">
        <v>756</v>
      </c>
      <c r="D6" s="52" t="str">
        <f t="shared" si="0"/>
        <v>FRADE-PBA-1350 (HP Compressor Trem 1)Level - Lube Oil Tank (1)</v>
      </c>
      <c r="E6" s="89" t="str">
        <f t="shared" si="1"/>
        <v/>
      </c>
      <c r="F6" s="52" t="str">
        <f>VLOOKUP(D6,REF!$AA$1:$AB$149,2,0)</f>
        <v>FRTS-LI-1412A</v>
      </c>
      <c r="G6" s="75" t="s">
        <v>28</v>
      </c>
      <c r="H6" s="52" t="s">
        <v>461</v>
      </c>
      <c r="I6" s="52" t="s">
        <v>461</v>
      </c>
      <c r="J6" s="90"/>
      <c r="K6" s="52"/>
      <c r="L6" s="90" t="str">
        <f>IFERROR(TRIM(INDEX(_xlfn.TEXTSPLIT(Table3[[#This Row],[Name]],"|"),1,2)),"")</f>
        <v>HiHi</v>
      </c>
    </row>
    <row r="7" spans="1:12">
      <c r="A7" s="33" t="s">
        <v>732</v>
      </c>
      <c r="B7" s="10" t="s">
        <v>1859</v>
      </c>
      <c r="C7" s="33" t="s">
        <v>759</v>
      </c>
      <c r="D7" s="52" t="str">
        <f t="shared" si="0"/>
        <v>FRADE-PBA-1350 (HP Compressor Trem 1)Level - Lube Oil Tank (1)|Hi</v>
      </c>
      <c r="E7" s="89" t="str">
        <f t="shared" si="1"/>
        <v>Hi</v>
      </c>
      <c r="F7" s="33"/>
      <c r="G7" s="75" t="s">
        <v>28</v>
      </c>
      <c r="H7" s="33" t="s">
        <v>736</v>
      </c>
      <c r="I7" s="33" t="s">
        <v>461</v>
      </c>
      <c r="J7" s="32"/>
      <c r="K7" s="33"/>
      <c r="L7" s="32" t="str">
        <f>IFERROR(TRIM(INDEX(_xlfn.TEXTSPLIT(Table3[[#This Row],[Name]],"|"),1,2)),"")</f>
        <v>Pre-alarm Hi</v>
      </c>
    </row>
    <row r="8" spans="1:12">
      <c r="A8" s="52" t="s">
        <v>732</v>
      </c>
      <c r="B8" s="10" t="s">
        <v>1859</v>
      </c>
      <c r="C8" s="52" t="s">
        <v>761</v>
      </c>
      <c r="D8" s="52" t="str">
        <f t="shared" si="0"/>
        <v>FRADE-PBA-1350 (HP Compressor Trem 1)Level - Lube Oil Tank (1)|HiHi</v>
      </c>
      <c r="E8" s="89" t="str">
        <f t="shared" si="1"/>
        <v>HiHi</v>
      </c>
      <c r="F8" s="52"/>
      <c r="G8" s="75" t="s">
        <v>28</v>
      </c>
      <c r="H8" s="52" t="s">
        <v>736</v>
      </c>
      <c r="I8" s="52" t="s">
        <v>461</v>
      </c>
      <c r="J8" s="90"/>
      <c r="K8" s="52"/>
      <c r="L8" s="90" t="str">
        <f>IFERROR(TRIM(INDEX(_xlfn.TEXTSPLIT(Table3[[#This Row],[Name]],"|"),1,2)),"")</f>
        <v/>
      </c>
    </row>
    <row r="9" spans="1:12">
      <c r="A9" s="33" t="s">
        <v>732</v>
      </c>
      <c r="B9" s="10" t="s">
        <v>1859</v>
      </c>
      <c r="C9" s="33" t="s">
        <v>763</v>
      </c>
      <c r="D9" s="52" t="str">
        <f t="shared" si="0"/>
        <v>FRADE-PBA-1350 (HP Compressor Trem 1)Level - Lube Oil Tank (1)|Lo</v>
      </c>
      <c r="E9" s="89" t="str">
        <f t="shared" si="1"/>
        <v>Lo</v>
      </c>
      <c r="F9" s="33"/>
      <c r="G9" s="75" t="s">
        <v>28</v>
      </c>
      <c r="H9" s="33" t="s">
        <v>736</v>
      </c>
      <c r="I9" s="33" t="s">
        <v>461</v>
      </c>
      <c r="J9" s="32"/>
      <c r="K9" s="33"/>
      <c r="L9" s="32" t="str">
        <f>IFERROR(TRIM(INDEX(_xlfn.TEXTSPLIT(Table3[[#This Row],[Name]],"|"),1,2)),"")</f>
        <v>Hi</v>
      </c>
    </row>
    <row r="10" spans="1:12">
      <c r="A10" s="52" t="s">
        <v>732</v>
      </c>
      <c r="B10" s="10" t="s">
        <v>1859</v>
      </c>
      <c r="C10" s="52" t="s">
        <v>765</v>
      </c>
      <c r="D10" s="52" t="str">
        <f t="shared" si="0"/>
        <v>FRADE-PBA-1350 (HP Compressor Trem 1)Level - Lube Oil Tank (1)|LoLo</v>
      </c>
      <c r="E10" s="89" t="str">
        <f t="shared" si="1"/>
        <v>LoLo</v>
      </c>
      <c r="F10" s="52"/>
      <c r="G10" s="75" t="s">
        <v>28</v>
      </c>
      <c r="H10" s="52" t="s">
        <v>736</v>
      </c>
      <c r="I10" s="52" t="s">
        <v>461</v>
      </c>
      <c r="J10" s="90"/>
      <c r="K10" s="52"/>
      <c r="L10" s="90" t="str">
        <f>IFERROR(TRIM(INDEX(_xlfn.TEXTSPLIT(Table3[[#This Row],[Name]],"|"),1,2)),"")</f>
        <v>Lo</v>
      </c>
    </row>
    <row r="11" spans="1:12">
      <c r="A11" s="33" t="s">
        <v>732</v>
      </c>
      <c r="B11" s="10" t="s">
        <v>1859</v>
      </c>
      <c r="C11" s="33" t="s">
        <v>767</v>
      </c>
      <c r="D11" s="52" t="str">
        <f t="shared" si="0"/>
        <v>FRADE-PBA-1350 (HP Compressor Trem 1)Level - Lube Oil Tank (1)|Pre-alarm Hi</v>
      </c>
      <c r="E11" s="89" t="str">
        <f t="shared" si="1"/>
        <v>Pre-alarm Hi</v>
      </c>
      <c r="F11" s="33"/>
      <c r="G11" s="75" t="s">
        <v>28</v>
      </c>
      <c r="H11" s="33" t="s">
        <v>736</v>
      </c>
      <c r="I11" s="33" t="s">
        <v>461</v>
      </c>
      <c r="J11" s="32"/>
      <c r="K11" s="33"/>
      <c r="L11" s="32" t="str">
        <f>IFERROR(TRIM(INDEX(_xlfn.TEXTSPLIT(Table3[[#This Row],[Name]],"|"),1,2)),"")</f>
        <v/>
      </c>
    </row>
    <row r="12" spans="1:12">
      <c r="A12" s="52" t="s">
        <v>732</v>
      </c>
      <c r="B12" s="10" t="s">
        <v>1859</v>
      </c>
      <c r="C12" s="52" t="s">
        <v>769</v>
      </c>
      <c r="D12" s="52" t="str">
        <f t="shared" si="0"/>
        <v>FRADE-PBA-1350 (HP Compressor Trem 1)Level - Lube Oil Tank (1)|Pre-alarm Lo</v>
      </c>
      <c r="E12" s="89" t="str">
        <f t="shared" si="1"/>
        <v>Pre-alarm Lo</v>
      </c>
      <c r="F12" s="52"/>
      <c r="G12" s="75" t="s">
        <v>28</v>
      </c>
      <c r="H12" s="52" t="s">
        <v>736</v>
      </c>
      <c r="I12" s="52" t="s">
        <v>461</v>
      </c>
      <c r="J12" s="90"/>
      <c r="K12" s="52"/>
      <c r="L12" s="90" t="str">
        <f>IFERROR(TRIM(INDEX(_xlfn.TEXTSPLIT(Table3[[#This Row],[Name]],"|"),1,2)),"")</f>
        <v>Hi</v>
      </c>
    </row>
    <row r="13" spans="1:12">
      <c r="A13" s="33" t="s">
        <v>732</v>
      </c>
      <c r="B13" s="10" t="s">
        <v>1859</v>
      </c>
      <c r="C13" s="33" t="s">
        <v>771</v>
      </c>
      <c r="D13" s="52" t="str">
        <f t="shared" si="0"/>
        <v>FRADE-PBA-1350 (HP Compressor Trem 1)Level - Lube Oil Tank (2)</v>
      </c>
      <c r="E13" s="89" t="str">
        <f t="shared" si="1"/>
        <v/>
      </c>
      <c r="F13" s="52" t="str">
        <f>VLOOKUP(D13,REF!$AA$1:$AB$149,2,0)</f>
        <v>FRTS-071-LI-1412B</v>
      </c>
      <c r="G13" s="55"/>
      <c r="H13" s="33" t="s">
        <v>461</v>
      </c>
      <c r="I13" s="33" t="s">
        <v>461</v>
      </c>
      <c r="J13" s="32" t="s">
        <v>773</v>
      </c>
      <c r="K13" s="55"/>
      <c r="L13" s="32" t="str">
        <f>IFERROR(TRIM(INDEX(_xlfn.TEXTSPLIT(Table3[[#This Row],[Name]],"|"),1,2)),"")</f>
        <v>HiHi</v>
      </c>
    </row>
    <row r="14" spans="1:12">
      <c r="A14" s="52" t="s">
        <v>732</v>
      </c>
      <c r="B14" s="10" t="s">
        <v>1859</v>
      </c>
      <c r="C14" s="52" t="s">
        <v>776</v>
      </c>
      <c r="D14" s="52" t="str">
        <f t="shared" si="0"/>
        <v>FRADE-PBA-1350 (HP Compressor Trem 1)Level - Lube Oil Tank (2)|Hi</v>
      </c>
      <c r="E14" s="89" t="str">
        <f t="shared" si="1"/>
        <v>Hi</v>
      </c>
      <c r="F14" s="52"/>
      <c r="G14" s="52"/>
      <c r="H14" s="52" t="s">
        <v>736</v>
      </c>
      <c r="I14" s="52" t="s">
        <v>461</v>
      </c>
      <c r="J14" s="90"/>
      <c r="K14" s="55"/>
      <c r="L14" s="90" t="str">
        <f>IFERROR(TRIM(INDEX(_xlfn.TEXTSPLIT(Table3[[#This Row],[Name]],"|"),1,2)),"")</f>
        <v>Lo</v>
      </c>
    </row>
    <row r="15" spans="1:12">
      <c r="A15" s="33" t="s">
        <v>732</v>
      </c>
      <c r="B15" s="10" t="s">
        <v>1859</v>
      </c>
      <c r="C15" s="33" t="s">
        <v>778</v>
      </c>
      <c r="D15" s="52" t="str">
        <f t="shared" si="0"/>
        <v>FRADE-PBA-1350 (HP Compressor Trem 1)Level - Lube Oil Tank (2)|HiHi</v>
      </c>
      <c r="E15" s="89" t="str">
        <f t="shared" si="1"/>
        <v>HiHi</v>
      </c>
      <c r="F15" s="33"/>
      <c r="G15" s="33"/>
      <c r="H15" s="33" t="s">
        <v>736</v>
      </c>
      <c r="I15" s="33" t="s">
        <v>461</v>
      </c>
      <c r="J15" s="32"/>
      <c r="K15" s="55"/>
      <c r="L15" s="32" t="str">
        <f>IFERROR(TRIM(INDEX(_xlfn.TEXTSPLIT(Table3[[#This Row],[Name]],"|"),1,2)),"")</f>
        <v>LoLo</v>
      </c>
    </row>
    <row r="16" spans="1:12">
      <c r="A16" s="52" t="s">
        <v>732</v>
      </c>
      <c r="B16" s="10" t="s">
        <v>1859</v>
      </c>
      <c r="C16" s="52" t="s">
        <v>780</v>
      </c>
      <c r="D16" s="52" t="str">
        <f t="shared" si="0"/>
        <v>FRADE-PBA-1350 (HP Compressor Trem 1)Level - Lube Oil Tank (2)|Lo</v>
      </c>
      <c r="E16" s="89" t="str">
        <f t="shared" si="1"/>
        <v>Lo</v>
      </c>
      <c r="F16" s="52"/>
      <c r="G16" s="52"/>
      <c r="H16" s="52" t="s">
        <v>736</v>
      </c>
      <c r="I16" s="52" t="s">
        <v>461</v>
      </c>
      <c r="J16" s="90"/>
      <c r="K16" s="55"/>
      <c r="L16" s="90" t="str">
        <f>IFERROR(TRIM(INDEX(_xlfn.TEXTSPLIT(Table3[[#This Row],[Name]],"|"),1,2)),"")</f>
        <v>Pre-alarm Hi</v>
      </c>
    </row>
    <row r="17" spans="1:12">
      <c r="A17" s="33" t="s">
        <v>732</v>
      </c>
      <c r="B17" s="10" t="s">
        <v>1859</v>
      </c>
      <c r="C17" s="33" t="s">
        <v>782</v>
      </c>
      <c r="D17" s="52" t="str">
        <f t="shared" si="0"/>
        <v>FRADE-PBA-1350 (HP Compressor Trem 1)Level - Lube Oil Tank (2)|LoLo</v>
      </c>
      <c r="E17" s="89" t="str">
        <f t="shared" si="1"/>
        <v>LoLo</v>
      </c>
      <c r="F17" s="33"/>
      <c r="G17" s="33"/>
      <c r="H17" s="33" t="s">
        <v>736</v>
      </c>
      <c r="I17" s="33" t="s">
        <v>461</v>
      </c>
      <c r="J17" s="32"/>
      <c r="K17" s="55"/>
      <c r="L17" s="32" t="str">
        <f>IFERROR(TRIM(INDEX(_xlfn.TEXTSPLIT(Table3[[#This Row],[Name]],"|"),1,2)),"")</f>
        <v>Pre-alarm Lo</v>
      </c>
    </row>
    <row r="18" spans="1:12">
      <c r="A18" s="52" t="s">
        <v>732</v>
      </c>
      <c r="B18" s="10" t="s">
        <v>1859</v>
      </c>
      <c r="C18" s="52" t="s">
        <v>784</v>
      </c>
      <c r="D18" s="52" t="str">
        <f t="shared" si="0"/>
        <v>FRADE-PBA-1350 (HP Compressor Trem 1)Level - Lube Oil Tank (2)|Pre-alarm Hi</v>
      </c>
      <c r="E18" s="89" t="str">
        <f t="shared" si="1"/>
        <v>Pre-alarm Hi</v>
      </c>
      <c r="F18" s="52"/>
      <c r="G18" s="52"/>
      <c r="H18" s="52" t="s">
        <v>736</v>
      </c>
      <c r="I18" s="52" t="s">
        <v>461</v>
      </c>
      <c r="J18" s="90"/>
      <c r="K18" s="55"/>
      <c r="L18" s="90" t="str">
        <f>IFERROR(TRIM(INDEX(_xlfn.TEXTSPLIT(Table3[[#This Row],[Name]],"|"),1,2)),"")</f>
        <v/>
      </c>
    </row>
    <row r="19" spans="1:12">
      <c r="A19" s="33" t="s">
        <v>732</v>
      </c>
      <c r="B19" s="10" t="s">
        <v>1859</v>
      </c>
      <c r="C19" s="33" t="s">
        <v>786</v>
      </c>
      <c r="D19" s="52" t="str">
        <f t="shared" si="0"/>
        <v>FRADE-PBA-1350 (HP Compressor Trem 1)Level - Lube Oil Tank (2)|Pre-alarm Lo</v>
      </c>
      <c r="E19" s="89" t="str">
        <f t="shared" si="1"/>
        <v>Pre-alarm Lo</v>
      </c>
      <c r="F19" s="33"/>
      <c r="G19" s="33"/>
      <c r="H19" s="33" t="s">
        <v>736</v>
      </c>
      <c r="I19" s="33" t="s">
        <v>461</v>
      </c>
      <c r="J19" s="32"/>
      <c r="K19" s="55"/>
      <c r="L19" s="32" t="str">
        <f>IFERROR(TRIM(INDEX(_xlfn.TEXTSPLIT(Table3[[#This Row],[Name]],"|"),1,2)),"")</f>
        <v>Hi</v>
      </c>
    </row>
    <row r="20" spans="1:12">
      <c r="A20" s="52" t="s">
        <v>732</v>
      </c>
      <c r="B20" s="10" t="s">
        <v>1859</v>
      </c>
      <c r="C20" s="52" t="s">
        <v>788</v>
      </c>
      <c r="D20" s="52" t="str">
        <f t="shared" si="0"/>
        <v>FRADE-PBA-1350 (HP Compressor Trem 1)Level - Rundown Tank</v>
      </c>
      <c r="E20" s="89" t="str">
        <f t="shared" si="1"/>
        <v/>
      </c>
      <c r="F20" s="52" t="str">
        <f>VLOOKUP(D20,REF!$AA$1:$AB$149,2,0)</f>
        <v>FRTS-071-LT-1428</v>
      </c>
      <c r="G20" s="55"/>
      <c r="H20" s="52" t="s">
        <v>461</v>
      </c>
      <c r="I20" s="52" t="s">
        <v>461</v>
      </c>
      <c r="J20" s="90" t="s">
        <v>773</v>
      </c>
      <c r="K20" s="55"/>
      <c r="L20" s="90" t="str">
        <f>IFERROR(TRIM(INDEX(_xlfn.TEXTSPLIT(Table3[[#This Row],[Name]],"|"),1,2)),"")</f>
        <v>HiHi</v>
      </c>
    </row>
    <row r="21" spans="1:12">
      <c r="A21" s="33" t="s">
        <v>732</v>
      </c>
      <c r="B21" s="10" t="s">
        <v>1859</v>
      </c>
      <c r="C21" s="33" t="s">
        <v>792</v>
      </c>
      <c r="D21" s="52" t="str">
        <f t="shared" si="0"/>
        <v>FRADE-PBA-1350 (HP Compressor Trem 1)Level - Rundown Tank|Hi</v>
      </c>
      <c r="E21" s="89" t="str">
        <f t="shared" si="1"/>
        <v>Hi</v>
      </c>
      <c r="F21" s="33"/>
      <c r="G21" s="33"/>
      <c r="H21" s="33" t="s">
        <v>736</v>
      </c>
      <c r="I21" s="33" t="s">
        <v>461</v>
      </c>
      <c r="J21" s="32" t="s">
        <v>773</v>
      </c>
      <c r="K21" s="55"/>
      <c r="L21" s="32" t="str">
        <f>IFERROR(TRIM(INDEX(_xlfn.TEXTSPLIT(Table3[[#This Row],[Name]],"|"),1,2)),"")</f>
        <v>Lo</v>
      </c>
    </row>
    <row r="22" spans="1:12">
      <c r="A22" s="52" t="s">
        <v>732</v>
      </c>
      <c r="B22" s="10" t="s">
        <v>1859</v>
      </c>
      <c r="C22" s="52" t="s">
        <v>794</v>
      </c>
      <c r="D22" s="52" t="str">
        <f t="shared" si="0"/>
        <v>FRADE-PBA-1350 (HP Compressor Trem 1)Level - Rundown Tank|Lo</v>
      </c>
      <c r="E22" s="89" t="str">
        <f t="shared" si="1"/>
        <v>Lo</v>
      </c>
      <c r="F22" s="52"/>
      <c r="G22" s="52"/>
      <c r="H22" s="52" t="s">
        <v>736</v>
      </c>
      <c r="I22" s="52" t="s">
        <v>461</v>
      </c>
      <c r="J22" s="90" t="s">
        <v>773</v>
      </c>
      <c r="K22" s="55"/>
      <c r="L22" s="90" t="str">
        <f>IFERROR(TRIM(INDEX(_xlfn.TEXTSPLIT(Table3[[#This Row],[Name]],"|"),1,2)),"")</f>
        <v>LoLo</v>
      </c>
    </row>
    <row r="23" spans="1:12">
      <c r="A23" s="33" t="s">
        <v>732</v>
      </c>
      <c r="B23" s="10" t="s">
        <v>1859</v>
      </c>
      <c r="C23" s="33" t="s">
        <v>796</v>
      </c>
      <c r="D23" s="52" t="str">
        <f t="shared" si="0"/>
        <v>FRADE-PBA-1350 (HP Compressor Trem 1)Level - Rundown Tank|LoLo</v>
      </c>
      <c r="E23" s="89" t="str">
        <f t="shared" si="1"/>
        <v>LoLo</v>
      </c>
      <c r="F23" s="33"/>
      <c r="G23" s="33"/>
      <c r="H23" s="33" t="s">
        <v>736</v>
      </c>
      <c r="I23" s="33" t="s">
        <v>461</v>
      </c>
      <c r="J23" s="32" t="s">
        <v>773</v>
      </c>
      <c r="K23" s="55"/>
      <c r="L23" s="32" t="str">
        <f>IFERROR(TRIM(INDEX(_xlfn.TEXTSPLIT(Table3[[#This Row],[Name]],"|"),1,2)),"")</f>
        <v>Pre-alarm Hi</v>
      </c>
    </row>
    <row r="24" spans="1:12">
      <c r="A24" s="52" t="s">
        <v>732</v>
      </c>
      <c r="B24" s="10" t="s">
        <v>1859</v>
      </c>
      <c r="C24" s="52" t="s">
        <v>798</v>
      </c>
      <c r="D24" s="52" t="str">
        <f t="shared" si="0"/>
        <v>FRADE-PBA-1350 (HP Compressor Trem 1)Level - Rundown Tank|Pre-alarm Lo</v>
      </c>
      <c r="E24" s="89" t="str">
        <f t="shared" si="1"/>
        <v>Pre-alarm Lo</v>
      </c>
      <c r="F24" s="52"/>
      <c r="G24" s="52"/>
      <c r="H24" s="52" t="s">
        <v>736</v>
      </c>
      <c r="I24" s="52" t="s">
        <v>461</v>
      </c>
      <c r="J24" s="90" t="s">
        <v>773</v>
      </c>
      <c r="K24" s="55"/>
      <c r="L24" s="90" t="str">
        <f>IFERROR(TRIM(INDEX(_xlfn.TEXTSPLIT(Table3[[#This Row],[Name]],"|"),1,2)),"")</f>
        <v>Pre-alarm Lo</v>
      </c>
    </row>
    <row r="25" spans="1:12">
      <c r="A25" s="33" t="s">
        <v>732</v>
      </c>
      <c r="B25" s="10" t="s">
        <v>1859</v>
      </c>
      <c r="C25" s="33" t="s">
        <v>864</v>
      </c>
      <c r="D25" s="52" t="str">
        <f t="shared" si="0"/>
        <v>FRADE-PBA-1350 (HP Compressor Trem 1)Pressure - Lube Oil Bearings Header</v>
      </c>
      <c r="E25" s="89" t="str">
        <f t="shared" si="1"/>
        <v/>
      </c>
      <c r="F25" s="52" t="str">
        <f>VLOOKUP(D25,REF!$AA$1:$AB$149,2,0)</f>
        <v>FRTS-071-PIT-1345</v>
      </c>
      <c r="G25" s="33" t="s">
        <v>481</v>
      </c>
      <c r="H25" s="33" t="s">
        <v>461</v>
      </c>
      <c r="I25" s="33" t="s">
        <v>461</v>
      </c>
      <c r="J25" s="32" t="s">
        <v>773</v>
      </c>
      <c r="K25" s="55"/>
      <c r="L25" s="32" t="str">
        <f>IFERROR(TRIM(INDEX(_xlfn.TEXTSPLIT(Table3[[#This Row],[Name]],"|"),1,2)),"")</f>
        <v/>
      </c>
    </row>
    <row r="26" spans="1:12">
      <c r="A26" s="52" t="s">
        <v>732</v>
      </c>
      <c r="B26" s="10" t="s">
        <v>1859</v>
      </c>
      <c r="C26" s="52" t="s">
        <v>868</v>
      </c>
      <c r="D26" s="52" t="str">
        <f t="shared" si="0"/>
        <v>FRADE-PBA-1350 (HP Compressor Trem 1)Pressure - Lube Oil Bearings Header|Hi</v>
      </c>
      <c r="E26" s="89" t="str">
        <f t="shared" si="1"/>
        <v>Hi</v>
      </c>
      <c r="F26" s="52">
        <v>2.5</v>
      </c>
      <c r="G26" s="52" t="s">
        <v>481</v>
      </c>
      <c r="H26" s="52" t="s">
        <v>736</v>
      </c>
      <c r="I26" s="52" t="s">
        <v>461</v>
      </c>
      <c r="J26" s="90"/>
      <c r="K26" s="55"/>
      <c r="L26" s="90" t="str">
        <f>IFERROR(TRIM(INDEX(_xlfn.TEXTSPLIT(Table3[[#This Row],[Name]],"|"),1,2)),"")</f>
        <v>Hi</v>
      </c>
    </row>
    <row r="27" spans="1:12">
      <c r="A27" s="33" t="s">
        <v>732</v>
      </c>
      <c r="B27" s="10" t="s">
        <v>1859</v>
      </c>
      <c r="C27" s="33" t="s">
        <v>870</v>
      </c>
      <c r="D27" s="52" t="str">
        <f t="shared" si="0"/>
        <v>FRADE-PBA-1350 (HP Compressor Trem 1)Pressure - Lube Oil Bearings Header|Lo</v>
      </c>
      <c r="E27" s="89" t="str">
        <f t="shared" si="1"/>
        <v>Lo</v>
      </c>
      <c r="F27" s="33">
        <v>1.4</v>
      </c>
      <c r="G27" s="33" t="s">
        <v>481</v>
      </c>
      <c r="H27" s="33" t="s">
        <v>736</v>
      </c>
      <c r="I27" s="33" t="s">
        <v>461</v>
      </c>
      <c r="J27" s="32"/>
      <c r="K27" s="55"/>
      <c r="L27" s="32" t="str">
        <f>IFERROR(TRIM(INDEX(_xlfn.TEXTSPLIT(Table3[[#This Row],[Name]],"|"),1,2)),"")</f>
        <v>Lo</v>
      </c>
    </row>
    <row r="28" spans="1:12">
      <c r="A28" s="52" t="s">
        <v>732</v>
      </c>
      <c r="B28" s="10" t="s">
        <v>1859</v>
      </c>
      <c r="C28" s="52" t="s">
        <v>872</v>
      </c>
      <c r="D28" s="52" t="str">
        <f t="shared" si="0"/>
        <v>FRADE-PBA-1350 (HP Compressor Trem 1)Pressure - Lube Oil Bearings Header|LoLo</v>
      </c>
      <c r="E28" s="89" t="str">
        <f t="shared" si="1"/>
        <v>LoLo</v>
      </c>
      <c r="F28" s="52"/>
      <c r="G28" s="52" t="s">
        <v>481</v>
      </c>
      <c r="H28" s="52" t="s">
        <v>736</v>
      </c>
      <c r="I28" s="52" t="s">
        <v>461</v>
      </c>
      <c r="J28" s="90"/>
      <c r="K28" s="55"/>
      <c r="L28" s="90" t="str">
        <f>IFERROR(TRIM(INDEX(_xlfn.TEXTSPLIT(Table3[[#This Row],[Name]],"|"),1,2)),"")</f>
        <v>LoLo</v>
      </c>
    </row>
    <row r="29" spans="1:12">
      <c r="A29" s="33" t="s">
        <v>732</v>
      </c>
      <c r="B29" s="10" t="s">
        <v>1859</v>
      </c>
      <c r="C29" s="33" t="s">
        <v>874</v>
      </c>
      <c r="D29" s="52" t="str">
        <f t="shared" si="0"/>
        <v>FRADE-PBA-1350 (HP Compressor Trem 1)Pressure - Lube Oil Bearings Header|Pre-alarm Hi</v>
      </c>
      <c r="E29" s="89" t="str">
        <f t="shared" si="1"/>
        <v>Pre-alarm Hi</v>
      </c>
      <c r="F29" s="33"/>
      <c r="G29" s="33" t="s">
        <v>481</v>
      </c>
      <c r="H29" s="33" t="s">
        <v>736</v>
      </c>
      <c r="I29" s="33" t="s">
        <v>461</v>
      </c>
      <c r="J29" s="32"/>
      <c r="K29" s="55"/>
      <c r="L29" s="32" t="str">
        <f>IFERROR(TRIM(INDEX(_xlfn.TEXTSPLIT(Table3[[#This Row],[Name]],"|"),1,2)),"")</f>
        <v>Pre-alarm Lo</v>
      </c>
    </row>
    <row r="30" spans="1:12">
      <c r="A30" s="52" t="s">
        <v>732</v>
      </c>
      <c r="B30" s="10" t="s">
        <v>1859</v>
      </c>
      <c r="C30" s="52" t="s">
        <v>876</v>
      </c>
      <c r="D30" s="52" t="str">
        <f t="shared" si="0"/>
        <v>FRADE-PBA-1350 (HP Compressor Trem 1)Pressure - Lube Oil Bearings Header|Pre-alarm Lo</v>
      </c>
      <c r="E30" s="89" t="str">
        <f t="shared" si="1"/>
        <v>Pre-alarm Lo</v>
      </c>
      <c r="F30" s="52"/>
      <c r="G30" s="52" t="s">
        <v>481</v>
      </c>
      <c r="H30" s="52" t="s">
        <v>736</v>
      </c>
      <c r="I30" s="52" t="s">
        <v>461</v>
      </c>
      <c r="J30" s="90"/>
      <c r="K30" s="55"/>
      <c r="L30" s="90" t="str">
        <f>IFERROR(TRIM(INDEX(_xlfn.TEXTSPLIT(Table3[[#This Row],[Name]],"|"),1,2)),"")</f>
        <v/>
      </c>
    </row>
    <row r="31" spans="1:12">
      <c r="A31" s="33" t="s">
        <v>732</v>
      </c>
      <c r="B31" s="10" t="s">
        <v>1859</v>
      </c>
      <c r="C31" s="33" t="s">
        <v>878</v>
      </c>
      <c r="D31" s="52" t="str">
        <f t="shared" si="0"/>
        <v>FRADE-PBA-1350 (HP Compressor Trem 1)Pressure - Lube Oil Bearings Header (2)</v>
      </c>
      <c r="E31" s="89" t="str">
        <f t="shared" si="1"/>
        <v/>
      </c>
      <c r="F31" s="52" t="str">
        <f>VLOOKUP(D31,REF!$AA$1:$AB$149,2,0)</f>
        <v>FRTS-PT-1346</v>
      </c>
      <c r="G31" s="33" t="s">
        <v>481</v>
      </c>
      <c r="H31" s="33" t="s">
        <v>461</v>
      </c>
      <c r="I31" s="33" t="s">
        <v>461</v>
      </c>
      <c r="J31" s="32"/>
      <c r="K31" s="33"/>
      <c r="L31" s="32" t="str">
        <f>IFERROR(TRIM(INDEX(_xlfn.TEXTSPLIT(Table3[[#This Row],[Name]],"|"),1,2)),"")</f>
        <v/>
      </c>
    </row>
    <row r="32" spans="1:12">
      <c r="A32" s="52" t="s">
        <v>732</v>
      </c>
      <c r="B32" s="10" t="s">
        <v>1859</v>
      </c>
      <c r="C32" s="52" t="s">
        <v>881</v>
      </c>
      <c r="D32" s="52" t="str">
        <f t="shared" si="0"/>
        <v>FRADE-PBA-1350 (HP Compressor Trem 1)Pressure - Lube Oil Bearings Header (2)|Hi</v>
      </c>
      <c r="E32" s="89" t="str">
        <f t="shared" si="1"/>
        <v>Hi</v>
      </c>
      <c r="F32" s="52"/>
      <c r="G32" s="52" t="s">
        <v>481</v>
      </c>
      <c r="H32" s="52" t="s">
        <v>736</v>
      </c>
      <c r="I32" s="52" t="s">
        <v>461</v>
      </c>
      <c r="J32" s="90"/>
      <c r="K32" s="52"/>
      <c r="L32" s="90" t="str">
        <f>IFERROR(TRIM(INDEX(_xlfn.TEXTSPLIT(Table3[[#This Row],[Name]],"|"),1,2)),"")</f>
        <v>Assay</v>
      </c>
    </row>
    <row r="33" spans="1:12">
      <c r="A33" s="33" t="s">
        <v>732</v>
      </c>
      <c r="B33" s="10" t="s">
        <v>1859</v>
      </c>
      <c r="C33" s="33" t="s">
        <v>883</v>
      </c>
      <c r="D33" s="52" t="str">
        <f t="shared" si="0"/>
        <v>FRADE-PBA-1350 (HP Compressor Trem 1)Pressure - Lube Oil Bearings Header (2)|Lo</v>
      </c>
      <c r="E33" s="89" t="str">
        <f t="shared" si="1"/>
        <v>Lo</v>
      </c>
      <c r="F33" s="33"/>
      <c r="G33" s="33" t="s">
        <v>481</v>
      </c>
      <c r="H33" s="33" t="s">
        <v>736</v>
      </c>
      <c r="I33" s="33" t="s">
        <v>461</v>
      </c>
      <c r="J33" s="32"/>
      <c r="K33" s="33"/>
      <c r="L33" s="32" t="str">
        <f>IFERROR(TRIM(INDEX(_xlfn.TEXTSPLIT(Table3[[#This Row],[Name]],"|"),1,2)),"")</f>
        <v>Hi</v>
      </c>
    </row>
    <row r="34" spans="1:12">
      <c r="A34" s="52" t="s">
        <v>732</v>
      </c>
      <c r="B34" s="10" t="s">
        <v>1859</v>
      </c>
      <c r="C34" s="52" t="s">
        <v>885</v>
      </c>
      <c r="D34" s="52" t="str">
        <f t="shared" si="0"/>
        <v>FRADE-PBA-1350 (HP Compressor Trem 1)Pressure - Lube Oil Bearings Header (2)|LoLo</v>
      </c>
      <c r="E34" s="89" t="str">
        <f t="shared" si="1"/>
        <v>LoLo</v>
      </c>
      <c r="F34" s="52">
        <v>1.2</v>
      </c>
      <c r="G34" s="52" t="s">
        <v>481</v>
      </c>
      <c r="H34" s="52" t="s">
        <v>736</v>
      </c>
      <c r="I34" s="52" t="s">
        <v>461</v>
      </c>
      <c r="J34" s="90"/>
      <c r="K34" s="52"/>
      <c r="L34" s="90" t="str">
        <f>IFERROR(TRIM(INDEX(_xlfn.TEXTSPLIT(Table3[[#This Row],[Name]],"|"),1,2)),"")</f>
        <v>Particle Count - String</v>
      </c>
    </row>
    <row r="35" spans="1:12">
      <c r="A35" s="33" t="s">
        <v>732</v>
      </c>
      <c r="B35" s="10" t="s">
        <v>1859</v>
      </c>
      <c r="C35" s="33" t="s">
        <v>887</v>
      </c>
      <c r="D35" s="52" t="str">
        <f t="shared" si="0"/>
        <v>FRADE-PBA-1350 (HP Compressor Trem 1)Pressure - Lube Oil Bearings Header (2)|Pre-alarm Hi</v>
      </c>
      <c r="E35" s="89" t="str">
        <f t="shared" si="1"/>
        <v>Pre-alarm Hi</v>
      </c>
      <c r="F35" s="33"/>
      <c r="G35" s="33" t="s">
        <v>481</v>
      </c>
      <c r="H35" s="33" t="s">
        <v>736</v>
      </c>
      <c r="I35" s="33" t="s">
        <v>461</v>
      </c>
      <c r="J35" s="32"/>
      <c r="K35" s="33"/>
      <c r="L35" s="32" t="str">
        <f>IFERROR(TRIM(INDEX(_xlfn.TEXTSPLIT(Table3[[#This Row],[Name]],"|"),1,2)),"")</f>
        <v>Particle Count - String</v>
      </c>
    </row>
    <row r="36" spans="1:12">
      <c r="A36" s="52" t="s">
        <v>732</v>
      </c>
      <c r="B36" s="10" t="s">
        <v>1859</v>
      </c>
      <c r="C36" s="52" t="s">
        <v>889</v>
      </c>
      <c r="D36" s="52" t="str">
        <f t="shared" si="0"/>
        <v>FRADE-PBA-1350 (HP Compressor Trem 1)Pressure - Lube Oil Bearings Header (2)|Pre-alarm Lo</v>
      </c>
      <c r="E36" s="89" t="str">
        <f t="shared" si="1"/>
        <v>Pre-alarm Lo</v>
      </c>
      <c r="F36" s="52"/>
      <c r="G36" s="52" t="s">
        <v>481</v>
      </c>
      <c r="H36" s="52" t="s">
        <v>736</v>
      </c>
      <c r="I36" s="52" t="s">
        <v>461</v>
      </c>
      <c r="J36" s="90"/>
      <c r="K36" s="52"/>
      <c r="L36" s="90" t="str">
        <f>IFERROR(TRIM(INDEX(_xlfn.TEXTSPLIT(Table3[[#This Row],[Name]],"|"),1,2)),"")</f>
        <v>Replaced</v>
      </c>
    </row>
    <row r="37" spans="1:12">
      <c r="A37" s="33" t="s">
        <v>732</v>
      </c>
      <c r="B37" s="10" t="s">
        <v>1859</v>
      </c>
      <c r="C37" s="33" t="s">
        <v>955</v>
      </c>
      <c r="D37" s="52" t="str">
        <f t="shared" si="0"/>
        <v>FRADE-PBA-1350 (HP Compressor Trem 1)Temperature - Lube Oil Header</v>
      </c>
      <c r="E37" s="89" t="str">
        <f t="shared" si="1"/>
        <v/>
      </c>
      <c r="F37" s="52" t="str">
        <f>VLOOKUP(D37,REF!$AA$1:$AB$149,2,0)</f>
        <v>FRTS-072-TI-1423</v>
      </c>
      <c r="G37" s="33" t="s">
        <v>753</v>
      </c>
      <c r="H37" s="33" t="s">
        <v>461</v>
      </c>
      <c r="I37" s="33" t="s">
        <v>461</v>
      </c>
      <c r="J37" s="32"/>
      <c r="K37" s="33"/>
      <c r="L37" s="32" t="str">
        <f>IFERROR(TRIM(INDEX(_xlfn.TEXTSPLIT(Table3[[#This Row],[Name]],"|"),1,2)),"")</f>
        <v>Type</v>
      </c>
    </row>
    <row r="38" spans="1:12">
      <c r="A38" s="52" t="s">
        <v>732</v>
      </c>
      <c r="B38" s="10" t="s">
        <v>1859</v>
      </c>
      <c r="C38" s="52" t="s">
        <v>958</v>
      </c>
      <c r="D38" s="52" t="str">
        <f t="shared" si="0"/>
        <v>FRADE-PBA-1350 (HP Compressor Trem 1)Temperature - Lube Oil Header|Hi</v>
      </c>
      <c r="E38" s="89" t="str">
        <f t="shared" si="1"/>
        <v>Hi</v>
      </c>
      <c r="F38" s="52">
        <v>55</v>
      </c>
      <c r="G38" s="52" t="s">
        <v>753</v>
      </c>
      <c r="H38" s="52" t="s">
        <v>736</v>
      </c>
      <c r="I38" s="52" t="s">
        <v>461</v>
      </c>
      <c r="J38" s="90"/>
      <c r="K38" s="52"/>
      <c r="L38" s="90" t="str">
        <f>IFERROR(TRIM(INDEX(_xlfn.TEXTSPLIT(Table3[[#This Row],[Name]],"|"),1,2)),"")</f>
        <v/>
      </c>
    </row>
    <row r="39" spans="1:12">
      <c r="A39" s="33" t="s">
        <v>732</v>
      </c>
      <c r="B39" s="10" t="s">
        <v>1859</v>
      </c>
      <c r="C39" s="33" t="s">
        <v>961</v>
      </c>
      <c r="D39" s="52" t="str">
        <f t="shared" si="0"/>
        <v>FRADE-PBA-1350 (HP Compressor Trem 1)Temperature - Lube Oil Header|HiHi</v>
      </c>
      <c r="E39" s="89" t="str">
        <f t="shared" si="1"/>
        <v>HiHi</v>
      </c>
      <c r="F39" s="33"/>
      <c r="G39" s="33" t="s">
        <v>753</v>
      </c>
      <c r="H39" s="33" t="s">
        <v>736</v>
      </c>
      <c r="I39" s="33" t="s">
        <v>461</v>
      </c>
      <c r="J39" s="32"/>
      <c r="K39" s="33"/>
      <c r="L39" s="32" t="str">
        <f>IFERROR(TRIM(INDEX(_xlfn.TEXTSPLIT(Table3[[#This Row],[Name]],"|"),1,2)),"")</f>
        <v>Hi</v>
      </c>
    </row>
    <row r="40" spans="1:12">
      <c r="A40" s="52" t="s">
        <v>732</v>
      </c>
      <c r="B40" s="10" t="s">
        <v>1859</v>
      </c>
      <c r="C40" s="52" t="s">
        <v>964</v>
      </c>
      <c r="D40" s="52" t="str">
        <f t="shared" si="0"/>
        <v>FRADE-PBA-1350 (HP Compressor Trem 1)Temperature - Lube Oil Header|Lo</v>
      </c>
      <c r="E40" s="89" t="str">
        <f t="shared" si="1"/>
        <v>Lo</v>
      </c>
      <c r="F40" s="52">
        <v>30</v>
      </c>
      <c r="G40" s="52" t="s">
        <v>753</v>
      </c>
      <c r="H40" s="52" t="s">
        <v>736</v>
      </c>
      <c r="I40" s="52" t="s">
        <v>461</v>
      </c>
      <c r="J40" s="90"/>
      <c r="K40" s="52"/>
      <c r="L40" s="90" t="str">
        <f>IFERROR(TRIM(INDEX(_xlfn.TEXTSPLIT(Table3[[#This Row],[Name]],"|"),1,2)),"")</f>
        <v>Lo</v>
      </c>
    </row>
    <row r="41" spans="1:12">
      <c r="A41" s="33" t="s">
        <v>732</v>
      </c>
      <c r="B41" s="10" t="s">
        <v>1859</v>
      </c>
      <c r="C41" s="33" t="s">
        <v>967</v>
      </c>
      <c r="D41" s="52" t="str">
        <f t="shared" si="0"/>
        <v>FRADE-PBA-1350 (HP Compressor Trem 1)Temperature - Lube Oil Header|LoLo</v>
      </c>
      <c r="E41" s="89" t="str">
        <f t="shared" si="1"/>
        <v>LoLo</v>
      </c>
      <c r="F41" s="33"/>
      <c r="G41" s="33" t="s">
        <v>753</v>
      </c>
      <c r="H41" s="33" t="s">
        <v>736</v>
      </c>
      <c r="I41" s="33" t="s">
        <v>461</v>
      </c>
      <c r="J41" s="32"/>
      <c r="K41" s="33"/>
      <c r="L41" s="32" t="str">
        <f>IFERROR(TRIM(INDEX(_xlfn.TEXTSPLIT(Table3[[#This Row],[Name]],"|"),1,2)),"")</f>
        <v>LoLo</v>
      </c>
    </row>
    <row r="42" spans="1:12">
      <c r="A42" s="52" t="s">
        <v>732</v>
      </c>
      <c r="B42" s="10" t="s">
        <v>1859</v>
      </c>
      <c r="C42" s="52" t="s">
        <v>970</v>
      </c>
      <c r="D42" s="52" t="str">
        <f t="shared" si="0"/>
        <v>FRADE-PBA-1350 (HP Compressor Trem 1)Temperature - Lube Oil Header|Pre-alarm Hi</v>
      </c>
      <c r="E42" s="89" t="str">
        <f t="shared" si="1"/>
        <v>Pre-alarm Hi</v>
      </c>
      <c r="F42" s="52"/>
      <c r="G42" s="52" t="s">
        <v>753</v>
      </c>
      <c r="H42" s="52" t="s">
        <v>736</v>
      </c>
      <c r="I42" s="52" t="s">
        <v>461</v>
      </c>
      <c r="J42" s="90"/>
      <c r="K42" s="52"/>
      <c r="L42" s="90" t="str">
        <f>IFERROR(TRIM(INDEX(_xlfn.TEXTSPLIT(Table3[[#This Row],[Name]],"|"),1,2)),"")</f>
        <v>Pre-alarm Hi</v>
      </c>
    </row>
    <row r="43" spans="1:12">
      <c r="A43" s="33" t="s">
        <v>732</v>
      </c>
      <c r="B43" s="10" t="s">
        <v>1859</v>
      </c>
      <c r="C43" s="33" t="s">
        <v>973</v>
      </c>
      <c r="D43" s="52" t="str">
        <f t="shared" si="0"/>
        <v>FRADE-PBA-1350 (HP Compressor Trem 1)Temperature - Lube Oil Header|Pre-alarm Lo</v>
      </c>
      <c r="E43" s="89" t="str">
        <f t="shared" si="1"/>
        <v>Pre-alarm Lo</v>
      </c>
      <c r="F43" s="33"/>
      <c r="G43" s="33" t="s">
        <v>753</v>
      </c>
      <c r="H43" s="33" t="s">
        <v>736</v>
      </c>
      <c r="I43" s="33" t="s">
        <v>461</v>
      </c>
      <c r="J43" s="32"/>
      <c r="K43" s="33"/>
      <c r="L43" s="32" t="str">
        <f>IFERROR(TRIM(INDEX(_xlfn.TEXTSPLIT(Table3[[#This Row],[Name]],"|"),1,2)),"")</f>
        <v>Pre-alarm Lo</v>
      </c>
    </row>
    <row r="44" spans="1:12">
      <c r="A44" s="52" t="s">
        <v>732</v>
      </c>
      <c r="B44" s="10" t="s">
        <v>1859</v>
      </c>
      <c r="C44" s="52" t="s">
        <v>976</v>
      </c>
      <c r="D44" s="52" t="str">
        <f t="shared" si="0"/>
        <v>FRADE-PBA-1350 (HP Compressor Trem 1)Temperature - Lube Oil Tank</v>
      </c>
      <c r="E44" s="89" t="str">
        <f t="shared" si="1"/>
        <v/>
      </c>
      <c r="F44" s="52" t="str">
        <f>VLOOKUP(D44,REF!$AA$1:$AB$149,2,0)</f>
        <v>FRTS-TI-1413</v>
      </c>
      <c r="G44" s="52" t="s">
        <v>753</v>
      </c>
      <c r="H44" s="52" t="s">
        <v>461</v>
      </c>
      <c r="I44" s="52" t="s">
        <v>461</v>
      </c>
      <c r="J44" s="90"/>
      <c r="K44" s="52"/>
      <c r="L44" s="90" t="str">
        <f>IFERROR(TRIM(INDEX(_xlfn.TEXTSPLIT(Table3[[#This Row],[Name]],"|"),1,2)),"")</f>
        <v/>
      </c>
    </row>
    <row r="45" spans="1:12">
      <c r="A45" s="33" t="s">
        <v>732</v>
      </c>
      <c r="B45" s="10" t="s">
        <v>1859</v>
      </c>
      <c r="C45" s="33" t="s">
        <v>979</v>
      </c>
      <c r="D45" s="52" t="str">
        <f t="shared" si="0"/>
        <v>FRADE-PBA-1350 (HP Compressor Trem 1)Temperature - Lube Oil Tank|Hi</v>
      </c>
      <c r="E45" s="89" t="str">
        <f t="shared" si="1"/>
        <v>Hi</v>
      </c>
      <c r="F45" s="33">
        <v>75</v>
      </c>
      <c r="G45" s="33" t="s">
        <v>753</v>
      </c>
      <c r="H45" s="33" t="s">
        <v>736</v>
      </c>
      <c r="I45" s="33" t="s">
        <v>461</v>
      </c>
      <c r="J45" s="32"/>
      <c r="K45" s="33"/>
      <c r="L45" s="32" t="str">
        <f>IFERROR(TRIM(INDEX(_xlfn.TEXTSPLIT(Table3[[#This Row],[Name]],"|"),1,2)),"")</f>
        <v>Hi</v>
      </c>
    </row>
    <row r="46" spans="1:12">
      <c r="A46" s="52" t="s">
        <v>732</v>
      </c>
      <c r="B46" s="10" t="s">
        <v>1859</v>
      </c>
      <c r="C46" s="52" t="s">
        <v>981</v>
      </c>
      <c r="D46" s="52" t="str">
        <f t="shared" si="0"/>
        <v>FRADE-PBA-1350 (HP Compressor Trem 1)Temperature - Lube Oil Tank|HiHi</v>
      </c>
      <c r="E46" s="89" t="str">
        <f t="shared" si="1"/>
        <v>HiHi</v>
      </c>
      <c r="F46" s="52"/>
      <c r="G46" s="52" t="s">
        <v>753</v>
      </c>
      <c r="H46" s="52" t="s">
        <v>736</v>
      </c>
      <c r="I46" s="52" t="s">
        <v>461</v>
      </c>
      <c r="J46" s="90"/>
      <c r="K46" s="52"/>
      <c r="L46" s="90" t="str">
        <f>IFERROR(TRIM(INDEX(_xlfn.TEXTSPLIT(Table3[[#This Row],[Name]],"|"),1,2)),"")</f>
        <v>Lo</v>
      </c>
    </row>
    <row r="47" spans="1:12">
      <c r="A47" s="33" t="s">
        <v>732</v>
      </c>
      <c r="B47" s="10" t="s">
        <v>1859</v>
      </c>
      <c r="C47" s="33" t="s">
        <v>983</v>
      </c>
      <c r="D47" s="52" t="str">
        <f t="shared" si="0"/>
        <v>FRADE-PBA-1350 (HP Compressor Trem 1)Temperature - Lube Oil Tank|Lo</v>
      </c>
      <c r="E47" s="89" t="str">
        <f t="shared" si="1"/>
        <v>Lo</v>
      </c>
      <c r="F47" s="33">
        <v>30</v>
      </c>
      <c r="G47" s="33" t="s">
        <v>753</v>
      </c>
      <c r="H47" s="33" t="s">
        <v>736</v>
      </c>
      <c r="I47" s="33" t="s">
        <v>461</v>
      </c>
      <c r="J47" s="32"/>
      <c r="K47" s="33"/>
      <c r="L47" s="32" t="str">
        <f>IFERROR(TRIM(INDEX(_xlfn.TEXTSPLIT(Table3[[#This Row],[Name]],"|"),1,2)),"")</f>
        <v>LoLo</v>
      </c>
    </row>
    <row r="48" spans="1:12">
      <c r="A48" s="52" t="s">
        <v>732</v>
      </c>
      <c r="B48" s="10" t="s">
        <v>1859</v>
      </c>
      <c r="C48" s="52" t="s">
        <v>985</v>
      </c>
      <c r="D48" s="52" t="str">
        <f t="shared" si="0"/>
        <v>FRADE-PBA-1350 (HP Compressor Trem 1)Temperature - Lube Oil Tank|LoLo</v>
      </c>
      <c r="E48" s="89" t="str">
        <f t="shared" si="1"/>
        <v>LoLo</v>
      </c>
      <c r="F48" s="52"/>
      <c r="G48" s="52" t="s">
        <v>753</v>
      </c>
      <c r="H48" s="52" t="s">
        <v>736</v>
      </c>
      <c r="I48" s="52" t="s">
        <v>461</v>
      </c>
      <c r="J48" s="90"/>
      <c r="K48" s="52"/>
      <c r="L48" s="90" t="str">
        <f>IFERROR(TRIM(INDEX(_xlfn.TEXTSPLIT(Table3[[#This Row],[Name]],"|"),1,2)),"")</f>
        <v>Pre-alarm Hi</v>
      </c>
    </row>
    <row r="49" spans="1:12">
      <c r="A49" s="33" t="s">
        <v>732</v>
      </c>
      <c r="B49" s="10" t="s">
        <v>1859</v>
      </c>
      <c r="C49" s="33" t="s">
        <v>987</v>
      </c>
      <c r="D49" s="52" t="str">
        <f t="shared" si="0"/>
        <v>FRADE-PBA-1350 (HP Compressor Trem 1)Temperature - Lube Oil Tank|Pre-alarm Hi</v>
      </c>
      <c r="E49" s="89" t="str">
        <f t="shared" si="1"/>
        <v>Pre-alarm Hi</v>
      </c>
      <c r="F49" s="33"/>
      <c r="G49" s="33" t="s">
        <v>753</v>
      </c>
      <c r="H49" s="33" t="s">
        <v>736</v>
      </c>
      <c r="I49" s="33" t="s">
        <v>461</v>
      </c>
      <c r="J49" s="32"/>
      <c r="K49" s="33"/>
      <c r="L49" s="32" t="str">
        <f>IFERROR(TRIM(INDEX(_xlfn.TEXTSPLIT(Table3[[#This Row],[Name]],"|"),1,2)),"")</f>
        <v>Pre-alarm Lo</v>
      </c>
    </row>
    <row r="50" spans="1:12">
      <c r="A50" s="52" t="s">
        <v>732</v>
      </c>
      <c r="B50" s="10" t="s">
        <v>1859</v>
      </c>
      <c r="C50" s="52" t="s">
        <v>989</v>
      </c>
      <c r="D50" s="52" t="str">
        <f t="shared" si="0"/>
        <v>FRADE-PBA-1350 (HP Compressor Trem 1)Temperature - Lube Oil Tank|Pre-alarm Lo</v>
      </c>
      <c r="E50" s="89" t="str">
        <f t="shared" si="1"/>
        <v>Pre-alarm Lo</v>
      </c>
      <c r="F50" s="52"/>
      <c r="G50" s="52" t="s">
        <v>753</v>
      </c>
      <c r="H50" s="52" t="s">
        <v>736</v>
      </c>
      <c r="I50" s="52" t="s">
        <v>461</v>
      </c>
      <c r="J50" s="90"/>
      <c r="K50" s="52"/>
      <c r="L50" s="90" t="str">
        <f>IFERROR(TRIM(INDEX(_xlfn.TEXTSPLIT(Table3[[#This Row],[Name]],"|"),1,2)),"")</f>
        <v/>
      </c>
    </row>
    <row r="51" spans="1:12">
      <c r="A51" s="33" t="s">
        <v>732</v>
      </c>
      <c r="B51" s="10" t="s">
        <v>1903</v>
      </c>
      <c r="C51" s="33" t="s">
        <v>992</v>
      </c>
      <c r="D51" s="52" t="str">
        <f t="shared" si="0"/>
        <v>FRADE-CM-1350 (HP Motor Trem 1)Temperature - Motor DE Bearing</v>
      </c>
      <c r="E51" s="89" t="str">
        <f t="shared" si="1"/>
        <v/>
      </c>
      <c r="F51" s="52" t="str">
        <f>VLOOKUP(D51,REF!$AA$1:$AB$149,2,0)</f>
        <v>FRTS-TI-1305A</v>
      </c>
      <c r="G51" s="33" t="s">
        <v>753</v>
      </c>
      <c r="H51" s="33" t="s">
        <v>446</v>
      </c>
      <c r="I51" s="33" t="s">
        <v>446</v>
      </c>
      <c r="J51" s="32"/>
      <c r="K51" s="33"/>
      <c r="L51" s="32" t="str">
        <f>IFERROR(TRIM(INDEX(_xlfn.TEXTSPLIT(Table3[[#This Row],[Name]],"|"),1,2)),"")</f>
        <v>Hi</v>
      </c>
    </row>
    <row r="52" spans="1:12">
      <c r="A52" s="52" t="s">
        <v>732</v>
      </c>
      <c r="B52" s="10" t="s">
        <v>1903</v>
      </c>
      <c r="C52" s="52" t="s">
        <v>995</v>
      </c>
      <c r="D52" s="52" t="str">
        <f t="shared" si="0"/>
        <v>FRADE-CM-1350 (HP Motor Trem 1)Temperature - Motor DE Bearing|Hi</v>
      </c>
      <c r="E52" s="89" t="str">
        <f t="shared" si="1"/>
        <v>Hi</v>
      </c>
      <c r="F52" s="52"/>
      <c r="G52" s="52" t="s">
        <v>753</v>
      </c>
      <c r="H52" s="52" t="s">
        <v>736</v>
      </c>
      <c r="I52" s="52" t="s">
        <v>446</v>
      </c>
      <c r="J52" s="90"/>
      <c r="K52" s="52"/>
      <c r="L52" s="90" t="str">
        <f>IFERROR(TRIM(INDEX(_xlfn.TEXTSPLIT(Table3[[#This Row],[Name]],"|"),1,2)),"")</f>
        <v/>
      </c>
    </row>
    <row r="53" spans="1:12">
      <c r="A53" s="33" t="s">
        <v>732</v>
      </c>
      <c r="B53" s="10" t="s">
        <v>1903</v>
      </c>
      <c r="C53" s="33" t="s">
        <v>997</v>
      </c>
      <c r="D53" s="52" t="str">
        <f t="shared" si="0"/>
        <v>FRADE-CM-1350 (HP Motor Trem 1)Temperature - Motor DE Bearing|HiHi</v>
      </c>
      <c r="E53" s="89" t="str">
        <f t="shared" si="1"/>
        <v>HiHi</v>
      </c>
      <c r="F53" s="33">
        <v>95</v>
      </c>
      <c r="G53" s="33" t="s">
        <v>753</v>
      </c>
      <c r="H53" s="33" t="s">
        <v>736</v>
      </c>
      <c r="I53" s="33" t="s">
        <v>446</v>
      </c>
      <c r="J53" s="32"/>
      <c r="K53" s="33"/>
      <c r="L53" s="32" t="str">
        <f>IFERROR(TRIM(INDEX(_xlfn.TEXTSPLIT(Table3[[#This Row],[Name]],"|"),1,2)),"")</f>
        <v>Hi</v>
      </c>
    </row>
    <row r="54" spans="1:12">
      <c r="A54" s="52" t="s">
        <v>732</v>
      </c>
      <c r="B54" s="10" t="s">
        <v>1903</v>
      </c>
      <c r="C54" s="52" t="s">
        <v>999</v>
      </c>
      <c r="D54" s="52" t="str">
        <f t="shared" si="0"/>
        <v>FRADE-CM-1350 (HP Motor Trem 1)Temperature - Motor DE Bearing|Pre-alarm Hi</v>
      </c>
      <c r="E54" s="89" t="str">
        <f t="shared" si="1"/>
        <v>Pre-alarm Hi</v>
      </c>
      <c r="F54" s="52"/>
      <c r="G54" s="52" t="s">
        <v>753</v>
      </c>
      <c r="H54" s="52" t="s">
        <v>736</v>
      </c>
      <c r="I54" s="52" t="s">
        <v>446</v>
      </c>
      <c r="J54" s="90"/>
      <c r="K54" s="52"/>
      <c r="L54" s="90" t="str">
        <f>IFERROR(TRIM(INDEX(_xlfn.TEXTSPLIT(Table3[[#This Row],[Name]],"|"),1,2)),"")</f>
        <v>Lo</v>
      </c>
    </row>
    <row r="55" spans="1:12">
      <c r="A55" s="33" t="s">
        <v>732</v>
      </c>
      <c r="B55" s="10" t="s">
        <v>1903</v>
      </c>
      <c r="C55" s="33" t="s">
        <v>1001</v>
      </c>
      <c r="D55" s="52" t="str">
        <f t="shared" si="0"/>
        <v>FRADE-CM-1350 (HP Motor Trem 1)Temperature - Motor NDE Bearing</v>
      </c>
      <c r="E55" s="89" t="str">
        <f t="shared" si="1"/>
        <v/>
      </c>
      <c r="F55" s="52" t="str">
        <f>VLOOKUP(D55,REF!$AA$1:$AB$149,2,0)</f>
        <v>FRTS-TI-1304A</v>
      </c>
      <c r="G55" s="33" t="s">
        <v>753</v>
      </c>
      <c r="H55" s="33" t="s">
        <v>446</v>
      </c>
      <c r="I55" s="33" t="s">
        <v>446</v>
      </c>
      <c r="J55" s="32"/>
      <c r="K55" s="33"/>
      <c r="L55" s="32" t="str">
        <f>IFERROR(TRIM(INDEX(_xlfn.TEXTSPLIT(Table3[[#This Row],[Name]],"|"),1,2)),"")</f>
        <v>Pre-alarm Lo</v>
      </c>
    </row>
    <row r="56" spans="1:12">
      <c r="A56" s="52" t="s">
        <v>732</v>
      </c>
      <c r="B56" s="10" t="s">
        <v>1903</v>
      </c>
      <c r="C56" s="52" t="s">
        <v>1004</v>
      </c>
      <c r="D56" s="52" t="str">
        <f t="shared" si="0"/>
        <v>FRADE-CM-1350 (HP Motor Trem 1)Temperature - Motor NDE Bearing|Hi</v>
      </c>
      <c r="E56" s="89" t="str">
        <f t="shared" si="1"/>
        <v>Hi</v>
      </c>
      <c r="F56" s="52"/>
      <c r="G56" s="52" t="s">
        <v>753</v>
      </c>
      <c r="H56" s="52" t="s">
        <v>736</v>
      </c>
      <c r="I56" s="52" t="s">
        <v>446</v>
      </c>
      <c r="J56" s="90"/>
      <c r="K56" s="52"/>
      <c r="L56" s="90" t="str">
        <f>IFERROR(TRIM(INDEX(_xlfn.TEXTSPLIT(Table3[[#This Row],[Name]],"|"),1,2)),"")</f>
        <v>Pressure - Suction Upstream Stage</v>
      </c>
    </row>
    <row r="57" spans="1:12">
      <c r="A57" s="33" t="s">
        <v>732</v>
      </c>
      <c r="B57" s="10" t="s">
        <v>1903</v>
      </c>
      <c r="C57" s="33" t="s">
        <v>1006</v>
      </c>
      <c r="D57" s="52" t="str">
        <f t="shared" si="0"/>
        <v>FRADE-CM-1350 (HP Motor Trem 1)Temperature - Motor NDE Bearing|HiHi</v>
      </c>
      <c r="E57" s="89" t="str">
        <f t="shared" si="1"/>
        <v>HiHi</v>
      </c>
      <c r="F57" s="33">
        <v>95</v>
      </c>
      <c r="G57" s="33" t="s">
        <v>753</v>
      </c>
      <c r="H57" s="33" t="s">
        <v>736</v>
      </c>
      <c r="I57" s="33" t="s">
        <v>446</v>
      </c>
      <c r="J57" s="32"/>
      <c r="K57" s="33"/>
      <c r="L57" s="32" t="str">
        <f>IFERROR(TRIM(INDEX(_xlfn.TEXTSPLIT(Table3[[#This Row],[Name]],"|"),1,2)),"")</f>
        <v/>
      </c>
    </row>
    <row r="58" spans="1:12">
      <c r="A58" s="52" t="s">
        <v>732</v>
      </c>
      <c r="B58" s="10" t="s">
        <v>1903</v>
      </c>
      <c r="C58" s="52" t="s">
        <v>1008</v>
      </c>
      <c r="D58" s="52" t="str">
        <f t="shared" si="0"/>
        <v>FRADE-CM-1350 (HP Motor Trem 1)Temperature - Motor NDE Bearing|Pre-alarm Hi</v>
      </c>
      <c r="E58" s="89" t="str">
        <f t="shared" si="1"/>
        <v>Pre-alarm Hi</v>
      </c>
      <c r="F58" s="52"/>
      <c r="G58" s="52" t="s">
        <v>753</v>
      </c>
      <c r="H58" s="52" t="s">
        <v>736</v>
      </c>
      <c r="I58" s="52" t="s">
        <v>446</v>
      </c>
      <c r="J58" s="90"/>
      <c r="K58" s="52"/>
      <c r="L58" s="90" t="str">
        <f>IFERROR(TRIM(INDEX(_xlfn.TEXTSPLIT(Table3[[#This Row],[Name]],"|"),1,2)),"")</f>
        <v>Hi</v>
      </c>
    </row>
    <row r="59" spans="1:12">
      <c r="A59" s="33" t="s">
        <v>732</v>
      </c>
      <c r="B59" s="10" t="s">
        <v>1903</v>
      </c>
      <c r="C59" s="33" t="s">
        <v>1010</v>
      </c>
      <c r="D59" s="52" t="str">
        <f t="shared" si="0"/>
        <v>FRADE-CM-1350 (HP Motor Trem 1)Temperature - Stator Air Cold (1)</v>
      </c>
      <c r="E59" s="89" t="str">
        <f t="shared" si="1"/>
        <v/>
      </c>
      <c r="F59" s="52" t="str">
        <f>VLOOKUP(D59,REF!$AA$1:$AB$149,2,0)</f>
        <v>FRTS-TE-1309A</v>
      </c>
      <c r="G59" s="33" t="s">
        <v>753</v>
      </c>
      <c r="H59" s="33" t="s">
        <v>446</v>
      </c>
      <c r="I59" s="33" t="s">
        <v>446</v>
      </c>
      <c r="J59" s="33" t="s">
        <v>1012</v>
      </c>
      <c r="K59" s="33"/>
      <c r="L59" s="32" t="str">
        <f>IFERROR(TRIM(INDEX(_xlfn.TEXTSPLIT(Table3[[#This Row],[Name]],"|"),1,2)),"")</f>
        <v>Lo</v>
      </c>
    </row>
    <row r="60" spans="1:12">
      <c r="A60" s="52" t="s">
        <v>732</v>
      </c>
      <c r="B60" s="10" t="s">
        <v>1903</v>
      </c>
      <c r="C60" s="52" t="s">
        <v>1014</v>
      </c>
      <c r="D60" s="52" t="str">
        <f t="shared" si="0"/>
        <v>FRADE-CM-1350 (HP Motor Trem 1)Temperature - Stator Air Cold (1)|Hi</v>
      </c>
      <c r="E60" s="89" t="str">
        <f t="shared" si="1"/>
        <v>Hi</v>
      </c>
      <c r="F60" s="52">
        <v>55</v>
      </c>
      <c r="G60" s="52" t="s">
        <v>753</v>
      </c>
      <c r="H60" s="52" t="s">
        <v>736</v>
      </c>
      <c r="I60" s="52" t="s">
        <v>446</v>
      </c>
      <c r="J60" s="90"/>
      <c r="K60" s="52"/>
      <c r="L60" s="90" t="str">
        <f>IFERROR(TRIM(INDEX(_xlfn.TEXTSPLIT(Table3[[#This Row],[Name]],"|"),1,2)),"")</f>
        <v>Pre-alarm Hi</v>
      </c>
    </row>
    <row r="61" spans="1:12">
      <c r="A61" s="33" t="s">
        <v>732</v>
      </c>
      <c r="B61" s="10" t="s">
        <v>1903</v>
      </c>
      <c r="C61" s="33" t="s">
        <v>1016</v>
      </c>
      <c r="D61" s="52" t="str">
        <f t="shared" si="0"/>
        <v>FRADE-CM-1350 (HP Motor Trem 1)Temperature - Stator Air Cold (1)|HiHi</v>
      </c>
      <c r="E61" s="89" t="str">
        <f t="shared" si="1"/>
        <v>HiHi</v>
      </c>
      <c r="F61" s="33">
        <v>60</v>
      </c>
      <c r="G61" s="33" t="s">
        <v>753</v>
      </c>
      <c r="H61" s="33" t="s">
        <v>736</v>
      </c>
      <c r="I61" s="33" t="s">
        <v>446</v>
      </c>
      <c r="J61" s="32"/>
      <c r="K61" s="33"/>
      <c r="L61" s="32" t="str">
        <f>IFERROR(TRIM(INDEX(_xlfn.TEXTSPLIT(Table3[[#This Row],[Name]],"|"),1,2)),"")</f>
        <v>Pre-alarm Lo</v>
      </c>
    </row>
    <row r="62" spans="1:12">
      <c r="A62" s="52" t="s">
        <v>732</v>
      </c>
      <c r="B62" s="10" t="s">
        <v>1903</v>
      </c>
      <c r="C62" s="52" t="s">
        <v>1018</v>
      </c>
      <c r="D62" s="52" t="str">
        <f t="shared" si="0"/>
        <v>FRADE-CM-1350 (HP Motor Trem 1)Temperature - Stator Air Cold (1)|Pre-alarm Hi</v>
      </c>
      <c r="E62" s="89" t="str">
        <f t="shared" si="1"/>
        <v>Pre-alarm Hi</v>
      </c>
      <c r="F62" s="52"/>
      <c r="G62" s="52" t="s">
        <v>753</v>
      </c>
      <c r="H62" s="52" t="s">
        <v>736</v>
      </c>
      <c r="I62" s="52" t="s">
        <v>446</v>
      </c>
      <c r="J62" s="90"/>
      <c r="K62" s="52"/>
      <c r="L62" s="90" t="str">
        <f>IFERROR(TRIM(INDEX(_xlfn.TEXTSPLIT(Table3[[#This Row],[Name]],"|"),1,2)),"")</f>
        <v/>
      </c>
    </row>
    <row r="63" spans="1:12">
      <c r="A63" s="33" t="s">
        <v>732</v>
      </c>
      <c r="B63" s="10" t="s">
        <v>1903</v>
      </c>
      <c r="C63" s="33" t="s">
        <v>1028</v>
      </c>
      <c r="D63" s="52" t="str">
        <f t="shared" si="0"/>
        <v>FRADE-CM-1350 (HP Motor Trem 1)Temperature - Stator Air Hot</v>
      </c>
      <c r="E63" s="89" t="str">
        <f t="shared" si="1"/>
        <v/>
      </c>
      <c r="F63" s="52" t="str">
        <f>VLOOKUP(D63,REF!$AA$1:$AB$149,2,0)</f>
        <v>FRTS-TE-1309B</v>
      </c>
      <c r="G63" s="33" t="s">
        <v>753</v>
      </c>
      <c r="H63" s="33" t="s">
        <v>446</v>
      </c>
      <c r="I63" s="33" t="s">
        <v>446</v>
      </c>
      <c r="J63" s="33" t="s">
        <v>1030</v>
      </c>
      <c r="K63" s="33"/>
      <c r="L63" s="32" t="str">
        <f>IFERROR(TRIM(INDEX(_xlfn.TEXTSPLIT(Table3[[#This Row],[Name]],"|"),1,2)),"")</f>
        <v>Hi</v>
      </c>
    </row>
    <row r="64" spans="1:12">
      <c r="A64" s="52" t="s">
        <v>732</v>
      </c>
      <c r="B64" s="10" t="s">
        <v>1903</v>
      </c>
      <c r="C64" s="52" t="s">
        <v>1032</v>
      </c>
      <c r="D64" s="52" t="str">
        <f t="shared" si="0"/>
        <v>FRADE-CM-1350 (HP Motor Trem 1)Temperature - Stator Air Hot|Hi</v>
      </c>
      <c r="E64" s="89" t="str">
        <f t="shared" si="1"/>
        <v>Hi</v>
      </c>
      <c r="F64" s="52">
        <v>105</v>
      </c>
      <c r="G64" s="52" t="s">
        <v>753</v>
      </c>
      <c r="H64" s="52" t="s">
        <v>736</v>
      </c>
      <c r="I64" s="52" t="s">
        <v>446</v>
      </c>
      <c r="J64" s="90"/>
      <c r="K64" s="52"/>
      <c r="L64" s="90" t="str">
        <f>IFERROR(TRIM(INDEX(_xlfn.TEXTSPLIT(Table3[[#This Row],[Name]],"|"),1,2)),"")</f>
        <v>Lo</v>
      </c>
    </row>
    <row r="65" spans="1:12">
      <c r="A65" s="33" t="s">
        <v>732</v>
      </c>
      <c r="B65" s="10" t="s">
        <v>1903</v>
      </c>
      <c r="C65" s="33" t="s">
        <v>1034</v>
      </c>
      <c r="D65" s="52" t="str">
        <f t="shared" si="0"/>
        <v>FRADE-CM-1350 (HP Motor Trem 1)Temperature - Stator Air Hot|HiHi</v>
      </c>
      <c r="E65" s="89" t="str">
        <f t="shared" si="1"/>
        <v>HiHi</v>
      </c>
      <c r="F65" s="33">
        <v>110</v>
      </c>
      <c r="G65" s="33" t="s">
        <v>753</v>
      </c>
      <c r="H65" s="33" t="s">
        <v>736</v>
      </c>
      <c r="I65" s="33" t="s">
        <v>446</v>
      </c>
      <c r="J65" s="32"/>
      <c r="K65" s="33"/>
      <c r="L65" s="32" t="str">
        <f>IFERROR(TRIM(INDEX(_xlfn.TEXTSPLIT(Table3[[#This Row],[Name]],"|"),1,2)),"")</f>
        <v>LoLo</v>
      </c>
    </row>
    <row r="66" spans="1:12">
      <c r="A66" s="52" t="s">
        <v>732</v>
      </c>
      <c r="B66" s="10" t="s">
        <v>1903</v>
      </c>
      <c r="C66" s="52" t="s">
        <v>1036</v>
      </c>
      <c r="D66" s="52" t="str">
        <f t="shared" si="0"/>
        <v>FRADE-CM-1350 (HP Motor Trem 1)Temperature - Stator Air Hot|Pre-alarm Hi</v>
      </c>
      <c r="E66" s="89" t="str">
        <f t="shared" si="1"/>
        <v>Pre-alarm Hi</v>
      </c>
      <c r="F66" s="52"/>
      <c r="G66" s="52" t="s">
        <v>753</v>
      </c>
      <c r="H66" s="52" t="s">
        <v>736</v>
      </c>
      <c r="I66" s="52" t="s">
        <v>446</v>
      </c>
      <c r="J66" s="90"/>
      <c r="K66" s="52"/>
      <c r="L66" s="90" t="str">
        <f>IFERROR(TRIM(INDEX(_xlfn.TEXTSPLIT(Table3[[#This Row],[Name]],"|"),1,2)),"")</f>
        <v>Pre-alarm Hi</v>
      </c>
    </row>
    <row r="67" spans="1:12">
      <c r="A67" s="33" t="s">
        <v>732</v>
      </c>
      <c r="B67" s="10" t="s">
        <v>1903</v>
      </c>
      <c r="C67" s="33" t="s">
        <v>1046</v>
      </c>
      <c r="D67" s="52" t="str">
        <f t="shared" ref="D67:D130" si="2">_xlfn.CONCAT(B67,C67)</f>
        <v>FRADE-CM-1350 (HP Motor Trem 1)Temperature - Stator U</v>
      </c>
      <c r="E67" s="89" t="str">
        <f t="shared" si="1"/>
        <v/>
      </c>
      <c r="F67" s="52" t="str">
        <f>VLOOKUP(D67,REF!$AA$1:$AB$149,2,0)</f>
        <v>FRTS-TE-1308A</v>
      </c>
      <c r="G67" s="33" t="s">
        <v>753</v>
      </c>
      <c r="H67" s="33" t="s">
        <v>446</v>
      </c>
      <c r="I67" s="33" t="s">
        <v>446</v>
      </c>
      <c r="J67" s="32"/>
      <c r="K67" s="33"/>
      <c r="L67" s="32" t="str">
        <f>IFERROR(TRIM(INDEX(_xlfn.TEXTSPLIT(Table3[[#This Row],[Name]],"|"),1,2)),"")</f>
        <v>Pre-alarm Lo</v>
      </c>
    </row>
    <row r="68" spans="1:12">
      <c r="A68" s="52" t="s">
        <v>732</v>
      </c>
      <c r="B68" s="10" t="s">
        <v>1903</v>
      </c>
      <c r="C68" s="52" t="s">
        <v>1049</v>
      </c>
      <c r="D68" s="52" t="str">
        <f t="shared" si="2"/>
        <v>FRADE-CM-1350 (HP Motor Trem 1)Temperature - Stator U|Hi</v>
      </c>
      <c r="E68" s="89" t="str">
        <f t="shared" ref="E68:E131" si="3">IFERROR(TRIM(INDEX(_xlfn.TEXTSPLIT(C68,"|"),1,2)),"")</f>
        <v>Hi</v>
      </c>
      <c r="F68" s="52"/>
      <c r="G68" s="52" t="s">
        <v>753</v>
      </c>
      <c r="H68" s="52" t="s">
        <v>736</v>
      </c>
      <c r="I68" s="52" t="s">
        <v>446</v>
      </c>
      <c r="J68" s="90"/>
      <c r="K68" s="52"/>
      <c r="L68" s="90" t="str">
        <f>IFERROR(TRIM(INDEX(_xlfn.TEXTSPLIT(Table3[[#This Row],[Name]],"|"),1,2)),"")</f>
        <v/>
      </c>
    </row>
    <row r="69" spans="1:12">
      <c r="A69" s="33" t="s">
        <v>732</v>
      </c>
      <c r="B69" s="10" t="s">
        <v>1903</v>
      </c>
      <c r="C69" s="33" t="s">
        <v>1051</v>
      </c>
      <c r="D69" s="52" t="str">
        <f t="shared" si="2"/>
        <v>FRADE-CM-1350 (HP Motor Trem 1)Temperature - Stator U|HiHi</v>
      </c>
      <c r="E69" s="89" t="str">
        <f t="shared" si="3"/>
        <v>HiHi</v>
      </c>
      <c r="F69" s="33">
        <v>150</v>
      </c>
      <c r="G69" s="33" t="s">
        <v>753</v>
      </c>
      <c r="H69" s="33" t="s">
        <v>736</v>
      </c>
      <c r="I69" s="33" t="s">
        <v>446</v>
      </c>
      <c r="J69" s="32"/>
      <c r="K69" s="33"/>
      <c r="L69" s="32" t="str">
        <f>IFERROR(TRIM(INDEX(_xlfn.TEXTSPLIT(Table3[[#This Row],[Name]],"|"),1,2)),"")</f>
        <v>Hi</v>
      </c>
    </row>
    <row r="70" spans="1:12">
      <c r="A70" s="52" t="s">
        <v>732</v>
      </c>
      <c r="B70" s="10" t="s">
        <v>1903</v>
      </c>
      <c r="C70" s="52" t="s">
        <v>1053</v>
      </c>
      <c r="D70" s="52" t="str">
        <f t="shared" si="2"/>
        <v>FRADE-CM-1350 (HP Motor Trem 1)Temperature - Stator U|Lo</v>
      </c>
      <c r="E70" s="89" t="str">
        <f t="shared" si="3"/>
        <v>Lo</v>
      </c>
      <c r="F70" s="52"/>
      <c r="G70" s="52" t="s">
        <v>753</v>
      </c>
      <c r="H70" s="52" t="s">
        <v>736</v>
      </c>
      <c r="I70" s="52" t="s">
        <v>446</v>
      </c>
      <c r="J70" s="90"/>
      <c r="K70" s="52"/>
      <c r="L70" s="90" t="str">
        <f>IFERROR(TRIM(INDEX(_xlfn.TEXTSPLIT(Table3[[#This Row],[Name]],"|"),1,2)),"")</f>
        <v>Lo</v>
      </c>
    </row>
    <row r="71" spans="1:12">
      <c r="A71" s="33" t="s">
        <v>732</v>
      </c>
      <c r="B71" s="10" t="s">
        <v>1903</v>
      </c>
      <c r="C71" s="33" t="s">
        <v>1055</v>
      </c>
      <c r="D71" s="52" t="str">
        <f t="shared" si="2"/>
        <v>FRADE-CM-1350 (HP Motor Trem 1)Temperature - Stator U|Pre-alarm Hi</v>
      </c>
      <c r="E71" s="89" t="str">
        <f t="shared" si="3"/>
        <v>Pre-alarm Hi</v>
      </c>
      <c r="F71" s="33"/>
      <c r="G71" s="33" t="s">
        <v>753</v>
      </c>
      <c r="H71" s="33" t="s">
        <v>736</v>
      </c>
      <c r="I71" s="33" t="s">
        <v>446</v>
      </c>
      <c r="J71" s="32"/>
      <c r="K71" s="33"/>
      <c r="L71" s="32" t="str">
        <f>IFERROR(TRIM(INDEX(_xlfn.TEXTSPLIT(Table3[[#This Row],[Name]],"|"),1,2)),"")</f>
        <v>LoLo</v>
      </c>
    </row>
    <row r="72" spans="1:12">
      <c r="A72" s="52" t="s">
        <v>732</v>
      </c>
      <c r="B72" s="10" t="s">
        <v>1903</v>
      </c>
      <c r="C72" s="52" t="s">
        <v>339</v>
      </c>
      <c r="D72" s="52" t="str">
        <f t="shared" si="2"/>
        <v>FRADE-CM-1350 (HP Motor Trem 1)Temperature - Stator U (2)</v>
      </c>
      <c r="E72" s="89" t="str">
        <f t="shared" si="3"/>
        <v/>
      </c>
      <c r="F72" s="52" t="str">
        <f>VLOOKUP(D72,REF!$AA$1:$AB$149,2,0)</f>
        <v>FRTS-TE-1308D</v>
      </c>
      <c r="G72" s="52" t="s">
        <v>753</v>
      </c>
      <c r="H72" s="52" t="s">
        <v>446</v>
      </c>
      <c r="I72" s="52" t="s">
        <v>446</v>
      </c>
      <c r="J72" s="90"/>
      <c r="K72" s="52"/>
      <c r="L72" s="90" t="str">
        <f>IFERROR(TRIM(INDEX(_xlfn.TEXTSPLIT(Table3[[#This Row],[Name]],"|"),1,2)),"")</f>
        <v>Pre-alarm Hi</v>
      </c>
    </row>
    <row r="73" spans="1:12">
      <c r="A73" s="33" t="s">
        <v>732</v>
      </c>
      <c r="B73" s="10" t="s">
        <v>1903</v>
      </c>
      <c r="C73" s="33" t="s">
        <v>1059</v>
      </c>
      <c r="D73" s="52" t="str">
        <f t="shared" si="2"/>
        <v>FRADE-CM-1350 (HP Motor Trem 1)Temperature - Stator U (2)|Hi</v>
      </c>
      <c r="E73" s="89" t="str">
        <f t="shared" si="3"/>
        <v>Hi</v>
      </c>
      <c r="F73" s="33">
        <v>140</v>
      </c>
      <c r="G73" s="33" t="s">
        <v>753</v>
      </c>
      <c r="H73" s="33" t="s">
        <v>736</v>
      </c>
      <c r="I73" s="33" t="s">
        <v>446</v>
      </c>
      <c r="J73" s="32"/>
      <c r="K73" s="33"/>
      <c r="L73" s="32" t="str">
        <f>IFERROR(TRIM(INDEX(_xlfn.TEXTSPLIT(Table3[[#This Row],[Name]],"|"),1,2)),"")</f>
        <v>Pre-alarm Lo</v>
      </c>
    </row>
    <row r="74" spans="1:12">
      <c r="A74" s="52" t="s">
        <v>732</v>
      </c>
      <c r="B74" s="10" t="s">
        <v>1903</v>
      </c>
      <c r="C74" s="52" t="s">
        <v>1061</v>
      </c>
      <c r="D74" s="52" t="str">
        <f t="shared" si="2"/>
        <v>FRADE-CM-1350 (HP Motor Trem 1)Temperature - Stator U (2)|HiHi</v>
      </c>
      <c r="E74" s="89" t="str">
        <f t="shared" si="3"/>
        <v>HiHi</v>
      </c>
      <c r="F74" s="52"/>
      <c r="G74" s="52" t="s">
        <v>753</v>
      </c>
      <c r="H74" s="52" t="s">
        <v>736</v>
      </c>
      <c r="I74" s="52" t="s">
        <v>446</v>
      </c>
      <c r="J74" s="90"/>
      <c r="K74" s="52"/>
      <c r="L74" s="90" t="str">
        <f>IFERROR(TRIM(INDEX(_xlfn.TEXTSPLIT(Table3[[#This Row],[Name]],"|"),1,2)),"")</f>
        <v/>
      </c>
    </row>
    <row r="75" spans="1:12">
      <c r="A75" s="33" t="s">
        <v>732</v>
      </c>
      <c r="B75" s="10" t="s">
        <v>1903</v>
      </c>
      <c r="C75" s="33" t="s">
        <v>1063</v>
      </c>
      <c r="D75" s="52" t="str">
        <f t="shared" si="2"/>
        <v>FRADE-CM-1350 (HP Motor Trem 1)Temperature - Stator U (2)|Lo</v>
      </c>
      <c r="E75" s="89" t="str">
        <f t="shared" si="3"/>
        <v>Lo</v>
      </c>
      <c r="F75" s="33"/>
      <c r="G75" s="33" t="s">
        <v>753</v>
      </c>
      <c r="H75" s="33" t="s">
        <v>736</v>
      </c>
      <c r="I75" s="33" t="s">
        <v>446</v>
      </c>
      <c r="J75" s="32"/>
      <c r="K75" s="33"/>
      <c r="L75" s="32" t="str">
        <f>IFERROR(TRIM(INDEX(_xlfn.TEXTSPLIT(Table3[[#This Row],[Name]],"|"),1,2)),"")</f>
        <v>Hi</v>
      </c>
    </row>
    <row r="76" spans="1:12">
      <c r="A76" s="52" t="s">
        <v>732</v>
      </c>
      <c r="B76" s="10" t="s">
        <v>1903</v>
      </c>
      <c r="C76" s="52" t="s">
        <v>1065</v>
      </c>
      <c r="D76" s="52" t="str">
        <f t="shared" si="2"/>
        <v>FRADE-CM-1350 (HP Motor Trem 1)Temperature - Stator U (2)|Pre-alarm Hi</v>
      </c>
      <c r="E76" s="89" t="str">
        <f t="shared" si="3"/>
        <v>Pre-alarm Hi</v>
      </c>
      <c r="F76" s="52"/>
      <c r="G76" s="52" t="s">
        <v>753</v>
      </c>
      <c r="H76" s="52" t="s">
        <v>736</v>
      </c>
      <c r="I76" s="52" t="s">
        <v>446</v>
      </c>
      <c r="J76" s="90"/>
      <c r="K76" s="52"/>
      <c r="L76" s="90" t="str">
        <f>IFERROR(TRIM(INDEX(_xlfn.TEXTSPLIT(Table3[[#This Row],[Name]],"|"),1,2)),"")</f>
        <v>Lo</v>
      </c>
    </row>
    <row r="77" spans="1:12">
      <c r="A77" s="33" t="s">
        <v>732</v>
      </c>
      <c r="B77" s="10" t="s">
        <v>1903</v>
      </c>
      <c r="C77" s="33" t="s">
        <v>1067</v>
      </c>
      <c r="D77" s="52" t="str">
        <f t="shared" si="2"/>
        <v>FRADE-CM-1350 (HP Motor Trem 1)Temperature - Stator V</v>
      </c>
      <c r="E77" s="89" t="str">
        <f t="shared" si="3"/>
        <v/>
      </c>
      <c r="F77" s="52" t="str">
        <f>VLOOKUP(D77,REF!$AA$1:$AB$149,2,0)</f>
        <v>FRTS-TE-1308B</v>
      </c>
      <c r="G77" s="33" t="s">
        <v>753</v>
      </c>
      <c r="H77" s="33" t="s">
        <v>446</v>
      </c>
      <c r="I77" s="33" t="s">
        <v>446</v>
      </c>
      <c r="J77" s="32"/>
      <c r="K77" s="33"/>
      <c r="L77" s="32" t="str">
        <f>IFERROR(TRIM(INDEX(_xlfn.TEXTSPLIT(Table3[[#This Row],[Name]],"|"),1,2)),"")</f>
        <v>LoLo</v>
      </c>
    </row>
    <row r="78" spans="1:12">
      <c r="A78" s="52" t="s">
        <v>732</v>
      </c>
      <c r="B78" s="10" t="s">
        <v>1903</v>
      </c>
      <c r="C78" s="52" t="s">
        <v>1070</v>
      </c>
      <c r="D78" s="52" t="str">
        <f t="shared" si="2"/>
        <v>FRADE-CM-1350 (HP Motor Trem 1)Temperature - Stator V|Hi</v>
      </c>
      <c r="E78" s="89" t="str">
        <f t="shared" si="3"/>
        <v>Hi</v>
      </c>
      <c r="F78" s="52"/>
      <c r="G78" s="52" t="s">
        <v>753</v>
      </c>
      <c r="H78" s="52" t="s">
        <v>736</v>
      </c>
      <c r="I78" s="52" t="s">
        <v>446</v>
      </c>
      <c r="J78" s="90"/>
      <c r="K78" s="52"/>
      <c r="L78" s="90" t="str">
        <f>IFERROR(TRIM(INDEX(_xlfn.TEXTSPLIT(Table3[[#This Row],[Name]],"|"),1,2)),"")</f>
        <v>Pre-alarm Hi</v>
      </c>
    </row>
    <row r="79" spans="1:12">
      <c r="A79" s="33" t="s">
        <v>732</v>
      </c>
      <c r="B79" s="10" t="s">
        <v>1903</v>
      </c>
      <c r="C79" s="33" t="s">
        <v>1072</v>
      </c>
      <c r="D79" s="52" t="str">
        <f t="shared" si="2"/>
        <v>FRADE-CM-1350 (HP Motor Trem 1)Temperature - Stator V|HiHi</v>
      </c>
      <c r="E79" s="89" t="str">
        <f t="shared" si="3"/>
        <v>HiHi</v>
      </c>
      <c r="F79" s="33">
        <v>150</v>
      </c>
      <c r="G79" s="33" t="s">
        <v>753</v>
      </c>
      <c r="H79" s="33" t="s">
        <v>736</v>
      </c>
      <c r="I79" s="33" t="s">
        <v>446</v>
      </c>
      <c r="J79" s="32"/>
      <c r="K79" s="33"/>
      <c r="L79" s="32" t="str">
        <f>IFERROR(TRIM(INDEX(_xlfn.TEXTSPLIT(Table3[[#This Row],[Name]],"|"),1,2)),"")</f>
        <v>Pre-alarm Lo</v>
      </c>
    </row>
    <row r="80" spans="1:12">
      <c r="A80" s="52" t="s">
        <v>732</v>
      </c>
      <c r="B80" s="10" t="s">
        <v>1903</v>
      </c>
      <c r="C80" s="52" t="s">
        <v>1074</v>
      </c>
      <c r="D80" s="52" t="str">
        <f t="shared" si="2"/>
        <v>FRADE-CM-1350 (HP Motor Trem 1)Temperature - Stator V|Lo</v>
      </c>
      <c r="E80" s="89" t="str">
        <f t="shared" si="3"/>
        <v>Lo</v>
      </c>
      <c r="F80" s="52"/>
      <c r="G80" s="52" t="s">
        <v>753</v>
      </c>
      <c r="H80" s="52" t="s">
        <v>736</v>
      </c>
      <c r="I80" s="52" t="s">
        <v>446</v>
      </c>
      <c r="J80" s="90"/>
      <c r="K80" s="52"/>
      <c r="L80" s="90" t="str">
        <f>IFERROR(TRIM(INDEX(_xlfn.TEXTSPLIT(Table3[[#This Row],[Name]],"|"),1,2)),"")</f>
        <v/>
      </c>
    </row>
    <row r="81" spans="1:12">
      <c r="A81" s="33" t="s">
        <v>732</v>
      </c>
      <c r="B81" s="10" t="s">
        <v>1903</v>
      </c>
      <c r="C81" s="33" t="s">
        <v>1076</v>
      </c>
      <c r="D81" s="52" t="str">
        <f t="shared" si="2"/>
        <v>FRADE-CM-1350 (HP Motor Trem 1)Temperature - Stator V|Pre-alarm Hi</v>
      </c>
      <c r="E81" s="89" t="str">
        <f t="shared" si="3"/>
        <v>Pre-alarm Hi</v>
      </c>
      <c r="F81" s="33"/>
      <c r="G81" s="33" t="s">
        <v>753</v>
      </c>
      <c r="H81" s="33" t="s">
        <v>736</v>
      </c>
      <c r="I81" s="33" t="s">
        <v>446</v>
      </c>
      <c r="J81" s="32"/>
      <c r="K81" s="33"/>
      <c r="L81" s="32" t="str">
        <f>IFERROR(TRIM(INDEX(_xlfn.TEXTSPLIT(Table3[[#This Row],[Name]],"|"),1,2)),"")</f>
        <v>Hi</v>
      </c>
    </row>
    <row r="82" spans="1:12">
      <c r="A82" s="52" t="s">
        <v>732</v>
      </c>
      <c r="B82" s="10" t="s">
        <v>1903</v>
      </c>
      <c r="C82" s="52" t="s">
        <v>343</v>
      </c>
      <c r="D82" s="52" t="str">
        <f t="shared" si="2"/>
        <v>FRADE-CM-1350 (HP Motor Trem 1)Temperature - Stator V (2)</v>
      </c>
      <c r="E82" s="89" t="str">
        <f t="shared" si="3"/>
        <v/>
      </c>
      <c r="F82" s="52" t="str">
        <f>VLOOKUP(D82,REF!$AA$1:$AB$149,2,0)</f>
        <v>FRTS-TE-1308E</v>
      </c>
      <c r="G82" s="52" t="s">
        <v>753</v>
      </c>
      <c r="H82" s="52" t="s">
        <v>446</v>
      </c>
      <c r="I82" s="52" t="s">
        <v>446</v>
      </c>
      <c r="J82" s="90"/>
      <c r="K82" s="52"/>
      <c r="L82" s="90" t="str">
        <f>IFERROR(TRIM(INDEX(_xlfn.TEXTSPLIT(Table3[[#This Row],[Name]],"|"),1,2)),"")</f>
        <v>Lo</v>
      </c>
    </row>
    <row r="83" spans="1:12">
      <c r="A83" s="33" t="s">
        <v>732</v>
      </c>
      <c r="B83" s="10" t="s">
        <v>1903</v>
      </c>
      <c r="C83" s="33" t="s">
        <v>1080</v>
      </c>
      <c r="D83" s="52" t="str">
        <f t="shared" si="2"/>
        <v>FRADE-CM-1350 (HP Motor Trem 1)Temperature - Stator V (2)|Hi</v>
      </c>
      <c r="E83" s="89" t="str">
        <f t="shared" si="3"/>
        <v>Hi</v>
      </c>
      <c r="F83" s="33">
        <v>140</v>
      </c>
      <c r="G83" s="33" t="s">
        <v>753</v>
      </c>
      <c r="H83" s="33" t="s">
        <v>736</v>
      </c>
      <c r="I83" s="33" t="s">
        <v>446</v>
      </c>
      <c r="J83" s="32"/>
      <c r="K83" s="33"/>
      <c r="L83" s="32" t="str">
        <f>IFERROR(TRIM(INDEX(_xlfn.TEXTSPLIT(Table3[[#This Row],[Name]],"|"),1,2)),"")</f>
        <v>Pre-alarm Hi</v>
      </c>
    </row>
    <row r="84" spans="1:12">
      <c r="A84" s="52" t="s">
        <v>732</v>
      </c>
      <c r="B84" s="10" t="s">
        <v>1903</v>
      </c>
      <c r="C84" s="52" t="s">
        <v>1082</v>
      </c>
      <c r="D84" s="52" t="str">
        <f t="shared" si="2"/>
        <v>FRADE-CM-1350 (HP Motor Trem 1)Temperature - Stator V (2)|HiHi</v>
      </c>
      <c r="E84" s="89" t="str">
        <f t="shared" si="3"/>
        <v>HiHi</v>
      </c>
      <c r="F84" s="52"/>
      <c r="G84" s="52" t="s">
        <v>753</v>
      </c>
      <c r="H84" s="52" t="s">
        <v>736</v>
      </c>
      <c r="I84" s="52" t="s">
        <v>446</v>
      </c>
      <c r="J84" s="90"/>
      <c r="K84" s="52"/>
      <c r="L84" s="90" t="str">
        <f>IFERROR(TRIM(INDEX(_xlfn.TEXTSPLIT(Table3[[#This Row],[Name]],"|"),1,2)),"")</f>
        <v>Pre-alarm Lo</v>
      </c>
    </row>
    <row r="85" spans="1:12">
      <c r="A85" s="33" t="s">
        <v>732</v>
      </c>
      <c r="B85" s="10" t="s">
        <v>1903</v>
      </c>
      <c r="C85" s="33" t="s">
        <v>1084</v>
      </c>
      <c r="D85" s="52" t="str">
        <f t="shared" si="2"/>
        <v>FRADE-CM-1350 (HP Motor Trem 1)Temperature - Stator V (2)|Lo</v>
      </c>
      <c r="E85" s="89" t="str">
        <f t="shared" si="3"/>
        <v>Lo</v>
      </c>
      <c r="F85" s="33"/>
      <c r="G85" s="33" t="s">
        <v>753</v>
      </c>
      <c r="H85" s="33" t="s">
        <v>736</v>
      </c>
      <c r="I85" s="33" t="s">
        <v>446</v>
      </c>
      <c r="J85" s="32"/>
      <c r="K85" s="33"/>
      <c r="L85" s="32" t="str">
        <f>IFERROR(TRIM(INDEX(_xlfn.TEXTSPLIT(Table3[[#This Row],[Name]],"|"),1,2)),"")</f>
        <v/>
      </c>
    </row>
    <row r="86" spans="1:12">
      <c r="A86" s="52" t="s">
        <v>732</v>
      </c>
      <c r="B86" s="10" t="s">
        <v>1903</v>
      </c>
      <c r="C86" s="52" t="s">
        <v>1086</v>
      </c>
      <c r="D86" s="52" t="str">
        <f t="shared" si="2"/>
        <v>FRADE-CM-1350 (HP Motor Trem 1)Temperature - Stator V (2)|Pre-alarm Hi</v>
      </c>
      <c r="E86" s="89" t="str">
        <f t="shared" si="3"/>
        <v>Pre-alarm Hi</v>
      </c>
      <c r="F86" s="52"/>
      <c r="G86" s="52" t="s">
        <v>753</v>
      </c>
      <c r="H86" s="52" t="s">
        <v>736</v>
      </c>
      <c r="I86" s="52" t="s">
        <v>446</v>
      </c>
      <c r="J86" s="90"/>
      <c r="K86" s="52"/>
      <c r="L86" s="90" t="str">
        <f>IFERROR(TRIM(INDEX(_xlfn.TEXTSPLIT(Table3[[#This Row],[Name]],"|"),1,2)),"")</f>
        <v/>
      </c>
    </row>
    <row r="87" spans="1:12">
      <c r="A87" s="33" t="s">
        <v>732</v>
      </c>
      <c r="B87" s="10" t="s">
        <v>1903</v>
      </c>
      <c r="C87" s="33" t="s">
        <v>1088</v>
      </c>
      <c r="D87" s="52" t="str">
        <f t="shared" si="2"/>
        <v>FRADE-CM-1350 (HP Motor Trem 1)Temperature - Stator W</v>
      </c>
      <c r="E87" s="89" t="str">
        <f t="shared" si="3"/>
        <v/>
      </c>
      <c r="F87" s="52" t="str">
        <f>VLOOKUP(D87,REF!$AA$1:$AB$149,2,0)</f>
        <v>FRTS-TE-1308C</v>
      </c>
      <c r="G87" s="33" t="s">
        <v>753</v>
      </c>
      <c r="H87" s="33" t="s">
        <v>446</v>
      </c>
      <c r="I87" s="33" t="s">
        <v>446</v>
      </c>
      <c r="J87" s="32"/>
      <c r="K87" s="33"/>
      <c r="L87" s="32" t="str">
        <f>IFERROR(TRIM(INDEX(_xlfn.TEXTSPLIT(Table3[[#This Row],[Name]],"|"),1,2)),"")</f>
        <v>Hi</v>
      </c>
    </row>
    <row r="88" spans="1:12">
      <c r="A88" s="52" t="s">
        <v>732</v>
      </c>
      <c r="B88" s="10" t="s">
        <v>1903</v>
      </c>
      <c r="C88" s="52" t="s">
        <v>1091</v>
      </c>
      <c r="D88" s="52" t="str">
        <f t="shared" si="2"/>
        <v>FRADE-CM-1350 (HP Motor Trem 1)Temperature - Stator W|Hi</v>
      </c>
      <c r="E88" s="89" t="str">
        <f t="shared" si="3"/>
        <v>Hi</v>
      </c>
      <c r="F88" s="52"/>
      <c r="G88" s="52" t="s">
        <v>753</v>
      </c>
      <c r="H88" s="52" t="s">
        <v>736</v>
      </c>
      <c r="I88" s="52" t="s">
        <v>446</v>
      </c>
      <c r="J88" s="90"/>
      <c r="K88" s="52"/>
      <c r="L88" s="90" t="str">
        <f>IFERROR(TRIM(INDEX(_xlfn.TEXTSPLIT(Table3[[#This Row],[Name]],"|"),1,2)),"")</f>
        <v>HiHi</v>
      </c>
    </row>
    <row r="89" spans="1:12">
      <c r="A89" s="33" t="s">
        <v>732</v>
      </c>
      <c r="B89" s="10" t="s">
        <v>1903</v>
      </c>
      <c r="C89" s="33" t="s">
        <v>1093</v>
      </c>
      <c r="D89" s="52" t="str">
        <f t="shared" si="2"/>
        <v>FRADE-CM-1350 (HP Motor Trem 1)Temperature - Stator W|HiHi</v>
      </c>
      <c r="E89" s="89" t="str">
        <f t="shared" si="3"/>
        <v>HiHi</v>
      </c>
      <c r="F89" s="33">
        <v>150</v>
      </c>
      <c r="G89" s="33" t="s">
        <v>753</v>
      </c>
      <c r="H89" s="33" t="s">
        <v>736</v>
      </c>
      <c r="I89" s="33" t="s">
        <v>446</v>
      </c>
      <c r="J89" s="32"/>
      <c r="K89" s="33"/>
      <c r="L89" s="32" t="str">
        <f>IFERROR(TRIM(INDEX(_xlfn.TEXTSPLIT(Table3[[#This Row],[Name]],"|"),1,2)),"")</f>
        <v>Lo</v>
      </c>
    </row>
    <row r="90" spans="1:12">
      <c r="A90" s="52" t="s">
        <v>732</v>
      </c>
      <c r="B90" s="10" t="s">
        <v>1903</v>
      </c>
      <c r="C90" s="52" t="s">
        <v>1095</v>
      </c>
      <c r="D90" s="52" t="str">
        <f t="shared" si="2"/>
        <v>FRADE-CM-1350 (HP Motor Trem 1)Temperature - Stator W|Lo</v>
      </c>
      <c r="E90" s="89" t="str">
        <f t="shared" si="3"/>
        <v>Lo</v>
      </c>
      <c r="F90" s="52"/>
      <c r="G90" s="52" t="s">
        <v>753</v>
      </c>
      <c r="H90" s="52" t="s">
        <v>736</v>
      </c>
      <c r="I90" s="52" t="s">
        <v>446</v>
      </c>
      <c r="J90" s="90"/>
      <c r="K90" s="52"/>
      <c r="L90" s="90" t="str">
        <f>IFERROR(TRIM(INDEX(_xlfn.TEXTSPLIT(Table3[[#This Row],[Name]],"|"),1,2)),"")</f>
        <v>LoLo</v>
      </c>
    </row>
    <row r="91" spans="1:12">
      <c r="A91" s="33" t="s">
        <v>732</v>
      </c>
      <c r="B91" s="10" t="s">
        <v>1903</v>
      </c>
      <c r="C91" s="33" t="s">
        <v>1097</v>
      </c>
      <c r="D91" s="52" t="str">
        <f t="shared" si="2"/>
        <v>FRADE-CM-1350 (HP Motor Trem 1)Temperature - Stator W|Pre-alarm Hi</v>
      </c>
      <c r="E91" s="89" t="str">
        <f t="shared" si="3"/>
        <v>Pre-alarm Hi</v>
      </c>
      <c r="F91" s="33"/>
      <c r="G91" s="33" t="s">
        <v>753</v>
      </c>
      <c r="H91" s="33" t="s">
        <v>736</v>
      </c>
      <c r="I91" s="33" t="s">
        <v>446</v>
      </c>
      <c r="J91" s="32"/>
      <c r="K91" s="33"/>
      <c r="L91" s="32" t="str">
        <f>IFERROR(TRIM(INDEX(_xlfn.TEXTSPLIT(Table3[[#This Row],[Name]],"|"),1,2)),"")</f>
        <v>Pre-alarm Lo</v>
      </c>
    </row>
    <row r="92" spans="1:12">
      <c r="A92" s="52" t="s">
        <v>732</v>
      </c>
      <c r="B92" s="10" t="s">
        <v>1903</v>
      </c>
      <c r="C92" s="52" t="s">
        <v>347</v>
      </c>
      <c r="D92" s="52" t="str">
        <f t="shared" si="2"/>
        <v>FRADE-CM-1350 (HP Motor Trem 1)Temperature - Stator W (2)</v>
      </c>
      <c r="E92" s="89" t="str">
        <f t="shared" si="3"/>
        <v/>
      </c>
      <c r="F92" s="52" t="str">
        <f>VLOOKUP(D92,REF!$AA$1:$AB$149,2,0)</f>
        <v>FRTS-TE-1308F</v>
      </c>
      <c r="G92" s="52" t="s">
        <v>753</v>
      </c>
      <c r="H92" s="52" t="s">
        <v>446</v>
      </c>
      <c r="I92" s="52" t="s">
        <v>446</v>
      </c>
      <c r="J92" s="90"/>
      <c r="K92" s="52"/>
      <c r="L92" s="90" t="str">
        <f>IFERROR(TRIM(INDEX(_xlfn.TEXTSPLIT(Table3[[#This Row],[Name]],"|"),1,2)),"")</f>
        <v/>
      </c>
    </row>
    <row r="93" spans="1:12">
      <c r="A93" s="33" t="s">
        <v>732</v>
      </c>
      <c r="B93" s="10" t="s">
        <v>1903</v>
      </c>
      <c r="C93" s="33" t="s">
        <v>1101</v>
      </c>
      <c r="D93" s="52" t="str">
        <f t="shared" si="2"/>
        <v>FRADE-CM-1350 (HP Motor Trem 1)Temperature - Stator W (2)|Hi</v>
      </c>
      <c r="E93" s="89" t="str">
        <f t="shared" si="3"/>
        <v>Hi</v>
      </c>
      <c r="F93" s="33">
        <v>140</v>
      </c>
      <c r="G93" s="33" t="s">
        <v>753</v>
      </c>
      <c r="H93" s="33" t="s">
        <v>736</v>
      </c>
      <c r="I93" s="33" t="s">
        <v>446</v>
      </c>
      <c r="J93" s="32"/>
      <c r="K93" s="33"/>
      <c r="L93" s="32" t="str">
        <f>IFERROR(TRIM(INDEX(_xlfn.TEXTSPLIT(Table3[[#This Row],[Name]],"|"),1,2)),"")</f>
        <v/>
      </c>
    </row>
    <row r="94" spans="1:12">
      <c r="A94" s="52" t="s">
        <v>732</v>
      </c>
      <c r="B94" s="10" t="s">
        <v>1903</v>
      </c>
      <c r="C94" s="52" t="s">
        <v>1103</v>
      </c>
      <c r="D94" s="52" t="str">
        <f t="shared" si="2"/>
        <v>FRADE-CM-1350 (HP Motor Trem 1)Temperature - Stator W (2)|HiHi</v>
      </c>
      <c r="E94" s="89" t="str">
        <f t="shared" si="3"/>
        <v>HiHi</v>
      </c>
      <c r="F94" s="52"/>
      <c r="G94" s="52" t="s">
        <v>753</v>
      </c>
      <c r="H94" s="52" t="s">
        <v>736</v>
      </c>
      <c r="I94" s="52" t="s">
        <v>446</v>
      </c>
      <c r="J94" s="90"/>
      <c r="K94" s="52"/>
      <c r="L94" s="90" t="str">
        <f>IFERROR(TRIM(INDEX(_xlfn.TEXTSPLIT(Table3[[#This Row],[Name]],"|"),1,2)),"")</f>
        <v/>
      </c>
    </row>
    <row r="95" spans="1:12">
      <c r="A95" s="33" t="s">
        <v>732</v>
      </c>
      <c r="B95" s="10" t="s">
        <v>1903</v>
      </c>
      <c r="C95" s="33" t="s">
        <v>1105</v>
      </c>
      <c r="D95" s="52" t="str">
        <f t="shared" si="2"/>
        <v>FRADE-CM-1350 (HP Motor Trem 1)Temperature - Stator W (2)|Lo</v>
      </c>
      <c r="E95" s="89" t="str">
        <f t="shared" si="3"/>
        <v>Lo</v>
      </c>
      <c r="F95" s="33"/>
      <c r="G95" s="33" t="s">
        <v>753</v>
      </c>
      <c r="H95" s="33" t="s">
        <v>736</v>
      </c>
      <c r="I95" s="33" t="s">
        <v>446</v>
      </c>
      <c r="J95" s="32"/>
      <c r="K95" s="33"/>
      <c r="L95" s="32" t="str">
        <f>IFERROR(TRIM(INDEX(_xlfn.TEXTSPLIT(Table3[[#This Row],[Name]],"|"),1,2)),"")</f>
        <v/>
      </c>
    </row>
    <row r="96" spans="1:12">
      <c r="A96" s="52" t="s">
        <v>732</v>
      </c>
      <c r="B96" s="10" t="s">
        <v>1903</v>
      </c>
      <c r="C96" s="52" t="s">
        <v>1107</v>
      </c>
      <c r="D96" s="52" t="str">
        <f t="shared" si="2"/>
        <v>FRADE-CM-1350 (HP Motor Trem 1)Temperature - Stator W (2)|Pre-alarm Hi</v>
      </c>
      <c r="E96" s="89" t="str">
        <f t="shared" si="3"/>
        <v>Pre-alarm Hi</v>
      </c>
      <c r="F96" s="52"/>
      <c r="G96" s="52" t="s">
        <v>753</v>
      </c>
      <c r="H96" s="52" t="s">
        <v>736</v>
      </c>
      <c r="I96" s="52" t="s">
        <v>446</v>
      </c>
      <c r="J96" s="90"/>
      <c r="K96" s="52"/>
      <c r="L96" s="90" t="str">
        <f>IFERROR(TRIM(INDEX(_xlfn.TEXTSPLIT(Table3[[#This Row],[Name]],"|"),1,2)),"")</f>
        <v/>
      </c>
    </row>
    <row r="97" spans="1:12">
      <c r="A97" s="33" t="s">
        <v>732</v>
      </c>
      <c r="B97" s="10" t="s">
        <v>1903</v>
      </c>
      <c r="C97" s="33" t="s">
        <v>1137</v>
      </c>
      <c r="D97" s="52" t="str">
        <f t="shared" si="2"/>
        <v>FRADE-CM-1350 (HP Motor Trem 1)Vibration - Motor DE Bearing (1)</v>
      </c>
      <c r="E97" s="89" t="str">
        <f t="shared" si="3"/>
        <v/>
      </c>
      <c r="F97" s="52" t="str">
        <f>VLOOKUP(D97,REF!$AA$1:$AB$149,2,0)</f>
        <v>FRTS-071-VT-1307A</v>
      </c>
      <c r="G97" s="33" t="s">
        <v>840</v>
      </c>
      <c r="H97" s="33" t="s">
        <v>446</v>
      </c>
      <c r="I97" s="33" t="s">
        <v>446</v>
      </c>
      <c r="J97" s="32"/>
      <c r="K97" s="33"/>
      <c r="L97" s="32" t="str">
        <f>IFERROR(TRIM(INDEX(_xlfn.TEXTSPLIT(Table3[[#This Row],[Name]],"|"),1,2)),"")</f>
        <v/>
      </c>
    </row>
    <row r="98" spans="1:12">
      <c r="A98" s="52" t="s">
        <v>732</v>
      </c>
      <c r="B98" s="10" t="s">
        <v>1903</v>
      </c>
      <c r="C98" s="52" t="s">
        <v>1140</v>
      </c>
      <c r="D98" s="52" t="str">
        <f t="shared" si="2"/>
        <v>FRADE-CM-1350 (HP Motor Trem 1)Vibration - Motor DE Bearing (1)|Hi</v>
      </c>
      <c r="E98" s="89" t="str">
        <f t="shared" si="3"/>
        <v>Hi</v>
      </c>
      <c r="F98" s="52">
        <v>274</v>
      </c>
      <c r="G98" s="52" t="s">
        <v>840</v>
      </c>
      <c r="H98" s="52" t="s">
        <v>736</v>
      </c>
      <c r="I98" s="52" t="s">
        <v>446</v>
      </c>
      <c r="J98" s="90"/>
      <c r="K98" s="52"/>
      <c r="L98" s="90" t="str">
        <f>IFERROR(TRIM(INDEX(_xlfn.TEXTSPLIT(Table3[[#This Row],[Name]],"|"),1,2)),"")</f>
        <v/>
      </c>
    </row>
    <row r="99" spans="1:12">
      <c r="A99" s="33" t="s">
        <v>732</v>
      </c>
      <c r="B99" s="10" t="s">
        <v>1903</v>
      </c>
      <c r="C99" s="33" t="s">
        <v>1142</v>
      </c>
      <c r="D99" s="52" t="str">
        <f t="shared" si="2"/>
        <v>FRADE-CM-1350 (HP Motor Trem 1)Vibration - Motor DE Bearing (1)|HiHi</v>
      </c>
      <c r="E99" s="89" t="str">
        <f t="shared" si="3"/>
        <v>HiHi</v>
      </c>
      <c r="F99" s="33">
        <v>308</v>
      </c>
      <c r="G99" s="33" t="s">
        <v>840</v>
      </c>
      <c r="H99" s="33" t="s">
        <v>736</v>
      </c>
      <c r="I99" s="33" t="s">
        <v>446</v>
      </c>
      <c r="J99" s="32"/>
      <c r="K99" s="33"/>
      <c r="L99" s="32" t="str">
        <f>IFERROR(TRIM(INDEX(_xlfn.TEXTSPLIT(Table3[[#This Row],[Name]],"|"),1,2)),"")</f>
        <v/>
      </c>
    </row>
    <row r="100" spans="1:12">
      <c r="A100" s="52" t="s">
        <v>732</v>
      </c>
      <c r="B100" s="10" t="s">
        <v>1903</v>
      </c>
      <c r="C100" s="52" t="s">
        <v>1144</v>
      </c>
      <c r="D100" s="52" t="str">
        <f t="shared" si="2"/>
        <v>FRADE-CM-1350 (HP Motor Trem 1)Vibration - Motor DE Bearing (1)|Pre-alarm Hi</v>
      </c>
      <c r="E100" s="89" t="str">
        <f t="shared" si="3"/>
        <v>Pre-alarm Hi</v>
      </c>
      <c r="F100" s="52"/>
      <c r="G100" s="52" t="s">
        <v>840</v>
      </c>
      <c r="H100" s="52" t="s">
        <v>736</v>
      </c>
      <c r="I100" s="52" t="s">
        <v>446</v>
      </c>
      <c r="J100" s="90"/>
      <c r="K100" s="52"/>
      <c r="L100" s="90" t="str">
        <f>IFERROR(TRIM(INDEX(_xlfn.TEXTSPLIT(Table3[[#This Row],[Name]],"|"),1,2)),"")</f>
        <v>Hi</v>
      </c>
    </row>
    <row r="101" spans="1:12">
      <c r="A101" s="33" t="s">
        <v>732</v>
      </c>
      <c r="B101" s="10" t="s">
        <v>1903</v>
      </c>
      <c r="C101" s="33" t="s">
        <v>1146</v>
      </c>
      <c r="D101" s="52" t="str">
        <f t="shared" si="2"/>
        <v>FRADE-CM-1350 (HP Motor Trem 1)Vibration - Motor DE Bearing (2)</v>
      </c>
      <c r="E101" s="89" t="str">
        <f t="shared" si="3"/>
        <v/>
      </c>
      <c r="F101" s="52" t="str">
        <f>VLOOKUP(D101,REF!$AA$1:$AB$149,2,0)</f>
        <v>FRTS-071-VT-1307B</v>
      </c>
      <c r="G101" s="33" t="s">
        <v>840</v>
      </c>
      <c r="H101" s="33" t="s">
        <v>446</v>
      </c>
      <c r="I101" s="33" t="s">
        <v>446</v>
      </c>
      <c r="J101" s="32"/>
      <c r="K101" s="33"/>
      <c r="L101" s="32" t="str">
        <f>IFERROR(TRIM(INDEX(_xlfn.TEXTSPLIT(Table3[[#This Row],[Name]],"|"),1,2)),"")</f>
        <v>HiHi</v>
      </c>
    </row>
    <row r="102" spans="1:12">
      <c r="A102" s="52" t="s">
        <v>732</v>
      </c>
      <c r="B102" s="10" t="s">
        <v>1903</v>
      </c>
      <c r="C102" s="52" t="s">
        <v>1149</v>
      </c>
      <c r="D102" s="52" t="str">
        <f t="shared" si="2"/>
        <v>FRADE-CM-1350 (HP Motor Trem 1)Vibration - Motor DE Bearing (2)|Hi</v>
      </c>
      <c r="E102" s="89" t="str">
        <f t="shared" si="3"/>
        <v>Hi</v>
      </c>
      <c r="F102" s="52">
        <v>274</v>
      </c>
      <c r="G102" s="52" t="s">
        <v>840</v>
      </c>
      <c r="H102" s="52" t="s">
        <v>736</v>
      </c>
      <c r="I102" s="52" t="s">
        <v>446</v>
      </c>
      <c r="J102" s="90"/>
      <c r="K102" s="52"/>
      <c r="L102" s="90" t="str">
        <f>IFERROR(TRIM(INDEX(_xlfn.TEXTSPLIT(Table3[[#This Row],[Name]],"|"),1,2)),"")</f>
        <v>Lo</v>
      </c>
    </row>
    <row r="103" spans="1:12">
      <c r="A103" s="33" t="s">
        <v>732</v>
      </c>
      <c r="B103" s="10" t="s">
        <v>1903</v>
      </c>
      <c r="C103" s="33" t="s">
        <v>1151</v>
      </c>
      <c r="D103" s="52" t="str">
        <f t="shared" si="2"/>
        <v>FRADE-CM-1350 (HP Motor Trem 1)Vibration - Motor DE Bearing (2)|HiHi</v>
      </c>
      <c r="E103" s="89" t="str">
        <f t="shared" si="3"/>
        <v>HiHi</v>
      </c>
      <c r="F103" s="33">
        <v>308</v>
      </c>
      <c r="G103" s="33" t="s">
        <v>840</v>
      </c>
      <c r="H103" s="33" t="s">
        <v>736</v>
      </c>
      <c r="I103" s="33" t="s">
        <v>446</v>
      </c>
      <c r="J103" s="32"/>
      <c r="K103" s="33"/>
      <c r="L103" s="32" t="str">
        <f>IFERROR(TRIM(INDEX(_xlfn.TEXTSPLIT(Table3[[#This Row],[Name]],"|"),1,2)),"")</f>
        <v>Pre-alarm Hi</v>
      </c>
    </row>
    <row r="104" spans="1:12">
      <c r="A104" s="52" t="s">
        <v>732</v>
      </c>
      <c r="B104" s="10" t="s">
        <v>1903</v>
      </c>
      <c r="C104" s="52" t="s">
        <v>1153</v>
      </c>
      <c r="D104" s="52" t="str">
        <f t="shared" si="2"/>
        <v>FRADE-CM-1350 (HP Motor Trem 1)Vibration - Motor DE Bearing (2)|Pre-alarm Hi</v>
      </c>
      <c r="E104" s="89" t="str">
        <f t="shared" si="3"/>
        <v>Pre-alarm Hi</v>
      </c>
      <c r="F104" s="52"/>
      <c r="G104" s="52" t="s">
        <v>840</v>
      </c>
      <c r="H104" s="52" t="s">
        <v>736</v>
      </c>
      <c r="I104" s="52" t="s">
        <v>446</v>
      </c>
      <c r="J104" s="90"/>
      <c r="K104" s="52"/>
      <c r="L104" s="90" t="str">
        <f>IFERROR(TRIM(INDEX(_xlfn.TEXTSPLIT(Table3[[#This Row],[Name]],"|"),1,2)),"")</f>
        <v>Pre-alarm Lo</v>
      </c>
    </row>
    <row r="105" spans="1:12">
      <c r="A105" s="33" t="s">
        <v>732</v>
      </c>
      <c r="B105" s="10" t="s">
        <v>1903</v>
      </c>
      <c r="C105" s="33" t="s">
        <v>1155</v>
      </c>
      <c r="D105" s="52" t="str">
        <f t="shared" si="2"/>
        <v>FRADE-CM-1350 (HP Motor Trem 1)Vibration - Motor NDE Bearing (1)</v>
      </c>
      <c r="E105" s="89" t="str">
        <f t="shared" si="3"/>
        <v/>
      </c>
      <c r="F105" s="52" t="str">
        <f>VLOOKUP(D105,REF!$AA$1:$AB$149,2,0)</f>
        <v>FRTS-071-VT-1306A</v>
      </c>
      <c r="G105" s="33" t="s">
        <v>840</v>
      </c>
      <c r="H105" s="33" t="s">
        <v>446</v>
      </c>
      <c r="I105" s="33" t="s">
        <v>446</v>
      </c>
      <c r="J105" s="32"/>
      <c r="K105" s="33"/>
      <c r="L105" s="32" t="str">
        <f>IFERROR(TRIM(INDEX(_xlfn.TEXTSPLIT(Table3[[#This Row],[Name]],"|"),1,2)),"")</f>
        <v/>
      </c>
    </row>
    <row r="106" spans="1:12">
      <c r="A106" s="52" t="s">
        <v>732</v>
      </c>
      <c r="B106" s="10" t="s">
        <v>1903</v>
      </c>
      <c r="C106" s="52" t="s">
        <v>1158</v>
      </c>
      <c r="D106" s="52" t="str">
        <f t="shared" si="2"/>
        <v>FRADE-CM-1350 (HP Motor Trem 1)Vibration - Motor NDE Bearing (1)|Hi</v>
      </c>
      <c r="E106" s="89" t="str">
        <f t="shared" si="3"/>
        <v>Hi</v>
      </c>
      <c r="F106" s="52">
        <v>274</v>
      </c>
      <c r="G106" s="52" t="s">
        <v>840</v>
      </c>
      <c r="H106" s="52" t="s">
        <v>736</v>
      </c>
      <c r="I106" s="52" t="s">
        <v>446</v>
      </c>
      <c r="J106" s="90"/>
      <c r="K106" s="52"/>
      <c r="L106" s="90" t="str">
        <f>IFERROR(TRIM(INDEX(_xlfn.TEXTSPLIT(Table3[[#This Row],[Name]],"|"),1,2)),"")</f>
        <v>Hi</v>
      </c>
    </row>
    <row r="107" spans="1:12">
      <c r="A107" s="33" t="s">
        <v>732</v>
      </c>
      <c r="B107" s="10" t="s">
        <v>1903</v>
      </c>
      <c r="C107" s="33" t="s">
        <v>1160</v>
      </c>
      <c r="D107" s="52" t="str">
        <f t="shared" si="2"/>
        <v>FRADE-CM-1350 (HP Motor Trem 1)Vibration - Motor NDE Bearing (1)|HiHi</v>
      </c>
      <c r="E107" s="89" t="str">
        <f t="shared" si="3"/>
        <v>HiHi</v>
      </c>
      <c r="F107" s="33">
        <v>308</v>
      </c>
      <c r="G107" s="33" t="s">
        <v>840</v>
      </c>
      <c r="H107" s="33" t="s">
        <v>736</v>
      </c>
      <c r="I107" s="33" t="s">
        <v>446</v>
      </c>
      <c r="J107" s="32"/>
      <c r="K107" s="33"/>
      <c r="L107" s="32" t="str">
        <f>IFERROR(TRIM(INDEX(_xlfn.TEXTSPLIT(Table3[[#This Row],[Name]],"|"),1,2)),"")</f>
        <v>HiHi</v>
      </c>
    </row>
    <row r="108" spans="1:12">
      <c r="A108" s="52" t="s">
        <v>732</v>
      </c>
      <c r="B108" s="10" t="s">
        <v>1903</v>
      </c>
      <c r="C108" s="52" t="s">
        <v>1161</v>
      </c>
      <c r="D108" s="52" t="str">
        <f t="shared" si="2"/>
        <v>FRADE-CM-1350 (HP Motor Trem 1)Vibration - Motor NDE Bearing (1)|Pre-alarm Hi</v>
      </c>
      <c r="E108" s="89" t="str">
        <f t="shared" si="3"/>
        <v>Pre-alarm Hi</v>
      </c>
      <c r="F108" s="52"/>
      <c r="G108" s="52" t="s">
        <v>840</v>
      </c>
      <c r="H108" s="52" t="s">
        <v>736</v>
      </c>
      <c r="I108" s="52" t="s">
        <v>446</v>
      </c>
      <c r="J108" s="90"/>
      <c r="K108" s="52"/>
      <c r="L108" s="90" t="str">
        <f>IFERROR(TRIM(INDEX(_xlfn.TEXTSPLIT(Table3[[#This Row],[Name]],"|"),1,2)),"")</f>
        <v>Lo</v>
      </c>
    </row>
    <row r="109" spans="1:12">
      <c r="A109" s="33" t="s">
        <v>732</v>
      </c>
      <c r="B109" s="10" t="s">
        <v>1903</v>
      </c>
      <c r="C109" s="33" t="s">
        <v>1162</v>
      </c>
      <c r="D109" s="52" t="str">
        <f t="shared" si="2"/>
        <v>FRADE-CM-1350 (HP Motor Trem 1)Vibration - Motor NDE Bearing (2)</v>
      </c>
      <c r="E109" s="89" t="str">
        <f t="shared" si="3"/>
        <v/>
      </c>
      <c r="F109" s="52" t="str">
        <f>VLOOKUP(D109,REF!$AA$1:$AB$149,2,0)</f>
        <v>FRTS-071-VT-1306B</v>
      </c>
      <c r="G109" s="33" t="s">
        <v>840</v>
      </c>
      <c r="H109" s="33" t="s">
        <v>446</v>
      </c>
      <c r="I109" s="33" t="s">
        <v>446</v>
      </c>
      <c r="J109" s="32"/>
      <c r="K109" s="33"/>
      <c r="L109" s="32" t="str">
        <f>IFERROR(TRIM(INDEX(_xlfn.TEXTSPLIT(Table3[[#This Row],[Name]],"|"),1,2)),"")</f>
        <v>LoLo</v>
      </c>
    </row>
    <row r="110" spans="1:12">
      <c r="A110" s="52" t="s">
        <v>732</v>
      </c>
      <c r="B110" s="10" t="s">
        <v>1903</v>
      </c>
      <c r="C110" s="52" t="s">
        <v>1164</v>
      </c>
      <c r="D110" s="52" t="str">
        <f t="shared" si="2"/>
        <v>FRADE-CM-1350 (HP Motor Trem 1)Vibration - Motor NDE Bearing (2)|Hi</v>
      </c>
      <c r="E110" s="89" t="str">
        <f t="shared" si="3"/>
        <v>Hi</v>
      </c>
      <c r="F110" s="52">
        <v>274</v>
      </c>
      <c r="G110" s="52" t="s">
        <v>840</v>
      </c>
      <c r="H110" s="52" t="s">
        <v>736</v>
      </c>
      <c r="I110" s="52" t="s">
        <v>446</v>
      </c>
      <c r="J110" s="90"/>
      <c r="K110" s="52"/>
      <c r="L110" s="90" t="str">
        <f>IFERROR(TRIM(INDEX(_xlfn.TEXTSPLIT(Table3[[#This Row],[Name]],"|"),1,2)),"")</f>
        <v>Pre-alarm Hi</v>
      </c>
    </row>
    <row r="111" spans="1:12">
      <c r="A111" s="33" t="s">
        <v>732</v>
      </c>
      <c r="B111" s="10" t="s">
        <v>1903</v>
      </c>
      <c r="C111" s="33" t="s">
        <v>1165</v>
      </c>
      <c r="D111" s="52" t="str">
        <f t="shared" si="2"/>
        <v>FRADE-CM-1350 (HP Motor Trem 1)Vibration - Motor NDE Bearing (2)|HiHi</v>
      </c>
      <c r="E111" s="89" t="str">
        <f t="shared" si="3"/>
        <v>HiHi</v>
      </c>
      <c r="F111" s="33">
        <v>308</v>
      </c>
      <c r="G111" s="33" t="s">
        <v>840</v>
      </c>
      <c r="H111" s="33" t="s">
        <v>736</v>
      </c>
      <c r="I111" s="33" t="s">
        <v>446</v>
      </c>
      <c r="J111" s="32"/>
      <c r="K111" s="33"/>
      <c r="L111" s="32" t="str">
        <f>IFERROR(TRIM(INDEX(_xlfn.TEXTSPLIT(Table3[[#This Row],[Name]],"|"),1,2)),"")</f>
        <v>Pre-alarm Lo</v>
      </c>
    </row>
    <row r="112" spans="1:12">
      <c r="A112" s="52" t="s">
        <v>732</v>
      </c>
      <c r="B112" s="10" t="s">
        <v>1903</v>
      </c>
      <c r="C112" s="52" t="s">
        <v>1166</v>
      </c>
      <c r="D112" s="52" t="str">
        <f t="shared" si="2"/>
        <v>FRADE-CM-1350 (HP Motor Trem 1)Vibration - Motor NDE Bearing (2)|Pre-alarm Hi</v>
      </c>
      <c r="E112" s="89" t="str">
        <f t="shared" si="3"/>
        <v>Pre-alarm Hi</v>
      </c>
      <c r="F112" s="52"/>
      <c r="G112" s="52" t="s">
        <v>840</v>
      </c>
      <c r="H112" s="52" t="s">
        <v>736</v>
      </c>
      <c r="I112" s="52" t="s">
        <v>446</v>
      </c>
      <c r="J112" s="90"/>
      <c r="K112" s="52"/>
      <c r="L112" s="90" t="str">
        <f>IFERROR(TRIM(INDEX(_xlfn.TEXTSPLIT(Table3[[#This Row],[Name]],"|"),1,2)),"")</f>
        <v/>
      </c>
    </row>
    <row r="113" spans="1:12">
      <c r="A113" s="33" t="s">
        <v>1167</v>
      </c>
      <c r="B113" s="10" t="s">
        <v>1859</v>
      </c>
      <c r="C113" s="33" t="s">
        <v>1170</v>
      </c>
      <c r="D113" s="52" t="str">
        <f t="shared" si="2"/>
        <v>FRADE-PBA-1350 (HP Compressor Trem 1)Axial Displacement - Comp (1)</v>
      </c>
      <c r="E113" s="89" t="str">
        <f t="shared" si="3"/>
        <v/>
      </c>
      <c r="F113" s="52" t="str">
        <f>VLOOKUP(D113,REF!$AA$1:$AB$149,2,0)</f>
        <v>FRTS-ZT-1339A</v>
      </c>
      <c r="G113" s="33" t="s">
        <v>13</v>
      </c>
      <c r="H113" s="33" t="s">
        <v>439</v>
      </c>
      <c r="I113" s="33" t="s">
        <v>439</v>
      </c>
      <c r="J113" s="32"/>
      <c r="K113" s="33"/>
      <c r="L113" s="32" t="str">
        <f>IFERROR(TRIM(INDEX(_xlfn.TEXTSPLIT(Table3[[#This Row],[Name]],"|"),1,2)),"")</f>
        <v>Hi</v>
      </c>
    </row>
    <row r="114" spans="1:12">
      <c r="A114" s="52" t="s">
        <v>1167</v>
      </c>
      <c r="B114" s="10" t="s">
        <v>1859</v>
      </c>
      <c r="C114" s="52" t="s">
        <v>1172</v>
      </c>
      <c r="D114" s="52" t="str">
        <f t="shared" si="2"/>
        <v>FRADE-PBA-1350 (HP Compressor Trem 1)Axial Displacement - Comp (1)|Hi</v>
      </c>
      <c r="E114" s="89" t="str">
        <f t="shared" si="3"/>
        <v>Hi</v>
      </c>
      <c r="F114" s="52">
        <v>0.4</v>
      </c>
      <c r="G114" s="52" t="s">
        <v>13</v>
      </c>
      <c r="H114" s="52" t="s">
        <v>736</v>
      </c>
      <c r="I114" s="52" t="s">
        <v>439</v>
      </c>
      <c r="J114" s="90"/>
      <c r="K114" s="52"/>
      <c r="L114" s="90" t="str">
        <f>IFERROR(TRIM(INDEX(_xlfn.TEXTSPLIT(Table3[[#This Row],[Name]],"|"),1,2)),"")</f>
        <v>HiHi</v>
      </c>
    </row>
    <row r="115" spans="1:12">
      <c r="A115" s="33" t="s">
        <v>1167</v>
      </c>
      <c r="B115" s="10" t="s">
        <v>1859</v>
      </c>
      <c r="C115" s="33" t="s">
        <v>1173</v>
      </c>
      <c r="D115" s="52" t="str">
        <f t="shared" si="2"/>
        <v>FRADE-PBA-1350 (HP Compressor Trem 1)Axial Displacement - Comp (1)|HiHi</v>
      </c>
      <c r="E115" s="89" t="str">
        <f t="shared" si="3"/>
        <v>HiHi</v>
      </c>
      <c r="F115" s="33">
        <v>0.5</v>
      </c>
      <c r="G115" s="33" t="s">
        <v>13</v>
      </c>
      <c r="H115" s="33" t="s">
        <v>736</v>
      </c>
      <c r="I115" s="33" t="s">
        <v>439</v>
      </c>
      <c r="J115" s="32"/>
      <c r="K115" s="33"/>
      <c r="L115" s="32" t="str">
        <f>IFERROR(TRIM(INDEX(_xlfn.TEXTSPLIT(Table3[[#This Row],[Name]],"|"),1,2)),"")</f>
        <v>Lo</v>
      </c>
    </row>
    <row r="116" spans="1:12">
      <c r="A116" s="52" t="s">
        <v>1167</v>
      </c>
      <c r="B116" s="10" t="s">
        <v>1859</v>
      </c>
      <c r="C116" s="52" t="s">
        <v>1174</v>
      </c>
      <c r="D116" s="52" t="str">
        <f t="shared" si="2"/>
        <v>FRADE-PBA-1350 (HP Compressor Trem 1)Axial Displacement - Comp (1)|Lo</v>
      </c>
      <c r="E116" s="89" t="str">
        <f t="shared" si="3"/>
        <v>Lo</v>
      </c>
      <c r="F116" s="52"/>
      <c r="G116" s="52" t="s">
        <v>13</v>
      </c>
      <c r="H116" s="52" t="s">
        <v>736</v>
      </c>
      <c r="I116" s="52" t="s">
        <v>439</v>
      </c>
      <c r="J116" s="90"/>
      <c r="K116" s="52"/>
      <c r="L116" s="90" t="str">
        <f>IFERROR(TRIM(INDEX(_xlfn.TEXTSPLIT(Table3[[#This Row],[Name]],"|"),1,2)),"")</f>
        <v>LoLo</v>
      </c>
    </row>
    <row r="117" spans="1:12">
      <c r="A117" s="33" t="s">
        <v>1167</v>
      </c>
      <c r="B117" s="10" t="s">
        <v>1859</v>
      </c>
      <c r="C117" s="33" t="s">
        <v>1175</v>
      </c>
      <c r="D117" s="52" t="str">
        <f t="shared" si="2"/>
        <v>FRADE-PBA-1350 (HP Compressor Trem 1)Axial Displacement - Comp (1)|LoLo</v>
      </c>
      <c r="E117" s="89" t="str">
        <f t="shared" si="3"/>
        <v>LoLo</v>
      </c>
      <c r="F117" s="33"/>
      <c r="G117" s="33" t="s">
        <v>13</v>
      </c>
      <c r="H117" s="33" t="s">
        <v>736</v>
      </c>
      <c r="I117" s="33" t="s">
        <v>439</v>
      </c>
      <c r="J117" s="32"/>
      <c r="K117" s="33"/>
      <c r="L117" s="32" t="str">
        <f>IFERROR(TRIM(INDEX(_xlfn.TEXTSPLIT(Table3[[#This Row],[Name]],"|"),1,2)),"")</f>
        <v>Pre-alarm Hi</v>
      </c>
    </row>
    <row r="118" spans="1:12">
      <c r="A118" s="52" t="s">
        <v>1167</v>
      </c>
      <c r="B118" s="10" t="s">
        <v>1859</v>
      </c>
      <c r="C118" s="52" t="s">
        <v>1176</v>
      </c>
      <c r="D118" s="52" t="str">
        <f t="shared" si="2"/>
        <v>FRADE-PBA-1350 (HP Compressor Trem 1)Axial Displacement - Comp (1)|Pre-alarm Hi</v>
      </c>
      <c r="E118" s="89" t="str">
        <f t="shared" si="3"/>
        <v>Pre-alarm Hi</v>
      </c>
      <c r="F118" s="52"/>
      <c r="G118" s="52" t="s">
        <v>13</v>
      </c>
      <c r="H118" s="52" t="s">
        <v>736</v>
      </c>
      <c r="I118" s="52" t="s">
        <v>439</v>
      </c>
      <c r="J118" s="90"/>
      <c r="K118" s="52"/>
      <c r="L118" s="90" t="str">
        <f>IFERROR(TRIM(INDEX(_xlfn.TEXTSPLIT(Table3[[#This Row],[Name]],"|"),1,2)),"")</f>
        <v>Pre-alarm Lo</v>
      </c>
    </row>
    <row r="119" spans="1:12">
      <c r="A119" s="33" t="s">
        <v>1167</v>
      </c>
      <c r="B119" s="10" t="s">
        <v>1859</v>
      </c>
      <c r="C119" s="33" t="s">
        <v>1177</v>
      </c>
      <c r="D119" s="52" t="str">
        <f t="shared" si="2"/>
        <v>FRADE-PBA-1350 (HP Compressor Trem 1)Axial Displacement - Comp (1)|Pre-alarm Lo</v>
      </c>
      <c r="E119" s="89" t="str">
        <f t="shared" si="3"/>
        <v>Pre-alarm Lo</v>
      </c>
      <c r="F119" s="33"/>
      <c r="G119" s="33" t="s">
        <v>13</v>
      </c>
      <c r="H119" s="33" t="s">
        <v>736</v>
      </c>
      <c r="I119" s="33" t="s">
        <v>439</v>
      </c>
      <c r="J119" s="32"/>
      <c r="K119" s="33"/>
      <c r="L119" s="32" t="str">
        <f>IFERROR(TRIM(INDEX(_xlfn.TEXTSPLIT(Table3[[#This Row],[Name]],"|"),1,2)),"")</f>
        <v/>
      </c>
    </row>
    <row r="120" spans="1:12">
      <c r="A120" s="52" t="s">
        <v>1167</v>
      </c>
      <c r="B120" s="10" t="s">
        <v>1859</v>
      </c>
      <c r="C120" s="52" t="s">
        <v>1178</v>
      </c>
      <c r="D120" s="52" t="str">
        <f t="shared" si="2"/>
        <v>FRADE-PBA-1350 (HP Compressor Trem 1)Axial Displacement - Comp (2)</v>
      </c>
      <c r="E120" s="89" t="str">
        <f t="shared" si="3"/>
        <v/>
      </c>
      <c r="F120" s="52" t="str">
        <f>VLOOKUP(D120,REF!$AA$1:$AB$149,2,0)</f>
        <v>FRTS-ZT-1339B</v>
      </c>
      <c r="G120" s="52" t="s">
        <v>13</v>
      </c>
      <c r="H120" s="52" t="s">
        <v>439</v>
      </c>
      <c r="I120" s="52" t="s">
        <v>439</v>
      </c>
      <c r="J120" s="90"/>
      <c r="K120" s="52"/>
      <c r="L120" s="90" t="str">
        <f>IFERROR(TRIM(INDEX(_xlfn.TEXTSPLIT(Table3[[#This Row],[Name]],"|"),1,2)),"")</f>
        <v>Hi</v>
      </c>
    </row>
    <row r="121" spans="1:12">
      <c r="A121" s="33" t="s">
        <v>1167</v>
      </c>
      <c r="B121" s="10" t="s">
        <v>1859</v>
      </c>
      <c r="C121" s="33" t="s">
        <v>1180</v>
      </c>
      <c r="D121" s="52" t="str">
        <f t="shared" si="2"/>
        <v>FRADE-PBA-1350 (HP Compressor Trem 1)Axial Displacement - Comp (2)|Hi</v>
      </c>
      <c r="E121" s="89" t="str">
        <f t="shared" si="3"/>
        <v>Hi</v>
      </c>
      <c r="F121" s="33">
        <v>0.4</v>
      </c>
      <c r="G121" s="33" t="s">
        <v>13</v>
      </c>
      <c r="H121" s="33" t="s">
        <v>736</v>
      </c>
      <c r="I121" s="33" t="s">
        <v>439</v>
      </c>
      <c r="J121" s="32"/>
      <c r="K121" s="33"/>
      <c r="L121" s="32" t="str">
        <f>IFERROR(TRIM(INDEX(_xlfn.TEXTSPLIT(Table3[[#This Row],[Name]],"|"),1,2)),"")</f>
        <v>HiHi</v>
      </c>
    </row>
    <row r="122" spans="1:12">
      <c r="A122" s="52" t="s">
        <v>1167</v>
      </c>
      <c r="B122" s="10" t="s">
        <v>1859</v>
      </c>
      <c r="C122" s="52" t="s">
        <v>1181</v>
      </c>
      <c r="D122" s="52" t="str">
        <f t="shared" si="2"/>
        <v>FRADE-PBA-1350 (HP Compressor Trem 1)Axial Displacement - Comp (2)|HiHi</v>
      </c>
      <c r="E122" s="89" t="str">
        <f t="shared" si="3"/>
        <v>HiHi</v>
      </c>
      <c r="F122" s="52">
        <v>0.5</v>
      </c>
      <c r="G122" s="52" t="s">
        <v>13</v>
      </c>
      <c r="H122" s="52" t="s">
        <v>736</v>
      </c>
      <c r="I122" s="52" t="s">
        <v>439</v>
      </c>
      <c r="J122" s="90"/>
      <c r="K122" s="52"/>
      <c r="L122" s="90" t="str">
        <f>IFERROR(TRIM(INDEX(_xlfn.TEXTSPLIT(Table3[[#This Row],[Name]],"|"),1,2)),"")</f>
        <v>Pre-alarm Hi</v>
      </c>
    </row>
    <row r="123" spans="1:12">
      <c r="A123" s="33" t="s">
        <v>1167</v>
      </c>
      <c r="B123" s="10" t="s">
        <v>1859</v>
      </c>
      <c r="C123" s="33" t="s">
        <v>1182</v>
      </c>
      <c r="D123" s="52" t="str">
        <f t="shared" si="2"/>
        <v>FRADE-PBA-1350 (HP Compressor Trem 1)Axial Displacement - Comp (2)|Lo</v>
      </c>
      <c r="E123" s="89" t="str">
        <f t="shared" si="3"/>
        <v>Lo</v>
      </c>
      <c r="F123" s="33"/>
      <c r="G123" s="33" t="s">
        <v>13</v>
      </c>
      <c r="H123" s="33" t="s">
        <v>736</v>
      </c>
      <c r="I123" s="33" t="s">
        <v>439</v>
      </c>
      <c r="J123" s="32"/>
      <c r="K123" s="33"/>
      <c r="L123" s="32" t="str">
        <f>IFERROR(TRIM(INDEX(_xlfn.TEXTSPLIT(Table3[[#This Row],[Name]],"|"),1,2)),"")</f>
        <v/>
      </c>
    </row>
    <row r="124" spans="1:12">
      <c r="A124" s="52" t="s">
        <v>1167</v>
      </c>
      <c r="B124" s="10" t="s">
        <v>1859</v>
      </c>
      <c r="C124" s="52" t="s">
        <v>1183</v>
      </c>
      <c r="D124" s="52" t="str">
        <f t="shared" si="2"/>
        <v>FRADE-PBA-1350 (HP Compressor Trem 1)Axial Displacement - Comp (2)|LoLo</v>
      </c>
      <c r="E124" s="89" t="str">
        <f t="shared" si="3"/>
        <v>LoLo</v>
      </c>
      <c r="F124" s="52"/>
      <c r="G124" s="52" t="s">
        <v>13</v>
      </c>
      <c r="H124" s="52" t="s">
        <v>736</v>
      </c>
      <c r="I124" s="52" t="s">
        <v>439</v>
      </c>
      <c r="J124" s="90"/>
      <c r="K124" s="52"/>
      <c r="L124" s="90" t="str">
        <f>IFERROR(TRIM(INDEX(_xlfn.TEXTSPLIT(Table3[[#This Row],[Name]],"|"),1,2)),"")</f>
        <v>Hi</v>
      </c>
    </row>
    <row r="125" spans="1:12">
      <c r="A125" s="33" t="s">
        <v>1167</v>
      </c>
      <c r="B125" s="10" t="s">
        <v>1859</v>
      </c>
      <c r="C125" s="33" t="s">
        <v>1184</v>
      </c>
      <c r="D125" s="52" t="str">
        <f t="shared" si="2"/>
        <v>FRADE-PBA-1350 (HP Compressor Trem 1)Axial Displacement - Comp (2)|Pre-alarm Hi</v>
      </c>
      <c r="E125" s="89" t="str">
        <f t="shared" si="3"/>
        <v>Pre-alarm Hi</v>
      </c>
      <c r="F125" s="33"/>
      <c r="G125" s="33" t="s">
        <v>13</v>
      </c>
      <c r="H125" s="33" t="s">
        <v>736</v>
      </c>
      <c r="I125" s="33" t="s">
        <v>439</v>
      </c>
      <c r="J125" s="32"/>
      <c r="K125" s="33"/>
      <c r="L125" s="32" t="str">
        <f>IFERROR(TRIM(INDEX(_xlfn.TEXTSPLIT(Table3[[#This Row],[Name]],"|"),1,2)),"")</f>
        <v>HiHi</v>
      </c>
    </row>
    <row r="126" spans="1:12">
      <c r="A126" s="52" t="s">
        <v>1167</v>
      </c>
      <c r="B126" s="10" t="s">
        <v>1859</v>
      </c>
      <c r="C126" s="52" t="s">
        <v>1185</v>
      </c>
      <c r="D126" s="52" t="str">
        <f t="shared" si="2"/>
        <v>FRADE-PBA-1350 (HP Compressor Trem 1)Axial Displacement - Comp (2)|Pre-alarm Lo</v>
      </c>
      <c r="E126" s="89" t="str">
        <f t="shared" si="3"/>
        <v>Pre-alarm Lo</v>
      </c>
      <c r="F126" s="52"/>
      <c r="G126" s="52" t="s">
        <v>13</v>
      </c>
      <c r="H126" s="52" t="s">
        <v>736</v>
      </c>
      <c r="I126" s="52" t="s">
        <v>439</v>
      </c>
      <c r="J126" s="90"/>
      <c r="K126" s="52"/>
      <c r="L126" s="90" t="str">
        <f>IFERROR(TRIM(INDEX(_xlfn.TEXTSPLIT(Table3[[#This Row],[Name]],"|"),1,2)),"")</f>
        <v>Pre-alarm Hi</v>
      </c>
    </row>
    <row r="127" spans="1:12">
      <c r="A127" s="33" t="s">
        <v>1167</v>
      </c>
      <c r="B127" s="10" t="s">
        <v>1859</v>
      </c>
      <c r="C127" s="33" t="s">
        <v>9</v>
      </c>
      <c r="D127" s="52" t="str">
        <f t="shared" si="2"/>
        <v>FRADE-PBA-1350 (HP Compressor Trem 1)Axial Displacement - Gear Box (1)</v>
      </c>
      <c r="E127" s="89" t="str">
        <f t="shared" si="3"/>
        <v/>
      </c>
      <c r="F127" s="52" t="str">
        <f>VLOOKUP(D127,REF!$AA$1:$AB$149,2,0)</f>
        <v>FRTS-ZT-1328A</v>
      </c>
      <c r="G127" s="33" t="s">
        <v>13</v>
      </c>
      <c r="H127" s="33" t="s">
        <v>474</v>
      </c>
      <c r="I127" s="33" t="s">
        <v>474</v>
      </c>
      <c r="J127" s="32"/>
      <c r="K127" s="33"/>
      <c r="L127" s="32" t="str">
        <f>IFERROR(TRIM(INDEX(_xlfn.TEXTSPLIT(Table3[[#This Row],[Name]],"|"),1,2)),"")</f>
        <v/>
      </c>
    </row>
    <row r="128" spans="1:12">
      <c r="A128" s="52" t="s">
        <v>1167</v>
      </c>
      <c r="B128" s="10" t="s">
        <v>1859</v>
      </c>
      <c r="C128" s="52" t="s">
        <v>1194</v>
      </c>
      <c r="D128" s="52" t="str">
        <f t="shared" si="2"/>
        <v>FRADE-PBA-1350 (HP Compressor Trem 1)Axial Displacement - Gear Box (1)|Hi</v>
      </c>
      <c r="E128" s="89" t="str">
        <f t="shared" si="3"/>
        <v>Hi</v>
      </c>
      <c r="F128" s="52">
        <v>0.6</v>
      </c>
      <c r="G128" s="52" t="s">
        <v>13</v>
      </c>
      <c r="H128" s="52" t="s">
        <v>736</v>
      </c>
      <c r="I128" s="52" t="s">
        <v>474</v>
      </c>
      <c r="J128" s="90"/>
      <c r="K128" s="52"/>
      <c r="L128" s="90" t="str">
        <f>IFERROR(TRIM(INDEX(_xlfn.TEXTSPLIT(Table3[[#This Row],[Name]],"|"),1,2)),"")</f>
        <v>Hi</v>
      </c>
    </row>
    <row r="129" spans="1:12">
      <c r="A129" s="33" t="s">
        <v>1167</v>
      </c>
      <c r="B129" s="10" t="s">
        <v>1859</v>
      </c>
      <c r="C129" s="33" t="s">
        <v>1195</v>
      </c>
      <c r="D129" s="52" t="str">
        <f t="shared" si="2"/>
        <v>FRADE-PBA-1350 (HP Compressor Trem 1)Axial Displacement - Gear Box (1)|HiHi</v>
      </c>
      <c r="E129" s="89" t="str">
        <f t="shared" si="3"/>
        <v>HiHi</v>
      </c>
      <c r="F129" s="33">
        <v>0.7</v>
      </c>
      <c r="G129" s="33" t="s">
        <v>13</v>
      </c>
      <c r="H129" s="33" t="s">
        <v>736</v>
      </c>
      <c r="I129" s="33" t="s">
        <v>474</v>
      </c>
      <c r="J129" s="32"/>
      <c r="K129" s="33"/>
      <c r="L129" s="32" t="str">
        <f>IFERROR(TRIM(INDEX(_xlfn.TEXTSPLIT(Table3[[#This Row],[Name]],"|"),1,2)),"")</f>
        <v>HiHi</v>
      </c>
    </row>
    <row r="130" spans="1:12">
      <c r="A130" s="52" t="s">
        <v>1167</v>
      </c>
      <c r="B130" s="10" t="s">
        <v>1859</v>
      </c>
      <c r="C130" s="52" t="s">
        <v>1196</v>
      </c>
      <c r="D130" s="52" t="str">
        <f t="shared" si="2"/>
        <v>FRADE-PBA-1350 (HP Compressor Trem 1)Axial Displacement - Gear Box (1)|Lo</v>
      </c>
      <c r="E130" s="89" t="str">
        <f t="shared" si="3"/>
        <v>Lo</v>
      </c>
      <c r="F130" s="52"/>
      <c r="G130" s="52" t="s">
        <v>13</v>
      </c>
      <c r="H130" s="52" t="s">
        <v>736</v>
      </c>
      <c r="I130" s="52" t="s">
        <v>474</v>
      </c>
      <c r="J130" s="90"/>
      <c r="K130" s="52"/>
      <c r="L130" s="90" t="str">
        <f>IFERROR(TRIM(INDEX(_xlfn.TEXTSPLIT(Table3[[#This Row],[Name]],"|"),1,2)),"")</f>
        <v>Pre-alarm Hi</v>
      </c>
    </row>
    <row r="131" spans="1:12">
      <c r="A131" s="33" t="s">
        <v>1167</v>
      </c>
      <c r="B131" s="10" t="s">
        <v>1859</v>
      </c>
      <c r="C131" s="33" t="s">
        <v>1197</v>
      </c>
      <c r="D131" s="52" t="str">
        <f t="shared" ref="D131:D194" si="4">_xlfn.CONCAT(B131,C131)</f>
        <v>FRADE-PBA-1350 (HP Compressor Trem 1)Axial Displacement - Gear Box (1)|LoLo</v>
      </c>
      <c r="E131" s="89" t="str">
        <f t="shared" si="3"/>
        <v>LoLo</v>
      </c>
      <c r="F131" s="33"/>
      <c r="G131" s="33" t="s">
        <v>13</v>
      </c>
      <c r="H131" s="33" t="s">
        <v>736</v>
      </c>
      <c r="I131" s="33" t="s">
        <v>474</v>
      </c>
      <c r="J131" s="32"/>
      <c r="K131" s="33"/>
      <c r="L131" s="32" t="str">
        <f>IFERROR(TRIM(INDEX(_xlfn.TEXTSPLIT(Table3[[#This Row],[Name]],"|"),1,2)),"")</f>
        <v/>
      </c>
    </row>
    <row r="132" spans="1:12">
      <c r="A132" s="52" t="s">
        <v>1167</v>
      </c>
      <c r="B132" s="10" t="s">
        <v>1859</v>
      </c>
      <c r="C132" s="52" t="s">
        <v>1198</v>
      </c>
      <c r="D132" s="52" t="str">
        <f t="shared" si="4"/>
        <v>FRADE-PBA-1350 (HP Compressor Trem 1)Axial Displacement - Gear Box (1)|Pre-alarm Hi</v>
      </c>
      <c r="E132" s="89" t="str">
        <f t="shared" ref="E132:E195" si="5">IFERROR(TRIM(INDEX(_xlfn.TEXTSPLIT(C132,"|"),1,2)),"")</f>
        <v>Pre-alarm Hi</v>
      </c>
      <c r="F132" s="52"/>
      <c r="G132" s="52" t="s">
        <v>13</v>
      </c>
      <c r="H132" s="52" t="s">
        <v>736</v>
      </c>
      <c r="I132" s="52" t="s">
        <v>474</v>
      </c>
      <c r="J132" s="90"/>
      <c r="K132" s="52"/>
      <c r="L132" s="90" t="str">
        <f>IFERROR(TRIM(INDEX(_xlfn.TEXTSPLIT(Table3[[#This Row],[Name]],"|"),1,2)),"")</f>
        <v>Hi</v>
      </c>
    </row>
    <row r="133" spans="1:12">
      <c r="A133" s="33" t="s">
        <v>1167</v>
      </c>
      <c r="B133" s="10" t="s">
        <v>1859</v>
      </c>
      <c r="C133" s="33" t="s">
        <v>1199</v>
      </c>
      <c r="D133" s="52" t="str">
        <f t="shared" si="4"/>
        <v>FRADE-PBA-1350 (HP Compressor Trem 1)Axial Displacement - Gear Box (1)|Pre-alarm Lo</v>
      </c>
      <c r="E133" s="89" t="str">
        <f t="shared" si="5"/>
        <v>Pre-alarm Lo</v>
      </c>
      <c r="F133" s="33"/>
      <c r="G133" s="33" t="s">
        <v>13</v>
      </c>
      <c r="H133" s="33" t="s">
        <v>736</v>
      </c>
      <c r="I133" s="33" t="s">
        <v>474</v>
      </c>
      <c r="J133" s="32"/>
      <c r="K133" s="33"/>
      <c r="L133" s="32" t="str">
        <f>IFERROR(TRIM(INDEX(_xlfn.TEXTSPLIT(Table3[[#This Row],[Name]],"|"),1,2)),"")</f>
        <v>HiHi</v>
      </c>
    </row>
    <row r="134" spans="1:12">
      <c r="A134" s="52" t="s">
        <v>1167</v>
      </c>
      <c r="B134" s="10" t="s">
        <v>1859</v>
      </c>
      <c r="C134" s="52" t="s">
        <v>14</v>
      </c>
      <c r="D134" s="52" t="str">
        <f t="shared" si="4"/>
        <v>FRADE-PBA-1350 (HP Compressor Trem 1)Axial Displacement - Gear Box (2)</v>
      </c>
      <c r="E134" s="89" t="str">
        <f t="shared" si="5"/>
        <v/>
      </c>
      <c r="F134" s="52" t="str">
        <f>VLOOKUP(D134,REF!$AA$1:$AB$149,2,0)</f>
        <v>FRTS-ZT-1328B</v>
      </c>
      <c r="G134" s="52" t="s">
        <v>13</v>
      </c>
      <c r="H134" s="52" t="s">
        <v>474</v>
      </c>
      <c r="I134" s="52" t="s">
        <v>474</v>
      </c>
      <c r="J134" s="90"/>
      <c r="K134" s="52"/>
      <c r="L134" s="90" t="str">
        <f>IFERROR(TRIM(INDEX(_xlfn.TEXTSPLIT(Table3[[#This Row],[Name]],"|"),1,2)),"")</f>
        <v>Pre-alarm Hi</v>
      </c>
    </row>
    <row r="135" spans="1:12">
      <c r="A135" s="33" t="s">
        <v>1167</v>
      </c>
      <c r="B135" s="10" t="s">
        <v>1859</v>
      </c>
      <c r="C135" s="33" t="s">
        <v>1201</v>
      </c>
      <c r="D135" s="52" t="str">
        <f t="shared" si="4"/>
        <v>FRADE-PBA-1350 (HP Compressor Trem 1)Axial Displacement - Gear Box (2)|Hi</v>
      </c>
      <c r="E135" s="89" t="str">
        <f t="shared" si="5"/>
        <v>Hi</v>
      </c>
      <c r="F135" s="33">
        <v>0.6</v>
      </c>
      <c r="G135" s="33" t="s">
        <v>13</v>
      </c>
      <c r="H135" s="33" t="s">
        <v>736</v>
      </c>
      <c r="I135" s="33" t="s">
        <v>474</v>
      </c>
      <c r="J135" s="32"/>
      <c r="K135" s="33"/>
      <c r="L135" s="32" t="str">
        <f>IFERROR(TRIM(INDEX(_xlfn.TEXTSPLIT(Table3[[#This Row],[Name]],"|"),1,2)),"")</f>
        <v/>
      </c>
    </row>
    <row r="136" spans="1:12">
      <c r="A136" s="52" t="s">
        <v>1167</v>
      </c>
      <c r="B136" s="10" t="s">
        <v>1859</v>
      </c>
      <c r="C136" s="52" t="s">
        <v>1202</v>
      </c>
      <c r="D136" s="52" t="str">
        <f t="shared" si="4"/>
        <v>FRADE-PBA-1350 (HP Compressor Trem 1)Axial Displacement - Gear Box (2)|HiHi</v>
      </c>
      <c r="E136" s="89" t="str">
        <f t="shared" si="5"/>
        <v>HiHi</v>
      </c>
      <c r="F136" s="52">
        <v>0.7</v>
      </c>
      <c r="G136" s="52" t="s">
        <v>13</v>
      </c>
      <c r="H136" s="52" t="s">
        <v>736</v>
      </c>
      <c r="I136" s="52" t="s">
        <v>474</v>
      </c>
      <c r="J136" s="90"/>
      <c r="K136" s="52"/>
      <c r="L136" s="90" t="str">
        <f>IFERROR(TRIM(INDEX(_xlfn.TEXTSPLIT(Table3[[#This Row],[Name]],"|"),1,2)),"")</f>
        <v>Hi</v>
      </c>
    </row>
    <row r="137" spans="1:12">
      <c r="A137" s="33" t="s">
        <v>1167</v>
      </c>
      <c r="B137" s="10" t="s">
        <v>1859</v>
      </c>
      <c r="C137" s="33" t="s">
        <v>1203</v>
      </c>
      <c r="D137" s="52" t="str">
        <f t="shared" si="4"/>
        <v>FRADE-PBA-1350 (HP Compressor Trem 1)Axial Displacement - Gear Box (2)|Lo</v>
      </c>
      <c r="E137" s="89" t="str">
        <f t="shared" si="5"/>
        <v>Lo</v>
      </c>
      <c r="F137" s="33"/>
      <c r="G137" s="33" t="s">
        <v>13</v>
      </c>
      <c r="H137" s="33" t="s">
        <v>736</v>
      </c>
      <c r="I137" s="33" t="s">
        <v>474</v>
      </c>
      <c r="J137" s="32"/>
      <c r="K137" s="33"/>
      <c r="L137" s="32" t="str">
        <f>IFERROR(TRIM(INDEX(_xlfn.TEXTSPLIT(Table3[[#This Row],[Name]],"|"),1,2)),"")</f>
        <v>HiHi</v>
      </c>
    </row>
    <row r="138" spans="1:12">
      <c r="A138" s="52" t="s">
        <v>1167</v>
      </c>
      <c r="B138" s="10" t="s">
        <v>1859</v>
      </c>
      <c r="C138" s="52" t="s">
        <v>1204</v>
      </c>
      <c r="D138" s="52" t="str">
        <f t="shared" si="4"/>
        <v>FRADE-PBA-1350 (HP Compressor Trem 1)Axial Displacement - Gear Box (2)|LoLo</v>
      </c>
      <c r="E138" s="89" t="str">
        <f t="shared" si="5"/>
        <v>LoLo</v>
      </c>
      <c r="F138" s="52"/>
      <c r="G138" s="52" t="s">
        <v>13</v>
      </c>
      <c r="H138" s="52" t="s">
        <v>736</v>
      </c>
      <c r="I138" s="52" t="s">
        <v>474</v>
      </c>
      <c r="J138" s="90"/>
      <c r="K138" s="52"/>
      <c r="L138" s="90" t="str">
        <f>IFERROR(TRIM(INDEX(_xlfn.TEXTSPLIT(Table3[[#This Row],[Name]],"|"),1,2)),"")</f>
        <v>Pre-alarm Hi</v>
      </c>
    </row>
    <row r="139" spans="1:12">
      <c r="A139" s="33" t="s">
        <v>1167</v>
      </c>
      <c r="B139" s="10" t="s">
        <v>1859</v>
      </c>
      <c r="C139" s="33" t="s">
        <v>1205</v>
      </c>
      <c r="D139" s="52" t="str">
        <f t="shared" si="4"/>
        <v>FRADE-PBA-1350 (HP Compressor Trem 1)Axial Displacement - Gear Box (2)|Pre-alarm Hi</v>
      </c>
      <c r="E139" s="89" t="str">
        <f t="shared" si="5"/>
        <v>Pre-alarm Hi</v>
      </c>
      <c r="F139" s="33"/>
      <c r="G139" s="33" t="s">
        <v>13</v>
      </c>
      <c r="H139" s="33" t="s">
        <v>736</v>
      </c>
      <c r="I139" s="33" t="s">
        <v>474</v>
      </c>
      <c r="J139" s="32"/>
      <c r="K139" s="33"/>
      <c r="L139" s="32" t="str">
        <f>IFERROR(TRIM(INDEX(_xlfn.TEXTSPLIT(Table3[[#This Row],[Name]],"|"),1,2)),"")</f>
        <v/>
      </c>
    </row>
    <row r="140" spans="1:12">
      <c r="A140" s="52" t="s">
        <v>1167</v>
      </c>
      <c r="B140" s="10" t="s">
        <v>1859</v>
      </c>
      <c r="C140" s="52" t="s">
        <v>1206</v>
      </c>
      <c r="D140" s="52" t="str">
        <f t="shared" si="4"/>
        <v>FRADE-PBA-1350 (HP Compressor Trem 1)Axial Displacement - Gear Box (2)|Pre-alarm Lo</v>
      </c>
      <c r="E140" s="89" t="str">
        <f t="shared" si="5"/>
        <v>Pre-alarm Lo</v>
      </c>
      <c r="F140" s="52"/>
      <c r="G140" s="52" t="s">
        <v>13</v>
      </c>
      <c r="H140" s="52" t="s">
        <v>736</v>
      </c>
      <c r="I140" s="52" t="s">
        <v>474</v>
      </c>
      <c r="J140" s="90"/>
      <c r="K140" s="52"/>
      <c r="L140" s="90" t="str">
        <f>IFERROR(TRIM(INDEX(_xlfn.TEXTSPLIT(Table3[[#This Row],[Name]],"|"),1,2)),"")</f>
        <v>Hi</v>
      </c>
    </row>
    <row r="141" spans="1:12">
      <c r="A141" s="33" t="s">
        <v>1167</v>
      </c>
      <c r="B141" s="10" t="s">
        <v>1903</v>
      </c>
      <c r="C141" s="33" t="s">
        <v>443</v>
      </c>
      <c r="D141" s="52" t="str">
        <f t="shared" si="4"/>
        <v>FRADE-CM-1350 (HP Motor Trem 1)Current</v>
      </c>
      <c r="E141" s="89" t="str">
        <f t="shared" si="5"/>
        <v/>
      </c>
      <c r="F141" s="52" t="str">
        <f>VLOOKUP(D141,REF!$AA$1:$AB$149,2,0)</f>
        <v>FRTS-JX-1384</v>
      </c>
      <c r="G141" s="33" t="s">
        <v>445</v>
      </c>
      <c r="H141" s="33" t="s">
        <v>446</v>
      </c>
      <c r="I141" s="33" t="s">
        <v>446</v>
      </c>
      <c r="J141" s="32"/>
      <c r="K141" s="33"/>
      <c r="L141" s="32" t="str">
        <f>IFERROR(TRIM(INDEX(_xlfn.TEXTSPLIT(Table3[[#This Row],[Name]],"|"),1,2)),"")</f>
        <v>HiHi</v>
      </c>
    </row>
    <row r="142" spans="1:12">
      <c r="A142" s="52" t="s">
        <v>1167</v>
      </c>
      <c r="B142" s="10" t="s">
        <v>1859</v>
      </c>
      <c r="C142" s="52" t="s">
        <v>1287</v>
      </c>
      <c r="D142" s="52" t="str">
        <f t="shared" si="4"/>
        <v>FRADE-PBA-1350 (HP Compressor Trem 1)Delta Pressure - Primary Seal Gas Injection Filter</v>
      </c>
      <c r="E142" s="89" t="str">
        <f t="shared" si="5"/>
        <v/>
      </c>
      <c r="F142" s="52" t="str">
        <f>VLOOKUP(D142,REF!$AA$1:$AB$149,2,0)</f>
        <v>FRTS_OPC_PDIT_1356</v>
      </c>
      <c r="G142" s="52" t="s">
        <v>741</v>
      </c>
      <c r="H142" s="52" t="s">
        <v>451</v>
      </c>
      <c r="I142" s="52" t="s">
        <v>451</v>
      </c>
      <c r="J142" s="90"/>
      <c r="K142" s="52"/>
      <c r="L142" s="90" t="str">
        <f>IFERROR(TRIM(INDEX(_xlfn.TEXTSPLIT(Table3[[#This Row],[Name]],"|"),1,2)),"")</f>
        <v>Pre-alarm Hi</v>
      </c>
    </row>
    <row r="143" spans="1:12">
      <c r="A143" s="33" t="s">
        <v>1167</v>
      </c>
      <c r="B143" s="10" t="s">
        <v>1859</v>
      </c>
      <c r="C143" s="33" t="s">
        <v>1289</v>
      </c>
      <c r="D143" s="52" t="str">
        <f t="shared" si="4"/>
        <v>FRADE-PBA-1350 (HP Compressor Trem 1)Delta Pressure - Primary Seal Gas Injection Filter|Hi</v>
      </c>
      <c r="E143" s="89" t="str">
        <f t="shared" si="5"/>
        <v>Hi</v>
      </c>
      <c r="F143" s="33">
        <v>1</v>
      </c>
      <c r="G143" s="33" t="s">
        <v>741</v>
      </c>
      <c r="H143" s="33" t="s">
        <v>736</v>
      </c>
      <c r="I143" s="33" t="s">
        <v>451</v>
      </c>
      <c r="J143" s="32"/>
      <c r="K143" s="33"/>
      <c r="L143" s="32" t="str">
        <f>IFERROR(TRIM(INDEX(_xlfn.TEXTSPLIT(Table3[[#This Row],[Name]],"|"),1,2)),"")</f>
        <v/>
      </c>
    </row>
    <row r="144" spans="1:12">
      <c r="A144" s="52" t="s">
        <v>1167</v>
      </c>
      <c r="B144" s="10" t="s">
        <v>1859</v>
      </c>
      <c r="C144" s="52" t="s">
        <v>1290</v>
      </c>
      <c r="D144" s="52" t="str">
        <f t="shared" si="4"/>
        <v>FRADE-PBA-1350 (HP Compressor Trem 1)Delta Pressure - Primary Seal Gas Injection Filter|HiHi</v>
      </c>
      <c r="E144" s="89" t="str">
        <f t="shared" si="5"/>
        <v>HiHi</v>
      </c>
      <c r="F144" s="52"/>
      <c r="G144" s="52" t="s">
        <v>741</v>
      </c>
      <c r="H144" s="52" t="s">
        <v>736</v>
      </c>
      <c r="I144" s="52" t="s">
        <v>451</v>
      </c>
      <c r="J144" s="90"/>
      <c r="K144" s="52"/>
      <c r="L144" s="90" t="str">
        <f>IFERROR(TRIM(INDEX(_xlfn.TEXTSPLIT(Table3[[#This Row],[Name]],"|"),1,2)),"")</f>
        <v>Hi</v>
      </c>
    </row>
    <row r="145" spans="1:12">
      <c r="A145" s="33" t="s">
        <v>1167</v>
      </c>
      <c r="B145" s="10" t="s">
        <v>1859</v>
      </c>
      <c r="C145" s="33" t="s">
        <v>1291</v>
      </c>
      <c r="D145" s="52" t="str">
        <f t="shared" si="4"/>
        <v>FRADE-PBA-1350 (HP Compressor Trem 1)Delta Pressure - Primary Seal Gas Injection Filter|Lo</v>
      </c>
      <c r="E145" s="89" t="str">
        <f t="shared" si="5"/>
        <v>Lo</v>
      </c>
      <c r="F145" s="33"/>
      <c r="G145" s="33" t="s">
        <v>741</v>
      </c>
      <c r="H145" s="33" t="s">
        <v>736</v>
      </c>
      <c r="I145" s="33" t="s">
        <v>451</v>
      </c>
      <c r="J145" s="32"/>
      <c r="K145" s="33"/>
      <c r="L145" s="32" t="str">
        <f>IFERROR(TRIM(INDEX(_xlfn.TEXTSPLIT(Table3[[#This Row],[Name]],"|"),1,2)),"")</f>
        <v>HiHi</v>
      </c>
    </row>
    <row r="146" spans="1:12">
      <c r="A146" s="52" t="s">
        <v>1167</v>
      </c>
      <c r="B146" s="10" t="s">
        <v>1859</v>
      </c>
      <c r="C146" s="52" t="s">
        <v>1292</v>
      </c>
      <c r="D146" s="52" t="str">
        <f t="shared" si="4"/>
        <v>FRADE-PBA-1350 (HP Compressor Trem 1)Delta Pressure - Primary Seal Gas Injection Filter|LoLo</v>
      </c>
      <c r="E146" s="89" t="str">
        <f t="shared" si="5"/>
        <v>LoLo</v>
      </c>
      <c r="F146" s="52"/>
      <c r="G146" s="52" t="s">
        <v>741</v>
      </c>
      <c r="H146" s="52" t="s">
        <v>736</v>
      </c>
      <c r="I146" s="52" t="s">
        <v>451</v>
      </c>
      <c r="J146" s="90"/>
      <c r="K146" s="52"/>
      <c r="L146" s="90" t="str">
        <f>IFERROR(TRIM(INDEX(_xlfn.TEXTSPLIT(Table3[[#This Row],[Name]],"|"),1,2)),"")</f>
        <v>Lo</v>
      </c>
    </row>
    <row r="147" spans="1:12">
      <c r="A147" s="33" t="s">
        <v>1167</v>
      </c>
      <c r="B147" s="10" t="s">
        <v>1859</v>
      </c>
      <c r="C147" s="33" t="s">
        <v>1293</v>
      </c>
      <c r="D147" s="52" t="str">
        <f t="shared" si="4"/>
        <v>FRADE-PBA-1350 (HP Compressor Trem 1)Delta Pressure - Primary Seal Gas Injection Filter|Pre-alarm Hi</v>
      </c>
      <c r="E147" s="89" t="str">
        <f t="shared" si="5"/>
        <v>Pre-alarm Hi</v>
      </c>
      <c r="F147" s="33"/>
      <c r="G147" s="33" t="s">
        <v>741</v>
      </c>
      <c r="H147" s="33" t="s">
        <v>736</v>
      </c>
      <c r="I147" s="33" t="s">
        <v>451</v>
      </c>
      <c r="J147" s="32"/>
      <c r="K147" s="33"/>
      <c r="L147" s="32" t="str">
        <f>IFERROR(TRIM(INDEX(_xlfn.TEXTSPLIT(Table3[[#This Row],[Name]],"|"),1,2)),"")</f>
        <v>Pre-alarm Hi</v>
      </c>
    </row>
    <row r="148" spans="1:12">
      <c r="A148" s="52" t="s">
        <v>1167</v>
      </c>
      <c r="B148" s="10" t="s">
        <v>1859</v>
      </c>
      <c r="C148" s="52" t="s">
        <v>1294</v>
      </c>
      <c r="D148" s="52" t="str">
        <f t="shared" si="4"/>
        <v>FRADE-PBA-1350 (HP Compressor Trem 1)Delta Pressure - Primary Seal Gas Injection Filter|Pre-alarm Lo</v>
      </c>
      <c r="E148" s="89" t="str">
        <f t="shared" si="5"/>
        <v>Pre-alarm Lo</v>
      </c>
      <c r="F148" s="52"/>
      <c r="G148" s="52" t="s">
        <v>741</v>
      </c>
      <c r="H148" s="52" t="s">
        <v>736</v>
      </c>
      <c r="I148" s="52" t="s">
        <v>451</v>
      </c>
      <c r="J148" s="90"/>
      <c r="K148" s="52"/>
      <c r="L148" s="90" t="str">
        <f>IFERROR(TRIM(INDEX(_xlfn.TEXTSPLIT(Table3[[#This Row],[Name]],"|"),1,2)),"")</f>
        <v/>
      </c>
    </row>
    <row r="149" spans="1:12">
      <c r="A149" s="33" t="s">
        <v>1167</v>
      </c>
      <c r="B149" s="10" t="s">
        <v>1859</v>
      </c>
      <c r="C149" s="33" t="s">
        <v>1373</v>
      </c>
      <c r="D149" s="52" t="str">
        <f t="shared" si="4"/>
        <v>FRADE-PBA-1350 (HP Compressor Trem 1)Pressure - Primary Seal Gas to Flare DE (1)</v>
      </c>
      <c r="E149" s="89" t="str">
        <f t="shared" si="5"/>
        <v/>
      </c>
      <c r="F149" s="52" t="str">
        <f>VLOOKUP(D149,REF!$AA$1:$AB$149,2,0)</f>
        <v>FRTS-071-PI-1359A</v>
      </c>
      <c r="G149" s="33" t="s">
        <v>481</v>
      </c>
      <c r="H149" s="33" t="s">
        <v>451</v>
      </c>
      <c r="I149" s="33" t="s">
        <v>451</v>
      </c>
      <c r="J149" s="32" t="s">
        <v>1375</v>
      </c>
      <c r="K149" s="33"/>
      <c r="L149" s="32" t="str">
        <f>IFERROR(TRIM(INDEX(_xlfn.TEXTSPLIT(Table3[[#This Row],[Name]],"|"),1,2)),"")</f>
        <v>Hi</v>
      </c>
    </row>
    <row r="150" spans="1:12">
      <c r="A150" s="52" t="s">
        <v>1167</v>
      </c>
      <c r="B150" s="10" t="s">
        <v>1859</v>
      </c>
      <c r="C150" s="52" t="s">
        <v>1376</v>
      </c>
      <c r="D150" s="52" t="str">
        <f t="shared" si="4"/>
        <v>FRADE-PBA-1350 (HP Compressor Trem 1)Pressure - Primary Seal Gas to Flare DE (1)|Hi</v>
      </c>
      <c r="E150" s="89" t="str">
        <f t="shared" si="5"/>
        <v>Hi</v>
      </c>
      <c r="F150" s="52">
        <v>2.5</v>
      </c>
      <c r="G150" s="52" t="s">
        <v>481</v>
      </c>
      <c r="H150" s="52" t="s">
        <v>736</v>
      </c>
      <c r="I150" s="52" t="s">
        <v>451</v>
      </c>
      <c r="J150" s="90" t="s">
        <v>1375</v>
      </c>
      <c r="K150" s="52"/>
      <c r="L150" s="90" t="str">
        <f>IFERROR(TRIM(INDEX(_xlfn.TEXTSPLIT(Table3[[#This Row],[Name]],"|"),1,2)),"")</f>
        <v>HiHi</v>
      </c>
    </row>
    <row r="151" spans="1:12">
      <c r="A151" s="33" t="s">
        <v>1167</v>
      </c>
      <c r="B151" s="10" t="s">
        <v>1859</v>
      </c>
      <c r="C151" s="33" t="s">
        <v>1377</v>
      </c>
      <c r="D151" s="52" t="str">
        <f t="shared" si="4"/>
        <v>FRADE-PBA-1350 (HP Compressor Trem 1)Pressure - Primary Seal Gas to Flare DE (1)|HiHi</v>
      </c>
      <c r="E151" s="89" t="str">
        <f t="shared" si="5"/>
        <v>HiHi</v>
      </c>
      <c r="F151" s="33"/>
      <c r="G151" s="33" t="s">
        <v>481</v>
      </c>
      <c r="H151" s="33" t="s">
        <v>736</v>
      </c>
      <c r="I151" s="33" t="s">
        <v>451</v>
      </c>
      <c r="J151" s="32" t="s">
        <v>1375</v>
      </c>
      <c r="K151" s="33"/>
      <c r="L151" s="32" t="str">
        <f>IFERROR(TRIM(INDEX(_xlfn.TEXTSPLIT(Table3[[#This Row],[Name]],"|"),1,2)),"")</f>
        <v>Lo</v>
      </c>
    </row>
    <row r="152" spans="1:12">
      <c r="A152" s="52" t="s">
        <v>1167</v>
      </c>
      <c r="B152" s="10" t="s">
        <v>1859</v>
      </c>
      <c r="C152" s="52" t="s">
        <v>1378</v>
      </c>
      <c r="D152" s="52" t="str">
        <f t="shared" si="4"/>
        <v>FRADE-PBA-1350 (HP Compressor Trem 1)Pressure - Primary Seal Gas to Flare DE (1)|Lo</v>
      </c>
      <c r="E152" s="89" t="str">
        <f t="shared" si="5"/>
        <v>Lo</v>
      </c>
      <c r="F152" s="52"/>
      <c r="G152" s="52" t="s">
        <v>481</v>
      </c>
      <c r="H152" s="52" t="s">
        <v>736</v>
      </c>
      <c r="I152" s="52" t="s">
        <v>451</v>
      </c>
      <c r="J152" s="90" t="s">
        <v>1375</v>
      </c>
      <c r="K152" s="52"/>
      <c r="L152" s="90" t="str">
        <f>IFERROR(TRIM(INDEX(_xlfn.TEXTSPLIT(Table3[[#This Row],[Name]],"|"),1,2)),"")</f>
        <v>Pre-alarm Hi</v>
      </c>
    </row>
    <row r="153" spans="1:12">
      <c r="A153" s="33" t="s">
        <v>1167</v>
      </c>
      <c r="B153" s="10" t="s">
        <v>1859</v>
      </c>
      <c r="C153" s="33" t="s">
        <v>1379</v>
      </c>
      <c r="D153" s="52" t="str">
        <f t="shared" si="4"/>
        <v>FRADE-PBA-1350 (HP Compressor Trem 1)Pressure - Primary Seal Gas to Flare DE (1)|LoLo</v>
      </c>
      <c r="E153" s="89" t="str">
        <f t="shared" si="5"/>
        <v>LoLo</v>
      </c>
      <c r="F153" s="33">
        <v>0.15</v>
      </c>
      <c r="G153" s="33" t="s">
        <v>481</v>
      </c>
      <c r="H153" s="33" t="s">
        <v>736</v>
      </c>
      <c r="I153" s="33" t="s">
        <v>451</v>
      </c>
      <c r="J153" s="32" t="s">
        <v>1375</v>
      </c>
      <c r="K153" s="33"/>
      <c r="L153" s="32" t="str">
        <f>IFERROR(TRIM(INDEX(_xlfn.TEXTSPLIT(Table3[[#This Row],[Name]],"|"),1,2)),"")</f>
        <v/>
      </c>
    </row>
    <row r="154" spans="1:12">
      <c r="A154" s="52" t="s">
        <v>1167</v>
      </c>
      <c r="B154" s="10" t="s">
        <v>1859</v>
      </c>
      <c r="C154" s="52" t="s">
        <v>1380</v>
      </c>
      <c r="D154" s="52" t="str">
        <f t="shared" si="4"/>
        <v>FRADE-PBA-1350 (HP Compressor Trem 1)Pressure - Primary Seal Gas to Flare DE (2)</v>
      </c>
      <c r="E154" s="89" t="str">
        <f t="shared" si="5"/>
        <v/>
      </c>
      <c r="F154" s="52" t="str">
        <f>VLOOKUP(D154,REF!$AA$1:$AB$149,2,0)</f>
        <v>FRTS-071-PI-1359B</v>
      </c>
      <c r="G154" s="52" t="s">
        <v>481</v>
      </c>
      <c r="H154" s="52" t="s">
        <v>451</v>
      </c>
      <c r="I154" s="52" t="s">
        <v>451</v>
      </c>
      <c r="J154" s="90" t="s">
        <v>773</v>
      </c>
      <c r="K154" s="55"/>
      <c r="L154" s="90" t="str">
        <f>IFERROR(TRIM(INDEX(_xlfn.TEXTSPLIT(Table3[[#This Row],[Name]],"|"),1,2)),"")</f>
        <v>Hi</v>
      </c>
    </row>
    <row r="155" spans="1:12">
      <c r="A155" s="33" t="s">
        <v>1167</v>
      </c>
      <c r="B155" s="10" t="s">
        <v>1859</v>
      </c>
      <c r="C155" s="33" t="s">
        <v>1382</v>
      </c>
      <c r="D155" s="52" t="str">
        <f t="shared" si="4"/>
        <v>FRADE-PBA-1350 (HP Compressor Trem 1)Pressure - Primary Seal Gas to Flare DE (2)|Hi</v>
      </c>
      <c r="E155" s="89" t="str">
        <f t="shared" si="5"/>
        <v>Hi</v>
      </c>
      <c r="F155" s="33">
        <v>1</v>
      </c>
      <c r="G155" s="33" t="s">
        <v>481</v>
      </c>
      <c r="H155" s="33" t="s">
        <v>736</v>
      </c>
      <c r="I155" s="33" t="s">
        <v>451</v>
      </c>
      <c r="J155" s="32" t="s">
        <v>1375</v>
      </c>
      <c r="K155" s="55"/>
      <c r="L155" s="32" t="str">
        <f>IFERROR(TRIM(INDEX(_xlfn.TEXTSPLIT(Table3[[#This Row],[Name]],"|"),1,2)),"")</f>
        <v>HiHi</v>
      </c>
    </row>
    <row r="156" spans="1:12">
      <c r="A156" s="52" t="s">
        <v>1167</v>
      </c>
      <c r="B156" s="10" t="s">
        <v>1859</v>
      </c>
      <c r="C156" s="52" t="s">
        <v>1383</v>
      </c>
      <c r="D156" s="52" t="str">
        <f t="shared" si="4"/>
        <v>FRADE-PBA-1350 (HP Compressor Trem 1)Pressure - Primary Seal Gas to Flare DE (2)|HiHi</v>
      </c>
      <c r="E156" s="89" t="str">
        <f t="shared" si="5"/>
        <v>HiHi</v>
      </c>
      <c r="F156" s="52"/>
      <c r="G156" s="52" t="s">
        <v>481</v>
      </c>
      <c r="H156" s="52" t="s">
        <v>736</v>
      </c>
      <c r="I156" s="52" t="s">
        <v>451</v>
      </c>
      <c r="J156" s="90" t="s">
        <v>1375</v>
      </c>
      <c r="K156" s="55"/>
      <c r="L156" s="90" t="str">
        <f>IFERROR(TRIM(INDEX(_xlfn.TEXTSPLIT(Table3[[#This Row],[Name]],"|"),1,2)),"")</f>
        <v>Lo</v>
      </c>
    </row>
    <row r="157" spans="1:12">
      <c r="A157" s="33" t="s">
        <v>1167</v>
      </c>
      <c r="B157" s="10" t="s">
        <v>1859</v>
      </c>
      <c r="C157" s="33" t="s">
        <v>1384</v>
      </c>
      <c r="D157" s="52" t="str">
        <f t="shared" si="4"/>
        <v>FRADE-PBA-1350 (HP Compressor Trem 1)Pressure - Primary Seal Gas to Flare DE (2)|Lo</v>
      </c>
      <c r="E157" s="89" t="str">
        <f t="shared" si="5"/>
        <v>Lo</v>
      </c>
      <c r="F157" s="33">
        <v>0.25</v>
      </c>
      <c r="G157" s="33" t="s">
        <v>481</v>
      </c>
      <c r="H157" s="33" t="s">
        <v>736</v>
      </c>
      <c r="I157" s="33" t="s">
        <v>451</v>
      </c>
      <c r="J157" s="32" t="s">
        <v>1375</v>
      </c>
      <c r="K157" s="55"/>
      <c r="L157" s="32" t="str">
        <f>IFERROR(TRIM(INDEX(_xlfn.TEXTSPLIT(Table3[[#This Row],[Name]],"|"),1,2)),"")</f>
        <v>Pre-alarm Hi</v>
      </c>
    </row>
    <row r="158" spans="1:12">
      <c r="A158" s="52" t="s">
        <v>1167</v>
      </c>
      <c r="B158" s="10" t="s">
        <v>1859</v>
      </c>
      <c r="C158" s="52" t="s">
        <v>1385</v>
      </c>
      <c r="D158" s="52" t="str">
        <f t="shared" si="4"/>
        <v>FRADE-PBA-1350 (HP Compressor Trem 1)Pressure - Primary Seal Gas to Flare DE (2)|LoLo</v>
      </c>
      <c r="E158" s="89" t="str">
        <f t="shared" si="5"/>
        <v>LoLo</v>
      </c>
      <c r="F158" s="52"/>
      <c r="G158" s="52" t="s">
        <v>481</v>
      </c>
      <c r="H158" s="52" t="s">
        <v>736</v>
      </c>
      <c r="I158" s="52" t="s">
        <v>451</v>
      </c>
      <c r="J158" s="90" t="s">
        <v>1375</v>
      </c>
      <c r="K158" s="55"/>
      <c r="L158" s="90" t="str">
        <f>IFERROR(TRIM(INDEX(_xlfn.TEXTSPLIT(Table3[[#This Row],[Name]],"|"),1,2)),"")</f>
        <v/>
      </c>
    </row>
    <row r="159" spans="1:12">
      <c r="A159" s="33" t="s">
        <v>1167</v>
      </c>
      <c r="B159" s="10" t="s">
        <v>1859</v>
      </c>
      <c r="C159" s="33" t="s">
        <v>1386</v>
      </c>
      <c r="D159" s="52" t="str">
        <f t="shared" si="4"/>
        <v>FRADE-PBA-1350 (HP Compressor Trem 1)Pressure - Primary Seal Gas to Flare NDE (1)</v>
      </c>
      <c r="E159" s="89" t="str">
        <f t="shared" si="5"/>
        <v/>
      </c>
      <c r="F159" s="52" t="str">
        <f>VLOOKUP(D159,REF!$AA$1:$AB$149,2,0)</f>
        <v>FRTS-071-PI-1362A</v>
      </c>
      <c r="G159" s="33" t="s">
        <v>481</v>
      </c>
      <c r="H159" s="33" t="s">
        <v>451</v>
      </c>
      <c r="I159" s="33" t="s">
        <v>451</v>
      </c>
      <c r="J159" s="32" t="s">
        <v>1375</v>
      </c>
      <c r="K159" s="33"/>
      <c r="L159" s="32" t="str">
        <f>IFERROR(TRIM(INDEX(_xlfn.TEXTSPLIT(Table3[[#This Row],[Name]],"|"),1,2)),"")</f>
        <v>Hi</v>
      </c>
    </row>
    <row r="160" spans="1:12">
      <c r="A160" s="52" t="s">
        <v>1167</v>
      </c>
      <c r="B160" s="10" t="s">
        <v>1859</v>
      </c>
      <c r="C160" s="52" t="s">
        <v>1388</v>
      </c>
      <c r="D160" s="52" t="str">
        <f t="shared" si="4"/>
        <v>FRADE-PBA-1350 (HP Compressor Trem 1)Pressure - Primary Seal Gas to Flare NDE (1)|Hi</v>
      </c>
      <c r="E160" s="89" t="str">
        <f t="shared" si="5"/>
        <v>Hi</v>
      </c>
      <c r="F160" s="52"/>
      <c r="G160" s="52" t="s">
        <v>481</v>
      </c>
      <c r="H160" s="52" t="s">
        <v>736</v>
      </c>
      <c r="I160" s="52" t="s">
        <v>451</v>
      </c>
      <c r="J160" s="90" t="s">
        <v>1375</v>
      </c>
      <c r="K160" s="52"/>
      <c r="L160" s="90" t="str">
        <f>IFERROR(TRIM(INDEX(_xlfn.TEXTSPLIT(Table3[[#This Row],[Name]],"|"),1,2)),"")</f>
        <v>HiHi</v>
      </c>
    </row>
    <row r="161" spans="1:12">
      <c r="A161" s="33" t="s">
        <v>1167</v>
      </c>
      <c r="B161" s="10" t="s">
        <v>1859</v>
      </c>
      <c r="C161" s="33" t="s">
        <v>1389</v>
      </c>
      <c r="D161" s="52" t="str">
        <f t="shared" si="4"/>
        <v>FRADE-PBA-1350 (HP Compressor Trem 1)Pressure - Primary Seal Gas to Flare NDE (1)|HiHi</v>
      </c>
      <c r="E161" s="89" t="str">
        <f t="shared" si="5"/>
        <v>HiHi</v>
      </c>
      <c r="F161" s="33">
        <v>2.5</v>
      </c>
      <c r="G161" s="33" t="s">
        <v>481</v>
      </c>
      <c r="H161" s="33" t="s">
        <v>736</v>
      </c>
      <c r="I161" s="33" t="s">
        <v>451</v>
      </c>
      <c r="J161" s="32" t="s">
        <v>1375</v>
      </c>
      <c r="K161" s="33"/>
      <c r="L161" s="32" t="str">
        <f>IFERROR(TRIM(INDEX(_xlfn.TEXTSPLIT(Table3[[#This Row],[Name]],"|"),1,2)),"")</f>
        <v>Lo</v>
      </c>
    </row>
    <row r="162" spans="1:12">
      <c r="A162" s="52" t="s">
        <v>1167</v>
      </c>
      <c r="B162" s="10" t="s">
        <v>1859</v>
      </c>
      <c r="C162" s="52" t="s">
        <v>1390</v>
      </c>
      <c r="D162" s="52" t="str">
        <f t="shared" si="4"/>
        <v>FRADE-PBA-1350 (HP Compressor Trem 1)Pressure - Primary Seal Gas to Flare NDE (1)|Lo</v>
      </c>
      <c r="E162" s="89" t="str">
        <f t="shared" si="5"/>
        <v>Lo</v>
      </c>
      <c r="F162" s="52"/>
      <c r="G162" s="52" t="s">
        <v>481</v>
      </c>
      <c r="H162" s="52" t="s">
        <v>736</v>
      </c>
      <c r="I162" s="52" t="s">
        <v>451</v>
      </c>
      <c r="J162" s="90" t="s">
        <v>1375</v>
      </c>
      <c r="K162" s="52"/>
      <c r="L162" s="90" t="str">
        <f>IFERROR(TRIM(INDEX(_xlfn.TEXTSPLIT(Table3[[#This Row],[Name]],"|"),1,2)),"")</f>
        <v>Pre-alarm Hi</v>
      </c>
    </row>
    <row r="163" spans="1:12">
      <c r="A163" s="33" t="s">
        <v>1167</v>
      </c>
      <c r="B163" s="10" t="s">
        <v>1859</v>
      </c>
      <c r="C163" s="33" t="s">
        <v>1391</v>
      </c>
      <c r="D163" s="52" t="str">
        <f t="shared" si="4"/>
        <v>FRADE-PBA-1350 (HP Compressor Trem 1)Pressure - Primary Seal Gas to Flare NDE (1)|LoLo</v>
      </c>
      <c r="E163" s="89" t="str">
        <f t="shared" si="5"/>
        <v>LoLo</v>
      </c>
      <c r="F163" s="33">
        <v>0.15</v>
      </c>
      <c r="G163" s="33" t="s">
        <v>481</v>
      </c>
      <c r="H163" s="33" t="s">
        <v>736</v>
      </c>
      <c r="I163" s="33" t="s">
        <v>451</v>
      </c>
      <c r="J163" s="32" t="s">
        <v>1375</v>
      </c>
      <c r="K163" s="33"/>
      <c r="L163" s="32" t="str">
        <f>IFERROR(TRIM(INDEX(_xlfn.TEXTSPLIT(Table3[[#This Row],[Name]],"|"),1,2)),"")</f>
        <v/>
      </c>
    </row>
    <row r="164" spans="1:12">
      <c r="A164" s="52" t="s">
        <v>1167</v>
      </c>
      <c r="B164" s="10" t="s">
        <v>1859</v>
      </c>
      <c r="C164" s="52" t="s">
        <v>1392</v>
      </c>
      <c r="D164" s="52" t="str">
        <f t="shared" si="4"/>
        <v>FRADE-PBA-1350 (HP Compressor Trem 1)Pressure - Primary Seal Gas to Flare NDE (2)</v>
      </c>
      <c r="E164" s="89" t="str">
        <f t="shared" si="5"/>
        <v/>
      </c>
      <c r="F164" s="52" t="str">
        <f>VLOOKUP(D164,REF!$AA$1:$AB$149,2,0)</f>
        <v>FRTS-071-PI-1362B</v>
      </c>
      <c r="G164" s="52" t="s">
        <v>481</v>
      </c>
      <c r="H164" s="52" t="s">
        <v>451</v>
      </c>
      <c r="I164" s="52" t="s">
        <v>451</v>
      </c>
      <c r="J164" s="90" t="s">
        <v>773</v>
      </c>
      <c r="K164" s="55"/>
      <c r="L164" s="90" t="str">
        <f>IFERROR(TRIM(INDEX(_xlfn.TEXTSPLIT(Table3[[#This Row],[Name]],"|"),1,2)),"")</f>
        <v>Hi</v>
      </c>
    </row>
    <row r="165" spans="1:12">
      <c r="A165" s="33" t="s">
        <v>1167</v>
      </c>
      <c r="B165" s="10" t="s">
        <v>1859</v>
      </c>
      <c r="C165" s="33" t="s">
        <v>1394</v>
      </c>
      <c r="D165" s="52" t="str">
        <f t="shared" si="4"/>
        <v>FRADE-PBA-1350 (HP Compressor Trem 1)Pressure - Primary Seal Gas to Flare NDE (2)|Hi</v>
      </c>
      <c r="E165" s="89" t="str">
        <f t="shared" si="5"/>
        <v>Hi</v>
      </c>
      <c r="F165" s="33">
        <v>1</v>
      </c>
      <c r="G165" s="33" t="s">
        <v>481</v>
      </c>
      <c r="H165" s="33" t="s">
        <v>736</v>
      </c>
      <c r="I165" s="33" t="s">
        <v>451</v>
      </c>
      <c r="J165" s="32" t="s">
        <v>1375</v>
      </c>
      <c r="K165" s="55"/>
      <c r="L165" s="32" t="str">
        <f>IFERROR(TRIM(INDEX(_xlfn.TEXTSPLIT(Table3[[#This Row],[Name]],"|"),1,2)),"")</f>
        <v>HiHi</v>
      </c>
    </row>
    <row r="166" spans="1:12">
      <c r="A166" s="52" t="s">
        <v>1167</v>
      </c>
      <c r="B166" s="10" t="s">
        <v>1859</v>
      </c>
      <c r="C166" s="52" t="s">
        <v>1395</v>
      </c>
      <c r="D166" s="52" t="str">
        <f t="shared" si="4"/>
        <v>FRADE-PBA-1350 (HP Compressor Trem 1)Pressure - Primary Seal Gas to Flare NDE (2)|HiHi</v>
      </c>
      <c r="E166" s="89" t="str">
        <f t="shared" si="5"/>
        <v>HiHi</v>
      </c>
      <c r="F166" s="52"/>
      <c r="G166" s="52" t="s">
        <v>481</v>
      </c>
      <c r="H166" s="52" t="s">
        <v>736</v>
      </c>
      <c r="I166" s="52" t="s">
        <v>451</v>
      </c>
      <c r="J166" s="90" t="s">
        <v>1375</v>
      </c>
      <c r="K166" s="55"/>
      <c r="L166" s="90" t="str">
        <f>IFERROR(TRIM(INDEX(_xlfn.TEXTSPLIT(Table3[[#This Row],[Name]],"|"),1,2)),"")</f>
        <v>Lo</v>
      </c>
    </row>
    <row r="167" spans="1:12">
      <c r="A167" s="33" t="s">
        <v>1167</v>
      </c>
      <c r="B167" s="10" t="s">
        <v>1859</v>
      </c>
      <c r="C167" s="33" t="s">
        <v>1396</v>
      </c>
      <c r="D167" s="52" t="str">
        <f t="shared" si="4"/>
        <v>FRADE-PBA-1350 (HP Compressor Trem 1)Pressure - Primary Seal Gas to Flare NDE (2)|Lo</v>
      </c>
      <c r="E167" s="89" t="str">
        <f t="shared" si="5"/>
        <v>Lo</v>
      </c>
      <c r="F167" s="33">
        <v>0.25</v>
      </c>
      <c r="G167" s="33" t="s">
        <v>481</v>
      </c>
      <c r="H167" s="33" t="s">
        <v>736</v>
      </c>
      <c r="I167" s="33" t="s">
        <v>451</v>
      </c>
      <c r="J167" s="32" t="s">
        <v>1375</v>
      </c>
      <c r="K167" s="55"/>
      <c r="L167" s="32" t="str">
        <f>IFERROR(TRIM(INDEX(_xlfn.TEXTSPLIT(Table3[[#This Row],[Name]],"|"),1,2)),"")</f>
        <v>Pre-alarm Hi</v>
      </c>
    </row>
    <row r="168" spans="1:12">
      <c r="A168" s="52" t="s">
        <v>1167</v>
      </c>
      <c r="B168" s="10" t="s">
        <v>1859</v>
      </c>
      <c r="C168" s="52" t="s">
        <v>1397</v>
      </c>
      <c r="D168" s="52" t="str">
        <f t="shared" si="4"/>
        <v>FRADE-PBA-1350 (HP Compressor Trem 1)Pressure - Primary Seal Gas to Flare NDE (2)|LoLo</v>
      </c>
      <c r="E168" s="89" t="str">
        <f t="shared" si="5"/>
        <v>LoLo</v>
      </c>
      <c r="F168" s="52"/>
      <c r="G168" s="52" t="s">
        <v>481</v>
      </c>
      <c r="H168" s="52" t="s">
        <v>736</v>
      </c>
      <c r="I168" s="52" t="s">
        <v>451</v>
      </c>
      <c r="J168" s="90" t="s">
        <v>1375</v>
      </c>
      <c r="K168" s="55"/>
      <c r="L168" s="90" t="str">
        <f>IFERROR(TRIM(INDEX(_xlfn.TEXTSPLIT(Table3[[#This Row],[Name]],"|"),1,2)),"")</f>
        <v/>
      </c>
    </row>
    <row r="169" spans="1:12">
      <c r="A169" s="33" t="s">
        <v>1167</v>
      </c>
      <c r="B169" s="10" t="s">
        <v>1859</v>
      </c>
      <c r="C169" s="33" t="s">
        <v>1398</v>
      </c>
      <c r="D169" s="52" t="str">
        <f t="shared" si="4"/>
        <v>FRADE-PBA-1350 (HP Compressor Trem 1)Flow - Primary Seal Gas to Flare DE (1)</v>
      </c>
      <c r="E169" s="89" t="str">
        <f t="shared" si="5"/>
        <v/>
      </c>
      <c r="F169" s="52" t="str">
        <f>VLOOKUP(D169,REF!$AA$1:$AB$149,2,0)</f>
        <v>FRTS_OPC_FIT_1363</v>
      </c>
      <c r="G169" s="33" t="s">
        <v>919</v>
      </c>
      <c r="H169" s="33" t="s">
        <v>451</v>
      </c>
      <c r="I169" s="33" t="s">
        <v>451</v>
      </c>
      <c r="J169" s="32" t="s">
        <v>773</v>
      </c>
      <c r="K169" s="55"/>
      <c r="L169" s="32" t="str">
        <f>IFERROR(TRIM(INDEX(_xlfn.TEXTSPLIT(Table3[[#This Row],[Name]],"|"),1,2)),"")</f>
        <v>Hi</v>
      </c>
    </row>
    <row r="170" spans="1:12">
      <c r="A170" s="52" t="s">
        <v>1167</v>
      </c>
      <c r="B170" s="10" t="s">
        <v>1859</v>
      </c>
      <c r="C170" s="52" t="s">
        <v>1400</v>
      </c>
      <c r="D170" s="52" t="str">
        <f t="shared" si="4"/>
        <v>FRADE-PBA-1350 (HP Compressor Trem 1)Flow - Primary Seal Gas to Flare DE (1)|Hi</v>
      </c>
      <c r="E170" s="89" t="str">
        <f t="shared" si="5"/>
        <v>Hi</v>
      </c>
      <c r="F170" s="52">
        <v>6</v>
      </c>
      <c r="G170" s="52" t="s">
        <v>919</v>
      </c>
      <c r="H170" s="52" t="s">
        <v>736</v>
      </c>
      <c r="I170" s="52" t="s">
        <v>451</v>
      </c>
      <c r="J170" s="90" t="s">
        <v>1375</v>
      </c>
      <c r="K170" s="55"/>
      <c r="L170" s="90" t="str">
        <f>IFERROR(TRIM(INDEX(_xlfn.TEXTSPLIT(Table3[[#This Row],[Name]],"|"),1,2)),"")</f>
        <v>HiHi</v>
      </c>
    </row>
    <row r="171" spans="1:12">
      <c r="A171" s="33" t="s">
        <v>1167</v>
      </c>
      <c r="B171" s="10" t="s">
        <v>1859</v>
      </c>
      <c r="C171" s="33" t="s">
        <v>1401</v>
      </c>
      <c r="D171" s="52" t="str">
        <f t="shared" si="4"/>
        <v>FRADE-PBA-1350 (HP Compressor Trem 1)Flow - Primary Seal Gas to Flare DE (1)|HiHi</v>
      </c>
      <c r="E171" s="89" t="str">
        <f t="shared" si="5"/>
        <v>HiHi</v>
      </c>
      <c r="F171" s="33"/>
      <c r="G171" s="33" t="s">
        <v>919</v>
      </c>
      <c r="H171" s="33" t="s">
        <v>736</v>
      </c>
      <c r="I171" s="33" t="s">
        <v>451</v>
      </c>
      <c r="J171" s="32" t="s">
        <v>1375</v>
      </c>
      <c r="K171" s="55"/>
      <c r="L171" s="32" t="str">
        <f>IFERROR(TRIM(INDEX(_xlfn.TEXTSPLIT(Table3[[#This Row],[Name]],"|"),1,2)),"")</f>
        <v>Lo</v>
      </c>
    </row>
    <row r="172" spans="1:12">
      <c r="A172" s="52" t="s">
        <v>1167</v>
      </c>
      <c r="B172" s="10" t="s">
        <v>1859</v>
      </c>
      <c r="C172" s="52" t="s">
        <v>1402</v>
      </c>
      <c r="D172" s="52" t="str">
        <f t="shared" si="4"/>
        <v>FRADE-PBA-1350 (HP Compressor Trem 1)Flow - Primary Seal Gas to Flare DE (1)|Lo</v>
      </c>
      <c r="E172" s="89" t="str">
        <f t="shared" si="5"/>
        <v>Lo</v>
      </c>
      <c r="F172" s="52">
        <v>0.5</v>
      </c>
      <c r="G172" s="52" t="s">
        <v>919</v>
      </c>
      <c r="H172" s="52" t="s">
        <v>736</v>
      </c>
      <c r="I172" s="52" t="s">
        <v>451</v>
      </c>
      <c r="J172" s="90" t="s">
        <v>1375</v>
      </c>
      <c r="K172" s="55"/>
      <c r="L172" s="90" t="str">
        <f>IFERROR(TRIM(INDEX(_xlfn.TEXTSPLIT(Table3[[#This Row],[Name]],"|"),1,2)),"")</f>
        <v>Pre-alarm Hi</v>
      </c>
    </row>
    <row r="173" spans="1:12">
      <c r="A173" s="33" t="s">
        <v>1167</v>
      </c>
      <c r="B173" s="10" t="s">
        <v>1859</v>
      </c>
      <c r="C173" s="33" t="s">
        <v>1403</v>
      </c>
      <c r="D173" s="52" t="str">
        <f t="shared" si="4"/>
        <v>FRADE-PBA-1350 (HP Compressor Trem 1)Flow - Primary Seal Gas to Flare DE (1)|LoLo</v>
      </c>
      <c r="E173" s="89" t="str">
        <f t="shared" si="5"/>
        <v>LoLo</v>
      </c>
      <c r="F173" s="33"/>
      <c r="G173" s="33" t="s">
        <v>919</v>
      </c>
      <c r="H173" s="33" t="s">
        <v>736</v>
      </c>
      <c r="I173" s="33" t="s">
        <v>451</v>
      </c>
      <c r="J173" s="32" t="s">
        <v>1375</v>
      </c>
      <c r="K173" s="55"/>
      <c r="L173" s="32" t="str">
        <f>IFERROR(TRIM(INDEX(_xlfn.TEXTSPLIT(Table3[[#This Row],[Name]],"|"),1,2)),"")</f>
        <v/>
      </c>
    </row>
    <row r="174" spans="1:12">
      <c r="A174" s="52" t="s">
        <v>1167</v>
      </c>
      <c r="B174" s="10" t="s">
        <v>1859</v>
      </c>
      <c r="C174" s="52" t="s">
        <v>1404</v>
      </c>
      <c r="D174" s="52" t="str">
        <f t="shared" si="4"/>
        <v>FRADE-PBA-1350 (HP Compressor Trem 1)Flow - Primary Seal Gas to Flare NDE (1)</v>
      </c>
      <c r="E174" s="89" t="str">
        <f t="shared" si="5"/>
        <v/>
      </c>
      <c r="F174" s="52" t="str">
        <f>VLOOKUP(D174,REF!$AA$1:$AB$149,2,0)</f>
        <v>FRTS_OPC_FIT_1360</v>
      </c>
      <c r="G174" s="52" t="s">
        <v>919</v>
      </c>
      <c r="H174" s="52" t="s">
        <v>451</v>
      </c>
      <c r="I174" s="52" t="s">
        <v>451</v>
      </c>
      <c r="J174" s="90" t="s">
        <v>773</v>
      </c>
      <c r="K174" s="55"/>
      <c r="L174" s="90" t="str">
        <f>IFERROR(TRIM(INDEX(_xlfn.TEXTSPLIT(Table3[[#This Row],[Name]],"|"),1,2)),"")</f>
        <v>Hi</v>
      </c>
    </row>
    <row r="175" spans="1:12">
      <c r="A175" s="33" t="s">
        <v>1167</v>
      </c>
      <c r="B175" s="10" t="s">
        <v>1859</v>
      </c>
      <c r="C175" s="33" t="s">
        <v>1406</v>
      </c>
      <c r="D175" s="52" t="str">
        <f t="shared" si="4"/>
        <v>FRADE-PBA-1350 (HP Compressor Trem 1)Flow - Primary Seal Gas to Flare NDE (1)|Hi</v>
      </c>
      <c r="E175" s="89" t="str">
        <f t="shared" si="5"/>
        <v>Hi</v>
      </c>
      <c r="F175" s="33">
        <v>6</v>
      </c>
      <c r="G175" s="33" t="s">
        <v>919</v>
      </c>
      <c r="H175" s="33" t="s">
        <v>736</v>
      </c>
      <c r="I175" s="33" t="s">
        <v>451</v>
      </c>
      <c r="J175" s="32" t="s">
        <v>1375</v>
      </c>
      <c r="K175" s="55"/>
      <c r="L175" s="32" t="str">
        <f>IFERROR(TRIM(INDEX(_xlfn.TEXTSPLIT(Table3[[#This Row],[Name]],"|"),1,2)),"")</f>
        <v>Lo</v>
      </c>
    </row>
    <row r="176" spans="1:12">
      <c r="A176" s="52" t="s">
        <v>1167</v>
      </c>
      <c r="B176" s="10" t="s">
        <v>1859</v>
      </c>
      <c r="C176" s="52" t="s">
        <v>1407</v>
      </c>
      <c r="D176" s="52" t="str">
        <f t="shared" si="4"/>
        <v>FRADE-PBA-1350 (HP Compressor Trem 1)Flow - Primary Seal Gas to Flare NDE (1)|HiHi</v>
      </c>
      <c r="E176" s="89" t="str">
        <f t="shared" si="5"/>
        <v>HiHi</v>
      </c>
      <c r="F176" s="52"/>
      <c r="G176" s="52" t="s">
        <v>919</v>
      </c>
      <c r="H176" s="52" t="s">
        <v>736</v>
      </c>
      <c r="I176" s="52" t="s">
        <v>451</v>
      </c>
      <c r="J176" s="90" t="s">
        <v>1375</v>
      </c>
      <c r="K176" s="55"/>
      <c r="L176" s="90" t="str">
        <f>IFERROR(TRIM(INDEX(_xlfn.TEXTSPLIT(Table3[[#This Row],[Name]],"|"),1,2)),"")</f>
        <v>Pre-alarm Hi</v>
      </c>
    </row>
    <row r="177" spans="1:12">
      <c r="A177" s="33" t="s">
        <v>1167</v>
      </c>
      <c r="B177" s="10" t="s">
        <v>1859</v>
      </c>
      <c r="C177" s="33" t="s">
        <v>1408</v>
      </c>
      <c r="D177" s="52" t="str">
        <f t="shared" si="4"/>
        <v>FRADE-PBA-1350 (HP Compressor Trem 1)Flow - Primary Seal Gas to Flare NDE (1)|Lo</v>
      </c>
      <c r="E177" s="89" t="str">
        <f t="shared" si="5"/>
        <v>Lo</v>
      </c>
      <c r="F177" s="33">
        <v>0.5</v>
      </c>
      <c r="G177" s="33" t="s">
        <v>919</v>
      </c>
      <c r="H177" s="33" t="s">
        <v>736</v>
      </c>
      <c r="I177" s="33" t="s">
        <v>451</v>
      </c>
      <c r="J177" s="32" t="s">
        <v>1375</v>
      </c>
      <c r="K177" s="55"/>
      <c r="L177" s="32" t="str">
        <f>IFERROR(TRIM(INDEX(_xlfn.TEXTSPLIT(Table3[[#This Row],[Name]],"|"),1,2)),"")</f>
        <v>Pre-alarm Lo</v>
      </c>
    </row>
    <row r="178" spans="1:12">
      <c r="A178" s="52" t="s">
        <v>1167</v>
      </c>
      <c r="B178" s="10" t="s">
        <v>1859</v>
      </c>
      <c r="C178" s="52" t="s">
        <v>1409</v>
      </c>
      <c r="D178" s="52" t="str">
        <f t="shared" si="4"/>
        <v>FRADE-PBA-1350 (HP Compressor Trem 1)Flow - Primary Seal Gas to Flare NDE (1)|LoLo</v>
      </c>
      <c r="E178" s="89" t="str">
        <f t="shared" si="5"/>
        <v>LoLo</v>
      </c>
      <c r="F178" s="52"/>
      <c r="G178" s="52" t="s">
        <v>919</v>
      </c>
      <c r="H178" s="52" t="s">
        <v>736</v>
      </c>
      <c r="I178" s="52" t="s">
        <v>451</v>
      </c>
      <c r="J178" s="90" t="s">
        <v>1375</v>
      </c>
      <c r="K178" s="55"/>
      <c r="L178" s="90" t="str">
        <f>IFERROR(TRIM(INDEX(_xlfn.TEXTSPLIT(Table3[[#This Row],[Name]],"|"),1,2)),"")</f>
        <v/>
      </c>
    </row>
    <row r="179" spans="1:12">
      <c r="A179" s="33" t="s">
        <v>1167</v>
      </c>
      <c r="B179" s="10" t="s">
        <v>1859</v>
      </c>
      <c r="C179" s="33" t="s">
        <v>1414</v>
      </c>
      <c r="D179" s="52" t="str">
        <f t="shared" si="4"/>
        <v>FRADE-PBA-1350 (HP Compressor Trem 1)Keyphasor - Gear Casing HS Shaft</v>
      </c>
      <c r="E179" s="89" t="str">
        <f t="shared" si="5"/>
        <v/>
      </c>
      <c r="F179" s="52" t="str">
        <f>VLOOKUP(D179,REF!$AA$1:$AB$149,2,0)</f>
        <v>FRTS-071-XE-1398</v>
      </c>
      <c r="G179" s="55"/>
      <c r="H179" s="33" t="s">
        <v>474</v>
      </c>
      <c r="I179" s="33" t="s">
        <v>474</v>
      </c>
      <c r="J179" s="32" t="s">
        <v>773</v>
      </c>
      <c r="K179" s="55"/>
      <c r="L179" s="32" t="str">
        <f>IFERROR(TRIM(INDEX(_xlfn.TEXTSPLIT(Table3[[#This Row],[Name]],"|"),1,2)),"")</f>
        <v/>
      </c>
    </row>
    <row r="180" spans="1:12">
      <c r="A180" s="52" t="s">
        <v>1167</v>
      </c>
      <c r="B180" s="10" t="s">
        <v>1859</v>
      </c>
      <c r="C180" s="52" t="s">
        <v>1417</v>
      </c>
      <c r="D180" s="52" t="str">
        <f t="shared" si="4"/>
        <v>FRADE-PBA-1350 (HP Compressor Trem 1)Keyphasor - Gear Casing LS Shaft</v>
      </c>
      <c r="E180" s="89" t="str">
        <f t="shared" si="5"/>
        <v/>
      </c>
      <c r="F180" s="52" t="str">
        <f>VLOOKUP(D180,REF!$AA$1:$AB$149,2,0)</f>
        <v>FRTS-071-XE-1319</v>
      </c>
      <c r="G180" s="55"/>
      <c r="H180" s="52" t="s">
        <v>474</v>
      </c>
      <c r="I180" s="52" t="s">
        <v>474</v>
      </c>
      <c r="J180" s="90" t="s">
        <v>773</v>
      </c>
      <c r="K180" s="55"/>
      <c r="L180" s="90" t="str">
        <f>IFERROR(TRIM(INDEX(_xlfn.TEXTSPLIT(Table3[[#This Row],[Name]],"|"),1,2)),"")</f>
        <v/>
      </c>
    </row>
    <row r="181" spans="1:12">
      <c r="A181" s="33" t="s">
        <v>1167</v>
      </c>
      <c r="B181" s="10" t="s">
        <v>1859</v>
      </c>
      <c r="C181" s="33" t="s">
        <v>1445</v>
      </c>
      <c r="D181" s="52" t="str">
        <f t="shared" si="4"/>
        <v>FRADE-PBA-1350 (HP Compressor Trem 1)Pressure - Primary Seal Gas Injection</v>
      </c>
      <c r="E181" s="89" t="str">
        <f t="shared" si="5"/>
        <v/>
      </c>
      <c r="F181" s="52" t="str">
        <f>VLOOKUP(D181,REF!$AA$1:$AB$149,2,0)</f>
        <v>FRTS-PT-1357A</v>
      </c>
      <c r="G181" s="33"/>
      <c r="H181" s="33" t="s">
        <v>451</v>
      </c>
      <c r="I181" s="33" t="s">
        <v>451</v>
      </c>
      <c r="J181" s="32"/>
      <c r="K181" s="33"/>
      <c r="L181" s="32" t="str">
        <f>IFERROR(TRIM(INDEX(_xlfn.TEXTSPLIT(Table3[[#This Row],[Name]],"|"),1,2)),"")</f>
        <v/>
      </c>
    </row>
    <row r="182" spans="1:12">
      <c r="A182" s="52" t="s">
        <v>1167</v>
      </c>
      <c r="B182" s="10" t="s">
        <v>1859</v>
      </c>
      <c r="C182" s="52" t="s">
        <v>1447</v>
      </c>
      <c r="D182" s="52" t="str">
        <f t="shared" si="4"/>
        <v>FRADE-PBA-1350 (HP Compressor Trem 1)Pressure - Primary Seal Gas Injection|Hi</v>
      </c>
      <c r="E182" s="89" t="str">
        <f t="shared" si="5"/>
        <v>Hi</v>
      </c>
      <c r="F182" s="52"/>
      <c r="G182" s="52"/>
      <c r="H182" s="52" t="s">
        <v>736</v>
      </c>
      <c r="I182" s="52" t="s">
        <v>451</v>
      </c>
      <c r="J182" s="90"/>
      <c r="K182" s="52"/>
      <c r="L182" s="90" t="str">
        <f>IFERROR(TRIM(INDEX(_xlfn.TEXTSPLIT(Table3[[#This Row],[Name]],"|"),1,2)),"")</f>
        <v/>
      </c>
    </row>
    <row r="183" spans="1:12">
      <c r="A183" s="33" t="s">
        <v>1167</v>
      </c>
      <c r="B183" s="10" t="s">
        <v>1859</v>
      </c>
      <c r="C183" s="33" t="s">
        <v>1448</v>
      </c>
      <c r="D183" s="52" t="str">
        <f t="shared" si="4"/>
        <v>FRADE-PBA-1350 (HP Compressor Trem 1)Pressure - Primary Seal Gas Injection|HiHi</v>
      </c>
      <c r="E183" s="89" t="str">
        <f t="shared" si="5"/>
        <v>HiHi</v>
      </c>
      <c r="F183" s="33"/>
      <c r="G183" s="33"/>
      <c r="H183" s="33" t="s">
        <v>736</v>
      </c>
      <c r="I183" s="33" t="s">
        <v>451</v>
      </c>
      <c r="J183" s="32"/>
      <c r="K183" s="33"/>
      <c r="L183" s="32" t="str">
        <f>IFERROR(TRIM(INDEX(_xlfn.TEXTSPLIT(Table3[[#This Row],[Name]],"|"),1,2)),"")</f>
        <v/>
      </c>
    </row>
    <row r="184" spans="1:12">
      <c r="A184" s="52" t="s">
        <v>1167</v>
      </c>
      <c r="B184" s="10" t="s">
        <v>1859</v>
      </c>
      <c r="C184" s="52" t="s">
        <v>1449</v>
      </c>
      <c r="D184" s="52" t="str">
        <f t="shared" si="4"/>
        <v>FRADE-PBA-1350 (HP Compressor Trem 1)Pressure - Primary Seal Gas Injection|Lo</v>
      </c>
      <c r="E184" s="89" t="str">
        <f t="shared" si="5"/>
        <v>Lo</v>
      </c>
      <c r="F184" s="52"/>
      <c r="G184" s="52"/>
      <c r="H184" s="52" t="s">
        <v>736</v>
      </c>
      <c r="I184" s="52" t="s">
        <v>451</v>
      </c>
      <c r="J184" s="90"/>
      <c r="K184" s="52"/>
      <c r="L184" s="90" t="str">
        <f>IFERROR(TRIM(INDEX(_xlfn.TEXTSPLIT(Table3[[#This Row],[Name]],"|"),1,2)),"")</f>
        <v/>
      </c>
    </row>
    <row r="185" spans="1:12">
      <c r="A185" s="33" t="s">
        <v>1167</v>
      </c>
      <c r="B185" s="10" t="s">
        <v>1859</v>
      </c>
      <c r="C185" s="33" t="s">
        <v>1450</v>
      </c>
      <c r="D185" s="52" t="str">
        <f t="shared" si="4"/>
        <v>FRADE-PBA-1350 (HP Compressor Trem 1)Pressure - Primary Seal Gas Injection|LoLo</v>
      </c>
      <c r="E185" s="89" t="str">
        <f t="shared" si="5"/>
        <v>LoLo</v>
      </c>
      <c r="F185" s="33"/>
      <c r="G185" s="33"/>
      <c r="H185" s="33" t="s">
        <v>736</v>
      </c>
      <c r="I185" s="33" t="s">
        <v>451</v>
      </c>
      <c r="J185" s="32"/>
      <c r="K185" s="33"/>
      <c r="L185" s="32" t="str">
        <f>IFERROR(TRIM(INDEX(_xlfn.TEXTSPLIT(Table3[[#This Row],[Name]],"|"),1,2)),"")</f>
        <v/>
      </c>
    </row>
    <row r="186" spans="1:12">
      <c r="A186" s="52" t="s">
        <v>1167</v>
      </c>
      <c r="B186" s="10" t="s">
        <v>1859</v>
      </c>
      <c r="C186" s="52" t="s">
        <v>1451</v>
      </c>
      <c r="D186" s="52" t="str">
        <f t="shared" si="4"/>
        <v>FRADE-PBA-1350 (HP Compressor Trem 1)Pressure - Primary Seal Gas Injection|Pre-alarm Hi</v>
      </c>
      <c r="E186" s="89" t="str">
        <f t="shared" si="5"/>
        <v>Pre-alarm Hi</v>
      </c>
      <c r="F186" s="52"/>
      <c r="G186" s="52"/>
      <c r="H186" s="52" t="s">
        <v>736</v>
      </c>
      <c r="I186" s="52" t="s">
        <v>451</v>
      </c>
      <c r="J186" s="90"/>
      <c r="K186" s="52"/>
      <c r="L186" s="90" t="str">
        <f>IFERROR(TRIM(INDEX(_xlfn.TEXTSPLIT(Table3[[#This Row],[Name]],"|"),1,2)),"")</f>
        <v/>
      </c>
    </row>
    <row r="187" spans="1:12">
      <c r="A187" s="33" t="s">
        <v>1167</v>
      </c>
      <c r="B187" s="10" t="s">
        <v>1859</v>
      </c>
      <c r="C187" s="33" t="s">
        <v>1452</v>
      </c>
      <c r="D187" s="52" t="str">
        <f t="shared" si="4"/>
        <v>FRADE-PBA-1350 (HP Compressor Trem 1)Pressure - Primary Seal Gas Injection|Pre-alarm Lo</v>
      </c>
      <c r="E187" s="89" t="str">
        <f t="shared" si="5"/>
        <v>Pre-alarm Lo</v>
      </c>
      <c r="F187" s="33"/>
      <c r="G187" s="33"/>
      <c r="H187" s="33" t="s">
        <v>736</v>
      </c>
      <c r="I187" s="33" t="s">
        <v>451</v>
      </c>
      <c r="J187" s="32"/>
      <c r="K187" s="33"/>
      <c r="L187" s="32" t="str">
        <f>IFERROR(TRIM(INDEX(_xlfn.TEXTSPLIT(Table3[[#This Row],[Name]],"|"),1,2)),"")</f>
        <v/>
      </c>
    </row>
    <row r="188" spans="1:12">
      <c r="A188" s="52" t="s">
        <v>1167</v>
      </c>
      <c r="B188" s="10" t="s">
        <v>1859</v>
      </c>
      <c r="C188" s="52" t="s">
        <v>1453</v>
      </c>
      <c r="D188" s="52" t="str">
        <f t="shared" si="4"/>
        <v>FRADE-PBA-1350 (HP Compressor Trem 1)Pressure - Primary Seal Gas Injection (2)</v>
      </c>
      <c r="E188" s="89" t="str">
        <f t="shared" si="5"/>
        <v/>
      </c>
      <c r="F188" s="52" t="str">
        <f>VLOOKUP(D188,REF!$AA$1:$AB$149,2,0)</f>
        <v>FRTS-PIT-1357B</v>
      </c>
      <c r="G188" s="52"/>
      <c r="H188" s="52" t="s">
        <v>451</v>
      </c>
      <c r="I188" s="52" t="s">
        <v>451</v>
      </c>
      <c r="J188" s="90"/>
      <c r="K188" s="52"/>
      <c r="L188" s="90" t="str">
        <f>IFERROR(TRIM(INDEX(_xlfn.TEXTSPLIT(Table3[[#This Row],[Name]],"|"),1,2)),"")</f>
        <v>Hi</v>
      </c>
    </row>
    <row r="189" spans="1:12">
      <c r="A189" s="33" t="s">
        <v>1167</v>
      </c>
      <c r="B189" s="10" t="s">
        <v>1859</v>
      </c>
      <c r="C189" s="33" t="s">
        <v>1455</v>
      </c>
      <c r="D189" s="52" t="str">
        <f t="shared" si="4"/>
        <v>FRADE-PBA-1350 (HP Compressor Trem 1)Pressure - Primary Seal Gas Injection (2)|Hi</v>
      </c>
      <c r="E189" s="89" t="str">
        <f t="shared" si="5"/>
        <v>Hi</v>
      </c>
      <c r="F189" s="33"/>
      <c r="G189" s="33"/>
      <c r="H189" s="33" t="s">
        <v>736</v>
      </c>
      <c r="I189" s="33" t="s">
        <v>451</v>
      </c>
      <c r="J189" s="32"/>
      <c r="K189" s="33"/>
      <c r="L189" s="32" t="str">
        <f>IFERROR(TRIM(INDEX(_xlfn.TEXTSPLIT(Table3[[#This Row],[Name]],"|"),1,2)),"")</f>
        <v>HiHi</v>
      </c>
    </row>
    <row r="190" spans="1:12">
      <c r="A190" s="52" t="s">
        <v>1167</v>
      </c>
      <c r="B190" s="10" t="s">
        <v>1859</v>
      </c>
      <c r="C190" s="52" t="s">
        <v>1456</v>
      </c>
      <c r="D190" s="52" t="str">
        <f t="shared" si="4"/>
        <v>FRADE-PBA-1350 (HP Compressor Trem 1)Pressure - Primary Seal Gas Injection (2)|HiHi</v>
      </c>
      <c r="E190" s="89" t="str">
        <f t="shared" si="5"/>
        <v>HiHi</v>
      </c>
      <c r="F190" s="52"/>
      <c r="G190" s="52"/>
      <c r="H190" s="52" t="s">
        <v>736</v>
      </c>
      <c r="I190" s="52" t="s">
        <v>451</v>
      </c>
      <c r="J190" s="90"/>
      <c r="K190" s="52"/>
      <c r="L190" s="90" t="str">
        <f>IFERROR(TRIM(INDEX(_xlfn.TEXTSPLIT(Table3[[#This Row],[Name]],"|"),1,2)),"")</f>
        <v>Pre-alarm Hi</v>
      </c>
    </row>
    <row r="191" spans="1:12">
      <c r="A191" s="33" t="s">
        <v>1167</v>
      </c>
      <c r="B191" s="10" t="s">
        <v>1859</v>
      </c>
      <c r="C191" s="33" t="s">
        <v>1457</v>
      </c>
      <c r="D191" s="52" t="str">
        <f t="shared" si="4"/>
        <v>FRADE-PBA-1350 (HP Compressor Trem 1)Pressure - Primary Seal Gas Injection (2)|Lo</v>
      </c>
      <c r="E191" s="89" t="str">
        <f t="shared" si="5"/>
        <v>Lo</v>
      </c>
      <c r="F191" s="33"/>
      <c r="G191" s="33"/>
      <c r="H191" s="33" t="s">
        <v>736</v>
      </c>
      <c r="I191" s="33" t="s">
        <v>451</v>
      </c>
      <c r="J191" s="32"/>
      <c r="K191" s="33"/>
      <c r="L191" s="32" t="str">
        <f>IFERROR(TRIM(INDEX(_xlfn.TEXTSPLIT(Table3[[#This Row],[Name]],"|"),1,2)),"")</f>
        <v/>
      </c>
    </row>
    <row r="192" spans="1:12">
      <c r="A192" s="52" t="s">
        <v>1167</v>
      </c>
      <c r="B192" s="10" t="s">
        <v>1859</v>
      </c>
      <c r="C192" s="52" t="s">
        <v>1458</v>
      </c>
      <c r="D192" s="52" t="str">
        <f t="shared" si="4"/>
        <v>FRADE-PBA-1350 (HP Compressor Trem 1)Pressure - Primary Seal Gas Injection (2)|LoLo</v>
      </c>
      <c r="E192" s="89" t="str">
        <f t="shared" si="5"/>
        <v>LoLo</v>
      </c>
      <c r="F192" s="52"/>
      <c r="G192" s="52"/>
      <c r="H192" s="52" t="s">
        <v>736</v>
      </c>
      <c r="I192" s="52" t="s">
        <v>451</v>
      </c>
      <c r="J192" s="90"/>
      <c r="K192" s="52"/>
      <c r="L192" s="90" t="str">
        <f>IFERROR(TRIM(INDEX(_xlfn.TEXTSPLIT(Table3[[#This Row],[Name]],"|"),1,2)),"")</f>
        <v>Hi</v>
      </c>
    </row>
    <row r="193" spans="1:12">
      <c r="A193" s="33" t="s">
        <v>1167</v>
      </c>
      <c r="B193" s="10" t="s">
        <v>1859</v>
      </c>
      <c r="C193" s="33" t="s">
        <v>1459</v>
      </c>
      <c r="D193" s="52" t="str">
        <f t="shared" si="4"/>
        <v>FRADE-PBA-1350 (HP Compressor Trem 1)Pressure - Primary Seal Gas Injection (2)|Pre-alarm Hi</v>
      </c>
      <c r="E193" s="89" t="str">
        <f t="shared" si="5"/>
        <v>Pre-alarm Hi</v>
      </c>
      <c r="F193" s="33"/>
      <c r="G193" s="33"/>
      <c r="H193" s="33" t="s">
        <v>736</v>
      </c>
      <c r="I193" s="33" t="s">
        <v>451</v>
      </c>
      <c r="J193" s="32"/>
      <c r="K193" s="33"/>
      <c r="L193" s="32" t="str">
        <f>IFERROR(TRIM(INDEX(_xlfn.TEXTSPLIT(Table3[[#This Row],[Name]],"|"),1,2)),"")</f>
        <v>HiHi</v>
      </c>
    </row>
    <row r="194" spans="1:12">
      <c r="A194" s="52" t="s">
        <v>1167</v>
      </c>
      <c r="B194" s="10" t="s">
        <v>1859</v>
      </c>
      <c r="C194" s="52" t="s">
        <v>1460</v>
      </c>
      <c r="D194" s="52" t="str">
        <f t="shared" si="4"/>
        <v>FRADE-PBA-1350 (HP Compressor Trem 1)Pressure - Primary Seal Gas Injection (2)|Pre-alarm Lo</v>
      </c>
      <c r="E194" s="89" t="str">
        <f t="shared" si="5"/>
        <v>Pre-alarm Lo</v>
      </c>
      <c r="F194" s="52"/>
      <c r="G194" s="52"/>
      <c r="H194" s="52" t="s">
        <v>736</v>
      </c>
      <c r="I194" s="52" t="s">
        <v>451</v>
      </c>
      <c r="J194" s="90"/>
      <c r="K194" s="52"/>
      <c r="L194" s="90" t="str">
        <f>IFERROR(TRIM(INDEX(_xlfn.TEXTSPLIT(Table3[[#This Row],[Name]],"|"),1,2)),"")</f>
        <v>Pre-alarm Hi</v>
      </c>
    </row>
    <row r="195" spans="1:12">
      <c r="A195" s="33" t="s">
        <v>1167</v>
      </c>
      <c r="B195" s="10" t="s">
        <v>1859</v>
      </c>
      <c r="C195" s="33" t="s">
        <v>1505</v>
      </c>
      <c r="D195" s="52" t="str">
        <f t="shared" ref="D195:D258" si="6">_xlfn.CONCAT(B195,C195)</f>
        <v>FRADE-PBA-1350 (HP Compressor Trem 1)Pressure - Secondary Seal Gas to Vent DE</v>
      </c>
      <c r="E195" s="89" t="str">
        <f t="shared" si="5"/>
        <v/>
      </c>
      <c r="F195" s="52" t="str">
        <f>VLOOKUP(D195,REF!$AA$1:$AB$149,2,0)</f>
        <v>FRTS-PT-1371A</v>
      </c>
      <c r="G195" s="33"/>
      <c r="H195" s="33" t="s">
        <v>451</v>
      </c>
      <c r="I195" s="33" t="s">
        <v>451</v>
      </c>
      <c r="J195" s="32"/>
      <c r="K195" s="33"/>
      <c r="L195" s="32" t="str">
        <f>IFERROR(TRIM(INDEX(_xlfn.TEXTSPLIT(Table3[[#This Row],[Name]],"|"),1,2)),"")</f>
        <v/>
      </c>
    </row>
    <row r="196" spans="1:12">
      <c r="A196" s="52" t="s">
        <v>1167</v>
      </c>
      <c r="B196" s="10" t="s">
        <v>1859</v>
      </c>
      <c r="C196" s="52" t="s">
        <v>1507</v>
      </c>
      <c r="D196" s="52" t="str">
        <f t="shared" si="6"/>
        <v>FRADE-PBA-1350 (HP Compressor Trem 1)Pressure - Secondary Seal Gas to Vent DE|Hi</v>
      </c>
      <c r="E196" s="89" t="str">
        <f t="shared" ref="E196:E259" si="7">IFERROR(TRIM(INDEX(_xlfn.TEXTSPLIT(C196,"|"),1,2)),"")</f>
        <v>Hi</v>
      </c>
      <c r="F196" s="52"/>
      <c r="G196" s="52"/>
      <c r="H196" s="52" t="s">
        <v>736</v>
      </c>
      <c r="I196" s="52" t="s">
        <v>451</v>
      </c>
      <c r="J196" s="90"/>
      <c r="K196" s="52"/>
      <c r="L196" s="90" t="str">
        <f>IFERROR(TRIM(INDEX(_xlfn.TEXTSPLIT(Table3[[#This Row],[Name]],"|"),1,2)),"")</f>
        <v>Hi</v>
      </c>
    </row>
    <row r="197" spans="1:12">
      <c r="A197" s="33" t="s">
        <v>1167</v>
      </c>
      <c r="B197" s="10" t="s">
        <v>1859</v>
      </c>
      <c r="C197" s="33" t="s">
        <v>1508</v>
      </c>
      <c r="D197" s="52" t="str">
        <f t="shared" si="6"/>
        <v>FRADE-PBA-1350 (HP Compressor Trem 1)Pressure - Secondary Seal Gas to Vent DE|HiHi</v>
      </c>
      <c r="E197" s="89" t="str">
        <f t="shared" si="7"/>
        <v>HiHi</v>
      </c>
      <c r="F197" s="33"/>
      <c r="G197" s="33"/>
      <c r="H197" s="33" t="s">
        <v>736</v>
      </c>
      <c r="I197" s="33" t="s">
        <v>451</v>
      </c>
      <c r="J197" s="32"/>
      <c r="K197" s="33"/>
      <c r="L197" s="32" t="str">
        <f>IFERROR(TRIM(INDEX(_xlfn.TEXTSPLIT(Table3[[#This Row],[Name]],"|"),1,2)),"")</f>
        <v>HiHi</v>
      </c>
    </row>
    <row r="198" spans="1:12">
      <c r="A198" s="52" t="s">
        <v>1167</v>
      </c>
      <c r="B198" s="10" t="s">
        <v>1859</v>
      </c>
      <c r="C198" s="52" t="s">
        <v>1509</v>
      </c>
      <c r="D198" s="52" t="str">
        <f t="shared" si="6"/>
        <v>FRADE-PBA-1350 (HP Compressor Trem 1)Pressure - Secondary Seal Gas to Vent DE|Pre-alarm Hi</v>
      </c>
      <c r="E198" s="89" t="str">
        <f t="shared" si="7"/>
        <v>Pre-alarm Hi</v>
      </c>
      <c r="F198" s="52"/>
      <c r="G198" s="52"/>
      <c r="H198" s="52" t="s">
        <v>736</v>
      </c>
      <c r="I198" s="52" t="s">
        <v>451</v>
      </c>
      <c r="J198" s="90"/>
      <c r="K198" s="52"/>
      <c r="L198" s="90" t="str">
        <f>IFERROR(TRIM(INDEX(_xlfn.TEXTSPLIT(Table3[[#This Row],[Name]],"|"),1,2)),"")</f>
        <v>Pre-alarm Hi</v>
      </c>
    </row>
    <row r="199" spans="1:12">
      <c r="A199" s="33" t="s">
        <v>1167</v>
      </c>
      <c r="B199" s="10" t="s">
        <v>1859</v>
      </c>
      <c r="C199" s="33" t="s">
        <v>1510</v>
      </c>
      <c r="D199" s="52" t="str">
        <f t="shared" si="6"/>
        <v>FRADE-PBA-1350 (HP Compressor Trem 1)Pressure - Secondary Seal Gas to Vent NDE</v>
      </c>
      <c r="E199" s="89" t="str">
        <f t="shared" si="7"/>
        <v/>
      </c>
      <c r="F199" s="52" t="str">
        <f>VLOOKUP(D199,REF!$AA$1:$AB$149,2,0)</f>
        <v>FRTS-PT-1372A</v>
      </c>
      <c r="G199" s="33"/>
      <c r="H199" s="33" t="s">
        <v>451</v>
      </c>
      <c r="I199" s="33" t="s">
        <v>451</v>
      </c>
      <c r="J199" s="32"/>
      <c r="K199" s="33"/>
      <c r="L199" s="32" t="str">
        <f>IFERROR(TRIM(INDEX(_xlfn.TEXTSPLIT(Table3[[#This Row],[Name]],"|"),1,2)),"")</f>
        <v/>
      </c>
    </row>
    <row r="200" spans="1:12">
      <c r="A200" s="52" t="s">
        <v>1167</v>
      </c>
      <c r="B200" s="10" t="s">
        <v>1859</v>
      </c>
      <c r="C200" s="52" t="s">
        <v>1512</v>
      </c>
      <c r="D200" s="52" t="str">
        <f t="shared" si="6"/>
        <v>FRADE-PBA-1350 (HP Compressor Trem 1)Pressure - Secondary Seal Gas to Vent NDE|Hi</v>
      </c>
      <c r="E200" s="89" t="str">
        <f t="shared" si="7"/>
        <v>Hi</v>
      </c>
      <c r="F200" s="52"/>
      <c r="G200" s="52"/>
      <c r="H200" s="52" t="s">
        <v>736</v>
      </c>
      <c r="I200" s="52" t="s">
        <v>451</v>
      </c>
      <c r="J200" s="90"/>
      <c r="K200" s="52"/>
      <c r="L200" s="90" t="str">
        <f>IFERROR(TRIM(INDEX(_xlfn.TEXTSPLIT(Table3[[#This Row],[Name]],"|"),1,2)),"")</f>
        <v>Hi</v>
      </c>
    </row>
    <row r="201" spans="1:12">
      <c r="A201" s="33" t="s">
        <v>1167</v>
      </c>
      <c r="B201" s="10" t="s">
        <v>1859</v>
      </c>
      <c r="C201" s="33" t="s">
        <v>1513</v>
      </c>
      <c r="D201" s="52" t="str">
        <f t="shared" si="6"/>
        <v>FRADE-PBA-1350 (HP Compressor Trem 1)Pressure - Secondary Seal Gas to Vent NDE|HiHi</v>
      </c>
      <c r="E201" s="89" t="str">
        <f t="shared" si="7"/>
        <v>HiHi</v>
      </c>
      <c r="F201" s="33"/>
      <c r="G201" s="33"/>
      <c r="H201" s="33" t="s">
        <v>736</v>
      </c>
      <c r="I201" s="33" t="s">
        <v>451</v>
      </c>
      <c r="J201" s="32"/>
      <c r="K201" s="33"/>
      <c r="L201" s="32" t="str">
        <f>IFERROR(TRIM(INDEX(_xlfn.TEXTSPLIT(Table3[[#This Row],[Name]],"|"),1,2)),"")</f>
        <v>HiHi</v>
      </c>
    </row>
    <row r="202" spans="1:12">
      <c r="A202" s="52" t="s">
        <v>1167</v>
      </c>
      <c r="B202" s="10" t="s">
        <v>1859</v>
      </c>
      <c r="C202" s="52" t="s">
        <v>1514</v>
      </c>
      <c r="D202" s="52" t="str">
        <f t="shared" si="6"/>
        <v>FRADE-PBA-1350 (HP Compressor Trem 1)Pressure - Secondary Seal Gas to Vent NDE|Pre-alarm Hi</v>
      </c>
      <c r="E202" s="89" t="str">
        <f t="shared" si="7"/>
        <v>Pre-alarm Hi</v>
      </c>
      <c r="F202" s="52"/>
      <c r="G202" s="52"/>
      <c r="H202" s="52" t="s">
        <v>736</v>
      </c>
      <c r="I202" s="52" t="s">
        <v>451</v>
      </c>
      <c r="J202" s="90"/>
      <c r="K202" s="52"/>
      <c r="L202" s="90" t="str">
        <f>IFERROR(TRIM(INDEX(_xlfn.TEXTSPLIT(Table3[[#This Row],[Name]],"|"),1,2)),"")</f>
        <v>Pre-alarm Hi</v>
      </c>
    </row>
    <row r="203" spans="1:12">
      <c r="A203" s="33" t="s">
        <v>1167</v>
      </c>
      <c r="B203" s="10" t="s">
        <v>1859</v>
      </c>
      <c r="C203" s="33" t="s">
        <v>1515</v>
      </c>
      <c r="D203" s="52" t="str">
        <f t="shared" si="6"/>
        <v>FRADE-PBA-1350 (HP Compressor Trem 1)Pressure - Separation Gas Injection (1)</v>
      </c>
      <c r="E203" s="89" t="str">
        <f t="shared" si="7"/>
        <v/>
      </c>
      <c r="F203" s="52" t="str">
        <f>VLOOKUP(D203,REF!$AA$1:$AB$149,2,0)</f>
        <v>FRTS-PT-1352A</v>
      </c>
      <c r="G203" s="33" t="s">
        <v>932</v>
      </c>
      <c r="H203" s="33" t="s">
        <v>451</v>
      </c>
      <c r="I203" s="33" t="s">
        <v>451</v>
      </c>
      <c r="J203" s="32"/>
      <c r="K203" s="33"/>
      <c r="L203" s="32" t="str">
        <f>IFERROR(TRIM(INDEX(_xlfn.TEXTSPLIT(Table3[[#This Row],[Name]],"|"),1,2)),"")</f>
        <v/>
      </c>
    </row>
    <row r="204" spans="1:12">
      <c r="A204" s="52" t="s">
        <v>1167</v>
      </c>
      <c r="B204" s="10" t="s">
        <v>1859</v>
      </c>
      <c r="C204" s="52" t="s">
        <v>1517</v>
      </c>
      <c r="D204" s="52" t="str">
        <f t="shared" si="6"/>
        <v>FRADE-PBA-1350 (HP Compressor Trem 1)Pressure - Separation Gas Injection (1)|Hi</v>
      </c>
      <c r="E204" s="89" t="str">
        <f t="shared" si="7"/>
        <v>Hi</v>
      </c>
      <c r="F204" s="52"/>
      <c r="G204" s="52" t="s">
        <v>932</v>
      </c>
      <c r="H204" s="52" t="s">
        <v>736</v>
      </c>
      <c r="I204" s="52" t="s">
        <v>451</v>
      </c>
      <c r="J204" s="90"/>
      <c r="K204" s="52"/>
      <c r="L204" s="90" t="str">
        <f>IFERROR(TRIM(INDEX(_xlfn.TEXTSPLIT(Table3[[#This Row],[Name]],"|"),1,2)),"")</f>
        <v/>
      </c>
    </row>
    <row r="205" spans="1:12">
      <c r="A205" s="33" t="s">
        <v>1167</v>
      </c>
      <c r="B205" s="10" t="s">
        <v>1859</v>
      </c>
      <c r="C205" s="33" t="s">
        <v>1518</v>
      </c>
      <c r="D205" s="52" t="str">
        <f t="shared" si="6"/>
        <v>FRADE-PBA-1350 (HP Compressor Trem 1)Pressure - Separation Gas Injection (1)|HiHi</v>
      </c>
      <c r="E205" s="89" t="str">
        <f t="shared" si="7"/>
        <v>HiHi</v>
      </c>
      <c r="F205" s="33"/>
      <c r="G205" s="33" t="s">
        <v>932</v>
      </c>
      <c r="H205" s="33" t="s">
        <v>736</v>
      </c>
      <c r="I205" s="33" t="s">
        <v>451</v>
      </c>
      <c r="J205" s="32"/>
      <c r="K205" s="33"/>
      <c r="L205" s="32" t="str">
        <f>IFERROR(TRIM(INDEX(_xlfn.TEXTSPLIT(Table3[[#This Row],[Name]],"|"),1,2)),"")</f>
        <v>Hi</v>
      </c>
    </row>
    <row r="206" spans="1:12">
      <c r="A206" s="52" t="s">
        <v>1167</v>
      </c>
      <c r="B206" s="10" t="s">
        <v>1859</v>
      </c>
      <c r="C206" s="52" t="s">
        <v>1519</v>
      </c>
      <c r="D206" s="52" t="str">
        <f t="shared" si="6"/>
        <v>FRADE-PBA-1350 (HP Compressor Trem 1)Pressure - Separation Gas Injection (1)|Lo</v>
      </c>
      <c r="E206" s="89" t="str">
        <f t="shared" si="7"/>
        <v>Lo</v>
      </c>
      <c r="F206" s="52"/>
      <c r="G206" s="52" t="s">
        <v>932</v>
      </c>
      <c r="H206" s="52" t="s">
        <v>736</v>
      </c>
      <c r="I206" s="52" t="s">
        <v>451</v>
      </c>
      <c r="J206" s="90"/>
      <c r="K206" s="52"/>
      <c r="L206" s="90" t="str">
        <f>IFERROR(TRIM(INDEX(_xlfn.TEXTSPLIT(Table3[[#This Row],[Name]],"|"),1,2)),"")</f>
        <v>HiHi</v>
      </c>
    </row>
    <row r="207" spans="1:12">
      <c r="A207" s="33" t="s">
        <v>1167</v>
      </c>
      <c r="B207" s="10" t="s">
        <v>1859</v>
      </c>
      <c r="C207" s="33" t="s">
        <v>1520</v>
      </c>
      <c r="D207" s="52" t="str">
        <f t="shared" si="6"/>
        <v>FRADE-PBA-1350 (HP Compressor Trem 1)Pressure - Separation Gas Injection (1)|LoLo</v>
      </c>
      <c r="E207" s="89" t="str">
        <f t="shared" si="7"/>
        <v>LoLo</v>
      </c>
      <c r="F207" s="33">
        <v>20</v>
      </c>
      <c r="G207" s="33" t="s">
        <v>932</v>
      </c>
      <c r="H207" s="33" t="s">
        <v>736</v>
      </c>
      <c r="I207" s="33" t="s">
        <v>451</v>
      </c>
      <c r="J207" s="32"/>
      <c r="K207" s="33"/>
      <c r="L207" s="32" t="str">
        <f>IFERROR(TRIM(INDEX(_xlfn.TEXTSPLIT(Table3[[#This Row],[Name]],"|"),1,2)),"")</f>
        <v>Lo</v>
      </c>
    </row>
    <row r="208" spans="1:12">
      <c r="A208" s="52" t="s">
        <v>1167</v>
      </c>
      <c r="B208" s="10" t="s">
        <v>1859</v>
      </c>
      <c r="C208" s="52" t="s">
        <v>1521</v>
      </c>
      <c r="D208" s="52" t="str">
        <f t="shared" si="6"/>
        <v>FRADE-PBA-1350 (HP Compressor Trem 1)Pressure - Separation Gas Injection (1)|Pre-alarm Hi</v>
      </c>
      <c r="E208" s="89" t="str">
        <f t="shared" si="7"/>
        <v>Pre-alarm Hi</v>
      </c>
      <c r="F208" s="52"/>
      <c r="G208" s="52" t="s">
        <v>932</v>
      </c>
      <c r="H208" s="52" t="s">
        <v>736</v>
      </c>
      <c r="I208" s="52" t="s">
        <v>451</v>
      </c>
      <c r="J208" s="90"/>
      <c r="K208" s="52"/>
      <c r="L208" s="90" t="str">
        <f>IFERROR(TRIM(INDEX(_xlfn.TEXTSPLIT(Table3[[#This Row],[Name]],"|"),1,2)),"")</f>
        <v>LoLo</v>
      </c>
    </row>
    <row r="209" spans="1:12">
      <c r="A209" s="33" t="s">
        <v>1167</v>
      </c>
      <c r="B209" s="10" t="s">
        <v>1859</v>
      </c>
      <c r="C209" s="33" t="s">
        <v>1522</v>
      </c>
      <c r="D209" s="52" t="str">
        <f t="shared" si="6"/>
        <v>FRADE-PBA-1350 (HP Compressor Trem 1)Pressure - Separation Gas Injection (1)|Pre-alarm Lo</v>
      </c>
      <c r="E209" s="89" t="str">
        <f t="shared" si="7"/>
        <v>Pre-alarm Lo</v>
      </c>
      <c r="F209" s="33"/>
      <c r="G209" s="33" t="s">
        <v>932</v>
      </c>
      <c r="H209" s="33" t="s">
        <v>736</v>
      </c>
      <c r="I209" s="33" t="s">
        <v>451</v>
      </c>
      <c r="J209" s="32"/>
      <c r="K209" s="33"/>
      <c r="L209" s="32" t="str">
        <f>IFERROR(TRIM(INDEX(_xlfn.TEXTSPLIT(Table3[[#This Row],[Name]],"|"),1,2)),"")</f>
        <v>Pre-alarm Hi</v>
      </c>
    </row>
    <row r="210" spans="1:12">
      <c r="A210" s="52" t="s">
        <v>1167</v>
      </c>
      <c r="B210" s="10" t="s">
        <v>1859</v>
      </c>
      <c r="C210" s="52" t="s">
        <v>1523</v>
      </c>
      <c r="D210" s="52" t="str">
        <f t="shared" si="6"/>
        <v>FRADE-PBA-1350 (HP Compressor Trem 1)Pressure - Separation Gas Injection (2)</v>
      </c>
      <c r="E210" s="89" t="str">
        <f t="shared" si="7"/>
        <v/>
      </c>
      <c r="F210" s="52" t="str">
        <f>VLOOKUP(D210,REF!$AA$1:$AB$149,2,0)</f>
        <v>FRTS-071-PT-1352B</v>
      </c>
      <c r="G210" s="52" t="s">
        <v>932</v>
      </c>
      <c r="H210" s="52" t="s">
        <v>451</v>
      </c>
      <c r="I210" s="52" t="s">
        <v>451</v>
      </c>
      <c r="J210" s="90" t="s">
        <v>773</v>
      </c>
      <c r="K210" s="55"/>
      <c r="L210" s="90" t="str">
        <f>IFERROR(TRIM(INDEX(_xlfn.TEXTSPLIT(Table3[[#This Row],[Name]],"|"),1,2)),"")</f>
        <v>Pre-alarm Lo</v>
      </c>
    </row>
    <row r="211" spans="1:12">
      <c r="A211" s="33" t="s">
        <v>1167</v>
      </c>
      <c r="B211" s="10" t="s">
        <v>1859</v>
      </c>
      <c r="C211" s="33" t="s">
        <v>1526</v>
      </c>
      <c r="D211" s="52" t="str">
        <f t="shared" si="6"/>
        <v>FRADE-PBA-1350 (HP Compressor Trem 1)Pressure - Separation Gas Injection (2)|Hi</v>
      </c>
      <c r="E211" s="89" t="str">
        <f t="shared" si="7"/>
        <v>Hi</v>
      </c>
      <c r="F211" s="33">
        <v>140</v>
      </c>
      <c r="G211" s="33" t="s">
        <v>932</v>
      </c>
      <c r="H211" s="33" t="s">
        <v>736</v>
      </c>
      <c r="I211" s="33" t="s">
        <v>451</v>
      </c>
      <c r="J211" s="32"/>
      <c r="K211" s="55"/>
      <c r="L211" s="32" t="str">
        <f>IFERROR(TRIM(INDEX(_xlfn.TEXTSPLIT(Table3[[#This Row],[Name]],"|"),1,2)),"")</f>
        <v/>
      </c>
    </row>
    <row r="212" spans="1:12">
      <c r="A212" s="52" t="s">
        <v>1167</v>
      </c>
      <c r="B212" s="10" t="s">
        <v>1859</v>
      </c>
      <c r="C212" s="52" t="s">
        <v>1527</v>
      </c>
      <c r="D212" s="52" t="str">
        <f t="shared" si="6"/>
        <v>FRADE-PBA-1350 (HP Compressor Trem 1)Pressure - Separation Gas Injection (2)|HiHi</v>
      </c>
      <c r="E212" s="89" t="str">
        <f t="shared" si="7"/>
        <v>HiHi</v>
      </c>
      <c r="F212" s="52"/>
      <c r="G212" s="52" t="s">
        <v>932</v>
      </c>
      <c r="H212" s="52" t="s">
        <v>736</v>
      </c>
      <c r="I212" s="52" t="s">
        <v>451</v>
      </c>
      <c r="J212" s="90"/>
      <c r="K212" s="55"/>
      <c r="L212" s="90" t="str">
        <f>IFERROR(TRIM(INDEX(_xlfn.TEXTSPLIT(Table3[[#This Row],[Name]],"|"),1,2)),"")</f>
        <v>Hi</v>
      </c>
    </row>
    <row r="213" spans="1:12">
      <c r="A213" s="33" t="s">
        <v>1167</v>
      </c>
      <c r="B213" s="10" t="s">
        <v>1859</v>
      </c>
      <c r="C213" s="33" t="s">
        <v>1528</v>
      </c>
      <c r="D213" s="52" t="str">
        <f t="shared" si="6"/>
        <v>FRADE-PBA-1350 (HP Compressor Trem 1)Pressure - Separation Gas Injection (2)|Lo</v>
      </c>
      <c r="E213" s="89" t="str">
        <f t="shared" si="7"/>
        <v>Lo</v>
      </c>
      <c r="F213" s="33">
        <v>30</v>
      </c>
      <c r="G213" s="33" t="s">
        <v>932</v>
      </c>
      <c r="H213" s="33" t="s">
        <v>736</v>
      </c>
      <c r="I213" s="33" t="s">
        <v>451</v>
      </c>
      <c r="J213" s="32"/>
      <c r="K213" s="55"/>
      <c r="L213" s="32" t="str">
        <f>IFERROR(TRIM(INDEX(_xlfn.TEXTSPLIT(Table3[[#This Row],[Name]],"|"),1,2)),"")</f>
        <v>HiHi</v>
      </c>
    </row>
    <row r="214" spans="1:12">
      <c r="A214" s="52" t="s">
        <v>1167</v>
      </c>
      <c r="B214" s="10" t="s">
        <v>1859</v>
      </c>
      <c r="C214" s="52" t="s">
        <v>1529</v>
      </c>
      <c r="D214" s="52" t="str">
        <f t="shared" si="6"/>
        <v>FRADE-PBA-1350 (HP Compressor Trem 1)Pressure - Separation Gas Injection (2)|LoLo</v>
      </c>
      <c r="E214" s="89" t="str">
        <f t="shared" si="7"/>
        <v>LoLo</v>
      </c>
      <c r="F214" s="52"/>
      <c r="G214" s="52" t="s">
        <v>932</v>
      </c>
      <c r="H214" s="52" t="s">
        <v>736</v>
      </c>
      <c r="I214" s="52" t="s">
        <v>451</v>
      </c>
      <c r="J214" s="90"/>
      <c r="K214" s="55"/>
      <c r="L214" s="90" t="str">
        <f>IFERROR(TRIM(INDEX(_xlfn.TEXTSPLIT(Table3[[#This Row],[Name]],"|"),1,2)),"")</f>
        <v>Lo</v>
      </c>
    </row>
    <row r="215" spans="1:12">
      <c r="A215" s="33" t="s">
        <v>1167</v>
      </c>
      <c r="B215" s="10" t="s">
        <v>1859</v>
      </c>
      <c r="C215" s="33" t="s">
        <v>1530</v>
      </c>
      <c r="D215" s="52" t="str">
        <f t="shared" si="6"/>
        <v>FRADE-PBA-1350 (HP Compressor Trem 1)Pressure - Separation Gas Injection (2)|Pre-alarm Hi</v>
      </c>
      <c r="E215" s="89" t="str">
        <f t="shared" si="7"/>
        <v>Pre-alarm Hi</v>
      </c>
      <c r="F215" s="33"/>
      <c r="G215" s="33" t="s">
        <v>932</v>
      </c>
      <c r="H215" s="33" t="s">
        <v>736</v>
      </c>
      <c r="I215" s="33" t="s">
        <v>451</v>
      </c>
      <c r="J215" s="32"/>
      <c r="K215" s="55"/>
      <c r="L215" s="32" t="str">
        <f>IFERROR(TRIM(INDEX(_xlfn.TEXTSPLIT(Table3[[#This Row],[Name]],"|"),1,2)),"")</f>
        <v>LoLo</v>
      </c>
    </row>
    <row r="216" spans="1:12">
      <c r="A216" s="52" t="s">
        <v>1167</v>
      </c>
      <c r="B216" s="10" t="s">
        <v>1859</v>
      </c>
      <c r="C216" s="52" t="s">
        <v>1531</v>
      </c>
      <c r="D216" s="52" t="str">
        <f t="shared" si="6"/>
        <v>FRADE-PBA-1350 (HP Compressor Trem 1)Pressure - Separation Gas Injection (2)|Pre-alarm Lo</v>
      </c>
      <c r="E216" s="89" t="str">
        <f t="shared" si="7"/>
        <v>Pre-alarm Lo</v>
      </c>
      <c r="F216" s="52"/>
      <c r="G216" s="52" t="s">
        <v>932</v>
      </c>
      <c r="H216" s="52" t="s">
        <v>736</v>
      </c>
      <c r="I216" s="52" t="s">
        <v>451</v>
      </c>
      <c r="J216" s="90"/>
      <c r="K216" s="55"/>
      <c r="L216" s="90" t="str">
        <f>IFERROR(TRIM(INDEX(_xlfn.TEXTSPLIT(Table3[[#This Row],[Name]],"|"),1,2)),"")</f>
        <v>Pre-alarm Hi</v>
      </c>
    </row>
    <row r="217" spans="1:12">
      <c r="A217" s="33" t="s">
        <v>1167</v>
      </c>
      <c r="B217" s="10" t="s">
        <v>1859</v>
      </c>
      <c r="C217" s="33" t="s">
        <v>1561</v>
      </c>
      <c r="D217" s="52" t="str">
        <f t="shared" si="6"/>
        <v>FRADE-PBA-1350 (HP Compressor Trem 1)Temperature - Comp DE Bearing (1)</v>
      </c>
      <c r="E217" s="89" t="str">
        <f t="shared" si="7"/>
        <v/>
      </c>
      <c r="F217" s="52" t="str">
        <f>VLOOKUP(D217,REF!$AA$1:$AB$149,2,0)</f>
        <v>FRTS-TI-1333A</v>
      </c>
      <c r="G217" s="33" t="s">
        <v>49</v>
      </c>
      <c r="H217" s="33" t="s">
        <v>439</v>
      </c>
      <c r="I217" s="33" t="s">
        <v>439</v>
      </c>
      <c r="J217" s="32"/>
      <c r="K217" s="33"/>
      <c r="L217" s="32" t="str">
        <f>IFERROR(TRIM(INDEX(_xlfn.TEXTSPLIT(Table3[[#This Row],[Name]],"|"),1,2)),"")</f>
        <v>Pre-alarm Lo</v>
      </c>
    </row>
    <row r="218" spans="1:12">
      <c r="A218" s="52" t="s">
        <v>1167</v>
      </c>
      <c r="B218" s="10" t="s">
        <v>1859</v>
      </c>
      <c r="C218" s="52" t="s">
        <v>1563</v>
      </c>
      <c r="D218" s="52" t="str">
        <f t="shared" si="6"/>
        <v>FRADE-PBA-1350 (HP Compressor Trem 1)Temperature - Comp DE Bearing (1)|Hi</v>
      </c>
      <c r="E218" s="89" t="str">
        <f t="shared" si="7"/>
        <v>Hi</v>
      </c>
      <c r="F218" s="52"/>
      <c r="G218" s="52" t="s">
        <v>49</v>
      </c>
      <c r="H218" s="52" t="s">
        <v>736</v>
      </c>
      <c r="I218" s="52" t="s">
        <v>439</v>
      </c>
      <c r="J218" s="90"/>
      <c r="K218" s="52"/>
      <c r="L218" s="90" t="str">
        <f>IFERROR(TRIM(INDEX(_xlfn.TEXTSPLIT(Table3[[#This Row],[Name]],"|"),1,2)),"")</f>
        <v/>
      </c>
    </row>
    <row r="219" spans="1:12">
      <c r="A219" s="33" t="s">
        <v>1167</v>
      </c>
      <c r="B219" s="10" t="s">
        <v>1859</v>
      </c>
      <c r="C219" s="33" t="s">
        <v>1564</v>
      </c>
      <c r="D219" s="52" t="str">
        <f t="shared" si="6"/>
        <v>FRADE-PBA-1350 (HP Compressor Trem 1)Temperature - Comp DE Bearing (1)|HiHi</v>
      </c>
      <c r="E219" s="89" t="str">
        <f t="shared" si="7"/>
        <v>HiHi</v>
      </c>
      <c r="F219" s="33">
        <v>120</v>
      </c>
      <c r="G219" s="33" t="s">
        <v>49</v>
      </c>
      <c r="H219" s="33" t="s">
        <v>736</v>
      </c>
      <c r="I219" s="33" t="s">
        <v>439</v>
      </c>
      <c r="J219" s="32"/>
      <c r="K219" s="33"/>
      <c r="L219" s="32" t="str">
        <f>IFERROR(TRIM(INDEX(_xlfn.TEXTSPLIT(Table3[[#This Row],[Name]],"|"),1,2)),"")</f>
        <v>Hi</v>
      </c>
    </row>
    <row r="220" spans="1:12">
      <c r="A220" s="52" t="s">
        <v>1167</v>
      </c>
      <c r="B220" s="10" t="s">
        <v>1859</v>
      </c>
      <c r="C220" s="52" t="s">
        <v>1565</v>
      </c>
      <c r="D220" s="52" t="str">
        <f t="shared" si="6"/>
        <v>FRADE-PBA-1350 (HP Compressor Trem 1)Temperature - Comp DE Bearing (1)|Pre-alarm Hi</v>
      </c>
      <c r="E220" s="89" t="str">
        <f t="shared" si="7"/>
        <v>Pre-alarm Hi</v>
      </c>
      <c r="F220" s="52"/>
      <c r="G220" s="52" t="s">
        <v>49</v>
      </c>
      <c r="H220" s="52" t="s">
        <v>736</v>
      </c>
      <c r="I220" s="52" t="s">
        <v>439</v>
      </c>
      <c r="J220" s="90"/>
      <c r="K220" s="52"/>
      <c r="L220" s="90" t="str">
        <f>IFERROR(TRIM(INDEX(_xlfn.TEXTSPLIT(Table3[[#This Row],[Name]],"|"),1,2)),"")</f>
        <v>HiHi</v>
      </c>
    </row>
    <row r="221" spans="1:12">
      <c r="A221" s="33" t="s">
        <v>1167</v>
      </c>
      <c r="B221" s="10" t="s">
        <v>1859</v>
      </c>
      <c r="C221" s="33" t="s">
        <v>1566</v>
      </c>
      <c r="D221" s="52" t="str">
        <f t="shared" si="6"/>
        <v>FRADE-PBA-1350 (HP Compressor Trem 1)Temperature - Comp DE Bearing (2)</v>
      </c>
      <c r="E221" s="89" t="str">
        <f t="shared" si="7"/>
        <v/>
      </c>
      <c r="F221" s="52" t="str">
        <f>VLOOKUP(D221,REF!$AA$1:$AB$149,2,0)</f>
        <v>FRTS-TI-1333C</v>
      </c>
      <c r="G221" s="33" t="s">
        <v>49</v>
      </c>
      <c r="H221" s="33" t="s">
        <v>439</v>
      </c>
      <c r="I221" s="33" t="s">
        <v>439</v>
      </c>
      <c r="J221" s="32"/>
      <c r="K221" s="33"/>
      <c r="L221" s="32" t="str">
        <f>IFERROR(TRIM(INDEX(_xlfn.TEXTSPLIT(Table3[[#This Row],[Name]],"|"),1,2)),"")</f>
        <v>Lo</v>
      </c>
    </row>
    <row r="222" spans="1:12">
      <c r="A222" s="52" t="s">
        <v>1167</v>
      </c>
      <c r="B222" s="10" t="s">
        <v>1859</v>
      </c>
      <c r="C222" s="52" t="s">
        <v>1568</v>
      </c>
      <c r="D222" s="52" t="str">
        <f t="shared" si="6"/>
        <v>FRADE-PBA-1350 (HP Compressor Trem 1)Temperature - Comp DE Bearing (2)|Hi</v>
      </c>
      <c r="E222" s="89" t="str">
        <f t="shared" si="7"/>
        <v>Hi</v>
      </c>
      <c r="F222" s="52">
        <v>110</v>
      </c>
      <c r="G222" s="52" t="s">
        <v>49</v>
      </c>
      <c r="H222" s="52" t="s">
        <v>736</v>
      </c>
      <c r="I222" s="52" t="s">
        <v>439</v>
      </c>
      <c r="J222" s="90"/>
      <c r="K222" s="52"/>
      <c r="L222" s="90" t="str">
        <f>IFERROR(TRIM(INDEX(_xlfn.TEXTSPLIT(Table3[[#This Row],[Name]],"|"),1,2)),"")</f>
        <v>LoLo</v>
      </c>
    </row>
    <row r="223" spans="1:12">
      <c r="A223" s="33" t="s">
        <v>1167</v>
      </c>
      <c r="B223" s="10" t="s">
        <v>1859</v>
      </c>
      <c r="C223" s="33" t="s">
        <v>1569</v>
      </c>
      <c r="D223" s="52" t="str">
        <f t="shared" si="6"/>
        <v>FRADE-PBA-1350 (HP Compressor Trem 1)Temperature - Comp DE Bearing (2)|HiHi</v>
      </c>
      <c r="E223" s="89" t="str">
        <f t="shared" si="7"/>
        <v>HiHi</v>
      </c>
      <c r="F223" s="33"/>
      <c r="G223" s="33" t="s">
        <v>49</v>
      </c>
      <c r="H223" s="33" t="s">
        <v>736</v>
      </c>
      <c r="I223" s="33" t="s">
        <v>439</v>
      </c>
      <c r="J223" s="32"/>
      <c r="K223" s="33"/>
      <c r="L223" s="32" t="str">
        <f>IFERROR(TRIM(INDEX(_xlfn.TEXTSPLIT(Table3[[#This Row],[Name]],"|"),1,2)),"")</f>
        <v>Pre-alarm Hi</v>
      </c>
    </row>
    <row r="224" spans="1:12">
      <c r="A224" s="52" t="s">
        <v>1167</v>
      </c>
      <c r="B224" s="10" t="s">
        <v>1859</v>
      </c>
      <c r="C224" s="52" t="s">
        <v>1570</v>
      </c>
      <c r="D224" s="52" t="str">
        <f t="shared" si="6"/>
        <v>FRADE-PBA-1350 (HP Compressor Trem 1)Temperature - Comp DE Bearing (2)|Pre-alarm Hi</v>
      </c>
      <c r="E224" s="89" t="str">
        <f t="shared" si="7"/>
        <v>Pre-alarm Hi</v>
      </c>
      <c r="F224" s="52"/>
      <c r="G224" s="52" t="s">
        <v>49</v>
      </c>
      <c r="H224" s="52" t="s">
        <v>736</v>
      </c>
      <c r="I224" s="52" t="s">
        <v>439</v>
      </c>
      <c r="J224" s="90"/>
      <c r="K224" s="52"/>
      <c r="L224" s="90" t="str">
        <f>IFERROR(TRIM(INDEX(_xlfn.TEXTSPLIT(Table3[[#This Row],[Name]],"|"),1,2)),"")</f>
        <v>Pre-alarm Lo</v>
      </c>
    </row>
    <row r="225" spans="1:12">
      <c r="A225" s="33" t="s">
        <v>1167</v>
      </c>
      <c r="B225" s="10" t="s">
        <v>1859</v>
      </c>
      <c r="C225" s="33" t="s">
        <v>1571</v>
      </c>
      <c r="D225" s="52" t="str">
        <f t="shared" si="6"/>
        <v>FRADE-PBA-1350 (HP Compressor Trem 1)Temperature - Comp NDE Bearing (1)</v>
      </c>
      <c r="E225" s="89" t="str">
        <f t="shared" si="7"/>
        <v/>
      </c>
      <c r="F225" s="52" t="str">
        <f>VLOOKUP(D225,REF!$AA$1:$AB$149,2,0)</f>
        <v>FRTS-TI-1334A</v>
      </c>
      <c r="G225" s="33" t="s">
        <v>49</v>
      </c>
      <c r="H225" s="33" t="s">
        <v>439</v>
      </c>
      <c r="I225" s="33" t="s">
        <v>439</v>
      </c>
      <c r="J225" s="32"/>
      <c r="K225" s="33"/>
      <c r="L225" s="32" t="str">
        <f>IFERROR(TRIM(INDEX(_xlfn.TEXTSPLIT(Table3[[#This Row],[Name]],"|"),1,2)),"")</f>
        <v/>
      </c>
    </row>
    <row r="226" spans="1:12">
      <c r="A226" s="52" t="s">
        <v>1167</v>
      </c>
      <c r="B226" s="10" t="s">
        <v>1859</v>
      </c>
      <c r="C226" s="52" t="s">
        <v>1573</v>
      </c>
      <c r="D226" s="52" t="str">
        <f t="shared" si="6"/>
        <v>FRADE-PBA-1350 (HP Compressor Trem 1)Temperature - Comp NDE Bearing (1)|Hi</v>
      </c>
      <c r="E226" s="89" t="str">
        <f t="shared" si="7"/>
        <v>Hi</v>
      </c>
      <c r="F226" s="52"/>
      <c r="G226" s="52" t="s">
        <v>49</v>
      </c>
      <c r="H226" s="52" t="s">
        <v>736</v>
      </c>
      <c r="I226" s="52" t="s">
        <v>439</v>
      </c>
      <c r="J226" s="90"/>
      <c r="K226" s="52"/>
      <c r="L226" s="90" t="str">
        <f>IFERROR(TRIM(INDEX(_xlfn.TEXTSPLIT(Table3[[#This Row],[Name]],"|"),1,2)),"")</f>
        <v>Hi</v>
      </c>
    </row>
    <row r="227" spans="1:12">
      <c r="A227" s="33" t="s">
        <v>1167</v>
      </c>
      <c r="B227" s="10" t="s">
        <v>1859</v>
      </c>
      <c r="C227" s="33" t="s">
        <v>1574</v>
      </c>
      <c r="D227" s="52" t="str">
        <f t="shared" si="6"/>
        <v>FRADE-PBA-1350 (HP Compressor Trem 1)Temperature - Comp NDE Bearing (1)|HiHi</v>
      </c>
      <c r="E227" s="89" t="str">
        <f t="shared" si="7"/>
        <v>HiHi</v>
      </c>
      <c r="F227" s="33">
        <v>120</v>
      </c>
      <c r="G227" s="33" t="s">
        <v>49</v>
      </c>
      <c r="H227" s="33" t="s">
        <v>736</v>
      </c>
      <c r="I227" s="33" t="s">
        <v>439</v>
      </c>
      <c r="J227" s="32"/>
      <c r="K227" s="33"/>
      <c r="L227" s="32" t="str">
        <f>IFERROR(TRIM(INDEX(_xlfn.TEXTSPLIT(Table3[[#This Row],[Name]],"|"),1,2)),"")</f>
        <v>HiHi</v>
      </c>
    </row>
    <row r="228" spans="1:12">
      <c r="A228" s="52" t="s">
        <v>1167</v>
      </c>
      <c r="B228" s="10" t="s">
        <v>1859</v>
      </c>
      <c r="C228" s="52" t="s">
        <v>1575</v>
      </c>
      <c r="D228" s="52" t="str">
        <f t="shared" si="6"/>
        <v>FRADE-PBA-1350 (HP Compressor Trem 1)Temperature - Comp NDE Bearing (1)|Pre-alarm Hi</v>
      </c>
      <c r="E228" s="89" t="str">
        <f t="shared" si="7"/>
        <v>Pre-alarm Hi</v>
      </c>
      <c r="F228" s="52"/>
      <c r="G228" s="52" t="s">
        <v>49</v>
      </c>
      <c r="H228" s="52" t="s">
        <v>736</v>
      </c>
      <c r="I228" s="52" t="s">
        <v>439</v>
      </c>
      <c r="J228" s="90"/>
      <c r="K228" s="52"/>
      <c r="L228" s="90" t="str">
        <f>IFERROR(TRIM(INDEX(_xlfn.TEXTSPLIT(Table3[[#This Row],[Name]],"|"),1,2)),"")</f>
        <v>Lo</v>
      </c>
    </row>
    <row r="229" spans="1:12">
      <c r="A229" s="33" t="s">
        <v>1167</v>
      </c>
      <c r="B229" s="10" t="s">
        <v>1859</v>
      </c>
      <c r="C229" s="33" t="s">
        <v>1576</v>
      </c>
      <c r="D229" s="52" t="str">
        <f t="shared" si="6"/>
        <v>FRADE-PBA-1350 (HP Compressor Trem 1)Temperature - Comp NDE Bearing (2)</v>
      </c>
      <c r="E229" s="89" t="str">
        <f t="shared" si="7"/>
        <v/>
      </c>
      <c r="F229" s="52" t="str">
        <f>VLOOKUP(D229,REF!$AA$1:$AB$149,2,0)</f>
        <v>FRTS-TI-1334C</v>
      </c>
      <c r="G229" s="33" t="s">
        <v>49</v>
      </c>
      <c r="H229" s="33" t="s">
        <v>439</v>
      </c>
      <c r="I229" s="33" t="s">
        <v>439</v>
      </c>
      <c r="J229" s="32"/>
      <c r="K229" s="33"/>
      <c r="L229" s="32" t="str">
        <f>IFERROR(TRIM(INDEX(_xlfn.TEXTSPLIT(Table3[[#This Row],[Name]],"|"),1,2)),"")</f>
        <v>LoLo</v>
      </c>
    </row>
    <row r="230" spans="1:12">
      <c r="A230" s="52" t="s">
        <v>1167</v>
      </c>
      <c r="B230" s="10" t="s">
        <v>1859</v>
      </c>
      <c r="C230" s="52" t="s">
        <v>1578</v>
      </c>
      <c r="D230" s="52" t="str">
        <f t="shared" si="6"/>
        <v>FRADE-PBA-1350 (HP Compressor Trem 1)Temperature - Comp NDE Bearing (2)|Hi</v>
      </c>
      <c r="E230" s="89" t="str">
        <f t="shared" si="7"/>
        <v>Hi</v>
      </c>
      <c r="F230" s="52">
        <v>110</v>
      </c>
      <c r="G230" s="52" t="s">
        <v>49</v>
      </c>
      <c r="H230" s="52" t="s">
        <v>736</v>
      </c>
      <c r="I230" s="52" t="s">
        <v>439</v>
      </c>
      <c r="J230" s="90"/>
      <c r="K230" s="52"/>
      <c r="L230" s="90" t="str">
        <f>IFERROR(TRIM(INDEX(_xlfn.TEXTSPLIT(Table3[[#This Row],[Name]],"|"),1,2)),"")</f>
        <v>Pre-alarm Hi</v>
      </c>
    </row>
    <row r="231" spans="1:12">
      <c r="A231" s="33" t="s">
        <v>1167</v>
      </c>
      <c r="B231" s="10" t="s">
        <v>1859</v>
      </c>
      <c r="C231" s="33" t="s">
        <v>1579</v>
      </c>
      <c r="D231" s="52" t="str">
        <f t="shared" si="6"/>
        <v>FRADE-PBA-1350 (HP Compressor Trem 1)Temperature - Comp NDE Bearing (2)|HiHi</v>
      </c>
      <c r="E231" s="89" t="str">
        <f t="shared" si="7"/>
        <v>HiHi</v>
      </c>
      <c r="F231" s="33"/>
      <c r="G231" s="33" t="s">
        <v>49</v>
      </c>
      <c r="H231" s="33" t="s">
        <v>736</v>
      </c>
      <c r="I231" s="33" t="s">
        <v>439</v>
      </c>
      <c r="J231" s="32"/>
      <c r="K231" s="33"/>
      <c r="L231" s="32" t="str">
        <f>IFERROR(TRIM(INDEX(_xlfn.TEXTSPLIT(Table3[[#This Row],[Name]],"|"),1,2)),"")</f>
        <v>Pre-alarm Lo</v>
      </c>
    </row>
    <row r="232" spans="1:12">
      <c r="A232" s="52" t="s">
        <v>1167</v>
      </c>
      <c r="B232" s="10" t="s">
        <v>1859</v>
      </c>
      <c r="C232" s="52" t="s">
        <v>1580</v>
      </c>
      <c r="D232" s="52" t="str">
        <f t="shared" si="6"/>
        <v>FRADE-PBA-1350 (HP Compressor Trem 1)Temperature - Comp NDE Bearing (2)|Pre-alarm Hi</v>
      </c>
      <c r="E232" s="89" t="str">
        <f t="shared" si="7"/>
        <v>Pre-alarm Hi</v>
      </c>
      <c r="F232" s="52"/>
      <c r="G232" s="52" t="s">
        <v>49</v>
      </c>
      <c r="H232" s="52" t="s">
        <v>736</v>
      </c>
      <c r="I232" s="52" t="s">
        <v>439</v>
      </c>
      <c r="J232" s="90"/>
      <c r="K232" s="52"/>
      <c r="L232" s="90" t="str">
        <f>IFERROR(TRIM(INDEX(_xlfn.TEXTSPLIT(Table3[[#This Row],[Name]],"|"),1,2)),"")</f>
        <v/>
      </c>
    </row>
    <row r="233" spans="1:12">
      <c r="A233" s="33" t="s">
        <v>1167</v>
      </c>
      <c r="B233" s="10" t="s">
        <v>1859</v>
      </c>
      <c r="C233" s="33" t="s">
        <v>643</v>
      </c>
      <c r="D233" s="52" t="str">
        <f t="shared" si="6"/>
        <v>FRADE-PBA-1350 (HP Compressor Trem 1)Temperature - Gear Shaft HS Bearing DE (1)</v>
      </c>
      <c r="E233" s="89" t="str">
        <f t="shared" si="7"/>
        <v/>
      </c>
      <c r="F233" s="52" t="str">
        <f>VLOOKUP(D233,REF!$AA$1:$AB$149,2,0)</f>
        <v>FRTS-TI-1322A</v>
      </c>
      <c r="G233" s="33" t="s">
        <v>49</v>
      </c>
      <c r="H233" s="33" t="s">
        <v>474</v>
      </c>
      <c r="I233" s="33" t="s">
        <v>474</v>
      </c>
      <c r="J233" s="32"/>
      <c r="K233" s="33"/>
      <c r="L233" s="32" t="str">
        <f>IFERROR(TRIM(INDEX(_xlfn.TEXTSPLIT(Table3[[#This Row],[Name]],"|"),1,2)),"")</f>
        <v>Hi</v>
      </c>
    </row>
    <row r="234" spans="1:12">
      <c r="A234" s="52" t="s">
        <v>1167</v>
      </c>
      <c r="B234" s="10" t="s">
        <v>1859</v>
      </c>
      <c r="C234" s="52" t="s">
        <v>1622</v>
      </c>
      <c r="D234" s="52" t="str">
        <f t="shared" si="6"/>
        <v>FRADE-PBA-1350 (HP Compressor Trem 1)Temperature - Gear Shaft HS Bearing DE (1)|Hi</v>
      </c>
      <c r="E234" s="89" t="str">
        <f t="shared" si="7"/>
        <v>Hi</v>
      </c>
      <c r="F234" s="52"/>
      <c r="G234" s="52" t="s">
        <v>49</v>
      </c>
      <c r="H234" s="52" t="s">
        <v>736</v>
      </c>
      <c r="I234" s="52" t="s">
        <v>474</v>
      </c>
      <c r="J234" s="90"/>
      <c r="K234" s="52"/>
      <c r="L234" s="90" t="str">
        <f>IFERROR(TRIM(INDEX(_xlfn.TEXTSPLIT(Table3[[#This Row],[Name]],"|"),1,2)),"")</f>
        <v>HiHi</v>
      </c>
    </row>
    <row r="235" spans="1:12">
      <c r="A235" s="33" t="s">
        <v>1167</v>
      </c>
      <c r="B235" s="10" t="s">
        <v>1859</v>
      </c>
      <c r="C235" s="33" t="s">
        <v>1623</v>
      </c>
      <c r="D235" s="52" t="str">
        <f t="shared" si="6"/>
        <v>FRADE-PBA-1350 (HP Compressor Trem 1)Temperature - Gear Shaft HS Bearing DE (1)|HiHi</v>
      </c>
      <c r="E235" s="89" t="str">
        <f t="shared" si="7"/>
        <v>HiHi</v>
      </c>
      <c r="F235" s="33">
        <v>120</v>
      </c>
      <c r="G235" s="33" t="s">
        <v>49</v>
      </c>
      <c r="H235" s="33" t="s">
        <v>736</v>
      </c>
      <c r="I235" s="33" t="s">
        <v>474</v>
      </c>
      <c r="J235" s="32"/>
      <c r="K235" s="33"/>
      <c r="L235" s="32" t="str">
        <f>IFERROR(TRIM(INDEX(_xlfn.TEXTSPLIT(Table3[[#This Row],[Name]],"|"),1,2)),"")</f>
        <v>Lo</v>
      </c>
    </row>
    <row r="236" spans="1:12">
      <c r="A236" s="52" t="s">
        <v>1167</v>
      </c>
      <c r="B236" s="10" t="s">
        <v>1859</v>
      </c>
      <c r="C236" s="52" t="s">
        <v>1624</v>
      </c>
      <c r="D236" s="52" t="str">
        <f t="shared" si="6"/>
        <v>FRADE-PBA-1350 (HP Compressor Trem 1)Temperature - Gear Shaft HS Bearing DE (1)|Pre-alarm Hi</v>
      </c>
      <c r="E236" s="89" t="str">
        <f t="shared" si="7"/>
        <v>Pre-alarm Hi</v>
      </c>
      <c r="F236" s="52"/>
      <c r="G236" s="52" t="s">
        <v>49</v>
      </c>
      <c r="H236" s="52" t="s">
        <v>736</v>
      </c>
      <c r="I236" s="52" t="s">
        <v>474</v>
      </c>
      <c r="J236" s="90"/>
      <c r="K236" s="52"/>
      <c r="L236" s="90" t="str">
        <f>IFERROR(TRIM(INDEX(_xlfn.TEXTSPLIT(Table3[[#This Row],[Name]],"|"),1,2)),"")</f>
        <v>LoLo</v>
      </c>
    </row>
    <row r="237" spans="1:12">
      <c r="A237" s="33" t="s">
        <v>1167</v>
      </c>
      <c r="B237" s="10" t="s">
        <v>1859</v>
      </c>
      <c r="C237" s="33" t="s">
        <v>646</v>
      </c>
      <c r="D237" s="52" t="str">
        <f t="shared" si="6"/>
        <v>FRADE-PBA-1350 (HP Compressor Trem 1)Temperature - Gear Shaft HS Bearing DE (2)</v>
      </c>
      <c r="E237" s="89" t="str">
        <f t="shared" si="7"/>
        <v/>
      </c>
      <c r="F237" s="52" t="str">
        <f>VLOOKUP(D237,REF!$AA$1:$AB$149,2,0)</f>
        <v>FRTS-TI-1322C</v>
      </c>
      <c r="G237" s="33" t="s">
        <v>49</v>
      </c>
      <c r="H237" s="33" t="s">
        <v>474</v>
      </c>
      <c r="I237" s="33" t="s">
        <v>474</v>
      </c>
      <c r="J237" s="32"/>
      <c r="K237" s="33"/>
      <c r="L237" s="32" t="str">
        <f>IFERROR(TRIM(INDEX(_xlfn.TEXTSPLIT(Table3[[#This Row],[Name]],"|"),1,2)),"")</f>
        <v>Pre-alarm Hi</v>
      </c>
    </row>
    <row r="238" spans="1:12">
      <c r="A238" s="52" t="s">
        <v>1167</v>
      </c>
      <c r="B238" s="10" t="s">
        <v>1859</v>
      </c>
      <c r="C238" s="52" t="s">
        <v>1626</v>
      </c>
      <c r="D238" s="52" t="str">
        <f t="shared" si="6"/>
        <v>FRADE-PBA-1350 (HP Compressor Trem 1)Temperature - Gear Shaft HS Bearing DE (2)|Hi</v>
      </c>
      <c r="E238" s="89" t="str">
        <f t="shared" si="7"/>
        <v>Hi</v>
      </c>
      <c r="F238" s="52">
        <v>115</v>
      </c>
      <c r="G238" s="52" t="s">
        <v>49</v>
      </c>
      <c r="H238" s="52" t="s">
        <v>736</v>
      </c>
      <c r="I238" s="52" t="s">
        <v>474</v>
      </c>
      <c r="J238" s="90"/>
      <c r="K238" s="52"/>
      <c r="L238" s="90" t="str">
        <f>IFERROR(TRIM(INDEX(_xlfn.TEXTSPLIT(Table3[[#This Row],[Name]],"|"),1,2)),"")</f>
        <v>Pre-alarm Lo</v>
      </c>
    </row>
    <row r="239" spans="1:12">
      <c r="A239" s="33" t="s">
        <v>1167</v>
      </c>
      <c r="B239" s="10" t="s">
        <v>1859</v>
      </c>
      <c r="C239" s="33" t="s">
        <v>1627</v>
      </c>
      <c r="D239" s="52" t="str">
        <f t="shared" si="6"/>
        <v>FRADE-PBA-1350 (HP Compressor Trem 1)Temperature - Gear Shaft HS Bearing DE (2)|HiHi</v>
      </c>
      <c r="E239" s="89" t="str">
        <f t="shared" si="7"/>
        <v>HiHi</v>
      </c>
      <c r="F239" s="33"/>
      <c r="G239" s="33" t="s">
        <v>49</v>
      </c>
      <c r="H239" s="33" t="s">
        <v>736</v>
      </c>
      <c r="I239" s="33" t="s">
        <v>474</v>
      </c>
      <c r="J239" s="32"/>
      <c r="K239" s="33"/>
      <c r="L239" s="32" t="str">
        <f>IFERROR(TRIM(INDEX(_xlfn.TEXTSPLIT(Table3[[#This Row],[Name]],"|"),1,2)),"")</f>
        <v/>
      </c>
    </row>
    <row r="240" spans="1:12">
      <c r="A240" s="52" t="s">
        <v>1167</v>
      </c>
      <c r="B240" s="10" t="s">
        <v>1859</v>
      </c>
      <c r="C240" s="52" t="s">
        <v>1628</v>
      </c>
      <c r="D240" s="52" t="str">
        <f t="shared" si="6"/>
        <v>FRADE-PBA-1350 (HP Compressor Trem 1)Temperature - Gear Shaft HS Bearing DE (2)|Pre-alarm Hi</v>
      </c>
      <c r="E240" s="89" t="str">
        <f t="shared" si="7"/>
        <v>Pre-alarm Hi</v>
      </c>
      <c r="F240" s="52"/>
      <c r="G240" s="52" t="s">
        <v>49</v>
      </c>
      <c r="H240" s="52" t="s">
        <v>736</v>
      </c>
      <c r="I240" s="52" t="s">
        <v>474</v>
      </c>
      <c r="J240" s="90"/>
      <c r="K240" s="52"/>
      <c r="L240" s="90" t="str">
        <f>IFERROR(TRIM(INDEX(_xlfn.TEXTSPLIT(Table3[[#This Row],[Name]],"|"),1,2)),"")</f>
        <v>Lo</v>
      </c>
    </row>
    <row r="241" spans="1:12">
      <c r="A241" s="33" t="s">
        <v>1167</v>
      </c>
      <c r="B241" s="10" t="s">
        <v>1859</v>
      </c>
      <c r="C241" s="33" t="s">
        <v>649</v>
      </c>
      <c r="D241" s="52" t="str">
        <f t="shared" si="6"/>
        <v>FRADE-PBA-1350 (HP Compressor Trem 1)Temperature - Gear Shaft HS Bearing NDE (1)</v>
      </c>
      <c r="E241" s="89" t="str">
        <f t="shared" si="7"/>
        <v/>
      </c>
      <c r="F241" s="52" t="str">
        <f>VLOOKUP(D241,REF!$AA$1:$AB$149,2,0)</f>
        <v>FRTS-TI-1323A</v>
      </c>
      <c r="G241" s="33" t="s">
        <v>49</v>
      </c>
      <c r="H241" s="33" t="s">
        <v>474</v>
      </c>
      <c r="I241" s="33" t="s">
        <v>474</v>
      </c>
      <c r="J241" s="32"/>
      <c r="K241" s="33"/>
      <c r="L241" s="32" t="str">
        <f>IFERROR(TRIM(INDEX(_xlfn.TEXTSPLIT(Table3[[#This Row],[Name]],"|"),1,2)),"")</f>
        <v/>
      </c>
    </row>
    <row r="242" spans="1:12">
      <c r="A242" s="52" t="s">
        <v>1167</v>
      </c>
      <c r="B242" s="10" t="s">
        <v>1859</v>
      </c>
      <c r="C242" s="52" t="s">
        <v>1630</v>
      </c>
      <c r="D242" s="52" t="str">
        <f t="shared" si="6"/>
        <v>FRADE-PBA-1350 (HP Compressor Trem 1)Temperature - Gear Shaft HS Bearing NDE (1)|Hi</v>
      </c>
      <c r="E242" s="89" t="str">
        <f t="shared" si="7"/>
        <v>Hi</v>
      </c>
      <c r="F242" s="52"/>
      <c r="G242" s="52" t="s">
        <v>49</v>
      </c>
      <c r="H242" s="52" t="s">
        <v>736</v>
      </c>
      <c r="I242" s="52" t="s">
        <v>474</v>
      </c>
      <c r="J242" s="90"/>
      <c r="K242" s="52"/>
      <c r="L242" s="90" t="str">
        <f>IFERROR(TRIM(INDEX(_xlfn.TEXTSPLIT(Table3[[#This Row],[Name]],"|"),1,2)),"")</f>
        <v/>
      </c>
    </row>
    <row r="243" spans="1:12">
      <c r="A243" s="33" t="s">
        <v>1167</v>
      </c>
      <c r="B243" s="10" t="s">
        <v>1859</v>
      </c>
      <c r="C243" s="33" t="s">
        <v>1631</v>
      </c>
      <c r="D243" s="52" t="str">
        <f t="shared" si="6"/>
        <v>FRADE-PBA-1350 (HP Compressor Trem 1)Temperature - Gear Shaft HS Bearing NDE (1)|HiHi</v>
      </c>
      <c r="E243" s="89" t="str">
        <f t="shared" si="7"/>
        <v>HiHi</v>
      </c>
      <c r="F243" s="33">
        <v>120</v>
      </c>
      <c r="G243" s="33" t="s">
        <v>49</v>
      </c>
      <c r="H243" s="33" t="s">
        <v>736</v>
      </c>
      <c r="I243" s="33" t="s">
        <v>474</v>
      </c>
      <c r="J243" s="32"/>
      <c r="K243" s="33"/>
      <c r="L243" s="32" t="str">
        <f>IFERROR(TRIM(INDEX(_xlfn.TEXTSPLIT(Table3[[#This Row],[Name]],"|"),1,2)),"")</f>
        <v/>
      </c>
    </row>
    <row r="244" spans="1:12">
      <c r="A244" s="52" t="s">
        <v>1167</v>
      </c>
      <c r="B244" s="10" t="s">
        <v>1859</v>
      </c>
      <c r="C244" s="52" t="s">
        <v>1632</v>
      </c>
      <c r="D244" s="52" t="str">
        <f t="shared" si="6"/>
        <v>FRADE-PBA-1350 (HP Compressor Trem 1)Temperature - Gear Shaft HS Bearing NDE (1)|Pre-alarm Hi</v>
      </c>
      <c r="E244" s="89" t="str">
        <f t="shared" si="7"/>
        <v>Pre-alarm Hi</v>
      </c>
      <c r="F244" s="52"/>
      <c r="G244" s="52" t="s">
        <v>49</v>
      </c>
      <c r="H244" s="52" t="s">
        <v>736</v>
      </c>
      <c r="I244" s="52" t="s">
        <v>474</v>
      </c>
      <c r="J244" s="90"/>
      <c r="K244" s="52"/>
      <c r="L244" s="90" t="str">
        <f>IFERROR(TRIM(INDEX(_xlfn.TEXTSPLIT(Table3[[#This Row],[Name]],"|"),1,2)),"")</f>
        <v/>
      </c>
    </row>
    <row r="245" spans="1:12">
      <c r="A245" s="33" t="s">
        <v>1167</v>
      </c>
      <c r="B245" s="10" t="s">
        <v>1859</v>
      </c>
      <c r="C245" s="33" t="s">
        <v>652</v>
      </c>
      <c r="D245" s="52" t="str">
        <f t="shared" si="6"/>
        <v>FRADE-PBA-1350 (HP Compressor Trem 1)Temperature - Gear Shaft HS Bearing NDE (2)</v>
      </c>
      <c r="E245" s="89" t="str">
        <f t="shared" si="7"/>
        <v/>
      </c>
      <c r="F245" s="52" t="str">
        <f>VLOOKUP(D245,REF!$AA$1:$AB$149,2,0)</f>
        <v>FRTS-TI-1323C</v>
      </c>
      <c r="G245" s="33" t="s">
        <v>49</v>
      </c>
      <c r="H245" s="33" t="s">
        <v>474</v>
      </c>
      <c r="I245" s="33" t="s">
        <v>474</v>
      </c>
      <c r="J245" s="32"/>
      <c r="K245" s="33"/>
      <c r="L245" s="32" t="str">
        <f>IFERROR(TRIM(INDEX(_xlfn.TEXTSPLIT(Table3[[#This Row],[Name]],"|"),1,2)),"")</f>
        <v/>
      </c>
    </row>
    <row r="246" spans="1:12">
      <c r="A246" s="52" t="s">
        <v>1167</v>
      </c>
      <c r="B246" s="10" t="s">
        <v>1859</v>
      </c>
      <c r="C246" s="52" t="s">
        <v>1634</v>
      </c>
      <c r="D246" s="52" t="str">
        <f t="shared" si="6"/>
        <v>FRADE-PBA-1350 (HP Compressor Trem 1)Temperature - Gear Shaft HS Bearing NDE (2)|Hi</v>
      </c>
      <c r="E246" s="89" t="str">
        <f t="shared" si="7"/>
        <v>Hi</v>
      </c>
      <c r="F246" s="52">
        <v>115</v>
      </c>
      <c r="G246" s="52" t="s">
        <v>49</v>
      </c>
      <c r="H246" s="52" t="s">
        <v>736</v>
      </c>
      <c r="I246" s="52" t="s">
        <v>474</v>
      </c>
      <c r="J246" s="90"/>
      <c r="K246" s="52"/>
      <c r="L246" s="90" t="str">
        <f>IFERROR(TRIM(INDEX(_xlfn.TEXTSPLIT(Table3[[#This Row],[Name]],"|"),1,2)),"")</f>
        <v/>
      </c>
    </row>
    <row r="247" spans="1:12">
      <c r="A247" s="33" t="s">
        <v>1167</v>
      </c>
      <c r="B247" s="10" t="s">
        <v>1859</v>
      </c>
      <c r="C247" s="33" t="s">
        <v>1635</v>
      </c>
      <c r="D247" s="52" t="str">
        <f t="shared" si="6"/>
        <v>FRADE-PBA-1350 (HP Compressor Trem 1)Temperature - Gear Shaft HS Bearing NDE (2)|HiHi</v>
      </c>
      <c r="E247" s="89" t="str">
        <f t="shared" si="7"/>
        <v>HiHi</v>
      </c>
      <c r="F247" s="33"/>
      <c r="G247" s="33" t="s">
        <v>49</v>
      </c>
      <c r="H247" s="33" t="s">
        <v>736</v>
      </c>
      <c r="I247" s="33" t="s">
        <v>474</v>
      </c>
      <c r="J247" s="32"/>
      <c r="K247" s="33"/>
      <c r="L247" s="32" t="str">
        <f>IFERROR(TRIM(INDEX(_xlfn.TEXTSPLIT(Table3[[#This Row],[Name]],"|"),1,2)),"")</f>
        <v/>
      </c>
    </row>
    <row r="248" spans="1:12">
      <c r="A248" s="52" t="s">
        <v>1167</v>
      </c>
      <c r="B248" s="10" t="s">
        <v>1859</v>
      </c>
      <c r="C248" s="52" t="s">
        <v>1636</v>
      </c>
      <c r="D248" s="52" t="str">
        <f t="shared" si="6"/>
        <v>FRADE-PBA-1350 (HP Compressor Trem 1)Temperature - Gear Shaft HS Bearing NDE (2)|Pre-alarm Hi</v>
      </c>
      <c r="E248" s="89" t="str">
        <f t="shared" si="7"/>
        <v>Pre-alarm Hi</v>
      </c>
      <c r="F248" s="52"/>
      <c r="G248" s="52" t="s">
        <v>49</v>
      </c>
      <c r="H248" s="52" t="s">
        <v>736</v>
      </c>
      <c r="I248" s="52" t="s">
        <v>474</v>
      </c>
      <c r="J248" s="90"/>
      <c r="K248" s="52"/>
      <c r="L248" s="90" t="str">
        <f>IFERROR(TRIM(INDEX(_xlfn.TEXTSPLIT(Table3[[#This Row],[Name]],"|"),1,2)),"")</f>
        <v>Hi</v>
      </c>
    </row>
    <row r="249" spans="1:12">
      <c r="A249" s="33" t="s">
        <v>1167</v>
      </c>
      <c r="B249" s="10" t="s">
        <v>1859</v>
      </c>
      <c r="C249" s="33" t="s">
        <v>655</v>
      </c>
      <c r="D249" s="52" t="str">
        <f t="shared" si="6"/>
        <v>FRADE-PBA-1350 (HP Compressor Trem 1)Temperature - Gear Shaft LS Bearing DE (1)</v>
      </c>
      <c r="E249" s="89" t="str">
        <f t="shared" si="7"/>
        <v/>
      </c>
      <c r="F249" s="52" t="str">
        <f>VLOOKUP(D249,REF!$AA$1:$AB$149,2,0)</f>
        <v>FRTS-TI-1320A</v>
      </c>
      <c r="G249" s="33" t="s">
        <v>49</v>
      </c>
      <c r="H249" s="33" t="s">
        <v>474</v>
      </c>
      <c r="I249" s="33" t="s">
        <v>474</v>
      </c>
      <c r="J249" s="32"/>
      <c r="K249" s="33"/>
      <c r="L249" s="32" t="str">
        <f>IFERROR(TRIM(INDEX(_xlfn.TEXTSPLIT(Table3[[#This Row],[Name]],"|"),1,2)),"")</f>
        <v>Lo</v>
      </c>
    </row>
    <row r="250" spans="1:12">
      <c r="A250" s="52" t="s">
        <v>1167</v>
      </c>
      <c r="B250" s="10" t="s">
        <v>1859</v>
      </c>
      <c r="C250" s="52" t="s">
        <v>1638</v>
      </c>
      <c r="D250" s="52" t="str">
        <f t="shared" si="6"/>
        <v>FRADE-PBA-1350 (HP Compressor Trem 1)Temperature - Gear Shaft LS Bearing DE (1)|Hi</v>
      </c>
      <c r="E250" s="89" t="str">
        <f t="shared" si="7"/>
        <v>Hi</v>
      </c>
      <c r="F250" s="52"/>
      <c r="G250" s="52" t="s">
        <v>49</v>
      </c>
      <c r="H250" s="52" t="s">
        <v>736</v>
      </c>
      <c r="I250" s="52" t="s">
        <v>474</v>
      </c>
      <c r="J250" s="90"/>
      <c r="K250" s="52"/>
      <c r="L250" s="90" t="str">
        <f>IFERROR(TRIM(INDEX(_xlfn.TEXTSPLIT(Table3[[#This Row],[Name]],"|"),1,2)),"")</f>
        <v>Pre-alarm Hi</v>
      </c>
    </row>
    <row r="251" spans="1:12">
      <c r="A251" s="33" t="s">
        <v>1167</v>
      </c>
      <c r="B251" s="10" t="s">
        <v>1859</v>
      </c>
      <c r="C251" s="33" t="s">
        <v>1639</v>
      </c>
      <c r="D251" s="52" t="str">
        <f t="shared" si="6"/>
        <v>FRADE-PBA-1350 (HP Compressor Trem 1)Temperature - Gear Shaft LS Bearing DE (1)|HiHi</v>
      </c>
      <c r="E251" s="89" t="str">
        <f t="shared" si="7"/>
        <v>HiHi</v>
      </c>
      <c r="F251" s="33">
        <v>85</v>
      </c>
      <c r="G251" s="33" t="s">
        <v>49</v>
      </c>
      <c r="H251" s="33" t="s">
        <v>736</v>
      </c>
      <c r="I251" s="33" t="s">
        <v>474</v>
      </c>
      <c r="J251" s="32"/>
      <c r="K251" s="33"/>
      <c r="L251" s="32" t="str">
        <f>IFERROR(TRIM(INDEX(_xlfn.TEXTSPLIT(Table3[[#This Row],[Name]],"|"),1,2)),"")</f>
        <v>Pre-alarm Lo</v>
      </c>
    </row>
    <row r="252" spans="1:12">
      <c r="A252" s="52" t="s">
        <v>1167</v>
      </c>
      <c r="B252" s="10" t="s">
        <v>1859</v>
      </c>
      <c r="C252" s="52" t="s">
        <v>1640</v>
      </c>
      <c r="D252" s="52" t="str">
        <f t="shared" si="6"/>
        <v>FRADE-PBA-1350 (HP Compressor Trem 1)Temperature - Gear Shaft LS Bearing DE (1)|Pre-alarm Hi</v>
      </c>
      <c r="E252" s="89" t="str">
        <f t="shared" si="7"/>
        <v>Pre-alarm Hi</v>
      </c>
      <c r="F252" s="52"/>
      <c r="G252" s="52" t="s">
        <v>49</v>
      </c>
      <c r="H252" s="52" t="s">
        <v>736</v>
      </c>
      <c r="I252" s="52" t="s">
        <v>474</v>
      </c>
      <c r="J252" s="90"/>
      <c r="K252" s="52"/>
      <c r="L252" s="90" t="str">
        <f>IFERROR(TRIM(INDEX(_xlfn.TEXTSPLIT(Table3[[#This Row],[Name]],"|"),1,2)),"")</f>
        <v/>
      </c>
    </row>
    <row r="253" spans="1:12">
      <c r="A253" s="33" t="s">
        <v>1167</v>
      </c>
      <c r="B253" s="10" t="s">
        <v>1859</v>
      </c>
      <c r="C253" s="33" t="s">
        <v>658</v>
      </c>
      <c r="D253" s="52" t="str">
        <f t="shared" si="6"/>
        <v>FRADE-PBA-1350 (HP Compressor Trem 1)Temperature - Gear Shaft LS Bearing DE (2)</v>
      </c>
      <c r="E253" s="89" t="str">
        <f t="shared" si="7"/>
        <v/>
      </c>
      <c r="F253" s="52" t="str">
        <f>VLOOKUP(D253,REF!$AA$1:$AB$149,2,0)</f>
        <v>FRTS-TI-1320C</v>
      </c>
      <c r="G253" s="33" t="s">
        <v>49</v>
      </c>
      <c r="H253" s="33" t="s">
        <v>474</v>
      </c>
      <c r="I253" s="33" t="s">
        <v>474</v>
      </c>
      <c r="J253" s="32"/>
      <c r="K253" s="33"/>
      <c r="L253" s="32" t="str">
        <f>IFERROR(TRIM(INDEX(_xlfn.TEXTSPLIT(Table3[[#This Row],[Name]],"|"),1,2)),"")</f>
        <v>Lo</v>
      </c>
    </row>
    <row r="254" spans="1:12">
      <c r="A254" s="52" t="s">
        <v>1167</v>
      </c>
      <c r="B254" s="10" t="s">
        <v>1859</v>
      </c>
      <c r="C254" s="52" t="s">
        <v>1642</v>
      </c>
      <c r="D254" s="52" t="str">
        <f t="shared" si="6"/>
        <v>FRADE-PBA-1350 (HP Compressor Trem 1)Temperature - Gear Shaft LS Bearing DE (2)|Hi</v>
      </c>
      <c r="E254" s="89" t="str">
        <f t="shared" si="7"/>
        <v>Hi</v>
      </c>
      <c r="F254" s="52">
        <v>80</v>
      </c>
      <c r="G254" s="52" t="s">
        <v>49</v>
      </c>
      <c r="H254" s="52" t="s">
        <v>736</v>
      </c>
      <c r="I254" s="52" t="s">
        <v>474</v>
      </c>
      <c r="J254" s="90"/>
      <c r="K254" s="52"/>
      <c r="L254" s="90" t="str">
        <f>IFERROR(TRIM(INDEX(_xlfn.TEXTSPLIT(Table3[[#This Row],[Name]],"|"),1,2)),"")</f>
        <v>Pre-alarm Lo</v>
      </c>
    </row>
    <row r="255" spans="1:12">
      <c r="A255" s="33" t="s">
        <v>1167</v>
      </c>
      <c r="B255" s="10" t="s">
        <v>1859</v>
      </c>
      <c r="C255" s="33" t="s">
        <v>1643</v>
      </c>
      <c r="D255" s="52" t="str">
        <f t="shared" si="6"/>
        <v>FRADE-PBA-1350 (HP Compressor Trem 1)Temperature - Gear Shaft LS Bearing DE (2)|HiHi</v>
      </c>
      <c r="E255" s="89" t="str">
        <f t="shared" si="7"/>
        <v>HiHi</v>
      </c>
      <c r="F255" s="33"/>
      <c r="G255" s="33" t="s">
        <v>49</v>
      </c>
      <c r="H255" s="33" t="s">
        <v>736</v>
      </c>
      <c r="I255" s="33" t="s">
        <v>474</v>
      </c>
      <c r="J255" s="32"/>
      <c r="K255" s="33"/>
      <c r="L255" s="32" t="str">
        <f>IFERROR(TRIM(INDEX(_xlfn.TEXTSPLIT(Table3[[#This Row],[Name]],"|"),1,2)),"")</f>
        <v/>
      </c>
    </row>
    <row r="256" spans="1:12">
      <c r="A256" s="52" t="s">
        <v>1167</v>
      </c>
      <c r="B256" s="10" t="s">
        <v>1859</v>
      </c>
      <c r="C256" s="52" t="s">
        <v>1644</v>
      </c>
      <c r="D256" s="52" t="str">
        <f t="shared" si="6"/>
        <v>FRADE-PBA-1350 (HP Compressor Trem 1)Temperature - Gear Shaft LS Bearing DE (2)|Pre-alarm Hi</v>
      </c>
      <c r="E256" s="89" t="str">
        <f t="shared" si="7"/>
        <v>Pre-alarm Hi</v>
      </c>
      <c r="F256" s="52"/>
      <c r="G256" s="52" t="s">
        <v>49</v>
      </c>
      <c r="H256" s="52" t="s">
        <v>736</v>
      </c>
      <c r="I256" s="52" t="s">
        <v>474</v>
      </c>
      <c r="J256" s="90"/>
      <c r="K256" s="52"/>
      <c r="L256" s="90" t="str">
        <f>IFERROR(TRIM(INDEX(_xlfn.TEXTSPLIT(Table3[[#This Row],[Name]],"|"),1,2)),"")</f>
        <v>Hi</v>
      </c>
    </row>
    <row r="257" spans="1:12">
      <c r="A257" s="33" t="s">
        <v>1167</v>
      </c>
      <c r="B257" s="10" t="s">
        <v>1859</v>
      </c>
      <c r="C257" s="33" t="s">
        <v>661</v>
      </c>
      <c r="D257" s="52" t="str">
        <f t="shared" si="6"/>
        <v>FRADE-PBA-1350 (HP Compressor Trem 1)Temperature - Gear Shaft LS Bearing NDE (1)</v>
      </c>
      <c r="E257" s="89" t="str">
        <f t="shared" si="7"/>
        <v/>
      </c>
      <c r="F257" s="52" t="str">
        <f>VLOOKUP(D257,REF!$AA$1:$AB$149,2,0)</f>
        <v>FRTS-TI-1321A</v>
      </c>
      <c r="G257" s="33" t="s">
        <v>49</v>
      </c>
      <c r="H257" s="33" t="s">
        <v>474</v>
      </c>
      <c r="I257" s="33" t="s">
        <v>474</v>
      </c>
      <c r="J257" s="32"/>
      <c r="K257" s="33"/>
      <c r="L257" s="32" t="str">
        <f>IFERROR(TRIM(INDEX(_xlfn.TEXTSPLIT(Table3[[#This Row],[Name]],"|"),1,2)),"")</f>
        <v>HiHi</v>
      </c>
    </row>
    <row r="258" spans="1:12">
      <c r="A258" s="52" t="s">
        <v>1167</v>
      </c>
      <c r="B258" s="10" t="s">
        <v>1859</v>
      </c>
      <c r="C258" s="52" t="s">
        <v>1646</v>
      </c>
      <c r="D258" s="52" t="str">
        <f t="shared" si="6"/>
        <v>FRADE-PBA-1350 (HP Compressor Trem 1)Temperature - Gear Shaft LS Bearing NDE (1)|Hi</v>
      </c>
      <c r="E258" s="89" t="str">
        <f t="shared" si="7"/>
        <v>Hi</v>
      </c>
      <c r="F258" s="52"/>
      <c r="G258" s="52" t="s">
        <v>49</v>
      </c>
      <c r="H258" s="52" t="s">
        <v>736</v>
      </c>
      <c r="I258" s="52" t="s">
        <v>474</v>
      </c>
      <c r="J258" s="90"/>
      <c r="K258" s="52"/>
      <c r="L258" s="90" t="str">
        <f>IFERROR(TRIM(INDEX(_xlfn.TEXTSPLIT(Table3[[#This Row],[Name]],"|"),1,2)),"")</f>
        <v/>
      </c>
    </row>
    <row r="259" spans="1:12">
      <c r="A259" s="33" t="s">
        <v>1167</v>
      </c>
      <c r="B259" s="10" t="s">
        <v>1859</v>
      </c>
      <c r="C259" s="33" t="s">
        <v>1647</v>
      </c>
      <c r="D259" s="52" t="str">
        <f t="shared" ref="D259:D322" si="8">_xlfn.CONCAT(B259,C259)</f>
        <v>FRADE-PBA-1350 (HP Compressor Trem 1)Temperature - Gear Shaft LS Bearing NDE (1)|HiHi</v>
      </c>
      <c r="E259" s="89" t="str">
        <f t="shared" si="7"/>
        <v>HiHi</v>
      </c>
      <c r="F259" s="33">
        <v>85</v>
      </c>
      <c r="G259" s="33" t="s">
        <v>49</v>
      </c>
      <c r="H259" s="33" t="s">
        <v>736</v>
      </c>
      <c r="I259" s="33" t="s">
        <v>474</v>
      </c>
      <c r="J259" s="32"/>
      <c r="K259" s="33"/>
      <c r="L259" s="32" t="str">
        <f>IFERROR(TRIM(INDEX(_xlfn.TEXTSPLIT(Table3[[#This Row],[Name]],"|"),1,2)),"")</f>
        <v/>
      </c>
    </row>
    <row r="260" spans="1:12">
      <c r="A260" s="52" t="s">
        <v>1167</v>
      </c>
      <c r="B260" s="10" t="s">
        <v>1859</v>
      </c>
      <c r="C260" s="52" t="s">
        <v>1648</v>
      </c>
      <c r="D260" s="52" t="str">
        <f t="shared" si="8"/>
        <v>FRADE-PBA-1350 (HP Compressor Trem 1)Temperature - Gear Shaft LS Bearing NDE (1)|Pre-alarm Hi</v>
      </c>
      <c r="E260" s="89" t="str">
        <f t="shared" ref="E260:E323" si="9">IFERROR(TRIM(INDEX(_xlfn.TEXTSPLIT(C260,"|"),1,2)),"")</f>
        <v>Pre-alarm Hi</v>
      </c>
      <c r="F260" s="52"/>
      <c r="G260" s="52" t="s">
        <v>49</v>
      </c>
      <c r="H260" s="52" t="s">
        <v>736</v>
      </c>
      <c r="I260" s="52" t="s">
        <v>474</v>
      </c>
      <c r="J260" s="90"/>
      <c r="K260" s="52"/>
      <c r="L260" s="90" t="str">
        <f>IFERROR(TRIM(INDEX(_xlfn.TEXTSPLIT(Table3[[#This Row],[Name]],"|"),1,2)),"")</f>
        <v>Hi</v>
      </c>
    </row>
    <row r="261" spans="1:12">
      <c r="A261" s="33" t="s">
        <v>1167</v>
      </c>
      <c r="B261" s="10" t="s">
        <v>1859</v>
      </c>
      <c r="C261" s="33" t="s">
        <v>664</v>
      </c>
      <c r="D261" s="52" t="str">
        <f t="shared" si="8"/>
        <v>FRADE-PBA-1350 (HP Compressor Trem 1)Temperature - Gear Shaft LS Bearing NDE (2)</v>
      </c>
      <c r="E261" s="89" t="str">
        <f t="shared" si="9"/>
        <v/>
      </c>
      <c r="F261" s="52" t="str">
        <f>VLOOKUP(D261,REF!$AA$1:$AB$149,2,0)</f>
        <v>FRTS-TI-1321C</v>
      </c>
      <c r="G261" s="33" t="s">
        <v>49</v>
      </c>
      <c r="H261" s="33" t="s">
        <v>474</v>
      </c>
      <c r="I261" s="33" t="s">
        <v>474</v>
      </c>
      <c r="J261" s="32"/>
      <c r="K261" s="33"/>
      <c r="L261" s="32" t="str">
        <f>IFERROR(TRIM(INDEX(_xlfn.TEXTSPLIT(Table3[[#This Row],[Name]],"|"),1,2)),"")</f>
        <v>Lo</v>
      </c>
    </row>
    <row r="262" spans="1:12">
      <c r="A262" s="52" t="s">
        <v>1167</v>
      </c>
      <c r="B262" s="10" t="s">
        <v>1859</v>
      </c>
      <c r="C262" s="52" t="s">
        <v>1650</v>
      </c>
      <c r="D262" s="52" t="str">
        <f t="shared" si="8"/>
        <v>FRADE-PBA-1350 (HP Compressor Trem 1)Temperature - Gear Shaft LS Bearing NDE (2)|Hi</v>
      </c>
      <c r="E262" s="89" t="str">
        <f t="shared" si="9"/>
        <v>Hi</v>
      </c>
      <c r="F262" s="52">
        <v>80</v>
      </c>
      <c r="G262" s="52" t="s">
        <v>49</v>
      </c>
      <c r="H262" s="52" t="s">
        <v>736</v>
      </c>
      <c r="I262" s="52" t="s">
        <v>474</v>
      </c>
      <c r="J262" s="90"/>
      <c r="K262" s="52"/>
      <c r="L262" s="90" t="str">
        <f>IFERROR(TRIM(INDEX(_xlfn.TEXTSPLIT(Table3[[#This Row],[Name]],"|"),1,2)),"")</f>
        <v>LoLo</v>
      </c>
    </row>
    <row r="263" spans="1:12">
      <c r="A263" s="33" t="s">
        <v>1167</v>
      </c>
      <c r="B263" s="10" t="s">
        <v>1859</v>
      </c>
      <c r="C263" s="33" t="s">
        <v>1651</v>
      </c>
      <c r="D263" s="52" t="str">
        <f t="shared" si="8"/>
        <v>FRADE-PBA-1350 (HP Compressor Trem 1)Temperature - Gear Shaft LS Bearing NDE (2)|HiHi</v>
      </c>
      <c r="E263" s="89" t="str">
        <f t="shared" si="9"/>
        <v>HiHi</v>
      </c>
      <c r="F263" s="33"/>
      <c r="G263" s="33" t="s">
        <v>49</v>
      </c>
      <c r="H263" s="33" t="s">
        <v>736</v>
      </c>
      <c r="I263" s="33" t="s">
        <v>474</v>
      </c>
      <c r="J263" s="32"/>
      <c r="K263" s="33"/>
      <c r="L263" s="32" t="str">
        <f>IFERROR(TRIM(INDEX(_xlfn.TEXTSPLIT(Table3[[#This Row],[Name]],"|"),1,2)),"")</f>
        <v>Pre-alarm Hi</v>
      </c>
    </row>
    <row r="264" spans="1:12">
      <c r="A264" s="52" t="s">
        <v>1167</v>
      </c>
      <c r="B264" s="10" t="s">
        <v>1859</v>
      </c>
      <c r="C264" s="52" t="s">
        <v>1652</v>
      </c>
      <c r="D264" s="52" t="str">
        <f t="shared" si="8"/>
        <v>FRADE-PBA-1350 (HP Compressor Trem 1)Temperature - Gear Shaft LS Bearing NDE (2)|Pre-alarm Hi</v>
      </c>
      <c r="E264" s="89" t="str">
        <f t="shared" si="9"/>
        <v>Pre-alarm Hi</v>
      </c>
      <c r="F264" s="52"/>
      <c r="G264" s="52" t="s">
        <v>49</v>
      </c>
      <c r="H264" s="52" t="s">
        <v>736</v>
      </c>
      <c r="I264" s="52" t="s">
        <v>474</v>
      </c>
      <c r="J264" s="90"/>
      <c r="K264" s="52"/>
      <c r="L264" s="90" t="str">
        <f>IFERROR(TRIM(INDEX(_xlfn.TEXTSPLIT(Table3[[#This Row],[Name]],"|"),1,2)),"")</f>
        <v>Pre-alarm Lo</v>
      </c>
    </row>
    <row r="265" spans="1:12">
      <c r="A265" s="33" t="s">
        <v>1167</v>
      </c>
      <c r="B265" s="10" t="s">
        <v>1859</v>
      </c>
      <c r="C265" s="33" t="s">
        <v>1653</v>
      </c>
      <c r="D265" s="52" t="str">
        <f t="shared" si="8"/>
        <v>FRADE-PBA-1350 (HP Compressor Trem 1)Temperature - Gear THRUST Bearing Inboard (1)</v>
      </c>
      <c r="E265" s="89" t="str">
        <f t="shared" si="9"/>
        <v/>
      </c>
      <c r="F265" s="52" t="str">
        <f>VLOOKUP(D265,REF!$AA$1:$AB$149,2,0)</f>
        <v>FRTS-TI-1326A</v>
      </c>
      <c r="G265" s="33" t="s">
        <v>49</v>
      </c>
      <c r="H265" s="33" t="s">
        <v>474</v>
      </c>
      <c r="I265" s="33" t="s">
        <v>474</v>
      </c>
      <c r="J265" s="32"/>
      <c r="K265" s="33"/>
      <c r="L265" s="32" t="str">
        <f>IFERROR(TRIM(INDEX(_xlfn.TEXTSPLIT(Table3[[#This Row],[Name]],"|"),1,2)),"")</f>
        <v/>
      </c>
    </row>
    <row r="266" spans="1:12">
      <c r="A266" s="52" t="s">
        <v>1167</v>
      </c>
      <c r="B266" s="10" t="s">
        <v>1859</v>
      </c>
      <c r="C266" s="52" t="s">
        <v>1655</v>
      </c>
      <c r="D266" s="52" t="str">
        <f t="shared" si="8"/>
        <v>FRADE-PBA-1350 (HP Compressor Trem 1)Temperature - Gear THRUST Bearing Inboard (1)|Hi</v>
      </c>
      <c r="E266" s="89" t="str">
        <f t="shared" si="9"/>
        <v>Hi</v>
      </c>
      <c r="F266" s="52"/>
      <c r="G266" s="52" t="s">
        <v>49</v>
      </c>
      <c r="H266" s="52" t="s">
        <v>736</v>
      </c>
      <c r="I266" s="52" t="s">
        <v>474</v>
      </c>
      <c r="J266" s="90"/>
      <c r="K266" s="52"/>
      <c r="L266" s="90" t="str">
        <f>IFERROR(TRIM(INDEX(_xlfn.TEXTSPLIT(Table3[[#This Row],[Name]],"|"),1,2)),"")</f>
        <v>Hi</v>
      </c>
    </row>
    <row r="267" spans="1:12">
      <c r="A267" s="33" t="s">
        <v>1167</v>
      </c>
      <c r="B267" s="10" t="s">
        <v>1859</v>
      </c>
      <c r="C267" s="33" t="s">
        <v>1656</v>
      </c>
      <c r="D267" s="52" t="str">
        <f t="shared" si="8"/>
        <v>FRADE-PBA-1350 (HP Compressor Trem 1)Temperature - Gear THRUST Bearing Inboard (1)|HiHi</v>
      </c>
      <c r="E267" s="89" t="str">
        <f t="shared" si="9"/>
        <v>HiHi</v>
      </c>
      <c r="F267" s="33">
        <v>85</v>
      </c>
      <c r="G267" s="33" t="s">
        <v>49</v>
      </c>
      <c r="H267" s="33" t="s">
        <v>736</v>
      </c>
      <c r="I267" s="33" t="s">
        <v>474</v>
      </c>
      <c r="J267" s="32"/>
      <c r="K267" s="33"/>
      <c r="L267" s="32" t="str">
        <f>IFERROR(TRIM(INDEX(_xlfn.TEXTSPLIT(Table3[[#This Row],[Name]],"|"),1,2)),"")</f>
        <v>Lo</v>
      </c>
    </row>
    <row r="268" spans="1:12">
      <c r="A268" s="52" t="s">
        <v>1167</v>
      </c>
      <c r="B268" s="10" t="s">
        <v>1859</v>
      </c>
      <c r="C268" s="52" t="s">
        <v>1657</v>
      </c>
      <c r="D268" s="52" t="str">
        <f t="shared" si="8"/>
        <v>FRADE-PBA-1350 (HP Compressor Trem 1)Temperature - Gear THRUST Bearing Inboard (1)|Pre-alarm Hi</v>
      </c>
      <c r="E268" s="89" t="str">
        <f t="shared" si="9"/>
        <v>Pre-alarm Hi</v>
      </c>
      <c r="F268" s="52"/>
      <c r="G268" s="52" t="s">
        <v>49</v>
      </c>
      <c r="H268" s="52" t="s">
        <v>736</v>
      </c>
      <c r="I268" s="52" t="s">
        <v>474</v>
      </c>
      <c r="J268" s="90"/>
      <c r="K268" s="52"/>
      <c r="L268" s="90" t="str">
        <f>IFERROR(TRIM(INDEX(_xlfn.TEXTSPLIT(Table3[[#This Row],[Name]],"|"),1,2)),"")</f>
        <v>LoLo</v>
      </c>
    </row>
    <row r="269" spans="1:12">
      <c r="A269" s="33" t="s">
        <v>1167</v>
      </c>
      <c r="B269" s="10" t="s">
        <v>1859</v>
      </c>
      <c r="C269" s="33" t="s">
        <v>1658</v>
      </c>
      <c r="D269" s="52" t="str">
        <f t="shared" si="8"/>
        <v>FRADE-PBA-1350 (HP Compressor Trem 1)Temperature - Gear THRUST Bearing Inboard (2)</v>
      </c>
      <c r="E269" s="89" t="str">
        <f t="shared" si="9"/>
        <v/>
      </c>
      <c r="F269" s="52" t="str">
        <f>VLOOKUP(D269,REF!$AA$1:$AB$149,2,0)</f>
        <v>FRTS-TI-1326C</v>
      </c>
      <c r="G269" s="33" t="s">
        <v>49</v>
      </c>
      <c r="H269" s="33" t="s">
        <v>474</v>
      </c>
      <c r="I269" s="33" t="s">
        <v>474</v>
      </c>
      <c r="J269" s="32"/>
      <c r="K269" s="33"/>
      <c r="L269" s="32" t="str">
        <f>IFERROR(TRIM(INDEX(_xlfn.TEXTSPLIT(Table3[[#This Row],[Name]],"|"),1,2)),"")</f>
        <v>Pre-alarm Hi</v>
      </c>
    </row>
    <row r="270" spans="1:12">
      <c r="A270" s="52" t="s">
        <v>1167</v>
      </c>
      <c r="B270" s="10" t="s">
        <v>1859</v>
      </c>
      <c r="C270" s="52" t="s">
        <v>1660</v>
      </c>
      <c r="D270" s="52" t="str">
        <f t="shared" si="8"/>
        <v>FRADE-PBA-1350 (HP Compressor Trem 1)Temperature - Gear THRUST Bearing Inboard (2)|Hi</v>
      </c>
      <c r="E270" s="89" t="str">
        <f t="shared" si="9"/>
        <v>Hi</v>
      </c>
      <c r="F270" s="52">
        <v>80</v>
      </c>
      <c r="G270" s="52" t="s">
        <v>49</v>
      </c>
      <c r="H270" s="52" t="s">
        <v>736</v>
      </c>
      <c r="I270" s="52" t="s">
        <v>474</v>
      </c>
      <c r="J270" s="90"/>
      <c r="K270" s="52"/>
      <c r="L270" s="90" t="str">
        <f>IFERROR(TRIM(INDEX(_xlfn.TEXTSPLIT(Table3[[#This Row],[Name]],"|"),1,2)),"")</f>
        <v>Pre-alarm Lo</v>
      </c>
    </row>
    <row r="271" spans="1:12">
      <c r="A271" s="33" t="s">
        <v>1167</v>
      </c>
      <c r="B271" s="10" t="s">
        <v>1859</v>
      </c>
      <c r="C271" s="33" t="s">
        <v>1661</v>
      </c>
      <c r="D271" s="52" t="str">
        <f t="shared" si="8"/>
        <v>FRADE-PBA-1350 (HP Compressor Trem 1)Temperature - Gear THRUST Bearing Inboard (2)|HiHi</v>
      </c>
      <c r="E271" s="89" t="str">
        <f t="shared" si="9"/>
        <v>HiHi</v>
      </c>
      <c r="F271" s="33"/>
      <c r="G271" s="33" t="s">
        <v>49</v>
      </c>
      <c r="H271" s="33" t="s">
        <v>736</v>
      </c>
      <c r="I271" s="33" t="s">
        <v>474</v>
      </c>
      <c r="J271" s="32"/>
      <c r="K271" s="33"/>
      <c r="L271" s="32" t="str">
        <f>IFERROR(TRIM(INDEX(_xlfn.TEXTSPLIT(Table3[[#This Row],[Name]],"|"),1,2)),"")</f>
        <v/>
      </c>
    </row>
    <row r="272" spans="1:12">
      <c r="A272" s="52" t="s">
        <v>1167</v>
      </c>
      <c r="B272" s="10" t="s">
        <v>1859</v>
      </c>
      <c r="C272" s="52" t="s">
        <v>1662</v>
      </c>
      <c r="D272" s="52" t="str">
        <f t="shared" si="8"/>
        <v>FRADE-PBA-1350 (HP Compressor Trem 1)Temperature - Gear THRUST Bearing Inboard (2)|Pre-alarm Hi</v>
      </c>
      <c r="E272" s="89" t="str">
        <f t="shared" si="9"/>
        <v>Pre-alarm Hi</v>
      </c>
      <c r="F272" s="52"/>
      <c r="G272" s="52" t="s">
        <v>49</v>
      </c>
      <c r="H272" s="52" t="s">
        <v>736</v>
      </c>
      <c r="I272" s="52" t="s">
        <v>474</v>
      </c>
      <c r="J272" s="90"/>
      <c r="K272" s="52"/>
      <c r="L272" s="90" t="str">
        <f>IFERROR(TRIM(INDEX(_xlfn.TEXTSPLIT(Table3[[#This Row],[Name]],"|"),1,2)),"")</f>
        <v/>
      </c>
    </row>
    <row r="273" spans="1:12">
      <c r="A273" s="33" t="s">
        <v>1167</v>
      </c>
      <c r="B273" s="10" t="s">
        <v>1859</v>
      </c>
      <c r="C273" s="33" t="s">
        <v>1663</v>
      </c>
      <c r="D273" s="52" t="str">
        <f t="shared" si="8"/>
        <v>FRADE-PBA-1350 (HP Compressor Trem 1)Temperature - Gear THRUST Bearing Outboard (1)</v>
      </c>
      <c r="E273" s="89" t="str">
        <f t="shared" si="9"/>
        <v/>
      </c>
      <c r="F273" s="52" t="str">
        <f>VLOOKUP(D273,REF!$AA$1:$AB$149,2,0)</f>
        <v>FRTS-TI-1327A</v>
      </c>
      <c r="G273" s="33" t="s">
        <v>49</v>
      </c>
      <c r="H273" s="33" t="s">
        <v>474</v>
      </c>
      <c r="I273" s="33" t="s">
        <v>474</v>
      </c>
      <c r="J273" s="32"/>
      <c r="K273" s="33"/>
      <c r="L273" s="32" t="str">
        <f>IFERROR(TRIM(INDEX(_xlfn.TEXTSPLIT(Table3[[#This Row],[Name]],"|"),1,2)),"")</f>
        <v/>
      </c>
    </row>
    <row r="274" spans="1:12">
      <c r="A274" s="52" t="s">
        <v>1167</v>
      </c>
      <c r="B274" s="10" t="s">
        <v>1859</v>
      </c>
      <c r="C274" s="52" t="s">
        <v>1665</v>
      </c>
      <c r="D274" s="52" t="str">
        <f t="shared" si="8"/>
        <v>FRADE-PBA-1350 (HP Compressor Trem 1)Temperature - Gear THRUST Bearing Outboard (1)|Hi</v>
      </c>
      <c r="E274" s="89" t="str">
        <f t="shared" si="9"/>
        <v>Hi</v>
      </c>
      <c r="F274" s="52"/>
      <c r="G274" s="52" t="s">
        <v>49</v>
      </c>
      <c r="H274" s="52" t="s">
        <v>736</v>
      </c>
      <c r="I274" s="52" t="s">
        <v>474</v>
      </c>
      <c r="J274" s="90"/>
      <c r="K274" s="52"/>
      <c r="L274" s="90" t="str">
        <f>IFERROR(TRIM(INDEX(_xlfn.TEXTSPLIT(Table3[[#This Row],[Name]],"|"),1,2)),"")</f>
        <v>Hi</v>
      </c>
    </row>
    <row r="275" spans="1:12">
      <c r="A275" s="33" t="s">
        <v>1167</v>
      </c>
      <c r="B275" s="10" t="s">
        <v>1859</v>
      </c>
      <c r="C275" s="33" t="s">
        <v>1666</v>
      </c>
      <c r="D275" s="52" t="str">
        <f t="shared" si="8"/>
        <v>FRADE-PBA-1350 (HP Compressor Trem 1)Temperature - Gear THRUST Bearing Outboard (1)|HiHi</v>
      </c>
      <c r="E275" s="89" t="str">
        <f t="shared" si="9"/>
        <v>HiHi</v>
      </c>
      <c r="F275" s="33">
        <v>85</v>
      </c>
      <c r="G275" s="33" t="s">
        <v>49</v>
      </c>
      <c r="H275" s="33" t="s">
        <v>736</v>
      </c>
      <c r="I275" s="33" t="s">
        <v>474</v>
      </c>
      <c r="J275" s="32"/>
      <c r="K275" s="33"/>
      <c r="L275" s="32" t="str">
        <f>IFERROR(TRIM(INDEX(_xlfn.TEXTSPLIT(Table3[[#This Row],[Name]],"|"),1,2)),"")</f>
        <v>Lo</v>
      </c>
    </row>
    <row r="276" spans="1:12">
      <c r="A276" s="52" t="s">
        <v>1167</v>
      </c>
      <c r="B276" s="10" t="s">
        <v>1859</v>
      </c>
      <c r="C276" s="52" t="s">
        <v>1667</v>
      </c>
      <c r="D276" s="52" t="str">
        <f t="shared" si="8"/>
        <v>FRADE-PBA-1350 (HP Compressor Trem 1)Temperature - Gear THRUST Bearing Outboard (1)|Pre-alarm Hi</v>
      </c>
      <c r="E276" s="89" t="str">
        <f t="shared" si="9"/>
        <v>Pre-alarm Hi</v>
      </c>
      <c r="F276" s="52"/>
      <c r="G276" s="52" t="s">
        <v>49</v>
      </c>
      <c r="H276" s="52" t="s">
        <v>736</v>
      </c>
      <c r="I276" s="52" t="s">
        <v>474</v>
      </c>
      <c r="J276" s="90"/>
      <c r="K276" s="52"/>
      <c r="L276" s="90" t="str">
        <f>IFERROR(TRIM(INDEX(_xlfn.TEXTSPLIT(Table3[[#This Row],[Name]],"|"),1,2)),"")</f>
        <v/>
      </c>
    </row>
    <row r="277" spans="1:12">
      <c r="A277" s="33" t="s">
        <v>1167</v>
      </c>
      <c r="B277" s="10" t="s">
        <v>1859</v>
      </c>
      <c r="C277" s="33" t="s">
        <v>1668</v>
      </c>
      <c r="D277" s="52" t="str">
        <f t="shared" si="8"/>
        <v>FRADE-PBA-1350 (HP Compressor Trem 1)Temperature - Gear THRUST Bearing Outboard (2)</v>
      </c>
      <c r="E277" s="89" t="str">
        <f t="shared" si="9"/>
        <v/>
      </c>
      <c r="F277" s="52" t="str">
        <f>VLOOKUP(D277,REF!$AA$1:$AB$149,2,0)</f>
        <v>FRTS-TI-1327C</v>
      </c>
      <c r="G277" s="33" t="s">
        <v>49</v>
      </c>
      <c r="H277" s="33" t="s">
        <v>474</v>
      </c>
      <c r="I277" s="33" t="s">
        <v>474</v>
      </c>
      <c r="J277" s="32"/>
      <c r="K277" s="33"/>
      <c r="L277" s="32" t="str">
        <f>IFERROR(TRIM(INDEX(_xlfn.TEXTSPLIT(Table3[[#This Row],[Name]],"|"),1,2)),"")</f>
        <v>Hi</v>
      </c>
    </row>
    <row r="278" spans="1:12">
      <c r="A278" s="52" t="s">
        <v>1167</v>
      </c>
      <c r="B278" s="10" t="s">
        <v>1859</v>
      </c>
      <c r="C278" s="52" t="s">
        <v>1670</v>
      </c>
      <c r="D278" s="52" t="str">
        <f t="shared" si="8"/>
        <v>FRADE-PBA-1350 (HP Compressor Trem 1)Temperature - Gear THRUST Bearing Outboard (2)|Hi</v>
      </c>
      <c r="E278" s="89" t="str">
        <f t="shared" si="9"/>
        <v>Hi</v>
      </c>
      <c r="F278" s="52">
        <v>80</v>
      </c>
      <c r="G278" s="52" t="s">
        <v>49</v>
      </c>
      <c r="H278" s="52" t="s">
        <v>736</v>
      </c>
      <c r="I278" s="52" t="s">
        <v>474</v>
      </c>
      <c r="J278" s="90"/>
      <c r="K278" s="52"/>
      <c r="L278" s="90" t="str">
        <f>IFERROR(TRIM(INDEX(_xlfn.TEXTSPLIT(Table3[[#This Row],[Name]],"|"),1,2)),"")</f>
        <v>Lo</v>
      </c>
    </row>
    <row r="279" spans="1:12">
      <c r="A279" s="33" t="s">
        <v>1167</v>
      </c>
      <c r="B279" s="10" t="s">
        <v>1859</v>
      </c>
      <c r="C279" s="33" t="s">
        <v>1671</v>
      </c>
      <c r="D279" s="52" t="str">
        <f t="shared" si="8"/>
        <v>FRADE-PBA-1350 (HP Compressor Trem 1)Temperature - Gear THRUST Bearing Outboard (2)|HiHi</v>
      </c>
      <c r="E279" s="89" t="str">
        <f t="shared" si="9"/>
        <v>HiHi</v>
      </c>
      <c r="F279" s="33"/>
      <c r="G279" s="33" t="s">
        <v>49</v>
      </c>
      <c r="H279" s="33" t="s">
        <v>736</v>
      </c>
      <c r="I279" s="33" t="s">
        <v>474</v>
      </c>
      <c r="J279" s="32"/>
      <c r="K279" s="33"/>
      <c r="L279" s="32" t="str">
        <f>IFERROR(TRIM(INDEX(_xlfn.TEXTSPLIT(Table3[[#This Row],[Name]],"|"),1,2)),"")</f>
        <v/>
      </c>
    </row>
    <row r="280" spans="1:12">
      <c r="A280" s="52" t="s">
        <v>1167</v>
      </c>
      <c r="B280" s="10" t="s">
        <v>1859</v>
      </c>
      <c r="C280" s="52" t="s">
        <v>1672</v>
      </c>
      <c r="D280" s="52" t="str">
        <f t="shared" si="8"/>
        <v>FRADE-PBA-1350 (HP Compressor Trem 1)Temperature - Gear THRUST Bearing Outboard (2)|Pre-alarm Hi</v>
      </c>
      <c r="E280" s="89" t="str">
        <f t="shared" si="9"/>
        <v>Pre-alarm Hi</v>
      </c>
      <c r="F280" s="52"/>
      <c r="G280" s="52" t="s">
        <v>49</v>
      </c>
      <c r="H280" s="52" t="s">
        <v>736</v>
      </c>
      <c r="I280" s="52" t="s">
        <v>474</v>
      </c>
      <c r="J280" s="90"/>
      <c r="K280" s="52"/>
      <c r="L280" s="90" t="str">
        <f>IFERROR(TRIM(INDEX(_xlfn.TEXTSPLIT(Table3[[#This Row],[Name]],"|"),1,2)),"")</f>
        <v>Hi</v>
      </c>
    </row>
    <row r="281" spans="1:12">
      <c r="A281" s="33" t="s">
        <v>1167</v>
      </c>
      <c r="B281" s="10" t="s">
        <v>1903</v>
      </c>
      <c r="C281" s="33" t="s">
        <v>1673</v>
      </c>
      <c r="D281" s="52" t="str">
        <f t="shared" si="8"/>
        <v>FRADE-CM-1350 (HP Motor Trem 1)Temperature - Motor DE Bearing (2)</v>
      </c>
      <c r="E281" s="89" t="str">
        <f t="shared" si="9"/>
        <v/>
      </c>
      <c r="F281" s="52" t="str">
        <f>VLOOKUP(D281,REF!$AA$1:$AB$149,2,0)</f>
        <v>FRTS-TI-1305C</v>
      </c>
      <c r="G281" s="33" t="s">
        <v>49</v>
      </c>
      <c r="H281" s="33" t="s">
        <v>446</v>
      </c>
      <c r="I281" s="33" t="s">
        <v>446</v>
      </c>
      <c r="J281" s="32"/>
      <c r="K281" s="33"/>
      <c r="L281" s="32" t="str">
        <f>IFERROR(TRIM(INDEX(_xlfn.TEXTSPLIT(Table3[[#This Row],[Name]],"|"),1,2)),"")</f>
        <v>HiHi</v>
      </c>
    </row>
    <row r="282" spans="1:12">
      <c r="A282" s="52" t="s">
        <v>1167</v>
      </c>
      <c r="B282" s="10" t="s">
        <v>1903</v>
      </c>
      <c r="C282" s="52" t="s">
        <v>1675</v>
      </c>
      <c r="D282" s="52" t="str">
        <f t="shared" si="8"/>
        <v>FRADE-CM-1350 (HP Motor Trem 1)Temperature - Motor DE Bearing (2)|Hi</v>
      </c>
      <c r="E282" s="89" t="str">
        <f t="shared" si="9"/>
        <v>Hi</v>
      </c>
      <c r="F282" s="52">
        <v>90</v>
      </c>
      <c r="G282" s="52" t="s">
        <v>49</v>
      </c>
      <c r="H282" s="52" t="s">
        <v>736</v>
      </c>
      <c r="I282" s="52" t="s">
        <v>446</v>
      </c>
      <c r="J282" s="90"/>
      <c r="K282" s="52"/>
      <c r="L282" s="90" t="str">
        <f>IFERROR(TRIM(INDEX(_xlfn.TEXTSPLIT(Table3[[#This Row],[Name]],"|"),1,2)),"")</f>
        <v>Lo</v>
      </c>
    </row>
    <row r="283" spans="1:12">
      <c r="A283" s="33" t="s">
        <v>1167</v>
      </c>
      <c r="B283" s="10" t="s">
        <v>1903</v>
      </c>
      <c r="C283" s="33" t="s">
        <v>1676</v>
      </c>
      <c r="D283" s="52" t="str">
        <f t="shared" si="8"/>
        <v>FRADE-CM-1350 (HP Motor Trem 1)Temperature - Motor DE Bearing (2)|HiHi</v>
      </c>
      <c r="E283" s="89" t="str">
        <f t="shared" si="9"/>
        <v>HiHi</v>
      </c>
      <c r="F283" s="33"/>
      <c r="G283" s="33" t="s">
        <v>49</v>
      </c>
      <c r="H283" s="33" t="s">
        <v>736</v>
      </c>
      <c r="I283" s="33" t="s">
        <v>446</v>
      </c>
      <c r="J283" s="32"/>
      <c r="K283" s="33"/>
      <c r="L283" s="32" t="str">
        <f>IFERROR(TRIM(INDEX(_xlfn.TEXTSPLIT(Table3[[#This Row],[Name]],"|"),1,2)),"")</f>
        <v>Pre-alarm Hi</v>
      </c>
    </row>
    <row r="284" spans="1:12">
      <c r="A284" s="52" t="s">
        <v>1167</v>
      </c>
      <c r="B284" s="10" t="s">
        <v>1903</v>
      </c>
      <c r="C284" s="52" t="s">
        <v>1677</v>
      </c>
      <c r="D284" s="52" t="str">
        <f t="shared" si="8"/>
        <v>FRADE-CM-1350 (HP Motor Trem 1)Temperature - Motor DE Bearing (2)|Pre-alarm Hi</v>
      </c>
      <c r="E284" s="89" t="str">
        <f t="shared" si="9"/>
        <v>Pre-alarm Hi</v>
      </c>
      <c r="F284" s="52"/>
      <c r="G284" s="52" t="s">
        <v>49</v>
      </c>
      <c r="H284" s="52" t="s">
        <v>736</v>
      </c>
      <c r="I284" s="52" t="s">
        <v>446</v>
      </c>
      <c r="J284" s="90"/>
      <c r="K284" s="52"/>
      <c r="L284" s="90" t="str">
        <f>IFERROR(TRIM(INDEX(_xlfn.TEXTSPLIT(Table3[[#This Row],[Name]],"|"),1,2)),"")</f>
        <v/>
      </c>
    </row>
    <row r="285" spans="1:12">
      <c r="A285" s="33" t="s">
        <v>1167</v>
      </c>
      <c r="B285" s="10" t="s">
        <v>1903</v>
      </c>
      <c r="C285" s="33" t="s">
        <v>1678</v>
      </c>
      <c r="D285" s="52" t="str">
        <f t="shared" si="8"/>
        <v>FRADE-CM-1350 (HP Motor Trem 1)Temperature - Motor NDE Bearing (2)</v>
      </c>
      <c r="E285" s="89" t="str">
        <f t="shared" si="9"/>
        <v/>
      </c>
      <c r="F285" s="52" t="str">
        <f>VLOOKUP(D285,REF!$AA$1:$AB$149,2,0)</f>
        <v>FRTS-TI-1304C</v>
      </c>
      <c r="G285" s="33" t="s">
        <v>49</v>
      </c>
      <c r="H285" s="33" t="s">
        <v>446</v>
      </c>
      <c r="I285" s="33" t="s">
        <v>446</v>
      </c>
      <c r="J285" s="32"/>
      <c r="K285" s="33"/>
      <c r="L285" s="32" t="str">
        <f>IFERROR(TRIM(INDEX(_xlfn.TEXTSPLIT(Table3[[#This Row],[Name]],"|"),1,2)),"")</f>
        <v>Hi</v>
      </c>
    </row>
    <row r="286" spans="1:12">
      <c r="A286" s="52" t="s">
        <v>1167</v>
      </c>
      <c r="B286" s="10" t="s">
        <v>1903</v>
      </c>
      <c r="C286" s="52" t="s">
        <v>1680</v>
      </c>
      <c r="D286" s="52" t="str">
        <f t="shared" si="8"/>
        <v>FRADE-CM-1350 (HP Motor Trem 1)Temperature - Motor NDE Bearing (2)|Hi</v>
      </c>
      <c r="E286" s="89" t="str">
        <f t="shared" si="9"/>
        <v>Hi</v>
      </c>
      <c r="F286" s="52">
        <v>90</v>
      </c>
      <c r="G286" s="52" t="s">
        <v>49</v>
      </c>
      <c r="H286" s="52" t="s">
        <v>736</v>
      </c>
      <c r="I286" s="52" t="s">
        <v>446</v>
      </c>
      <c r="J286" s="90"/>
      <c r="K286" s="52"/>
      <c r="L286" s="90" t="str">
        <f>IFERROR(TRIM(INDEX(_xlfn.TEXTSPLIT(Table3[[#This Row],[Name]],"|"),1,2)),"")</f>
        <v>Lo</v>
      </c>
    </row>
    <row r="287" spans="1:12">
      <c r="A287" s="33" t="s">
        <v>1167</v>
      </c>
      <c r="B287" s="10" t="s">
        <v>1903</v>
      </c>
      <c r="C287" s="33" t="s">
        <v>1681</v>
      </c>
      <c r="D287" s="52" t="str">
        <f t="shared" si="8"/>
        <v>FRADE-CM-1350 (HP Motor Trem 1)Temperature - Motor NDE Bearing (2)|HiHi</v>
      </c>
      <c r="E287" s="89" t="str">
        <f t="shared" si="9"/>
        <v>HiHi</v>
      </c>
      <c r="F287" s="33"/>
      <c r="G287" s="33" t="s">
        <v>49</v>
      </c>
      <c r="H287" s="33" t="s">
        <v>736</v>
      </c>
      <c r="I287" s="33" t="s">
        <v>446</v>
      </c>
      <c r="J287" s="32"/>
      <c r="K287" s="33"/>
      <c r="L287" s="32" t="str">
        <f>IFERROR(TRIM(INDEX(_xlfn.TEXTSPLIT(Table3[[#This Row],[Name]],"|"),1,2)),"")</f>
        <v>LoLo</v>
      </c>
    </row>
    <row r="288" spans="1:12">
      <c r="A288" s="52" t="s">
        <v>1167</v>
      </c>
      <c r="B288" s="10" t="s">
        <v>1903</v>
      </c>
      <c r="C288" s="52" t="s">
        <v>1682</v>
      </c>
      <c r="D288" s="52" t="str">
        <f t="shared" si="8"/>
        <v>FRADE-CM-1350 (HP Motor Trem 1)Temperature - Motor NDE Bearing (2)|Pre-alarm Hi</v>
      </c>
      <c r="E288" s="89" t="str">
        <f t="shared" si="9"/>
        <v>Pre-alarm Hi</v>
      </c>
      <c r="F288" s="52"/>
      <c r="G288" s="52" t="s">
        <v>49</v>
      </c>
      <c r="H288" s="52" t="s">
        <v>736</v>
      </c>
      <c r="I288" s="52" t="s">
        <v>446</v>
      </c>
      <c r="J288" s="90"/>
      <c r="K288" s="52"/>
      <c r="L288" s="90" t="str">
        <f>IFERROR(TRIM(INDEX(_xlfn.TEXTSPLIT(Table3[[#This Row],[Name]],"|"),1,2)),"")</f>
        <v>Pre-alarm Hi</v>
      </c>
    </row>
    <row r="289" spans="1:12">
      <c r="A289" s="33" t="s">
        <v>1167</v>
      </c>
      <c r="B289" s="10" t="s">
        <v>1859</v>
      </c>
      <c r="C289" s="33" t="s">
        <v>1743</v>
      </c>
      <c r="D289" s="52" t="str">
        <f t="shared" si="8"/>
        <v>FRADE-PBA-1350 (HP Compressor Trem 1)Vibration - Comp DE Bearing (1)</v>
      </c>
      <c r="E289" s="89" t="str">
        <f t="shared" si="9"/>
        <v/>
      </c>
      <c r="F289" s="52" t="str">
        <f>VLOOKUP(D289,REF!$AA$1:$AB$149,2,0)</f>
        <v>FRTS-VT-1335A</v>
      </c>
      <c r="G289" s="33" t="s">
        <v>840</v>
      </c>
      <c r="H289" s="33" t="s">
        <v>439</v>
      </c>
      <c r="I289" s="33" t="s">
        <v>439</v>
      </c>
      <c r="J289" s="32"/>
      <c r="K289" s="33"/>
      <c r="L289" s="32" t="str">
        <f>IFERROR(TRIM(INDEX(_xlfn.TEXTSPLIT(Table3[[#This Row],[Name]],"|"),1,2)),"")</f>
        <v>Pre-alarm Lo</v>
      </c>
    </row>
    <row r="290" spans="1:12">
      <c r="A290" s="52" t="s">
        <v>1167</v>
      </c>
      <c r="B290" s="10" t="s">
        <v>1859</v>
      </c>
      <c r="C290" s="52" t="s">
        <v>1745</v>
      </c>
      <c r="D290" s="52" t="str">
        <f t="shared" si="8"/>
        <v>FRADE-PBA-1350 (HP Compressor Trem 1)Vibration - Comp DE Bearing (1)|Hi</v>
      </c>
      <c r="E290" s="89" t="str">
        <f t="shared" si="9"/>
        <v>Hi</v>
      </c>
      <c r="F290" s="52">
        <v>56</v>
      </c>
      <c r="G290" s="52" t="s">
        <v>840</v>
      </c>
      <c r="H290" s="52" t="s">
        <v>736</v>
      </c>
      <c r="I290" s="52" t="s">
        <v>439</v>
      </c>
      <c r="J290" s="90"/>
      <c r="K290" s="52"/>
      <c r="L290" s="90" t="str">
        <f>IFERROR(TRIM(INDEX(_xlfn.TEXTSPLIT(Table3[[#This Row],[Name]],"|"),1,2)),"")</f>
        <v/>
      </c>
    </row>
    <row r="291" spans="1:12">
      <c r="A291" s="33" t="s">
        <v>1167</v>
      </c>
      <c r="B291" s="10" t="s">
        <v>1859</v>
      </c>
      <c r="C291" s="33" t="s">
        <v>1746</v>
      </c>
      <c r="D291" s="52" t="str">
        <f t="shared" si="8"/>
        <v>FRADE-PBA-1350 (HP Compressor Trem 1)Vibration - Comp DE Bearing (1)|HiHi</v>
      </c>
      <c r="E291" s="89" t="str">
        <f t="shared" si="9"/>
        <v>HiHi</v>
      </c>
      <c r="F291" s="33">
        <v>69</v>
      </c>
      <c r="G291" s="33" t="s">
        <v>840</v>
      </c>
      <c r="H291" s="33" t="s">
        <v>736</v>
      </c>
      <c r="I291" s="33" t="s">
        <v>439</v>
      </c>
      <c r="J291" s="32"/>
      <c r="K291" s="33"/>
      <c r="L291" s="32" t="str">
        <f>IFERROR(TRIM(INDEX(_xlfn.TEXTSPLIT(Table3[[#This Row],[Name]],"|"),1,2)),"")</f>
        <v>Lo</v>
      </c>
    </row>
    <row r="292" spans="1:12">
      <c r="A292" s="52" t="s">
        <v>1167</v>
      </c>
      <c r="B292" s="10" t="s">
        <v>1859</v>
      </c>
      <c r="C292" s="52" t="s">
        <v>1747</v>
      </c>
      <c r="D292" s="52" t="str">
        <f t="shared" si="8"/>
        <v>FRADE-PBA-1350 (HP Compressor Trem 1)Vibration - Comp DE Bearing (1)|Pre-alarm Hi</v>
      </c>
      <c r="E292" s="89" t="str">
        <f t="shared" si="9"/>
        <v>Pre-alarm Hi</v>
      </c>
      <c r="F292" s="52"/>
      <c r="G292" s="52" t="s">
        <v>840</v>
      </c>
      <c r="H292" s="52" t="s">
        <v>736</v>
      </c>
      <c r="I292" s="52" t="s">
        <v>439</v>
      </c>
      <c r="J292" s="90"/>
      <c r="K292" s="52"/>
      <c r="L292" s="90" t="str">
        <f>IFERROR(TRIM(INDEX(_xlfn.TEXTSPLIT(Table3[[#This Row],[Name]],"|"),1,2)),"")</f>
        <v>LoLo</v>
      </c>
    </row>
    <row r="293" spans="1:12">
      <c r="A293" s="33" t="s">
        <v>1167</v>
      </c>
      <c r="B293" s="10" t="s">
        <v>1859</v>
      </c>
      <c r="C293" s="33" t="s">
        <v>1748</v>
      </c>
      <c r="D293" s="52" t="str">
        <f t="shared" si="8"/>
        <v>FRADE-PBA-1350 (HP Compressor Trem 1)Vibration - Comp DE Bearing (2)</v>
      </c>
      <c r="E293" s="89" t="str">
        <f t="shared" si="9"/>
        <v/>
      </c>
      <c r="F293" s="52" t="str">
        <f>VLOOKUP(D293,REF!$AA$1:$AB$149,2,0)</f>
        <v>FRTS-VT-1335B</v>
      </c>
      <c r="G293" s="33" t="s">
        <v>840</v>
      </c>
      <c r="H293" s="33" t="s">
        <v>439</v>
      </c>
      <c r="I293" s="33" t="s">
        <v>439</v>
      </c>
      <c r="J293" s="32"/>
      <c r="K293" s="33"/>
      <c r="L293" s="32" t="str">
        <f>IFERROR(TRIM(INDEX(_xlfn.TEXTSPLIT(Table3[[#This Row],[Name]],"|"),1,2)),"")</f>
        <v>Pre-alarm Lo</v>
      </c>
    </row>
    <row r="294" spans="1:12">
      <c r="A294" s="52" t="s">
        <v>1167</v>
      </c>
      <c r="B294" s="10" t="s">
        <v>1859</v>
      </c>
      <c r="C294" s="52" t="s">
        <v>1750</v>
      </c>
      <c r="D294" s="52" t="str">
        <f t="shared" si="8"/>
        <v>FRADE-PBA-1350 (HP Compressor Trem 1)Vibration - Comp DE Bearing (2)|Hi</v>
      </c>
      <c r="E294" s="89" t="str">
        <f t="shared" si="9"/>
        <v>Hi</v>
      </c>
      <c r="F294" s="52">
        <v>56</v>
      </c>
      <c r="G294" s="52" t="s">
        <v>840</v>
      </c>
      <c r="H294" s="52" t="s">
        <v>736</v>
      </c>
      <c r="I294" s="52" t="s">
        <v>439</v>
      </c>
      <c r="J294" s="90"/>
      <c r="K294" s="52"/>
      <c r="L294" s="90" t="str">
        <f>IFERROR(TRIM(INDEX(_xlfn.TEXTSPLIT(Table3[[#This Row],[Name]],"|"),1,2)),"")</f>
        <v/>
      </c>
    </row>
    <row r="295" spans="1:12">
      <c r="A295" s="33" t="s">
        <v>1167</v>
      </c>
      <c r="B295" s="10" t="s">
        <v>1859</v>
      </c>
      <c r="C295" s="33" t="s">
        <v>1751</v>
      </c>
      <c r="D295" s="52" t="str">
        <f t="shared" si="8"/>
        <v>FRADE-PBA-1350 (HP Compressor Trem 1)Vibration - Comp DE Bearing (2)|HiHi</v>
      </c>
      <c r="E295" s="89" t="str">
        <f t="shared" si="9"/>
        <v>HiHi</v>
      </c>
      <c r="F295" s="33">
        <v>69</v>
      </c>
      <c r="G295" s="33" t="s">
        <v>840</v>
      </c>
      <c r="H295" s="33" t="s">
        <v>736</v>
      </c>
      <c r="I295" s="33" t="s">
        <v>439</v>
      </c>
      <c r="J295" s="32"/>
      <c r="K295" s="33"/>
      <c r="L295" s="32" t="str">
        <f>IFERROR(TRIM(INDEX(_xlfn.TEXTSPLIT(Table3[[#This Row],[Name]],"|"),1,2)),"")</f>
        <v>Lo</v>
      </c>
    </row>
    <row r="296" spans="1:12">
      <c r="A296" s="52" t="s">
        <v>1167</v>
      </c>
      <c r="B296" s="10" t="s">
        <v>1859</v>
      </c>
      <c r="C296" s="52" t="s">
        <v>1752</v>
      </c>
      <c r="D296" s="52" t="str">
        <f t="shared" si="8"/>
        <v>FRADE-PBA-1350 (HP Compressor Trem 1)Vibration - Comp DE Bearing (2)|Pre-alarm Hi</v>
      </c>
      <c r="E296" s="89" t="str">
        <f t="shared" si="9"/>
        <v>Pre-alarm Hi</v>
      </c>
      <c r="F296" s="52"/>
      <c r="G296" s="52" t="s">
        <v>840</v>
      </c>
      <c r="H296" s="52" t="s">
        <v>736</v>
      </c>
      <c r="I296" s="52" t="s">
        <v>439</v>
      </c>
      <c r="J296" s="90"/>
      <c r="K296" s="52"/>
      <c r="L296" s="90" t="str">
        <f>IFERROR(TRIM(INDEX(_xlfn.TEXTSPLIT(Table3[[#This Row],[Name]],"|"),1,2)),"")</f>
        <v>LoLo</v>
      </c>
    </row>
    <row r="297" spans="1:12">
      <c r="A297" s="33" t="s">
        <v>1167</v>
      </c>
      <c r="B297" s="10" t="s">
        <v>1859</v>
      </c>
      <c r="C297" s="33" t="s">
        <v>1753</v>
      </c>
      <c r="D297" s="52" t="str">
        <f t="shared" si="8"/>
        <v>FRADE-PBA-1350 (HP Compressor Trem 1)Vibration - Comp NDE Bearing (1)</v>
      </c>
      <c r="E297" s="89" t="str">
        <f t="shared" si="9"/>
        <v/>
      </c>
      <c r="F297" s="52" t="str">
        <f>VLOOKUP(D297,REF!$AA$1:$AB$149,2,0)</f>
        <v>FRTS-VT-1336A</v>
      </c>
      <c r="G297" s="33" t="s">
        <v>840</v>
      </c>
      <c r="H297" s="33" t="s">
        <v>439</v>
      </c>
      <c r="I297" s="33" t="s">
        <v>439</v>
      </c>
      <c r="J297" s="32"/>
      <c r="K297" s="33"/>
      <c r="L297" s="32" t="str">
        <f>IFERROR(TRIM(INDEX(_xlfn.TEXTSPLIT(Table3[[#This Row],[Name]],"|"),1,2)),"")</f>
        <v>Pre-alarm Lo</v>
      </c>
    </row>
    <row r="298" spans="1:12">
      <c r="A298" s="52" t="s">
        <v>1167</v>
      </c>
      <c r="B298" s="10" t="s">
        <v>1859</v>
      </c>
      <c r="C298" s="52" t="s">
        <v>1755</v>
      </c>
      <c r="D298" s="52" t="str">
        <f t="shared" si="8"/>
        <v>FRADE-PBA-1350 (HP Compressor Trem 1)Vibration - Comp NDE Bearing (1)|Hi</v>
      </c>
      <c r="E298" s="89" t="str">
        <f t="shared" si="9"/>
        <v>Hi</v>
      </c>
      <c r="F298" s="52">
        <v>56</v>
      </c>
      <c r="G298" s="52" t="s">
        <v>840</v>
      </c>
      <c r="H298" s="52" t="s">
        <v>736</v>
      </c>
      <c r="I298" s="52" t="s">
        <v>439</v>
      </c>
      <c r="J298" s="90"/>
      <c r="K298" s="52"/>
      <c r="L298" s="90" t="str">
        <f>IFERROR(TRIM(INDEX(_xlfn.TEXTSPLIT(Table3[[#This Row],[Name]],"|"),1,2)),"")</f>
        <v/>
      </c>
    </row>
    <row r="299" spans="1:12">
      <c r="A299" s="33" t="s">
        <v>1167</v>
      </c>
      <c r="B299" s="10" t="s">
        <v>1859</v>
      </c>
      <c r="C299" s="33" t="s">
        <v>1756</v>
      </c>
      <c r="D299" s="52" t="str">
        <f t="shared" si="8"/>
        <v>FRADE-PBA-1350 (HP Compressor Trem 1)Vibration - Comp NDE Bearing (1)|HiHi</v>
      </c>
      <c r="E299" s="89" t="str">
        <f t="shared" si="9"/>
        <v>HiHi</v>
      </c>
      <c r="F299" s="33">
        <v>69</v>
      </c>
      <c r="G299" s="33" t="s">
        <v>840</v>
      </c>
      <c r="H299" s="33" t="s">
        <v>736</v>
      </c>
      <c r="I299" s="33" t="s">
        <v>439</v>
      </c>
      <c r="J299" s="32"/>
      <c r="K299" s="33"/>
      <c r="L299" s="32" t="str">
        <f>IFERROR(TRIM(INDEX(_xlfn.TEXTSPLIT(Table3[[#This Row],[Name]],"|"),1,2)),"")</f>
        <v>Hi</v>
      </c>
    </row>
    <row r="300" spans="1:12">
      <c r="A300" s="52" t="s">
        <v>1167</v>
      </c>
      <c r="B300" s="10" t="s">
        <v>1859</v>
      </c>
      <c r="C300" s="52" t="s">
        <v>1757</v>
      </c>
      <c r="D300" s="52" t="str">
        <f t="shared" si="8"/>
        <v>FRADE-PBA-1350 (HP Compressor Trem 1)Vibration - Comp NDE Bearing (1)|Pre-alarm Hi</v>
      </c>
      <c r="E300" s="89" t="str">
        <f t="shared" si="9"/>
        <v>Pre-alarm Hi</v>
      </c>
      <c r="F300" s="52"/>
      <c r="G300" s="52" t="s">
        <v>840</v>
      </c>
      <c r="H300" s="52" t="s">
        <v>736</v>
      </c>
      <c r="I300" s="52" t="s">
        <v>439</v>
      </c>
      <c r="J300" s="90"/>
      <c r="K300" s="52"/>
      <c r="L300" s="90" t="str">
        <f>IFERROR(TRIM(INDEX(_xlfn.TEXTSPLIT(Table3[[#This Row],[Name]],"|"),1,2)),"")</f>
        <v>HiHi</v>
      </c>
    </row>
    <row r="301" spans="1:12">
      <c r="A301" s="33" t="s">
        <v>1167</v>
      </c>
      <c r="B301" s="10" t="s">
        <v>1859</v>
      </c>
      <c r="C301" s="33" t="s">
        <v>1758</v>
      </c>
      <c r="D301" s="52" t="str">
        <f t="shared" si="8"/>
        <v>FRADE-PBA-1350 (HP Compressor Trem 1)Vibration - Comp NDE Bearing (2)</v>
      </c>
      <c r="E301" s="89" t="str">
        <f t="shared" si="9"/>
        <v/>
      </c>
      <c r="F301" s="52" t="str">
        <f>VLOOKUP(D301,REF!$AA$1:$AB$149,2,0)</f>
        <v>FRTS-VT-1336B</v>
      </c>
      <c r="G301" s="33" t="s">
        <v>840</v>
      </c>
      <c r="H301" s="33" t="s">
        <v>439</v>
      </c>
      <c r="I301" s="33" t="s">
        <v>439</v>
      </c>
      <c r="J301" s="32"/>
      <c r="K301" s="33"/>
      <c r="L301" s="32" t="str">
        <f>IFERROR(TRIM(INDEX(_xlfn.TEXTSPLIT(Table3[[#This Row],[Name]],"|"),1,2)),"")</f>
        <v>Lo</v>
      </c>
    </row>
    <row r="302" spans="1:12">
      <c r="A302" s="52" t="s">
        <v>1167</v>
      </c>
      <c r="B302" s="10" t="s">
        <v>1859</v>
      </c>
      <c r="C302" s="52" t="s">
        <v>1760</v>
      </c>
      <c r="D302" s="52" t="str">
        <f t="shared" si="8"/>
        <v>FRADE-PBA-1350 (HP Compressor Trem 1)Vibration - Comp NDE Bearing (2)|Hi</v>
      </c>
      <c r="E302" s="89" t="str">
        <f t="shared" si="9"/>
        <v>Hi</v>
      </c>
      <c r="F302" s="52">
        <v>56</v>
      </c>
      <c r="G302" s="52" t="s">
        <v>840</v>
      </c>
      <c r="H302" s="52" t="s">
        <v>736</v>
      </c>
      <c r="I302" s="52" t="s">
        <v>439</v>
      </c>
      <c r="J302" s="90"/>
      <c r="K302" s="52"/>
      <c r="L302" s="90" t="str">
        <f>IFERROR(TRIM(INDEX(_xlfn.TEXTSPLIT(Table3[[#This Row],[Name]],"|"),1,2)),"")</f>
        <v>LoLo</v>
      </c>
    </row>
    <row r="303" spans="1:12">
      <c r="A303" s="33" t="s">
        <v>1167</v>
      </c>
      <c r="B303" s="10" t="s">
        <v>1859</v>
      </c>
      <c r="C303" s="33" t="s">
        <v>1761</v>
      </c>
      <c r="D303" s="52" t="str">
        <f t="shared" si="8"/>
        <v>FRADE-PBA-1350 (HP Compressor Trem 1)Vibration - Comp NDE Bearing (2)|HiHi</v>
      </c>
      <c r="E303" s="89" t="str">
        <f t="shared" si="9"/>
        <v>HiHi</v>
      </c>
      <c r="F303" s="33">
        <v>69</v>
      </c>
      <c r="G303" s="33" t="s">
        <v>840</v>
      </c>
      <c r="H303" s="33" t="s">
        <v>736</v>
      </c>
      <c r="I303" s="33" t="s">
        <v>439</v>
      </c>
      <c r="J303" s="32"/>
      <c r="K303" s="33"/>
      <c r="L303" s="32" t="str">
        <f>IFERROR(TRIM(INDEX(_xlfn.TEXTSPLIT(Table3[[#This Row],[Name]],"|"),1,2)),"")</f>
        <v/>
      </c>
    </row>
    <row r="304" spans="1:12">
      <c r="A304" s="52" t="s">
        <v>1167</v>
      </c>
      <c r="B304" s="10" t="s">
        <v>1859</v>
      </c>
      <c r="C304" s="52" t="s">
        <v>1762</v>
      </c>
      <c r="D304" s="52" t="str">
        <f t="shared" si="8"/>
        <v>FRADE-PBA-1350 (HP Compressor Trem 1)Vibration - Comp NDE Bearing (2)|Pre-alarm Hi</v>
      </c>
      <c r="E304" s="89" t="str">
        <f t="shared" si="9"/>
        <v>Pre-alarm Hi</v>
      </c>
      <c r="F304" s="52"/>
      <c r="G304" s="52" t="s">
        <v>840</v>
      </c>
      <c r="H304" s="52" t="s">
        <v>736</v>
      </c>
      <c r="I304" s="52" t="s">
        <v>439</v>
      </c>
      <c r="J304" s="90"/>
      <c r="K304" s="52"/>
      <c r="L304" s="90" t="str">
        <f>IFERROR(TRIM(INDEX(_xlfn.TEXTSPLIT(Table3[[#This Row],[Name]],"|"),1,2)),"")</f>
        <v>Hi</v>
      </c>
    </row>
    <row r="305" spans="1:12">
      <c r="A305" s="33" t="s">
        <v>1167</v>
      </c>
      <c r="B305" s="10" t="s">
        <v>1859</v>
      </c>
      <c r="C305" s="33" t="s">
        <v>697</v>
      </c>
      <c r="D305" s="52" t="str">
        <f t="shared" si="8"/>
        <v>FRADE-PBA-1350 (HP Compressor Trem 1)Vibration - Gear Shaft HS Bearing DE (1)</v>
      </c>
      <c r="E305" s="89" t="str">
        <f t="shared" si="9"/>
        <v/>
      </c>
      <c r="F305" s="52" t="str">
        <f>VLOOKUP(D305,REF!$AA$1:$AB$149,2,0)</f>
        <v>FRTS-VT-1325A</v>
      </c>
      <c r="G305" s="33" t="s">
        <v>840</v>
      </c>
      <c r="H305" s="33" t="s">
        <v>474</v>
      </c>
      <c r="I305" s="33" t="s">
        <v>474</v>
      </c>
      <c r="J305" s="32"/>
      <c r="K305" s="33"/>
      <c r="L305" s="32" t="str">
        <f>IFERROR(TRIM(INDEX(_xlfn.TEXTSPLIT(Table3[[#This Row],[Name]],"|"),1,2)),"")</f>
        <v>HiHi</v>
      </c>
    </row>
    <row r="306" spans="1:12">
      <c r="A306" s="52" t="s">
        <v>1167</v>
      </c>
      <c r="B306" s="10" t="s">
        <v>1859</v>
      </c>
      <c r="C306" s="52" t="s">
        <v>1772</v>
      </c>
      <c r="D306" s="52" t="str">
        <f t="shared" si="8"/>
        <v>FRADE-PBA-1350 (HP Compressor Trem 1)Vibration - Gear Shaft HS Bearing DE (1)|Hi</v>
      </c>
      <c r="E306" s="89" t="str">
        <f t="shared" si="9"/>
        <v>Hi</v>
      </c>
      <c r="F306" s="52">
        <v>56</v>
      </c>
      <c r="G306" s="52" t="s">
        <v>840</v>
      </c>
      <c r="H306" s="52" t="s">
        <v>736</v>
      </c>
      <c r="I306" s="52" t="s">
        <v>474</v>
      </c>
      <c r="J306" s="90"/>
      <c r="K306" s="52"/>
      <c r="L306" s="90" t="str">
        <f>IFERROR(TRIM(INDEX(_xlfn.TEXTSPLIT(Table3[[#This Row],[Name]],"|"),1,2)),"")</f>
        <v>Lo</v>
      </c>
    </row>
    <row r="307" spans="1:12">
      <c r="A307" s="33" t="s">
        <v>1167</v>
      </c>
      <c r="B307" s="10" t="s">
        <v>1859</v>
      </c>
      <c r="C307" s="33" t="s">
        <v>1773</v>
      </c>
      <c r="D307" s="52" t="str">
        <f t="shared" si="8"/>
        <v>FRADE-PBA-1350 (HP Compressor Trem 1)Vibration - Gear Shaft HS Bearing DE (1)|HiHi</v>
      </c>
      <c r="E307" s="89" t="str">
        <f t="shared" si="9"/>
        <v>HiHi</v>
      </c>
      <c r="F307" s="33">
        <v>69</v>
      </c>
      <c r="G307" s="33" t="s">
        <v>840</v>
      </c>
      <c r="H307" s="33" t="s">
        <v>736</v>
      </c>
      <c r="I307" s="33" t="s">
        <v>474</v>
      </c>
      <c r="J307" s="32"/>
      <c r="K307" s="33"/>
      <c r="L307" s="32" t="str">
        <f>IFERROR(TRIM(INDEX(_xlfn.TEXTSPLIT(Table3[[#This Row],[Name]],"|"),1,2)),"")</f>
        <v>LoLo</v>
      </c>
    </row>
    <row r="308" spans="1:12">
      <c r="A308" s="52" t="s">
        <v>1167</v>
      </c>
      <c r="B308" s="10" t="s">
        <v>1859</v>
      </c>
      <c r="C308" s="52" t="s">
        <v>1774</v>
      </c>
      <c r="D308" s="52" t="str">
        <f t="shared" si="8"/>
        <v>FRADE-PBA-1350 (HP Compressor Trem 1)Vibration - Gear Shaft HS Bearing DE (1)|Pre-alarm Hi</v>
      </c>
      <c r="E308" s="89" t="str">
        <f t="shared" si="9"/>
        <v>Pre-alarm Hi</v>
      </c>
      <c r="F308" s="52"/>
      <c r="G308" s="52" t="s">
        <v>840</v>
      </c>
      <c r="H308" s="52" t="s">
        <v>736</v>
      </c>
      <c r="I308" s="52" t="s">
        <v>474</v>
      </c>
      <c r="J308" s="90"/>
      <c r="K308" s="52"/>
      <c r="L308" s="90" t="str">
        <f>IFERROR(TRIM(INDEX(_xlfn.TEXTSPLIT(Table3[[#This Row],[Name]],"|"),1,2)),"")</f>
        <v/>
      </c>
    </row>
    <row r="309" spans="1:12">
      <c r="A309" s="33" t="s">
        <v>1167</v>
      </c>
      <c r="B309" s="10" t="s">
        <v>1859</v>
      </c>
      <c r="C309" s="33" t="s">
        <v>700</v>
      </c>
      <c r="D309" s="52" t="str">
        <f t="shared" si="8"/>
        <v>FRADE-PBA-1350 (HP Compressor Trem 1)Vibration - Gear Shaft HS Bearing DE (2)</v>
      </c>
      <c r="E309" s="89" t="str">
        <f t="shared" si="9"/>
        <v/>
      </c>
      <c r="F309" s="52" t="str">
        <f>VLOOKUP(D309,REF!$AA$1:$AB$149,2,0)</f>
        <v>FRTS-VT-1325B</v>
      </c>
      <c r="G309" s="33" t="s">
        <v>840</v>
      </c>
      <c r="H309" s="33" t="s">
        <v>474</v>
      </c>
      <c r="I309" s="33" t="s">
        <v>474</v>
      </c>
      <c r="J309" s="32"/>
      <c r="K309" s="33"/>
      <c r="L309" s="32" t="str">
        <f>IFERROR(TRIM(INDEX(_xlfn.TEXTSPLIT(Table3[[#This Row],[Name]],"|"),1,2)),"")</f>
        <v>Hi</v>
      </c>
    </row>
    <row r="310" spans="1:12">
      <c r="A310" s="52" t="s">
        <v>1167</v>
      </c>
      <c r="B310" s="10" t="s">
        <v>1859</v>
      </c>
      <c r="C310" s="52" t="s">
        <v>1776</v>
      </c>
      <c r="D310" s="52" t="str">
        <f t="shared" si="8"/>
        <v>FRADE-PBA-1350 (HP Compressor Trem 1)Vibration - Gear Shaft HS Bearing DE (2)|Hi</v>
      </c>
      <c r="E310" s="89" t="str">
        <f t="shared" si="9"/>
        <v>Hi</v>
      </c>
      <c r="F310" s="52">
        <v>56</v>
      </c>
      <c r="G310" s="52" t="s">
        <v>840</v>
      </c>
      <c r="H310" s="52" t="s">
        <v>736</v>
      </c>
      <c r="I310" s="52" t="s">
        <v>474</v>
      </c>
      <c r="J310" s="90"/>
      <c r="K310" s="52"/>
      <c r="L310" s="90" t="str">
        <f>IFERROR(TRIM(INDEX(_xlfn.TEXTSPLIT(Table3[[#This Row],[Name]],"|"),1,2)),"")</f>
        <v>HiHi</v>
      </c>
    </row>
    <row r="311" spans="1:12">
      <c r="A311" s="33" t="s">
        <v>1167</v>
      </c>
      <c r="B311" s="10" t="s">
        <v>1859</v>
      </c>
      <c r="C311" s="33" t="s">
        <v>1777</v>
      </c>
      <c r="D311" s="52" t="str">
        <f t="shared" si="8"/>
        <v>FRADE-PBA-1350 (HP Compressor Trem 1)Vibration - Gear Shaft HS Bearing DE (2)|HiHi</v>
      </c>
      <c r="E311" s="89" t="str">
        <f t="shared" si="9"/>
        <v>HiHi</v>
      </c>
      <c r="F311" s="33">
        <v>69</v>
      </c>
      <c r="G311" s="33" t="s">
        <v>840</v>
      </c>
      <c r="H311" s="33" t="s">
        <v>736</v>
      </c>
      <c r="I311" s="33" t="s">
        <v>474</v>
      </c>
      <c r="J311" s="32"/>
      <c r="K311" s="33"/>
      <c r="L311" s="32" t="str">
        <f>IFERROR(TRIM(INDEX(_xlfn.TEXTSPLIT(Table3[[#This Row],[Name]],"|"),1,2)),"")</f>
        <v>Lo</v>
      </c>
    </row>
    <row r="312" spans="1:12">
      <c r="A312" s="52" t="s">
        <v>1167</v>
      </c>
      <c r="B312" s="10" t="s">
        <v>1859</v>
      </c>
      <c r="C312" s="52" t="s">
        <v>1778</v>
      </c>
      <c r="D312" s="52" t="str">
        <f t="shared" si="8"/>
        <v>FRADE-PBA-1350 (HP Compressor Trem 1)Vibration - Gear Shaft HS Bearing DE (2)|Pre-alarm Hi</v>
      </c>
      <c r="E312" s="89" t="str">
        <f t="shared" si="9"/>
        <v>Pre-alarm Hi</v>
      </c>
      <c r="F312" s="52"/>
      <c r="G312" s="52" t="s">
        <v>840</v>
      </c>
      <c r="H312" s="52" t="s">
        <v>736</v>
      </c>
      <c r="I312" s="52" t="s">
        <v>474</v>
      </c>
      <c r="J312" s="90"/>
      <c r="K312" s="52"/>
      <c r="L312" s="90" t="str">
        <f>IFERROR(TRIM(INDEX(_xlfn.TEXTSPLIT(Table3[[#This Row],[Name]],"|"),1,2)),"")</f>
        <v>LoLo</v>
      </c>
    </row>
    <row r="313" spans="1:12">
      <c r="A313" s="33" t="s">
        <v>1167</v>
      </c>
      <c r="B313" s="10" t="s">
        <v>1859</v>
      </c>
      <c r="C313" s="33" t="s">
        <v>709</v>
      </c>
      <c r="D313" s="52" t="str">
        <f t="shared" si="8"/>
        <v>FRADE-PBA-1350 (HP Compressor Trem 1)Vibration - Gear Shaft LS Bearing DE (1)</v>
      </c>
      <c r="E313" s="89" t="str">
        <f t="shared" si="9"/>
        <v/>
      </c>
      <c r="F313" s="52" t="str">
        <f>VLOOKUP(D313,REF!$AA$1:$AB$149,2,0)</f>
        <v>FRTS-VT-1324A</v>
      </c>
      <c r="G313" s="33" t="s">
        <v>840</v>
      </c>
      <c r="H313" s="33" t="s">
        <v>474</v>
      </c>
      <c r="I313" s="33" t="s">
        <v>474</v>
      </c>
      <c r="J313" s="32"/>
      <c r="K313" s="33"/>
      <c r="L313" s="32" t="str">
        <f>IFERROR(TRIM(INDEX(_xlfn.TEXTSPLIT(Table3[[#This Row],[Name]],"|"),1,2)),"")</f>
        <v/>
      </c>
    </row>
    <row r="314" spans="1:12">
      <c r="A314" s="52" t="s">
        <v>1167</v>
      </c>
      <c r="B314" s="10" t="s">
        <v>1859</v>
      </c>
      <c r="C314" s="52" t="s">
        <v>1786</v>
      </c>
      <c r="D314" s="52" t="str">
        <f t="shared" si="8"/>
        <v>FRADE-PBA-1350 (HP Compressor Trem 1)Vibration - Gear Shaft LS Bearing DE (1)|Hi</v>
      </c>
      <c r="E314" s="89" t="str">
        <f t="shared" si="9"/>
        <v>Hi</v>
      </c>
      <c r="F314" s="52">
        <v>119</v>
      </c>
      <c r="G314" s="52" t="s">
        <v>840</v>
      </c>
      <c r="H314" s="52" t="s">
        <v>736</v>
      </c>
      <c r="I314" s="52" t="s">
        <v>474</v>
      </c>
      <c r="J314" s="90"/>
      <c r="K314" s="52"/>
      <c r="L314" s="90" t="str">
        <f>IFERROR(TRIM(INDEX(_xlfn.TEXTSPLIT(Table3[[#This Row],[Name]],"|"),1,2)),"")</f>
        <v>Hi</v>
      </c>
    </row>
    <row r="315" spans="1:12">
      <c r="A315" s="33" t="s">
        <v>1167</v>
      </c>
      <c r="B315" s="10" t="s">
        <v>1859</v>
      </c>
      <c r="C315" s="33" t="s">
        <v>1787</v>
      </c>
      <c r="D315" s="52" t="str">
        <f t="shared" si="8"/>
        <v>FRADE-PBA-1350 (HP Compressor Trem 1)Vibration - Gear Shaft LS Bearing DE (1)|HiHi</v>
      </c>
      <c r="E315" s="89" t="str">
        <f t="shared" si="9"/>
        <v>HiHi</v>
      </c>
      <c r="F315" s="33">
        <v>146</v>
      </c>
      <c r="G315" s="33" t="s">
        <v>840</v>
      </c>
      <c r="H315" s="33" t="s">
        <v>736</v>
      </c>
      <c r="I315" s="33" t="s">
        <v>474</v>
      </c>
      <c r="J315" s="32"/>
      <c r="K315" s="33"/>
      <c r="L315" s="32" t="str">
        <f>IFERROR(TRIM(INDEX(_xlfn.TEXTSPLIT(Table3[[#This Row],[Name]],"|"),1,2)),"")</f>
        <v>HiHi</v>
      </c>
    </row>
    <row r="316" spans="1:12">
      <c r="A316" s="52" t="s">
        <v>1167</v>
      </c>
      <c r="B316" s="10" t="s">
        <v>1859</v>
      </c>
      <c r="C316" s="52" t="s">
        <v>1788</v>
      </c>
      <c r="D316" s="52" t="str">
        <f t="shared" si="8"/>
        <v>FRADE-PBA-1350 (HP Compressor Trem 1)Vibration - Gear Shaft LS Bearing DE (1)|Pre-alarm Hi</v>
      </c>
      <c r="E316" s="89" t="str">
        <f t="shared" si="9"/>
        <v>Pre-alarm Hi</v>
      </c>
      <c r="F316" s="52"/>
      <c r="G316" s="52" t="s">
        <v>840</v>
      </c>
      <c r="H316" s="52" t="s">
        <v>736</v>
      </c>
      <c r="I316" s="52" t="s">
        <v>474</v>
      </c>
      <c r="J316" s="90"/>
      <c r="K316" s="52"/>
      <c r="L316" s="90" t="str">
        <f>IFERROR(TRIM(INDEX(_xlfn.TEXTSPLIT(Table3[[#This Row],[Name]],"|"),1,2)),"")</f>
        <v>Lo</v>
      </c>
    </row>
    <row r="317" spans="1:12">
      <c r="A317" s="33" t="s">
        <v>1167</v>
      </c>
      <c r="B317" s="10" t="s">
        <v>1859</v>
      </c>
      <c r="C317" s="33" t="s">
        <v>712</v>
      </c>
      <c r="D317" s="52" t="str">
        <f t="shared" si="8"/>
        <v>FRADE-PBA-1350 (HP Compressor Trem 1)Vibration - Gear Shaft LS Bearing DE (2)</v>
      </c>
      <c r="E317" s="89" t="str">
        <f t="shared" si="9"/>
        <v/>
      </c>
      <c r="F317" s="52" t="str">
        <f>VLOOKUP(D317,REF!$AA$1:$AB$149,2,0)</f>
        <v>FRTS-VT-1324B</v>
      </c>
      <c r="G317" s="33" t="s">
        <v>840</v>
      </c>
      <c r="H317" s="33" t="s">
        <v>474</v>
      </c>
      <c r="I317" s="33" t="s">
        <v>474</v>
      </c>
      <c r="J317" s="32"/>
      <c r="K317" s="33"/>
      <c r="L317" s="32" t="str">
        <f>IFERROR(TRIM(INDEX(_xlfn.TEXTSPLIT(Table3[[#This Row],[Name]],"|"),1,2)),"")</f>
        <v>LoLo</v>
      </c>
    </row>
    <row r="318" spans="1:12">
      <c r="A318" s="52" t="s">
        <v>1167</v>
      </c>
      <c r="B318" s="10" t="s">
        <v>1859</v>
      </c>
      <c r="C318" s="52" t="s">
        <v>1790</v>
      </c>
      <c r="D318" s="52" t="str">
        <f t="shared" si="8"/>
        <v>FRADE-PBA-1350 (HP Compressor Trem 1)Vibration - Gear Shaft LS Bearing DE (2)|Hi</v>
      </c>
      <c r="E318" s="89" t="str">
        <f t="shared" si="9"/>
        <v>Hi</v>
      </c>
      <c r="F318" s="52">
        <v>119</v>
      </c>
      <c r="G318" s="52" t="s">
        <v>840</v>
      </c>
      <c r="H318" s="52" t="s">
        <v>736</v>
      </c>
      <c r="I318" s="52" t="s">
        <v>474</v>
      </c>
      <c r="J318" s="90"/>
      <c r="K318" s="52"/>
      <c r="L318" s="90" t="str">
        <f>IFERROR(TRIM(INDEX(_xlfn.TEXTSPLIT(Table3[[#This Row],[Name]],"|"),1,2)),"")</f>
        <v/>
      </c>
    </row>
    <row r="319" spans="1:12">
      <c r="A319" s="33" t="s">
        <v>1167</v>
      </c>
      <c r="B319" s="10" t="s">
        <v>1859</v>
      </c>
      <c r="C319" s="33" t="s">
        <v>1791</v>
      </c>
      <c r="D319" s="52" t="str">
        <f t="shared" si="8"/>
        <v>FRADE-PBA-1350 (HP Compressor Trem 1)Vibration - Gear Shaft LS Bearing DE (2)|HiHi</v>
      </c>
      <c r="E319" s="89" t="str">
        <f t="shared" si="9"/>
        <v>HiHi</v>
      </c>
      <c r="F319" s="33">
        <v>146</v>
      </c>
      <c r="G319" s="33" t="s">
        <v>840</v>
      </c>
      <c r="H319" s="33" t="s">
        <v>736</v>
      </c>
      <c r="I319" s="33" t="s">
        <v>474</v>
      </c>
      <c r="J319" s="32"/>
      <c r="K319" s="33"/>
      <c r="L319" s="32" t="str">
        <f>IFERROR(TRIM(INDEX(_xlfn.TEXTSPLIT(Table3[[#This Row],[Name]],"|"),1,2)),"")</f>
        <v>Hi</v>
      </c>
    </row>
    <row r="320" spans="1:12">
      <c r="A320" s="52" t="s">
        <v>1167</v>
      </c>
      <c r="B320" s="10" t="s">
        <v>1859</v>
      </c>
      <c r="C320" s="52" t="s">
        <v>1792</v>
      </c>
      <c r="D320" s="52" t="str">
        <f t="shared" si="8"/>
        <v>FRADE-PBA-1350 (HP Compressor Trem 1)Vibration - Gear Shaft LS Bearing DE (2)|Pre-alarm Hi</v>
      </c>
      <c r="E320" s="89" t="str">
        <f t="shared" si="9"/>
        <v>Pre-alarm Hi</v>
      </c>
      <c r="F320" s="52"/>
      <c r="G320" s="52" t="s">
        <v>840</v>
      </c>
      <c r="H320" s="52" t="s">
        <v>736</v>
      </c>
      <c r="I320" s="52" t="s">
        <v>474</v>
      </c>
      <c r="J320" s="90"/>
      <c r="K320" s="52"/>
      <c r="L320" s="90" t="str">
        <f>IFERROR(TRIM(INDEX(_xlfn.TEXTSPLIT(Table3[[#This Row],[Name]],"|"),1,2)),"")</f>
        <v>HiHi</v>
      </c>
    </row>
    <row r="321" spans="1:12">
      <c r="A321" s="33" t="s">
        <v>1167</v>
      </c>
      <c r="B321" s="10" t="s">
        <v>1859</v>
      </c>
      <c r="C321" s="33" t="s">
        <v>1807</v>
      </c>
      <c r="D321" s="52" t="str">
        <f t="shared" si="8"/>
        <v>FRADE-PBA-1350 (HP Compressor Trem 1)Flow - Piston Balancing Line</v>
      </c>
      <c r="E321" s="89" t="str">
        <f t="shared" si="9"/>
        <v/>
      </c>
      <c r="F321" s="52" t="str">
        <f>VLOOKUP(D321,REF!$AA$1:$AB$149,2,0)</f>
        <v>FRTS_OPC_FIT_1369</v>
      </c>
      <c r="G321" s="33" t="s">
        <v>1809</v>
      </c>
      <c r="H321" s="33" t="s">
        <v>451</v>
      </c>
      <c r="I321" s="33" t="s">
        <v>451</v>
      </c>
      <c r="J321" s="32" t="s">
        <v>773</v>
      </c>
      <c r="K321" s="55"/>
      <c r="L321" s="32" t="str">
        <f>IFERROR(TRIM(INDEX(_xlfn.TEXTSPLIT(Table3[[#This Row],[Name]],"|"),1,2)),"")</f>
        <v>Lo</v>
      </c>
    </row>
    <row r="322" spans="1:12">
      <c r="A322" s="52" t="s">
        <v>1167</v>
      </c>
      <c r="B322" s="10" t="s">
        <v>1859</v>
      </c>
      <c r="C322" s="52" t="s">
        <v>1811</v>
      </c>
      <c r="D322" s="52" t="str">
        <f t="shared" si="8"/>
        <v>FRADE-PBA-1350 (HP Compressor Trem 1)Flow - Piston Balancing Line|Hi</v>
      </c>
      <c r="E322" s="89" t="str">
        <f t="shared" si="9"/>
        <v>Hi</v>
      </c>
      <c r="F322" s="52">
        <v>120</v>
      </c>
      <c r="G322" s="52" t="s">
        <v>1809</v>
      </c>
      <c r="H322" s="52" t="s">
        <v>736</v>
      </c>
      <c r="I322" s="52" t="s">
        <v>451</v>
      </c>
      <c r="J322" s="90" t="s">
        <v>1812</v>
      </c>
      <c r="K322" s="55"/>
      <c r="L322" s="90" t="str">
        <f>IFERROR(TRIM(INDEX(_xlfn.TEXTSPLIT(Table3[[#This Row],[Name]],"|"),1,2)),"")</f>
        <v>LoLo</v>
      </c>
    </row>
    <row r="323" spans="1:12">
      <c r="A323" s="33" t="s">
        <v>1167</v>
      </c>
      <c r="B323" s="10" t="s">
        <v>1859</v>
      </c>
      <c r="C323" s="33" t="s">
        <v>1813</v>
      </c>
      <c r="D323" s="52" t="str">
        <f t="shared" ref="D323:D386" si="10">_xlfn.CONCAT(B323,C323)</f>
        <v>FRADE-PBA-1350 (HP Compressor Trem 1)Flow - Piston Balancing Line|HiHi</v>
      </c>
      <c r="E323" s="89" t="str">
        <f t="shared" si="9"/>
        <v>HiHi</v>
      </c>
      <c r="F323" s="33"/>
      <c r="G323" s="33" t="s">
        <v>1809</v>
      </c>
      <c r="H323" s="33" t="s">
        <v>736</v>
      </c>
      <c r="I323" s="33" t="s">
        <v>451</v>
      </c>
      <c r="J323" s="32" t="s">
        <v>1812</v>
      </c>
      <c r="K323" s="55"/>
      <c r="L323" s="32" t="str">
        <f>IFERROR(TRIM(INDEX(_xlfn.TEXTSPLIT(Table3[[#This Row],[Name]],"|"),1,2)),"")</f>
        <v>Pre-alarm Hi</v>
      </c>
    </row>
    <row r="324" spans="1:12">
      <c r="A324" s="52" t="s">
        <v>1167</v>
      </c>
      <c r="B324" s="10" t="s">
        <v>1859</v>
      </c>
      <c r="C324" s="52" t="s">
        <v>1814</v>
      </c>
      <c r="D324" s="52" t="str">
        <f t="shared" si="10"/>
        <v>FRADE-PBA-1350 (HP Compressor Trem 1)Flow - Piston Balancing Line|Lo</v>
      </c>
      <c r="E324" s="89" t="str">
        <f t="shared" ref="E324:E387" si="11">IFERROR(TRIM(INDEX(_xlfn.TEXTSPLIT(C324,"|"),1,2)),"")</f>
        <v>Lo</v>
      </c>
      <c r="F324" s="52"/>
      <c r="G324" s="52" t="s">
        <v>1809</v>
      </c>
      <c r="H324" s="52" t="s">
        <v>736</v>
      </c>
      <c r="I324" s="52" t="s">
        <v>451</v>
      </c>
      <c r="J324" s="90" t="s">
        <v>1812</v>
      </c>
      <c r="K324" s="55"/>
      <c r="L324" s="90" t="str">
        <f>IFERROR(TRIM(INDEX(_xlfn.TEXTSPLIT(Table3[[#This Row],[Name]],"|"),1,2)),"")</f>
        <v>Pre-alarm Lo</v>
      </c>
    </row>
    <row r="325" spans="1:12">
      <c r="A325" s="33" t="s">
        <v>1167</v>
      </c>
      <c r="B325" s="10" t="s">
        <v>1859</v>
      </c>
      <c r="C325" s="33" t="s">
        <v>1815</v>
      </c>
      <c r="D325" s="52" t="str">
        <f t="shared" si="10"/>
        <v>FRADE-PBA-1350 (HP Compressor Trem 1)Flow - Piston Balancing Line|Pre-alarm Hi</v>
      </c>
      <c r="E325" s="89" t="str">
        <f t="shared" si="11"/>
        <v>Pre-alarm Hi</v>
      </c>
      <c r="F325" s="33"/>
      <c r="G325" s="33" t="s">
        <v>1809</v>
      </c>
      <c r="H325" s="33" t="s">
        <v>736</v>
      </c>
      <c r="I325" s="33" t="s">
        <v>451</v>
      </c>
      <c r="J325" s="32" t="s">
        <v>1812</v>
      </c>
      <c r="K325" s="55"/>
      <c r="L325" s="32" t="str">
        <f>IFERROR(TRIM(INDEX(_xlfn.TEXTSPLIT(Table3[[#This Row],[Name]],"|"),1,2)),"")</f>
        <v/>
      </c>
    </row>
    <row r="326" spans="1:12">
      <c r="A326" s="52" t="s">
        <v>1167</v>
      </c>
      <c r="B326" s="10" t="s">
        <v>1859</v>
      </c>
      <c r="C326" s="52" t="s">
        <v>1816</v>
      </c>
      <c r="D326" s="52" t="str">
        <f t="shared" si="10"/>
        <v>FRADE-PBA-1350 (HP Compressor Trem 1)Temperature - Compressor DGS Cartridge</v>
      </c>
      <c r="E326" s="89" t="str">
        <f t="shared" si="11"/>
        <v/>
      </c>
      <c r="F326" s="52" t="str">
        <f>VLOOKUP(D326,REF!$AA$1:$AB$149,2,0)</f>
        <v>FRTS-TE-1370</v>
      </c>
      <c r="G326" s="52" t="s">
        <v>49</v>
      </c>
      <c r="H326" s="52" t="s">
        <v>451</v>
      </c>
      <c r="I326" s="52" t="s">
        <v>451</v>
      </c>
      <c r="J326" s="90" t="s">
        <v>1375</v>
      </c>
      <c r="K326" s="52"/>
      <c r="L326" s="90" t="str">
        <f>IFERROR(TRIM(INDEX(_xlfn.TEXTSPLIT(Table3[[#This Row],[Name]],"|"),1,2)),"")</f>
        <v>Hi</v>
      </c>
    </row>
    <row r="327" spans="1:12">
      <c r="A327" s="33" t="s">
        <v>1167</v>
      </c>
      <c r="B327" s="10" t="s">
        <v>1859</v>
      </c>
      <c r="C327" s="33" t="s">
        <v>1818</v>
      </c>
      <c r="D327" s="52" t="str">
        <f t="shared" si="10"/>
        <v>FRADE-PBA-1350 (HP Compressor Trem 1)Temperature - Compressor DGS Cartridge|Hi</v>
      </c>
      <c r="E327" s="89" t="str">
        <f t="shared" si="11"/>
        <v>Hi</v>
      </c>
      <c r="F327" s="33">
        <v>140</v>
      </c>
      <c r="G327" s="33" t="s">
        <v>49</v>
      </c>
      <c r="H327" s="33" t="s">
        <v>736</v>
      </c>
      <c r="I327" s="33" t="s">
        <v>451</v>
      </c>
      <c r="J327" s="32" t="s">
        <v>1375</v>
      </c>
      <c r="K327" s="33"/>
      <c r="L327" s="32" t="str">
        <f>IFERROR(TRIM(INDEX(_xlfn.TEXTSPLIT(Table3[[#This Row],[Name]],"|"),1,2)),"")</f>
        <v>HiHi</v>
      </c>
    </row>
    <row r="328" spans="1:12">
      <c r="A328" s="52" t="s">
        <v>1167</v>
      </c>
      <c r="B328" s="10" t="s">
        <v>1859</v>
      </c>
      <c r="C328" s="52" t="s">
        <v>1819</v>
      </c>
      <c r="D328" s="52" t="str">
        <f t="shared" si="10"/>
        <v>FRADE-PBA-1350 (HP Compressor Trem 1)Temperature - Compressor DGS Cartridge|HiHi</v>
      </c>
      <c r="E328" s="89" t="str">
        <f t="shared" si="11"/>
        <v>HiHi</v>
      </c>
      <c r="F328" s="52">
        <v>155</v>
      </c>
      <c r="G328" s="52" t="s">
        <v>49</v>
      </c>
      <c r="H328" s="52" t="s">
        <v>736</v>
      </c>
      <c r="I328" s="52" t="s">
        <v>451</v>
      </c>
      <c r="J328" s="90" t="s">
        <v>1375</v>
      </c>
      <c r="K328" s="52"/>
      <c r="L328" s="90" t="str">
        <f>IFERROR(TRIM(INDEX(_xlfn.TEXTSPLIT(Table3[[#This Row],[Name]],"|"),1,2)),"")</f>
        <v>Lo</v>
      </c>
    </row>
    <row r="329" spans="1:12">
      <c r="A329" s="33" t="s">
        <v>1167</v>
      </c>
      <c r="B329" s="10" t="s">
        <v>1859</v>
      </c>
      <c r="C329" s="33" t="s">
        <v>1820</v>
      </c>
      <c r="D329" s="52" t="str">
        <f t="shared" si="10"/>
        <v>FRADE-PBA-1350 (HP Compressor Trem 1)Temperature - Compressor DGS Cartridge|Lo</v>
      </c>
      <c r="E329" s="89" t="str">
        <f t="shared" si="11"/>
        <v>Lo</v>
      </c>
      <c r="F329" s="33">
        <v>55</v>
      </c>
      <c r="G329" s="33" t="s">
        <v>49</v>
      </c>
      <c r="H329" s="33" t="s">
        <v>736</v>
      </c>
      <c r="I329" s="33" t="s">
        <v>451</v>
      </c>
      <c r="J329" s="32" t="s">
        <v>1375</v>
      </c>
      <c r="K329" s="33"/>
      <c r="L329" s="32" t="str">
        <f>IFERROR(TRIM(INDEX(_xlfn.TEXTSPLIT(Table3[[#This Row],[Name]],"|"),1,2)),"")</f>
        <v>LoLo</v>
      </c>
    </row>
    <row r="330" spans="1:12">
      <c r="A330" s="52" t="s">
        <v>1167</v>
      </c>
      <c r="B330" s="10" t="s">
        <v>1859</v>
      </c>
      <c r="C330" s="52" t="s">
        <v>1821</v>
      </c>
      <c r="D330" s="52" t="str">
        <f t="shared" si="10"/>
        <v>FRADE-PBA-1350 (HP Compressor Trem 1)Temperature - Compressor DGS Cartridge|LoLo</v>
      </c>
      <c r="E330" s="89" t="str">
        <f t="shared" si="11"/>
        <v>LoLo</v>
      </c>
      <c r="F330" s="52">
        <v>45</v>
      </c>
      <c r="G330" s="52" t="s">
        <v>49</v>
      </c>
      <c r="H330" s="52" t="s">
        <v>736</v>
      </c>
      <c r="I330" s="52" t="s">
        <v>451</v>
      </c>
      <c r="J330" s="90" t="s">
        <v>1375</v>
      </c>
      <c r="K330" s="52"/>
      <c r="L330" s="90" t="str">
        <f>IFERROR(TRIM(INDEX(_xlfn.TEXTSPLIT(Table3[[#This Row],[Name]],"|"),1,2)),"")</f>
        <v>Pre-alarm Hi</v>
      </c>
    </row>
    <row r="331" spans="1:12">
      <c r="A331" s="33" t="s">
        <v>1167</v>
      </c>
      <c r="B331" s="10" t="s">
        <v>1859</v>
      </c>
      <c r="C331" s="33" t="s">
        <v>1822</v>
      </c>
      <c r="D331" s="52" t="str">
        <f t="shared" si="10"/>
        <v>FRADE-PBA-1350 (HP Compressor Trem 1)Temperature - Compressor DGS Cartridge|Pre-alarm Hi</v>
      </c>
      <c r="E331" s="89" t="str">
        <f t="shared" si="11"/>
        <v>Pre-alarm Hi</v>
      </c>
      <c r="F331" s="33"/>
      <c r="G331" s="33" t="s">
        <v>49</v>
      </c>
      <c r="H331" s="33" t="s">
        <v>736</v>
      </c>
      <c r="I331" s="33" t="s">
        <v>451</v>
      </c>
      <c r="J331" s="32" t="s">
        <v>1375</v>
      </c>
      <c r="K331" s="33"/>
      <c r="L331" s="32" t="str">
        <f>IFERROR(TRIM(INDEX(_xlfn.TEXTSPLIT(Table3[[#This Row],[Name]],"|"),1,2)),"")</f>
        <v>Pre-alarm Lo</v>
      </c>
    </row>
    <row r="332" spans="1:12">
      <c r="A332" s="52" t="s">
        <v>1167</v>
      </c>
      <c r="B332" s="10" t="s">
        <v>1859</v>
      </c>
      <c r="C332" s="52" t="s">
        <v>1823</v>
      </c>
      <c r="D332" s="52" t="str">
        <f t="shared" si="10"/>
        <v>FRADE-PBA-1350 (HP Compressor Trem 1)Temperature - Compressor DGS Cartridge|Pre-alarm Lo</v>
      </c>
      <c r="E332" s="89" t="str">
        <f t="shared" si="11"/>
        <v>Pre-alarm Lo</v>
      </c>
      <c r="F332" s="52"/>
      <c r="G332" s="52" t="s">
        <v>49</v>
      </c>
      <c r="H332" s="52" t="s">
        <v>736</v>
      </c>
      <c r="I332" s="52" t="s">
        <v>451</v>
      </c>
      <c r="J332" s="90" t="s">
        <v>1375</v>
      </c>
      <c r="K332" s="52"/>
      <c r="L332" s="90" t="str">
        <f>IFERROR(TRIM(INDEX(_xlfn.TEXTSPLIT(Table3[[#This Row],[Name]],"|"),1,2)),"")</f>
        <v/>
      </c>
    </row>
    <row r="333" spans="1:12">
      <c r="A333" s="33" t="s">
        <v>1167</v>
      </c>
      <c r="B333" s="10" t="s">
        <v>1859</v>
      </c>
      <c r="C333" s="33" t="s">
        <v>1824</v>
      </c>
      <c r="D333" s="52" t="str">
        <f t="shared" si="10"/>
        <v>FRADE-PBA-1350 (HP Compressor Trem 1)Temperature - Comp THRUST Bearing Outboard (1)</v>
      </c>
      <c r="E333" s="89" t="str">
        <f t="shared" si="11"/>
        <v/>
      </c>
      <c r="F333" s="52" t="str">
        <f>VLOOKUP(D333,REF!$AA$1:$AB$149,2,0)</f>
        <v>FRTS-TI-1338A</v>
      </c>
      <c r="G333" s="33" t="s">
        <v>49</v>
      </c>
      <c r="H333" s="33" t="s">
        <v>439</v>
      </c>
      <c r="I333" s="33" t="s">
        <v>439</v>
      </c>
      <c r="J333" s="32" t="s">
        <v>1826</v>
      </c>
      <c r="K333" s="33"/>
      <c r="L333" s="32" t="str">
        <f>IFERROR(TRIM(INDEX(_xlfn.TEXTSPLIT(Table3[[#This Row],[Name]],"|"),1,2)),"")</f>
        <v>Hi</v>
      </c>
    </row>
    <row r="334" spans="1:12">
      <c r="A334" s="52" t="s">
        <v>1167</v>
      </c>
      <c r="B334" s="10" t="s">
        <v>1859</v>
      </c>
      <c r="C334" s="52" t="s">
        <v>1827</v>
      </c>
      <c r="D334" s="52" t="str">
        <f t="shared" si="10"/>
        <v>FRADE-PBA-1350 (HP Compressor Trem 1)Temperature - Comp THRUST Bearing Outboard (1)|Hi</v>
      </c>
      <c r="E334" s="89" t="str">
        <f t="shared" si="11"/>
        <v>Hi</v>
      </c>
      <c r="F334" s="52"/>
      <c r="G334" s="52" t="s">
        <v>49</v>
      </c>
      <c r="H334" s="52" t="s">
        <v>736</v>
      </c>
      <c r="I334" s="52" t="s">
        <v>439</v>
      </c>
      <c r="J334" s="90" t="s">
        <v>1826</v>
      </c>
      <c r="K334" s="52"/>
      <c r="L334" s="90" t="str">
        <f>IFERROR(TRIM(INDEX(_xlfn.TEXTSPLIT(Table3[[#This Row],[Name]],"|"),1,2)),"")</f>
        <v>HiHi</v>
      </c>
    </row>
    <row r="335" spans="1:12">
      <c r="A335" s="33" t="s">
        <v>1167</v>
      </c>
      <c r="B335" s="10" t="s">
        <v>1859</v>
      </c>
      <c r="C335" s="33" t="s">
        <v>1828</v>
      </c>
      <c r="D335" s="52" t="str">
        <f t="shared" si="10"/>
        <v>FRADE-PBA-1350 (HP Compressor Trem 1)Temperature - Comp THRUST Bearing Outboard (1)|HiHi</v>
      </c>
      <c r="E335" s="89" t="str">
        <f t="shared" si="11"/>
        <v>HiHi</v>
      </c>
      <c r="F335" s="33">
        <v>110</v>
      </c>
      <c r="G335" s="33" t="s">
        <v>49</v>
      </c>
      <c r="H335" s="33" t="s">
        <v>736</v>
      </c>
      <c r="I335" s="33" t="s">
        <v>439</v>
      </c>
      <c r="J335" s="32" t="s">
        <v>1826</v>
      </c>
      <c r="K335" s="33"/>
      <c r="L335" s="32" t="str">
        <f>IFERROR(TRIM(INDEX(_xlfn.TEXTSPLIT(Table3[[#This Row],[Name]],"|"),1,2)),"")</f>
        <v>Lo</v>
      </c>
    </row>
    <row r="336" spans="1:12">
      <c r="A336" s="52" t="s">
        <v>1167</v>
      </c>
      <c r="B336" s="10" t="s">
        <v>1859</v>
      </c>
      <c r="C336" s="52" t="s">
        <v>1829</v>
      </c>
      <c r="D336" s="52" t="str">
        <f t="shared" si="10"/>
        <v>FRADE-PBA-1350 (HP Compressor Trem 1)Temperature - Comp THRUST Bearing Outboard (1)|Pre-alarm Hi</v>
      </c>
      <c r="E336" s="89" t="str">
        <f t="shared" si="11"/>
        <v>Pre-alarm Hi</v>
      </c>
      <c r="F336" s="52"/>
      <c r="G336" s="52" t="s">
        <v>49</v>
      </c>
      <c r="H336" s="52" t="s">
        <v>736</v>
      </c>
      <c r="I336" s="52" t="s">
        <v>439</v>
      </c>
      <c r="J336" s="90" t="s">
        <v>1826</v>
      </c>
      <c r="K336" s="52"/>
      <c r="L336" s="90" t="str">
        <f>IFERROR(TRIM(INDEX(_xlfn.TEXTSPLIT(Table3[[#This Row],[Name]],"|"),1,2)),"")</f>
        <v>LoLo</v>
      </c>
    </row>
    <row r="337" spans="1:12">
      <c r="A337" s="33" t="s">
        <v>1167</v>
      </c>
      <c r="B337" s="10" t="s">
        <v>1859</v>
      </c>
      <c r="C337" s="33" t="s">
        <v>1830</v>
      </c>
      <c r="D337" s="52" t="str">
        <f t="shared" si="10"/>
        <v>FRADE-PBA-1350 (HP Compressor Trem 1)Temperature - Comp THRUST Bearing Outboard (2)</v>
      </c>
      <c r="E337" s="89" t="str">
        <f t="shared" si="11"/>
        <v/>
      </c>
      <c r="F337" s="52" t="str">
        <f>VLOOKUP(D337,REF!$AA$1:$AB$149,2,0)</f>
        <v>FRTS-TI-1338C</v>
      </c>
      <c r="G337" s="33" t="s">
        <v>49</v>
      </c>
      <c r="H337" s="33" t="s">
        <v>439</v>
      </c>
      <c r="I337" s="33" t="s">
        <v>439</v>
      </c>
      <c r="J337" s="32" t="s">
        <v>1826</v>
      </c>
      <c r="K337" s="33"/>
      <c r="L337" s="32" t="str">
        <f>IFERROR(TRIM(INDEX(_xlfn.TEXTSPLIT(Table3[[#This Row],[Name]],"|"),1,2)),"")</f>
        <v>Pre-alarm Hi</v>
      </c>
    </row>
    <row r="338" spans="1:12">
      <c r="A338" s="52" t="s">
        <v>1167</v>
      </c>
      <c r="B338" s="10" t="s">
        <v>1859</v>
      </c>
      <c r="C338" s="52" t="s">
        <v>1832</v>
      </c>
      <c r="D338" s="52" t="str">
        <f t="shared" si="10"/>
        <v>FRADE-PBA-1350 (HP Compressor Trem 1)Temperature - Comp THRUST Bearing Outboard (2)|Hi</v>
      </c>
      <c r="E338" s="89" t="str">
        <f t="shared" si="11"/>
        <v>Hi</v>
      </c>
      <c r="F338" s="52">
        <v>100</v>
      </c>
      <c r="G338" s="52" t="s">
        <v>49</v>
      </c>
      <c r="H338" s="52" t="s">
        <v>736</v>
      </c>
      <c r="I338" s="52" t="s">
        <v>439</v>
      </c>
      <c r="J338" s="90" t="s">
        <v>1826</v>
      </c>
      <c r="K338" s="52"/>
      <c r="L338" s="90" t="str">
        <f>IFERROR(TRIM(INDEX(_xlfn.TEXTSPLIT(Table3[[#This Row],[Name]],"|"),1,2)),"")</f>
        <v>Pre-alarm Lo</v>
      </c>
    </row>
    <row r="339" spans="1:12">
      <c r="A339" s="33" t="s">
        <v>1167</v>
      </c>
      <c r="B339" s="10" t="s">
        <v>1859</v>
      </c>
      <c r="C339" s="33" t="s">
        <v>1833</v>
      </c>
      <c r="D339" s="52" t="str">
        <f t="shared" si="10"/>
        <v>FRADE-PBA-1350 (HP Compressor Trem 1)Temperature - Comp THRUST Bearing Outboard (2)|HiHi</v>
      </c>
      <c r="E339" s="89" t="str">
        <f t="shared" si="11"/>
        <v>HiHi</v>
      </c>
      <c r="F339" s="33"/>
      <c r="G339" s="33" t="s">
        <v>49</v>
      </c>
      <c r="H339" s="33" t="s">
        <v>736</v>
      </c>
      <c r="I339" s="33" t="s">
        <v>439</v>
      </c>
      <c r="J339" s="32" t="s">
        <v>1826</v>
      </c>
      <c r="K339" s="33"/>
      <c r="L339" s="32" t="str">
        <f>IFERROR(TRIM(INDEX(_xlfn.TEXTSPLIT(Table3[[#This Row],[Name]],"|"),1,2)),"")</f>
        <v/>
      </c>
    </row>
    <row r="340" spans="1:12">
      <c r="A340" s="52" t="s">
        <v>1167</v>
      </c>
      <c r="B340" s="10" t="s">
        <v>1859</v>
      </c>
      <c r="C340" s="52" t="s">
        <v>1834</v>
      </c>
      <c r="D340" s="52" t="str">
        <f t="shared" si="10"/>
        <v>FRADE-PBA-1350 (HP Compressor Trem 1)Temperature - Comp THRUST Bearing Outboard (2)|Pre-alarm Hi</v>
      </c>
      <c r="E340" s="89" t="str">
        <f t="shared" si="11"/>
        <v>Pre-alarm Hi</v>
      </c>
      <c r="F340" s="52"/>
      <c r="G340" s="52" t="s">
        <v>49</v>
      </c>
      <c r="H340" s="52" t="s">
        <v>736</v>
      </c>
      <c r="I340" s="52" t="s">
        <v>439</v>
      </c>
      <c r="J340" s="90" t="s">
        <v>1826</v>
      </c>
      <c r="K340" s="52"/>
      <c r="L340" s="90" t="str">
        <f>IFERROR(TRIM(INDEX(_xlfn.TEXTSPLIT(Table3[[#This Row],[Name]],"|"),1,2)),"")</f>
        <v/>
      </c>
    </row>
    <row r="341" spans="1:12">
      <c r="A341" s="33" t="s">
        <v>1167</v>
      </c>
      <c r="B341" s="10" t="s">
        <v>1859</v>
      </c>
      <c r="C341" s="33" t="s">
        <v>1835</v>
      </c>
      <c r="D341" s="52" t="str">
        <f t="shared" si="10"/>
        <v>FRADE-PBA-1350 (HP Compressor Trem 1)Temperature - Comp THRUST Bearing Inboard (1)</v>
      </c>
      <c r="E341" s="89" t="str">
        <f t="shared" si="11"/>
        <v/>
      </c>
      <c r="F341" s="52" t="str">
        <f>VLOOKUP(D341,REF!$AA$1:$AB$149,2,0)</f>
        <v>FRTS-TI-1337A</v>
      </c>
      <c r="G341" s="33" t="s">
        <v>49</v>
      </c>
      <c r="H341" s="33" t="s">
        <v>439</v>
      </c>
      <c r="I341" s="33" t="s">
        <v>439</v>
      </c>
      <c r="J341" s="32" t="s">
        <v>1826</v>
      </c>
      <c r="K341" s="33"/>
      <c r="L341" s="32" t="str">
        <f>IFERROR(TRIM(INDEX(_xlfn.TEXTSPLIT(Table3[[#This Row],[Name]],"|"),1,2)),"")</f>
        <v>Hi</v>
      </c>
    </row>
    <row r="342" spans="1:12">
      <c r="A342" s="52" t="s">
        <v>1167</v>
      </c>
      <c r="B342" s="10" t="s">
        <v>1859</v>
      </c>
      <c r="C342" s="52" t="s">
        <v>1837</v>
      </c>
      <c r="D342" s="52" t="str">
        <f t="shared" si="10"/>
        <v>FRADE-PBA-1350 (HP Compressor Trem 1)Temperature - Comp THRUST Bearing Inboard (1)|Hi</v>
      </c>
      <c r="E342" s="89" t="str">
        <f t="shared" si="11"/>
        <v>Hi</v>
      </c>
      <c r="F342" s="52"/>
      <c r="G342" s="52" t="s">
        <v>49</v>
      </c>
      <c r="H342" s="52" t="s">
        <v>736</v>
      </c>
      <c r="I342" s="52" t="s">
        <v>439</v>
      </c>
      <c r="J342" s="90" t="s">
        <v>1826</v>
      </c>
      <c r="K342" s="52"/>
      <c r="L342" s="90" t="str">
        <f>IFERROR(TRIM(INDEX(_xlfn.TEXTSPLIT(Table3[[#This Row],[Name]],"|"),1,2)),"")</f>
        <v/>
      </c>
    </row>
    <row r="343" spans="1:12">
      <c r="A343" s="33" t="s">
        <v>1167</v>
      </c>
      <c r="B343" s="10" t="s">
        <v>1859</v>
      </c>
      <c r="C343" s="33" t="s">
        <v>1838</v>
      </c>
      <c r="D343" s="52" t="str">
        <f t="shared" si="10"/>
        <v>FRADE-PBA-1350 (HP Compressor Trem 1)Temperature - Comp THRUST Bearing Inboard (1)|HiHi</v>
      </c>
      <c r="E343" s="89" t="str">
        <f t="shared" si="11"/>
        <v>HiHi</v>
      </c>
      <c r="F343" s="33">
        <v>110</v>
      </c>
      <c r="G343" s="33" t="s">
        <v>49</v>
      </c>
      <c r="H343" s="33" t="s">
        <v>736</v>
      </c>
      <c r="I343" s="33" t="s">
        <v>439</v>
      </c>
      <c r="J343" s="32" t="s">
        <v>1826</v>
      </c>
      <c r="K343" s="33"/>
      <c r="L343" s="32" t="str">
        <f>IFERROR(TRIM(INDEX(_xlfn.TEXTSPLIT(Table3[[#This Row],[Name]],"|"),1,2)),"")</f>
        <v/>
      </c>
    </row>
    <row r="344" spans="1:12">
      <c r="A344" s="52" t="s">
        <v>1167</v>
      </c>
      <c r="B344" s="10" t="s">
        <v>1859</v>
      </c>
      <c r="C344" s="52" t="s">
        <v>1839</v>
      </c>
      <c r="D344" s="52" t="str">
        <f t="shared" si="10"/>
        <v>FRADE-PBA-1350 (HP Compressor Trem 1)Temperature - Comp THRUST Bearing Inboard (1)|Pre-alarm Hi</v>
      </c>
      <c r="E344" s="89" t="str">
        <f t="shared" si="11"/>
        <v>Pre-alarm Hi</v>
      </c>
      <c r="F344" s="52"/>
      <c r="G344" s="52" t="s">
        <v>49</v>
      </c>
      <c r="H344" s="52" t="s">
        <v>736</v>
      </c>
      <c r="I344" s="52" t="s">
        <v>439</v>
      </c>
      <c r="J344" s="90" t="s">
        <v>1826</v>
      </c>
      <c r="K344" s="52"/>
      <c r="L344" s="90" t="str">
        <f>IFERROR(TRIM(INDEX(_xlfn.TEXTSPLIT(Table3[[#This Row],[Name]],"|"),1,2)),"")</f>
        <v>Hi</v>
      </c>
    </row>
    <row r="345" spans="1:12">
      <c r="A345" s="33" t="s">
        <v>1167</v>
      </c>
      <c r="B345" s="10" t="s">
        <v>1859</v>
      </c>
      <c r="C345" s="33" t="s">
        <v>1840</v>
      </c>
      <c r="D345" s="52" t="str">
        <f t="shared" si="10"/>
        <v>FRADE-PBA-1350 (HP Compressor Trem 1)Temperature - Comp THRUST Bearing Inboard (2)</v>
      </c>
      <c r="E345" s="89" t="str">
        <f t="shared" si="11"/>
        <v/>
      </c>
      <c r="F345" s="52" t="str">
        <f>VLOOKUP(D345,REF!$AA$1:$AB$149,2,0)</f>
        <v>FRTS-TI-1337C</v>
      </c>
      <c r="G345" s="33" t="s">
        <v>49</v>
      </c>
      <c r="H345" s="33" t="s">
        <v>439</v>
      </c>
      <c r="I345" s="33" t="s">
        <v>439</v>
      </c>
      <c r="J345" s="32" t="s">
        <v>1826</v>
      </c>
      <c r="K345" s="33"/>
      <c r="L345" s="32" t="str">
        <f>IFERROR(TRIM(INDEX(_xlfn.TEXTSPLIT(Table3[[#This Row],[Name]],"|"),1,2)),"")</f>
        <v>HiHi</v>
      </c>
    </row>
    <row r="346" spans="1:12">
      <c r="A346" s="52" t="s">
        <v>1167</v>
      </c>
      <c r="B346" s="10" t="s">
        <v>1859</v>
      </c>
      <c r="C346" s="52" t="s">
        <v>1842</v>
      </c>
      <c r="D346" s="52" t="str">
        <f t="shared" si="10"/>
        <v>FRADE-PBA-1350 (HP Compressor Trem 1)Temperature - Comp THRUST Bearing Inboard (2)|Hi</v>
      </c>
      <c r="E346" s="89" t="str">
        <f t="shared" si="11"/>
        <v>Hi</v>
      </c>
      <c r="F346" s="52">
        <v>100</v>
      </c>
      <c r="G346" s="52" t="s">
        <v>49</v>
      </c>
      <c r="H346" s="52" t="s">
        <v>736</v>
      </c>
      <c r="I346" s="52" t="s">
        <v>439</v>
      </c>
      <c r="J346" s="90" t="s">
        <v>1826</v>
      </c>
      <c r="K346" s="52"/>
      <c r="L346" s="90" t="str">
        <f>IFERROR(TRIM(INDEX(_xlfn.TEXTSPLIT(Table3[[#This Row],[Name]],"|"),1,2)),"")</f>
        <v>Pre-alarm Hi</v>
      </c>
    </row>
    <row r="347" spans="1:12">
      <c r="A347" s="33" t="s">
        <v>1167</v>
      </c>
      <c r="B347" s="10" t="s">
        <v>1859</v>
      </c>
      <c r="C347" s="33" t="s">
        <v>1843</v>
      </c>
      <c r="D347" s="52" t="str">
        <f t="shared" si="10"/>
        <v>FRADE-PBA-1350 (HP Compressor Trem 1)Temperature - Comp THRUST Bearing Inboard (2)|HiHi</v>
      </c>
      <c r="E347" s="89" t="str">
        <f t="shared" si="11"/>
        <v>HiHi</v>
      </c>
      <c r="F347" s="33"/>
      <c r="G347" s="33" t="s">
        <v>49</v>
      </c>
      <c r="H347" s="33" t="s">
        <v>736</v>
      </c>
      <c r="I347" s="33" t="s">
        <v>439</v>
      </c>
      <c r="J347" s="32" t="s">
        <v>1826</v>
      </c>
      <c r="K347" s="33"/>
      <c r="L347" s="32" t="str">
        <f>IFERROR(TRIM(INDEX(_xlfn.TEXTSPLIT(Table3[[#This Row],[Name]],"|"),1,2)),"")</f>
        <v/>
      </c>
    </row>
    <row r="348" spans="1:12">
      <c r="A348" s="52" t="s">
        <v>1167</v>
      </c>
      <c r="B348" s="10" t="s">
        <v>1859</v>
      </c>
      <c r="C348" s="52" t="s">
        <v>1844</v>
      </c>
      <c r="D348" s="52" t="str">
        <f t="shared" si="10"/>
        <v>FRADE-PBA-1350 (HP Compressor Trem 1)Temperature - Comp THRUST Bearing Inboard (2)|Pre-alarm Hi</v>
      </c>
      <c r="E348" s="89" t="str">
        <f t="shared" si="11"/>
        <v>Pre-alarm Hi</v>
      </c>
      <c r="F348" s="52"/>
      <c r="G348" s="52" t="s">
        <v>49</v>
      </c>
      <c r="H348" s="52" t="s">
        <v>736</v>
      </c>
      <c r="I348" s="52" t="s">
        <v>439</v>
      </c>
      <c r="J348" s="90" t="s">
        <v>1826</v>
      </c>
      <c r="K348" s="52"/>
      <c r="L348" s="90" t="str">
        <f>IFERROR(TRIM(INDEX(_xlfn.TEXTSPLIT(Table3[[#This Row],[Name]],"|"),1,2)),"")</f>
        <v/>
      </c>
    </row>
    <row r="349" spans="1:12">
      <c r="A349" s="33" t="s">
        <v>732</v>
      </c>
      <c r="B349" s="10" t="s">
        <v>2204</v>
      </c>
      <c r="C349" s="33" t="s">
        <v>739</v>
      </c>
      <c r="D349" s="52" t="str">
        <f t="shared" si="10"/>
        <v>FRADE-PBA-2350 (HP Compressor Trem 2)Delta Pressure - Lube Oil Filter</v>
      </c>
      <c r="E349" s="89" t="str">
        <f t="shared" si="11"/>
        <v/>
      </c>
      <c r="F349" s="52" t="str">
        <f>VLOOKUP(D349,REF!$AA$1:$AB$149,2,0)</f>
        <v>FRTS_OPC_PDIT_1822</v>
      </c>
      <c r="G349" s="33" t="s">
        <v>741</v>
      </c>
      <c r="H349" s="33" t="s">
        <v>461</v>
      </c>
      <c r="I349" s="33" t="s">
        <v>461</v>
      </c>
      <c r="J349" s="61"/>
      <c r="K349" s="33"/>
      <c r="L349" s="32" t="str">
        <f>IFERROR(TRIM(INDEX(_xlfn.TEXTSPLIT(Table3[[#This Row],[Name]],"|"),1,2)),"")</f>
        <v>Hi</v>
      </c>
    </row>
    <row r="350" spans="1:12">
      <c r="A350" s="33" t="s">
        <v>732</v>
      </c>
      <c r="B350" s="10" t="s">
        <v>2204</v>
      </c>
      <c r="C350" s="33" t="s">
        <v>743</v>
      </c>
      <c r="D350" s="52" t="str">
        <f t="shared" si="10"/>
        <v>FRADE-PBA-2350 (HP Compressor Trem 2)Delta Pressure - Lube Oil Filter|Hi</v>
      </c>
      <c r="E350" s="89" t="str">
        <f t="shared" si="11"/>
        <v>Hi</v>
      </c>
      <c r="F350" s="33">
        <v>1</v>
      </c>
      <c r="G350" s="33" t="s">
        <v>741</v>
      </c>
      <c r="H350" s="33" t="s">
        <v>736</v>
      </c>
      <c r="I350" s="33" t="s">
        <v>461</v>
      </c>
      <c r="J350" s="32"/>
      <c r="K350" s="33"/>
      <c r="L350" s="89" t="str">
        <f>IFERROR(TRIM(INDEX(_xlfn.TEXTSPLIT(Table3[[#This Row],[Name]],"|"),1,2)),"")</f>
        <v>HiHi</v>
      </c>
    </row>
    <row r="351" spans="1:12">
      <c r="A351" s="52" t="s">
        <v>732</v>
      </c>
      <c r="B351" s="10" t="s">
        <v>2204</v>
      </c>
      <c r="C351" s="52" t="s">
        <v>745</v>
      </c>
      <c r="D351" s="52" t="str">
        <f t="shared" si="10"/>
        <v>FRADE-PBA-2350 (HP Compressor Trem 2)Delta Pressure - Lube Oil Filter|HiHi</v>
      </c>
      <c r="E351" s="89" t="str">
        <f t="shared" si="11"/>
        <v>HiHi</v>
      </c>
      <c r="F351" s="52"/>
      <c r="G351" s="52" t="s">
        <v>741</v>
      </c>
      <c r="H351" s="52" t="s">
        <v>736</v>
      </c>
      <c r="I351" s="52" t="s">
        <v>461</v>
      </c>
      <c r="J351" s="90"/>
      <c r="K351" s="52"/>
      <c r="L351" s="90" t="str">
        <f>IFERROR(TRIM(INDEX(_xlfn.TEXTSPLIT(Table3[[#This Row],[Name]],"|"),1,2)),"")</f>
        <v>Lo</v>
      </c>
    </row>
    <row r="352" spans="1:12">
      <c r="A352" s="33" t="s">
        <v>732</v>
      </c>
      <c r="B352" s="10" t="s">
        <v>2204</v>
      </c>
      <c r="C352" s="33" t="s">
        <v>747</v>
      </c>
      <c r="D352" s="52" t="str">
        <f t="shared" si="10"/>
        <v>FRADE-PBA-2350 (HP Compressor Trem 2)Delta Pressure - Lube Oil Filter|Pre-alarm Hi</v>
      </c>
      <c r="E352" s="89" t="str">
        <f t="shared" si="11"/>
        <v>Pre-alarm Hi</v>
      </c>
      <c r="F352" s="33"/>
      <c r="G352" s="33" t="s">
        <v>741</v>
      </c>
      <c r="H352" s="33" t="s">
        <v>736</v>
      </c>
      <c r="I352" s="33" t="s">
        <v>461</v>
      </c>
      <c r="J352" s="32"/>
      <c r="K352" s="33"/>
      <c r="L352" s="32" t="str">
        <f>IFERROR(TRIM(INDEX(_xlfn.TEXTSPLIT(Table3[[#This Row],[Name]],"|"),1,2)),"")</f>
        <v>LoLo</v>
      </c>
    </row>
    <row r="353" spans="1:12">
      <c r="A353" s="52" t="s">
        <v>732</v>
      </c>
      <c r="B353" s="10" t="s">
        <v>2204</v>
      </c>
      <c r="C353" s="52" t="s">
        <v>756</v>
      </c>
      <c r="D353" s="52" t="str">
        <f t="shared" si="10"/>
        <v>FRADE-PBA-2350 (HP Compressor Trem 2)Level - Lube Oil Tank (1)</v>
      </c>
      <c r="E353" s="89" t="str">
        <f t="shared" si="11"/>
        <v/>
      </c>
      <c r="F353" s="52" t="str">
        <f>VLOOKUP(D353,REF!$AA$1:$AB$149,2,0)</f>
        <v>FRTS-LI-1812A</v>
      </c>
      <c r="G353" s="75" t="s">
        <v>28</v>
      </c>
      <c r="H353" s="52" t="s">
        <v>461</v>
      </c>
      <c r="I353" s="52" t="s">
        <v>461</v>
      </c>
      <c r="J353" s="90"/>
      <c r="K353" s="52"/>
      <c r="L353" s="90" t="str">
        <f>IFERROR(TRIM(INDEX(_xlfn.TEXTSPLIT(Table3[[#This Row],[Name]],"|"),1,2)),"")</f>
        <v>Pre-alarm Hi</v>
      </c>
    </row>
    <row r="354" spans="1:12">
      <c r="A354" s="33" t="s">
        <v>732</v>
      </c>
      <c r="B354" s="10" t="s">
        <v>2204</v>
      </c>
      <c r="C354" s="33" t="s">
        <v>759</v>
      </c>
      <c r="D354" s="52" t="str">
        <f t="shared" si="10"/>
        <v>FRADE-PBA-2350 (HP Compressor Trem 2)Level - Lube Oil Tank (1)|Hi</v>
      </c>
      <c r="E354" s="89" t="str">
        <f t="shared" si="11"/>
        <v>Hi</v>
      </c>
      <c r="F354" s="33"/>
      <c r="G354" s="75" t="s">
        <v>28</v>
      </c>
      <c r="H354" s="33" t="s">
        <v>736</v>
      </c>
      <c r="I354" s="33" t="s">
        <v>461</v>
      </c>
      <c r="J354" s="32"/>
      <c r="K354" s="33"/>
      <c r="L354" s="32" t="str">
        <f>IFERROR(TRIM(INDEX(_xlfn.TEXTSPLIT(Table3[[#This Row],[Name]],"|"),1,2)),"")</f>
        <v>Pre-alarm Lo</v>
      </c>
    </row>
    <row r="355" spans="1:12">
      <c r="A355" s="52" t="s">
        <v>732</v>
      </c>
      <c r="B355" s="10" t="s">
        <v>2204</v>
      </c>
      <c r="C355" s="52" t="s">
        <v>761</v>
      </c>
      <c r="D355" s="52" t="str">
        <f t="shared" si="10"/>
        <v>FRADE-PBA-2350 (HP Compressor Trem 2)Level - Lube Oil Tank (1)|HiHi</v>
      </c>
      <c r="E355" s="89" t="str">
        <f t="shared" si="11"/>
        <v>HiHi</v>
      </c>
      <c r="F355" s="52"/>
      <c r="G355" s="75" t="s">
        <v>28</v>
      </c>
      <c r="H355" s="52" t="s">
        <v>736</v>
      </c>
      <c r="I355" s="52" t="s">
        <v>461</v>
      </c>
      <c r="J355" s="90"/>
      <c r="K355" s="52"/>
      <c r="L355" s="90" t="str">
        <f>IFERROR(TRIM(INDEX(_xlfn.TEXTSPLIT(Table3[[#This Row],[Name]],"|"),1,2)),"")</f>
        <v/>
      </c>
    </row>
    <row r="356" spans="1:12">
      <c r="A356" s="33" t="s">
        <v>732</v>
      </c>
      <c r="B356" s="10" t="s">
        <v>2204</v>
      </c>
      <c r="C356" s="33" t="s">
        <v>763</v>
      </c>
      <c r="D356" s="52" t="str">
        <f t="shared" si="10"/>
        <v>FRADE-PBA-2350 (HP Compressor Trem 2)Level - Lube Oil Tank (1)|Lo</v>
      </c>
      <c r="E356" s="89" t="str">
        <f t="shared" si="11"/>
        <v>Lo</v>
      </c>
      <c r="F356" s="33"/>
      <c r="G356" s="75" t="s">
        <v>28</v>
      </c>
      <c r="H356" s="33" t="s">
        <v>736</v>
      </c>
      <c r="I356" s="33" t="s">
        <v>461</v>
      </c>
      <c r="J356" s="32"/>
      <c r="K356" s="33"/>
      <c r="L356" s="32" t="str">
        <f>IFERROR(TRIM(INDEX(_xlfn.TEXTSPLIT(Table3[[#This Row],[Name]],"|"),1,2)),"")</f>
        <v>Hi</v>
      </c>
    </row>
    <row r="357" spans="1:12">
      <c r="A357" s="52" t="s">
        <v>732</v>
      </c>
      <c r="B357" s="10" t="s">
        <v>2204</v>
      </c>
      <c r="C357" s="52" t="s">
        <v>765</v>
      </c>
      <c r="D357" s="52" t="str">
        <f t="shared" si="10"/>
        <v>FRADE-PBA-2350 (HP Compressor Trem 2)Level - Lube Oil Tank (1)|LoLo</v>
      </c>
      <c r="E357" s="89" t="str">
        <f t="shared" si="11"/>
        <v>LoLo</v>
      </c>
      <c r="F357" s="52"/>
      <c r="G357" s="75" t="s">
        <v>28</v>
      </c>
      <c r="H357" s="52" t="s">
        <v>736</v>
      </c>
      <c r="I357" s="52" t="s">
        <v>461</v>
      </c>
      <c r="J357" s="90"/>
      <c r="K357" s="52"/>
      <c r="L357" s="90" t="str">
        <f>IFERROR(TRIM(INDEX(_xlfn.TEXTSPLIT(Table3[[#This Row],[Name]],"|"),1,2)),"")</f>
        <v>HiHi</v>
      </c>
    </row>
    <row r="358" spans="1:12">
      <c r="A358" s="33" t="s">
        <v>732</v>
      </c>
      <c r="B358" s="10" t="s">
        <v>2204</v>
      </c>
      <c r="C358" s="33" t="s">
        <v>767</v>
      </c>
      <c r="D358" s="52" t="str">
        <f t="shared" si="10"/>
        <v>FRADE-PBA-2350 (HP Compressor Trem 2)Level - Lube Oil Tank (1)|Pre-alarm Hi</v>
      </c>
      <c r="E358" s="89" t="str">
        <f t="shared" si="11"/>
        <v>Pre-alarm Hi</v>
      </c>
      <c r="F358" s="33"/>
      <c r="G358" s="75" t="s">
        <v>28</v>
      </c>
      <c r="H358" s="33" t="s">
        <v>736</v>
      </c>
      <c r="I358" s="33" t="s">
        <v>461</v>
      </c>
      <c r="J358" s="32"/>
      <c r="K358" s="33"/>
      <c r="L358" s="32" t="str">
        <f>IFERROR(TRIM(INDEX(_xlfn.TEXTSPLIT(Table3[[#This Row],[Name]],"|"),1,2)),"")</f>
        <v>Lo</v>
      </c>
    </row>
    <row r="359" spans="1:12">
      <c r="A359" s="52" t="s">
        <v>732</v>
      </c>
      <c r="B359" s="10" t="s">
        <v>2204</v>
      </c>
      <c r="C359" s="52" t="s">
        <v>769</v>
      </c>
      <c r="D359" s="52" t="str">
        <f t="shared" si="10"/>
        <v>FRADE-PBA-2350 (HP Compressor Trem 2)Level - Lube Oil Tank (1)|Pre-alarm Lo</v>
      </c>
      <c r="E359" s="89" t="str">
        <f t="shared" si="11"/>
        <v>Pre-alarm Lo</v>
      </c>
      <c r="F359" s="52"/>
      <c r="G359" s="75" t="s">
        <v>28</v>
      </c>
      <c r="H359" s="52" t="s">
        <v>736</v>
      </c>
      <c r="I359" s="52" t="s">
        <v>461</v>
      </c>
      <c r="J359" s="90"/>
      <c r="K359" s="52"/>
      <c r="L359" s="90" t="str">
        <f>IFERROR(TRIM(INDEX(_xlfn.TEXTSPLIT(Table3[[#This Row],[Name]],"|"),1,2)),"")</f>
        <v>LoLo</v>
      </c>
    </row>
    <row r="360" spans="1:12">
      <c r="A360" s="33" t="s">
        <v>732</v>
      </c>
      <c r="B360" s="10" t="s">
        <v>2204</v>
      </c>
      <c r="C360" s="33" t="s">
        <v>771</v>
      </c>
      <c r="D360" s="52" t="str">
        <f t="shared" si="10"/>
        <v>FRADE-PBA-2350 (HP Compressor Trem 2)Level - Lube Oil Tank (2)</v>
      </c>
      <c r="E360" s="89" t="str">
        <f t="shared" si="11"/>
        <v/>
      </c>
      <c r="F360" s="52" t="str">
        <f>VLOOKUP(D360,REF!$AA$1:$AB$149,2,0)</f>
        <v>FRTS-071-LI-1812B</v>
      </c>
      <c r="G360" s="55"/>
      <c r="H360" s="33" t="s">
        <v>461</v>
      </c>
      <c r="I360" s="33" t="s">
        <v>461</v>
      </c>
      <c r="J360" s="32" t="s">
        <v>773</v>
      </c>
      <c r="K360" s="55"/>
      <c r="L360" s="32" t="str">
        <f>IFERROR(TRIM(INDEX(_xlfn.TEXTSPLIT(Table3[[#This Row],[Name]],"|"),1,2)),"")</f>
        <v>Pre-alarm Hi</v>
      </c>
    </row>
    <row r="361" spans="1:12">
      <c r="A361" s="52" t="s">
        <v>732</v>
      </c>
      <c r="B361" s="10" t="s">
        <v>2204</v>
      </c>
      <c r="C361" s="52" t="s">
        <v>776</v>
      </c>
      <c r="D361" s="52" t="str">
        <f t="shared" si="10"/>
        <v>FRADE-PBA-2350 (HP Compressor Trem 2)Level - Lube Oil Tank (2)|Hi</v>
      </c>
      <c r="E361" s="89" t="str">
        <f t="shared" si="11"/>
        <v>Hi</v>
      </c>
      <c r="F361" s="52"/>
      <c r="G361" s="52"/>
      <c r="H361" s="52" t="s">
        <v>736</v>
      </c>
      <c r="I361" s="52" t="s">
        <v>461</v>
      </c>
      <c r="J361" s="90"/>
      <c r="K361" s="55"/>
      <c r="L361" s="90" t="str">
        <f>IFERROR(TRIM(INDEX(_xlfn.TEXTSPLIT(Table3[[#This Row],[Name]],"|"),1,2)),"")</f>
        <v>Pre-alarm Lo</v>
      </c>
    </row>
    <row r="362" spans="1:12">
      <c r="A362" s="33" t="s">
        <v>732</v>
      </c>
      <c r="B362" s="10" t="s">
        <v>2204</v>
      </c>
      <c r="C362" s="33" t="s">
        <v>778</v>
      </c>
      <c r="D362" s="52" t="str">
        <f t="shared" si="10"/>
        <v>FRADE-PBA-2350 (HP Compressor Trem 2)Level - Lube Oil Tank (2)|HiHi</v>
      </c>
      <c r="E362" s="89" t="str">
        <f t="shared" si="11"/>
        <v>HiHi</v>
      </c>
      <c r="F362" s="33"/>
      <c r="G362" s="33"/>
      <c r="H362" s="33" t="s">
        <v>736</v>
      </c>
      <c r="I362" s="33" t="s">
        <v>461</v>
      </c>
      <c r="J362" s="32"/>
      <c r="K362" s="55"/>
      <c r="L362" s="32" t="str">
        <f>IFERROR(TRIM(INDEX(_xlfn.TEXTSPLIT(Table3[[#This Row],[Name]],"|"),1,2)),"")</f>
        <v/>
      </c>
    </row>
    <row r="363" spans="1:12">
      <c r="A363" s="52" t="s">
        <v>732</v>
      </c>
      <c r="B363" s="10" t="s">
        <v>2204</v>
      </c>
      <c r="C363" s="52" t="s">
        <v>780</v>
      </c>
      <c r="D363" s="52" t="str">
        <f t="shared" si="10"/>
        <v>FRADE-PBA-2350 (HP Compressor Trem 2)Level - Lube Oil Tank (2)|Lo</v>
      </c>
      <c r="E363" s="89" t="str">
        <f t="shared" si="11"/>
        <v>Lo</v>
      </c>
      <c r="F363" s="52"/>
      <c r="G363" s="52"/>
      <c r="H363" s="52" t="s">
        <v>736</v>
      </c>
      <c r="I363" s="52" t="s">
        <v>461</v>
      </c>
      <c r="J363" s="90"/>
      <c r="K363" s="55"/>
      <c r="L363" s="90" t="str">
        <f>IFERROR(TRIM(INDEX(_xlfn.TEXTSPLIT(Table3[[#This Row],[Name]],"|"),1,2)),"")</f>
        <v>Hi</v>
      </c>
    </row>
    <row r="364" spans="1:12">
      <c r="A364" s="33" t="s">
        <v>732</v>
      </c>
      <c r="B364" s="10" t="s">
        <v>2204</v>
      </c>
      <c r="C364" s="33" t="s">
        <v>782</v>
      </c>
      <c r="D364" s="52" t="str">
        <f t="shared" si="10"/>
        <v>FRADE-PBA-2350 (HP Compressor Trem 2)Level - Lube Oil Tank (2)|LoLo</v>
      </c>
      <c r="E364" s="89" t="str">
        <f t="shared" si="11"/>
        <v>LoLo</v>
      </c>
      <c r="F364" s="33"/>
      <c r="G364" s="33"/>
      <c r="H364" s="33" t="s">
        <v>736</v>
      </c>
      <c r="I364" s="33" t="s">
        <v>461</v>
      </c>
      <c r="J364" s="32"/>
      <c r="K364" s="55"/>
      <c r="L364" s="32" t="str">
        <f>IFERROR(TRIM(INDEX(_xlfn.TEXTSPLIT(Table3[[#This Row],[Name]],"|"),1,2)),"")</f>
        <v>HiHi</v>
      </c>
    </row>
    <row r="365" spans="1:12">
      <c r="A365" s="52" t="s">
        <v>732</v>
      </c>
      <c r="B365" s="10" t="s">
        <v>2204</v>
      </c>
      <c r="C365" s="52" t="s">
        <v>784</v>
      </c>
      <c r="D365" s="52" t="str">
        <f t="shared" si="10"/>
        <v>FRADE-PBA-2350 (HP Compressor Trem 2)Level - Lube Oil Tank (2)|Pre-alarm Hi</v>
      </c>
      <c r="E365" s="89" t="str">
        <f t="shared" si="11"/>
        <v>Pre-alarm Hi</v>
      </c>
      <c r="F365" s="52"/>
      <c r="G365" s="52"/>
      <c r="H365" s="52" t="s">
        <v>736</v>
      </c>
      <c r="I365" s="52" t="s">
        <v>461</v>
      </c>
      <c r="J365" s="90"/>
      <c r="K365" s="55"/>
      <c r="L365" s="90" t="str">
        <f>IFERROR(TRIM(INDEX(_xlfn.TEXTSPLIT(Table3[[#This Row],[Name]],"|"),1,2)),"")</f>
        <v>Lo</v>
      </c>
    </row>
    <row r="366" spans="1:12">
      <c r="A366" s="33" t="s">
        <v>732</v>
      </c>
      <c r="B366" s="10" t="s">
        <v>2204</v>
      </c>
      <c r="C366" s="33" t="s">
        <v>786</v>
      </c>
      <c r="D366" s="52" t="str">
        <f t="shared" si="10"/>
        <v>FRADE-PBA-2350 (HP Compressor Trem 2)Level - Lube Oil Tank (2)|Pre-alarm Lo</v>
      </c>
      <c r="E366" s="89" t="str">
        <f t="shared" si="11"/>
        <v>Pre-alarm Lo</v>
      </c>
      <c r="F366" s="33"/>
      <c r="G366" s="33"/>
      <c r="H366" s="33" t="s">
        <v>736</v>
      </c>
      <c r="I366" s="33" t="s">
        <v>461</v>
      </c>
      <c r="J366" s="32"/>
      <c r="K366" s="55"/>
      <c r="L366" s="32" t="str">
        <f>IFERROR(TRIM(INDEX(_xlfn.TEXTSPLIT(Table3[[#This Row],[Name]],"|"),1,2)),"")</f>
        <v>LoLo</v>
      </c>
    </row>
    <row r="367" spans="1:12">
      <c r="A367" s="52" t="s">
        <v>732</v>
      </c>
      <c r="B367" s="10" t="s">
        <v>2204</v>
      </c>
      <c r="C367" s="52" t="s">
        <v>788</v>
      </c>
      <c r="D367" s="52" t="str">
        <f t="shared" si="10"/>
        <v>FRADE-PBA-2350 (HP Compressor Trem 2)Level - Rundown Tank</v>
      </c>
      <c r="E367" s="89" t="str">
        <f t="shared" si="11"/>
        <v/>
      </c>
      <c r="F367" s="52" t="str">
        <f>VLOOKUP(D367,REF!$AA$1:$AB$149,2,0)</f>
        <v>FRTS-071-LT-1828</v>
      </c>
      <c r="G367" s="55"/>
      <c r="H367" s="52" t="s">
        <v>461</v>
      </c>
      <c r="I367" s="52" t="s">
        <v>461</v>
      </c>
      <c r="J367" s="90" t="s">
        <v>773</v>
      </c>
      <c r="K367" s="55"/>
      <c r="L367" s="90" t="str">
        <f>IFERROR(TRIM(INDEX(_xlfn.TEXTSPLIT(Table3[[#This Row],[Name]],"|"),1,2)),"")</f>
        <v/>
      </c>
    </row>
    <row r="368" spans="1:12">
      <c r="A368" s="33" t="s">
        <v>732</v>
      </c>
      <c r="B368" s="10" t="s">
        <v>2204</v>
      </c>
      <c r="C368" s="33" t="s">
        <v>792</v>
      </c>
      <c r="D368" s="52" t="str">
        <f t="shared" si="10"/>
        <v>FRADE-PBA-2350 (HP Compressor Trem 2)Level - Rundown Tank|Hi</v>
      </c>
      <c r="E368" s="89" t="str">
        <f t="shared" si="11"/>
        <v>Hi</v>
      </c>
      <c r="F368" s="33"/>
      <c r="G368" s="33"/>
      <c r="H368" s="33" t="s">
        <v>736</v>
      </c>
      <c r="I368" s="33" t="s">
        <v>461</v>
      </c>
      <c r="J368" s="32" t="s">
        <v>773</v>
      </c>
      <c r="K368" s="55"/>
      <c r="L368" s="32" t="str">
        <f>IFERROR(TRIM(INDEX(_xlfn.TEXTSPLIT(Table3[[#This Row],[Name]],"|"),1,2)),"")</f>
        <v>1h AVG</v>
      </c>
    </row>
    <row r="369" spans="1:12">
      <c r="A369" s="52" t="s">
        <v>732</v>
      </c>
      <c r="B369" s="10" t="s">
        <v>2204</v>
      </c>
      <c r="C369" s="52" t="s">
        <v>794</v>
      </c>
      <c r="D369" s="52" t="str">
        <f t="shared" si="10"/>
        <v>FRADE-PBA-2350 (HP Compressor Trem 2)Level - Rundown Tank|Lo</v>
      </c>
      <c r="E369" s="89" t="str">
        <f t="shared" si="11"/>
        <v>Lo</v>
      </c>
      <c r="F369" s="52"/>
      <c r="G369" s="52"/>
      <c r="H369" s="52" t="s">
        <v>736</v>
      </c>
      <c r="I369" s="52" t="s">
        <v>461</v>
      </c>
      <c r="J369" s="90" t="s">
        <v>773</v>
      </c>
      <c r="K369" s="55"/>
      <c r="L369" s="90" t="str">
        <f>IFERROR(TRIM(INDEX(_xlfn.TEXTSPLIT(Table3[[#This Row],[Name]],"|"),1,2)),"")</f>
        <v>Hi</v>
      </c>
    </row>
    <row r="370" spans="1:12">
      <c r="A370" s="33" t="s">
        <v>732</v>
      </c>
      <c r="B370" s="10" t="s">
        <v>2204</v>
      </c>
      <c r="C370" s="33" t="s">
        <v>796</v>
      </c>
      <c r="D370" s="52" t="str">
        <f t="shared" si="10"/>
        <v>FRADE-PBA-2350 (HP Compressor Trem 2)Level - Rundown Tank|LoLo</v>
      </c>
      <c r="E370" s="89" t="str">
        <f t="shared" si="11"/>
        <v>LoLo</v>
      </c>
      <c r="F370" s="33"/>
      <c r="G370" s="33"/>
      <c r="H370" s="33" t="s">
        <v>736</v>
      </c>
      <c r="I370" s="33" t="s">
        <v>461</v>
      </c>
      <c r="J370" s="32" t="s">
        <v>773</v>
      </c>
      <c r="K370" s="55"/>
      <c r="L370" s="32" t="str">
        <f>IFERROR(TRIM(INDEX(_xlfn.TEXTSPLIT(Table3[[#This Row],[Name]],"|"),1,2)),"")</f>
        <v>HiHi</v>
      </c>
    </row>
    <row r="371" spans="1:12">
      <c r="A371" s="52" t="s">
        <v>732</v>
      </c>
      <c r="B371" s="10" t="s">
        <v>2204</v>
      </c>
      <c r="C371" s="52" t="s">
        <v>798</v>
      </c>
      <c r="D371" s="52" t="str">
        <f t="shared" si="10"/>
        <v>FRADE-PBA-2350 (HP Compressor Trem 2)Level - Rundown Tank|Pre-alarm Lo</v>
      </c>
      <c r="E371" s="89" t="str">
        <f t="shared" si="11"/>
        <v>Pre-alarm Lo</v>
      </c>
      <c r="F371" s="52"/>
      <c r="G371" s="52"/>
      <c r="H371" s="52" t="s">
        <v>736</v>
      </c>
      <c r="I371" s="52" t="s">
        <v>461</v>
      </c>
      <c r="J371" s="90" t="s">
        <v>773</v>
      </c>
      <c r="K371" s="55"/>
      <c r="L371" s="90" t="str">
        <f>IFERROR(TRIM(INDEX(_xlfn.TEXTSPLIT(Table3[[#This Row],[Name]],"|"),1,2)),"")</f>
        <v>Lo</v>
      </c>
    </row>
    <row r="372" spans="1:12">
      <c r="A372" s="33" t="s">
        <v>732</v>
      </c>
      <c r="B372" s="10" t="s">
        <v>2204</v>
      </c>
      <c r="C372" s="33" t="s">
        <v>864</v>
      </c>
      <c r="D372" s="52" t="str">
        <f t="shared" si="10"/>
        <v>FRADE-PBA-2350 (HP Compressor Trem 2)Pressure - Lube Oil Bearings Header</v>
      </c>
      <c r="E372" s="89" t="str">
        <f t="shared" si="11"/>
        <v/>
      </c>
      <c r="F372" s="52" t="str">
        <f>VLOOKUP(D372,REF!$AA$1:$AB$149,2,0)</f>
        <v>FRTS-071-PIT-1745</v>
      </c>
      <c r="G372" s="33" t="s">
        <v>481</v>
      </c>
      <c r="H372" s="33" t="s">
        <v>461</v>
      </c>
      <c r="I372" s="33" t="s">
        <v>461</v>
      </c>
      <c r="J372" s="32" t="s">
        <v>773</v>
      </c>
      <c r="K372" s="55"/>
      <c r="L372" s="32" t="str">
        <f>IFERROR(TRIM(INDEX(_xlfn.TEXTSPLIT(Table3[[#This Row],[Name]],"|"),1,2)),"")</f>
        <v>LoLo</v>
      </c>
    </row>
    <row r="373" spans="1:12">
      <c r="A373" s="52" t="s">
        <v>732</v>
      </c>
      <c r="B373" s="10" t="s">
        <v>2204</v>
      </c>
      <c r="C373" s="52" t="s">
        <v>868</v>
      </c>
      <c r="D373" s="52" t="str">
        <f t="shared" si="10"/>
        <v>FRADE-PBA-2350 (HP Compressor Trem 2)Pressure - Lube Oil Bearings Header|Hi</v>
      </c>
      <c r="E373" s="89" t="str">
        <f t="shared" si="11"/>
        <v>Hi</v>
      </c>
      <c r="F373" s="52">
        <v>2.5</v>
      </c>
      <c r="G373" s="52" t="s">
        <v>481</v>
      </c>
      <c r="H373" s="52" t="s">
        <v>736</v>
      </c>
      <c r="I373" s="52" t="s">
        <v>461</v>
      </c>
      <c r="J373" s="90"/>
      <c r="K373" s="55"/>
      <c r="L373" s="90" t="str">
        <f>IFERROR(TRIM(INDEX(_xlfn.TEXTSPLIT(Table3[[#This Row],[Name]],"|"),1,2)),"")</f>
        <v/>
      </c>
    </row>
    <row r="374" spans="1:12">
      <c r="A374" s="33" t="s">
        <v>732</v>
      </c>
      <c r="B374" s="10" t="s">
        <v>2204</v>
      </c>
      <c r="C374" s="33" t="s">
        <v>870</v>
      </c>
      <c r="D374" s="52" t="str">
        <f t="shared" si="10"/>
        <v>FRADE-PBA-2350 (HP Compressor Trem 2)Pressure - Lube Oil Bearings Header|Lo</v>
      </c>
      <c r="E374" s="89" t="str">
        <f t="shared" si="11"/>
        <v>Lo</v>
      </c>
      <c r="F374" s="33">
        <v>1.4</v>
      </c>
      <c r="G374" s="33" t="s">
        <v>481</v>
      </c>
      <c r="H374" s="33" t="s">
        <v>736</v>
      </c>
      <c r="I374" s="33" t="s">
        <v>461</v>
      </c>
      <c r="J374" s="32"/>
      <c r="K374" s="55"/>
      <c r="L374" s="32" t="str">
        <f>IFERROR(TRIM(INDEX(_xlfn.TEXTSPLIT(Table3[[#This Row],[Name]],"|"),1,2)),"")</f>
        <v>1h AVG</v>
      </c>
    </row>
    <row r="375" spans="1:12">
      <c r="A375" s="52" t="s">
        <v>732</v>
      </c>
      <c r="B375" s="10" t="s">
        <v>2204</v>
      </c>
      <c r="C375" s="52" t="s">
        <v>872</v>
      </c>
      <c r="D375" s="52" t="str">
        <f t="shared" si="10"/>
        <v>FRADE-PBA-2350 (HP Compressor Trem 2)Pressure - Lube Oil Bearings Header|LoLo</v>
      </c>
      <c r="E375" s="89" t="str">
        <f t="shared" si="11"/>
        <v>LoLo</v>
      </c>
      <c r="F375" s="52"/>
      <c r="G375" s="52" t="s">
        <v>481</v>
      </c>
      <c r="H375" s="52" t="s">
        <v>736</v>
      </c>
      <c r="I375" s="52" t="s">
        <v>461</v>
      </c>
      <c r="J375" s="90"/>
      <c r="K375" s="55"/>
      <c r="L375" s="90" t="str">
        <f>IFERROR(TRIM(INDEX(_xlfn.TEXTSPLIT(Table3[[#This Row],[Name]],"|"),1,2)),"")</f>
        <v>Hi</v>
      </c>
    </row>
    <row r="376" spans="1:12">
      <c r="A376" s="33" t="s">
        <v>732</v>
      </c>
      <c r="B376" s="10" t="s">
        <v>2204</v>
      </c>
      <c r="C376" s="33" t="s">
        <v>874</v>
      </c>
      <c r="D376" s="52" t="str">
        <f t="shared" si="10"/>
        <v>FRADE-PBA-2350 (HP Compressor Trem 2)Pressure - Lube Oil Bearings Header|Pre-alarm Hi</v>
      </c>
      <c r="E376" s="89" t="str">
        <f t="shared" si="11"/>
        <v>Pre-alarm Hi</v>
      </c>
      <c r="F376" s="33"/>
      <c r="G376" s="33" t="s">
        <v>481</v>
      </c>
      <c r="H376" s="33" t="s">
        <v>736</v>
      </c>
      <c r="I376" s="33" t="s">
        <v>461</v>
      </c>
      <c r="J376" s="32"/>
      <c r="K376" s="55"/>
      <c r="L376" s="32" t="str">
        <f>IFERROR(TRIM(INDEX(_xlfn.TEXTSPLIT(Table3[[#This Row],[Name]],"|"),1,2)),"")</f>
        <v>HiHi</v>
      </c>
    </row>
    <row r="377" spans="1:12">
      <c r="A377" s="52" t="s">
        <v>732</v>
      </c>
      <c r="B377" s="10" t="s">
        <v>2204</v>
      </c>
      <c r="C377" s="52" t="s">
        <v>876</v>
      </c>
      <c r="D377" s="52" t="str">
        <f t="shared" si="10"/>
        <v>FRADE-PBA-2350 (HP Compressor Trem 2)Pressure - Lube Oil Bearings Header|Pre-alarm Lo</v>
      </c>
      <c r="E377" s="89" t="str">
        <f t="shared" si="11"/>
        <v>Pre-alarm Lo</v>
      </c>
      <c r="F377" s="52"/>
      <c r="G377" s="52" t="s">
        <v>481</v>
      </c>
      <c r="H377" s="52" t="s">
        <v>736</v>
      </c>
      <c r="I377" s="52" t="s">
        <v>461</v>
      </c>
      <c r="J377" s="90"/>
      <c r="K377" s="55"/>
      <c r="L377" s="90" t="str">
        <f>IFERROR(TRIM(INDEX(_xlfn.TEXTSPLIT(Table3[[#This Row],[Name]],"|"),1,2)),"")</f>
        <v>Lo</v>
      </c>
    </row>
    <row r="378" spans="1:12">
      <c r="A378" s="33" t="s">
        <v>732</v>
      </c>
      <c r="B378" s="10" t="s">
        <v>2204</v>
      </c>
      <c r="C378" s="33" t="s">
        <v>878</v>
      </c>
      <c r="D378" s="52" t="str">
        <f t="shared" si="10"/>
        <v>FRADE-PBA-2350 (HP Compressor Trem 2)Pressure - Lube Oil Bearings Header (2)</v>
      </c>
      <c r="E378" s="89" t="str">
        <f t="shared" si="11"/>
        <v/>
      </c>
      <c r="F378" s="52" t="str">
        <f>VLOOKUP(D378,REF!$AA$1:$AB$149,2,0)</f>
        <v>FRTS-PT-1746</v>
      </c>
      <c r="G378" s="33" t="s">
        <v>481</v>
      </c>
      <c r="H378" s="33" t="s">
        <v>461</v>
      </c>
      <c r="I378" s="33" t="s">
        <v>461</v>
      </c>
      <c r="J378" s="32"/>
      <c r="K378" s="33"/>
      <c r="L378" s="32" t="str">
        <f>IFERROR(TRIM(INDEX(_xlfn.TEXTSPLIT(Table3[[#This Row],[Name]],"|"),1,2)),"")</f>
        <v>LoLo</v>
      </c>
    </row>
    <row r="379" spans="1:12">
      <c r="A379" s="52" t="s">
        <v>732</v>
      </c>
      <c r="B379" s="10" t="s">
        <v>2204</v>
      </c>
      <c r="C379" s="52" t="s">
        <v>881</v>
      </c>
      <c r="D379" s="52" t="str">
        <f t="shared" si="10"/>
        <v>FRADE-PBA-2350 (HP Compressor Trem 2)Pressure - Lube Oil Bearings Header (2)|Hi</v>
      </c>
      <c r="E379" s="89" t="str">
        <f t="shared" si="11"/>
        <v>Hi</v>
      </c>
      <c r="F379" s="52"/>
      <c r="G379" s="52" t="s">
        <v>481</v>
      </c>
      <c r="H379" s="52" t="s">
        <v>736</v>
      </c>
      <c r="I379" s="52" t="s">
        <v>461</v>
      </c>
      <c r="J379" s="90"/>
      <c r="K379" s="52"/>
      <c r="L379" s="90" t="str">
        <f>IFERROR(TRIM(INDEX(_xlfn.TEXTSPLIT(Table3[[#This Row],[Name]],"|"),1,2)),"")</f>
        <v/>
      </c>
    </row>
    <row r="380" spans="1:12">
      <c r="A380" s="33" t="s">
        <v>732</v>
      </c>
      <c r="B380" s="10" t="s">
        <v>2204</v>
      </c>
      <c r="C380" s="33" t="s">
        <v>883</v>
      </c>
      <c r="D380" s="52" t="str">
        <f t="shared" si="10"/>
        <v>FRADE-PBA-2350 (HP Compressor Trem 2)Pressure - Lube Oil Bearings Header (2)|Lo</v>
      </c>
      <c r="E380" s="89" t="str">
        <f t="shared" si="11"/>
        <v>Lo</v>
      </c>
      <c r="F380" s="33"/>
      <c r="G380" s="33" t="s">
        <v>481</v>
      </c>
      <c r="H380" s="33" t="s">
        <v>736</v>
      </c>
      <c r="I380" s="33" t="s">
        <v>461</v>
      </c>
      <c r="J380" s="32"/>
      <c r="K380" s="33"/>
      <c r="L380" s="32" t="str">
        <f>IFERROR(TRIM(INDEX(_xlfn.TEXTSPLIT(Table3[[#This Row],[Name]],"|"),1,2)),"")</f>
        <v>1h AVG</v>
      </c>
    </row>
    <row r="381" spans="1:12">
      <c r="A381" s="52" t="s">
        <v>732</v>
      </c>
      <c r="B381" s="10" t="s">
        <v>2204</v>
      </c>
      <c r="C381" s="52" t="s">
        <v>885</v>
      </c>
      <c r="D381" s="52" t="str">
        <f t="shared" si="10"/>
        <v>FRADE-PBA-2350 (HP Compressor Trem 2)Pressure - Lube Oil Bearings Header (2)|LoLo</v>
      </c>
      <c r="E381" s="89" t="str">
        <f t="shared" si="11"/>
        <v>LoLo</v>
      </c>
      <c r="F381" s="52">
        <v>1.2</v>
      </c>
      <c r="G381" s="52" t="s">
        <v>481</v>
      </c>
      <c r="H381" s="52" t="s">
        <v>736</v>
      </c>
      <c r="I381" s="52" t="s">
        <v>461</v>
      </c>
      <c r="J381" s="90"/>
      <c r="K381" s="52"/>
      <c r="L381" s="90" t="str">
        <f>IFERROR(TRIM(INDEX(_xlfn.TEXTSPLIT(Table3[[#This Row],[Name]],"|"),1,2)),"")</f>
        <v>Hi</v>
      </c>
    </row>
    <row r="382" spans="1:12">
      <c r="A382" s="33" t="s">
        <v>732</v>
      </c>
      <c r="B382" s="10" t="s">
        <v>2204</v>
      </c>
      <c r="C382" s="33" t="s">
        <v>887</v>
      </c>
      <c r="D382" s="52" t="str">
        <f t="shared" si="10"/>
        <v>FRADE-PBA-2350 (HP Compressor Trem 2)Pressure - Lube Oil Bearings Header (2)|Pre-alarm Hi</v>
      </c>
      <c r="E382" s="89" t="str">
        <f t="shared" si="11"/>
        <v>Pre-alarm Hi</v>
      </c>
      <c r="F382" s="33"/>
      <c r="G382" s="33" t="s">
        <v>481</v>
      </c>
      <c r="H382" s="33" t="s">
        <v>736</v>
      </c>
      <c r="I382" s="33" t="s">
        <v>461</v>
      </c>
      <c r="J382" s="32"/>
      <c r="K382" s="33"/>
      <c r="L382" s="32" t="str">
        <f>IFERROR(TRIM(INDEX(_xlfn.TEXTSPLIT(Table3[[#This Row],[Name]],"|"),1,2)),"")</f>
        <v>HiHi</v>
      </c>
    </row>
    <row r="383" spans="1:12">
      <c r="A383" s="52" t="s">
        <v>732</v>
      </c>
      <c r="B383" s="10" t="s">
        <v>2204</v>
      </c>
      <c r="C383" s="52" t="s">
        <v>889</v>
      </c>
      <c r="D383" s="52" t="str">
        <f t="shared" si="10"/>
        <v>FRADE-PBA-2350 (HP Compressor Trem 2)Pressure - Lube Oil Bearings Header (2)|Pre-alarm Lo</v>
      </c>
      <c r="E383" s="89" t="str">
        <f t="shared" si="11"/>
        <v>Pre-alarm Lo</v>
      </c>
      <c r="F383" s="52"/>
      <c r="G383" s="52" t="s">
        <v>481</v>
      </c>
      <c r="H383" s="52" t="s">
        <v>736</v>
      </c>
      <c r="I383" s="52" t="s">
        <v>461</v>
      </c>
      <c r="J383" s="90"/>
      <c r="K383" s="52"/>
      <c r="L383" s="90" t="str">
        <f>IFERROR(TRIM(INDEX(_xlfn.TEXTSPLIT(Table3[[#This Row],[Name]],"|"),1,2)),"")</f>
        <v>Lo</v>
      </c>
    </row>
    <row r="384" spans="1:12">
      <c r="A384" s="33" t="s">
        <v>732</v>
      </c>
      <c r="B384" s="10" t="s">
        <v>2204</v>
      </c>
      <c r="C384" s="33" t="s">
        <v>955</v>
      </c>
      <c r="D384" s="52" t="str">
        <f t="shared" si="10"/>
        <v>FRADE-PBA-2350 (HP Compressor Trem 2)Temperature - Lube Oil Header</v>
      </c>
      <c r="E384" s="89" t="str">
        <f t="shared" si="11"/>
        <v/>
      </c>
      <c r="F384" s="52" t="str">
        <f>VLOOKUP(D384,REF!$AA$1:$AB$149,2,0)</f>
        <v>FRTS-072-TI-1823</v>
      </c>
      <c r="G384" s="33" t="s">
        <v>753</v>
      </c>
      <c r="H384" s="33" t="s">
        <v>461</v>
      </c>
      <c r="I384" s="33" t="s">
        <v>461</v>
      </c>
      <c r="J384" s="32"/>
      <c r="K384" s="33"/>
      <c r="L384" s="32" t="str">
        <f>IFERROR(TRIM(INDEX(_xlfn.TEXTSPLIT(Table3[[#This Row],[Name]],"|"),1,2)),"")</f>
        <v>LoLo</v>
      </c>
    </row>
    <row r="385" spans="1:12">
      <c r="A385" s="52" t="s">
        <v>732</v>
      </c>
      <c r="B385" s="10" t="s">
        <v>2204</v>
      </c>
      <c r="C385" s="52" t="s">
        <v>958</v>
      </c>
      <c r="D385" s="52" t="str">
        <f t="shared" si="10"/>
        <v>FRADE-PBA-2350 (HP Compressor Trem 2)Temperature - Lube Oil Header|Hi</v>
      </c>
      <c r="E385" s="89" t="str">
        <f t="shared" si="11"/>
        <v>Hi</v>
      </c>
      <c r="F385" s="52">
        <v>55</v>
      </c>
      <c r="G385" s="52" t="s">
        <v>753</v>
      </c>
      <c r="H385" s="52" t="s">
        <v>736</v>
      </c>
      <c r="I385" s="52" t="s">
        <v>461</v>
      </c>
      <c r="J385" s="90"/>
      <c r="K385" s="52"/>
      <c r="L385" s="90" t="str">
        <f>IFERROR(TRIM(INDEX(_xlfn.TEXTSPLIT(Table3[[#This Row],[Name]],"|"),1,2)),"")</f>
        <v/>
      </c>
    </row>
    <row r="386" spans="1:12">
      <c r="A386" s="33" t="s">
        <v>732</v>
      </c>
      <c r="B386" s="10" t="s">
        <v>2204</v>
      </c>
      <c r="C386" s="33" t="s">
        <v>961</v>
      </c>
      <c r="D386" s="52" t="str">
        <f t="shared" si="10"/>
        <v>FRADE-PBA-2350 (HP Compressor Trem 2)Temperature - Lube Oil Header|HiHi</v>
      </c>
      <c r="E386" s="89" t="str">
        <f t="shared" si="11"/>
        <v>HiHi</v>
      </c>
      <c r="F386" s="33"/>
      <c r="G386" s="33" t="s">
        <v>753</v>
      </c>
      <c r="H386" s="33" t="s">
        <v>736</v>
      </c>
      <c r="I386" s="33" t="s">
        <v>461</v>
      </c>
      <c r="J386" s="32"/>
      <c r="K386" s="33"/>
      <c r="L386" s="32" t="str">
        <f>IFERROR(TRIM(INDEX(_xlfn.TEXTSPLIT(Table3[[#This Row],[Name]],"|"),1,2)),"")</f>
        <v>Hi</v>
      </c>
    </row>
    <row r="387" spans="1:12">
      <c r="A387" s="52" t="s">
        <v>732</v>
      </c>
      <c r="B387" s="10" t="s">
        <v>2204</v>
      </c>
      <c r="C387" s="52" t="s">
        <v>964</v>
      </c>
      <c r="D387" s="52" t="str">
        <f t="shared" ref="D387:D450" si="12">_xlfn.CONCAT(B387,C387)</f>
        <v>FRADE-PBA-2350 (HP Compressor Trem 2)Temperature - Lube Oil Header|Lo</v>
      </c>
      <c r="E387" s="89" t="str">
        <f t="shared" si="11"/>
        <v>Lo</v>
      </c>
      <c r="F387" s="52">
        <v>30</v>
      </c>
      <c r="G387" s="52" t="s">
        <v>753</v>
      </c>
      <c r="H387" s="52" t="s">
        <v>736</v>
      </c>
      <c r="I387" s="52" t="s">
        <v>461</v>
      </c>
      <c r="J387" s="90"/>
      <c r="K387" s="52"/>
      <c r="L387" s="90" t="str">
        <f>IFERROR(TRIM(INDEX(_xlfn.TEXTSPLIT(Table3[[#This Row],[Name]],"|"),1,2)),"")</f>
        <v>Lo</v>
      </c>
    </row>
    <row r="388" spans="1:12">
      <c r="A388" s="33" t="s">
        <v>732</v>
      </c>
      <c r="B388" s="10" t="s">
        <v>2204</v>
      </c>
      <c r="C388" s="33" t="s">
        <v>967</v>
      </c>
      <c r="D388" s="52" t="str">
        <f t="shared" si="12"/>
        <v>FRADE-PBA-2350 (HP Compressor Trem 2)Temperature - Lube Oil Header|LoLo</v>
      </c>
      <c r="E388" s="89" t="str">
        <f t="shared" ref="E388:E451" si="13">IFERROR(TRIM(INDEX(_xlfn.TEXTSPLIT(C388,"|"),1,2)),"")</f>
        <v>LoLo</v>
      </c>
      <c r="F388" s="33"/>
      <c r="G388" s="33" t="s">
        <v>753</v>
      </c>
      <c r="H388" s="33" t="s">
        <v>736</v>
      </c>
      <c r="I388" s="33" t="s">
        <v>461</v>
      </c>
      <c r="J388" s="32"/>
      <c r="K388" s="33"/>
      <c r="L388" s="32" t="str">
        <f>IFERROR(TRIM(INDEX(_xlfn.TEXTSPLIT(Table3[[#This Row],[Name]],"|"),1,2)),"")</f>
        <v>Pre-alarm Hi</v>
      </c>
    </row>
    <row r="389" spans="1:12">
      <c r="A389" s="52" t="s">
        <v>732</v>
      </c>
      <c r="B389" s="10" t="s">
        <v>2204</v>
      </c>
      <c r="C389" s="52" t="s">
        <v>970</v>
      </c>
      <c r="D389" s="52" t="str">
        <f t="shared" si="12"/>
        <v>FRADE-PBA-2350 (HP Compressor Trem 2)Temperature - Lube Oil Header|Pre-alarm Hi</v>
      </c>
      <c r="E389" s="89" t="str">
        <f t="shared" si="13"/>
        <v>Pre-alarm Hi</v>
      </c>
      <c r="F389" s="52"/>
      <c r="G389" s="52" t="s">
        <v>753</v>
      </c>
      <c r="H389" s="52" t="s">
        <v>736</v>
      </c>
      <c r="I389" s="52" t="s">
        <v>461</v>
      </c>
      <c r="J389" s="90"/>
      <c r="K389" s="52"/>
      <c r="L389" s="90" t="str">
        <f>IFERROR(TRIM(INDEX(_xlfn.TEXTSPLIT(Table3[[#This Row],[Name]],"|"),1,2)),"")</f>
        <v>Pre-alarm Lo</v>
      </c>
    </row>
    <row r="390" spans="1:12">
      <c r="A390" s="33" t="s">
        <v>732</v>
      </c>
      <c r="B390" s="10" t="s">
        <v>2204</v>
      </c>
      <c r="C390" s="33" t="s">
        <v>973</v>
      </c>
      <c r="D390" s="52" t="str">
        <f t="shared" si="12"/>
        <v>FRADE-PBA-2350 (HP Compressor Trem 2)Temperature - Lube Oil Header|Pre-alarm Lo</v>
      </c>
      <c r="E390" s="89" t="str">
        <f t="shared" si="13"/>
        <v>Pre-alarm Lo</v>
      </c>
      <c r="F390" s="33"/>
      <c r="G390" s="33" t="s">
        <v>753</v>
      </c>
      <c r="H390" s="33" t="s">
        <v>736</v>
      </c>
      <c r="I390" s="33" t="s">
        <v>461</v>
      </c>
      <c r="J390" s="32"/>
      <c r="K390" s="33"/>
      <c r="L390" s="32" t="str">
        <f>IFERROR(TRIM(INDEX(_xlfn.TEXTSPLIT(Table3[[#This Row],[Name]],"|"),1,2)),"")</f>
        <v/>
      </c>
    </row>
    <row r="391" spans="1:12">
      <c r="A391" s="52" t="s">
        <v>732</v>
      </c>
      <c r="B391" s="10" t="s">
        <v>2204</v>
      </c>
      <c r="C391" s="52" t="s">
        <v>976</v>
      </c>
      <c r="D391" s="52" t="str">
        <f t="shared" si="12"/>
        <v>FRADE-PBA-2350 (HP Compressor Trem 2)Temperature - Lube Oil Tank</v>
      </c>
      <c r="E391" s="89" t="str">
        <f t="shared" si="13"/>
        <v/>
      </c>
      <c r="F391" s="52" t="str">
        <f>VLOOKUP(D391,REF!$AA$1:$AB$149,2,0)</f>
        <v>FRTS-TI-1813</v>
      </c>
      <c r="G391" s="52" t="s">
        <v>753</v>
      </c>
      <c r="H391" s="52" t="s">
        <v>461</v>
      </c>
      <c r="I391" s="52" t="s">
        <v>461</v>
      </c>
      <c r="J391" s="90"/>
      <c r="K391" s="52"/>
      <c r="L391" s="90" t="str">
        <f>IFERROR(TRIM(INDEX(_xlfn.TEXTSPLIT(Table3[[#This Row],[Name]],"|"),1,2)),"")</f>
        <v>Hi</v>
      </c>
    </row>
    <row r="392" spans="1:12">
      <c r="A392" s="33" t="s">
        <v>732</v>
      </c>
      <c r="B392" s="10" t="s">
        <v>2204</v>
      </c>
      <c r="C392" s="33" t="s">
        <v>979</v>
      </c>
      <c r="D392" s="52" t="str">
        <f t="shared" si="12"/>
        <v>FRADE-PBA-2350 (HP Compressor Trem 2)Temperature - Lube Oil Tank|Hi</v>
      </c>
      <c r="E392" s="89" t="str">
        <f t="shared" si="13"/>
        <v>Hi</v>
      </c>
      <c r="F392" s="33">
        <v>75</v>
      </c>
      <c r="G392" s="33" t="s">
        <v>753</v>
      </c>
      <c r="H392" s="33" t="s">
        <v>736</v>
      </c>
      <c r="I392" s="33" t="s">
        <v>461</v>
      </c>
      <c r="J392" s="32"/>
      <c r="K392" s="33"/>
      <c r="L392" s="32" t="str">
        <f>IFERROR(TRIM(INDEX(_xlfn.TEXTSPLIT(Table3[[#This Row],[Name]],"|"),1,2)),"")</f>
        <v>Lo</v>
      </c>
    </row>
    <row r="393" spans="1:12">
      <c r="A393" s="52" t="s">
        <v>732</v>
      </c>
      <c r="B393" s="10" t="s">
        <v>2204</v>
      </c>
      <c r="C393" s="52" t="s">
        <v>981</v>
      </c>
      <c r="D393" s="52" t="str">
        <f t="shared" si="12"/>
        <v>FRADE-PBA-2350 (HP Compressor Trem 2)Temperature - Lube Oil Tank|HiHi</v>
      </c>
      <c r="E393" s="89" t="str">
        <f t="shared" si="13"/>
        <v>HiHi</v>
      </c>
      <c r="F393" s="52"/>
      <c r="G393" s="52" t="s">
        <v>753</v>
      </c>
      <c r="H393" s="52" t="s">
        <v>736</v>
      </c>
      <c r="I393" s="52" t="s">
        <v>461</v>
      </c>
      <c r="J393" s="90"/>
      <c r="K393" s="52"/>
      <c r="L393" s="90" t="str">
        <f>IFERROR(TRIM(INDEX(_xlfn.TEXTSPLIT(Table3[[#This Row],[Name]],"|"),1,2)),"")</f>
        <v>Pre-alarm Hi</v>
      </c>
    </row>
    <row r="394" spans="1:12">
      <c r="A394" s="33" t="s">
        <v>732</v>
      </c>
      <c r="B394" s="10" t="s">
        <v>2204</v>
      </c>
      <c r="C394" s="33" t="s">
        <v>983</v>
      </c>
      <c r="D394" s="52" t="str">
        <f t="shared" si="12"/>
        <v>FRADE-PBA-2350 (HP Compressor Trem 2)Temperature - Lube Oil Tank|Lo</v>
      </c>
      <c r="E394" s="89" t="str">
        <f t="shared" si="13"/>
        <v>Lo</v>
      </c>
      <c r="F394" s="33">
        <v>30</v>
      </c>
      <c r="G394" s="33" t="s">
        <v>753</v>
      </c>
      <c r="H394" s="33" t="s">
        <v>736</v>
      </c>
      <c r="I394" s="33" t="s">
        <v>461</v>
      </c>
      <c r="J394" s="32"/>
      <c r="K394" s="33"/>
      <c r="L394" s="32" t="str">
        <f>IFERROR(TRIM(INDEX(_xlfn.TEXTSPLIT(Table3[[#This Row],[Name]],"|"),1,2)),"")</f>
        <v>Pre-alarm Lo</v>
      </c>
    </row>
    <row r="395" spans="1:12">
      <c r="A395" s="52" t="s">
        <v>732</v>
      </c>
      <c r="B395" s="10" t="s">
        <v>2204</v>
      </c>
      <c r="C395" s="52" t="s">
        <v>985</v>
      </c>
      <c r="D395" s="52" t="str">
        <f t="shared" si="12"/>
        <v>FRADE-PBA-2350 (HP Compressor Trem 2)Temperature - Lube Oil Tank|LoLo</v>
      </c>
      <c r="E395" s="89" t="str">
        <f t="shared" si="13"/>
        <v>LoLo</v>
      </c>
      <c r="F395" s="52"/>
      <c r="G395" s="52" t="s">
        <v>753</v>
      </c>
      <c r="H395" s="52" t="s">
        <v>736</v>
      </c>
      <c r="I395" s="52" t="s">
        <v>461</v>
      </c>
      <c r="J395" s="90"/>
      <c r="K395" s="52"/>
      <c r="L395" s="90" t="str">
        <f>IFERROR(TRIM(INDEX(_xlfn.TEXTSPLIT(Table3[[#This Row],[Name]],"|"),1,2)),"")</f>
        <v/>
      </c>
    </row>
    <row r="396" spans="1:12">
      <c r="A396" s="33" t="s">
        <v>732</v>
      </c>
      <c r="B396" s="10" t="s">
        <v>2204</v>
      </c>
      <c r="C396" s="33" t="s">
        <v>987</v>
      </c>
      <c r="D396" s="52" t="str">
        <f t="shared" si="12"/>
        <v>FRADE-PBA-2350 (HP Compressor Trem 2)Temperature - Lube Oil Tank|Pre-alarm Hi</v>
      </c>
      <c r="E396" s="89" t="str">
        <f t="shared" si="13"/>
        <v>Pre-alarm Hi</v>
      </c>
      <c r="F396" s="33"/>
      <c r="G396" s="33" t="s">
        <v>753</v>
      </c>
      <c r="H396" s="33" t="s">
        <v>736</v>
      </c>
      <c r="I396" s="33" t="s">
        <v>461</v>
      </c>
      <c r="J396" s="32"/>
      <c r="K396" s="33"/>
      <c r="L396" s="32" t="str">
        <f>IFERROR(TRIM(INDEX(_xlfn.TEXTSPLIT(Table3[[#This Row],[Name]],"|"),1,2)),"")</f>
        <v>Hi</v>
      </c>
    </row>
    <row r="397" spans="1:12">
      <c r="A397" s="52" t="s">
        <v>732</v>
      </c>
      <c r="B397" s="10" t="s">
        <v>2204</v>
      </c>
      <c r="C397" s="52" t="s">
        <v>989</v>
      </c>
      <c r="D397" s="52" t="str">
        <f t="shared" si="12"/>
        <v>FRADE-PBA-2350 (HP Compressor Trem 2)Temperature - Lube Oil Tank|Pre-alarm Lo</v>
      </c>
      <c r="E397" s="89" t="str">
        <f t="shared" si="13"/>
        <v>Pre-alarm Lo</v>
      </c>
      <c r="F397" s="52"/>
      <c r="G397" s="52" t="s">
        <v>753</v>
      </c>
      <c r="H397" s="52" t="s">
        <v>736</v>
      </c>
      <c r="I397" s="52" t="s">
        <v>461</v>
      </c>
      <c r="J397" s="90"/>
      <c r="K397" s="52"/>
      <c r="L397" s="90" t="str">
        <f>IFERROR(TRIM(INDEX(_xlfn.TEXTSPLIT(Table3[[#This Row],[Name]],"|"),1,2)),"")</f>
        <v>HiHi</v>
      </c>
    </row>
    <row r="398" spans="1:12" s="17" customFormat="1">
      <c r="A398" s="76" t="s">
        <v>732</v>
      </c>
      <c r="B398" s="10" t="s">
        <v>2248</v>
      </c>
      <c r="C398" s="76" t="s">
        <v>992</v>
      </c>
      <c r="D398" s="52" t="str">
        <f t="shared" si="12"/>
        <v>FRADE-CM-2350 (HP Motor Trem 2)Temperature - Motor DE Bearing</v>
      </c>
      <c r="E398" s="89" t="str">
        <f t="shared" si="13"/>
        <v/>
      </c>
      <c r="F398" s="52" t="str">
        <f>VLOOKUP(D398,REF!$AA$1:$AB$149,2,0)</f>
        <v>FRTS-TI1705A</v>
      </c>
      <c r="G398" s="76" t="s">
        <v>753</v>
      </c>
      <c r="H398" s="76" t="s">
        <v>446</v>
      </c>
      <c r="I398" s="76" t="s">
        <v>446</v>
      </c>
      <c r="J398" s="91"/>
      <c r="K398" s="76"/>
      <c r="L398" s="91" t="str">
        <f>IFERROR(TRIM(INDEX(_xlfn.TEXTSPLIT(Table3[[#This Row],[Name]],"|"),1,2)),"")</f>
        <v>Lo</v>
      </c>
    </row>
    <row r="399" spans="1:12">
      <c r="A399" s="52" t="s">
        <v>732</v>
      </c>
      <c r="B399" s="10" t="s">
        <v>2248</v>
      </c>
      <c r="C399" s="52" t="s">
        <v>995</v>
      </c>
      <c r="D399" s="52" t="str">
        <f t="shared" si="12"/>
        <v>FRADE-CM-2350 (HP Motor Trem 2)Temperature - Motor DE Bearing|Hi</v>
      </c>
      <c r="E399" s="89" t="str">
        <f t="shared" si="13"/>
        <v>Hi</v>
      </c>
      <c r="F399" s="52"/>
      <c r="G399" s="52" t="s">
        <v>753</v>
      </c>
      <c r="H399" s="52" t="s">
        <v>736</v>
      </c>
      <c r="I399" s="52" t="s">
        <v>446</v>
      </c>
      <c r="J399" s="90"/>
      <c r="K399" s="52"/>
      <c r="L399" s="90" t="str">
        <f>IFERROR(TRIM(INDEX(_xlfn.TEXTSPLIT(Table3[[#This Row],[Name]],"|"),1,2)),"")</f>
        <v>Pre-alarm Hi</v>
      </c>
    </row>
    <row r="400" spans="1:12">
      <c r="A400" s="33" t="s">
        <v>732</v>
      </c>
      <c r="B400" s="10" t="s">
        <v>2248</v>
      </c>
      <c r="C400" s="33" t="s">
        <v>997</v>
      </c>
      <c r="D400" s="52" t="str">
        <f t="shared" si="12"/>
        <v>FRADE-CM-2350 (HP Motor Trem 2)Temperature - Motor DE Bearing|HiHi</v>
      </c>
      <c r="E400" s="89" t="str">
        <f t="shared" si="13"/>
        <v>HiHi</v>
      </c>
      <c r="F400" s="33">
        <v>95</v>
      </c>
      <c r="G400" s="33" t="s">
        <v>753</v>
      </c>
      <c r="H400" s="33" t="s">
        <v>736</v>
      </c>
      <c r="I400" s="33" t="s">
        <v>446</v>
      </c>
      <c r="J400" s="32"/>
      <c r="K400" s="33"/>
      <c r="L400" s="32" t="str">
        <f>IFERROR(TRIM(INDEX(_xlfn.TEXTSPLIT(Table3[[#This Row],[Name]],"|"),1,2)),"")</f>
        <v>Pre-alarm Lo</v>
      </c>
    </row>
    <row r="401" spans="1:12">
      <c r="A401" s="52" t="s">
        <v>732</v>
      </c>
      <c r="B401" s="10" t="s">
        <v>2248</v>
      </c>
      <c r="C401" s="52" t="s">
        <v>999</v>
      </c>
      <c r="D401" s="52" t="str">
        <f t="shared" si="12"/>
        <v>FRADE-CM-2350 (HP Motor Trem 2)Temperature - Motor DE Bearing|Pre-alarm Hi</v>
      </c>
      <c r="E401" s="89" t="str">
        <f t="shared" si="13"/>
        <v>Pre-alarm Hi</v>
      </c>
      <c r="F401" s="52"/>
      <c r="G401" s="52" t="s">
        <v>753</v>
      </c>
      <c r="H401" s="52" t="s">
        <v>736</v>
      </c>
      <c r="I401" s="52" t="s">
        <v>446</v>
      </c>
      <c r="J401" s="90"/>
      <c r="K401" s="52"/>
      <c r="L401" s="90" t="str">
        <f>IFERROR(TRIM(INDEX(_xlfn.TEXTSPLIT(Table3[[#This Row],[Name]],"|"),1,2)),"")</f>
        <v/>
      </c>
    </row>
    <row r="402" spans="1:12">
      <c r="A402" s="33" t="s">
        <v>732</v>
      </c>
      <c r="B402" s="10" t="s">
        <v>2248</v>
      </c>
      <c r="C402" s="33" t="s">
        <v>1001</v>
      </c>
      <c r="D402" s="52" t="str">
        <f t="shared" si="12"/>
        <v>FRADE-CM-2350 (HP Motor Trem 2)Temperature - Motor NDE Bearing</v>
      </c>
      <c r="E402" s="89" t="str">
        <f t="shared" si="13"/>
        <v/>
      </c>
      <c r="F402" s="52" t="str">
        <f>VLOOKUP(D402,REF!$AA$1:$AB$149,2,0)</f>
        <v>FRTS-TI1704A</v>
      </c>
      <c r="G402" s="33" t="s">
        <v>753</v>
      </c>
      <c r="H402" s="33" t="s">
        <v>446</v>
      </c>
      <c r="I402" s="33" t="s">
        <v>446</v>
      </c>
      <c r="J402" s="32"/>
      <c r="K402" s="33"/>
      <c r="L402" s="32" t="str">
        <f>IFERROR(TRIM(INDEX(_xlfn.TEXTSPLIT(Table3[[#This Row],[Name]],"|"),1,2)),"")</f>
        <v>Hi</v>
      </c>
    </row>
    <row r="403" spans="1:12">
      <c r="A403" s="52" t="s">
        <v>732</v>
      </c>
      <c r="B403" s="10" t="s">
        <v>2248</v>
      </c>
      <c r="C403" s="52" t="s">
        <v>1004</v>
      </c>
      <c r="D403" s="52" t="str">
        <f t="shared" si="12"/>
        <v>FRADE-CM-2350 (HP Motor Trem 2)Temperature - Motor NDE Bearing|Hi</v>
      </c>
      <c r="E403" s="89" t="str">
        <f t="shared" si="13"/>
        <v>Hi</v>
      </c>
      <c r="F403" s="52"/>
      <c r="G403" s="52" t="s">
        <v>753</v>
      </c>
      <c r="H403" s="52" t="s">
        <v>736</v>
      </c>
      <c r="I403" s="52" t="s">
        <v>446</v>
      </c>
      <c r="J403" s="90"/>
      <c r="K403" s="52"/>
      <c r="L403" s="90" t="str">
        <f>IFERROR(TRIM(INDEX(_xlfn.TEXTSPLIT(Table3[[#This Row],[Name]],"|"),1,2)),"")</f>
        <v>HiHi</v>
      </c>
    </row>
    <row r="404" spans="1:12">
      <c r="A404" s="33" t="s">
        <v>732</v>
      </c>
      <c r="B404" s="10" t="s">
        <v>2248</v>
      </c>
      <c r="C404" s="33" t="s">
        <v>1006</v>
      </c>
      <c r="D404" s="52" t="str">
        <f t="shared" si="12"/>
        <v>FRADE-CM-2350 (HP Motor Trem 2)Temperature - Motor NDE Bearing|HiHi</v>
      </c>
      <c r="E404" s="89" t="str">
        <f t="shared" si="13"/>
        <v>HiHi</v>
      </c>
      <c r="F404" s="33">
        <v>95</v>
      </c>
      <c r="G404" s="33" t="s">
        <v>753</v>
      </c>
      <c r="H404" s="33" t="s">
        <v>736</v>
      </c>
      <c r="I404" s="33" t="s">
        <v>446</v>
      </c>
      <c r="J404" s="32"/>
      <c r="K404" s="33"/>
      <c r="L404" s="32" t="str">
        <f>IFERROR(TRIM(INDEX(_xlfn.TEXTSPLIT(Table3[[#This Row],[Name]],"|"),1,2)),"")</f>
        <v>Lo</v>
      </c>
    </row>
    <row r="405" spans="1:12">
      <c r="A405" s="52" t="s">
        <v>732</v>
      </c>
      <c r="B405" s="10" t="s">
        <v>2248</v>
      </c>
      <c r="C405" s="52" t="s">
        <v>1008</v>
      </c>
      <c r="D405" s="52" t="str">
        <f t="shared" si="12"/>
        <v>FRADE-CM-2350 (HP Motor Trem 2)Temperature - Motor NDE Bearing|Pre-alarm Hi</v>
      </c>
      <c r="E405" s="89" t="str">
        <f t="shared" si="13"/>
        <v>Pre-alarm Hi</v>
      </c>
      <c r="F405" s="52"/>
      <c r="G405" s="52" t="s">
        <v>753</v>
      </c>
      <c r="H405" s="52" t="s">
        <v>736</v>
      </c>
      <c r="I405" s="52" t="s">
        <v>446</v>
      </c>
      <c r="J405" s="90"/>
      <c r="K405" s="52"/>
      <c r="L405" s="90" t="str">
        <f>IFERROR(TRIM(INDEX(_xlfn.TEXTSPLIT(Table3[[#This Row],[Name]],"|"),1,2)),"")</f>
        <v>Pre-alarm Hi</v>
      </c>
    </row>
    <row r="406" spans="1:12">
      <c r="A406" s="33" t="s">
        <v>732</v>
      </c>
      <c r="B406" s="10" t="s">
        <v>2248</v>
      </c>
      <c r="C406" s="76" t="s">
        <v>1010</v>
      </c>
      <c r="D406" s="52" t="str">
        <f t="shared" si="12"/>
        <v>FRADE-CM-2350 (HP Motor Trem 2)Temperature - Stator Air Cold (1)</v>
      </c>
      <c r="E406" s="89" t="str">
        <f t="shared" si="13"/>
        <v/>
      </c>
      <c r="F406" s="52" t="str">
        <f>VLOOKUP(D406,REF!$AA$1:$AB$149,2,0)</f>
        <v>FRTS-TE-1709A</v>
      </c>
      <c r="G406" s="33" t="s">
        <v>753</v>
      </c>
      <c r="H406" s="33" t="s">
        <v>446</v>
      </c>
      <c r="I406" s="33" t="s">
        <v>446</v>
      </c>
      <c r="J406" s="76" t="s">
        <v>1012</v>
      </c>
      <c r="K406" s="33"/>
      <c r="L406" s="32" t="str">
        <f>IFERROR(TRIM(INDEX(_xlfn.TEXTSPLIT(Table3[[#This Row],[Name]],"|"),1,2)),"")</f>
        <v>Pre-alarm Lo</v>
      </c>
    </row>
    <row r="407" spans="1:12">
      <c r="A407" s="52" t="s">
        <v>732</v>
      </c>
      <c r="B407" s="10" t="s">
        <v>2248</v>
      </c>
      <c r="C407" s="52" t="s">
        <v>1014</v>
      </c>
      <c r="D407" s="52" t="str">
        <f t="shared" si="12"/>
        <v>FRADE-CM-2350 (HP Motor Trem 2)Temperature - Stator Air Cold (1)|Hi</v>
      </c>
      <c r="E407" s="89" t="str">
        <f t="shared" si="13"/>
        <v>Hi</v>
      </c>
      <c r="F407" s="52">
        <v>55</v>
      </c>
      <c r="G407" s="52" t="s">
        <v>753</v>
      </c>
      <c r="H407" s="52" t="s">
        <v>736</v>
      </c>
      <c r="I407" s="52" t="s">
        <v>446</v>
      </c>
      <c r="J407" s="90"/>
      <c r="K407" s="52"/>
      <c r="L407" s="90" t="str">
        <f>IFERROR(TRIM(INDEX(_xlfn.TEXTSPLIT(Table3[[#This Row],[Name]],"|"),1,2)),"")</f>
        <v/>
      </c>
    </row>
    <row r="408" spans="1:12">
      <c r="A408" s="33" t="s">
        <v>732</v>
      </c>
      <c r="B408" s="10" t="s">
        <v>2248</v>
      </c>
      <c r="C408" s="33" t="s">
        <v>1016</v>
      </c>
      <c r="D408" s="52" t="str">
        <f t="shared" si="12"/>
        <v>FRADE-CM-2350 (HP Motor Trem 2)Temperature - Stator Air Cold (1)|HiHi</v>
      </c>
      <c r="E408" s="89" t="str">
        <f t="shared" si="13"/>
        <v>HiHi</v>
      </c>
      <c r="F408" s="33">
        <v>60</v>
      </c>
      <c r="G408" s="33" t="s">
        <v>753</v>
      </c>
      <c r="H408" s="33" t="s">
        <v>736</v>
      </c>
      <c r="I408" s="33" t="s">
        <v>446</v>
      </c>
      <c r="J408" s="32"/>
      <c r="K408" s="33"/>
      <c r="L408" s="32" t="str">
        <f>IFERROR(TRIM(INDEX(_xlfn.TEXTSPLIT(Table3[[#This Row],[Name]],"|"),1,2)),"")</f>
        <v>Hi</v>
      </c>
    </row>
    <row r="409" spans="1:12">
      <c r="A409" s="52" t="s">
        <v>732</v>
      </c>
      <c r="B409" s="10" t="s">
        <v>2248</v>
      </c>
      <c r="C409" s="52" t="s">
        <v>1018</v>
      </c>
      <c r="D409" s="52" t="str">
        <f t="shared" si="12"/>
        <v>FRADE-CM-2350 (HP Motor Trem 2)Temperature - Stator Air Cold (1)|Pre-alarm Hi</v>
      </c>
      <c r="E409" s="89" t="str">
        <f t="shared" si="13"/>
        <v>Pre-alarm Hi</v>
      </c>
      <c r="F409" s="52"/>
      <c r="G409" s="52" t="s">
        <v>753</v>
      </c>
      <c r="H409" s="52" t="s">
        <v>736</v>
      </c>
      <c r="I409" s="52" t="s">
        <v>446</v>
      </c>
      <c r="J409" s="90"/>
      <c r="K409" s="52"/>
      <c r="L409" s="90" t="str">
        <f>IFERROR(TRIM(INDEX(_xlfn.TEXTSPLIT(Table3[[#This Row],[Name]],"|"),1,2)),"")</f>
        <v>HiHi</v>
      </c>
    </row>
    <row r="410" spans="1:12">
      <c r="A410" s="33" t="s">
        <v>732</v>
      </c>
      <c r="B410" s="10" t="s">
        <v>2248</v>
      </c>
      <c r="C410" s="76" t="s">
        <v>1028</v>
      </c>
      <c r="D410" s="52" t="str">
        <f t="shared" si="12"/>
        <v>FRADE-CM-2350 (HP Motor Trem 2)Temperature - Stator Air Hot</v>
      </c>
      <c r="E410" s="89" t="str">
        <f t="shared" si="13"/>
        <v/>
      </c>
      <c r="F410" s="52" t="str">
        <f>VLOOKUP(D410,REF!$AA$1:$AB$149,2,0)</f>
        <v>FRTS-TE-1709B</v>
      </c>
      <c r="G410" s="33" t="s">
        <v>753</v>
      </c>
      <c r="H410" s="33" t="s">
        <v>446</v>
      </c>
      <c r="I410" s="33" t="s">
        <v>446</v>
      </c>
      <c r="J410" s="76" t="s">
        <v>1030</v>
      </c>
      <c r="K410" s="33"/>
      <c r="L410" s="32" t="str">
        <f>IFERROR(TRIM(INDEX(_xlfn.TEXTSPLIT(Table3[[#This Row],[Name]],"|"),1,2)),"")</f>
        <v>Lo</v>
      </c>
    </row>
    <row r="411" spans="1:12">
      <c r="A411" s="52" t="s">
        <v>732</v>
      </c>
      <c r="B411" s="10" t="s">
        <v>2248</v>
      </c>
      <c r="C411" s="52" t="s">
        <v>1032</v>
      </c>
      <c r="D411" s="52" t="str">
        <f t="shared" si="12"/>
        <v>FRADE-CM-2350 (HP Motor Trem 2)Temperature - Stator Air Hot|Hi</v>
      </c>
      <c r="E411" s="89" t="str">
        <f t="shared" si="13"/>
        <v>Hi</v>
      </c>
      <c r="F411" s="52">
        <v>105</v>
      </c>
      <c r="G411" s="52" t="s">
        <v>753</v>
      </c>
      <c r="H411" s="52" t="s">
        <v>736</v>
      </c>
      <c r="I411" s="52" t="s">
        <v>446</v>
      </c>
      <c r="J411" s="90"/>
      <c r="K411" s="52"/>
      <c r="L411" s="90" t="str">
        <f>IFERROR(TRIM(INDEX(_xlfn.TEXTSPLIT(Table3[[#This Row],[Name]],"|"),1,2)),"")</f>
        <v>LoLo</v>
      </c>
    </row>
    <row r="412" spans="1:12">
      <c r="A412" s="33" t="s">
        <v>732</v>
      </c>
      <c r="B412" s="10" t="s">
        <v>2248</v>
      </c>
      <c r="C412" s="33" t="s">
        <v>1034</v>
      </c>
      <c r="D412" s="52" t="str">
        <f t="shared" si="12"/>
        <v>FRADE-CM-2350 (HP Motor Trem 2)Temperature - Stator Air Hot|HiHi</v>
      </c>
      <c r="E412" s="89" t="str">
        <f t="shared" si="13"/>
        <v>HiHi</v>
      </c>
      <c r="F412" s="33">
        <v>110</v>
      </c>
      <c r="G412" s="33" t="s">
        <v>753</v>
      </c>
      <c r="H412" s="33" t="s">
        <v>736</v>
      </c>
      <c r="I412" s="33" t="s">
        <v>446</v>
      </c>
      <c r="J412" s="32"/>
      <c r="K412" s="33"/>
      <c r="L412" s="32" t="str">
        <f>IFERROR(TRIM(INDEX(_xlfn.TEXTSPLIT(Table3[[#This Row],[Name]],"|"),1,2)),"")</f>
        <v/>
      </c>
    </row>
    <row r="413" spans="1:12">
      <c r="A413" s="52" t="s">
        <v>732</v>
      </c>
      <c r="B413" s="10" t="s">
        <v>2248</v>
      </c>
      <c r="C413" s="52" t="s">
        <v>1036</v>
      </c>
      <c r="D413" s="52" t="str">
        <f t="shared" si="12"/>
        <v>FRADE-CM-2350 (HP Motor Trem 2)Temperature - Stator Air Hot|Pre-alarm Hi</v>
      </c>
      <c r="E413" s="89" t="str">
        <f t="shared" si="13"/>
        <v>Pre-alarm Hi</v>
      </c>
      <c r="F413" s="52"/>
      <c r="G413" s="52" t="s">
        <v>753</v>
      </c>
      <c r="H413" s="52" t="s">
        <v>736</v>
      </c>
      <c r="I413" s="52" t="s">
        <v>446</v>
      </c>
      <c r="J413" s="90"/>
      <c r="K413" s="52"/>
      <c r="L413" s="90" t="str">
        <f>IFERROR(TRIM(INDEX(_xlfn.TEXTSPLIT(Table3[[#This Row],[Name]],"|"),1,2)),"")</f>
        <v>Hi</v>
      </c>
    </row>
    <row r="414" spans="1:12">
      <c r="A414" s="33" t="s">
        <v>732</v>
      </c>
      <c r="B414" s="10" t="s">
        <v>2248</v>
      </c>
      <c r="C414" s="33" t="s">
        <v>1046</v>
      </c>
      <c r="D414" s="52" t="str">
        <f t="shared" si="12"/>
        <v>FRADE-CM-2350 (HP Motor Trem 2)Temperature - Stator U</v>
      </c>
      <c r="E414" s="89" t="str">
        <f t="shared" si="13"/>
        <v/>
      </c>
      <c r="F414" s="52" t="str">
        <f>VLOOKUP(D414,REF!$AA$1:$AB$149,2,0)</f>
        <v>FRTS-TE-1708A</v>
      </c>
      <c r="G414" s="33" t="s">
        <v>753</v>
      </c>
      <c r="H414" s="33" t="s">
        <v>446</v>
      </c>
      <c r="I414" s="33" t="s">
        <v>446</v>
      </c>
      <c r="J414" s="32"/>
      <c r="K414" s="33"/>
      <c r="L414" s="32" t="str">
        <f>IFERROR(TRIM(INDEX(_xlfn.TEXTSPLIT(Table3[[#This Row],[Name]],"|"),1,2)),"")</f>
        <v>HiHi</v>
      </c>
    </row>
    <row r="415" spans="1:12">
      <c r="A415" s="52" t="s">
        <v>732</v>
      </c>
      <c r="B415" s="10" t="s">
        <v>2248</v>
      </c>
      <c r="C415" s="52" t="s">
        <v>1049</v>
      </c>
      <c r="D415" s="52" t="str">
        <f t="shared" si="12"/>
        <v>FRADE-CM-2350 (HP Motor Trem 2)Temperature - Stator U|Hi</v>
      </c>
      <c r="E415" s="89" t="str">
        <f t="shared" si="13"/>
        <v>Hi</v>
      </c>
      <c r="F415" s="52"/>
      <c r="G415" s="52" t="s">
        <v>753</v>
      </c>
      <c r="H415" s="52" t="s">
        <v>736</v>
      </c>
      <c r="I415" s="52" t="s">
        <v>446</v>
      </c>
      <c r="J415" s="90"/>
      <c r="K415" s="52"/>
      <c r="L415" s="90" t="str">
        <f>IFERROR(TRIM(INDEX(_xlfn.TEXTSPLIT(Table3[[#This Row],[Name]],"|"),1,2)),"")</f>
        <v>Lo</v>
      </c>
    </row>
    <row r="416" spans="1:12">
      <c r="A416" s="33" t="s">
        <v>732</v>
      </c>
      <c r="B416" s="10" t="s">
        <v>2248</v>
      </c>
      <c r="C416" s="33" t="s">
        <v>1051</v>
      </c>
      <c r="D416" s="52" t="str">
        <f t="shared" si="12"/>
        <v>FRADE-CM-2350 (HP Motor Trem 2)Temperature - Stator U|HiHi</v>
      </c>
      <c r="E416" s="89" t="str">
        <f t="shared" si="13"/>
        <v>HiHi</v>
      </c>
      <c r="F416" s="33">
        <v>150</v>
      </c>
      <c r="G416" s="33" t="s">
        <v>753</v>
      </c>
      <c r="H416" s="33" t="s">
        <v>736</v>
      </c>
      <c r="I416" s="33" t="s">
        <v>446</v>
      </c>
      <c r="J416" s="32"/>
      <c r="K416" s="33"/>
      <c r="L416" s="32" t="str">
        <f>IFERROR(TRIM(INDEX(_xlfn.TEXTSPLIT(Table3[[#This Row],[Name]],"|"),1,2)),"")</f>
        <v>LoLo</v>
      </c>
    </row>
    <row r="417" spans="1:12">
      <c r="A417" s="52" t="s">
        <v>732</v>
      </c>
      <c r="B417" s="10" t="s">
        <v>2248</v>
      </c>
      <c r="C417" s="52" t="s">
        <v>1053</v>
      </c>
      <c r="D417" s="52" t="str">
        <f t="shared" si="12"/>
        <v>FRADE-CM-2350 (HP Motor Trem 2)Temperature - Stator U|Lo</v>
      </c>
      <c r="E417" s="89" t="str">
        <f t="shared" si="13"/>
        <v>Lo</v>
      </c>
      <c r="F417" s="52"/>
      <c r="G417" s="52" t="s">
        <v>753</v>
      </c>
      <c r="H417" s="52" t="s">
        <v>736</v>
      </c>
      <c r="I417" s="52" t="s">
        <v>446</v>
      </c>
      <c r="J417" s="90"/>
      <c r="K417" s="52"/>
      <c r="L417" s="90" t="str">
        <f>IFERROR(TRIM(INDEX(_xlfn.TEXTSPLIT(Table3[[#This Row],[Name]],"|"),1,2)),"")</f>
        <v/>
      </c>
    </row>
    <row r="418" spans="1:12">
      <c r="A418" s="33" t="s">
        <v>732</v>
      </c>
      <c r="B418" s="10" t="s">
        <v>2248</v>
      </c>
      <c r="C418" s="33" t="s">
        <v>1055</v>
      </c>
      <c r="D418" s="52" t="str">
        <f t="shared" si="12"/>
        <v>FRADE-CM-2350 (HP Motor Trem 2)Temperature - Stator U|Pre-alarm Hi</v>
      </c>
      <c r="E418" s="89" t="str">
        <f t="shared" si="13"/>
        <v>Pre-alarm Hi</v>
      </c>
      <c r="F418" s="33"/>
      <c r="G418" s="33" t="s">
        <v>753</v>
      </c>
      <c r="H418" s="33" t="s">
        <v>736</v>
      </c>
      <c r="I418" s="33" t="s">
        <v>446</v>
      </c>
      <c r="J418" s="32"/>
      <c r="K418" s="33"/>
      <c r="L418" s="32" t="str">
        <f>IFERROR(TRIM(INDEX(_xlfn.TEXTSPLIT(Table3[[#This Row],[Name]],"|"),1,2)),"")</f>
        <v>Hi</v>
      </c>
    </row>
    <row r="419" spans="1:12">
      <c r="A419" s="52" t="s">
        <v>732</v>
      </c>
      <c r="B419" s="10" t="s">
        <v>2248</v>
      </c>
      <c r="C419" s="52" t="s">
        <v>339</v>
      </c>
      <c r="D419" s="52" t="str">
        <f t="shared" si="12"/>
        <v>FRADE-CM-2350 (HP Motor Trem 2)Temperature - Stator U (2)</v>
      </c>
      <c r="E419" s="89" t="str">
        <f t="shared" si="13"/>
        <v/>
      </c>
      <c r="F419" s="52" t="str">
        <f>VLOOKUP(D419,REF!$AA$1:$AB$149,2,0)</f>
        <v>FRTS-TE-1708D</v>
      </c>
      <c r="G419" s="52" t="s">
        <v>753</v>
      </c>
      <c r="H419" s="52" t="s">
        <v>446</v>
      </c>
      <c r="I419" s="52" t="s">
        <v>446</v>
      </c>
      <c r="J419" s="90"/>
      <c r="K419" s="52"/>
      <c r="L419" s="90" t="str">
        <f>IFERROR(TRIM(INDEX(_xlfn.TEXTSPLIT(Table3[[#This Row],[Name]],"|"),1,2)),"")</f>
        <v>HiHi</v>
      </c>
    </row>
    <row r="420" spans="1:12">
      <c r="A420" s="33" t="s">
        <v>732</v>
      </c>
      <c r="B420" s="10" t="s">
        <v>2248</v>
      </c>
      <c r="C420" s="33" t="s">
        <v>1059</v>
      </c>
      <c r="D420" s="52" t="str">
        <f t="shared" si="12"/>
        <v>FRADE-CM-2350 (HP Motor Trem 2)Temperature - Stator U (2)|Hi</v>
      </c>
      <c r="E420" s="89" t="str">
        <f t="shared" si="13"/>
        <v>Hi</v>
      </c>
      <c r="F420" s="33">
        <v>140</v>
      </c>
      <c r="G420" s="33" t="s">
        <v>753</v>
      </c>
      <c r="H420" s="33" t="s">
        <v>736</v>
      </c>
      <c r="I420" s="33" t="s">
        <v>446</v>
      </c>
      <c r="J420" s="32"/>
      <c r="K420" s="33"/>
      <c r="L420" s="32" t="str">
        <f>IFERROR(TRIM(INDEX(_xlfn.TEXTSPLIT(Table3[[#This Row],[Name]],"|"),1,2)),"")</f>
        <v>Lo</v>
      </c>
    </row>
    <row r="421" spans="1:12">
      <c r="A421" s="52" t="s">
        <v>732</v>
      </c>
      <c r="B421" s="10" t="s">
        <v>2248</v>
      </c>
      <c r="C421" s="52" t="s">
        <v>1061</v>
      </c>
      <c r="D421" s="52" t="str">
        <f t="shared" si="12"/>
        <v>FRADE-CM-2350 (HP Motor Trem 2)Temperature - Stator U (2)|HiHi</v>
      </c>
      <c r="E421" s="89" t="str">
        <f t="shared" si="13"/>
        <v>HiHi</v>
      </c>
      <c r="F421" s="52"/>
      <c r="G421" s="52" t="s">
        <v>753</v>
      </c>
      <c r="H421" s="52" t="s">
        <v>736</v>
      </c>
      <c r="I421" s="52" t="s">
        <v>446</v>
      </c>
      <c r="J421" s="90"/>
      <c r="K421" s="52"/>
      <c r="L421" s="90" t="str">
        <f>IFERROR(TRIM(INDEX(_xlfn.TEXTSPLIT(Table3[[#This Row],[Name]],"|"),1,2)),"")</f>
        <v>LoLo</v>
      </c>
    </row>
    <row r="422" spans="1:12">
      <c r="A422" s="33" t="s">
        <v>732</v>
      </c>
      <c r="B422" s="10" t="s">
        <v>2248</v>
      </c>
      <c r="C422" s="33" t="s">
        <v>1063</v>
      </c>
      <c r="D422" s="52" t="str">
        <f t="shared" si="12"/>
        <v>FRADE-CM-2350 (HP Motor Trem 2)Temperature - Stator U (2)|Lo</v>
      </c>
      <c r="E422" s="89" t="str">
        <f t="shared" si="13"/>
        <v>Lo</v>
      </c>
      <c r="F422" s="33"/>
      <c r="G422" s="33" t="s">
        <v>753</v>
      </c>
      <c r="H422" s="33" t="s">
        <v>736</v>
      </c>
      <c r="I422" s="33" t="s">
        <v>446</v>
      </c>
      <c r="J422" s="32"/>
      <c r="K422" s="33"/>
      <c r="L422" s="32" t="str">
        <f>IFERROR(TRIM(INDEX(_xlfn.TEXTSPLIT(Table3[[#This Row],[Name]],"|"),1,2)),"")</f>
        <v/>
      </c>
    </row>
    <row r="423" spans="1:12">
      <c r="A423" s="52" t="s">
        <v>732</v>
      </c>
      <c r="B423" s="10" t="s">
        <v>2248</v>
      </c>
      <c r="C423" s="52" t="s">
        <v>1065</v>
      </c>
      <c r="D423" s="52" t="str">
        <f t="shared" si="12"/>
        <v>FRADE-CM-2350 (HP Motor Trem 2)Temperature - Stator U (2)|Pre-alarm Hi</v>
      </c>
      <c r="E423" s="89" t="str">
        <f t="shared" si="13"/>
        <v>Pre-alarm Hi</v>
      </c>
      <c r="F423" s="52"/>
      <c r="G423" s="52" t="s">
        <v>753</v>
      </c>
      <c r="H423" s="52" t="s">
        <v>736</v>
      </c>
      <c r="I423" s="52" t="s">
        <v>446</v>
      </c>
      <c r="J423" s="90"/>
      <c r="K423" s="52"/>
      <c r="L423" s="90" t="str">
        <f>IFERROR(TRIM(INDEX(_xlfn.TEXTSPLIT(Table3[[#This Row],[Name]],"|"),1,2)),"")</f>
        <v>Hi</v>
      </c>
    </row>
    <row r="424" spans="1:12">
      <c r="A424" s="33" t="s">
        <v>732</v>
      </c>
      <c r="B424" s="10" t="s">
        <v>2248</v>
      </c>
      <c r="C424" s="33" t="s">
        <v>1067</v>
      </c>
      <c r="D424" s="52" t="str">
        <f t="shared" si="12"/>
        <v>FRADE-CM-2350 (HP Motor Trem 2)Temperature - Stator V</v>
      </c>
      <c r="E424" s="89" t="str">
        <f t="shared" si="13"/>
        <v/>
      </c>
      <c r="F424" s="52" t="str">
        <f>VLOOKUP(D424,REF!$AA$1:$AB$149,2,0)</f>
        <v>FRTS-TE-1708B</v>
      </c>
      <c r="G424" s="33" t="s">
        <v>753</v>
      </c>
      <c r="H424" s="33" t="s">
        <v>446</v>
      </c>
      <c r="I424" s="33" t="s">
        <v>446</v>
      </c>
      <c r="J424" s="32"/>
      <c r="K424" s="33"/>
      <c r="L424" s="32" t="str">
        <f>IFERROR(TRIM(INDEX(_xlfn.TEXTSPLIT(Table3[[#This Row],[Name]],"|"),1,2)),"")</f>
        <v>HiHi</v>
      </c>
    </row>
    <row r="425" spans="1:12">
      <c r="A425" s="52" t="s">
        <v>732</v>
      </c>
      <c r="B425" s="10" t="s">
        <v>2248</v>
      </c>
      <c r="C425" s="52" t="s">
        <v>1070</v>
      </c>
      <c r="D425" s="52" t="str">
        <f t="shared" si="12"/>
        <v>FRADE-CM-2350 (HP Motor Trem 2)Temperature - Stator V|Hi</v>
      </c>
      <c r="E425" s="89" t="str">
        <f t="shared" si="13"/>
        <v>Hi</v>
      </c>
      <c r="F425" s="52"/>
      <c r="G425" s="52" t="s">
        <v>753</v>
      </c>
      <c r="H425" s="52" t="s">
        <v>736</v>
      </c>
      <c r="I425" s="52" t="s">
        <v>446</v>
      </c>
      <c r="J425" s="90"/>
      <c r="K425" s="52"/>
      <c r="L425" s="90" t="str">
        <f>IFERROR(TRIM(INDEX(_xlfn.TEXTSPLIT(Table3[[#This Row],[Name]],"|"),1,2)),"")</f>
        <v>Lo</v>
      </c>
    </row>
    <row r="426" spans="1:12">
      <c r="A426" s="33" t="s">
        <v>732</v>
      </c>
      <c r="B426" s="10" t="s">
        <v>2248</v>
      </c>
      <c r="C426" s="33" t="s">
        <v>1072</v>
      </c>
      <c r="D426" s="52" t="str">
        <f t="shared" si="12"/>
        <v>FRADE-CM-2350 (HP Motor Trem 2)Temperature - Stator V|HiHi</v>
      </c>
      <c r="E426" s="89" t="str">
        <f t="shared" si="13"/>
        <v>HiHi</v>
      </c>
      <c r="F426" s="33">
        <v>150</v>
      </c>
      <c r="G426" s="33" t="s">
        <v>753</v>
      </c>
      <c r="H426" s="33" t="s">
        <v>736</v>
      </c>
      <c r="I426" s="33" t="s">
        <v>446</v>
      </c>
      <c r="J426" s="32"/>
      <c r="K426" s="33"/>
      <c r="L426" s="32" t="str">
        <f>IFERROR(TRIM(INDEX(_xlfn.TEXTSPLIT(Table3[[#This Row],[Name]],"|"),1,2)),"")</f>
        <v>LoLo</v>
      </c>
    </row>
    <row r="427" spans="1:12">
      <c r="A427" s="52" t="s">
        <v>732</v>
      </c>
      <c r="B427" s="10" t="s">
        <v>2248</v>
      </c>
      <c r="C427" s="52" t="s">
        <v>1074</v>
      </c>
      <c r="D427" s="52" t="str">
        <f t="shared" si="12"/>
        <v>FRADE-CM-2350 (HP Motor Trem 2)Temperature - Stator V|Lo</v>
      </c>
      <c r="E427" s="89" t="str">
        <f t="shared" si="13"/>
        <v>Lo</v>
      </c>
      <c r="F427" s="52"/>
      <c r="G427" s="52" t="s">
        <v>753</v>
      </c>
      <c r="H427" s="52" t="s">
        <v>736</v>
      </c>
      <c r="I427" s="52" t="s">
        <v>446</v>
      </c>
      <c r="J427" s="90"/>
      <c r="K427" s="52"/>
      <c r="L427" s="90" t="str">
        <f>IFERROR(TRIM(INDEX(_xlfn.TEXTSPLIT(Table3[[#This Row],[Name]],"|"),1,2)),"")</f>
        <v/>
      </c>
    </row>
    <row r="428" spans="1:12">
      <c r="A428" s="33" t="s">
        <v>732</v>
      </c>
      <c r="B428" s="10" t="s">
        <v>2248</v>
      </c>
      <c r="C428" s="33" t="s">
        <v>1076</v>
      </c>
      <c r="D428" s="52" t="str">
        <f t="shared" si="12"/>
        <v>FRADE-CM-2350 (HP Motor Trem 2)Temperature - Stator V|Pre-alarm Hi</v>
      </c>
      <c r="E428" s="89" t="str">
        <f t="shared" si="13"/>
        <v>Pre-alarm Hi</v>
      </c>
      <c r="F428" s="33"/>
      <c r="G428" s="33" t="s">
        <v>753</v>
      </c>
      <c r="H428" s="33" t="s">
        <v>736</v>
      </c>
      <c r="I428" s="33" t="s">
        <v>446</v>
      </c>
      <c r="J428" s="32"/>
      <c r="K428" s="33"/>
      <c r="L428" s="32" t="str">
        <f>IFERROR(TRIM(INDEX(_xlfn.TEXTSPLIT(Table3[[#This Row],[Name]],"|"),1,2)),"")</f>
        <v>Hi</v>
      </c>
    </row>
    <row r="429" spans="1:12">
      <c r="A429" s="52" t="s">
        <v>732</v>
      </c>
      <c r="B429" s="10" t="s">
        <v>2248</v>
      </c>
      <c r="C429" s="52" t="s">
        <v>343</v>
      </c>
      <c r="D429" s="52" t="str">
        <f t="shared" si="12"/>
        <v>FRADE-CM-2350 (HP Motor Trem 2)Temperature - Stator V (2)</v>
      </c>
      <c r="E429" s="89" t="str">
        <f t="shared" si="13"/>
        <v/>
      </c>
      <c r="F429" s="52" t="str">
        <f>VLOOKUP(D429,REF!$AA$1:$AB$149,2,0)</f>
        <v>FRTS-TE-1708E</v>
      </c>
      <c r="G429" s="52" t="s">
        <v>753</v>
      </c>
      <c r="H429" s="52" t="s">
        <v>446</v>
      </c>
      <c r="I429" s="52" t="s">
        <v>446</v>
      </c>
      <c r="J429" s="90"/>
      <c r="K429" s="52"/>
      <c r="L429" s="90" t="str">
        <f>IFERROR(TRIM(INDEX(_xlfn.TEXTSPLIT(Table3[[#This Row],[Name]],"|"),1,2)),"")</f>
        <v>HiHi</v>
      </c>
    </row>
    <row r="430" spans="1:12">
      <c r="A430" s="33" t="s">
        <v>732</v>
      </c>
      <c r="B430" s="10" t="s">
        <v>2248</v>
      </c>
      <c r="C430" s="33" t="s">
        <v>1080</v>
      </c>
      <c r="D430" s="52" t="str">
        <f t="shared" si="12"/>
        <v>FRADE-CM-2350 (HP Motor Trem 2)Temperature - Stator V (2)|Hi</v>
      </c>
      <c r="E430" s="89" t="str">
        <f t="shared" si="13"/>
        <v>Hi</v>
      </c>
      <c r="F430" s="33">
        <v>140</v>
      </c>
      <c r="G430" s="33" t="s">
        <v>753</v>
      </c>
      <c r="H430" s="33" t="s">
        <v>736</v>
      </c>
      <c r="I430" s="33" t="s">
        <v>446</v>
      </c>
      <c r="J430" s="32"/>
      <c r="K430" s="33"/>
      <c r="L430" s="32" t="str">
        <f>IFERROR(TRIM(INDEX(_xlfn.TEXTSPLIT(Table3[[#This Row],[Name]],"|"),1,2)),"")</f>
        <v>Lo</v>
      </c>
    </row>
    <row r="431" spans="1:12">
      <c r="A431" s="52" t="s">
        <v>732</v>
      </c>
      <c r="B431" s="10" t="s">
        <v>2248</v>
      </c>
      <c r="C431" s="52" t="s">
        <v>1082</v>
      </c>
      <c r="D431" s="52" t="str">
        <f t="shared" si="12"/>
        <v>FRADE-CM-2350 (HP Motor Trem 2)Temperature - Stator V (2)|HiHi</v>
      </c>
      <c r="E431" s="89" t="str">
        <f t="shared" si="13"/>
        <v>HiHi</v>
      </c>
      <c r="F431" s="52"/>
      <c r="G431" s="52" t="s">
        <v>753</v>
      </c>
      <c r="H431" s="52" t="s">
        <v>736</v>
      </c>
      <c r="I431" s="52" t="s">
        <v>446</v>
      </c>
      <c r="J431" s="90"/>
      <c r="K431" s="52"/>
      <c r="L431" s="90" t="str">
        <f>IFERROR(TRIM(INDEX(_xlfn.TEXTSPLIT(Table3[[#This Row],[Name]],"|"),1,2)),"")</f>
        <v>LoLo</v>
      </c>
    </row>
    <row r="432" spans="1:12">
      <c r="A432" s="33" t="s">
        <v>732</v>
      </c>
      <c r="B432" s="10" t="s">
        <v>2248</v>
      </c>
      <c r="C432" s="33" t="s">
        <v>1084</v>
      </c>
      <c r="D432" s="52" t="str">
        <f t="shared" si="12"/>
        <v>FRADE-CM-2350 (HP Motor Trem 2)Temperature - Stator V (2)|Lo</v>
      </c>
      <c r="E432" s="89" t="str">
        <f t="shared" si="13"/>
        <v>Lo</v>
      </c>
      <c r="F432" s="33"/>
      <c r="G432" s="33" t="s">
        <v>753</v>
      </c>
      <c r="H432" s="33" t="s">
        <v>736</v>
      </c>
      <c r="I432" s="33" t="s">
        <v>446</v>
      </c>
      <c r="J432" s="32"/>
      <c r="K432" s="33"/>
      <c r="L432" s="32" t="str">
        <f>IFERROR(TRIM(INDEX(_xlfn.TEXTSPLIT(Table3[[#This Row],[Name]],"|"),1,2)),"")</f>
        <v/>
      </c>
    </row>
    <row r="433" spans="1:12">
      <c r="A433" s="52" t="s">
        <v>732</v>
      </c>
      <c r="B433" s="10" t="s">
        <v>2248</v>
      </c>
      <c r="C433" s="52" t="s">
        <v>1086</v>
      </c>
      <c r="D433" s="52" t="str">
        <f t="shared" si="12"/>
        <v>FRADE-CM-2350 (HP Motor Trem 2)Temperature - Stator V (2)|Pre-alarm Hi</v>
      </c>
      <c r="E433" s="89" t="str">
        <f t="shared" si="13"/>
        <v>Pre-alarm Hi</v>
      </c>
      <c r="F433" s="52"/>
      <c r="G433" s="52" t="s">
        <v>753</v>
      </c>
      <c r="H433" s="52" t="s">
        <v>736</v>
      </c>
      <c r="I433" s="52" t="s">
        <v>446</v>
      </c>
      <c r="J433" s="90"/>
      <c r="K433" s="52"/>
      <c r="L433" s="90" t="str">
        <f>IFERROR(TRIM(INDEX(_xlfn.TEXTSPLIT(Table3[[#This Row],[Name]],"|"),1,2)),"")</f>
        <v>Hi</v>
      </c>
    </row>
    <row r="434" spans="1:12">
      <c r="A434" s="33" t="s">
        <v>732</v>
      </c>
      <c r="B434" s="10" t="s">
        <v>2248</v>
      </c>
      <c r="C434" s="33" t="s">
        <v>1088</v>
      </c>
      <c r="D434" s="52" t="str">
        <f t="shared" si="12"/>
        <v>FRADE-CM-2350 (HP Motor Trem 2)Temperature - Stator W</v>
      </c>
      <c r="E434" s="89" t="str">
        <f t="shared" si="13"/>
        <v/>
      </c>
      <c r="F434" s="52" t="str">
        <f>VLOOKUP(D434,REF!$AA$1:$AB$149,2,0)</f>
        <v>FRTS-TE-1708C</v>
      </c>
      <c r="G434" s="33" t="s">
        <v>753</v>
      </c>
      <c r="H434" s="33" t="s">
        <v>446</v>
      </c>
      <c r="I434" s="33" t="s">
        <v>446</v>
      </c>
      <c r="J434" s="32"/>
      <c r="K434" s="33"/>
      <c r="L434" s="32" t="str">
        <f>IFERROR(TRIM(INDEX(_xlfn.TEXTSPLIT(Table3[[#This Row],[Name]],"|"),1,2)),"")</f>
        <v>HiHi</v>
      </c>
    </row>
    <row r="435" spans="1:12">
      <c r="A435" s="52" t="s">
        <v>732</v>
      </c>
      <c r="B435" s="10" t="s">
        <v>2248</v>
      </c>
      <c r="C435" s="52" t="s">
        <v>1091</v>
      </c>
      <c r="D435" s="52" t="str">
        <f t="shared" si="12"/>
        <v>FRADE-CM-2350 (HP Motor Trem 2)Temperature - Stator W|Hi</v>
      </c>
      <c r="E435" s="89" t="str">
        <f t="shared" si="13"/>
        <v>Hi</v>
      </c>
      <c r="F435" s="52"/>
      <c r="G435" s="52" t="s">
        <v>753</v>
      </c>
      <c r="H435" s="52" t="s">
        <v>736</v>
      </c>
      <c r="I435" s="52" t="s">
        <v>446</v>
      </c>
      <c r="J435" s="90"/>
      <c r="K435" s="52"/>
      <c r="L435" s="90" t="str">
        <f>IFERROR(TRIM(INDEX(_xlfn.TEXTSPLIT(Table3[[#This Row],[Name]],"|"),1,2)),"")</f>
        <v>Lo</v>
      </c>
    </row>
    <row r="436" spans="1:12">
      <c r="A436" s="33" t="s">
        <v>732</v>
      </c>
      <c r="B436" s="10" t="s">
        <v>2248</v>
      </c>
      <c r="C436" s="33" t="s">
        <v>1093</v>
      </c>
      <c r="D436" s="52" t="str">
        <f t="shared" si="12"/>
        <v>FRADE-CM-2350 (HP Motor Trem 2)Temperature - Stator W|HiHi</v>
      </c>
      <c r="E436" s="89" t="str">
        <f t="shared" si="13"/>
        <v>HiHi</v>
      </c>
      <c r="F436" s="33">
        <v>150</v>
      </c>
      <c r="G436" s="33" t="s">
        <v>753</v>
      </c>
      <c r="H436" s="33" t="s">
        <v>736</v>
      </c>
      <c r="I436" s="33" t="s">
        <v>446</v>
      </c>
      <c r="J436" s="32"/>
      <c r="K436" s="33"/>
      <c r="L436" s="32" t="str">
        <f>IFERROR(TRIM(INDEX(_xlfn.TEXTSPLIT(Table3[[#This Row],[Name]],"|"),1,2)),"")</f>
        <v>LoLo</v>
      </c>
    </row>
    <row r="437" spans="1:12">
      <c r="A437" s="52" t="s">
        <v>732</v>
      </c>
      <c r="B437" s="10" t="s">
        <v>2248</v>
      </c>
      <c r="C437" s="52" t="s">
        <v>1095</v>
      </c>
      <c r="D437" s="52" t="str">
        <f t="shared" si="12"/>
        <v>FRADE-CM-2350 (HP Motor Trem 2)Temperature - Stator W|Lo</v>
      </c>
      <c r="E437" s="89" t="str">
        <f t="shared" si="13"/>
        <v>Lo</v>
      </c>
      <c r="F437" s="52"/>
      <c r="G437" s="52" t="s">
        <v>753</v>
      </c>
      <c r="H437" s="52" t="s">
        <v>736</v>
      </c>
      <c r="I437" s="52" t="s">
        <v>446</v>
      </c>
      <c r="J437" s="90"/>
      <c r="K437" s="52"/>
      <c r="L437" s="90" t="str">
        <f>IFERROR(TRIM(INDEX(_xlfn.TEXTSPLIT(Table3[[#This Row],[Name]],"|"),1,2)),"")</f>
        <v/>
      </c>
    </row>
    <row r="438" spans="1:12">
      <c r="A438" s="33" t="s">
        <v>732</v>
      </c>
      <c r="B438" s="10" t="s">
        <v>2248</v>
      </c>
      <c r="C438" s="33" t="s">
        <v>1097</v>
      </c>
      <c r="D438" s="52" t="str">
        <f t="shared" si="12"/>
        <v>FRADE-CM-2350 (HP Motor Trem 2)Temperature - Stator W|Pre-alarm Hi</v>
      </c>
      <c r="E438" s="89" t="str">
        <f t="shared" si="13"/>
        <v>Pre-alarm Hi</v>
      </c>
      <c r="F438" s="33"/>
      <c r="G438" s="33" t="s">
        <v>753</v>
      </c>
      <c r="H438" s="33" t="s">
        <v>736</v>
      </c>
      <c r="I438" s="33" t="s">
        <v>446</v>
      </c>
      <c r="J438" s="32"/>
      <c r="K438" s="33"/>
      <c r="L438" s="32" t="str">
        <f>IFERROR(TRIM(INDEX(_xlfn.TEXTSPLIT(Table3[[#This Row],[Name]],"|"),1,2)),"")</f>
        <v>Factor</v>
      </c>
    </row>
    <row r="439" spans="1:12">
      <c r="A439" s="52" t="s">
        <v>732</v>
      </c>
      <c r="B439" s="10" t="s">
        <v>2248</v>
      </c>
      <c r="C439" s="52" t="s">
        <v>347</v>
      </c>
      <c r="D439" s="52" t="str">
        <f t="shared" si="12"/>
        <v>FRADE-CM-2350 (HP Motor Trem 2)Temperature - Stator W (2)</v>
      </c>
      <c r="E439" s="89" t="str">
        <f t="shared" si="13"/>
        <v/>
      </c>
      <c r="F439" s="52" t="str">
        <f>VLOOKUP(D439,REF!$AA$1:$AB$149,2,0)</f>
        <v>FRTS-TE-1708F</v>
      </c>
      <c r="G439" s="52" t="s">
        <v>753</v>
      </c>
      <c r="H439" s="52" t="s">
        <v>446</v>
      </c>
      <c r="I439" s="52" t="s">
        <v>446</v>
      </c>
      <c r="J439" s="90"/>
      <c r="K439" s="52"/>
      <c r="L439" s="90" t="str">
        <f>IFERROR(TRIM(INDEX(_xlfn.TEXTSPLIT(Table3[[#This Row],[Name]],"|"),1,2)),"")</f>
        <v>Response Line - Flow Curve</v>
      </c>
    </row>
    <row r="440" spans="1:12">
      <c r="A440" s="33" t="s">
        <v>732</v>
      </c>
      <c r="B440" s="10" t="s">
        <v>2248</v>
      </c>
      <c r="C440" s="33" t="s">
        <v>1101</v>
      </c>
      <c r="D440" s="52" t="str">
        <f t="shared" si="12"/>
        <v>FRADE-CM-2350 (HP Motor Trem 2)Temperature - Stator W (2)|Hi</v>
      </c>
      <c r="E440" s="89" t="str">
        <f t="shared" si="13"/>
        <v>Hi</v>
      </c>
      <c r="F440" s="33">
        <v>140</v>
      </c>
      <c r="G440" s="33" t="s">
        <v>753</v>
      </c>
      <c r="H440" s="33" t="s">
        <v>736</v>
      </c>
      <c r="I440" s="33" t="s">
        <v>446</v>
      </c>
      <c r="J440" s="32"/>
      <c r="K440" s="33"/>
      <c r="L440" s="32" t="str">
        <f>IFERROR(TRIM(INDEX(_xlfn.TEXTSPLIT(Table3[[#This Row],[Name]],"|"),1,2)),"")</f>
        <v>Table Values</v>
      </c>
    </row>
    <row r="441" spans="1:12">
      <c r="A441" s="52" t="s">
        <v>732</v>
      </c>
      <c r="B441" s="10" t="s">
        <v>2248</v>
      </c>
      <c r="C441" s="52" t="s">
        <v>1103</v>
      </c>
      <c r="D441" s="52" t="str">
        <f t="shared" si="12"/>
        <v>FRADE-CM-2350 (HP Motor Trem 2)Temperature - Stator W (2)|HiHi</v>
      </c>
      <c r="E441" s="89" t="str">
        <f t="shared" si="13"/>
        <v>HiHi</v>
      </c>
      <c r="F441" s="52"/>
      <c r="G441" s="52" t="s">
        <v>753</v>
      </c>
      <c r="H441" s="52" t="s">
        <v>736</v>
      </c>
      <c r="I441" s="52" t="s">
        <v>446</v>
      </c>
      <c r="J441" s="90"/>
      <c r="K441" s="52"/>
      <c r="L441" s="90" t="str">
        <f>IFERROR(TRIM(INDEX(_xlfn.TEXTSPLIT(Table3[[#This Row],[Name]],"|"),1,2)),"")</f>
        <v/>
      </c>
    </row>
    <row r="442" spans="1:12">
      <c r="A442" s="33" t="s">
        <v>732</v>
      </c>
      <c r="B442" s="10" t="s">
        <v>2248</v>
      </c>
      <c r="C442" s="33" t="s">
        <v>1105</v>
      </c>
      <c r="D442" s="52" t="str">
        <f t="shared" si="12"/>
        <v>FRADE-CM-2350 (HP Motor Trem 2)Temperature - Stator W (2)|Lo</v>
      </c>
      <c r="E442" s="89" t="str">
        <f t="shared" si="13"/>
        <v>Lo</v>
      </c>
      <c r="F442" s="33"/>
      <c r="G442" s="33" t="s">
        <v>753</v>
      </c>
      <c r="H442" s="33" t="s">
        <v>736</v>
      </c>
      <c r="I442" s="33" t="s">
        <v>446</v>
      </c>
      <c r="J442" s="32"/>
      <c r="K442" s="33"/>
      <c r="L442" s="32" t="str">
        <f>IFERROR(TRIM(INDEX(_xlfn.TEXTSPLIT(Table3[[#This Row],[Name]],"|"),1,2)),"")</f>
        <v/>
      </c>
    </row>
    <row r="443" spans="1:12">
      <c r="A443" s="52" t="s">
        <v>732</v>
      </c>
      <c r="B443" s="10" t="s">
        <v>2248</v>
      </c>
      <c r="C443" s="52" t="s">
        <v>1107</v>
      </c>
      <c r="D443" s="52" t="str">
        <f t="shared" si="12"/>
        <v>FRADE-CM-2350 (HP Motor Trem 2)Temperature - Stator W (2)|Pre-alarm Hi</v>
      </c>
      <c r="E443" s="89" t="str">
        <f t="shared" si="13"/>
        <v>Pre-alarm Hi</v>
      </c>
      <c r="F443" s="52"/>
      <c r="G443" s="52" t="s">
        <v>753</v>
      </c>
      <c r="H443" s="52" t="s">
        <v>736</v>
      </c>
      <c r="I443" s="52" t="s">
        <v>446</v>
      </c>
      <c r="J443" s="90"/>
      <c r="K443" s="52"/>
      <c r="L443" s="90" t="str">
        <f>IFERROR(TRIM(INDEX(_xlfn.TEXTSPLIT(Table3[[#This Row],[Name]],"|"),1,2)),"")</f>
        <v/>
      </c>
    </row>
    <row r="444" spans="1:12">
      <c r="A444" s="33" t="s">
        <v>732</v>
      </c>
      <c r="B444" s="10" t="s">
        <v>2248</v>
      </c>
      <c r="C444" s="33" t="s">
        <v>1137</v>
      </c>
      <c r="D444" s="52" t="str">
        <f t="shared" si="12"/>
        <v>FRADE-CM-2350 (HP Motor Trem 2)Vibration - Motor DE Bearing (1)</v>
      </c>
      <c r="E444" s="89" t="str">
        <f t="shared" si="13"/>
        <v/>
      </c>
      <c r="F444" s="52" t="str">
        <f>VLOOKUP(D444,REF!$AA$1:$AB$149,2,0)</f>
        <v>FRTS-071-VT-1707A</v>
      </c>
      <c r="G444" s="33" t="s">
        <v>840</v>
      </c>
      <c r="H444" s="33" t="s">
        <v>446</v>
      </c>
      <c r="I444" s="33" t="s">
        <v>446</v>
      </c>
      <c r="J444" s="32"/>
      <c r="K444" s="33"/>
      <c r="L444" s="32" t="str">
        <f>IFERROR(TRIM(INDEX(_xlfn.TEXTSPLIT(Table3[[#This Row],[Name]],"|"),1,2)),"")</f>
        <v>-1h AVG</v>
      </c>
    </row>
    <row r="445" spans="1:12">
      <c r="A445" s="52" t="s">
        <v>732</v>
      </c>
      <c r="B445" s="10" t="s">
        <v>2248</v>
      </c>
      <c r="C445" s="52" t="s">
        <v>1140</v>
      </c>
      <c r="D445" s="52" t="str">
        <f t="shared" si="12"/>
        <v>FRADE-CM-2350 (HP Motor Trem 2)Vibration - Motor DE Bearing (1)|Hi</v>
      </c>
      <c r="E445" s="89" t="str">
        <f t="shared" si="13"/>
        <v>Hi</v>
      </c>
      <c r="F445" s="52">
        <v>274</v>
      </c>
      <c r="G445" s="52" t="s">
        <v>840</v>
      </c>
      <c r="H445" s="52" t="s">
        <v>736</v>
      </c>
      <c r="I445" s="52" t="s">
        <v>446</v>
      </c>
      <c r="J445" s="90"/>
      <c r="K445" s="52"/>
      <c r="L445" s="90" t="str">
        <f>IFERROR(TRIM(INDEX(_xlfn.TEXTSPLIT(Table3[[#This Row],[Name]],"|"),1,2)),"")</f>
        <v/>
      </c>
    </row>
    <row r="446" spans="1:12">
      <c r="A446" s="33" t="s">
        <v>732</v>
      </c>
      <c r="B446" s="10" t="s">
        <v>2248</v>
      </c>
      <c r="C446" s="33" t="s">
        <v>1142</v>
      </c>
      <c r="D446" s="52" t="str">
        <f t="shared" si="12"/>
        <v>FRADE-CM-2350 (HP Motor Trem 2)Vibration - Motor DE Bearing (1)|HiHi</v>
      </c>
      <c r="E446" s="89" t="str">
        <f t="shared" si="13"/>
        <v>HiHi</v>
      </c>
      <c r="F446" s="33">
        <v>308</v>
      </c>
      <c r="G446" s="33" t="s">
        <v>840</v>
      </c>
      <c r="H446" s="33" t="s">
        <v>736</v>
      </c>
      <c r="I446" s="33" t="s">
        <v>446</v>
      </c>
      <c r="J446" s="32"/>
      <c r="K446" s="33"/>
      <c r="L446" s="32" t="str">
        <f>IFERROR(TRIM(INDEX(_xlfn.TEXTSPLIT(Table3[[#This Row],[Name]],"|"),1,2)),"")</f>
        <v>Lo</v>
      </c>
    </row>
    <row r="447" spans="1:12">
      <c r="A447" s="52" t="s">
        <v>732</v>
      </c>
      <c r="B447" s="10" t="s">
        <v>2248</v>
      </c>
      <c r="C447" s="52" t="s">
        <v>1144</v>
      </c>
      <c r="D447" s="52" t="str">
        <f t="shared" si="12"/>
        <v>FRADE-CM-2350 (HP Motor Trem 2)Vibration - Motor DE Bearing (1)|Pre-alarm Hi</v>
      </c>
      <c r="E447" s="89" t="str">
        <f t="shared" si="13"/>
        <v>Pre-alarm Hi</v>
      </c>
      <c r="F447" s="52"/>
      <c r="G447" s="52" t="s">
        <v>840</v>
      </c>
      <c r="H447" s="52" t="s">
        <v>736</v>
      </c>
      <c r="I447" s="52" t="s">
        <v>446</v>
      </c>
      <c r="J447" s="90"/>
      <c r="K447" s="52"/>
      <c r="L447" s="90" t="str">
        <f>IFERROR(TRIM(INDEX(_xlfn.TEXTSPLIT(Table3[[#This Row],[Name]],"|"),1,2)),"")</f>
        <v/>
      </c>
    </row>
    <row r="448" spans="1:12">
      <c r="A448" s="33" t="s">
        <v>732</v>
      </c>
      <c r="B448" s="10" t="s">
        <v>2248</v>
      </c>
      <c r="C448" s="33" t="s">
        <v>1146</v>
      </c>
      <c r="D448" s="52" t="str">
        <f t="shared" si="12"/>
        <v>FRADE-CM-2350 (HP Motor Trem 2)Vibration - Motor DE Bearing (2)</v>
      </c>
      <c r="E448" s="89" t="str">
        <f t="shared" si="13"/>
        <v/>
      </c>
      <c r="F448" s="52" t="str">
        <f>VLOOKUP(D448,REF!$AA$1:$AB$149,2,0)</f>
        <v>FRTS-071-VT-1707B</v>
      </c>
      <c r="G448" s="33" t="s">
        <v>840</v>
      </c>
      <c r="H448" s="33" t="s">
        <v>446</v>
      </c>
      <c r="I448" s="33" t="s">
        <v>446</v>
      </c>
      <c r="J448" s="32"/>
      <c r="K448" s="33"/>
      <c r="L448" s="32" t="str">
        <f>IFERROR(TRIM(INDEX(_xlfn.TEXTSPLIT(Table3[[#This Row],[Name]],"|"),1,2)),"")</f>
        <v>Hi</v>
      </c>
    </row>
    <row r="449" spans="1:12">
      <c r="A449" s="52" t="s">
        <v>732</v>
      </c>
      <c r="B449" s="10" t="s">
        <v>2248</v>
      </c>
      <c r="C449" s="52" t="s">
        <v>1149</v>
      </c>
      <c r="D449" s="52" t="str">
        <f t="shared" si="12"/>
        <v>FRADE-CM-2350 (HP Motor Trem 2)Vibration - Motor DE Bearing (2)|Hi</v>
      </c>
      <c r="E449" s="89" t="str">
        <f t="shared" si="13"/>
        <v>Hi</v>
      </c>
      <c r="F449" s="52">
        <v>274</v>
      </c>
      <c r="G449" s="52" t="s">
        <v>840</v>
      </c>
      <c r="H449" s="52" t="s">
        <v>736</v>
      </c>
      <c r="I449" s="52" t="s">
        <v>446</v>
      </c>
      <c r="J449" s="90"/>
      <c r="K449" s="52"/>
      <c r="L449" s="90" t="str">
        <f>IFERROR(TRIM(INDEX(_xlfn.TEXTSPLIT(Table3[[#This Row],[Name]],"|"),1,2)),"")</f>
        <v>Pre-alarm Hi</v>
      </c>
    </row>
    <row r="450" spans="1:12">
      <c r="A450" s="33" t="s">
        <v>732</v>
      </c>
      <c r="B450" s="10" t="s">
        <v>2248</v>
      </c>
      <c r="C450" s="33" t="s">
        <v>1151</v>
      </c>
      <c r="D450" s="52" t="str">
        <f t="shared" si="12"/>
        <v>FRADE-CM-2350 (HP Motor Trem 2)Vibration - Motor DE Bearing (2)|HiHi</v>
      </c>
      <c r="E450" s="89" t="str">
        <f t="shared" si="13"/>
        <v>HiHi</v>
      </c>
      <c r="F450" s="33">
        <v>308</v>
      </c>
      <c r="G450" s="33" t="s">
        <v>840</v>
      </c>
      <c r="H450" s="33" t="s">
        <v>736</v>
      </c>
      <c r="I450" s="33" t="s">
        <v>446</v>
      </c>
      <c r="J450" s="32"/>
      <c r="K450" s="33"/>
      <c r="L450" s="32" t="str">
        <f>IFERROR(TRIM(INDEX(_xlfn.TEXTSPLIT(Table3[[#This Row],[Name]],"|"),1,2)),"")</f>
        <v/>
      </c>
    </row>
    <row r="451" spans="1:12">
      <c r="A451" s="52" t="s">
        <v>732</v>
      </c>
      <c r="B451" s="10" t="s">
        <v>2248</v>
      </c>
      <c r="C451" s="52" t="s">
        <v>1153</v>
      </c>
      <c r="D451" s="52" t="str">
        <f t="shared" ref="D451:D514" si="14">_xlfn.CONCAT(B451,C451)</f>
        <v>FRADE-CM-2350 (HP Motor Trem 2)Vibration - Motor DE Bearing (2)|Pre-alarm Hi</v>
      </c>
      <c r="E451" s="89" t="str">
        <f t="shared" si="13"/>
        <v>Pre-alarm Hi</v>
      </c>
      <c r="F451" s="52"/>
      <c r="G451" s="52" t="s">
        <v>840</v>
      </c>
      <c r="H451" s="52" t="s">
        <v>736</v>
      </c>
      <c r="I451" s="52" t="s">
        <v>446</v>
      </c>
      <c r="J451" s="90"/>
      <c r="K451" s="52"/>
      <c r="L451" s="90" t="str">
        <f>IFERROR(TRIM(INDEX(_xlfn.TEXTSPLIT(Table3[[#This Row],[Name]],"|"),1,2)),"")</f>
        <v>Hi</v>
      </c>
    </row>
    <row r="452" spans="1:12">
      <c r="A452" s="33" t="s">
        <v>732</v>
      </c>
      <c r="B452" s="10" t="s">
        <v>2248</v>
      </c>
      <c r="C452" s="33" t="s">
        <v>1155</v>
      </c>
      <c r="D452" s="52" t="str">
        <f t="shared" si="14"/>
        <v>FRADE-CM-2350 (HP Motor Trem 2)Vibration - Motor NDE Bearing (1)</v>
      </c>
      <c r="E452" s="89" t="str">
        <f t="shared" ref="E452:E515" si="15">IFERROR(TRIM(INDEX(_xlfn.TEXTSPLIT(C452,"|"),1,2)),"")</f>
        <v/>
      </c>
      <c r="F452" s="52" t="str">
        <f>VLOOKUP(D452,REF!$AA$1:$AB$149,2,0)</f>
        <v>FRTS-071-VT-1706A</v>
      </c>
      <c r="G452" s="33" t="s">
        <v>840</v>
      </c>
      <c r="H452" s="33" t="s">
        <v>446</v>
      </c>
      <c r="I452" s="33" t="s">
        <v>446</v>
      </c>
      <c r="J452" s="32"/>
      <c r="K452" s="33"/>
      <c r="L452" s="32" t="str">
        <f>IFERROR(TRIM(INDEX(_xlfn.TEXTSPLIT(Table3[[#This Row],[Name]],"|"),1,2)),"")</f>
        <v>Pre-alarm Hi</v>
      </c>
    </row>
    <row r="453" spans="1:12">
      <c r="A453" s="52" t="s">
        <v>732</v>
      </c>
      <c r="B453" s="10" t="s">
        <v>2248</v>
      </c>
      <c r="C453" s="52" t="s">
        <v>1158</v>
      </c>
      <c r="D453" s="52" t="str">
        <f t="shared" si="14"/>
        <v>FRADE-CM-2350 (HP Motor Trem 2)Vibration - Motor NDE Bearing (1)|Hi</v>
      </c>
      <c r="E453" s="89" t="str">
        <f t="shared" si="15"/>
        <v>Hi</v>
      </c>
      <c r="F453" s="52">
        <v>274</v>
      </c>
      <c r="G453" s="52" t="s">
        <v>840</v>
      </c>
      <c r="H453" s="52" t="s">
        <v>736</v>
      </c>
      <c r="I453" s="52" t="s">
        <v>446</v>
      </c>
      <c r="J453" s="90"/>
      <c r="K453" s="52"/>
      <c r="L453" s="90" t="str">
        <f>IFERROR(TRIM(INDEX(_xlfn.TEXTSPLIT(Table3[[#This Row],[Name]],"|"),1,2)),"")</f>
        <v/>
      </c>
    </row>
    <row r="454" spans="1:12">
      <c r="A454" s="33" t="s">
        <v>732</v>
      </c>
      <c r="B454" s="10" t="s">
        <v>2248</v>
      </c>
      <c r="C454" s="33" t="s">
        <v>1160</v>
      </c>
      <c r="D454" s="52" t="str">
        <f t="shared" si="14"/>
        <v>FRADE-CM-2350 (HP Motor Trem 2)Vibration - Motor NDE Bearing (1)|HiHi</v>
      </c>
      <c r="E454" s="89" t="str">
        <f t="shared" si="15"/>
        <v>HiHi</v>
      </c>
      <c r="F454" s="33">
        <v>308</v>
      </c>
      <c r="G454" s="33" t="s">
        <v>840</v>
      </c>
      <c r="H454" s="33" t="s">
        <v>736</v>
      </c>
      <c r="I454" s="33" t="s">
        <v>446</v>
      </c>
      <c r="J454" s="32"/>
      <c r="K454" s="33"/>
      <c r="L454" s="32" t="str">
        <f>IFERROR(TRIM(INDEX(_xlfn.TEXTSPLIT(Table3[[#This Row],[Name]],"|"),1,2)),"")</f>
        <v/>
      </c>
    </row>
    <row r="455" spans="1:12">
      <c r="A455" s="52" t="s">
        <v>732</v>
      </c>
      <c r="B455" s="10" t="s">
        <v>2248</v>
      </c>
      <c r="C455" s="52" t="s">
        <v>1161</v>
      </c>
      <c r="D455" s="52" t="str">
        <f t="shared" si="14"/>
        <v>FRADE-CM-2350 (HP Motor Trem 2)Vibration - Motor NDE Bearing (1)|Pre-alarm Hi</v>
      </c>
      <c r="E455" s="89" t="str">
        <f t="shared" si="15"/>
        <v>Pre-alarm Hi</v>
      </c>
      <c r="F455" s="52"/>
      <c r="G455" s="52" t="s">
        <v>840</v>
      </c>
      <c r="H455" s="52" t="s">
        <v>736</v>
      </c>
      <c r="I455" s="52" t="s">
        <v>446</v>
      </c>
      <c r="J455" s="90"/>
      <c r="K455" s="52"/>
      <c r="L455" s="90" t="str">
        <f>IFERROR(TRIM(INDEX(_xlfn.TEXTSPLIT(Table3[[#This Row],[Name]],"|"),1,2)),"")</f>
        <v/>
      </c>
    </row>
    <row r="456" spans="1:12">
      <c r="A456" s="33" t="s">
        <v>732</v>
      </c>
      <c r="B456" s="10" t="s">
        <v>2248</v>
      </c>
      <c r="C456" s="33" t="s">
        <v>1162</v>
      </c>
      <c r="D456" s="52" t="str">
        <f t="shared" si="14"/>
        <v>FRADE-CM-2350 (HP Motor Trem 2)Vibration - Motor NDE Bearing (2)</v>
      </c>
      <c r="E456" s="89" t="str">
        <f t="shared" si="15"/>
        <v/>
      </c>
      <c r="F456" s="52" t="str">
        <f>VLOOKUP(D456,REF!$AA$1:$AB$149,2,0)</f>
        <v>FRTS-071-VT-1706B</v>
      </c>
      <c r="G456" s="33" t="s">
        <v>840</v>
      </c>
      <c r="H456" s="33" t="s">
        <v>446</v>
      </c>
      <c r="I456" s="33" t="s">
        <v>446</v>
      </c>
      <c r="J456" s="32"/>
      <c r="K456" s="33"/>
      <c r="L456" s="32" t="str">
        <f>IFERROR(TRIM(INDEX(_xlfn.TEXTSPLIT(Table3[[#This Row],[Name]],"|"),1,2)),"")</f>
        <v/>
      </c>
    </row>
    <row r="457" spans="1:12">
      <c r="A457" s="52" t="s">
        <v>732</v>
      </c>
      <c r="B457" s="10" t="s">
        <v>2248</v>
      </c>
      <c r="C457" s="52" t="s">
        <v>1164</v>
      </c>
      <c r="D457" s="52" t="str">
        <f t="shared" si="14"/>
        <v>FRADE-CM-2350 (HP Motor Trem 2)Vibration - Motor NDE Bearing (2)|Hi</v>
      </c>
      <c r="E457" s="89" t="str">
        <f t="shared" si="15"/>
        <v>Hi</v>
      </c>
      <c r="F457" s="52">
        <v>274</v>
      </c>
      <c r="G457" s="52" t="s">
        <v>840</v>
      </c>
      <c r="H457" s="52" t="s">
        <v>736</v>
      </c>
      <c r="I457" s="52" t="s">
        <v>446</v>
      </c>
      <c r="J457" s="90"/>
      <c r="K457" s="52"/>
      <c r="L457" s="90" t="str">
        <f>IFERROR(TRIM(INDEX(_xlfn.TEXTSPLIT(Table3[[#This Row],[Name]],"|"),1,2)),"")</f>
        <v>Hi</v>
      </c>
    </row>
    <row r="458" spans="1:12">
      <c r="A458" s="33" t="s">
        <v>732</v>
      </c>
      <c r="B458" s="10" t="s">
        <v>2248</v>
      </c>
      <c r="C458" s="33" t="s">
        <v>1165</v>
      </c>
      <c r="D458" s="52" t="str">
        <f t="shared" si="14"/>
        <v>FRADE-CM-2350 (HP Motor Trem 2)Vibration - Motor NDE Bearing (2)|HiHi</v>
      </c>
      <c r="E458" s="89" t="str">
        <f t="shared" si="15"/>
        <v>HiHi</v>
      </c>
      <c r="F458" s="33">
        <v>308</v>
      </c>
      <c r="G458" s="33" t="s">
        <v>840</v>
      </c>
      <c r="H458" s="33" t="s">
        <v>736</v>
      </c>
      <c r="I458" s="33" t="s">
        <v>446</v>
      </c>
      <c r="J458" s="32"/>
      <c r="K458" s="33"/>
      <c r="L458" s="32" t="str">
        <f>IFERROR(TRIM(INDEX(_xlfn.TEXTSPLIT(Table3[[#This Row],[Name]],"|"),1,2)),"")</f>
        <v>HiHi</v>
      </c>
    </row>
    <row r="459" spans="1:12">
      <c r="A459" s="52" t="s">
        <v>732</v>
      </c>
      <c r="B459" s="10" t="s">
        <v>2248</v>
      </c>
      <c r="C459" s="52" t="s">
        <v>1166</v>
      </c>
      <c r="D459" s="52" t="str">
        <f t="shared" si="14"/>
        <v>FRADE-CM-2350 (HP Motor Trem 2)Vibration - Motor NDE Bearing (2)|Pre-alarm Hi</v>
      </c>
      <c r="E459" s="89" t="str">
        <f t="shared" si="15"/>
        <v>Pre-alarm Hi</v>
      </c>
      <c r="F459" s="52"/>
      <c r="G459" s="52" t="s">
        <v>840</v>
      </c>
      <c r="H459" s="52" t="s">
        <v>736</v>
      </c>
      <c r="I459" s="52" t="s">
        <v>446</v>
      </c>
      <c r="J459" s="90"/>
      <c r="K459" s="52"/>
      <c r="L459" s="90" t="str">
        <f>IFERROR(TRIM(INDEX(_xlfn.TEXTSPLIT(Table3[[#This Row],[Name]],"|"),1,2)),"")</f>
        <v>Lo</v>
      </c>
    </row>
    <row r="460" spans="1:12">
      <c r="A460" s="33" t="s">
        <v>1167</v>
      </c>
      <c r="B460" s="10" t="s">
        <v>2204</v>
      </c>
      <c r="C460" s="33" t="s">
        <v>1170</v>
      </c>
      <c r="D460" s="52" t="str">
        <f t="shared" si="14"/>
        <v>FRADE-PBA-2350 (HP Compressor Trem 2)Axial Displacement - Comp (1)</v>
      </c>
      <c r="E460" s="89" t="str">
        <f t="shared" si="15"/>
        <v/>
      </c>
      <c r="F460" s="52" t="str">
        <f>VLOOKUP(D460,REF!$AA$1:$AB$149,2,0)</f>
        <v>FRTS-ZT-1739A</v>
      </c>
      <c r="G460" s="33" t="s">
        <v>13</v>
      </c>
      <c r="H460" s="33" t="s">
        <v>439</v>
      </c>
      <c r="I460" s="33" t="s">
        <v>439</v>
      </c>
      <c r="J460" s="32"/>
      <c r="K460" s="33"/>
      <c r="L460" s="32" t="str">
        <f>IFERROR(TRIM(INDEX(_xlfn.TEXTSPLIT(Table3[[#This Row],[Name]],"|"),1,2)),"")</f>
        <v>LoLo</v>
      </c>
    </row>
    <row r="461" spans="1:12">
      <c r="A461" s="52" t="s">
        <v>1167</v>
      </c>
      <c r="B461" s="10" t="s">
        <v>2204</v>
      </c>
      <c r="C461" s="52" t="s">
        <v>1172</v>
      </c>
      <c r="D461" s="52" t="str">
        <f t="shared" si="14"/>
        <v>FRADE-PBA-2350 (HP Compressor Trem 2)Axial Displacement - Comp (1)|Hi</v>
      </c>
      <c r="E461" s="89" t="str">
        <f t="shared" si="15"/>
        <v>Hi</v>
      </c>
      <c r="F461" s="52">
        <v>0.4</v>
      </c>
      <c r="G461" s="52" t="s">
        <v>13</v>
      </c>
      <c r="H461" s="52" t="s">
        <v>736</v>
      </c>
      <c r="I461" s="52" t="s">
        <v>439</v>
      </c>
      <c r="J461" s="90"/>
      <c r="K461" s="52"/>
      <c r="L461" s="90" t="str">
        <f>IFERROR(TRIM(INDEX(_xlfn.TEXTSPLIT(Table3[[#This Row],[Name]],"|"),1,2)),"")</f>
        <v/>
      </c>
    </row>
    <row r="462" spans="1:12">
      <c r="A462" s="33" t="s">
        <v>1167</v>
      </c>
      <c r="B462" s="10" t="s">
        <v>2204</v>
      </c>
      <c r="C462" s="33" t="s">
        <v>1173</v>
      </c>
      <c r="D462" s="52" t="str">
        <f t="shared" si="14"/>
        <v>FRADE-PBA-2350 (HP Compressor Trem 2)Axial Displacement - Comp (1)|HiHi</v>
      </c>
      <c r="E462" s="89" t="str">
        <f t="shared" si="15"/>
        <v>HiHi</v>
      </c>
      <c r="F462" s="33">
        <v>0.5</v>
      </c>
      <c r="G462" s="33" t="s">
        <v>13</v>
      </c>
      <c r="H462" s="33" t="s">
        <v>736</v>
      </c>
      <c r="I462" s="33" t="s">
        <v>439</v>
      </c>
      <c r="J462" s="32"/>
      <c r="K462" s="33"/>
      <c r="L462" s="32" t="str">
        <f>IFERROR(TRIM(INDEX(_xlfn.TEXTSPLIT(Table3[[#This Row],[Name]],"|"),1,2)),"")</f>
        <v/>
      </c>
    </row>
    <row r="463" spans="1:12">
      <c r="A463" s="52" t="s">
        <v>1167</v>
      </c>
      <c r="B463" s="10" t="s">
        <v>2204</v>
      </c>
      <c r="C463" s="52" t="s">
        <v>1174</v>
      </c>
      <c r="D463" s="52" t="str">
        <f t="shared" si="14"/>
        <v>FRADE-PBA-2350 (HP Compressor Trem 2)Axial Displacement - Comp (1)|Lo</v>
      </c>
      <c r="E463" s="89" t="str">
        <f t="shared" si="15"/>
        <v>Lo</v>
      </c>
      <c r="F463" s="52"/>
      <c r="G463" s="52" t="s">
        <v>13</v>
      </c>
      <c r="H463" s="52" t="s">
        <v>736</v>
      </c>
      <c r="I463" s="52" t="s">
        <v>439</v>
      </c>
      <c r="J463" s="90"/>
      <c r="K463" s="52"/>
      <c r="L463" s="90" t="str">
        <f>IFERROR(TRIM(INDEX(_xlfn.TEXTSPLIT(Table3[[#This Row],[Name]],"|"),1,2)),"")</f>
        <v/>
      </c>
    </row>
    <row r="464" spans="1:12">
      <c r="A464" s="33" t="s">
        <v>1167</v>
      </c>
      <c r="B464" s="10" t="s">
        <v>2204</v>
      </c>
      <c r="C464" s="33" t="s">
        <v>1175</v>
      </c>
      <c r="D464" s="52" t="str">
        <f t="shared" si="14"/>
        <v>FRADE-PBA-2350 (HP Compressor Trem 2)Axial Displacement - Comp (1)|LoLo</v>
      </c>
      <c r="E464" s="89" t="str">
        <f t="shared" si="15"/>
        <v>LoLo</v>
      </c>
      <c r="F464" s="33"/>
      <c r="G464" s="33" t="s">
        <v>13</v>
      </c>
      <c r="H464" s="33" t="s">
        <v>736</v>
      </c>
      <c r="I464" s="33" t="s">
        <v>439</v>
      </c>
      <c r="J464" s="32"/>
      <c r="K464" s="33"/>
      <c r="L464" s="32" t="str">
        <f>IFERROR(TRIM(INDEX(_xlfn.TEXTSPLIT(Table3[[#This Row],[Name]],"|"),1,2)),"")</f>
        <v>Hi</v>
      </c>
    </row>
    <row r="465" spans="1:12">
      <c r="A465" s="52" t="s">
        <v>1167</v>
      </c>
      <c r="B465" s="10" t="s">
        <v>2204</v>
      </c>
      <c r="C465" s="52" t="s">
        <v>1176</v>
      </c>
      <c r="D465" s="52" t="str">
        <f t="shared" si="14"/>
        <v>FRADE-PBA-2350 (HP Compressor Trem 2)Axial Displacement - Comp (1)|Pre-alarm Hi</v>
      </c>
      <c r="E465" s="89" t="str">
        <f t="shared" si="15"/>
        <v>Pre-alarm Hi</v>
      </c>
      <c r="F465" s="52"/>
      <c r="G465" s="52" t="s">
        <v>13</v>
      </c>
      <c r="H465" s="52" t="s">
        <v>736</v>
      </c>
      <c r="I465" s="52" t="s">
        <v>439</v>
      </c>
      <c r="J465" s="90"/>
      <c r="K465" s="52"/>
      <c r="L465" s="90" t="str">
        <f>IFERROR(TRIM(INDEX(_xlfn.TEXTSPLIT(Table3[[#This Row],[Name]],"|"),1,2)),"")</f>
        <v>HiHi</v>
      </c>
    </row>
    <row r="466" spans="1:12">
      <c r="A466" s="33" t="s">
        <v>1167</v>
      </c>
      <c r="B466" s="10" t="s">
        <v>2204</v>
      </c>
      <c r="C466" s="33" t="s">
        <v>1177</v>
      </c>
      <c r="D466" s="52" t="str">
        <f t="shared" si="14"/>
        <v>FRADE-PBA-2350 (HP Compressor Trem 2)Axial Displacement - Comp (1)|Pre-alarm Lo</v>
      </c>
      <c r="E466" s="89" t="str">
        <f t="shared" si="15"/>
        <v>Pre-alarm Lo</v>
      </c>
      <c r="F466" s="33"/>
      <c r="G466" s="33" t="s">
        <v>13</v>
      </c>
      <c r="H466" s="33" t="s">
        <v>736</v>
      </c>
      <c r="I466" s="33" t="s">
        <v>439</v>
      </c>
      <c r="J466" s="32"/>
      <c r="K466" s="33"/>
      <c r="L466" s="32" t="str">
        <f>IFERROR(TRIM(INDEX(_xlfn.TEXTSPLIT(Table3[[#This Row],[Name]],"|"),1,2)),"")</f>
        <v>Lo</v>
      </c>
    </row>
    <row r="467" spans="1:12">
      <c r="A467" s="52" t="s">
        <v>1167</v>
      </c>
      <c r="B467" s="10" t="s">
        <v>2204</v>
      </c>
      <c r="C467" s="52" t="s">
        <v>1178</v>
      </c>
      <c r="D467" s="52" t="str">
        <f t="shared" si="14"/>
        <v>FRADE-PBA-2350 (HP Compressor Trem 2)Axial Displacement - Comp (2)</v>
      </c>
      <c r="E467" s="89" t="str">
        <f t="shared" si="15"/>
        <v/>
      </c>
      <c r="F467" s="52" t="str">
        <f>VLOOKUP(D467,REF!$AA$1:$AB$149,2,0)</f>
        <v>FRTS-ZT-1739B</v>
      </c>
      <c r="G467" s="52" t="s">
        <v>13</v>
      </c>
      <c r="H467" s="52" t="s">
        <v>439</v>
      </c>
      <c r="I467" s="52" t="s">
        <v>439</v>
      </c>
      <c r="J467" s="90"/>
      <c r="K467" s="52"/>
      <c r="L467" s="90" t="str">
        <f>IFERROR(TRIM(INDEX(_xlfn.TEXTSPLIT(Table3[[#This Row],[Name]],"|"),1,2)),"")</f>
        <v>Pre-alarm Hi</v>
      </c>
    </row>
    <row r="468" spans="1:12">
      <c r="A468" s="33" t="s">
        <v>1167</v>
      </c>
      <c r="B468" s="10" t="s">
        <v>2204</v>
      </c>
      <c r="C468" s="33" t="s">
        <v>1180</v>
      </c>
      <c r="D468" s="52" t="str">
        <f t="shared" si="14"/>
        <v>FRADE-PBA-2350 (HP Compressor Trem 2)Axial Displacement - Comp (2)|Hi</v>
      </c>
      <c r="E468" s="89" t="str">
        <f t="shared" si="15"/>
        <v>Hi</v>
      </c>
      <c r="F468" s="33">
        <v>0.4</v>
      </c>
      <c r="G468" s="33" t="s">
        <v>13</v>
      </c>
      <c r="H468" s="33" t="s">
        <v>736</v>
      </c>
      <c r="I468" s="33" t="s">
        <v>439</v>
      </c>
      <c r="J468" s="32"/>
      <c r="K468" s="33"/>
      <c r="L468" s="32" t="str">
        <f>IFERROR(TRIM(INDEX(_xlfn.TEXTSPLIT(Table3[[#This Row],[Name]],"|"),1,2)),"")</f>
        <v/>
      </c>
    </row>
    <row r="469" spans="1:12">
      <c r="A469" s="52" t="s">
        <v>1167</v>
      </c>
      <c r="B469" s="10" t="s">
        <v>2204</v>
      </c>
      <c r="C469" s="52" t="s">
        <v>1181</v>
      </c>
      <c r="D469" s="52" t="str">
        <f t="shared" si="14"/>
        <v>FRADE-PBA-2350 (HP Compressor Trem 2)Axial Displacement - Comp (2)|HiHi</v>
      </c>
      <c r="E469" s="89" t="str">
        <f t="shared" si="15"/>
        <v>HiHi</v>
      </c>
      <c r="F469" s="52">
        <v>0.5</v>
      </c>
      <c r="G469" s="52" t="s">
        <v>13</v>
      </c>
      <c r="H469" s="52" t="s">
        <v>736</v>
      </c>
      <c r="I469" s="52" t="s">
        <v>439</v>
      </c>
      <c r="J469" s="90"/>
      <c r="K469" s="52"/>
      <c r="L469" s="90" t="str">
        <f>IFERROR(TRIM(INDEX(_xlfn.TEXTSPLIT(Table3[[#This Row],[Name]],"|"),1,2)),"")</f>
        <v>Hi</v>
      </c>
    </row>
    <row r="470" spans="1:12">
      <c r="A470" s="33" t="s">
        <v>1167</v>
      </c>
      <c r="B470" s="10" t="s">
        <v>2204</v>
      </c>
      <c r="C470" s="33" t="s">
        <v>1182</v>
      </c>
      <c r="D470" s="52" t="str">
        <f t="shared" si="14"/>
        <v>FRADE-PBA-2350 (HP Compressor Trem 2)Axial Displacement - Comp (2)|Lo</v>
      </c>
      <c r="E470" s="89" t="str">
        <f t="shared" si="15"/>
        <v>Lo</v>
      </c>
      <c r="F470" s="33"/>
      <c r="G470" s="33" t="s">
        <v>13</v>
      </c>
      <c r="H470" s="33" t="s">
        <v>736</v>
      </c>
      <c r="I470" s="33" t="s">
        <v>439</v>
      </c>
      <c r="J470" s="32"/>
      <c r="K470" s="33"/>
      <c r="L470" s="32" t="str">
        <f>IFERROR(TRIM(INDEX(_xlfn.TEXTSPLIT(Table3[[#This Row],[Name]],"|"),1,2)),"")</f>
        <v>HiHi</v>
      </c>
    </row>
    <row r="471" spans="1:12">
      <c r="A471" s="52" t="s">
        <v>1167</v>
      </c>
      <c r="B471" s="10" t="s">
        <v>2204</v>
      </c>
      <c r="C471" s="52" t="s">
        <v>1183</v>
      </c>
      <c r="D471" s="52" t="str">
        <f t="shared" si="14"/>
        <v>FRADE-PBA-2350 (HP Compressor Trem 2)Axial Displacement - Comp (2)|LoLo</v>
      </c>
      <c r="E471" s="89" t="str">
        <f t="shared" si="15"/>
        <v>LoLo</v>
      </c>
      <c r="F471" s="52"/>
      <c r="G471" s="52" t="s">
        <v>13</v>
      </c>
      <c r="H471" s="52" t="s">
        <v>736</v>
      </c>
      <c r="I471" s="52" t="s">
        <v>439</v>
      </c>
      <c r="J471" s="90"/>
      <c r="K471" s="52"/>
      <c r="L471" s="90" t="str">
        <f>IFERROR(TRIM(INDEX(_xlfn.TEXTSPLIT(Table3[[#This Row],[Name]],"|"),1,2)),"")</f>
        <v>Lo</v>
      </c>
    </row>
    <row r="472" spans="1:12">
      <c r="A472" s="33" t="s">
        <v>1167</v>
      </c>
      <c r="B472" s="10" t="s">
        <v>2204</v>
      </c>
      <c r="C472" s="33" t="s">
        <v>1184</v>
      </c>
      <c r="D472" s="52" t="str">
        <f t="shared" si="14"/>
        <v>FRADE-PBA-2350 (HP Compressor Trem 2)Axial Displacement - Comp (2)|Pre-alarm Hi</v>
      </c>
      <c r="E472" s="89" t="str">
        <f t="shared" si="15"/>
        <v>Pre-alarm Hi</v>
      </c>
      <c r="F472" s="33"/>
      <c r="G472" s="33" t="s">
        <v>13</v>
      </c>
      <c r="H472" s="33" t="s">
        <v>736</v>
      </c>
      <c r="I472" s="33" t="s">
        <v>439</v>
      </c>
      <c r="J472" s="32"/>
      <c r="K472" s="33"/>
      <c r="L472" s="32" t="str">
        <f>IFERROR(TRIM(INDEX(_xlfn.TEXTSPLIT(Table3[[#This Row],[Name]],"|"),1,2)),"")</f>
        <v>LoLo</v>
      </c>
    </row>
    <row r="473" spans="1:12">
      <c r="A473" s="52" t="s">
        <v>1167</v>
      </c>
      <c r="B473" s="10" t="s">
        <v>2204</v>
      </c>
      <c r="C473" s="52" t="s">
        <v>1185</v>
      </c>
      <c r="D473" s="52" t="str">
        <f t="shared" si="14"/>
        <v>FRADE-PBA-2350 (HP Compressor Trem 2)Axial Displacement - Comp (2)|Pre-alarm Lo</v>
      </c>
      <c r="E473" s="89" t="str">
        <f t="shared" si="15"/>
        <v>Pre-alarm Lo</v>
      </c>
      <c r="F473" s="52"/>
      <c r="G473" s="52" t="s">
        <v>13</v>
      </c>
      <c r="H473" s="52" t="s">
        <v>736</v>
      </c>
      <c r="I473" s="52" t="s">
        <v>439</v>
      </c>
      <c r="J473" s="90"/>
      <c r="K473" s="52"/>
      <c r="L473" s="90" t="str">
        <f>IFERROR(TRIM(INDEX(_xlfn.TEXTSPLIT(Table3[[#This Row],[Name]],"|"),1,2)),"")</f>
        <v>Pre-alarm Hi</v>
      </c>
    </row>
    <row r="474" spans="1:12">
      <c r="A474" s="33" t="s">
        <v>1167</v>
      </c>
      <c r="B474" s="10" t="s">
        <v>2204</v>
      </c>
      <c r="C474" s="33" t="s">
        <v>9</v>
      </c>
      <c r="D474" s="52" t="str">
        <f t="shared" si="14"/>
        <v>FRADE-PBA-2350 (HP Compressor Trem 2)Axial Displacement - Gear Box (1)</v>
      </c>
      <c r="E474" s="89" t="str">
        <f t="shared" si="15"/>
        <v/>
      </c>
      <c r="F474" s="52" t="str">
        <f>VLOOKUP(D474,REF!$AA$1:$AB$149,2,0)</f>
        <v>FRTS-ZT-1728A</v>
      </c>
      <c r="G474" s="33" t="s">
        <v>13</v>
      </c>
      <c r="H474" s="33" t="s">
        <v>474</v>
      </c>
      <c r="I474" s="33" t="s">
        <v>474</v>
      </c>
      <c r="J474" s="32"/>
      <c r="K474" s="33"/>
      <c r="L474" s="32" t="str">
        <f>IFERROR(TRIM(INDEX(_xlfn.TEXTSPLIT(Table3[[#This Row],[Name]],"|"),1,2)),"")</f>
        <v>Pre-alarm Lo</v>
      </c>
    </row>
    <row r="475" spans="1:12">
      <c r="A475" s="52" t="s">
        <v>1167</v>
      </c>
      <c r="B475" s="10" t="s">
        <v>2204</v>
      </c>
      <c r="C475" s="52" t="s">
        <v>1194</v>
      </c>
      <c r="D475" s="52" t="str">
        <f t="shared" si="14"/>
        <v>FRADE-PBA-2350 (HP Compressor Trem 2)Axial Displacement - Gear Box (1)|Hi</v>
      </c>
      <c r="E475" s="89" t="str">
        <f t="shared" si="15"/>
        <v>Hi</v>
      </c>
      <c r="F475" s="52">
        <v>0.6</v>
      </c>
      <c r="G475" s="52" t="s">
        <v>13</v>
      </c>
      <c r="H475" s="52" t="s">
        <v>736</v>
      </c>
      <c r="I475" s="52" t="s">
        <v>474</v>
      </c>
      <c r="J475" s="90"/>
      <c r="K475" s="52"/>
      <c r="L475" s="90" t="str">
        <f>IFERROR(TRIM(INDEX(_xlfn.TEXTSPLIT(Table3[[#This Row],[Name]],"|"),1,2)),"")</f>
        <v/>
      </c>
    </row>
    <row r="476" spans="1:12">
      <c r="A476" s="33" t="s">
        <v>1167</v>
      </c>
      <c r="B476" s="10" t="s">
        <v>2204</v>
      </c>
      <c r="C476" s="33" t="s">
        <v>1195</v>
      </c>
      <c r="D476" s="52" t="str">
        <f t="shared" si="14"/>
        <v>FRADE-PBA-2350 (HP Compressor Trem 2)Axial Displacement - Gear Box (1)|HiHi</v>
      </c>
      <c r="E476" s="89" t="str">
        <f t="shared" si="15"/>
        <v>HiHi</v>
      </c>
      <c r="F476" s="33">
        <v>0.7</v>
      </c>
      <c r="G476" s="33" t="s">
        <v>13</v>
      </c>
      <c r="H476" s="33" t="s">
        <v>736</v>
      </c>
      <c r="I476" s="33" t="s">
        <v>474</v>
      </c>
      <c r="J476" s="32"/>
      <c r="K476" s="33"/>
      <c r="L476" s="32" t="str">
        <f>IFERROR(TRIM(INDEX(_xlfn.TEXTSPLIT(Table3[[#This Row],[Name]],"|"),1,2)),"")</f>
        <v>Hi</v>
      </c>
    </row>
    <row r="477" spans="1:12">
      <c r="A477" s="52" t="s">
        <v>1167</v>
      </c>
      <c r="B477" s="10" t="s">
        <v>2204</v>
      </c>
      <c r="C477" s="52" t="s">
        <v>1196</v>
      </c>
      <c r="D477" s="52" t="str">
        <f t="shared" si="14"/>
        <v>FRADE-PBA-2350 (HP Compressor Trem 2)Axial Displacement - Gear Box (1)|Lo</v>
      </c>
      <c r="E477" s="89" t="str">
        <f t="shared" si="15"/>
        <v>Lo</v>
      </c>
      <c r="F477" s="52"/>
      <c r="G477" s="52" t="s">
        <v>13</v>
      </c>
      <c r="H477" s="52" t="s">
        <v>736</v>
      </c>
      <c r="I477" s="52" t="s">
        <v>474</v>
      </c>
      <c r="J477" s="90"/>
      <c r="K477" s="52"/>
      <c r="L477" s="90" t="str">
        <f>IFERROR(TRIM(INDEX(_xlfn.TEXTSPLIT(Table3[[#This Row],[Name]],"|"),1,2)),"")</f>
        <v>HiHi</v>
      </c>
    </row>
    <row r="478" spans="1:12">
      <c r="A478" s="33" t="s">
        <v>1167</v>
      </c>
      <c r="B478" s="10" t="s">
        <v>2204</v>
      </c>
      <c r="C478" s="33" t="s">
        <v>1197</v>
      </c>
      <c r="D478" s="52" t="str">
        <f t="shared" si="14"/>
        <v>FRADE-PBA-2350 (HP Compressor Trem 2)Axial Displacement - Gear Box (1)|LoLo</v>
      </c>
      <c r="E478" s="89" t="str">
        <f t="shared" si="15"/>
        <v>LoLo</v>
      </c>
      <c r="F478" s="33"/>
      <c r="G478" s="33" t="s">
        <v>13</v>
      </c>
      <c r="H478" s="33" t="s">
        <v>736</v>
      </c>
      <c r="I478" s="33" t="s">
        <v>474</v>
      </c>
      <c r="J478" s="32"/>
      <c r="K478" s="33"/>
      <c r="L478" s="32" t="str">
        <f>IFERROR(TRIM(INDEX(_xlfn.TEXTSPLIT(Table3[[#This Row],[Name]],"|"),1,2)),"")</f>
        <v>Lo</v>
      </c>
    </row>
    <row r="479" spans="1:12">
      <c r="A479" s="52" t="s">
        <v>1167</v>
      </c>
      <c r="B479" s="10" t="s">
        <v>2204</v>
      </c>
      <c r="C479" s="52" t="s">
        <v>1198</v>
      </c>
      <c r="D479" s="52" t="str">
        <f t="shared" si="14"/>
        <v>FRADE-PBA-2350 (HP Compressor Trem 2)Axial Displacement - Gear Box (1)|Pre-alarm Hi</v>
      </c>
      <c r="E479" s="89" t="str">
        <f t="shared" si="15"/>
        <v>Pre-alarm Hi</v>
      </c>
      <c r="F479" s="52"/>
      <c r="G479" s="52" t="s">
        <v>13</v>
      </c>
      <c r="H479" s="52" t="s">
        <v>736</v>
      </c>
      <c r="I479" s="52" t="s">
        <v>474</v>
      </c>
      <c r="J479" s="90"/>
      <c r="K479" s="52"/>
      <c r="L479" s="90" t="str">
        <f>IFERROR(TRIM(INDEX(_xlfn.TEXTSPLIT(Table3[[#This Row],[Name]],"|"),1,2)),"")</f>
        <v>LoLo</v>
      </c>
    </row>
    <row r="480" spans="1:12">
      <c r="A480" s="33" t="s">
        <v>1167</v>
      </c>
      <c r="B480" s="10" t="s">
        <v>2204</v>
      </c>
      <c r="C480" s="33" t="s">
        <v>1199</v>
      </c>
      <c r="D480" s="52" t="str">
        <f t="shared" si="14"/>
        <v>FRADE-PBA-2350 (HP Compressor Trem 2)Axial Displacement - Gear Box (1)|Pre-alarm Lo</v>
      </c>
      <c r="E480" s="89" t="str">
        <f t="shared" si="15"/>
        <v>Pre-alarm Lo</v>
      </c>
      <c r="F480" s="33"/>
      <c r="G480" s="33" t="s">
        <v>13</v>
      </c>
      <c r="H480" s="33" t="s">
        <v>736</v>
      </c>
      <c r="I480" s="33" t="s">
        <v>474</v>
      </c>
      <c r="J480" s="32"/>
      <c r="K480" s="33"/>
      <c r="L480" s="32" t="str">
        <f>IFERROR(TRIM(INDEX(_xlfn.TEXTSPLIT(Table3[[#This Row],[Name]],"|"),1,2)),"")</f>
        <v>Pre-alarm Hi</v>
      </c>
    </row>
    <row r="481" spans="1:12">
      <c r="A481" s="52" t="s">
        <v>1167</v>
      </c>
      <c r="B481" s="10" t="s">
        <v>2204</v>
      </c>
      <c r="C481" s="52" t="s">
        <v>14</v>
      </c>
      <c r="D481" s="52" t="str">
        <f t="shared" si="14"/>
        <v>FRADE-PBA-2350 (HP Compressor Trem 2)Axial Displacement - Gear Box (2)</v>
      </c>
      <c r="E481" s="89" t="str">
        <f t="shared" si="15"/>
        <v/>
      </c>
      <c r="F481" s="52" t="str">
        <f>VLOOKUP(D481,REF!$AA$1:$AB$149,2,0)</f>
        <v>FRTS-ZT-1728B</v>
      </c>
      <c r="G481" s="52" t="s">
        <v>13</v>
      </c>
      <c r="H481" s="52" t="s">
        <v>474</v>
      </c>
      <c r="I481" s="52" t="s">
        <v>474</v>
      </c>
      <c r="J481" s="90"/>
      <c r="K481" s="52"/>
      <c r="L481" s="90" t="str">
        <f>IFERROR(TRIM(INDEX(_xlfn.TEXTSPLIT(Table3[[#This Row],[Name]],"|"),1,2)),"")</f>
        <v>Pre-alarm Lo</v>
      </c>
    </row>
    <row r="482" spans="1:12">
      <c r="A482" s="33" t="s">
        <v>1167</v>
      </c>
      <c r="B482" s="10" t="s">
        <v>2204</v>
      </c>
      <c r="C482" s="33" t="s">
        <v>1201</v>
      </c>
      <c r="D482" s="52" t="str">
        <f t="shared" si="14"/>
        <v>FRADE-PBA-2350 (HP Compressor Trem 2)Axial Displacement - Gear Box (2)|Hi</v>
      </c>
      <c r="E482" s="89" t="str">
        <f t="shared" si="15"/>
        <v>Hi</v>
      </c>
      <c r="F482" s="33">
        <v>0.6</v>
      </c>
      <c r="G482" s="33" t="s">
        <v>13</v>
      </c>
      <c r="H482" s="33" t="s">
        <v>736</v>
      </c>
      <c r="I482" s="33" t="s">
        <v>474</v>
      </c>
      <c r="J482" s="32"/>
      <c r="K482" s="33"/>
      <c r="L482" s="32" t="str">
        <f>IFERROR(TRIM(INDEX(_xlfn.TEXTSPLIT(Table3[[#This Row],[Name]],"|"),1,2)),"")</f>
        <v/>
      </c>
    </row>
    <row r="483" spans="1:12">
      <c r="A483" s="52" t="s">
        <v>1167</v>
      </c>
      <c r="B483" s="10" t="s">
        <v>2204</v>
      </c>
      <c r="C483" s="52" t="s">
        <v>1202</v>
      </c>
      <c r="D483" s="52" t="str">
        <f t="shared" si="14"/>
        <v>FRADE-PBA-2350 (HP Compressor Trem 2)Axial Displacement - Gear Box (2)|HiHi</v>
      </c>
      <c r="E483" s="89" t="str">
        <f t="shared" si="15"/>
        <v>HiHi</v>
      </c>
      <c r="F483" s="52">
        <v>0.7</v>
      </c>
      <c r="G483" s="52" t="s">
        <v>13</v>
      </c>
      <c r="H483" s="52" t="s">
        <v>736</v>
      </c>
      <c r="I483" s="52" t="s">
        <v>474</v>
      </c>
      <c r="J483" s="90"/>
      <c r="K483" s="52"/>
      <c r="L483" s="90" t="str">
        <f>IFERROR(TRIM(INDEX(_xlfn.TEXTSPLIT(Table3[[#This Row],[Name]],"|"),1,2)),"")</f>
        <v>Hi</v>
      </c>
    </row>
    <row r="484" spans="1:12">
      <c r="A484" s="33" t="s">
        <v>1167</v>
      </c>
      <c r="B484" s="10" t="s">
        <v>2204</v>
      </c>
      <c r="C484" s="33" t="s">
        <v>1203</v>
      </c>
      <c r="D484" s="52" t="str">
        <f t="shared" si="14"/>
        <v>FRADE-PBA-2350 (HP Compressor Trem 2)Axial Displacement - Gear Box (2)|Lo</v>
      </c>
      <c r="E484" s="89" t="str">
        <f t="shared" si="15"/>
        <v>Lo</v>
      </c>
      <c r="F484" s="33"/>
      <c r="G484" s="33" t="s">
        <v>13</v>
      </c>
      <c r="H484" s="33" t="s">
        <v>736</v>
      </c>
      <c r="I484" s="33" t="s">
        <v>474</v>
      </c>
      <c r="J484" s="32"/>
      <c r="K484" s="33"/>
      <c r="L484" s="32" t="str">
        <f>IFERROR(TRIM(INDEX(_xlfn.TEXTSPLIT(Table3[[#This Row],[Name]],"|"),1,2)),"")</f>
        <v>Lo</v>
      </c>
    </row>
    <row r="485" spans="1:12">
      <c r="A485" s="52" t="s">
        <v>1167</v>
      </c>
      <c r="B485" s="10" t="s">
        <v>2204</v>
      </c>
      <c r="C485" s="52" t="s">
        <v>1204</v>
      </c>
      <c r="D485" s="52" t="str">
        <f t="shared" si="14"/>
        <v>FRADE-PBA-2350 (HP Compressor Trem 2)Axial Displacement - Gear Box (2)|LoLo</v>
      </c>
      <c r="E485" s="89" t="str">
        <f t="shared" si="15"/>
        <v>LoLo</v>
      </c>
      <c r="F485" s="52"/>
      <c r="G485" s="52" t="s">
        <v>13</v>
      </c>
      <c r="H485" s="52" t="s">
        <v>736</v>
      </c>
      <c r="I485" s="52" t="s">
        <v>474</v>
      </c>
      <c r="J485" s="90"/>
      <c r="K485" s="52"/>
      <c r="L485" s="90" t="str">
        <f>IFERROR(TRIM(INDEX(_xlfn.TEXTSPLIT(Table3[[#This Row],[Name]],"|"),1,2)),"")</f>
        <v>Pre-alarm Hi</v>
      </c>
    </row>
    <row r="486" spans="1:12">
      <c r="A486" s="33" t="s">
        <v>1167</v>
      </c>
      <c r="B486" s="10" t="s">
        <v>2204</v>
      </c>
      <c r="C486" s="33" t="s">
        <v>1205</v>
      </c>
      <c r="D486" s="52" t="str">
        <f t="shared" si="14"/>
        <v>FRADE-PBA-2350 (HP Compressor Trem 2)Axial Displacement - Gear Box (2)|Pre-alarm Hi</v>
      </c>
      <c r="E486" s="89" t="str">
        <f t="shared" si="15"/>
        <v>Pre-alarm Hi</v>
      </c>
      <c r="F486" s="33"/>
      <c r="G486" s="33" t="s">
        <v>13</v>
      </c>
      <c r="H486" s="33" t="s">
        <v>736</v>
      </c>
      <c r="I486" s="33" t="s">
        <v>474</v>
      </c>
      <c r="J486" s="32"/>
      <c r="K486" s="33"/>
      <c r="L486" s="32" t="str">
        <f>IFERROR(TRIM(INDEX(_xlfn.TEXTSPLIT(Table3[[#This Row],[Name]],"|"),1,2)),"")</f>
        <v>Pre-alarm Lo</v>
      </c>
    </row>
    <row r="487" spans="1:12">
      <c r="A487" s="52" t="s">
        <v>1167</v>
      </c>
      <c r="B487" s="10" t="s">
        <v>2204</v>
      </c>
      <c r="C487" s="52" t="s">
        <v>1206</v>
      </c>
      <c r="D487" s="52" t="str">
        <f t="shared" si="14"/>
        <v>FRADE-PBA-2350 (HP Compressor Trem 2)Axial Displacement - Gear Box (2)|Pre-alarm Lo</v>
      </c>
      <c r="E487" s="89" t="str">
        <f t="shared" si="15"/>
        <v>Pre-alarm Lo</v>
      </c>
      <c r="F487" s="52"/>
      <c r="G487" s="52" t="s">
        <v>13</v>
      </c>
      <c r="H487" s="52" t="s">
        <v>736</v>
      </c>
      <c r="I487" s="52" t="s">
        <v>474</v>
      </c>
      <c r="J487" s="90"/>
      <c r="K487" s="52"/>
      <c r="L487" s="90" t="str">
        <f>IFERROR(TRIM(INDEX(_xlfn.TEXTSPLIT(Table3[[#This Row],[Name]],"|"),1,2)),"")</f>
        <v/>
      </c>
    </row>
    <row r="488" spans="1:12">
      <c r="A488" s="33" t="s">
        <v>1167</v>
      </c>
      <c r="B488" s="10" t="s">
        <v>2248</v>
      </c>
      <c r="C488" s="33" t="s">
        <v>443</v>
      </c>
      <c r="D488" s="52" t="str">
        <f t="shared" si="14"/>
        <v>FRADE-CM-2350 (HP Motor Trem 2)Current</v>
      </c>
      <c r="E488" s="89" t="str">
        <f t="shared" si="15"/>
        <v/>
      </c>
      <c r="F488" s="52" t="str">
        <f>VLOOKUP(D488,REF!$AA$1:$AB$149,2,0)</f>
        <v>FRTS-JX-1784</v>
      </c>
      <c r="G488" s="33" t="s">
        <v>445</v>
      </c>
      <c r="H488" s="33" t="s">
        <v>446</v>
      </c>
      <c r="I488" s="33" t="s">
        <v>446</v>
      </c>
      <c r="J488" s="32"/>
      <c r="K488" s="33"/>
      <c r="L488" s="32" t="str">
        <f>IFERROR(TRIM(INDEX(_xlfn.TEXTSPLIT(Table3[[#This Row],[Name]],"|"),1,2)),"")</f>
        <v>Hi</v>
      </c>
    </row>
    <row r="489" spans="1:12">
      <c r="A489" s="52" t="s">
        <v>1167</v>
      </c>
      <c r="B489" s="10" t="s">
        <v>2204</v>
      </c>
      <c r="C489" s="52" t="s">
        <v>1287</v>
      </c>
      <c r="D489" s="52" t="str">
        <f t="shared" si="14"/>
        <v>FRADE-PBA-2350 (HP Compressor Trem 2)Delta Pressure - Primary Seal Gas Injection Filter</v>
      </c>
      <c r="E489" s="89" t="str">
        <f t="shared" si="15"/>
        <v/>
      </c>
      <c r="F489" s="52" t="str">
        <f>VLOOKUP(D489,REF!$AA$1:$AB$149,2,0)</f>
        <v>FRTS_OPC_PDIT_1756</v>
      </c>
      <c r="G489" s="52" t="s">
        <v>741</v>
      </c>
      <c r="H489" s="52" t="s">
        <v>451</v>
      </c>
      <c r="I489" s="52" t="s">
        <v>451</v>
      </c>
      <c r="J489" s="90"/>
      <c r="K489" s="52"/>
      <c r="L489" s="90" t="str">
        <f>IFERROR(TRIM(INDEX(_xlfn.TEXTSPLIT(Table3[[#This Row],[Name]],"|"),1,2)),"")</f>
        <v>Lo</v>
      </c>
    </row>
    <row r="490" spans="1:12">
      <c r="A490" s="33" t="s">
        <v>1167</v>
      </c>
      <c r="B490" s="10" t="s">
        <v>2204</v>
      </c>
      <c r="C490" s="33" t="s">
        <v>1289</v>
      </c>
      <c r="D490" s="52" t="str">
        <f t="shared" si="14"/>
        <v>FRADE-PBA-2350 (HP Compressor Trem 2)Delta Pressure - Primary Seal Gas Injection Filter|Hi</v>
      </c>
      <c r="E490" s="89" t="str">
        <f t="shared" si="15"/>
        <v>Hi</v>
      </c>
      <c r="F490" s="33">
        <v>1</v>
      </c>
      <c r="G490" s="33" t="s">
        <v>741</v>
      </c>
      <c r="H490" s="33" t="s">
        <v>736</v>
      </c>
      <c r="I490" s="33" t="s">
        <v>451</v>
      </c>
      <c r="J490" s="32"/>
      <c r="K490" s="33"/>
      <c r="L490" s="32" t="str">
        <f>IFERROR(TRIM(INDEX(_xlfn.TEXTSPLIT(Table3[[#This Row],[Name]],"|"),1,2)),"")</f>
        <v>Pre-alarm Hi</v>
      </c>
    </row>
    <row r="491" spans="1:12">
      <c r="A491" s="52" t="s">
        <v>1167</v>
      </c>
      <c r="B491" s="10" t="s">
        <v>2204</v>
      </c>
      <c r="C491" s="52" t="s">
        <v>1290</v>
      </c>
      <c r="D491" s="52" t="str">
        <f t="shared" si="14"/>
        <v>FRADE-PBA-2350 (HP Compressor Trem 2)Delta Pressure - Primary Seal Gas Injection Filter|HiHi</v>
      </c>
      <c r="E491" s="89" t="str">
        <f t="shared" si="15"/>
        <v>HiHi</v>
      </c>
      <c r="F491" s="52"/>
      <c r="G491" s="52" t="s">
        <v>741</v>
      </c>
      <c r="H491" s="52" t="s">
        <v>736</v>
      </c>
      <c r="I491" s="52" t="s">
        <v>451</v>
      </c>
      <c r="J491" s="90"/>
      <c r="K491" s="52"/>
      <c r="L491" s="90" t="str">
        <f>IFERROR(TRIM(INDEX(_xlfn.TEXTSPLIT(Table3[[#This Row],[Name]],"|"),1,2)),"")</f>
        <v>Pre-alarm Lo</v>
      </c>
    </row>
    <row r="492" spans="1:12">
      <c r="A492" s="33" t="s">
        <v>1167</v>
      </c>
      <c r="B492" s="10" t="s">
        <v>2204</v>
      </c>
      <c r="C492" s="33" t="s">
        <v>1291</v>
      </c>
      <c r="D492" s="52" t="str">
        <f t="shared" si="14"/>
        <v>FRADE-PBA-2350 (HP Compressor Trem 2)Delta Pressure - Primary Seal Gas Injection Filter|Lo</v>
      </c>
      <c r="E492" s="89" t="str">
        <f t="shared" si="15"/>
        <v>Lo</v>
      </c>
      <c r="F492" s="33"/>
      <c r="G492" s="33" t="s">
        <v>741</v>
      </c>
      <c r="H492" s="33" t="s">
        <v>736</v>
      </c>
      <c r="I492" s="33" t="s">
        <v>451</v>
      </c>
      <c r="J492" s="32"/>
      <c r="K492" s="33"/>
      <c r="L492" s="32" t="str">
        <f>IFERROR(TRIM(INDEX(_xlfn.TEXTSPLIT(Table3[[#This Row],[Name]],"|"),1,2)),"")</f>
        <v/>
      </c>
    </row>
    <row r="493" spans="1:12">
      <c r="A493" s="52" t="s">
        <v>1167</v>
      </c>
      <c r="B493" s="10" t="s">
        <v>2204</v>
      </c>
      <c r="C493" s="52" t="s">
        <v>1292</v>
      </c>
      <c r="D493" s="52" t="str">
        <f t="shared" si="14"/>
        <v>FRADE-PBA-2350 (HP Compressor Trem 2)Delta Pressure - Primary Seal Gas Injection Filter|LoLo</v>
      </c>
      <c r="E493" s="89" t="str">
        <f t="shared" si="15"/>
        <v>LoLo</v>
      </c>
      <c r="F493" s="52"/>
      <c r="G493" s="52" t="s">
        <v>741</v>
      </c>
      <c r="H493" s="52" t="s">
        <v>736</v>
      </c>
      <c r="I493" s="52" t="s">
        <v>451</v>
      </c>
      <c r="J493" s="90"/>
      <c r="K493" s="52"/>
      <c r="L493" s="90" t="str">
        <f>IFERROR(TRIM(INDEX(_xlfn.TEXTSPLIT(Table3[[#This Row],[Name]],"|"),1,2)),"")</f>
        <v>Lo</v>
      </c>
    </row>
    <row r="494" spans="1:12">
      <c r="A494" s="33" t="s">
        <v>1167</v>
      </c>
      <c r="B494" s="10" t="s">
        <v>2204</v>
      </c>
      <c r="C494" s="33" t="s">
        <v>1293</v>
      </c>
      <c r="D494" s="52" t="str">
        <f t="shared" si="14"/>
        <v>FRADE-PBA-2350 (HP Compressor Trem 2)Delta Pressure - Primary Seal Gas Injection Filter|Pre-alarm Hi</v>
      </c>
      <c r="E494" s="89" t="str">
        <f t="shared" si="15"/>
        <v>Pre-alarm Hi</v>
      </c>
      <c r="F494" s="33"/>
      <c r="G494" s="33" t="s">
        <v>741</v>
      </c>
      <c r="H494" s="33" t="s">
        <v>736</v>
      </c>
      <c r="I494" s="33" t="s">
        <v>451</v>
      </c>
      <c r="J494" s="32"/>
      <c r="K494" s="33"/>
      <c r="L494" s="32" t="str">
        <f>IFERROR(TRIM(INDEX(_xlfn.TEXTSPLIT(Table3[[#This Row],[Name]],"|"),1,2)),"")</f>
        <v>Pre-alarm Lo</v>
      </c>
    </row>
    <row r="495" spans="1:12">
      <c r="A495" s="52" t="s">
        <v>1167</v>
      </c>
      <c r="B495" s="10" t="s">
        <v>2204</v>
      </c>
      <c r="C495" s="52" t="s">
        <v>1294</v>
      </c>
      <c r="D495" s="52" t="str">
        <f t="shared" si="14"/>
        <v>FRADE-PBA-2350 (HP Compressor Trem 2)Delta Pressure - Primary Seal Gas Injection Filter|Pre-alarm Lo</v>
      </c>
      <c r="E495" s="89" t="str">
        <f t="shared" si="15"/>
        <v>Pre-alarm Lo</v>
      </c>
      <c r="F495" s="52"/>
      <c r="G495" s="52" t="s">
        <v>741</v>
      </c>
      <c r="H495" s="52" t="s">
        <v>736</v>
      </c>
      <c r="I495" s="52" t="s">
        <v>451</v>
      </c>
      <c r="J495" s="90"/>
      <c r="K495" s="52"/>
      <c r="L495" s="90" t="str">
        <f>IFERROR(TRIM(INDEX(_xlfn.TEXTSPLIT(Table3[[#This Row],[Name]],"|"),1,2)),"")</f>
        <v/>
      </c>
    </row>
    <row r="496" spans="1:12">
      <c r="A496" s="33" t="s">
        <v>1167</v>
      </c>
      <c r="B496" s="10" t="s">
        <v>2204</v>
      </c>
      <c r="C496" s="33" t="s">
        <v>1373</v>
      </c>
      <c r="D496" s="52" t="str">
        <f t="shared" si="14"/>
        <v>FRADE-PBA-2350 (HP Compressor Trem 2)Pressure - Primary Seal Gas to Flare DE (1)</v>
      </c>
      <c r="E496" s="89" t="str">
        <f t="shared" si="15"/>
        <v/>
      </c>
      <c r="F496" s="52" t="str">
        <f>VLOOKUP(D496,REF!$AA$1:$AB$149,2,0)</f>
        <v>FRTS-071-PI-1759A</v>
      </c>
      <c r="G496" s="33" t="s">
        <v>481</v>
      </c>
      <c r="H496" s="33" t="s">
        <v>451</v>
      </c>
      <c r="I496" s="33" t="s">
        <v>451</v>
      </c>
      <c r="J496" s="32" t="s">
        <v>1375</v>
      </c>
      <c r="K496" s="33"/>
      <c r="L496" s="32" t="str">
        <f>IFERROR(TRIM(INDEX(_xlfn.TEXTSPLIT(Table3[[#This Row],[Name]],"|"),1,2)),"")</f>
        <v>Hi</v>
      </c>
    </row>
    <row r="497" spans="1:12">
      <c r="A497" s="52" t="s">
        <v>1167</v>
      </c>
      <c r="B497" s="10" t="s">
        <v>2204</v>
      </c>
      <c r="C497" s="52" t="s">
        <v>1376</v>
      </c>
      <c r="D497" s="52" t="str">
        <f t="shared" si="14"/>
        <v>FRADE-PBA-2350 (HP Compressor Trem 2)Pressure - Primary Seal Gas to Flare DE (1)|Hi</v>
      </c>
      <c r="E497" s="89" t="str">
        <f t="shared" si="15"/>
        <v>Hi</v>
      </c>
      <c r="F497" s="52">
        <v>2.5</v>
      </c>
      <c r="G497" s="52" t="s">
        <v>481</v>
      </c>
      <c r="H497" s="52" t="s">
        <v>736</v>
      </c>
      <c r="I497" s="52" t="s">
        <v>451</v>
      </c>
      <c r="J497" s="90" t="s">
        <v>1375</v>
      </c>
      <c r="K497" s="52"/>
      <c r="L497" s="90" t="str">
        <f>IFERROR(TRIM(INDEX(_xlfn.TEXTSPLIT(Table3[[#This Row],[Name]],"|"),1,2)),"")</f>
        <v>HiHi</v>
      </c>
    </row>
    <row r="498" spans="1:12">
      <c r="A498" s="33" t="s">
        <v>1167</v>
      </c>
      <c r="B498" s="10" t="s">
        <v>2204</v>
      </c>
      <c r="C498" s="33" t="s">
        <v>1377</v>
      </c>
      <c r="D498" s="52" t="str">
        <f t="shared" si="14"/>
        <v>FRADE-PBA-2350 (HP Compressor Trem 2)Pressure - Primary Seal Gas to Flare DE (1)|HiHi</v>
      </c>
      <c r="E498" s="89" t="str">
        <f t="shared" si="15"/>
        <v>HiHi</v>
      </c>
      <c r="F498" s="33"/>
      <c r="G498" s="33" t="s">
        <v>481</v>
      </c>
      <c r="H498" s="33" t="s">
        <v>736</v>
      </c>
      <c r="I498" s="33" t="s">
        <v>451</v>
      </c>
      <c r="J498" s="32" t="s">
        <v>1375</v>
      </c>
      <c r="K498" s="33"/>
      <c r="L498" s="32" t="str">
        <f>IFERROR(TRIM(INDEX(_xlfn.TEXTSPLIT(Table3[[#This Row],[Name]],"|"),1,2)),"")</f>
        <v>Lo</v>
      </c>
    </row>
    <row r="499" spans="1:12">
      <c r="A499" s="52" t="s">
        <v>1167</v>
      </c>
      <c r="B499" s="10" t="s">
        <v>2204</v>
      </c>
      <c r="C499" s="52" t="s">
        <v>1378</v>
      </c>
      <c r="D499" s="52" t="str">
        <f t="shared" si="14"/>
        <v>FRADE-PBA-2350 (HP Compressor Trem 2)Pressure - Primary Seal Gas to Flare DE (1)|Lo</v>
      </c>
      <c r="E499" s="89" t="str">
        <f t="shared" si="15"/>
        <v>Lo</v>
      </c>
      <c r="F499" s="52"/>
      <c r="G499" s="52" t="s">
        <v>481</v>
      </c>
      <c r="H499" s="52" t="s">
        <v>736</v>
      </c>
      <c r="I499" s="52" t="s">
        <v>451</v>
      </c>
      <c r="J499" s="90" t="s">
        <v>1375</v>
      </c>
      <c r="K499" s="52"/>
      <c r="L499" s="90" t="str">
        <f>IFERROR(TRIM(INDEX(_xlfn.TEXTSPLIT(Table3[[#This Row],[Name]],"|"),1,2)),"")</f>
        <v>Pre-alarm Hi</v>
      </c>
    </row>
    <row r="500" spans="1:12">
      <c r="A500" s="33" t="s">
        <v>1167</v>
      </c>
      <c r="B500" s="10" t="s">
        <v>2204</v>
      </c>
      <c r="C500" s="33" t="s">
        <v>1379</v>
      </c>
      <c r="D500" s="52" t="str">
        <f t="shared" si="14"/>
        <v>FRADE-PBA-2350 (HP Compressor Trem 2)Pressure - Primary Seal Gas to Flare DE (1)|LoLo</v>
      </c>
      <c r="E500" s="89" t="str">
        <f t="shared" si="15"/>
        <v>LoLo</v>
      </c>
      <c r="F500" s="33">
        <v>0.15</v>
      </c>
      <c r="G500" s="33" t="s">
        <v>481</v>
      </c>
      <c r="H500" s="33" t="s">
        <v>736</v>
      </c>
      <c r="I500" s="33" t="s">
        <v>451</v>
      </c>
      <c r="J500" s="32" t="s">
        <v>1375</v>
      </c>
      <c r="K500" s="33"/>
      <c r="L500" s="32" t="str">
        <f>IFERROR(TRIM(INDEX(_xlfn.TEXTSPLIT(Table3[[#This Row],[Name]],"|"),1,2)),"")</f>
        <v>Pre-alarm Lo</v>
      </c>
    </row>
    <row r="501" spans="1:12">
      <c r="A501" s="52" t="s">
        <v>1167</v>
      </c>
      <c r="B501" s="10" t="s">
        <v>2204</v>
      </c>
      <c r="C501" s="52" t="s">
        <v>1380</v>
      </c>
      <c r="D501" s="52" t="str">
        <f t="shared" si="14"/>
        <v>FRADE-PBA-2350 (HP Compressor Trem 2)Pressure - Primary Seal Gas to Flare DE (2)</v>
      </c>
      <c r="E501" s="89" t="str">
        <f t="shared" si="15"/>
        <v/>
      </c>
      <c r="F501" s="52" t="str">
        <f>VLOOKUP(D501,REF!$AA$1:$AB$149,2,0)</f>
        <v>FRTS-071-PI-1759B</v>
      </c>
      <c r="G501" s="52" t="s">
        <v>481</v>
      </c>
      <c r="H501" s="52" t="s">
        <v>451</v>
      </c>
      <c r="I501" s="52" t="s">
        <v>451</v>
      </c>
      <c r="J501" s="90" t="s">
        <v>773</v>
      </c>
      <c r="K501" s="55"/>
      <c r="L501" s="90" t="str">
        <f>IFERROR(TRIM(INDEX(_xlfn.TEXTSPLIT(Table3[[#This Row],[Name]],"|"),1,2)),"")</f>
        <v/>
      </c>
    </row>
    <row r="502" spans="1:12">
      <c r="A502" s="33" t="s">
        <v>1167</v>
      </c>
      <c r="B502" s="10" t="s">
        <v>2204</v>
      </c>
      <c r="C502" s="33" t="s">
        <v>1382</v>
      </c>
      <c r="D502" s="52" t="str">
        <f t="shared" si="14"/>
        <v>FRADE-PBA-2350 (HP Compressor Trem 2)Pressure - Primary Seal Gas to Flare DE (2)|Hi</v>
      </c>
      <c r="E502" s="89" t="str">
        <f t="shared" si="15"/>
        <v>Hi</v>
      </c>
      <c r="F502" s="33">
        <v>1</v>
      </c>
      <c r="G502" s="33" t="s">
        <v>481</v>
      </c>
      <c r="H502" s="33" t="s">
        <v>736</v>
      </c>
      <c r="I502" s="33" t="s">
        <v>451</v>
      </c>
      <c r="J502" s="32" t="s">
        <v>1375</v>
      </c>
      <c r="K502" s="55"/>
      <c r="L502" s="32" t="str">
        <f>IFERROR(TRIM(INDEX(_xlfn.TEXTSPLIT(Table3[[#This Row],[Name]],"|"),1,2)),"")</f>
        <v>Hi</v>
      </c>
    </row>
    <row r="503" spans="1:12">
      <c r="A503" s="52" t="s">
        <v>1167</v>
      </c>
      <c r="B503" s="10" t="s">
        <v>2204</v>
      </c>
      <c r="C503" s="52" t="s">
        <v>1383</v>
      </c>
      <c r="D503" s="52" t="str">
        <f t="shared" si="14"/>
        <v>FRADE-PBA-2350 (HP Compressor Trem 2)Pressure - Primary Seal Gas to Flare DE (2)|HiHi</v>
      </c>
      <c r="E503" s="89" t="str">
        <f t="shared" si="15"/>
        <v>HiHi</v>
      </c>
      <c r="F503" s="52"/>
      <c r="G503" s="52" t="s">
        <v>481</v>
      </c>
      <c r="H503" s="52" t="s">
        <v>736</v>
      </c>
      <c r="I503" s="52" t="s">
        <v>451</v>
      </c>
      <c r="J503" s="90" t="s">
        <v>1375</v>
      </c>
      <c r="K503" s="55"/>
      <c r="L503" s="90" t="str">
        <f>IFERROR(TRIM(INDEX(_xlfn.TEXTSPLIT(Table3[[#This Row],[Name]],"|"),1,2)),"")</f>
        <v>HiHi</v>
      </c>
    </row>
    <row r="504" spans="1:12">
      <c r="A504" s="33" t="s">
        <v>1167</v>
      </c>
      <c r="B504" s="10" t="s">
        <v>2204</v>
      </c>
      <c r="C504" s="33" t="s">
        <v>1384</v>
      </c>
      <c r="D504" s="52" t="str">
        <f t="shared" si="14"/>
        <v>FRADE-PBA-2350 (HP Compressor Trem 2)Pressure - Primary Seal Gas to Flare DE (2)|Lo</v>
      </c>
      <c r="E504" s="89" t="str">
        <f t="shared" si="15"/>
        <v>Lo</v>
      </c>
      <c r="F504" s="33">
        <v>0.25</v>
      </c>
      <c r="G504" s="33" t="s">
        <v>481</v>
      </c>
      <c r="H504" s="33" t="s">
        <v>736</v>
      </c>
      <c r="I504" s="33" t="s">
        <v>451</v>
      </c>
      <c r="J504" s="32" t="s">
        <v>1375</v>
      </c>
      <c r="K504" s="55"/>
      <c r="L504" s="32" t="str">
        <f>IFERROR(TRIM(INDEX(_xlfn.TEXTSPLIT(Table3[[#This Row],[Name]],"|"),1,2)),"")</f>
        <v>Lo</v>
      </c>
    </row>
    <row r="505" spans="1:12">
      <c r="A505" s="52" t="s">
        <v>1167</v>
      </c>
      <c r="B505" s="10" t="s">
        <v>2204</v>
      </c>
      <c r="C505" s="52" t="s">
        <v>1385</v>
      </c>
      <c r="D505" s="52" t="str">
        <f t="shared" si="14"/>
        <v>FRADE-PBA-2350 (HP Compressor Trem 2)Pressure - Primary Seal Gas to Flare DE (2)|LoLo</v>
      </c>
      <c r="E505" s="89" t="str">
        <f t="shared" si="15"/>
        <v>LoLo</v>
      </c>
      <c r="F505" s="52"/>
      <c r="G505" s="52" t="s">
        <v>481</v>
      </c>
      <c r="H505" s="52" t="s">
        <v>736</v>
      </c>
      <c r="I505" s="52" t="s">
        <v>451</v>
      </c>
      <c r="J505" s="90" t="s">
        <v>1375</v>
      </c>
      <c r="K505" s="55"/>
      <c r="L505" s="90" t="str">
        <f>IFERROR(TRIM(INDEX(_xlfn.TEXTSPLIT(Table3[[#This Row],[Name]],"|"),1,2)),"")</f>
        <v>LoLo</v>
      </c>
    </row>
    <row r="506" spans="1:12">
      <c r="A506" s="33" t="s">
        <v>1167</v>
      </c>
      <c r="B506" s="10" t="s">
        <v>2204</v>
      </c>
      <c r="C506" s="33" t="s">
        <v>1386</v>
      </c>
      <c r="D506" s="52" t="str">
        <f t="shared" si="14"/>
        <v>FRADE-PBA-2350 (HP Compressor Trem 2)Pressure - Primary Seal Gas to Flare NDE (1)</v>
      </c>
      <c r="E506" s="89" t="str">
        <f t="shared" si="15"/>
        <v/>
      </c>
      <c r="F506" s="52" t="str">
        <f>VLOOKUP(D506,REF!$AA$1:$AB$149,2,0)</f>
        <v>FRTS-071-PI-1762A</v>
      </c>
      <c r="G506" s="33" t="s">
        <v>481</v>
      </c>
      <c r="H506" s="33" t="s">
        <v>451</v>
      </c>
      <c r="I506" s="33" t="s">
        <v>451</v>
      </c>
      <c r="J506" s="32" t="s">
        <v>1375</v>
      </c>
      <c r="K506" s="33"/>
      <c r="L506" s="32" t="str">
        <f>IFERROR(TRIM(INDEX(_xlfn.TEXTSPLIT(Table3[[#This Row],[Name]],"|"),1,2)),"")</f>
        <v/>
      </c>
    </row>
    <row r="507" spans="1:12">
      <c r="A507" s="52" t="s">
        <v>1167</v>
      </c>
      <c r="B507" s="10" t="s">
        <v>2204</v>
      </c>
      <c r="C507" s="52" t="s">
        <v>1388</v>
      </c>
      <c r="D507" s="52" t="str">
        <f t="shared" si="14"/>
        <v>FRADE-PBA-2350 (HP Compressor Trem 2)Pressure - Primary Seal Gas to Flare NDE (1)|Hi</v>
      </c>
      <c r="E507" s="89" t="str">
        <f t="shared" si="15"/>
        <v>Hi</v>
      </c>
      <c r="F507" s="52"/>
      <c r="G507" s="52" t="s">
        <v>481</v>
      </c>
      <c r="H507" s="52" t="s">
        <v>736</v>
      </c>
      <c r="I507" s="52" t="s">
        <v>451</v>
      </c>
      <c r="J507" s="90" t="s">
        <v>1375</v>
      </c>
      <c r="K507" s="52"/>
      <c r="L507" s="90" t="str">
        <f>IFERROR(TRIM(INDEX(_xlfn.TEXTSPLIT(Table3[[#This Row],[Name]],"|"),1,2)),"")</f>
        <v>Hi</v>
      </c>
    </row>
    <row r="508" spans="1:12">
      <c r="A508" s="33" t="s">
        <v>1167</v>
      </c>
      <c r="B508" s="10" t="s">
        <v>2204</v>
      </c>
      <c r="C508" s="33" t="s">
        <v>1389</v>
      </c>
      <c r="D508" s="52" t="str">
        <f t="shared" si="14"/>
        <v>FRADE-PBA-2350 (HP Compressor Trem 2)Pressure - Primary Seal Gas to Flare NDE (1)|HiHi</v>
      </c>
      <c r="E508" s="89" t="str">
        <f t="shared" si="15"/>
        <v>HiHi</v>
      </c>
      <c r="F508" s="33">
        <v>2.5</v>
      </c>
      <c r="G508" s="33" t="s">
        <v>481</v>
      </c>
      <c r="H508" s="33" t="s">
        <v>736</v>
      </c>
      <c r="I508" s="33" t="s">
        <v>451</v>
      </c>
      <c r="J508" s="32" t="s">
        <v>1375</v>
      </c>
      <c r="K508" s="33"/>
      <c r="L508" s="32" t="str">
        <f>IFERROR(TRIM(INDEX(_xlfn.TEXTSPLIT(Table3[[#This Row],[Name]],"|"),1,2)),"")</f>
        <v>HiHi</v>
      </c>
    </row>
    <row r="509" spans="1:12">
      <c r="A509" s="52" t="s">
        <v>1167</v>
      </c>
      <c r="B509" s="10" t="s">
        <v>2204</v>
      </c>
      <c r="C509" s="52" t="s">
        <v>1390</v>
      </c>
      <c r="D509" s="52" t="str">
        <f t="shared" si="14"/>
        <v>FRADE-PBA-2350 (HP Compressor Trem 2)Pressure - Primary Seal Gas to Flare NDE (1)|Lo</v>
      </c>
      <c r="E509" s="89" t="str">
        <f t="shared" si="15"/>
        <v>Lo</v>
      </c>
      <c r="F509" s="52"/>
      <c r="G509" s="52" t="s">
        <v>481</v>
      </c>
      <c r="H509" s="52" t="s">
        <v>736</v>
      </c>
      <c r="I509" s="52" t="s">
        <v>451</v>
      </c>
      <c r="J509" s="90" t="s">
        <v>1375</v>
      </c>
      <c r="K509" s="52"/>
      <c r="L509" s="90" t="str">
        <f>IFERROR(TRIM(INDEX(_xlfn.TEXTSPLIT(Table3[[#This Row],[Name]],"|"),1,2)),"")</f>
        <v>Lo</v>
      </c>
    </row>
    <row r="510" spans="1:12">
      <c r="A510" s="33" t="s">
        <v>1167</v>
      </c>
      <c r="B510" s="10" t="s">
        <v>2204</v>
      </c>
      <c r="C510" s="33" t="s">
        <v>1391</v>
      </c>
      <c r="D510" s="52" t="str">
        <f t="shared" si="14"/>
        <v>FRADE-PBA-2350 (HP Compressor Trem 2)Pressure - Primary Seal Gas to Flare NDE (1)|LoLo</v>
      </c>
      <c r="E510" s="89" t="str">
        <f t="shared" si="15"/>
        <v>LoLo</v>
      </c>
      <c r="F510" s="33">
        <v>0.15</v>
      </c>
      <c r="G510" s="33" t="s">
        <v>481</v>
      </c>
      <c r="H510" s="33" t="s">
        <v>736</v>
      </c>
      <c r="I510" s="33" t="s">
        <v>451</v>
      </c>
      <c r="J510" s="32" t="s">
        <v>1375</v>
      </c>
      <c r="K510" s="33"/>
      <c r="L510" s="32" t="str">
        <f>IFERROR(TRIM(INDEX(_xlfn.TEXTSPLIT(Table3[[#This Row],[Name]],"|"),1,2)),"")</f>
        <v>LoLo</v>
      </c>
    </row>
    <row r="511" spans="1:12">
      <c r="A511" s="52" t="s">
        <v>1167</v>
      </c>
      <c r="B511" s="10" t="s">
        <v>2204</v>
      </c>
      <c r="C511" s="52" t="s">
        <v>1392</v>
      </c>
      <c r="D511" s="52" t="str">
        <f t="shared" si="14"/>
        <v>FRADE-PBA-2350 (HP Compressor Trem 2)Pressure - Primary Seal Gas to Flare NDE (2)</v>
      </c>
      <c r="E511" s="89" t="str">
        <f t="shared" si="15"/>
        <v/>
      </c>
      <c r="F511" s="52" t="str">
        <f>VLOOKUP(D511,REF!$AA$1:$AB$149,2,0)</f>
        <v>FRTS-071-PI-1762B</v>
      </c>
      <c r="G511" s="52" t="s">
        <v>481</v>
      </c>
      <c r="H511" s="52" t="s">
        <v>451</v>
      </c>
      <c r="I511" s="52" t="s">
        <v>451</v>
      </c>
      <c r="J511" s="90" t="s">
        <v>773</v>
      </c>
      <c r="K511" s="55"/>
      <c r="L511" s="90" t="str">
        <f>IFERROR(TRIM(INDEX(_xlfn.TEXTSPLIT(Table3[[#This Row],[Name]],"|"),1,2)),"")</f>
        <v/>
      </c>
    </row>
    <row r="512" spans="1:12">
      <c r="A512" s="33" t="s">
        <v>1167</v>
      </c>
      <c r="B512" s="10" t="s">
        <v>2204</v>
      </c>
      <c r="C512" s="33" t="s">
        <v>1394</v>
      </c>
      <c r="D512" s="52" t="str">
        <f t="shared" si="14"/>
        <v>FRADE-PBA-2350 (HP Compressor Trem 2)Pressure - Primary Seal Gas to Flare NDE (2)|Hi</v>
      </c>
      <c r="E512" s="89" t="str">
        <f t="shared" si="15"/>
        <v>Hi</v>
      </c>
      <c r="F512" s="33">
        <v>1</v>
      </c>
      <c r="G512" s="33" t="s">
        <v>481</v>
      </c>
      <c r="H512" s="33" t="s">
        <v>736</v>
      </c>
      <c r="I512" s="33" t="s">
        <v>451</v>
      </c>
      <c r="J512" s="32" t="s">
        <v>1375</v>
      </c>
      <c r="K512" s="55"/>
      <c r="L512" s="32" t="str">
        <f>IFERROR(TRIM(INDEX(_xlfn.TEXTSPLIT(Table3[[#This Row],[Name]],"|"),1,2)),"")</f>
        <v>Hi</v>
      </c>
    </row>
    <row r="513" spans="1:12">
      <c r="A513" s="52" t="s">
        <v>1167</v>
      </c>
      <c r="B513" s="10" t="s">
        <v>2204</v>
      </c>
      <c r="C513" s="52" t="s">
        <v>1395</v>
      </c>
      <c r="D513" s="52" t="str">
        <f t="shared" si="14"/>
        <v>FRADE-PBA-2350 (HP Compressor Trem 2)Pressure - Primary Seal Gas to Flare NDE (2)|HiHi</v>
      </c>
      <c r="E513" s="89" t="str">
        <f t="shared" si="15"/>
        <v>HiHi</v>
      </c>
      <c r="F513" s="52"/>
      <c r="G513" s="52" t="s">
        <v>481</v>
      </c>
      <c r="H513" s="52" t="s">
        <v>736</v>
      </c>
      <c r="I513" s="52" t="s">
        <v>451</v>
      </c>
      <c r="J513" s="90" t="s">
        <v>1375</v>
      </c>
      <c r="K513" s="55"/>
      <c r="L513" s="90" t="str">
        <f>IFERROR(TRIM(INDEX(_xlfn.TEXTSPLIT(Table3[[#This Row],[Name]],"|"),1,2)),"")</f>
        <v>HiHi</v>
      </c>
    </row>
    <row r="514" spans="1:12">
      <c r="A514" s="33" t="s">
        <v>1167</v>
      </c>
      <c r="B514" s="10" t="s">
        <v>2204</v>
      </c>
      <c r="C514" s="33" t="s">
        <v>1396</v>
      </c>
      <c r="D514" s="52" t="str">
        <f t="shared" si="14"/>
        <v>FRADE-PBA-2350 (HP Compressor Trem 2)Pressure - Primary Seal Gas to Flare NDE (2)|Lo</v>
      </c>
      <c r="E514" s="89" t="str">
        <f t="shared" si="15"/>
        <v>Lo</v>
      </c>
      <c r="F514" s="33">
        <v>0.25</v>
      </c>
      <c r="G514" s="33" t="s">
        <v>481</v>
      </c>
      <c r="H514" s="33" t="s">
        <v>736</v>
      </c>
      <c r="I514" s="33" t="s">
        <v>451</v>
      </c>
      <c r="J514" s="32" t="s">
        <v>1375</v>
      </c>
      <c r="K514" s="55"/>
      <c r="L514" s="32" t="str">
        <f>IFERROR(TRIM(INDEX(_xlfn.TEXTSPLIT(Table3[[#This Row],[Name]],"|"),1,2)),"")</f>
        <v>Lo</v>
      </c>
    </row>
    <row r="515" spans="1:12">
      <c r="A515" s="52" t="s">
        <v>1167</v>
      </c>
      <c r="B515" s="10" t="s">
        <v>2204</v>
      </c>
      <c r="C515" s="52" t="s">
        <v>1397</v>
      </c>
      <c r="D515" s="52" t="str">
        <f t="shared" ref="D515:D578" si="16">_xlfn.CONCAT(B515,C515)</f>
        <v>FRADE-PBA-2350 (HP Compressor Trem 2)Pressure - Primary Seal Gas to Flare NDE (2)|LoLo</v>
      </c>
      <c r="E515" s="89" t="str">
        <f t="shared" si="15"/>
        <v>LoLo</v>
      </c>
      <c r="F515" s="52"/>
      <c r="G515" s="52" t="s">
        <v>481</v>
      </c>
      <c r="H515" s="52" t="s">
        <v>736</v>
      </c>
      <c r="I515" s="52" t="s">
        <v>451</v>
      </c>
      <c r="J515" s="90" t="s">
        <v>1375</v>
      </c>
      <c r="K515" s="55"/>
      <c r="L515" s="90" t="str">
        <f>IFERROR(TRIM(INDEX(_xlfn.TEXTSPLIT(Table3[[#This Row],[Name]],"|"),1,2)),"")</f>
        <v>LoLo</v>
      </c>
    </row>
    <row r="516" spans="1:12">
      <c r="A516" s="33" t="s">
        <v>1167</v>
      </c>
      <c r="B516" s="10" t="s">
        <v>2204</v>
      </c>
      <c r="C516" s="33" t="s">
        <v>1398</v>
      </c>
      <c r="D516" s="52" t="str">
        <f t="shared" si="16"/>
        <v>FRADE-PBA-2350 (HP Compressor Trem 2)Flow - Primary Seal Gas to Flare DE (1)</v>
      </c>
      <c r="E516" s="89" t="str">
        <f t="shared" ref="E516:E579" si="17">IFERROR(TRIM(INDEX(_xlfn.TEXTSPLIT(C516,"|"),1,2)),"")</f>
        <v/>
      </c>
      <c r="F516" s="52" t="str">
        <f>VLOOKUP(D516,REF!$AA$1:$AB$149,2,0)</f>
        <v>FRTS_OPC_FIT_1763</v>
      </c>
      <c r="G516" s="33" t="s">
        <v>919</v>
      </c>
      <c r="H516" s="33" t="s">
        <v>451</v>
      </c>
      <c r="I516" s="33" t="s">
        <v>451</v>
      </c>
      <c r="J516" s="32" t="s">
        <v>773</v>
      </c>
      <c r="K516" s="55"/>
      <c r="L516" s="32" t="str">
        <f>IFERROR(TRIM(INDEX(_xlfn.TEXTSPLIT(Table3[[#This Row],[Name]],"|"),1,2)),"")</f>
        <v/>
      </c>
    </row>
    <row r="517" spans="1:12">
      <c r="A517" s="52" t="s">
        <v>1167</v>
      </c>
      <c r="B517" s="10" t="s">
        <v>2204</v>
      </c>
      <c r="C517" s="52" t="s">
        <v>1400</v>
      </c>
      <c r="D517" s="52" t="str">
        <f t="shared" si="16"/>
        <v>FRADE-PBA-2350 (HP Compressor Trem 2)Flow - Primary Seal Gas to Flare DE (1)|Hi</v>
      </c>
      <c r="E517" s="89" t="str">
        <f t="shared" si="17"/>
        <v>Hi</v>
      </c>
      <c r="F517" s="52">
        <v>6</v>
      </c>
      <c r="G517" s="52" t="s">
        <v>919</v>
      </c>
      <c r="H517" s="52" t="s">
        <v>736</v>
      </c>
      <c r="I517" s="52" t="s">
        <v>451</v>
      </c>
      <c r="J517" s="90" t="s">
        <v>1375</v>
      </c>
      <c r="K517" s="55"/>
      <c r="L517" s="90" t="str">
        <f>IFERROR(TRIM(INDEX(_xlfn.TEXTSPLIT(Table3[[#This Row],[Name]],"|"),1,2)),"")</f>
        <v>Hi</v>
      </c>
    </row>
    <row r="518" spans="1:12">
      <c r="A518" s="33" t="s">
        <v>1167</v>
      </c>
      <c r="B518" s="10" t="s">
        <v>2204</v>
      </c>
      <c r="C518" s="33" t="s">
        <v>1401</v>
      </c>
      <c r="D518" s="52" t="str">
        <f t="shared" si="16"/>
        <v>FRADE-PBA-2350 (HP Compressor Trem 2)Flow - Primary Seal Gas to Flare DE (1)|HiHi</v>
      </c>
      <c r="E518" s="89" t="str">
        <f t="shared" si="17"/>
        <v>HiHi</v>
      </c>
      <c r="F518" s="33"/>
      <c r="G518" s="33" t="s">
        <v>919</v>
      </c>
      <c r="H518" s="33" t="s">
        <v>736</v>
      </c>
      <c r="I518" s="33" t="s">
        <v>451</v>
      </c>
      <c r="J518" s="32" t="s">
        <v>1375</v>
      </c>
      <c r="K518" s="55"/>
      <c r="L518" s="32" t="str">
        <f>IFERROR(TRIM(INDEX(_xlfn.TEXTSPLIT(Table3[[#This Row],[Name]],"|"),1,2)),"")</f>
        <v>HiHi</v>
      </c>
    </row>
    <row r="519" spans="1:12">
      <c r="A519" s="52" t="s">
        <v>1167</v>
      </c>
      <c r="B519" s="10" t="s">
        <v>2204</v>
      </c>
      <c r="C519" s="52" t="s">
        <v>1402</v>
      </c>
      <c r="D519" s="52" t="str">
        <f t="shared" si="16"/>
        <v>FRADE-PBA-2350 (HP Compressor Trem 2)Flow - Primary Seal Gas to Flare DE (1)|Lo</v>
      </c>
      <c r="E519" s="89" t="str">
        <f t="shared" si="17"/>
        <v>Lo</v>
      </c>
      <c r="F519" s="52">
        <v>0.5</v>
      </c>
      <c r="G519" s="52" t="s">
        <v>919</v>
      </c>
      <c r="H519" s="52" t="s">
        <v>736</v>
      </c>
      <c r="I519" s="52" t="s">
        <v>451</v>
      </c>
      <c r="J519" s="90" t="s">
        <v>1375</v>
      </c>
      <c r="K519" s="55"/>
      <c r="L519" s="90" t="str">
        <f>IFERROR(TRIM(INDEX(_xlfn.TEXTSPLIT(Table3[[#This Row],[Name]],"|"),1,2)),"")</f>
        <v>Lo</v>
      </c>
    </row>
    <row r="520" spans="1:12">
      <c r="A520" s="33" t="s">
        <v>1167</v>
      </c>
      <c r="B520" s="10" t="s">
        <v>2204</v>
      </c>
      <c r="C520" s="33" t="s">
        <v>1403</v>
      </c>
      <c r="D520" s="52" t="str">
        <f t="shared" si="16"/>
        <v>FRADE-PBA-2350 (HP Compressor Trem 2)Flow - Primary Seal Gas to Flare DE (1)|LoLo</v>
      </c>
      <c r="E520" s="89" t="str">
        <f t="shared" si="17"/>
        <v>LoLo</v>
      </c>
      <c r="F520" s="33"/>
      <c r="G520" s="33" t="s">
        <v>919</v>
      </c>
      <c r="H520" s="33" t="s">
        <v>736</v>
      </c>
      <c r="I520" s="33" t="s">
        <v>451</v>
      </c>
      <c r="J520" s="32" t="s">
        <v>1375</v>
      </c>
      <c r="K520" s="55"/>
      <c r="L520" s="32" t="str">
        <f>IFERROR(TRIM(INDEX(_xlfn.TEXTSPLIT(Table3[[#This Row],[Name]],"|"),1,2)),"")</f>
        <v>LoLo</v>
      </c>
    </row>
    <row r="521" spans="1:12">
      <c r="A521" s="52" t="s">
        <v>1167</v>
      </c>
      <c r="B521" s="10" t="s">
        <v>2204</v>
      </c>
      <c r="C521" s="52" t="s">
        <v>1404</v>
      </c>
      <c r="D521" s="52" t="str">
        <f t="shared" si="16"/>
        <v>FRADE-PBA-2350 (HP Compressor Trem 2)Flow - Primary Seal Gas to Flare NDE (1)</v>
      </c>
      <c r="E521" s="89" t="str">
        <f t="shared" si="17"/>
        <v/>
      </c>
      <c r="F521" s="52" t="str">
        <f>VLOOKUP(D521,REF!$AA$1:$AB$149,2,0)</f>
        <v>FRTS_OPC_FIT_1760</v>
      </c>
      <c r="G521" s="52" t="s">
        <v>919</v>
      </c>
      <c r="H521" s="52" t="s">
        <v>451</v>
      </c>
      <c r="I521" s="52" t="s">
        <v>451</v>
      </c>
      <c r="J521" s="90" t="s">
        <v>773</v>
      </c>
      <c r="K521" s="55"/>
      <c r="L521" s="90" t="str">
        <f>IFERROR(TRIM(INDEX(_xlfn.TEXTSPLIT(Table3[[#This Row],[Name]],"|"),1,2)),"")</f>
        <v/>
      </c>
    </row>
    <row r="522" spans="1:12">
      <c r="A522" s="33" t="s">
        <v>1167</v>
      </c>
      <c r="B522" s="10" t="s">
        <v>2204</v>
      </c>
      <c r="C522" s="33" t="s">
        <v>1406</v>
      </c>
      <c r="D522" s="52" t="str">
        <f t="shared" si="16"/>
        <v>FRADE-PBA-2350 (HP Compressor Trem 2)Flow - Primary Seal Gas to Flare NDE (1)|Hi</v>
      </c>
      <c r="E522" s="89" t="str">
        <f t="shared" si="17"/>
        <v>Hi</v>
      </c>
      <c r="F522" s="33">
        <v>6</v>
      </c>
      <c r="G522" s="33" t="s">
        <v>919</v>
      </c>
      <c r="H522" s="33" t="s">
        <v>736</v>
      </c>
      <c r="I522" s="33" t="s">
        <v>451</v>
      </c>
      <c r="J522" s="32" t="s">
        <v>1375</v>
      </c>
      <c r="K522" s="55"/>
      <c r="L522" s="32" t="str">
        <f>IFERROR(TRIM(INDEX(_xlfn.TEXTSPLIT(Table3[[#This Row],[Name]],"|"),1,2)),"")</f>
        <v>Hi</v>
      </c>
    </row>
    <row r="523" spans="1:12">
      <c r="A523" s="52" t="s">
        <v>1167</v>
      </c>
      <c r="B523" s="10" t="s">
        <v>2204</v>
      </c>
      <c r="C523" s="52" t="s">
        <v>1407</v>
      </c>
      <c r="D523" s="52" t="str">
        <f t="shared" si="16"/>
        <v>FRADE-PBA-2350 (HP Compressor Trem 2)Flow - Primary Seal Gas to Flare NDE (1)|HiHi</v>
      </c>
      <c r="E523" s="89" t="str">
        <f t="shared" si="17"/>
        <v>HiHi</v>
      </c>
      <c r="F523" s="52"/>
      <c r="G523" s="52" t="s">
        <v>919</v>
      </c>
      <c r="H523" s="52" t="s">
        <v>736</v>
      </c>
      <c r="I523" s="52" t="s">
        <v>451</v>
      </c>
      <c r="J523" s="90" t="s">
        <v>1375</v>
      </c>
      <c r="K523" s="55"/>
      <c r="L523" s="90" t="str">
        <f>IFERROR(TRIM(INDEX(_xlfn.TEXTSPLIT(Table3[[#This Row],[Name]],"|"),1,2)),"")</f>
        <v>Lo</v>
      </c>
    </row>
    <row r="524" spans="1:12">
      <c r="A524" s="33" t="s">
        <v>1167</v>
      </c>
      <c r="B524" s="10" t="s">
        <v>2204</v>
      </c>
      <c r="C524" s="33" t="s">
        <v>1408</v>
      </c>
      <c r="D524" s="52" t="str">
        <f t="shared" si="16"/>
        <v>FRADE-PBA-2350 (HP Compressor Trem 2)Flow - Primary Seal Gas to Flare NDE (1)|Lo</v>
      </c>
      <c r="E524" s="89" t="str">
        <f t="shared" si="17"/>
        <v>Lo</v>
      </c>
      <c r="F524" s="33">
        <v>0.5</v>
      </c>
      <c r="G524" s="33" t="s">
        <v>919</v>
      </c>
      <c r="H524" s="33" t="s">
        <v>736</v>
      </c>
      <c r="I524" s="33" t="s">
        <v>451</v>
      </c>
      <c r="J524" s="32" t="s">
        <v>1375</v>
      </c>
      <c r="K524" s="55"/>
      <c r="L524" s="32" t="str">
        <f>IFERROR(TRIM(INDEX(_xlfn.TEXTSPLIT(Table3[[#This Row],[Name]],"|"),1,2)),"")</f>
        <v>LoLo</v>
      </c>
    </row>
    <row r="525" spans="1:12">
      <c r="A525" s="52" t="s">
        <v>1167</v>
      </c>
      <c r="B525" s="10" t="s">
        <v>2204</v>
      </c>
      <c r="C525" s="52" t="s">
        <v>1409</v>
      </c>
      <c r="D525" s="52" t="str">
        <f t="shared" si="16"/>
        <v>FRADE-PBA-2350 (HP Compressor Trem 2)Flow - Primary Seal Gas to Flare NDE (1)|LoLo</v>
      </c>
      <c r="E525" s="89" t="str">
        <f t="shared" si="17"/>
        <v>LoLo</v>
      </c>
      <c r="F525" s="52"/>
      <c r="G525" s="52" t="s">
        <v>919</v>
      </c>
      <c r="H525" s="52" t="s">
        <v>736</v>
      </c>
      <c r="I525" s="52" t="s">
        <v>451</v>
      </c>
      <c r="J525" s="90" t="s">
        <v>1375</v>
      </c>
      <c r="K525" s="55"/>
      <c r="L525" s="90" t="str">
        <f>IFERROR(TRIM(INDEX(_xlfn.TEXTSPLIT(Table3[[#This Row],[Name]],"|"),1,2)),"")</f>
        <v>Pre-alarm Lo</v>
      </c>
    </row>
    <row r="526" spans="1:12">
      <c r="A526" s="33" t="s">
        <v>1167</v>
      </c>
      <c r="B526" s="10" t="s">
        <v>2204</v>
      </c>
      <c r="C526" s="33" t="s">
        <v>1414</v>
      </c>
      <c r="D526" s="52" t="str">
        <f t="shared" si="16"/>
        <v>FRADE-PBA-2350 (HP Compressor Trem 2)Keyphasor - Gear Casing HS Shaft</v>
      </c>
      <c r="E526" s="89" t="str">
        <f t="shared" si="17"/>
        <v/>
      </c>
      <c r="F526" s="52" t="str">
        <f>VLOOKUP(D526,REF!$AA$1:$AB$149,2,0)</f>
        <v>FRTS-071-XE-1798</v>
      </c>
      <c r="G526" s="55"/>
      <c r="H526" s="33" t="s">
        <v>474</v>
      </c>
      <c r="I526" s="33" t="s">
        <v>474</v>
      </c>
      <c r="J526" s="32" t="s">
        <v>773</v>
      </c>
      <c r="K526" s="55"/>
      <c r="L526" s="32" t="str">
        <f>IFERROR(TRIM(INDEX(_xlfn.TEXTSPLIT(Table3[[#This Row],[Name]],"|"),1,2)),"")</f>
        <v/>
      </c>
    </row>
    <row r="527" spans="1:12">
      <c r="A527" s="52" t="s">
        <v>1167</v>
      </c>
      <c r="B527" s="10" t="s">
        <v>2204</v>
      </c>
      <c r="C527" s="52" t="s">
        <v>1417</v>
      </c>
      <c r="D527" s="52" t="str">
        <f t="shared" si="16"/>
        <v>FRADE-PBA-2350 (HP Compressor Trem 2)Keyphasor - Gear Casing LS Shaft</v>
      </c>
      <c r="E527" s="89" t="str">
        <f t="shared" si="17"/>
        <v/>
      </c>
      <c r="F527" s="52" t="str">
        <f>VLOOKUP(D527,REF!$AA$1:$AB$149,2,0)</f>
        <v>FRTS-071-XE-1719</v>
      </c>
      <c r="G527" s="55"/>
      <c r="H527" s="52" t="s">
        <v>474</v>
      </c>
      <c r="I527" s="52" t="s">
        <v>474</v>
      </c>
      <c r="J527" s="90" t="s">
        <v>773</v>
      </c>
      <c r="K527" s="55"/>
      <c r="L527" s="90" t="str">
        <f>IFERROR(TRIM(INDEX(_xlfn.TEXTSPLIT(Table3[[#This Row],[Name]],"|"),1,2)),"")</f>
        <v>Hi</v>
      </c>
    </row>
    <row r="528" spans="1:12">
      <c r="A528" s="33" t="s">
        <v>1167</v>
      </c>
      <c r="B528" s="10" t="s">
        <v>2204</v>
      </c>
      <c r="C528" s="33" t="s">
        <v>1445</v>
      </c>
      <c r="D528" s="52" t="str">
        <f t="shared" si="16"/>
        <v>FRADE-PBA-2350 (HP Compressor Trem 2)Pressure - Primary Seal Gas Injection</v>
      </c>
      <c r="E528" s="89" t="str">
        <f t="shared" si="17"/>
        <v/>
      </c>
      <c r="F528" s="52" t="str">
        <f>VLOOKUP(D528,REF!$AA$1:$AB$149,2,0)</f>
        <v>FRTS-PT-1757A</v>
      </c>
      <c r="G528" s="33"/>
      <c r="H528" s="33" t="s">
        <v>451</v>
      </c>
      <c r="I528" s="33" t="s">
        <v>451</v>
      </c>
      <c r="J528" s="32"/>
      <c r="K528" s="33"/>
      <c r="L528" s="32" t="str">
        <f>IFERROR(TRIM(INDEX(_xlfn.TEXTSPLIT(Table3[[#This Row],[Name]],"|"),1,2)),"")</f>
        <v>HiHi</v>
      </c>
    </row>
    <row r="529" spans="1:12">
      <c r="A529" s="52" t="s">
        <v>1167</v>
      </c>
      <c r="B529" s="10" t="s">
        <v>2204</v>
      </c>
      <c r="C529" s="52" t="s">
        <v>1447</v>
      </c>
      <c r="D529" s="52" t="str">
        <f t="shared" si="16"/>
        <v>FRADE-PBA-2350 (HP Compressor Trem 2)Pressure - Primary Seal Gas Injection|Hi</v>
      </c>
      <c r="E529" s="89" t="str">
        <f t="shared" si="17"/>
        <v>Hi</v>
      </c>
      <c r="F529" s="52"/>
      <c r="G529" s="52"/>
      <c r="H529" s="52" t="s">
        <v>736</v>
      </c>
      <c r="I529" s="52" t="s">
        <v>451</v>
      </c>
      <c r="J529" s="90"/>
      <c r="K529" s="52"/>
      <c r="L529" s="90" t="str">
        <f>IFERROR(TRIM(INDEX(_xlfn.TEXTSPLIT(Table3[[#This Row],[Name]],"|"),1,2)),"")</f>
        <v>Pre-alarm Hi</v>
      </c>
    </row>
    <row r="530" spans="1:12">
      <c r="A530" s="33" t="s">
        <v>1167</v>
      </c>
      <c r="B530" s="10" t="s">
        <v>2204</v>
      </c>
      <c r="C530" s="33" t="s">
        <v>1448</v>
      </c>
      <c r="D530" s="52" t="str">
        <f t="shared" si="16"/>
        <v>FRADE-PBA-2350 (HP Compressor Trem 2)Pressure - Primary Seal Gas Injection|HiHi</v>
      </c>
      <c r="E530" s="89" t="str">
        <f t="shared" si="17"/>
        <v>HiHi</v>
      </c>
      <c r="F530" s="33"/>
      <c r="G530" s="33"/>
      <c r="H530" s="33" t="s">
        <v>736</v>
      </c>
      <c r="I530" s="33" t="s">
        <v>451</v>
      </c>
      <c r="J530" s="32"/>
      <c r="K530" s="33"/>
      <c r="L530" s="32" t="str">
        <f>IFERROR(TRIM(INDEX(_xlfn.TEXTSPLIT(Table3[[#This Row],[Name]],"|"),1,2)),"")</f>
        <v/>
      </c>
    </row>
    <row r="531" spans="1:12">
      <c r="A531" s="52" t="s">
        <v>1167</v>
      </c>
      <c r="B531" s="10" t="s">
        <v>2204</v>
      </c>
      <c r="C531" s="52" t="s">
        <v>1449</v>
      </c>
      <c r="D531" s="52" t="str">
        <f t="shared" si="16"/>
        <v>FRADE-PBA-2350 (HP Compressor Trem 2)Pressure - Primary Seal Gas Injection|Lo</v>
      </c>
      <c r="E531" s="89" t="str">
        <f t="shared" si="17"/>
        <v>Lo</v>
      </c>
      <c r="F531" s="52"/>
      <c r="G531" s="52"/>
      <c r="H531" s="52" t="s">
        <v>736</v>
      </c>
      <c r="I531" s="52" t="s">
        <v>451</v>
      </c>
      <c r="J531" s="90"/>
      <c r="K531" s="52"/>
      <c r="L531" s="90" t="str">
        <f>IFERROR(TRIM(INDEX(_xlfn.TEXTSPLIT(Table3[[#This Row],[Name]],"|"),1,2)),"")</f>
        <v>Hi</v>
      </c>
    </row>
    <row r="532" spans="1:12">
      <c r="A532" s="33" t="s">
        <v>1167</v>
      </c>
      <c r="B532" s="10" t="s">
        <v>2204</v>
      </c>
      <c r="C532" s="33" t="s">
        <v>1450</v>
      </c>
      <c r="D532" s="52" t="str">
        <f t="shared" si="16"/>
        <v>FRADE-PBA-2350 (HP Compressor Trem 2)Pressure - Primary Seal Gas Injection|LoLo</v>
      </c>
      <c r="E532" s="89" t="str">
        <f t="shared" si="17"/>
        <v>LoLo</v>
      </c>
      <c r="F532" s="33"/>
      <c r="G532" s="33"/>
      <c r="H532" s="33" t="s">
        <v>736</v>
      </c>
      <c r="I532" s="33" t="s">
        <v>451</v>
      </c>
      <c r="J532" s="32"/>
      <c r="K532" s="33"/>
      <c r="L532" s="32" t="str">
        <f>IFERROR(TRIM(INDEX(_xlfn.TEXTSPLIT(Table3[[#This Row],[Name]],"|"),1,2)),"")</f>
        <v>HiHi</v>
      </c>
    </row>
    <row r="533" spans="1:12">
      <c r="A533" s="52" t="s">
        <v>1167</v>
      </c>
      <c r="B533" s="10" t="s">
        <v>2204</v>
      </c>
      <c r="C533" s="52" t="s">
        <v>1451</v>
      </c>
      <c r="D533" s="52" t="str">
        <f t="shared" si="16"/>
        <v>FRADE-PBA-2350 (HP Compressor Trem 2)Pressure - Primary Seal Gas Injection|Pre-alarm Hi</v>
      </c>
      <c r="E533" s="89" t="str">
        <f t="shared" si="17"/>
        <v>Pre-alarm Hi</v>
      </c>
      <c r="F533" s="52"/>
      <c r="G533" s="52"/>
      <c r="H533" s="52" t="s">
        <v>736</v>
      </c>
      <c r="I533" s="52" t="s">
        <v>451</v>
      </c>
      <c r="J533" s="90"/>
      <c r="K533" s="52"/>
      <c r="L533" s="90" t="str">
        <f>IFERROR(TRIM(INDEX(_xlfn.TEXTSPLIT(Table3[[#This Row],[Name]],"|"),1,2)),"")</f>
        <v>Pre-alarm Hi</v>
      </c>
    </row>
    <row r="534" spans="1:12">
      <c r="A534" s="33" t="s">
        <v>1167</v>
      </c>
      <c r="B534" s="10" t="s">
        <v>2204</v>
      </c>
      <c r="C534" s="33" t="s">
        <v>1452</v>
      </c>
      <c r="D534" s="52" t="str">
        <f t="shared" si="16"/>
        <v>FRADE-PBA-2350 (HP Compressor Trem 2)Pressure - Primary Seal Gas Injection|Pre-alarm Lo</v>
      </c>
      <c r="E534" s="89" t="str">
        <f t="shared" si="17"/>
        <v>Pre-alarm Lo</v>
      </c>
      <c r="F534" s="33"/>
      <c r="G534" s="33"/>
      <c r="H534" s="33" t="s">
        <v>736</v>
      </c>
      <c r="I534" s="33" t="s">
        <v>451</v>
      </c>
      <c r="J534" s="32"/>
      <c r="K534" s="33"/>
      <c r="L534" s="32" t="str">
        <f>IFERROR(TRIM(INDEX(_xlfn.TEXTSPLIT(Table3[[#This Row],[Name]],"|"),1,2)),"")</f>
        <v/>
      </c>
    </row>
    <row r="535" spans="1:12">
      <c r="A535" s="52" t="s">
        <v>1167</v>
      </c>
      <c r="B535" s="10" t="s">
        <v>2204</v>
      </c>
      <c r="C535" s="52" t="s">
        <v>1453</v>
      </c>
      <c r="D535" s="52" t="str">
        <f t="shared" si="16"/>
        <v>FRADE-PBA-2350 (HP Compressor Trem 2)Pressure - Primary Seal Gas Injection (2)</v>
      </c>
      <c r="E535" s="89" t="str">
        <f t="shared" si="17"/>
        <v/>
      </c>
      <c r="F535" s="52" t="str">
        <f>VLOOKUP(D535,REF!$AA$1:$AB$149,2,0)</f>
        <v>FRTS-PIT-1757B</v>
      </c>
      <c r="G535" s="52"/>
      <c r="H535" s="52" t="s">
        <v>451</v>
      </c>
      <c r="I535" s="52" t="s">
        <v>451</v>
      </c>
      <c r="J535" s="90"/>
      <c r="K535" s="52"/>
      <c r="L535" s="90" t="str">
        <f>IFERROR(TRIM(INDEX(_xlfn.TEXTSPLIT(Table3[[#This Row],[Name]],"|"),1,2)),"")</f>
        <v>Hi</v>
      </c>
    </row>
    <row r="536" spans="1:12">
      <c r="A536" s="33" t="s">
        <v>1167</v>
      </c>
      <c r="B536" s="10" t="s">
        <v>2204</v>
      </c>
      <c r="C536" s="33" t="s">
        <v>1455</v>
      </c>
      <c r="D536" s="52" t="str">
        <f t="shared" si="16"/>
        <v>FRADE-PBA-2350 (HP Compressor Trem 2)Pressure - Primary Seal Gas Injection (2)|Hi</v>
      </c>
      <c r="E536" s="89" t="str">
        <f t="shared" si="17"/>
        <v>Hi</v>
      </c>
      <c r="F536" s="33"/>
      <c r="G536" s="33"/>
      <c r="H536" s="33" t="s">
        <v>736</v>
      </c>
      <c r="I536" s="33" t="s">
        <v>451</v>
      </c>
      <c r="J536" s="32"/>
      <c r="K536" s="33"/>
      <c r="L536" s="32" t="str">
        <f>IFERROR(TRIM(INDEX(_xlfn.TEXTSPLIT(Table3[[#This Row],[Name]],"|"),1,2)),"")</f>
        <v>HiHi</v>
      </c>
    </row>
    <row r="537" spans="1:12">
      <c r="A537" s="52" t="s">
        <v>1167</v>
      </c>
      <c r="B537" s="10" t="s">
        <v>2204</v>
      </c>
      <c r="C537" s="52" t="s">
        <v>1456</v>
      </c>
      <c r="D537" s="52" t="str">
        <f t="shared" si="16"/>
        <v>FRADE-PBA-2350 (HP Compressor Trem 2)Pressure - Primary Seal Gas Injection (2)|HiHi</v>
      </c>
      <c r="E537" s="89" t="str">
        <f t="shared" si="17"/>
        <v>HiHi</v>
      </c>
      <c r="F537" s="52"/>
      <c r="G537" s="52"/>
      <c r="H537" s="52" t="s">
        <v>736</v>
      </c>
      <c r="I537" s="52" t="s">
        <v>451</v>
      </c>
      <c r="J537" s="90"/>
      <c r="K537" s="52"/>
      <c r="L537" s="90" t="str">
        <f>IFERROR(TRIM(INDEX(_xlfn.TEXTSPLIT(Table3[[#This Row],[Name]],"|"),1,2)),"")</f>
        <v>Lo</v>
      </c>
    </row>
    <row r="538" spans="1:12">
      <c r="A538" s="33" t="s">
        <v>1167</v>
      </c>
      <c r="B538" s="10" t="s">
        <v>2204</v>
      </c>
      <c r="C538" s="33" t="s">
        <v>1457</v>
      </c>
      <c r="D538" s="52" t="str">
        <f t="shared" si="16"/>
        <v>FRADE-PBA-2350 (HP Compressor Trem 2)Pressure - Primary Seal Gas Injection (2)|Lo</v>
      </c>
      <c r="E538" s="89" t="str">
        <f t="shared" si="17"/>
        <v>Lo</v>
      </c>
      <c r="F538" s="33"/>
      <c r="G538" s="33"/>
      <c r="H538" s="33" t="s">
        <v>736</v>
      </c>
      <c r="I538" s="33" t="s">
        <v>451</v>
      </c>
      <c r="J538" s="32"/>
      <c r="K538" s="33"/>
      <c r="L538" s="32" t="str">
        <f>IFERROR(TRIM(INDEX(_xlfn.TEXTSPLIT(Table3[[#This Row],[Name]],"|"),1,2)),"")</f>
        <v>LoLo</v>
      </c>
    </row>
    <row r="539" spans="1:12">
      <c r="A539" s="52" t="s">
        <v>1167</v>
      </c>
      <c r="B539" s="10" t="s">
        <v>2204</v>
      </c>
      <c r="C539" s="52" t="s">
        <v>1458</v>
      </c>
      <c r="D539" s="52" t="str">
        <f t="shared" si="16"/>
        <v>FRADE-PBA-2350 (HP Compressor Trem 2)Pressure - Primary Seal Gas Injection (2)|LoLo</v>
      </c>
      <c r="E539" s="89" t="str">
        <f t="shared" si="17"/>
        <v>LoLo</v>
      </c>
      <c r="F539" s="52"/>
      <c r="G539" s="52"/>
      <c r="H539" s="52" t="s">
        <v>736</v>
      </c>
      <c r="I539" s="52" t="s">
        <v>451</v>
      </c>
      <c r="J539" s="90"/>
      <c r="K539" s="52"/>
      <c r="L539" s="90" t="str">
        <f>IFERROR(TRIM(INDEX(_xlfn.TEXTSPLIT(Table3[[#This Row],[Name]],"|"),1,2)),"")</f>
        <v>Pre-alarm Hi</v>
      </c>
    </row>
    <row r="540" spans="1:12">
      <c r="A540" s="33" t="s">
        <v>1167</v>
      </c>
      <c r="B540" s="10" t="s">
        <v>2204</v>
      </c>
      <c r="C540" s="33" t="s">
        <v>1459</v>
      </c>
      <c r="D540" s="52" t="str">
        <f t="shared" si="16"/>
        <v>FRADE-PBA-2350 (HP Compressor Trem 2)Pressure - Primary Seal Gas Injection (2)|Pre-alarm Hi</v>
      </c>
      <c r="E540" s="89" t="str">
        <f t="shared" si="17"/>
        <v>Pre-alarm Hi</v>
      </c>
      <c r="F540" s="33"/>
      <c r="G540" s="33"/>
      <c r="H540" s="33" t="s">
        <v>736</v>
      </c>
      <c r="I540" s="33" t="s">
        <v>451</v>
      </c>
      <c r="J540" s="32"/>
      <c r="K540" s="33"/>
      <c r="L540" s="32" t="str">
        <f>IFERROR(TRIM(INDEX(_xlfn.TEXTSPLIT(Table3[[#This Row],[Name]],"|"),1,2)),"")</f>
        <v>Pre-alarm Lo</v>
      </c>
    </row>
    <row r="541" spans="1:12">
      <c r="A541" s="52" t="s">
        <v>1167</v>
      </c>
      <c r="B541" s="10" t="s">
        <v>2204</v>
      </c>
      <c r="C541" s="52" t="s">
        <v>1460</v>
      </c>
      <c r="D541" s="52" t="str">
        <f t="shared" si="16"/>
        <v>FRADE-PBA-2350 (HP Compressor Trem 2)Pressure - Primary Seal Gas Injection (2)|Pre-alarm Lo</v>
      </c>
      <c r="E541" s="89" t="str">
        <f t="shared" si="17"/>
        <v>Pre-alarm Lo</v>
      </c>
      <c r="F541" s="52"/>
      <c r="G541" s="52"/>
      <c r="H541" s="52" t="s">
        <v>736</v>
      </c>
      <c r="I541" s="52" t="s">
        <v>451</v>
      </c>
      <c r="J541" s="90"/>
      <c r="K541" s="52"/>
      <c r="L541" s="90" t="str">
        <f>IFERROR(TRIM(INDEX(_xlfn.TEXTSPLIT(Table3[[#This Row],[Name]],"|"),1,2)),"")</f>
        <v/>
      </c>
    </row>
    <row r="542" spans="1:12">
      <c r="A542" s="33" t="s">
        <v>1167</v>
      </c>
      <c r="B542" s="10" t="s">
        <v>2204</v>
      </c>
      <c r="C542" s="33" t="s">
        <v>1505</v>
      </c>
      <c r="D542" s="52" t="str">
        <f t="shared" si="16"/>
        <v>FRADE-PBA-2350 (HP Compressor Trem 2)Pressure - Secondary Seal Gas to Vent DE</v>
      </c>
      <c r="E542" s="89" t="str">
        <f t="shared" si="17"/>
        <v/>
      </c>
      <c r="F542" s="52" t="str">
        <f>VLOOKUP(D542,REF!$AA$1:$AB$149,2,0)</f>
        <v>FRTS-PT-1771A</v>
      </c>
      <c r="G542" s="33"/>
      <c r="H542" s="33" t="s">
        <v>451</v>
      </c>
      <c r="I542" s="33" t="s">
        <v>451</v>
      </c>
      <c r="J542" s="32"/>
      <c r="K542" s="33"/>
      <c r="L542" s="32" t="str">
        <f>IFERROR(TRIM(INDEX(_xlfn.TEXTSPLIT(Table3[[#This Row],[Name]],"|"),1,2)),"")</f>
        <v>Hi</v>
      </c>
    </row>
    <row r="543" spans="1:12">
      <c r="A543" s="52" t="s">
        <v>1167</v>
      </c>
      <c r="B543" s="10" t="s">
        <v>2204</v>
      </c>
      <c r="C543" s="52" t="s">
        <v>1507</v>
      </c>
      <c r="D543" s="52" t="str">
        <f t="shared" si="16"/>
        <v>FRADE-PBA-2350 (HP Compressor Trem 2)Pressure - Secondary Seal Gas to Vent DE|Hi</v>
      </c>
      <c r="E543" s="89" t="str">
        <f t="shared" si="17"/>
        <v>Hi</v>
      </c>
      <c r="F543" s="52"/>
      <c r="G543" s="52"/>
      <c r="H543" s="52" t="s">
        <v>736</v>
      </c>
      <c r="I543" s="52" t="s">
        <v>451</v>
      </c>
      <c r="J543" s="90"/>
      <c r="K543" s="52"/>
      <c r="L543" s="90" t="str">
        <f>IFERROR(TRIM(INDEX(_xlfn.TEXTSPLIT(Table3[[#This Row],[Name]],"|"),1,2)),"")</f>
        <v>HiHi</v>
      </c>
    </row>
    <row r="544" spans="1:12">
      <c r="A544" s="33" t="s">
        <v>1167</v>
      </c>
      <c r="B544" s="10" t="s">
        <v>2204</v>
      </c>
      <c r="C544" s="33" t="s">
        <v>1508</v>
      </c>
      <c r="D544" s="52" t="str">
        <f t="shared" si="16"/>
        <v>FRADE-PBA-2350 (HP Compressor Trem 2)Pressure - Secondary Seal Gas to Vent DE|HiHi</v>
      </c>
      <c r="E544" s="89" t="str">
        <f t="shared" si="17"/>
        <v>HiHi</v>
      </c>
      <c r="F544" s="33"/>
      <c r="G544" s="33"/>
      <c r="H544" s="33" t="s">
        <v>736</v>
      </c>
      <c r="I544" s="33" t="s">
        <v>451</v>
      </c>
      <c r="J544" s="32"/>
      <c r="K544" s="33"/>
      <c r="L544" s="32" t="str">
        <f>IFERROR(TRIM(INDEX(_xlfn.TEXTSPLIT(Table3[[#This Row],[Name]],"|"),1,2)),"")</f>
        <v>Lo</v>
      </c>
    </row>
    <row r="545" spans="1:12">
      <c r="A545" s="52" t="s">
        <v>1167</v>
      </c>
      <c r="B545" s="10" t="s">
        <v>2204</v>
      </c>
      <c r="C545" s="52" t="s">
        <v>1509</v>
      </c>
      <c r="D545" s="52" t="str">
        <f t="shared" si="16"/>
        <v>FRADE-PBA-2350 (HP Compressor Trem 2)Pressure - Secondary Seal Gas to Vent DE|Pre-alarm Hi</v>
      </c>
      <c r="E545" s="89" t="str">
        <f t="shared" si="17"/>
        <v>Pre-alarm Hi</v>
      </c>
      <c r="F545" s="52"/>
      <c r="G545" s="52"/>
      <c r="H545" s="52" t="s">
        <v>736</v>
      </c>
      <c r="I545" s="52" t="s">
        <v>451</v>
      </c>
      <c r="J545" s="90"/>
      <c r="K545" s="52"/>
      <c r="L545" s="90" t="str">
        <f>IFERROR(TRIM(INDEX(_xlfn.TEXTSPLIT(Table3[[#This Row],[Name]],"|"),1,2)),"")</f>
        <v>LoLo</v>
      </c>
    </row>
    <row r="546" spans="1:12">
      <c r="A546" s="33" t="s">
        <v>1167</v>
      </c>
      <c r="B546" s="10" t="s">
        <v>2204</v>
      </c>
      <c r="C546" s="33" t="s">
        <v>1510</v>
      </c>
      <c r="D546" s="52" t="str">
        <f t="shared" si="16"/>
        <v>FRADE-PBA-2350 (HP Compressor Trem 2)Pressure - Secondary Seal Gas to Vent NDE</v>
      </c>
      <c r="E546" s="89" t="str">
        <f t="shared" si="17"/>
        <v/>
      </c>
      <c r="F546" s="52" t="str">
        <f>VLOOKUP(D546,REF!$AA$1:$AB$149,2,0)</f>
        <v>FRTS-PT-1772A</v>
      </c>
      <c r="G546" s="33"/>
      <c r="H546" s="33" t="s">
        <v>451</v>
      </c>
      <c r="I546" s="33" t="s">
        <v>451</v>
      </c>
      <c r="J546" s="32"/>
      <c r="K546" s="33"/>
      <c r="L546" s="32" t="str">
        <f>IFERROR(TRIM(INDEX(_xlfn.TEXTSPLIT(Table3[[#This Row],[Name]],"|"),1,2)),"")</f>
        <v>Pre-alarm Hi</v>
      </c>
    </row>
    <row r="547" spans="1:12">
      <c r="A547" s="52" t="s">
        <v>1167</v>
      </c>
      <c r="B547" s="10" t="s">
        <v>2204</v>
      </c>
      <c r="C547" s="52" t="s">
        <v>1512</v>
      </c>
      <c r="D547" s="52" t="str">
        <f t="shared" si="16"/>
        <v>FRADE-PBA-2350 (HP Compressor Trem 2)Pressure - Secondary Seal Gas to Vent NDE|Hi</v>
      </c>
      <c r="E547" s="89" t="str">
        <f t="shared" si="17"/>
        <v>Hi</v>
      </c>
      <c r="F547" s="52"/>
      <c r="G547" s="52"/>
      <c r="H547" s="52" t="s">
        <v>736</v>
      </c>
      <c r="I547" s="52" t="s">
        <v>451</v>
      </c>
      <c r="J547" s="90"/>
      <c r="K547" s="52"/>
      <c r="L547" s="90" t="str">
        <f>IFERROR(TRIM(INDEX(_xlfn.TEXTSPLIT(Table3[[#This Row],[Name]],"|"),1,2)),"")</f>
        <v>Pre-alarm Lo</v>
      </c>
    </row>
    <row r="548" spans="1:12">
      <c r="A548" s="33" t="s">
        <v>1167</v>
      </c>
      <c r="B548" s="10" t="s">
        <v>2204</v>
      </c>
      <c r="C548" s="33" t="s">
        <v>1513</v>
      </c>
      <c r="D548" s="52" t="str">
        <f t="shared" si="16"/>
        <v>FRADE-PBA-2350 (HP Compressor Trem 2)Pressure - Secondary Seal Gas to Vent NDE|HiHi</v>
      </c>
      <c r="E548" s="89" t="str">
        <f t="shared" si="17"/>
        <v>HiHi</v>
      </c>
      <c r="F548" s="33"/>
      <c r="G548" s="33"/>
      <c r="H548" s="33" t="s">
        <v>736</v>
      </c>
      <c r="I548" s="33" t="s">
        <v>451</v>
      </c>
      <c r="J548" s="32"/>
      <c r="K548" s="33"/>
      <c r="L548" s="32" t="str">
        <f>IFERROR(TRIM(INDEX(_xlfn.TEXTSPLIT(Table3[[#This Row],[Name]],"|"),1,2)),"")</f>
        <v/>
      </c>
    </row>
    <row r="549" spans="1:12">
      <c r="A549" s="52" t="s">
        <v>1167</v>
      </c>
      <c r="B549" s="10" t="s">
        <v>2204</v>
      </c>
      <c r="C549" s="52" t="s">
        <v>1514</v>
      </c>
      <c r="D549" s="52" t="str">
        <f t="shared" si="16"/>
        <v>FRADE-PBA-2350 (HP Compressor Trem 2)Pressure - Secondary Seal Gas to Vent NDE|Pre-alarm Hi</v>
      </c>
      <c r="E549" s="89" t="str">
        <f t="shared" si="17"/>
        <v>Pre-alarm Hi</v>
      </c>
      <c r="F549" s="52"/>
      <c r="G549" s="52"/>
      <c r="H549" s="52" t="s">
        <v>736</v>
      </c>
      <c r="I549" s="52" t="s">
        <v>451</v>
      </c>
      <c r="J549" s="90"/>
      <c r="K549" s="52"/>
      <c r="L549" s="90" t="str">
        <f>IFERROR(TRIM(INDEX(_xlfn.TEXTSPLIT(Table3[[#This Row],[Name]],"|"),1,2)),"")</f>
        <v>Hi</v>
      </c>
    </row>
    <row r="550" spans="1:12">
      <c r="A550" s="33" t="s">
        <v>1167</v>
      </c>
      <c r="B550" s="10" t="s">
        <v>2204</v>
      </c>
      <c r="C550" s="33" t="s">
        <v>1515</v>
      </c>
      <c r="D550" s="52" t="str">
        <f t="shared" si="16"/>
        <v>FRADE-PBA-2350 (HP Compressor Trem 2)Pressure - Separation Gas Injection (1)</v>
      </c>
      <c r="E550" s="89" t="str">
        <f t="shared" si="17"/>
        <v/>
      </c>
      <c r="F550" s="52" t="str">
        <f>VLOOKUP(D550,REF!$AA$1:$AB$149,2,0)</f>
        <v>FRTS-PT-1752A</v>
      </c>
      <c r="G550" s="33" t="s">
        <v>932</v>
      </c>
      <c r="H550" s="33" t="s">
        <v>451</v>
      </c>
      <c r="I550" s="33" t="s">
        <v>451</v>
      </c>
      <c r="J550" s="32"/>
      <c r="K550" s="33"/>
      <c r="L550" s="32" t="str">
        <f>IFERROR(TRIM(INDEX(_xlfn.TEXTSPLIT(Table3[[#This Row],[Name]],"|"),1,2)),"")</f>
        <v>HiHi</v>
      </c>
    </row>
    <row r="551" spans="1:12">
      <c r="A551" s="52" t="s">
        <v>1167</v>
      </c>
      <c r="B551" s="10" t="s">
        <v>2204</v>
      </c>
      <c r="C551" s="52" t="s">
        <v>1517</v>
      </c>
      <c r="D551" s="52" t="str">
        <f t="shared" si="16"/>
        <v>FRADE-PBA-2350 (HP Compressor Trem 2)Pressure - Separation Gas Injection (1)|Hi</v>
      </c>
      <c r="E551" s="89" t="str">
        <f t="shared" si="17"/>
        <v>Hi</v>
      </c>
      <c r="F551" s="52"/>
      <c r="G551" s="52" t="s">
        <v>932</v>
      </c>
      <c r="H551" s="52" t="s">
        <v>736</v>
      </c>
      <c r="I551" s="52" t="s">
        <v>451</v>
      </c>
      <c r="J551" s="90"/>
      <c r="K551" s="52"/>
      <c r="L551" s="90" t="str">
        <f>IFERROR(TRIM(INDEX(_xlfn.TEXTSPLIT(Table3[[#This Row],[Name]],"|"),1,2)),"")</f>
        <v>Lo</v>
      </c>
    </row>
    <row r="552" spans="1:12">
      <c r="A552" s="33" t="s">
        <v>1167</v>
      </c>
      <c r="B552" s="10" t="s">
        <v>2204</v>
      </c>
      <c r="C552" s="33" t="s">
        <v>1518</v>
      </c>
      <c r="D552" s="52" t="str">
        <f t="shared" si="16"/>
        <v>FRADE-PBA-2350 (HP Compressor Trem 2)Pressure - Separation Gas Injection (1)|HiHi</v>
      </c>
      <c r="E552" s="89" t="str">
        <f t="shared" si="17"/>
        <v>HiHi</v>
      </c>
      <c r="F552" s="33"/>
      <c r="G552" s="33" t="s">
        <v>932</v>
      </c>
      <c r="H552" s="33" t="s">
        <v>736</v>
      </c>
      <c r="I552" s="33" t="s">
        <v>451</v>
      </c>
      <c r="J552" s="32"/>
      <c r="K552" s="33"/>
      <c r="L552" s="32" t="str">
        <f>IFERROR(TRIM(INDEX(_xlfn.TEXTSPLIT(Table3[[#This Row],[Name]],"|"),1,2)),"")</f>
        <v>LoLo</v>
      </c>
    </row>
    <row r="553" spans="1:12">
      <c r="A553" s="52" t="s">
        <v>1167</v>
      </c>
      <c r="B553" s="10" t="s">
        <v>2204</v>
      </c>
      <c r="C553" s="52" t="s">
        <v>1519</v>
      </c>
      <c r="D553" s="52" t="str">
        <f t="shared" si="16"/>
        <v>FRADE-PBA-2350 (HP Compressor Trem 2)Pressure - Separation Gas Injection (1)|Lo</v>
      </c>
      <c r="E553" s="89" t="str">
        <f t="shared" si="17"/>
        <v>Lo</v>
      </c>
      <c r="F553" s="52"/>
      <c r="G553" s="52" t="s">
        <v>932</v>
      </c>
      <c r="H553" s="52" t="s">
        <v>736</v>
      </c>
      <c r="I553" s="52" t="s">
        <v>451</v>
      </c>
      <c r="J553" s="90"/>
      <c r="K553" s="52"/>
      <c r="L553" s="90" t="str">
        <f>IFERROR(TRIM(INDEX(_xlfn.TEXTSPLIT(Table3[[#This Row],[Name]],"|"),1,2)),"")</f>
        <v/>
      </c>
    </row>
    <row r="554" spans="1:12">
      <c r="A554" s="33" t="s">
        <v>1167</v>
      </c>
      <c r="B554" s="10" t="s">
        <v>2204</v>
      </c>
      <c r="C554" s="33" t="s">
        <v>1520</v>
      </c>
      <c r="D554" s="52" t="str">
        <f t="shared" si="16"/>
        <v>FRADE-PBA-2350 (HP Compressor Trem 2)Pressure - Separation Gas Injection (1)|LoLo</v>
      </c>
      <c r="E554" s="89" t="str">
        <f t="shared" si="17"/>
        <v>LoLo</v>
      </c>
      <c r="F554" s="33">
        <v>20</v>
      </c>
      <c r="G554" s="33" t="s">
        <v>932</v>
      </c>
      <c r="H554" s="33" t="s">
        <v>736</v>
      </c>
      <c r="I554" s="33" t="s">
        <v>451</v>
      </c>
      <c r="J554" s="32"/>
      <c r="K554" s="33"/>
      <c r="L554" s="32" t="str">
        <f>IFERROR(TRIM(INDEX(_xlfn.TEXTSPLIT(Table3[[#This Row],[Name]],"|"),1,2)),"")</f>
        <v/>
      </c>
    </row>
    <row r="555" spans="1:12">
      <c r="A555" s="52" t="s">
        <v>1167</v>
      </c>
      <c r="B555" s="10" t="s">
        <v>2204</v>
      </c>
      <c r="C555" s="52" t="s">
        <v>1521</v>
      </c>
      <c r="D555" s="52" t="str">
        <f t="shared" si="16"/>
        <v>FRADE-PBA-2350 (HP Compressor Trem 2)Pressure - Separation Gas Injection (1)|Pre-alarm Hi</v>
      </c>
      <c r="E555" s="89" t="str">
        <f t="shared" si="17"/>
        <v>Pre-alarm Hi</v>
      </c>
      <c r="F555" s="52"/>
      <c r="G555" s="52" t="s">
        <v>932</v>
      </c>
      <c r="H555" s="52" t="s">
        <v>736</v>
      </c>
      <c r="I555" s="52" t="s">
        <v>451</v>
      </c>
      <c r="J555" s="90"/>
      <c r="K555" s="52"/>
      <c r="L555" s="90" t="str">
        <f>IFERROR(TRIM(INDEX(_xlfn.TEXTSPLIT(Table3[[#This Row],[Name]],"|"),1,2)),"")</f>
        <v/>
      </c>
    </row>
    <row r="556" spans="1:12">
      <c r="A556" s="33" t="s">
        <v>1167</v>
      </c>
      <c r="B556" s="10" t="s">
        <v>2204</v>
      </c>
      <c r="C556" s="33" t="s">
        <v>1522</v>
      </c>
      <c r="D556" s="52" t="str">
        <f t="shared" si="16"/>
        <v>FRADE-PBA-2350 (HP Compressor Trem 2)Pressure - Separation Gas Injection (1)|Pre-alarm Lo</v>
      </c>
      <c r="E556" s="89" t="str">
        <f t="shared" si="17"/>
        <v>Pre-alarm Lo</v>
      </c>
      <c r="F556" s="33"/>
      <c r="G556" s="33" t="s">
        <v>932</v>
      </c>
      <c r="H556" s="33" t="s">
        <v>736</v>
      </c>
      <c r="I556" s="33" t="s">
        <v>451</v>
      </c>
      <c r="J556" s="32"/>
      <c r="K556" s="33"/>
      <c r="L556" s="32" t="str">
        <f>IFERROR(TRIM(INDEX(_xlfn.TEXTSPLIT(Table3[[#This Row],[Name]],"|"),1,2)),"")</f>
        <v>Coefficients</v>
      </c>
    </row>
    <row r="557" spans="1:12">
      <c r="A557" s="52" t="s">
        <v>1167</v>
      </c>
      <c r="B557" s="10" t="s">
        <v>2204</v>
      </c>
      <c r="C557" s="52" t="s">
        <v>1523</v>
      </c>
      <c r="D557" s="52" t="str">
        <f t="shared" si="16"/>
        <v>FRADE-PBA-2350 (HP Compressor Trem 2)Pressure - Separation Gas Injection (2)</v>
      </c>
      <c r="E557" s="89" t="str">
        <f t="shared" si="17"/>
        <v/>
      </c>
      <c r="F557" s="52" t="str">
        <f>VLOOKUP(D557,REF!$AA$1:$AB$149,2,0)</f>
        <v>FRTS-071-PT-1752B</v>
      </c>
      <c r="G557" s="52" t="s">
        <v>932</v>
      </c>
      <c r="H557" s="52" t="s">
        <v>451</v>
      </c>
      <c r="I557" s="52" t="s">
        <v>451</v>
      </c>
      <c r="J557" s="90" t="s">
        <v>773</v>
      </c>
      <c r="K557" s="55"/>
      <c r="L557" s="90" t="str">
        <f>IFERROR(TRIM(INDEX(_xlfn.TEXTSPLIT(Table3[[#This Row],[Name]],"|"),1,2)),"")</f>
        <v>Coefficients</v>
      </c>
    </row>
    <row r="558" spans="1:12">
      <c r="A558" s="33" t="s">
        <v>1167</v>
      </c>
      <c r="B558" s="10" t="s">
        <v>2204</v>
      </c>
      <c r="C558" s="33" t="s">
        <v>1526</v>
      </c>
      <c r="D558" s="52" t="str">
        <f t="shared" si="16"/>
        <v>FRADE-PBA-2350 (HP Compressor Trem 2)Pressure - Separation Gas Injection (2)|Hi</v>
      </c>
      <c r="E558" s="89" t="str">
        <f t="shared" si="17"/>
        <v>Hi</v>
      </c>
      <c r="F558" s="33">
        <v>140</v>
      </c>
      <c r="G558" s="33" t="s">
        <v>932</v>
      </c>
      <c r="H558" s="33" t="s">
        <v>736</v>
      </c>
      <c r="I558" s="33" t="s">
        <v>451</v>
      </c>
      <c r="J558" s="32"/>
      <c r="K558" s="55"/>
      <c r="L558" s="32" t="str">
        <f>IFERROR(TRIM(INDEX(_xlfn.TEXTSPLIT(Table3[[#This Row],[Name]],"|"),1,2)),"")</f>
        <v>Coefficients</v>
      </c>
    </row>
    <row r="559" spans="1:12">
      <c r="A559" s="52" t="s">
        <v>1167</v>
      </c>
      <c r="B559" s="10" t="s">
        <v>2204</v>
      </c>
      <c r="C559" s="52" t="s">
        <v>1527</v>
      </c>
      <c r="D559" s="52" t="str">
        <f t="shared" si="16"/>
        <v>FRADE-PBA-2350 (HP Compressor Trem 2)Pressure - Separation Gas Injection (2)|HiHi</v>
      </c>
      <c r="E559" s="89" t="str">
        <f t="shared" si="17"/>
        <v>HiHi</v>
      </c>
      <c r="F559" s="52"/>
      <c r="G559" s="52" t="s">
        <v>932</v>
      </c>
      <c r="H559" s="52" t="s">
        <v>736</v>
      </c>
      <c r="I559" s="52" t="s">
        <v>451</v>
      </c>
      <c r="J559" s="90"/>
      <c r="K559" s="55"/>
      <c r="L559" s="90" t="str">
        <f>IFERROR(TRIM(INDEX(_xlfn.TEXTSPLIT(Table3[[#This Row],[Name]],"|"),1,2)),"")</f>
        <v>Coefficients</v>
      </c>
    </row>
    <row r="560" spans="1:12">
      <c r="A560" s="33" t="s">
        <v>1167</v>
      </c>
      <c r="B560" s="10" t="s">
        <v>2204</v>
      </c>
      <c r="C560" s="33" t="s">
        <v>1528</v>
      </c>
      <c r="D560" s="52" t="str">
        <f t="shared" si="16"/>
        <v>FRADE-PBA-2350 (HP Compressor Trem 2)Pressure - Separation Gas Injection (2)|Lo</v>
      </c>
      <c r="E560" s="89" t="str">
        <f t="shared" si="17"/>
        <v>Lo</v>
      </c>
      <c r="F560" s="33">
        <v>30</v>
      </c>
      <c r="G560" s="33" t="s">
        <v>932</v>
      </c>
      <c r="H560" s="33" t="s">
        <v>736</v>
      </c>
      <c r="I560" s="33" t="s">
        <v>451</v>
      </c>
      <c r="J560" s="32"/>
      <c r="K560" s="55"/>
      <c r="L560" s="32" t="str">
        <f>IFERROR(TRIM(INDEX(_xlfn.TEXTSPLIT(Table3[[#This Row],[Name]],"|"),1,2)),"")</f>
        <v>Coefficients</v>
      </c>
    </row>
    <row r="561" spans="1:12">
      <c r="A561" s="52" t="s">
        <v>1167</v>
      </c>
      <c r="B561" s="10" t="s">
        <v>2204</v>
      </c>
      <c r="C561" s="52" t="s">
        <v>1529</v>
      </c>
      <c r="D561" s="52" t="str">
        <f t="shared" si="16"/>
        <v>FRADE-PBA-2350 (HP Compressor Trem 2)Pressure - Separation Gas Injection (2)|LoLo</v>
      </c>
      <c r="E561" s="89" t="str">
        <f t="shared" si="17"/>
        <v>LoLo</v>
      </c>
      <c r="F561" s="52"/>
      <c r="G561" s="52" t="s">
        <v>932</v>
      </c>
      <c r="H561" s="52" t="s">
        <v>736</v>
      </c>
      <c r="I561" s="52" t="s">
        <v>451</v>
      </c>
      <c r="J561" s="90"/>
      <c r="K561" s="55"/>
      <c r="L561" s="90" t="str">
        <f>IFERROR(TRIM(INDEX(_xlfn.TEXTSPLIT(Table3[[#This Row],[Name]],"|"),1,2)),"")</f>
        <v>Coefficients</v>
      </c>
    </row>
    <row r="562" spans="1:12">
      <c r="A562" s="33" t="s">
        <v>1167</v>
      </c>
      <c r="B562" s="10" t="s">
        <v>2204</v>
      </c>
      <c r="C562" s="33" t="s">
        <v>1530</v>
      </c>
      <c r="D562" s="52" t="str">
        <f t="shared" si="16"/>
        <v>FRADE-PBA-2350 (HP Compressor Trem 2)Pressure - Separation Gas Injection (2)|Pre-alarm Hi</v>
      </c>
      <c r="E562" s="89" t="str">
        <f t="shared" si="17"/>
        <v>Pre-alarm Hi</v>
      </c>
      <c r="F562" s="33"/>
      <c r="G562" s="33" t="s">
        <v>932</v>
      </c>
      <c r="H562" s="33" t="s">
        <v>736</v>
      </c>
      <c r="I562" s="33" t="s">
        <v>451</v>
      </c>
      <c r="J562" s="32"/>
      <c r="K562" s="55"/>
      <c r="L562" s="32" t="str">
        <f>IFERROR(TRIM(INDEX(_xlfn.TEXTSPLIT(Table3[[#This Row],[Name]],"|"),1,2)),"")</f>
        <v>Coefficients</v>
      </c>
    </row>
    <row r="563" spans="1:12">
      <c r="A563" s="52" t="s">
        <v>1167</v>
      </c>
      <c r="B563" s="10" t="s">
        <v>2204</v>
      </c>
      <c r="C563" s="52" t="s">
        <v>1531</v>
      </c>
      <c r="D563" s="52" t="str">
        <f t="shared" si="16"/>
        <v>FRADE-PBA-2350 (HP Compressor Trem 2)Pressure - Separation Gas Injection (2)|Pre-alarm Lo</v>
      </c>
      <c r="E563" s="89" t="str">
        <f t="shared" si="17"/>
        <v>Pre-alarm Lo</v>
      </c>
      <c r="F563" s="52"/>
      <c r="G563" s="52" t="s">
        <v>932</v>
      </c>
      <c r="H563" s="52" t="s">
        <v>736</v>
      </c>
      <c r="I563" s="52" t="s">
        <v>451</v>
      </c>
      <c r="J563" s="90"/>
      <c r="K563" s="55"/>
      <c r="L563" s="90" t="str">
        <f>IFERROR(TRIM(INDEX(_xlfn.TEXTSPLIT(Table3[[#This Row],[Name]],"|"),1,2)),"")</f>
        <v>Surge Protection Response Line Curve</v>
      </c>
    </row>
    <row r="564" spans="1:12">
      <c r="A564" s="33" t="s">
        <v>1167</v>
      </c>
      <c r="B564" s="10" t="s">
        <v>2204</v>
      </c>
      <c r="C564" s="33" t="s">
        <v>1561</v>
      </c>
      <c r="D564" s="52" t="str">
        <f t="shared" si="16"/>
        <v>FRADE-PBA-2350 (HP Compressor Trem 2)Temperature - Comp DE Bearing (1)</v>
      </c>
      <c r="E564" s="89" t="str">
        <f t="shared" si="17"/>
        <v/>
      </c>
      <c r="F564" s="52" t="str">
        <f>VLOOKUP(D564,REF!$AA$1:$AB$149,2,0)</f>
        <v>FRTS-TI1733A</v>
      </c>
      <c r="G564" s="33" t="s">
        <v>49</v>
      </c>
      <c r="H564" s="33" t="s">
        <v>439</v>
      </c>
      <c r="I564" s="33" t="s">
        <v>439</v>
      </c>
      <c r="J564" s="32"/>
      <c r="K564" s="33"/>
      <c r="L564" s="32" t="str">
        <f>IFERROR(TRIM(INDEX(_xlfn.TEXTSPLIT(Table3[[#This Row],[Name]],"|"),1,2)),"")</f>
        <v>Surge Protection Response Line Datasheet</v>
      </c>
    </row>
    <row r="565" spans="1:12">
      <c r="A565" s="52" t="s">
        <v>1167</v>
      </c>
      <c r="B565" s="10" t="s">
        <v>2204</v>
      </c>
      <c r="C565" s="52" t="s">
        <v>1563</v>
      </c>
      <c r="D565" s="52" t="str">
        <f t="shared" si="16"/>
        <v>FRADE-PBA-2350 (HP Compressor Trem 2)Temperature - Comp DE Bearing (1)|Hi</v>
      </c>
      <c r="E565" s="89" t="str">
        <f t="shared" si="17"/>
        <v>Hi</v>
      </c>
      <c r="F565" s="52"/>
      <c r="G565" s="52" t="s">
        <v>49</v>
      </c>
      <c r="H565" s="52" t="s">
        <v>736</v>
      </c>
      <c r="I565" s="52" t="s">
        <v>439</v>
      </c>
      <c r="J565" s="90"/>
      <c r="K565" s="52"/>
      <c r="L565" s="90" t="str">
        <f>IFERROR(TRIM(INDEX(_xlfn.TEXTSPLIT(Table3[[#This Row],[Name]],"|"),1,2)),"")</f>
        <v>Hi</v>
      </c>
    </row>
    <row r="566" spans="1:12">
      <c r="A566" s="33" t="s">
        <v>1167</v>
      </c>
      <c r="B566" s="10" t="s">
        <v>2204</v>
      </c>
      <c r="C566" s="33" t="s">
        <v>1564</v>
      </c>
      <c r="D566" s="52" t="str">
        <f t="shared" si="16"/>
        <v>FRADE-PBA-2350 (HP Compressor Trem 2)Temperature - Comp DE Bearing (1)|HiHi</v>
      </c>
      <c r="E566" s="89" t="str">
        <f t="shared" si="17"/>
        <v>HiHi</v>
      </c>
      <c r="F566" s="33">
        <v>120</v>
      </c>
      <c r="G566" s="33" t="s">
        <v>49</v>
      </c>
      <c r="H566" s="33" t="s">
        <v>736</v>
      </c>
      <c r="I566" s="33" t="s">
        <v>439</v>
      </c>
      <c r="J566" s="32"/>
      <c r="K566" s="33"/>
      <c r="L566" s="32" t="str">
        <f>IFERROR(TRIM(INDEX(_xlfn.TEXTSPLIT(Table3[[#This Row],[Name]],"|"),1,2)),"")</f>
        <v/>
      </c>
    </row>
    <row r="567" spans="1:12">
      <c r="A567" s="52" t="s">
        <v>1167</v>
      </c>
      <c r="B567" s="10" t="s">
        <v>2204</v>
      </c>
      <c r="C567" s="52" t="s">
        <v>1565</v>
      </c>
      <c r="D567" s="52" t="str">
        <f t="shared" si="16"/>
        <v>FRADE-PBA-2350 (HP Compressor Trem 2)Temperature - Comp DE Bearing (1)|Pre-alarm Hi</v>
      </c>
      <c r="E567" s="89" t="str">
        <f t="shared" si="17"/>
        <v>Pre-alarm Hi</v>
      </c>
      <c r="F567" s="52"/>
      <c r="G567" s="52" t="s">
        <v>49</v>
      </c>
      <c r="H567" s="52" t="s">
        <v>736</v>
      </c>
      <c r="I567" s="52" t="s">
        <v>439</v>
      </c>
      <c r="J567" s="90"/>
      <c r="K567" s="52"/>
      <c r="L567" s="90" t="str">
        <f>IFERROR(TRIM(INDEX(_xlfn.TEXTSPLIT(Table3[[#This Row],[Name]],"|"),1,2)),"")</f>
        <v>Hi</v>
      </c>
    </row>
    <row r="568" spans="1:12">
      <c r="A568" s="33" t="s">
        <v>1167</v>
      </c>
      <c r="B568" s="10" t="s">
        <v>2204</v>
      </c>
      <c r="C568" s="33" t="s">
        <v>1566</v>
      </c>
      <c r="D568" s="52" t="str">
        <f t="shared" si="16"/>
        <v>FRADE-PBA-2350 (HP Compressor Trem 2)Temperature - Comp DE Bearing (2)</v>
      </c>
      <c r="E568" s="89" t="str">
        <f t="shared" si="17"/>
        <v/>
      </c>
      <c r="F568" s="52" t="str">
        <f>VLOOKUP(D568,REF!$AA$1:$AB$149,2,0)</f>
        <v>FRTS-TI1733C</v>
      </c>
      <c r="G568" s="33" t="s">
        <v>49</v>
      </c>
      <c r="H568" s="33" t="s">
        <v>439</v>
      </c>
      <c r="I568" s="33" t="s">
        <v>439</v>
      </c>
      <c r="J568" s="32"/>
      <c r="K568" s="33"/>
      <c r="L568" s="32" t="str">
        <f>IFERROR(TRIM(INDEX(_xlfn.TEXTSPLIT(Table3[[#This Row],[Name]],"|"),1,2)),"")</f>
        <v>HiHi</v>
      </c>
    </row>
    <row r="569" spans="1:12">
      <c r="A569" s="52" t="s">
        <v>1167</v>
      </c>
      <c r="B569" s="10" t="s">
        <v>2204</v>
      </c>
      <c r="C569" s="52" t="s">
        <v>1568</v>
      </c>
      <c r="D569" s="52" t="str">
        <f t="shared" si="16"/>
        <v>FRADE-PBA-2350 (HP Compressor Trem 2)Temperature - Comp DE Bearing (2)|Hi</v>
      </c>
      <c r="E569" s="89" t="str">
        <f t="shared" si="17"/>
        <v>Hi</v>
      </c>
      <c r="F569" s="52">
        <v>110</v>
      </c>
      <c r="G569" s="52" t="s">
        <v>49</v>
      </c>
      <c r="H569" s="52" t="s">
        <v>736</v>
      </c>
      <c r="I569" s="52" t="s">
        <v>439</v>
      </c>
      <c r="J569" s="90"/>
      <c r="K569" s="52"/>
      <c r="L569" s="90" t="str">
        <f>IFERROR(TRIM(INDEX(_xlfn.TEXTSPLIT(Table3[[#This Row],[Name]],"|"),1,2)),"")</f>
        <v>Pre-alarm Hi</v>
      </c>
    </row>
    <row r="570" spans="1:12">
      <c r="A570" s="33" t="s">
        <v>1167</v>
      </c>
      <c r="B570" s="10" t="s">
        <v>2204</v>
      </c>
      <c r="C570" s="33" t="s">
        <v>1569</v>
      </c>
      <c r="D570" s="52" t="str">
        <f t="shared" si="16"/>
        <v>FRADE-PBA-2350 (HP Compressor Trem 2)Temperature - Comp DE Bearing (2)|HiHi</v>
      </c>
      <c r="E570" s="89" t="str">
        <f t="shared" si="17"/>
        <v>HiHi</v>
      </c>
      <c r="F570" s="33"/>
      <c r="G570" s="33" t="s">
        <v>49</v>
      </c>
      <c r="H570" s="33" t="s">
        <v>736</v>
      </c>
      <c r="I570" s="33" t="s">
        <v>439</v>
      </c>
      <c r="J570" s="32"/>
      <c r="K570" s="33"/>
      <c r="L570" s="32" t="str">
        <f>IFERROR(TRIM(INDEX(_xlfn.TEXTSPLIT(Table3[[#This Row],[Name]],"|"),1,2)),"")</f>
        <v/>
      </c>
    </row>
    <row r="571" spans="1:12">
      <c r="A571" s="52" t="s">
        <v>1167</v>
      </c>
      <c r="B571" s="10" t="s">
        <v>2204</v>
      </c>
      <c r="C571" s="52" t="s">
        <v>1570</v>
      </c>
      <c r="D571" s="52" t="str">
        <f t="shared" si="16"/>
        <v>FRADE-PBA-2350 (HP Compressor Trem 2)Temperature - Comp DE Bearing (2)|Pre-alarm Hi</v>
      </c>
      <c r="E571" s="89" t="str">
        <f t="shared" si="17"/>
        <v>Pre-alarm Hi</v>
      </c>
      <c r="F571" s="52"/>
      <c r="G571" s="52" t="s">
        <v>49</v>
      </c>
      <c r="H571" s="52" t="s">
        <v>736</v>
      </c>
      <c r="I571" s="52" t="s">
        <v>439</v>
      </c>
      <c r="J571" s="90"/>
      <c r="K571" s="52"/>
      <c r="L571" s="90" t="str">
        <f>IFERROR(TRIM(INDEX(_xlfn.TEXTSPLIT(Table3[[#This Row],[Name]],"|"),1,2)),"")</f>
        <v>Hi</v>
      </c>
    </row>
    <row r="572" spans="1:12">
      <c r="A572" s="33" t="s">
        <v>1167</v>
      </c>
      <c r="B572" s="10" t="s">
        <v>2204</v>
      </c>
      <c r="C572" s="33" t="s">
        <v>1571</v>
      </c>
      <c r="D572" s="52" t="str">
        <f t="shared" si="16"/>
        <v>FRADE-PBA-2350 (HP Compressor Trem 2)Temperature - Comp NDE Bearing (1)</v>
      </c>
      <c r="E572" s="89" t="str">
        <f t="shared" si="17"/>
        <v/>
      </c>
      <c r="F572" s="52" t="str">
        <f>VLOOKUP(D572,REF!$AA$1:$AB$149,2,0)</f>
        <v>FRTS-TI1734A</v>
      </c>
      <c r="G572" s="33" t="s">
        <v>49</v>
      </c>
      <c r="H572" s="33" t="s">
        <v>439</v>
      </c>
      <c r="I572" s="33" t="s">
        <v>439</v>
      </c>
      <c r="J572" s="32"/>
      <c r="K572" s="33"/>
      <c r="L572" s="32" t="str">
        <f>IFERROR(TRIM(INDEX(_xlfn.TEXTSPLIT(Table3[[#This Row],[Name]],"|"),1,2)),"")</f>
        <v>Lo</v>
      </c>
    </row>
    <row r="573" spans="1:12">
      <c r="A573" s="52" t="s">
        <v>1167</v>
      </c>
      <c r="B573" s="10" t="s">
        <v>2204</v>
      </c>
      <c r="C573" s="52" t="s">
        <v>1573</v>
      </c>
      <c r="D573" s="52" t="str">
        <f t="shared" si="16"/>
        <v>FRADE-PBA-2350 (HP Compressor Trem 2)Temperature - Comp NDE Bearing (1)|Hi</v>
      </c>
      <c r="E573" s="89" t="str">
        <f t="shared" si="17"/>
        <v>Hi</v>
      </c>
      <c r="F573" s="52"/>
      <c r="G573" s="52" t="s">
        <v>49</v>
      </c>
      <c r="H573" s="52" t="s">
        <v>736</v>
      </c>
      <c r="I573" s="52" t="s">
        <v>439</v>
      </c>
      <c r="J573" s="90"/>
      <c r="K573" s="52"/>
      <c r="L573" s="90" t="str">
        <f>IFERROR(TRIM(INDEX(_xlfn.TEXTSPLIT(Table3[[#This Row],[Name]],"|"),1,2)),"")</f>
        <v>Pre-alarm Hi</v>
      </c>
    </row>
    <row r="574" spans="1:12">
      <c r="A574" s="33" t="s">
        <v>1167</v>
      </c>
      <c r="B574" s="10" t="s">
        <v>2204</v>
      </c>
      <c r="C574" s="33" t="s">
        <v>1574</v>
      </c>
      <c r="D574" s="52" t="str">
        <f t="shared" si="16"/>
        <v>FRADE-PBA-2350 (HP Compressor Trem 2)Temperature - Comp NDE Bearing (1)|HiHi</v>
      </c>
      <c r="E574" s="89" t="str">
        <f t="shared" si="17"/>
        <v>HiHi</v>
      </c>
      <c r="F574" s="33">
        <v>120</v>
      </c>
      <c r="G574" s="33" t="s">
        <v>49</v>
      </c>
      <c r="H574" s="33" t="s">
        <v>736</v>
      </c>
      <c r="I574" s="33" t="s">
        <v>439</v>
      </c>
      <c r="J574" s="32"/>
      <c r="K574" s="33"/>
      <c r="L574" s="32" t="str">
        <f>IFERROR(TRIM(INDEX(_xlfn.TEXTSPLIT(Table3[[#This Row],[Name]],"|"),1,2)),"")</f>
        <v>Pre-alarm Lo</v>
      </c>
    </row>
    <row r="575" spans="1:12">
      <c r="A575" s="52" t="s">
        <v>1167</v>
      </c>
      <c r="B575" s="10" t="s">
        <v>2204</v>
      </c>
      <c r="C575" s="52" t="s">
        <v>1575</v>
      </c>
      <c r="D575" s="52" t="str">
        <f t="shared" si="16"/>
        <v>FRADE-PBA-2350 (HP Compressor Trem 2)Temperature - Comp NDE Bearing (1)|Pre-alarm Hi</v>
      </c>
      <c r="E575" s="89" t="str">
        <f t="shared" si="17"/>
        <v>Pre-alarm Hi</v>
      </c>
      <c r="F575" s="52"/>
      <c r="G575" s="52" t="s">
        <v>49</v>
      </c>
      <c r="H575" s="52" t="s">
        <v>736</v>
      </c>
      <c r="I575" s="52" t="s">
        <v>439</v>
      </c>
      <c r="J575" s="90"/>
      <c r="K575" s="52"/>
      <c r="L575" s="90" t="str">
        <f>IFERROR(TRIM(INDEX(_xlfn.TEXTSPLIT(Table3[[#This Row],[Name]],"|"),1,2)),"")</f>
        <v/>
      </c>
    </row>
    <row r="576" spans="1:12">
      <c r="A576" s="33" t="s">
        <v>1167</v>
      </c>
      <c r="B576" s="10" t="s">
        <v>2204</v>
      </c>
      <c r="C576" s="33" t="s">
        <v>1576</v>
      </c>
      <c r="D576" s="52" t="str">
        <f t="shared" si="16"/>
        <v>FRADE-PBA-2350 (HP Compressor Trem 2)Temperature - Comp NDE Bearing (2)</v>
      </c>
      <c r="E576" s="89" t="str">
        <f t="shared" si="17"/>
        <v/>
      </c>
      <c r="F576" s="52" t="str">
        <f>VLOOKUP(D576,REF!$AA$1:$AB$149,2,0)</f>
        <v>FRTS-TI1734C</v>
      </c>
      <c r="G576" s="33" t="s">
        <v>49</v>
      </c>
      <c r="H576" s="33" t="s">
        <v>439</v>
      </c>
      <c r="I576" s="33" t="s">
        <v>439</v>
      </c>
      <c r="J576" s="32"/>
      <c r="K576" s="33"/>
      <c r="L576" s="32" t="str">
        <f>IFERROR(TRIM(INDEX(_xlfn.TEXTSPLIT(Table3[[#This Row],[Name]],"|"),1,2)),"")</f>
        <v/>
      </c>
    </row>
    <row r="577" spans="1:12">
      <c r="A577" s="52" t="s">
        <v>1167</v>
      </c>
      <c r="B577" s="10" t="s">
        <v>2204</v>
      </c>
      <c r="C577" s="52" t="s">
        <v>1578</v>
      </c>
      <c r="D577" s="52" t="str">
        <f t="shared" si="16"/>
        <v>FRADE-PBA-2350 (HP Compressor Trem 2)Temperature - Comp NDE Bearing (2)|Hi</v>
      </c>
      <c r="E577" s="89" t="str">
        <f t="shared" si="17"/>
        <v>Hi</v>
      </c>
      <c r="F577" s="52">
        <v>110</v>
      </c>
      <c r="G577" s="52" t="s">
        <v>49</v>
      </c>
      <c r="H577" s="52" t="s">
        <v>736</v>
      </c>
      <c r="I577" s="52" t="s">
        <v>439</v>
      </c>
      <c r="J577" s="90"/>
      <c r="K577" s="52"/>
      <c r="L577" s="90" t="str">
        <f>IFERROR(TRIM(INDEX(_xlfn.TEXTSPLIT(Table3[[#This Row],[Name]],"|"),1,2)),"")</f>
        <v/>
      </c>
    </row>
    <row r="578" spans="1:12">
      <c r="A578" s="33" t="s">
        <v>1167</v>
      </c>
      <c r="B578" s="10" t="s">
        <v>2204</v>
      </c>
      <c r="C578" s="33" t="s">
        <v>1579</v>
      </c>
      <c r="D578" s="52" t="str">
        <f t="shared" si="16"/>
        <v>FRADE-PBA-2350 (HP Compressor Trem 2)Temperature - Comp NDE Bearing (2)|HiHi</v>
      </c>
      <c r="E578" s="89" t="str">
        <f t="shared" si="17"/>
        <v>HiHi</v>
      </c>
      <c r="F578" s="33"/>
      <c r="G578" s="33" t="s">
        <v>49</v>
      </c>
      <c r="H578" s="33" t="s">
        <v>736</v>
      </c>
      <c r="I578" s="33" t="s">
        <v>439</v>
      </c>
      <c r="J578" s="32"/>
      <c r="K578" s="33"/>
      <c r="L578" s="32" t="str">
        <f>IFERROR(TRIM(INDEX(_xlfn.TEXTSPLIT(Table3[[#This Row],[Name]],"|"),1,2)),"")</f>
        <v>Hi</v>
      </c>
    </row>
    <row r="579" spans="1:12">
      <c r="A579" s="52" t="s">
        <v>1167</v>
      </c>
      <c r="B579" s="10" t="s">
        <v>2204</v>
      </c>
      <c r="C579" s="52" t="s">
        <v>1580</v>
      </c>
      <c r="D579" s="52" t="str">
        <f t="shared" ref="D579:D642" si="18">_xlfn.CONCAT(B579,C579)</f>
        <v>FRADE-PBA-2350 (HP Compressor Trem 2)Temperature - Comp NDE Bearing (2)|Pre-alarm Hi</v>
      </c>
      <c r="E579" s="89" t="str">
        <f t="shared" si="17"/>
        <v>Pre-alarm Hi</v>
      </c>
      <c r="F579" s="52"/>
      <c r="G579" s="52" t="s">
        <v>49</v>
      </c>
      <c r="H579" s="52" t="s">
        <v>736</v>
      </c>
      <c r="I579" s="52" t="s">
        <v>439</v>
      </c>
      <c r="J579" s="90"/>
      <c r="K579" s="52"/>
      <c r="L579" s="90" t="str">
        <f>IFERROR(TRIM(INDEX(_xlfn.TEXTSPLIT(Table3[[#This Row],[Name]],"|"),1,2)),"")</f>
        <v>HiHi</v>
      </c>
    </row>
    <row r="580" spans="1:12">
      <c r="A580" s="33" t="s">
        <v>1167</v>
      </c>
      <c r="B580" s="10" t="s">
        <v>2204</v>
      </c>
      <c r="C580" s="33" t="s">
        <v>643</v>
      </c>
      <c r="D580" s="52" t="str">
        <f t="shared" si="18"/>
        <v>FRADE-PBA-2350 (HP Compressor Trem 2)Temperature - Gear Shaft HS Bearing DE (1)</v>
      </c>
      <c r="E580" s="89" t="str">
        <f t="shared" ref="E580:E643" si="19">IFERROR(TRIM(INDEX(_xlfn.TEXTSPLIT(C580,"|"),1,2)),"")</f>
        <v/>
      </c>
      <c r="F580" s="52" t="str">
        <f>VLOOKUP(D580,REF!$AA$1:$AB$149,2,0)</f>
        <v>FRTS-TI1722A</v>
      </c>
      <c r="G580" s="33" t="s">
        <v>49</v>
      </c>
      <c r="H580" s="33" t="s">
        <v>474</v>
      </c>
      <c r="I580" s="33" t="s">
        <v>474</v>
      </c>
      <c r="J580" s="32"/>
      <c r="K580" s="33"/>
      <c r="L580" s="32" t="str">
        <f>IFERROR(TRIM(INDEX(_xlfn.TEXTSPLIT(Table3[[#This Row],[Name]],"|"),1,2)),"")</f>
        <v>Pre-alarm Hi</v>
      </c>
    </row>
    <row r="581" spans="1:12">
      <c r="A581" s="52" t="s">
        <v>1167</v>
      </c>
      <c r="B581" s="10" t="s">
        <v>2204</v>
      </c>
      <c r="C581" s="52" t="s">
        <v>1622</v>
      </c>
      <c r="D581" s="52" t="str">
        <f t="shared" si="18"/>
        <v>FRADE-PBA-2350 (HP Compressor Trem 2)Temperature - Gear Shaft HS Bearing DE (1)|Hi</v>
      </c>
      <c r="E581" s="89" t="str">
        <f t="shared" si="19"/>
        <v>Hi</v>
      </c>
      <c r="F581" s="52"/>
      <c r="G581" s="52" t="s">
        <v>49</v>
      </c>
      <c r="H581" s="52" t="s">
        <v>736</v>
      </c>
      <c r="I581" s="52" t="s">
        <v>474</v>
      </c>
      <c r="J581" s="90"/>
      <c r="K581" s="52"/>
      <c r="L581" s="90" t="str">
        <f>IFERROR(TRIM(INDEX(_xlfn.TEXTSPLIT(Table3[[#This Row],[Name]],"|"),1,2)),"")</f>
        <v/>
      </c>
    </row>
    <row r="582" spans="1:12">
      <c r="A582" s="33" t="s">
        <v>1167</v>
      </c>
      <c r="B582" s="10" t="s">
        <v>2204</v>
      </c>
      <c r="C582" s="33" t="s">
        <v>1623</v>
      </c>
      <c r="D582" s="52" t="str">
        <f t="shared" si="18"/>
        <v>FRADE-PBA-2350 (HP Compressor Trem 2)Temperature - Gear Shaft HS Bearing DE (1)|HiHi</v>
      </c>
      <c r="E582" s="89" t="str">
        <f t="shared" si="19"/>
        <v>HiHi</v>
      </c>
      <c r="F582" s="33">
        <v>120</v>
      </c>
      <c r="G582" s="33" t="s">
        <v>49</v>
      </c>
      <c r="H582" s="33" t="s">
        <v>736</v>
      </c>
      <c r="I582" s="33" t="s">
        <v>474</v>
      </c>
      <c r="J582" s="32"/>
      <c r="K582" s="33"/>
      <c r="L582" s="32" t="str">
        <f>IFERROR(TRIM(INDEX(_xlfn.TEXTSPLIT(Table3[[#This Row],[Name]],"|"),1,2)),"")</f>
        <v>Hi</v>
      </c>
    </row>
    <row r="583" spans="1:12">
      <c r="A583" s="52" t="s">
        <v>1167</v>
      </c>
      <c r="B583" s="10" t="s">
        <v>2204</v>
      </c>
      <c r="C583" s="52" t="s">
        <v>1624</v>
      </c>
      <c r="D583" s="52" t="str">
        <f t="shared" si="18"/>
        <v>FRADE-PBA-2350 (HP Compressor Trem 2)Temperature - Gear Shaft HS Bearing DE (1)|Pre-alarm Hi</v>
      </c>
      <c r="E583" s="89" t="str">
        <f t="shared" si="19"/>
        <v>Pre-alarm Hi</v>
      </c>
      <c r="F583" s="52"/>
      <c r="G583" s="52" t="s">
        <v>49</v>
      </c>
      <c r="H583" s="52" t="s">
        <v>736</v>
      </c>
      <c r="I583" s="52" t="s">
        <v>474</v>
      </c>
      <c r="J583" s="90"/>
      <c r="K583" s="52"/>
      <c r="L583" s="90" t="str">
        <f>IFERROR(TRIM(INDEX(_xlfn.TEXTSPLIT(Table3[[#This Row],[Name]],"|"),1,2)),"")</f>
        <v>HiHi</v>
      </c>
    </row>
    <row r="584" spans="1:12">
      <c r="A584" s="33" t="s">
        <v>1167</v>
      </c>
      <c r="B584" s="10" t="s">
        <v>2204</v>
      </c>
      <c r="C584" s="33" t="s">
        <v>646</v>
      </c>
      <c r="D584" s="52" t="str">
        <f t="shared" si="18"/>
        <v>FRADE-PBA-2350 (HP Compressor Trem 2)Temperature - Gear Shaft HS Bearing DE (2)</v>
      </c>
      <c r="E584" s="89" t="str">
        <f t="shared" si="19"/>
        <v/>
      </c>
      <c r="F584" s="52" t="str">
        <f>VLOOKUP(D584,REF!$AA$1:$AB$149,2,0)</f>
        <v>FRTS-TI1722C</v>
      </c>
      <c r="G584" s="33" t="s">
        <v>49</v>
      </c>
      <c r="H584" s="33" t="s">
        <v>474</v>
      </c>
      <c r="I584" s="33" t="s">
        <v>474</v>
      </c>
      <c r="J584" s="32"/>
      <c r="K584" s="33"/>
      <c r="L584" s="32" t="str">
        <f>IFERROR(TRIM(INDEX(_xlfn.TEXTSPLIT(Table3[[#This Row],[Name]],"|"),1,2)),"")</f>
        <v>Pre-alarm Hi</v>
      </c>
    </row>
    <row r="585" spans="1:12">
      <c r="A585" s="52" t="s">
        <v>1167</v>
      </c>
      <c r="B585" s="10" t="s">
        <v>2204</v>
      </c>
      <c r="C585" s="52" t="s">
        <v>1626</v>
      </c>
      <c r="D585" s="52" t="str">
        <f t="shared" si="18"/>
        <v>FRADE-PBA-2350 (HP Compressor Trem 2)Temperature - Gear Shaft HS Bearing DE (2)|Hi</v>
      </c>
      <c r="E585" s="89" t="str">
        <f t="shared" si="19"/>
        <v>Hi</v>
      </c>
      <c r="F585" s="52">
        <v>115</v>
      </c>
      <c r="G585" s="52" t="s">
        <v>49</v>
      </c>
      <c r="H585" s="52" t="s">
        <v>736</v>
      </c>
      <c r="I585" s="52" t="s">
        <v>474</v>
      </c>
      <c r="J585" s="90"/>
      <c r="K585" s="52"/>
      <c r="L585" s="90" t="str">
        <f>IFERROR(TRIM(INDEX(_xlfn.TEXTSPLIT(Table3[[#This Row],[Name]],"|"),1,2)),"")</f>
        <v/>
      </c>
    </row>
    <row r="586" spans="1:12">
      <c r="A586" s="33" t="s">
        <v>1167</v>
      </c>
      <c r="B586" s="10" t="s">
        <v>2204</v>
      </c>
      <c r="C586" s="33" t="s">
        <v>1627</v>
      </c>
      <c r="D586" s="52" t="str">
        <f t="shared" si="18"/>
        <v>FRADE-PBA-2350 (HP Compressor Trem 2)Temperature - Gear Shaft HS Bearing DE (2)|HiHi</v>
      </c>
      <c r="E586" s="89" t="str">
        <f t="shared" si="19"/>
        <v>HiHi</v>
      </c>
      <c r="F586" s="33"/>
      <c r="G586" s="33" t="s">
        <v>49</v>
      </c>
      <c r="H586" s="33" t="s">
        <v>736</v>
      </c>
      <c r="I586" s="33" t="s">
        <v>474</v>
      </c>
      <c r="J586" s="32"/>
      <c r="K586" s="33"/>
      <c r="L586" s="32" t="str">
        <f>IFERROR(TRIM(INDEX(_xlfn.TEXTSPLIT(Table3[[#This Row],[Name]],"|"),1,2)),"")</f>
        <v>Hi</v>
      </c>
    </row>
    <row r="587" spans="1:12">
      <c r="A587" s="52" t="s">
        <v>1167</v>
      </c>
      <c r="B587" s="10" t="s">
        <v>2204</v>
      </c>
      <c r="C587" s="52" t="s">
        <v>1628</v>
      </c>
      <c r="D587" s="52" t="str">
        <f t="shared" si="18"/>
        <v>FRADE-PBA-2350 (HP Compressor Trem 2)Temperature - Gear Shaft HS Bearing DE (2)|Pre-alarm Hi</v>
      </c>
      <c r="E587" s="89" t="str">
        <f t="shared" si="19"/>
        <v>Pre-alarm Hi</v>
      </c>
      <c r="F587" s="52"/>
      <c r="G587" s="52" t="s">
        <v>49</v>
      </c>
      <c r="H587" s="52" t="s">
        <v>736</v>
      </c>
      <c r="I587" s="52" t="s">
        <v>474</v>
      </c>
      <c r="J587" s="90"/>
      <c r="K587" s="52"/>
      <c r="L587" s="90" t="str">
        <f>IFERROR(TRIM(INDEX(_xlfn.TEXTSPLIT(Table3[[#This Row],[Name]],"|"),1,2)),"")</f>
        <v>HiHi</v>
      </c>
    </row>
    <row r="588" spans="1:12">
      <c r="A588" s="33" t="s">
        <v>1167</v>
      </c>
      <c r="B588" s="10" t="s">
        <v>2204</v>
      </c>
      <c r="C588" s="33" t="s">
        <v>649</v>
      </c>
      <c r="D588" s="52" t="str">
        <f t="shared" si="18"/>
        <v>FRADE-PBA-2350 (HP Compressor Trem 2)Temperature - Gear Shaft HS Bearing NDE (1)</v>
      </c>
      <c r="E588" s="89" t="str">
        <f t="shared" si="19"/>
        <v/>
      </c>
      <c r="F588" s="52" t="str">
        <f>VLOOKUP(D588,REF!$AA$1:$AB$149,2,0)</f>
        <v>FRTS-TI1723A</v>
      </c>
      <c r="G588" s="33" t="s">
        <v>49</v>
      </c>
      <c r="H588" s="33" t="s">
        <v>474</v>
      </c>
      <c r="I588" s="33" t="s">
        <v>474</v>
      </c>
      <c r="J588" s="32"/>
      <c r="K588" s="33"/>
      <c r="L588" s="32" t="str">
        <f>IFERROR(TRIM(INDEX(_xlfn.TEXTSPLIT(Table3[[#This Row],[Name]],"|"),1,2)),"")</f>
        <v>Pre-alarm Hi</v>
      </c>
    </row>
    <row r="589" spans="1:12">
      <c r="A589" s="52" t="s">
        <v>1167</v>
      </c>
      <c r="B589" s="10" t="s">
        <v>2204</v>
      </c>
      <c r="C589" s="52" t="s">
        <v>1630</v>
      </c>
      <c r="D589" s="52" t="str">
        <f t="shared" si="18"/>
        <v>FRADE-PBA-2350 (HP Compressor Trem 2)Temperature - Gear Shaft HS Bearing NDE (1)|Hi</v>
      </c>
      <c r="E589" s="89" t="str">
        <f t="shared" si="19"/>
        <v>Hi</v>
      </c>
      <c r="F589" s="52"/>
      <c r="G589" s="52" t="s">
        <v>49</v>
      </c>
      <c r="H589" s="52" t="s">
        <v>736</v>
      </c>
      <c r="I589" s="52" t="s">
        <v>474</v>
      </c>
      <c r="J589" s="90"/>
      <c r="K589" s="52"/>
      <c r="L589" s="90" t="str">
        <f>IFERROR(TRIM(INDEX(_xlfn.TEXTSPLIT(Table3[[#This Row],[Name]],"|"),1,2)),"")</f>
        <v/>
      </c>
    </row>
    <row r="590" spans="1:12">
      <c r="A590" s="33" t="s">
        <v>1167</v>
      </c>
      <c r="B590" s="10" t="s">
        <v>2204</v>
      </c>
      <c r="C590" s="33" t="s">
        <v>1631</v>
      </c>
      <c r="D590" s="52" t="str">
        <f t="shared" si="18"/>
        <v>FRADE-PBA-2350 (HP Compressor Trem 2)Temperature - Gear Shaft HS Bearing NDE (1)|HiHi</v>
      </c>
      <c r="E590" s="89" t="str">
        <f t="shared" si="19"/>
        <v>HiHi</v>
      </c>
      <c r="F590" s="33">
        <v>120</v>
      </c>
      <c r="G590" s="33" t="s">
        <v>49</v>
      </c>
      <c r="H590" s="33" t="s">
        <v>736</v>
      </c>
      <c r="I590" s="33" t="s">
        <v>474</v>
      </c>
      <c r="J590" s="32"/>
      <c r="K590" s="33"/>
      <c r="L590" s="32" t="str">
        <f>IFERROR(TRIM(INDEX(_xlfn.TEXTSPLIT(Table3[[#This Row],[Name]],"|"),1,2)),"")</f>
        <v>Hi</v>
      </c>
    </row>
    <row r="591" spans="1:12">
      <c r="A591" s="52" t="s">
        <v>1167</v>
      </c>
      <c r="B591" s="10" t="s">
        <v>2204</v>
      </c>
      <c r="C591" s="52" t="s">
        <v>1632</v>
      </c>
      <c r="D591" s="52" t="str">
        <f t="shared" si="18"/>
        <v>FRADE-PBA-2350 (HP Compressor Trem 2)Temperature - Gear Shaft HS Bearing NDE (1)|Pre-alarm Hi</v>
      </c>
      <c r="E591" s="89" t="str">
        <f t="shared" si="19"/>
        <v>Pre-alarm Hi</v>
      </c>
      <c r="F591" s="52"/>
      <c r="G591" s="52" t="s">
        <v>49</v>
      </c>
      <c r="H591" s="52" t="s">
        <v>736</v>
      </c>
      <c r="I591" s="52" t="s">
        <v>474</v>
      </c>
      <c r="J591" s="90"/>
      <c r="K591" s="52"/>
      <c r="L591" s="90" t="str">
        <f>IFERROR(TRIM(INDEX(_xlfn.TEXTSPLIT(Table3[[#This Row],[Name]],"|"),1,2)),"")</f>
        <v>HiHi</v>
      </c>
    </row>
    <row r="592" spans="1:12">
      <c r="A592" s="33" t="s">
        <v>1167</v>
      </c>
      <c r="B592" s="10" t="s">
        <v>2204</v>
      </c>
      <c r="C592" s="33" t="s">
        <v>652</v>
      </c>
      <c r="D592" s="52" t="str">
        <f t="shared" si="18"/>
        <v>FRADE-PBA-2350 (HP Compressor Trem 2)Temperature - Gear Shaft HS Bearing NDE (2)</v>
      </c>
      <c r="E592" s="89" t="str">
        <f t="shared" si="19"/>
        <v/>
      </c>
      <c r="F592" s="52" t="str">
        <f>VLOOKUP(D592,REF!$AA$1:$AB$149,2,0)</f>
        <v>FRTS-TI1723C</v>
      </c>
      <c r="G592" s="33" t="s">
        <v>49</v>
      </c>
      <c r="H592" s="33" t="s">
        <v>474</v>
      </c>
      <c r="I592" s="33" t="s">
        <v>474</v>
      </c>
      <c r="J592" s="32"/>
      <c r="K592" s="33"/>
      <c r="L592" s="32" t="str">
        <f>IFERROR(TRIM(INDEX(_xlfn.TEXTSPLIT(Table3[[#This Row],[Name]],"|"),1,2)),"")</f>
        <v>Pre-alarm Hi</v>
      </c>
    </row>
    <row r="593" spans="1:12">
      <c r="A593" s="52" t="s">
        <v>1167</v>
      </c>
      <c r="B593" s="10" t="s">
        <v>2204</v>
      </c>
      <c r="C593" s="52" t="s">
        <v>1634</v>
      </c>
      <c r="D593" s="52" t="str">
        <f t="shared" si="18"/>
        <v>FRADE-PBA-2350 (HP Compressor Trem 2)Temperature - Gear Shaft HS Bearing NDE (2)|Hi</v>
      </c>
      <c r="E593" s="89" t="str">
        <f t="shared" si="19"/>
        <v>Hi</v>
      </c>
      <c r="F593" s="52">
        <v>115</v>
      </c>
      <c r="G593" s="52" t="s">
        <v>49</v>
      </c>
      <c r="H593" s="52" t="s">
        <v>736</v>
      </c>
      <c r="I593" s="52" t="s">
        <v>474</v>
      </c>
      <c r="J593" s="90"/>
      <c r="K593" s="52"/>
      <c r="L593" s="90" t="str">
        <f>IFERROR(TRIM(INDEX(_xlfn.TEXTSPLIT(Table3[[#This Row],[Name]],"|"),1,2)),"")</f>
        <v/>
      </c>
    </row>
    <row r="594" spans="1:12">
      <c r="A594" s="33" t="s">
        <v>1167</v>
      </c>
      <c r="B594" s="10" t="s">
        <v>2204</v>
      </c>
      <c r="C594" s="33" t="s">
        <v>1635</v>
      </c>
      <c r="D594" s="52" t="str">
        <f t="shared" si="18"/>
        <v>FRADE-PBA-2350 (HP Compressor Trem 2)Temperature - Gear Shaft HS Bearing NDE (2)|HiHi</v>
      </c>
      <c r="E594" s="89" t="str">
        <f t="shared" si="19"/>
        <v>HiHi</v>
      </c>
      <c r="F594" s="33"/>
      <c r="G594" s="33" t="s">
        <v>49</v>
      </c>
      <c r="H594" s="33" t="s">
        <v>736</v>
      </c>
      <c r="I594" s="33" t="s">
        <v>474</v>
      </c>
      <c r="J594" s="32"/>
      <c r="K594" s="33"/>
      <c r="L594" s="32" t="str">
        <f>IFERROR(TRIM(INDEX(_xlfn.TEXTSPLIT(Table3[[#This Row],[Name]],"|"),1,2)),"")</f>
        <v>Hi</v>
      </c>
    </row>
    <row r="595" spans="1:12">
      <c r="A595" s="52" t="s">
        <v>1167</v>
      </c>
      <c r="B595" s="10" t="s">
        <v>2204</v>
      </c>
      <c r="C595" s="52" t="s">
        <v>1636</v>
      </c>
      <c r="D595" s="52" t="str">
        <f t="shared" si="18"/>
        <v>FRADE-PBA-2350 (HP Compressor Trem 2)Temperature - Gear Shaft HS Bearing NDE (2)|Pre-alarm Hi</v>
      </c>
      <c r="E595" s="89" t="str">
        <f t="shared" si="19"/>
        <v>Pre-alarm Hi</v>
      </c>
      <c r="F595" s="52"/>
      <c r="G595" s="52" t="s">
        <v>49</v>
      </c>
      <c r="H595" s="52" t="s">
        <v>736</v>
      </c>
      <c r="I595" s="52" t="s">
        <v>474</v>
      </c>
      <c r="J595" s="90"/>
      <c r="K595" s="52"/>
      <c r="L595" s="90" t="str">
        <f>IFERROR(TRIM(INDEX(_xlfn.TEXTSPLIT(Table3[[#This Row],[Name]],"|"),1,2)),"")</f>
        <v>HiHi</v>
      </c>
    </row>
    <row r="596" spans="1:12">
      <c r="A596" s="33" t="s">
        <v>1167</v>
      </c>
      <c r="B596" s="10" t="s">
        <v>2204</v>
      </c>
      <c r="C596" s="33" t="s">
        <v>655</v>
      </c>
      <c r="D596" s="52" t="str">
        <f t="shared" si="18"/>
        <v>FRADE-PBA-2350 (HP Compressor Trem 2)Temperature - Gear Shaft LS Bearing DE (1)</v>
      </c>
      <c r="E596" s="89" t="str">
        <f t="shared" si="19"/>
        <v/>
      </c>
      <c r="F596" s="52" t="str">
        <f>VLOOKUP(D596,REF!$AA$1:$AB$149,2,0)</f>
        <v>FRTS-TI1720A</v>
      </c>
      <c r="G596" s="33" t="s">
        <v>49</v>
      </c>
      <c r="H596" s="33" t="s">
        <v>474</v>
      </c>
      <c r="I596" s="33" t="s">
        <v>474</v>
      </c>
      <c r="J596" s="32"/>
      <c r="K596" s="33"/>
      <c r="L596" s="32" t="str">
        <f>IFERROR(TRIM(INDEX(_xlfn.TEXTSPLIT(Table3[[#This Row],[Name]],"|"),1,2)),"")</f>
        <v>Pre-alarm Hi</v>
      </c>
    </row>
    <row r="597" spans="1:12">
      <c r="A597" s="52" t="s">
        <v>1167</v>
      </c>
      <c r="B597" s="10" t="s">
        <v>2204</v>
      </c>
      <c r="C597" s="52" t="s">
        <v>1638</v>
      </c>
      <c r="D597" s="52" t="str">
        <f t="shared" si="18"/>
        <v>FRADE-PBA-2350 (HP Compressor Trem 2)Temperature - Gear Shaft LS Bearing DE (1)|Hi</v>
      </c>
      <c r="E597" s="89" t="str">
        <f t="shared" si="19"/>
        <v>Hi</v>
      </c>
      <c r="F597" s="52"/>
      <c r="G597" s="52" t="s">
        <v>49</v>
      </c>
      <c r="H597" s="52" t="s">
        <v>736</v>
      </c>
      <c r="I597" s="52" t="s">
        <v>474</v>
      </c>
      <c r="J597" s="90"/>
      <c r="K597" s="52"/>
      <c r="L597" s="90" t="str">
        <f>IFERROR(TRIM(INDEX(_xlfn.TEXTSPLIT(Table3[[#This Row],[Name]],"|"),1,2)),"")</f>
        <v/>
      </c>
    </row>
    <row r="598" spans="1:12">
      <c r="A598" s="33" t="s">
        <v>1167</v>
      </c>
      <c r="B598" s="10" t="s">
        <v>2204</v>
      </c>
      <c r="C598" s="33" t="s">
        <v>1639</v>
      </c>
      <c r="D598" s="52" t="str">
        <f t="shared" si="18"/>
        <v>FRADE-PBA-2350 (HP Compressor Trem 2)Temperature - Gear Shaft LS Bearing DE (1)|HiHi</v>
      </c>
      <c r="E598" s="89" t="str">
        <f t="shared" si="19"/>
        <v>HiHi</v>
      </c>
      <c r="F598" s="33">
        <v>85</v>
      </c>
      <c r="G598" s="33" t="s">
        <v>49</v>
      </c>
      <c r="H598" s="33" t="s">
        <v>736</v>
      </c>
      <c r="I598" s="33" t="s">
        <v>474</v>
      </c>
      <c r="J598" s="32"/>
      <c r="K598" s="33"/>
      <c r="L598" s="32" t="str">
        <f>IFERROR(TRIM(INDEX(_xlfn.TEXTSPLIT(Table3[[#This Row],[Name]],"|"),1,2)),"")</f>
        <v>Hi</v>
      </c>
    </row>
    <row r="599" spans="1:12">
      <c r="A599" s="52" t="s">
        <v>1167</v>
      </c>
      <c r="B599" s="10" t="s">
        <v>2204</v>
      </c>
      <c r="C599" s="52" t="s">
        <v>1640</v>
      </c>
      <c r="D599" s="52" t="str">
        <f t="shared" si="18"/>
        <v>FRADE-PBA-2350 (HP Compressor Trem 2)Temperature - Gear Shaft LS Bearing DE (1)|Pre-alarm Hi</v>
      </c>
      <c r="E599" s="89" t="str">
        <f t="shared" si="19"/>
        <v>Pre-alarm Hi</v>
      </c>
      <c r="F599" s="52"/>
      <c r="G599" s="52" t="s">
        <v>49</v>
      </c>
      <c r="H599" s="52" t="s">
        <v>736</v>
      </c>
      <c r="I599" s="52" t="s">
        <v>474</v>
      </c>
      <c r="J599" s="90"/>
      <c r="K599" s="52"/>
      <c r="L599" s="90" t="str">
        <f>IFERROR(TRIM(INDEX(_xlfn.TEXTSPLIT(Table3[[#This Row],[Name]],"|"),1,2)),"")</f>
        <v>HiHi</v>
      </c>
    </row>
    <row r="600" spans="1:12">
      <c r="A600" s="33" t="s">
        <v>1167</v>
      </c>
      <c r="B600" s="10" t="s">
        <v>2204</v>
      </c>
      <c r="C600" s="33" t="s">
        <v>658</v>
      </c>
      <c r="D600" s="52" t="str">
        <f t="shared" si="18"/>
        <v>FRADE-PBA-2350 (HP Compressor Trem 2)Temperature - Gear Shaft LS Bearing DE (2)</v>
      </c>
      <c r="E600" s="89" t="str">
        <f t="shared" si="19"/>
        <v/>
      </c>
      <c r="F600" s="52" t="str">
        <f>VLOOKUP(D600,REF!$AA$1:$AB$149,2,0)</f>
        <v>FRTS-TI1720C</v>
      </c>
      <c r="G600" s="33" t="s">
        <v>49</v>
      </c>
      <c r="H600" s="33" t="s">
        <v>474</v>
      </c>
      <c r="I600" s="33" t="s">
        <v>474</v>
      </c>
      <c r="J600" s="32"/>
      <c r="K600" s="33"/>
      <c r="L600" s="32" t="str">
        <f>IFERROR(TRIM(INDEX(_xlfn.TEXTSPLIT(Table3[[#This Row],[Name]],"|"),1,2)),"")</f>
        <v>Pre-alarm Hi</v>
      </c>
    </row>
    <row r="601" spans="1:12">
      <c r="A601" s="52" t="s">
        <v>1167</v>
      </c>
      <c r="B601" s="10" t="s">
        <v>2204</v>
      </c>
      <c r="C601" s="52" t="s">
        <v>1642</v>
      </c>
      <c r="D601" s="52" t="str">
        <f t="shared" si="18"/>
        <v>FRADE-PBA-2350 (HP Compressor Trem 2)Temperature - Gear Shaft LS Bearing DE (2)|Hi</v>
      </c>
      <c r="E601" s="89" t="str">
        <f t="shared" si="19"/>
        <v>Hi</v>
      </c>
      <c r="F601" s="52">
        <v>80</v>
      </c>
      <c r="G601" s="52" t="s">
        <v>49</v>
      </c>
      <c r="H601" s="52" t="s">
        <v>736</v>
      </c>
      <c r="I601" s="52" t="s">
        <v>474</v>
      </c>
      <c r="J601" s="90"/>
      <c r="K601" s="52"/>
      <c r="L601" s="90" t="str">
        <f>IFERROR(TRIM(INDEX(_xlfn.TEXTSPLIT(Table3[[#This Row],[Name]],"|"),1,2)),"")</f>
        <v/>
      </c>
    </row>
    <row r="602" spans="1:12">
      <c r="A602" s="33" t="s">
        <v>1167</v>
      </c>
      <c r="B602" s="10" t="s">
        <v>2204</v>
      </c>
      <c r="C602" s="33" t="s">
        <v>1643</v>
      </c>
      <c r="D602" s="52" t="str">
        <f t="shared" si="18"/>
        <v>FRADE-PBA-2350 (HP Compressor Trem 2)Temperature - Gear Shaft LS Bearing DE (2)|HiHi</v>
      </c>
      <c r="E602" s="89" t="str">
        <f t="shared" si="19"/>
        <v>HiHi</v>
      </c>
      <c r="F602" s="33"/>
      <c r="G602" s="33" t="s">
        <v>49</v>
      </c>
      <c r="H602" s="33" t="s">
        <v>736</v>
      </c>
      <c r="I602" s="33" t="s">
        <v>474</v>
      </c>
      <c r="J602" s="32"/>
      <c r="K602" s="33"/>
      <c r="L602" s="32" t="str">
        <f>IFERROR(TRIM(INDEX(_xlfn.TEXTSPLIT(Table3[[#This Row],[Name]],"|"),1,2)),"")</f>
        <v>Hi</v>
      </c>
    </row>
    <row r="603" spans="1:12">
      <c r="A603" s="52" t="s">
        <v>1167</v>
      </c>
      <c r="B603" s="10" t="s">
        <v>2204</v>
      </c>
      <c r="C603" s="52" t="s">
        <v>1644</v>
      </c>
      <c r="D603" s="52" t="str">
        <f t="shared" si="18"/>
        <v>FRADE-PBA-2350 (HP Compressor Trem 2)Temperature - Gear Shaft LS Bearing DE (2)|Pre-alarm Hi</v>
      </c>
      <c r="E603" s="89" t="str">
        <f t="shared" si="19"/>
        <v>Pre-alarm Hi</v>
      </c>
      <c r="F603" s="52"/>
      <c r="G603" s="52" t="s">
        <v>49</v>
      </c>
      <c r="H603" s="52" t="s">
        <v>736</v>
      </c>
      <c r="I603" s="52" t="s">
        <v>474</v>
      </c>
      <c r="J603" s="90"/>
      <c r="K603" s="52"/>
      <c r="L603" s="90" t="str">
        <f>IFERROR(TRIM(INDEX(_xlfn.TEXTSPLIT(Table3[[#This Row],[Name]],"|"),1,2)),"")</f>
        <v>HiHi</v>
      </c>
    </row>
    <row r="604" spans="1:12">
      <c r="A604" s="33" t="s">
        <v>1167</v>
      </c>
      <c r="B604" s="10" t="s">
        <v>2204</v>
      </c>
      <c r="C604" s="33" t="s">
        <v>661</v>
      </c>
      <c r="D604" s="52" t="str">
        <f t="shared" si="18"/>
        <v>FRADE-PBA-2350 (HP Compressor Trem 2)Temperature - Gear Shaft LS Bearing NDE (1)</v>
      </c>
      <c r="E604" s="89" t="str">
        <f t="shared" si="19"/>
        <v/>
      </c>
      <c r="F604" s="52" t="str">
        <f>VLOOKUP(D604,REF!$AA$1:$AB$149,2,0)</f>
        <v>FRTS-TI1721A</v>
      </c>
      <c r="G604" s="33" t="s">
        <v>49</v>
      </c>
      <c r="H604" s="33" t="s">
        <v>474</v>
      </c>
      <c r="I604" s="33" t="s">
        <v>474</v>
      </c>
      <c r="J604" s="32"/>
      <c r="K604" s="33"/>
      <c r="L604" s="32" t="str">
        <f>IFERROR(TRIM(INDEX(_xlfn.TEXTSPLIT(Table3[[#This Row],[Name]],"|"),1,2)),"")</f>
        <v>Pre-alarm Hi</v>
      </c>
    </row>
    <row r="605" spans="1:12">
      <c r="A605" s="52" t="s">
        <v>1167</v>
      </c>
      <c r="B605" s="10" t="s">
        <v>2204</v>
      </c>
      <c r="C605" s="52" t="s">
        <v>1646</v>
      </c>
      <c r="D605" s="52" t="str">
        <f t="shared" si="18"/>
        <v>FRADE-PBA-2350 (HP Compressor Trem 2)Temperature - Gear Shaft LS Bearing NDE (1)|Hi</v>
      </c>
      <c r="E605" s="89" t="str">
        <f t="shared" si="19"/>
        <v>Hi</v>
      </c>
      <c r="F605" s="52"/>
      <c r="G605" s="52" t="s">
        <v>49</v>
      </c>
      <c r="H605" s="52" t="s">
        <v>736</v>
      </c>
      <c r="I605" s="52" t="s">
        <v>474</v>
      </c>
      <c r="J605" s="90"/>
      <c r="K605" s="52"/>
      <c r="L605" s="90" t="str">
        <f>IFERROR(TRIM(INDEX(_xlfn.TEXTSPLIT(Table3[[#This Row],[Name]],"|"),1,2)),"")</f>
        <v/>
      </c>
    </row>
    <row r="606" spans="1:12">
      <c r="A606" s="33" t="s">
        <v>1167</v>
      </c>
      <c r="B606" s="10" t="s">
        <v>2204</v>
      </c>
      <c r="C606" s="33" t="s">
        <v>1647</v>
      </c>
      <c r="D606" s="52" t="str">
        <f t="shared" si="18"/>
        <v>FRADE-PBA-2350 (HP Compressor Trem 2)Temperature - Gear Shaft LS Bearing NDE (1)|HiHi</v>
      </c>
      <c r="E606" s="89" t="str">
        <f t="shared" si="19"/>
        <v>HiHi</v>
      </c>
      <c r="F606" s="33">
        <v>85</v>
      </c>
      <c r="G606" s="33" t="s">
        <v>49</v>
      </c>
      <c r="H606" s="33" t="s">
        <v>736</v>
      </c>
      <c r="I606" s="33" t="s">
        <v>474</v>
      </c>
      <c r="J606" s="32"/>
      <c r="K606" s="33"/>
      <c r="L606" s="32" t="str">
        <f>IFERROR(TRIM(INDEX(_xlfn.TEXTSPLIT(Table3[[#This Row],[Name]],"|"),1,2)),"")</f>
        <v>Hi</v>
      </c>
    </row>
    <row r="607" spans="1:12">
      <c r="A607" s="52" t="s">
        <v>1167</v>
      </c>
      <c r="B607" s="10" t="s">
        <v>2204</v>
      </c>
      <c r="C607" s="52" t="s">
        <v>1648</v>
      </c>
      <c r="D607" s="52" t="str">
        <f t="shared" si="18"/>
        <v>FRADE-PBA-2350 (HP Compressor Trem 2)Temperature - Gear Shaft LS Bearing NDE (1)|Pre-alarm Hi</v>
      </c>
      <c r="E607" s="89" t="str">
        <f t="shared" si="19"/>
        <v>Pre-alarm Hi</v>
      </c>
      <c r="F607" s="52"/>
      <c r="G607" s="52" t="s">
        <v>49</v>
      </c>
      <c r="H607" s="52" t="s">
        <v>736</v>
      </c>
      <c r="I607" s="52" t="s">
        <v>474</v>
      </c>
      <c r="J607" s="90"/>
      <c r="K607" s="52"/>
      <c r="L607" s="90" t="str">
        <f>IFERROR(TRIM(INDEX(_xlfn.TEXTSPLIT(Table3[[#This Row],[Name]],"|"),1,2)),"")</f>
        <v>HiHi</v>
      </c>
    </row>
    <row r="608" spans="1:12">
      <c r="A608" s="33" t="s">
        <v>1167</v>
      </c>
      <c r="B608" s="10" t="s">
        <v>2204</v>
      </c>
      <c r="C608" s="33" t="s">
        <v>664</v>
      </c>
      <c r="D608" s="52" t="str">
        <f t="shared" si="18"/>
        <v>FRADE-PBA-2350 (HP Compressor Trem 2)Temperature - Gear Shaft LS Bearing NDE (2)</v>
      </c>
      <c r="E608" s="89" t="str">
        <f t="shared" si="19"/>
        <v/>
      </c>
      <c r="F608" s="52" t="str">
        <f>VLOOKUP(D608,REF!$AA$1:$AB$149,2,0)</f>
        <v>FRTS-TI1721C</v>
      </c>
      <c r="G608" s="33" t="s">
        <v>49</v>
      </c>
      <c r="H608" s="33" t="s">
        <v>474</v>
      </c>
      <c r="I608" s="33" t="s">
        <v>474</v>
      </c>
      <c r="J608" s="32"/>
      <c r="K608" s="33"/>
      <c r="L608" s="32" t="str">
        <f>IFERROR(TRIM(INDEX(_xlfn.TEXTSPLIT(Table3[[#This Row],[Name]],"|"),1,2)),"")</f>
        <v>Pre-alarm Hi</v>
      </c>
    </row>
    <row r="609" spans="1:12">
      <c r="A609" s="52" t="s">
        <v>1167</v>
      </c>
      <c r="B609" s="10" t="s">
        <v>2204</v>
      </c>
      <c r="C609" s="52" t="s">
        <v>1650</v>
      </c>
      <c r="D609" s="52" t="str">
        <f t="shared" si="18"/>
        <v>FRADE-PBA-2350 (HP Compressor Trem 2)Temperature - Gear Shaft LS Bearing NDE (2)|Hi</v>
      </c>
      <c r="E609" s="89" t="str">
        <f t="shared" si="19"/>
        <v>Hi</v>
      </c>
      <c r="F609" s="52">
        <v>80</v>
      </c>
      <c r="G609" s="52" t="s">
        <v>49</v>
      </c>
      <c r="H609" s="52" t="s">
        <v>736</v>
      </c>
      <c r="I609" s="52" t="s">
        <v>474</v>
      </c>
      <c r="J609" s="90"/>
      <c r="K609" s="52"/>
      <c r="L609" s="90" t="str">
        <f>IFERROR(TRIM(INDEX(_xlfn.TEXTSPLIT(Table3[[#This Row],[Name]],"|"),1,2)),"")</f>
        <v/>
      </c>
    </row>
    <row r="610" spans="1:12">
      <c r="A610" s="33" t="s">
        <v>1167</v>
      </c>
      <c r="B610" s="10" t="s">
        <v>2204</v>
      </c>
      <c r="C610" s="33" t="s">
        <v>1651</v>
      </c>
      <c r="D610" s="52" t="str">
        <f t="shared" si="18"/>
        <v>FRADE-PBA-2350 (HP Compressor Trem 2)Temperature - Gear Shaft LS Bearing NDE (2)|HiHi</v>
      </c>
      <c r="E610" s="89" t="str">
        <f t="shared" si="19"/>
        <v>HiHi</v>
      </c>
      <c r="F610" s="33"/>
      <c r="G610" s="33" t="s">
        <v>49</v>
      </c>
      <c r="H610" s="33" t="s">
        <v>736</v>
      </c>
      <c r="I610" s="33" t="s">
        <v>474</v>
      </c>
      <c r="J610" s="32"/>
      <c r="K610" s="33"/>
      <c r="L610" s="32" t="str">
        <f>IFERROR(TRIM(INDEX(_xlfn.TEXTSPLIT(Table3[[#This Row],[Name]],"|"),1,2)),"")</f>
        <v>Hi</v>
      </c>
    </row>
    <row r="611" spans="1:12">
      <c r="A611" s="52" t="s">
        <v>1167</v>
      </c>
      <c r="B611" s="10" t="s">
        <v>2204</v>
      </c>
      <c r="C611" s="52" t="s">
        <v>1652</v>
      </c>
      <c r="D611" s="52" t="str">
        <f t="shared" si="18"/>
        <v>FRADE-PBA-2350 (HP Compressor Trem 2)Temperature - Gear Shaft LS Bearing NDE (2)|Pre-alarm Hi</v>
      </c>
      <c r="E611" s="89" t="str">
        <f t="shared" si="19"/>
        <v>Pre-alarm Hi</v>
      </c>
      <c r="F611" s="52"/>
      <c r="G611" s="52" t="s">
        <v>49</v>
      </c>
      <c r="H611" s="52" t="s">
        <v>736</v>
      </c>
      <c r="I611" s="52" t="s">
        <v>474</v>
      </c>
      <c r="J611" s="90"/>
      <c r="K611" s="52"/>
      <c r="L611" s="90" t="str">
        <f>IFERROR(TRIM(INDEX(_xlfn.TEXTSPLIT(Table3[[#This Row],[Name]],"|"),1,2)),"")</f>
        <v>HiHi</v>
      </c>
    </row>
    <row r="612" spans="1:12">
      <c r="A612" s="33" t="s">
        <v>1167</v>
      </c>
      <c r="B612" s="10" t="s">
        <v>2204</v>
      </c>
      <c r="C612" s="33" t="s">
        <v>1653</v>
      </c>
      <c r="D612" s="52" t="str">
        <f t="shared" si="18"/>
        <v>FRADE-PBA-2350 (HP Compressor Trem 2)Temperature - Gear THRUST Bearing Inboard (1)</v>
      </c>
      <c r="E612" s="89" t="str">
        <f t="shared" si="19"/>
        <v/>
      </c>
      <c r="F612" s="52" t="str">
        <f>VLOOKUP(D612,REF!$AA$1:$AB$149,2,0)</f>
        <v>FRTS-TI1726A</v>
      </c>
      <c r="G612" s="33" t="s">
        <v>49</v>
      </c>
      <c r="H612" s="33" t="s">
        <v>474</v>
      </c>
      <c r="I612" s="33" t="s">
        <v>474</v>
      </c>
      <c r="J612" s="32"/>
      <c r="K612" s="33"/>
      <c r="L612" s="32" t="str">
        <f>IFERROR(TRIM(INDEX(_xlfn.TEXTSPLIT(Table3[[#This Row],[Name]],"|"),1,2)),"")</f>
        <v>Pre-alarm Hi</v>
      </c>
    </row>
    <row r="613" spans="1:12">
      <c r="A613" s="52" t="s">
        <v>1167</v>
      </c>
      <c r="B613" s="10" t="s">
        <v>2204</v>
      </c>
      <c r="C613" s="52" t="s">
        <v>1655</v>
      </c>
      <c r="D613" s="52" t="str">
        <f t="shared" si="18"/>
        <v>FRADE-PBA-2350 (HP Compressor Trem 2)Temperature - Gear THRUST Bearing Inboard (1)|Hi</v>
      </c>
      <c r="E613" s="89" t="str">
        <f t="shared" si="19"/>
        <v>Hi</v>
      </c>
      <c r="F613" s="52"/>
      <c r="G613" s="52" t="s">
        <v>49</v>
      </c>
      <c r="H613" s="52" t="s">
        <v>736</v>
      </c>
      <c r="I613" s="52" t="s">
        <v>474</v>
      </c>
      <c r="J613" s="90"/>
      <c r="K613" s="52"/>
      <c r="L613" s="90" t="str">
        <f>IFERROR(TRIM(INDEX(_xlfn.TEXTSPLIT(Table3[[#This Row],[Name]],"|"),1,2)),"")</f>
        <v/>
      </c>
    </row>
    <row r="614" spans="1:12">
      <c r="A614" s="33" t="s">
        <v>1167</v>
      </c>
      <c r="B614" s="10" t="s">
        <v>2204</v>
      </c>
      <c r="C614" s="33" t="s">
        <v>1656</v>
      </c>
      <c r="D614" s="52" t="str">
        <f t="shared" si="18"/>
        <v>FRADE-PBA-2350 (HP Compressor Trem 2)Temperature - Gear THRUST Bearing Inboard (1)|HiHi</v>
      </c>
      <c r="E614" s="89" t="str">
        <f t="shared" si="19"/>
        <v>HiHi</v>
      </c>
      <c r="F614" s="33">
        <v>85</v>
      </c>
      <c r="G614" s="33" t="s">
        <v>49</v>
      </c>
      <c r="H614" s="33" t="s">
        <v>736</v>
      </c>
      <c r="I614" s="33" t="s">
        <v>474</v>
      </c>
      <c r="J614" s="32"/>
      <c r="K614" s="33"/>
      <c r="L614" s="32" t="str">
        <f>IFERROR(TRIM(INDEX(_xlfn.TEXTSPLIT(Table3[[#This Row],[Name]],"|"),1,2)),"")</f>
        <v>Hi</v>
      </c>
    </row>
    <row r="615" spans="1:12">
      <c r="A615" s="52" t="s">
        <v>1167</v>
      </c>
      <c r="B615" s="10" t="s">
        <v>2204</v>
      </c>
      <c r="C615" s="52" t="s">
        <v>1657</v>
      </c>
      <c r="D615" s="52" t="str">
        <f t="shared" si="18"/>
        <v>FRADE-PBA-2350 (HP Compressor Trem 2)Temperature - Gear THRUST Bearing Inboard (1)|Pre-alarm Hi</v>
      </c>
      <c r="E615" s="89" t="str">
        <f t="shared" si="19"/>
        <v>Pre-alarm Hi</v>
      </c>
      <c r="F615" s="52"/>
      <c r="G615" s="52" t="s">
        <v>49</v>
      </c>
      <c r="H615" s="52" t="s">
        <v>736</v>
      </c>
      <c r="I615" s="52" t="s">
        <v>474</v>
      </c>
      <c r="J615" s="90"/>
      <c r="K615" s="52"/>
      <c r="L615" s="90" t="str">
        <f>IFERROR(TRIM(INDEX(_xlfn.TEXTSPLIT(Table3[[#This Row],[Name]],"|"),1,2)),"")</f>
        <v>HiHi</v>
      </c>
    </row>
    <row r="616" spans="1:12">
      <c r="A616" s="33" t="s">
        <v>1167</v>
      </c>
      <c r="B616" s="10" t="s">
        <v>2204</v>
      </c>
      <c r="C616" s="33" t="s">
        <v>1658</v>
      </c>
      <c r="D616" s="52" t="str">
        <f t="shared" si="18"/>
        <v>FRADE-PBA-2350 (HP Compressor Trem 2)Temperature - Gear THRUST Bearing Inboard (2)</v>
      </c>
      <c r="E616" s="89" t="str">
        <f t="shared" si="19"/>
        <v/>
      </c>
      <c r="F616" s="52" t="str">
        <f>VLOOKUP(D616,REF!$AA$1:$AB$149,2,0)</f>
        <v>FRTS-TI1726C</v>
      </c>
      <c r="G616" s="33" t="s">
        <v>49</v>
      </c>
      <c r="H616" s="33" t="s">
        <v>474</v>
      </c>
      <c r="I616" s="33" t="s">
        <v>474</v>
      </c>
      <c r="J616" s="32"/>
      <c r="K616" s="33"/>
      <c r="L616" s="32" t="str">
        <f>IFERROR(TRIM(INDEX(_xlfn.TEXTSPLIT(Table3[[#This Row],[Name]],"|"),1,2)),"")</f>
        <v>Lo</v>
      </c>
    </row>
    <row r="617" spans="1:12">
      <c r="A617" s="52" t="s">
        <v>1167</v>
      </c>
      <c r="B617" s="10" t="s">
        <v>2204</v>
      </c>
      <c r="C617" s="52" t="s">
        <v>1660</v>
      </c>
      <c r="D617" s="52" t="str">
        <f t="shared" si="18"/>
        <v>FRADE-PBA-2350 (HP Compressor Trem 2)Temperature - Gear THRUST Bearing Inboard (2)|Hi</v>
      </c>
      <c r="E617" s="89" t="str">
        <f t="shared" si="19"/>
        <v>Hi</v>
      </c>
      <c r="F617" s="52">
        <v>80</v>
      </c>
      <c r="G617" s="52" t="s">
        <v>49</v>
      </c>
      <c r="H617" s="52" t="s">
        <v>736</v>
      </c>
      <c r="I617" s="52" t="s">
        <v>474</v>
      </c>
      <c r="J617" s="90"/>
      <c r="K617" s="52"/>
      <c r="L617" s="90" t="str">
        <f>IFERROR(TRIM(INDEX(_xlfn.TEXTSPLIT(Table3[[#This Row],[Name]],"|"),1,2)),"")</f>
        <v>LoLo</v>
      </c>
    </row>
    <row r="618" spans="1:12">
      <c r="A618" s="33" t="s">
        <v>1167</v>
      </c>
      <c r="B618" s="10" t="s">
        <v>2204</v>
      </c>
      <c r="C618" s="33" t="s">
        <v>1661</v>
      </c>
      <c r="D618" s="52" t="str">
        <f t="shared" si="18"/>
        <v>FRADE-PBA-2350 (HP Compressor Trem 2)Temperature - Gear THRUST Bearing Inboard (2)|HiHi</v>
      </c>
      <c r="E618" s="89" t="str">
        <f t="shared" si="19"/>
        <v>HiHi</v>
      </c>
      <c r="F618" s="33"/>
      <c r="G618" s="33" t="s">
        <v>49</v>
      </c>
      <c r="H618" s="33" t="s">
        <v>736</v>
      </c>
      <c r="I618" s="33" t="s">
        <v>474</v>
      </c>
      <c r="J618" s="32"/>
      <c r="K618" s="33"/>
      <c r="L618" s="32" t="str">
        <f>IFERROR(TRIM(INDEX(_xlfn.TEXTSPLIT(Table3[[#This Row],[Name]],"|"),1,2)),"")</f>
        <v>Pre-alarm Hi</v>
      </c>
    </row>
    <row r="619" spans="1:12">
      <c r="A619" s="52" t="s">
        <v>1167</v>
      </c>
      <c r="B619" s="10" t="s">
        <v>2204</v>
      </c>
      <c r="C619" s="52" t="s">
        <v>1662</v>
      </c>
      <c r="D619" s="52" t="str">
        <f t="shared" si="18"/>
        <v>FRADE-PBA-2350 (HP Compressor Trem 2)Temperature - Gear THRUST Bearing Inboard (2)|Pre-alarm Hi</v>
      </c>
      <c r="E619" s="89" t="str">
        <f t="shared" si="19"/>
        <v>Pre-alarm Hi</v>
      </c>
      <c r="F619" s="52"/>
      <c r="G619" s="52" t="s">
        <v>49</v>
      </c>
      <c r="H619" s="52" t="s">
        <v>736</v>
      </c>
      <c r="I619" s="52" t="s">
        <v>474</v>
      </c>
      <c r="J619" s="90"/>
      <c r="K619" s="52"/>
      <c r="L619" s="90" t="str">
        <f>IFERROR(TRIM(INDEX(_xlfn.TEXTSPLIT(Table3[[#This Row],[Name]],"|"),1,2)),"")</f>
        <v>Pre-alarm Lo</v>
      </c>
    </row>
    <row r="620" spans="1:12">
      <c r="A620" s="33" t="s">
        <v>1167</v>
      </c>
      <c r="B620" s="10" t="s">
        <v>2204</v>
      </c>
      <c r="C620" s="33" t="s">
        <v>1663</v>
      </c>
      <c r="D620" s="52" t="str">
        <f t="shared" si="18"/>
        <v>FRADE-PBA-2350 (HP Compressor Trem 2)Temperature - Gear THRUST Bearing Outboard (1)</v>
      </c>
      <c r="E620" s="89" t="str">
        <f t="shared" si="19"/>
        <v/>
      </c>
      <c r="F620" s="52" t="str">
        <f>VLOOKUP(D620,REF!$AA$1:$AB$149,2,0)</f>
        <v>FRTS-TI1727A</v>
      </c>
      <c r="G620" s="33" t="s">
        <v>49</v>
      </c>
      <c r="H620" s="33" t="s">
        <v>474</v>
      </c>
      <c r="I620" s="33" t="s">
        <v>474</v>
      </c>
      <c r="J620" s="32"/>
      <c r="K620" s="33"/>
      <c r="L620" s="32" t="str">
        <f>IFERROR(TRIM(INDEX(_xlfn.TEXTSPLIT(Table3[[#This Row],[Name]],"|"),1,2)),"")</f>
        <v/>
      </c>
    </row>
    <row r="621" spans="1:12">
      <c r="A621" s="52" t="s">
        <v>1167</v>
      </c>
      <c r="B621" s="10" t="s">
        <v>2204</v>
      </c>
      <c r="C621" s="52" t="s">
        <v>1665</v>
      </c>
      <c r="D621" s="52" t="str">
        <f t="shared" si="18"/>
        <v>FRADE-PBA-2350 (HP Compressor Trem 2)Temperature - Gear THRUST Bearing Outboard (1)|Hi</v>
      </c>
      <c r="E621" s="89" t="str">
        <f t="shared" si="19"/>
        <v>Hi</v>
      </c>
      <c r="F621" s="52"/>
      <c r="G621" s="52" t="s">
        <v>49</v>
      </c>
      <c r="H621" s="52" t="s">
        <v>736</v>
      </c>
      <c r="I621" s="52" t="s">
        <v>474</v>
      </c>
      <c r="J621" s="90"/>
      <c r="K621" s="52"/>
      <c r="L621" s="90" t="str">
        <f>IFERROR(TRIM(INDEX(_xlfn.TEXTSPLIT(Table3[[#This Row],[Name]],"|"),1,2)),"")</f>
        <v>Hi</v>
      </c>
    </row>
    <row r="622" spans="1:12">
      <c r="A622" s="33" t="s">
        <v>1167</v>
      </c>
      <c r="B622" s="10" t="s">
        <v>2204</v>
      </c>
      <c r="C622" s="33" t="s">
        <v>1666</v>
      </c>
      <c r="D622" s="52" t="str">
        <f t="shared" si="18"/>
        <v>FRADE-PBA-2350 (HP Compressor Trem 2)Temperature - Gear THRUST Bearing Outboard (1)|HiHi</v>
      </c>
      <c r="E622" s="89" t="str">
        <f t="shared" si="19"/>
        <v>HiHi</v>
      </c>
      <c r="F622" s="33">
        <v>85</v>
      </c>
      <c r="G622" s="33" t="s">
        <v>49</v>
      </c>
      <c r="H622" s="33" t="s">
        <v>736</v>
      </c>
      <c r="I622" s="33" t="s">
        <v>474</v>
      </c>
      <c r="J622" s="32"/>
      <c r="K622" s="33"/>
      <c r="L622" s="32" t="str">
        <f>IFERROR(TRIM(INDEX(_xlfn.TEXTSPLIT(Table3[[#This Row],[Name]],"|"),1,2)),"")</f>
        <v>HiHi</v>
      </c>
    </row>
    <row r="623" spans="1:12">
      <c r="A623" s="52" t="s">
        <v>1167</v>
      </c>
      <c r="B623" s="10" t="s">
        <v>2204</v>
      </c>
      <c r="C623" s="52" t="s">
        <v>1667</v>
      </c>
      <c r="D623" s="52" t="str">
        <f t="shared" si="18"/>
        <v>FRADE-PBA-2350 (HP Compressor Trem 2)Temperature - Gear THRUST Bearing Outboard (1)|Pre-alarm Hi</v>
      </c>
      <c r="E623" s="89" t="str">
        <f t="shared" si="19"/>
        <v>Pre-alarm Hi</v>
      </c>
      <c r="F623" s="52"/>
      <c r="G623" s="52" t="s">
        <v>49</v>
      </c>
      <c r="H623" s="52" t="s">
        <v>736</v>
      </c>
      <c r="I623" s="52" t="s">
        <v>474</v>
      </c>
      <c r="J623" s="90"/>
      <c r="K623" s="52"/>
      <c r="L623" s="90" t="str">
        <f>IFERROR(TRIM(INDEX(_xlfn.TEXTSPLIT(Table3[[#This Row],[Name]],"|"),1,2)),"")</f>
        <v>Lo</v>
      </c>
    </row>
    <row r="624" spans="1:12">
      <c r="A624" s="33" t="s">
        <v>1167</v>
      </c>
      <c r="B624" s="10" t="s">
        <v>2204</v>
      </c>
      <c r="C624" s="33" t="s">
        <v>1668</v>
      </c>
      <c r="D624" s="52" t="str">
        <f t="shared" si="18"/>
        <v>FRADE-PBA-2350 (HP Compressor Trem 2)Temperature - Gear THRUST Bearing Outboard (2)</v>
      </c>
      <c r="E624" s="89" t="str">
        <f t="shared" si="19"/>
        <v/>
      </c>
      <c r="F624" s="52" t="str">
        <f>VLOOKUP(D624,REF!$AA$1:$AB$149,2,0)</f>
        <v>FRTS-TI1727C</v>
      </c>
      <c r="G624" s="33" t="s">
        <v>49</v>
      </c>
      <c r="H624" s="33" t="s">
        <v>474</v>
      </c>
      <c r="I624" s="33" t="s">
        <v>474</v>
      </c>
      <c r="J624" s="32"/>
      <c r="K624" s="33"/>
      <c r="L624" s="32" t="str">
        <f>IFERROR(TRIM(INDEX(_xlfn.TEXTSPLIT(Table3[[#This Row],[Name]],"|"),1,2)),"")</f>
        <v>LoLo</v>
      </c>
    </row>
    <row r="625" spans="1:12">
      <c r="A625" s="52" t="s">
        <v>1167</v>
      </c>
      <c r="B625" s="10" t="s">
        <v>2204</v>
      </c>
      <c r="C625" s="52" t="s">
        <v>1670</v>
      </c>
      <c r="D625" s="52" t="str">
        <f t="shared" si="18"/>
        <v>FRADE-PBA-2350 (HP Compressor Trem 2)Temperature - Gear THRUST Bearing Outboard (2)|Hi</v>
      </c>
      <c r="E625" s="89" t="str">
        <f t="shared" si="19"/>
        <v>Hi</v>
      </c>
      <c r="F625" s="52">
        <v>80</v>
      </c>
      <c r="G625" s="52" t="s">
        <v>49</v>
      </c>
      <c r="H625" s="52" t="s">
        <v>736</v>
      </c>
      <c r="I625" s="52" t="s">
        <v>474</v>
      </c>
      <c r="J625" s="90"/>
      <c r="K625" s="52"/>
      <c r="L625" s="90" t="str">
        <f>IFERROR(TRIM(INDEX(_xlfn.TEXTSPLIT(Table3[[#This Row],[Name]],"|"),1,2)),"")</f>
        <v>Pre-alarm Hi</v>
      </c>
    </row>
    <row r="626" spans="1:12">
      <c r="A626" s="33" t="s">
        <v>1167</v>
      </c>
      <c r="B626" s="10" t="s">
        <v>2204</v>
      </c>
      <c r="C626" s="33" t="s">
        <v>1671</v>
      </c>
      <c r="D626" s="52" t="str">
        <f t="shared" si="18"/>
        <v>FRADE-PBA-2350 (HP Compressor Trem 2)Temperature - Gear THRUST Bearing Outboard (2)|HiHi</v>
      </c>
      <c r="E626" s="89" t="str">
        <f t="shared" si="19"/>
        <v>HiHi</v>
      </c>
      <c r="F626" s="33"/>
      <c r="G626" s="33" t="s">
        <v>49</v>
      </c>
      <c r="H626" s="33" t="s">
        <v>736</v>
      </c>
      <c r="I626" s="33" t="s">
        <v>474</v>
      </c>
      <c r="J626" s="32"/>
      <c r="K626" s="33"/>
      <c r="L626" s="32" t="str">
        <f>IFERROR(TRIM(INDEX(_xlfn.TEXTSPLIT(Table3[[#This Row],[Name]],"|"),1,2)),"")</f>
        <v>Pre-alarm Lo</v>
      </c>
    </row>
    <row r="627" spans="1:12">
      <c r="A627" s="52" t="s">
        <v>1167</v>
      </c>
      <c r="B627" s="10" t="s">
        <v>2204</v>
      </c>
      <c r="C627" s="52" t="s">
        <v>1672</v>
      </c>
      <c r="D627" s="52" t="str">
        <f t="shared" si="18"/>
        <v>FRADE-PBA-2350 (HP Compressor Trem 2)Temperature - Gear THRUST Bearing Outboard (2)|Pre-alarm Hi</v>
      </c>
      <c r="E627" s="89" t="str">
        <f t="shared" si="19"/>
        <v>Pre-alarm Hi</v>
      </c>
      <c r="F627" s="52"/>
      <c r="G627" s="52" t="s">
        <v>49</v>
      </c>
      <c r="H627" s="52" t="s">
        <v>736</v>
      </c>
      <c r="I627" s="52" t="s">
        <v>474</v>
      </c>
      <c r="J627" s="90"/>
      <c r="K627" s="52"/>
      <c r="L627" s="90" t="str">
        <f>IFERROR(TRIM(INDEX(_xlfn.TEXTSPLIT(Table3[[#This Row],[Name]],"|"),1,2)),"")</f>
        <v/>
      </c>
    </row>
    <row r="628" spans="1:12">
      <c r="A628" s="33" t="s">
        <v>1167</v>
      </c>
      <c r="B628" s="10" t="s">
        <v>2248</v>
      </c>
      <c r="C628" s="33" t="s">
        <v>1673</v>
      </c>
      <c r="D628" s="52" t="str">
        <f t="shared" si="18"/>
        <v>FRADE-CM-2350 (HP Motor Trem 2)Temperature - Motor DE Bearing (2)</v>
      </c>
      <c r="E628" s="89" t="str">
        <f t="shared" si="19"/>
        <v/>
      </c>
      <c r="F628" s="52" t="str">
        <f>VLOOKUP(D628,REF!$AA$1:$AB$149,2,0)</f>
        <v>FRTS-TI1705C</v>
      </c>
      <c r="G628" s="33" t="s">
        <v>49</v>
      </c>
      <c r="H628" s="33" t="s">
        <v>446</v>
      </c>
      <c r="I628" s="33" t="s">
        <v>446</v>
      </c>
      <c r="J628" s="32"/>
      <c r="K628" s="33"/>
      <c r="L628" s="32" t="str">
        <f>IFERROR(TRIM(INDEX(_xlfn.TEXTSPLIT(Table3[[#This Row],[Name]],"|"),1,2)),"")</f>
        <v>Hi</v>
      </c>
    </row>
    <row r="629" spans="1:12">
      <c r="A629" s="52" t="s">
        <v>1167</v>
      </c>
      <c r="B629" s="10" t="s">
        <v>2248</v>
      </c>
      <c r="C629" s="52" t="s">
        <v>1675</v>
      </c>
      <c r="D629" s="52" t="str">
        <f t="shared" si="18"/>
        <v>FRADE-CM-2350 (HP Motor Trem 2)Temperature - Motor DE Bearing (2)|Hi</v>
      </c>
      <c r="E629" s="89" t="str">
        <f t="shared" si="19"/>
        <v>Hi</v>
      </c>
      <c r="F629" s="52">
        <v>90</v>
      </c>
      <c r="G629" s="52" t="s">
        <v>49</v>
      </c>
      <c r="H629" s="52" t="s">
        <v>736</v>
      </c>
      <c r="I629" s="52" t="s">
        <v>446</v>
      </c>
      <c r="J629" s="90"/>
      <c r="K629" s="52"/>
      <c r="L629" s="90" t="str">
        <f>IFERROR(TRIM(INDEX(_xlfn.TEXTSPLIT(Table3[[#This Row],[Name]],"|"),1,2)),"")</f>
        <v>Lo</v>
      </c>
    </row>
    <row r="630" spans="1:12">
      <c r="A630" s="33" t="s">
        <v>1167</v>
      </c>
      <c r="B630" s="10" t="s">
        <v>2248</v>
      </c>
      <c r="C630" s="33" t="s">
        <v>1676</v>
      </c>
      <c r="D630" s="52" t="str">
        <f t="shared" si="18"/>
        <v>FRADE-CM-2350 (HP Motor Trem 2)Temperature - Motor DE Bearing (2)|HiHi</v>
      </c>
      <c r="E630" s="89" t="str">
        <f t="shared" si="19"/>
        <v>HiHi</v>
      </c>
      <c r="F630" s="33"/>
      <c r="G630" s="33" t="s">
        <v>49</v>
      </c>
      <c r="H630" s="33" t="s">
        <v>736</v>
      </c>
      <c r="I630" s="33" t="s">
        <v>446</v>
      </c>
      <c r="J630" s="32"/>
      <c r="K630" s="33"/>
      <c r="L630" s="32" t="str">
        <f>IFERROR(TRIM(INDEX(_xlfn.TEXTSPLIT(Table3[[#This Row],[Name]],"|"),1,2)),"")</f>
        <v>Pre-alarm Hi</v>
      </c>
    </row>
    <row r="631" spans="1:12">
      <c r="A631" s="52" t="s">
        <v>1167</v>
      </c>
      <c r="B631" s="10" t="s">
        <v>2248</v>
      </c>
      <c r="C631" s="52" t="s">
        <v>1677</v>
      </c>
      <c r="D631" s="52" t="str">
        <f t="shared" si="18"/>
        <v>FRADE-CM-2350 (HP Motor Trem 2)Temperature - Motor DE Bearing (2)|Pre-alarm Hi</v>
      </c>
      <c r="E631" s="89" t="str">
        <f t="shared" si="19"/>
        <v>Pre-alarm Hi</v>
      </c>
      <c r="F631" s="52"/>
      <c r="G631" s="52" t="s">
        <v>49</v>
      </c>
      <c r="H631" s="52" t="s">
        <v>736</v>
      </c>
      <c r="I631" s="52" t="s">
        <v>446</v>
      </c>
      <c r="J631" s="90"/>
      <c r="K631" s="52"/>
      <c r="L631" s="90" t="str">
        <f>IFERROR(TRIM(INDEX(_xlfn.TEXTSPLIT(Table3[[#This Row],[Name]],"|"),1,2)),"")</f>
        <v>Pre-alarm Lo</v>
      </c>
    </row>
    <row r="632" spans="1:12">
      <c r="A632" s="33" t="s">
        <v>1167</v>
      </c>
      <c r="B632" s="10" t="s">
        <v>2248</v>
      </c>
      <c r="C632" s="33" t="s">
        <v>1678</v>
      </c>
      <c r="D632" s="52" t="str">
        <f t="shared" si="18"/>
        <v>FRADE-CM-2350 (HP Motor Trem 2)Temperature - Motor NDE Bearing (2)</v>
      </c>
      <c r="E632" s="89" t="str">
        <f t="shared" si="19"/>
        <v/>
      </c>
      <c r="F632" s="52" t="str">
        <f>VLOOKUP(D632,REF!$AA$1:$AB$149,2,0)</f>
        <v>FRTS-TI1704C</v>
      </c>
      <c r="G632" s="33" t="s">
        <v>49</v>
      </c>
      <c r="H632" s="33" t="s">
        <v>446</v>
      </c>
      <c r="I632" s="33" t="s">
        <v>446</v>
      </c>
      <c r="J632" s="32"/>
      <c r="K632" s="33"/>
      <c r="L632" s="32" t="str">
        <f>IFERROR(TRIM(INDEX(_xlfn.TEXTSPLIT(Table3[[#This Row],[Name]],"|"),1,2)),"")</f>
        <v/>
      </c>
    </row>
    <row r="633" spans="1:12">
      <c r="A633" s="52" t="s">
        <v>1167</v>
      </c>
      <c r="B633" s="10" t="s">
        <v>2248</v>
      </c>
      <c r="C633" s="52" t="s">
        <v>1680</v>
      </c>
      <c r="D633" s="52" t="str">
        <f t="shared" si="18"/>
        <v>FRADE-CM-2350 (HP Motor Trem 2)Temperature - Motor NDE Bearing (2)|Hi</v>
      </c>
      <c r="E633" s="89" t="str">
        <f t="shared" si="19"/>
        <v>Hi</v>
      </c>
      <c r="F633" s="52">
        <v>90</v>
      </c>
      <c r="G633" s="52" t="s">
        <v>49</v>
      </c>
      <c r="H633" s="52" t="s">
        <v>736</v>
      </c>
      <c r="I633" s="52" t="s">
        <v>446</v>
      </c>
      <c r="J633" s="90"/>
      <c r="K633" s="52"/>
      <c r="L633" s="90" t="str">
        <f>IFERROR(TRIM(INDEX(_xlfn.TEXTSPLIT(Table3[[#This Row],[Name]],"|"),1,2)),"")</f>
        <v/>
      </c>
    </row>
    <row r="634" spans="1:12">
      <c r="A634" s="33" t="s">
        <v>1167</v>
      </c>
      <c r="B634" s="10" t="s">
        <v>2248</v>
      </c>
      <c r="C634" s="33" t="s">
        <v>1681</v>
      </c>
      <c r="D634" s="52" t="str">
        <f t="shared" si="18"/>
        <v>FRADE-CM-2350 (HP Motor Trem 2)Temperature - Motor NDE Bearing (2)|HiHi</v>
      </c>
      <c r="E634" s="89" t="str">
        <f t="shared" si="19"/>
        <v>HiHi</v>
      </c>
      <c r="F634" s="33"/>
      <c r="G634" s="33" t="s">
        <v>49</v>
      </c>
      <c r="H634" s="33" t="s">
        <v>736</v>
      </c>
      <c r="I634" s="33" t="s">
        <v>446</v>
      </c>
      <c r="J634" s="32"/>
      <c r="K634" s="33"/>
      <c r="L634" s="32" t="str">
        <f>IFERROR(TRIM(INDEX(_xlfn.TEXTSPLIT(Table3[[#This Row],[Name]],"|"),1,2)),"")</f>
        <v/>
      </c>
    </row>
    <row r="635" spans="1:12">
      <c r="A635" s="52" t="s">
        <v>1167</v>
      </c>
      <c r="B635" s="10" t="s">
        <v>2248</v>
      </c>
      <c r="C635" s="52" t="s">
        <v>1682</v>
      </c>
      <c r="D635" s="52" t="str">
        <f t="shared" si="18"/>
        <v>FRADE-CM-2350 (HP Motor Trem 2)Temperature - Motor NDE Bearing (2)|Pre-alarm Hi</v>
      </c>
      <c r="E635" s="89" t="str">
        <f t="shared" si="19"/>
        <v>Pre-alarm Hi</v>
      </c>
      <c r="F635" s="52"/>
      <c r="G635" s="52" t="s">
        <v>49</v>
      </c>
      <c r="H635" s="52" t="s">
        <v>736</v>
      </c>
      <c r="I635" s="52" t="s">
        <v>446</v>
      </c>
      <c r="J635" s="90"/>
      <c r="K635" s="52"/>
      <c r="L635" s="90" t="str">
        <f>IFERROR(TRIM(INDEX(_xlfn.TEXTSPLIT(Table3[[#This Row],[Name]],"|"),1,2)),"")</f>
        <v>Hi</v>
      </c>
    </row>
    <row r="636" spans="1:12">
      <c r="A636" s="33" t="s">
        <v>1167</v>
      </c>
      <c r="B636" s="10" t="s">
        <v>2204</v>
      </c>
      <c r="C636" s="33" t="s">
        <v>1743</v>
      </c>
      <c r="D636" s="52" t="str">
        <f t="shared" si="18"/>
        <v>FRADE-PBA-2350 (HP Compressor Trem 2)Vibration - Comp DE Bearing (1)</v>
      </c>
      <c r="E636" s="89" t="str">
        <f t="shared" si="19"/>
        <v/>
      </c>
      <c r="F636" s="52" t="str">
        <f>VLOOKUP(D636,REF!$AA$1:$AB$149,2,0)</f>
        <v>FRTS-VT-1735A</v>
      </c>
      <c r="G636" s="33" t="s">
        <v>840</v>
      </c>
      <c r="H636" s="33" t="s">
        <v>439</v>
      </c>
      <c r="I636" s="33" t="s">
        <v>439</v>
      </c>
      <c r="J636" s="32"/>
      <c r="K636" s="33"/>
      <c r="L636" s="32" t="str">
        <f>IFERROR(TRIM(INDEX(_xlfn.TEXTSPLIT(Table3[[#This Row],[Name]],"|"),1,2)),"")</f>
        <v>HiHi</v>
      </c>
    </row>
    <row r="637" spans="1:12">
      <c r="A637" s="52" t="s">
        <v>1167</v>
      </c>
      <c r="B637" s="10" t="s">
        <v>2204</v>
      </c>
      <c r="C637" s="52" t="s">
        <v>1745</v>
      </c>
      <c r="D637" s="52" t="str">
        <f t="shared" si="18"/>
        <v>FRADE-PBA-2350 (HP Compressor Trem 2)Vibration - Comp DE Bearing (1)|Hi</v>
      </c>
      <c r="E637" s="89" t="str">
        <f t="shared" si="19"/>
        <v>Hi</v>
      </c>
      <c r="F637" s="52">
        <v>56</v>
      </c>
      <c r="G637" s="52" t="s">
        <v>840</v>
      </c>
      <c r="H637" s="52" t="s">
        <v>736</v>
      </c>
      <c r="I637" s="52" t="s">
        <v>439</v>
      </c>
      <c r="J637" s="90"/>
      <c r="K637" s="52"/>
      <c r="L637" s="90" t="str">
        <f>IFERROR(TRIM(INDEX(_xlfn.TEXTSPLIT(Table3[[#This Row],[Name]],"|"),1,2)),"")</f>
        <v>Pre-alarm Hi</v>
      </c>
    </row>
    <row r="638" spans="1:12">
      <c r="A638" s="33" t="s">
        <v>1167</v>
      </c>
      <c r="B638" s="10" t="s">
        <v>2204</v>
      </c>
      <c r="C638" s="33" t="s">
        <v>1746</v>
      </c>
      <c r="D638" s="52" t="str">
        <f t="shared" si="18"/>
        <v>FRADE-PBA-2350 (HP Compressor Trem 2)Vibration - Comp DE Bearing (1)|HiHi</v>
      </c>
      <c r="E638" s="89" t="str">
        <f t="shared" si="19"/>
        <v>HiHi</v>
      </c>
      <c r="F638" s="33">
        <v>69</v>
      </c>
      <c r="G638" s="33" t="s">
        <v>840</v>
      </c>
      <c r="H638" s="33" t="s">
        <v>736</v>
      </c>
      <c r="I638" s="33" t="s">
        <v>439</v>
      </c>
      <c r="J638" s="32"/>
      <c r="K638" s="33"/>
      <c r="L638" s="32" t="str">
        <f>IFERROR(TRIM(INDEX(_xlfn.TEXTSPLIT(Table3[[#This Row],[Name]],"|"),1,2)),"")</f>
        <v/>
      </c>
    </row>
    <row r="639" spans="1:12">
      <c r="A639" s="52" t="s">
        <v>1167</v>
      </c>
      <c r="B639" s="10" t="s">
        <v>2204</v>
      </c>
      <c r="C639" s="52" t="s">
        <v>1747</v>
      </c>
      <c r="D639" s="52" t="str">
        <f t="shared" si="18"/>
        <v>FRADE-PBA-2350 (HP Compressor Trem 2)Vibration - Comp DE Bearing (1)|Pre-alarm Hi</v>
      </c>
      <c r="E639" s="89" t="str">
        <f t="shared" si="19"/>
        <v>Pre-alarm Hi</v>
      </c>
      <c r="F639" s="52"/>
      <c r="G639" s="52" t="s">
        <v>840</v>
      </c>
      <c r="H639" s="52" t="s">
        <v>736</v>
      </c>
      <c r="I639" s="52" t="s">
        <v>439</v>
      </c>
      <c r="J639" s="90"/>
      <c r="K639" s="52"/>
      <c r="L639" s="90" t="str">
        <f>IFERROR(TRIM(INDEX(_xlfn.TEXTSPLIT(Table3[[#This Row],[Name]],"|"),1,2)),"")</f>
        <v>Hi</v>
      </c>
    </row>
    <row r="640" spans="1:12">
      <c r="A640" s="33" t="s">
        <v>1167</v>
      </c>
      <c r="B640" s="10" t="s">
        <v>2204</v>
      </c>
      <c r="C640" s="33" t="s">
        <v>1748</v>
      </c>
      <c r="D640" s="52" t="str">
        <f t="shared" si="18"/>
        <v>FRADE-PBA-2350 (HP Compressor Trem 2)Vibration - Comp DE Bearing (2)</v>
      </c>
      <c r="E640" s="89" t="str">
        <f t="shared" si="19"/>
        <v/>
      </c>
      <c r="F640" s="52" t="str">
        <f>VLOOKUP(D640,REF!$AA$1:$AB$149,2,0)</f>
        <v>FRTS-VT-1735B</v>
      </c>
      <c r="G640" s="33" t="s">
        <v>840</v>
      </c>
      <c r="H640" s="33" t="s">
        <v>439</v>
      </c>
      <c r="I640" s="33" t="s">
        <v>439</v>
      </c>
      <c r="J640" s="32"/>
      <c r="K640" s="33"/>
      <c r="L640" s="32" t="str">
        <f>IFERROR(TRIM(INDEX(_xlfn.TEXTSPLIT(Table3[[#This Row],[Name]],"|"),1,2)),"")</f>
        <v>HiHi</v>
      </c>
    </row>
    <row r="641" spans="1:12">
      <c r="A641" s="52" t="s">
        <v>1167</v>
      </c>
      <c r="B641" s="10" t="s">
        <v>2204</v>
      </c>
      <c r="C641" s="52" t="s">
        <v>1750</v>
      </c>
      <c r="D641" s="52" t="str">
        <f t="shared" si="18"/>
        <v>FRADE-PBA-2350 (HP Compressor Trem 2)Vibration - Comp DE Bearing (2)|Hi</v>
      </c>
      <c r="E641" s="89" t="str">
        <f t="shared" si="19"/>
        <v>Hi</v>
      </c>
      <c r="F641" s="52">
        <v>56</v>
      </c>
      <c r="G641" s="52" t="s">
        <v>840</v>
      </c>
      <c r="H641" s="52" t="s">
        <v>736</v>
      </c>
      <c r="I641" s="52" t="s">
        <v>439</v>
      </c>
      <c r="J641" s="90"/>
      <c r="K641" s="52"/>
      <c r="L641" s="90" t="str">
        <f>IFERROR(TRIM(INDEX(_xlfn.TEXTSPLIT(Table3[[#This Row],[Name]],"|"),1,2)),"")</f>
        <v>Pre-alarm Hi</v>
      </c>
    </row>
    <row r="642" spans="1:12">
      <c r="A642" s="33" t="s">
        <v>1167</v>
      </c>
      <c r="B642" s="10" t="s">
        <v>2204</v>
      </c>
      <c r="C642" s="33" t="s">
        <v>1751</v>
      </c>
      <c r="D642" s="52" t="str">
        <f t="shared" si="18"/>
        <v>FRADE-PBA-2350 (HP Compressor Trem 2)Vibration - Comp DE Bearing (2)|HiHi</v>
      </c>
      <c r="E642" s="89" t="str">
        <f t="shared" si="19"/>
        <v>HiHi</v>
      </c>
      <c r="F642" s="33">
        <v>69</v>
      </c>
      <c r="G642" s="33" t="s">
        <v>840</v>
      </c>
      <c r="H642" s="33" t="s">
        <v>736</v>
      </c>
      <c r="I642" s="33" t="s">
        <v>439</v>
      </c>
      <c r="J642" s="32"/>
      <c r="K642" s="33"/>
      <c r="L642" s="32" t="str">
        <f>IFERROR(TRIM(INDEX(_xlfn.TEXTSPLIT(Table3[[#This Row],[Name]],"|"),1,2)),"")</f>
        <v/>
      </c>
    </row>
    <row r="643" spans="1:12">
      <c r="A643" s="52" t="s">
        <v>1167</v>
      </c>
      <c r="B643" s="10" t="s">
        <v>2204</v>
      </c>
      <c r="C643" s="52" t="s">
        <v>1752</v>
      </c>
      <c r="D643" s="52" t="str">
        <f t="shared" ref="D643:D695" si="20">_xlfn.CONCAT(B643,C643)</f>
        <v>FRADE-PBA-2350 (HP Compressor Trem 2)Vibration - Comp DE Bearing (2)|Pre-alarm Hi</v>
      </c>
      <c r="E643" s="89" t="str">
        <f t="shared" si="19"/>
        <v>Pre-alarm Hi</v>
      </c>
      <c r="F643" s="52"/>
      <c r="G643" s="52" t="s">
        <v>840</v>
      </c>
      <c r="H643" s="52" t="s">
        <v>736</v>
      </c>
      <c r="I643" s="52" t="s">
        <v>439</v>
      </c>
      <c r="J643" s="90"/>
      <c r="K643" s="52"/>
      <c r="L643" s="90" t="str">
        <f>IFERROR(TRIM(INDEX(_xlfn.TEXTSPLIT(Table3[[#This Row],[Name]],"|"),1,2)),"")</f>
        <v>Hi</v>
      </c>
    </row>
    <row r="644" spans="1:12">
      <c r="A644" s="33" t="s">
        <v>1167</v>
      </c>
      <c r="B644" s="10" t="s">
        <v>2204</v>
      </c>
      <c r="C644" s="33" t="s">
        <v>1753</v>
      </c>
      <c r="D644" s="52" t="str">
        <f t="shared" si="20"/>
        <v>FRADE-PBA-2350 (HP Compressor Trem 2)Vibration - Comp NDE Bearing (1)</v>
      </c>
      <c r="E644" s="89" t="str">
        <f t="shared" ref="E644:E695" si="21">IFERROR(TRIM(INDEX(_xlfn.TEXTSPLIT(C644,"|"),1,2)),"")</f>
        <v/>
      </c>
      <c r="F644" s="52" t="str">
        <f>VLOOKUP(D644,REF!$AA$1:$AB$149,2,0)</f>
        <v>FRTS-VT-1736A</v>
      </c>
      <c r="G644" s="33" t="s">
        <v>840</v>
      </c>
      <c r="H644" s="33" t="s">
        <v>439</v>
      </c>
      <c r="I644" s="33" t="s">
        <v>439</v>
      </c>
      <c r="J644" s="32"/>
      <c r="K644" s="33"/>
      <c r="L644" s="32" t="str">
        <f>IFERROR(TRIM(INDEX(_xlfn.TEXTSPLIT(Table3[[#This Row],[Name]],"|"),1,2)),"")</f>
        <v>HiHi</v>
      </c>
    </row>
    <row r="645" spans="1:12">
      <c r="A645" s="52" t="s">
        <v>1167</v>
      </c>
      <c r="B645" s="10" t="s">
        <v>2204</v>
      </c>
      <c r="C645" s="52" t="s">
        <v>1755</v>
      </c>
      <c r="D645" s="52" t="str">
        <f t="shared" si="20"/>
        <v>FRADE-PBA-2350 (HP Compressor Trem 2)Vibration - Comp NDE Bearing (1)|Hi</v>
      </c>
      <c r="E645" s="89" t="str">
        <f t="shared" si="21"/>
        <v>Hi</v>
      </c>
      <c r="F645" s="52">
        <v>56</v>
      </c>
      <c r="G645" s="52" t="s">
        <v>840</v>
      </c>
      <c r="H645" s="52" t="s">
        <v>736</v>
      </c>
      <c r="I645" s="52" t="s">
        <v>439</v>
      </c>
      <c r="J645" s="90"/>
      <c r="K645" s="52"/>
      <c r="L645" s="90" t="str">
        <f>IFERROR(TRIM(INDEX(_xlfn.TEXTSPLIT(Table3[[#This Row],[Name]],"|"),1,2)),"")</f>
        <v>Pre-alarm Hi</v>
      </c>
    </row>
    <row r="646" spans="1:12">
      <c r="A646" s="33" t="s">
        <v>1167</v>
      </c>
      <c r="B646" s="10" t="s">
        <v>2204</v>
      </c>
      <c r="C646" s="33" t="s">
        <v>1756</v>
      </c>
      <c r="D646" s="52" t="str">
        <f t="shared" si="20"/>
        <v>FRADE-PBA-2350 (HP Compressor Trem 2)Vibration - Comp NDE Bearing (1)|HiHi</v>
      </c>
      <c r="E646" s="89" t="str">
        <f t="shared" si="21"/>
        <v>HiHi</v>
      </c>
      <c r="F646" s="33">
        <v>69</v>
      </c>
      <c r="G646" s="33" t="s">
        <v>840</v>
      </c>
      <c r="H646" s="33" t="s">
        <v>736</v>
      </c>
      <c r="I646" s="33" t="s">
        <v>439</v>
      </c>
      <c r="J646" s="32"/>
      <c r="K646" s="33"/>
      <c r="L646" s="32" t="str">
        <f>IFERROR(TRIM(INDEX(_xlfn.TEXTSPLIT(Table3[[#This Row],[Name]],"|"),1,2)),"")</f>
        <v/>
      </c>
    </row>
    <row r="647" spans="1:12">
      <c r="A647" s="52" t="s">
        <v>1167</v>
      </c>
      <c r="B647" s="10" t="s">
        <v>2204</v>
      </c>
      <c r="C647" s="52" t="s">
        <v>1757</v>
      </c>
      <c r="D647" s="52" t="str">
        <f t="shared" si="20"/>
        <v>FRADE-PBA-2350 (HP Compressor Trem 2)Vibration - Comp NDE Bearing (1)|Pre-alarm Hi</v>
      </c>
      <c r="E647" s="89" t="str">
        <f t="shared" si="21"/>
        <v>Pre-alarm Hi</v>
      </c>
      <c r="F647" s="52"/>
      <c r="G647" s="52" t="s">
        <v>840</v>
      </c>
      <c r="H647" s="52" t="s">
        <v>736</v>
      </c>
      <c r="I647" s="52" t="s">
        <v>439</v>
      </c>
      <c r="J647" s="90"/>
      <c r="K647" s="52"/>
      <c r="L647" s="90" t="str">
        <f>IFERROR(TRIM(INDEX(_xlfn.TEXTSPLIT(Table3[[#This Row],[Name]],"|"),1,2)),"")</f>
        <v>Hi</v>
      </c>
    </row>
    <row r="648" spans="1:12">
      <c r="A648" s="33" t="s">
        <v>1167</v>
      </c>
      <c r="B648" s="10" t="s">
        <v>2204</v>
      </c>
      <c r="C648" s="33" t="s">
        <v>1758</v>
      </c>
      <c r="D648" s="52" t="str">
        <f t="shared" si="20"/>
        <v>FRADE-PBA-2350 (HP Compressor Trem 2)Vibration - Comp NDE Bearing (2)</v>
      </c>
      <c r="E648" s="89" t="str">
        <f t="shared" si="21"/>
        <v/>
      </c>
      <c r="F648" s="52" t="str">
        <f>VLOOKUP(D648,REF!$AA$1:$AB$149,2,0)</f>
        <v>FRTS-VT-1736B</v>
      </c>
      <c r="G648" s="33" t="s">
        <v>840</v>
      </c>
      <c r="H648" s="33" t="s">
        <v>439</v>
      </c>
      <c r="I648" s="33" t="s">
        <v>439</v>
      </c>
      <c r="J648" s="32"/>
      <c r="K648" s="33"/>
      <c r="L648" s="32" t="str">
        <f>IFERROR(TRIM(INDEX(_xlfn.TEXTSPLIT(Table3[[#This Row],[Name]],"|"),1,2)),"")</f>
        <v>HiHi</v>
      </c>
    </row>
    <row r="649" spans="1:12">
      <c r="A649" s="52" t="s">
        <v>1167</v>
      </c>
      <c r="B649" s="10" t="s">
        <v>2204</v>
      </c>
      <c r="C649" s="52" t="s">
        <v>1760</v>
      </c>
      <c r="D649" s="52" t="str">
        <f t="shared" si="20"/>
        <v>FRADE-PBA-2350 (HP Compressor Trem 2)Vibration - Comp NDE Bearing (2)|Hi</v>
      </c>
      <c r="E649" s="89" t="str">
        <f t="shared" si="21"/>
        <v>Hi</v>
      </c>
      <c r="F649" s="52">
        <v>56</v>
      </c>
      <c r="G649" s="52" t="s">
        <v>840</v>
      </c>
      <c r="H649" s="52" t="s">
        <v>736</v>
      </c>
      <c r="I649" s="52" t="s">
        <v>439</v>
      </c>
      <c r="J649" s="90"/>
      <c r="K649" s="52"/>
      <c r="L649" s="90" t="str">
        <f>IFERROR(TRIM(INDEX(_xlfn.TEXTSPLIT(Table3[[#This Row],[Name]],"|"),1,2)),"")</f>
        <v>Pre-alarm Hi</v>
      </c>
    </row>
    <row r="650" spans="1:12">
      <c r="A650" s="33" t="s">
        <v>1167</v>
      </c>
      <c r="B650" s="10" t="s">
        <v>2204</v>
      </c>
      <c r="C650" s="33" t="s">
        <v>1761</v>
      </c>
      <c r="D650" s="52" t="str">
        <f t="shared" si="20"/>
        <v>FRADE-PBA-2350 (HP Compressor Trem 2)Vibration - Comp NDE Bearing (2)|HiHi</v>
      </c>
      <c r="E650" s="89" t="str">
        <f t="shared" si="21"/>
        <v>HiHi</v>
      </c>
      <c r="F650" s="33">
        <v>69</v>
      </c>
      <c r="G650" s="33" t="s">
        <v>840</v>
      </c>
      <c r="H650" s="33" t="s">
        <v>736</v>
      </c>
      <c r="I650" s="33" t="s">
        <v>439</v>
      </c>
      <c r="J650" s="32"/>
      <c r="K650" s="33"/>
      <c r="L650" s="32" t="str">
        <f>IFERROR(TRIM(INDEX(_xlfn.TEXTSPLIT(Table3[[#This Row],[Name]],"|"),1,2)),"")</f>
        <v/>
      </c>
    </row>
    <row r="651" spans="1:12">
      <c r="A651" s="52" t="s">
        <v>1167</v>
      </c>
      <c r="B651" s="10" t="s">
        <v>2204</v>
      </c>
      <c r="C651" s="52" t="s">
        <v>1762</v>
      </c>
      <c r="D651" s="52" t="str">
        <f t="shared" si="20"/>
        <v>FRADE-PBA-2350 (HP Compressor Trem 2)Vibration - Comp NDE Bearing (2)|Pre-alarm Hi</v>
      </c>
      <c r="E651" s="89" t="str">
        <f t="shared" si="21"/>
        <v>Pre-alarm Hi</v>
      </c>
      <c r="F651" s="52"/>
      <c r="G651" s="52" t="s">
        <v>840</v>
      </c>
      <c r="H651" s="52" t="s">
        <v>736</v>
      </c>
      <c r="I651" s="52" t="s">
        <v>439</v>
      </c>
      <c r="J651" s="90"/>
      <c r="K651" s="52"/>
      <c r="L651" s="90" t="str">
        <f>IFERROR(TRIM(INDEX(_xlfn.TEXTSPLIT(Table3[[#This Row],[Name]],"|"),1,2)),"")</f>
        <v>Hi</v>
      </c>
    </row>
    <row r="652" spans="1:12">
      <c r="A652" s="33" t="s">
        <v>1167</v>
      </c>
      <c r="B652" s="10" t="s">
        <v>2204</v>
      </c>
      <c r="C652" s="33" t="s">
        <v>697</v>
      </c>
      <c r="D652" s="52" t="str">
        <f t="shared" si="20"/>
        <v>FRADE-PBA-2350 (HP Compressor Trem 2)Vibration - Gear Shaft HS Bearing DE (1)</v>
      </c>
      <c r="E652" s="89" t="str">
        <f t="shared" si="21"/>
        <v/>
      </c>
      <c r="F652" s="52" t="str">
        <f>VLOOKUP(D652,REF!$AA$1:$AB$149,2,0)</f>
        <v>FRTS-VT-1725A</v>
      </c>
      <c r="G652" s="33" t="s">
        <v>840</v>
      </c>
      <c r="H652" s="33" t="s">
        <v>474</v>
      </c>
      <c r="I652" s="33" t="s">
        <v>474</v>
      </c>
      <c r="J652" s="32"/>
      <c r="K652" s="33"/>
      <c r="L652" s="32" t="str">
        <f>IFERROR(TRIM(INDEX(_xlfn.TEXTSPLIT(Table3[[#This Row],[Name]],"|"),1,2)),"")</f>
        <v>HiHi</v>
      </c>
    </row>
    <row r="653" spans="1:12">
      <c r="A653" s="52" t="s">
        <v>1167</v>
      </c>
      <c r="B653" s="10" t="s">
        <v>2204</v>
      </c>
      <c r="C653" s="52" t="s">
        <v>1772</v>
      </c>
      <c r="D653" s="52" t="str">
        <f t="shared" si="20"/>
        <v>FRADE-PBA-2350 (HP Compressor Trem 2)Vibration - Gear Shaft HS Bearing DE (1)|Hi</v>
      </c>
      <c r="E653" s="89" t="str">
        <f t="shared" si="21"/>
        <v>Hi</v>
      </c>
      <c r="F653" s="52">
        <v>56</v>
      </c>
      <c r="G653" s="52" t="s">
        <v>840</v>
      </c>
      <c r="H653" s="52" t="s">
        <v>736</v>
      </c>
      <c r="I653" s="52" t="s">
        <v>474</v>
      </c>
      <c r="J653" s="90"/>
      <c r="K653" s="52"/>
      <c r="L653" s="90" t="str">
        <f>IFERROR(TRIM(INDEX(_xlfn.TEXTSPLIT(Table3[[#This Row],[Name]],"|"),1,2)),"")</f>
        <v>Pre-alarm Hi</v>
      </c>
    </row>
    <row r="654" spans="1:12">
      <c r="A654" s="33" t="s">
        <v>1167</v>
      </c>
      <c r="B654" s="10" t="s">
        <v>2204</v>
      </c>
      <c r="C654" s="33" t="s">
        <v>1773</v>
      </c>
      <c r="D654" s="52" t="str">
        <f t="shared" si="20"/>
        <v>FRADE-PBA-2350 (HP Compressor Trem 2)Vibration - Gear Shaft HS Bearing DE (1)|HiHi</v>
      </c>
      <c r="E654" s="89" t="str">
        <f t="shared" si="21"/>
        <v>HiHi</v>
      </c>
      <c r="F654" s="33">
        <v>69</v>
      </c>
      <c r="G654" s="33" t="s">
        <v>840</v>
      </c>
      <c r="H654" s="33" t="s">
        <v>736</v>
      </c>
      <c r="I654" s="33" t="s">
        <v>474</v>
      </c>
      <c r="J654" s="32"/>
      <c r="K654" s="33"/>
      <c r="L654" s="32" t="str">
        <f>IFERROR(TRIM(INDEX(_xlfn.TEXTSPLIT(Table3[[#This Row],[Name]],"|"),1,2)),"")</f>
        <v/>
      </c>
    </row>
    <row r="655" spans="1:12">
      <c r="A655" s="52" t="s">
        <v>1167</v>
      </c>
      <c r="B655" s="10" t="s">
        <v>2204</v>
      </c>
      <c r="C655" s="52" t="s">
        <v>1774</v>
      </c>
      <c r="D655" s="52" t="str">
        <f t="shared" si="20"/>
        <v>FRADE-PBA-2350 (HP Compressor Trem 2)Vibration - Gear Shaft HS Bearing DE (1)|Pre-alarm Hi</v>
      </c>
      <c r="E655" s="89" t="str">
        <f t="shared" si="21"/>
        <v>Pre-alarm Hi</v>
      </c>
      <c r="F655" s="52"/>
      <c r="G655" s="52" t="s">
        <v>840</v>
      </c>
      <c r="H655" s="52" t="s">
        <v>736</v>
      </c>
      <c r="I655" s="52" t="s">
        <v>474</v>
      </c>
      <c r="J655" s="90"/>
      <c r="K655" s="52"/>
      <c r="L655" s="90" t="str">
        <f>IFERROR(TRIM(INDEX(_xlfn.TEXTSPLIT(Table3[[#This Row],[Name]],"|"),1,2)),"")</f>
        <v>Hi</v>
      </c>
    </row>
    <row r="656" spans="1:12">
      <c r="A656" s="33" t="s">
        <v>1167</v>
      </c>
      <c r="B656" s="10" t="s">
        <v>2204</v>
      </c>
      <c r="C656" s="33" t="s">
        <v>700</v>
      </c>
      <c r="D656" s="52" t="str">
        <f t="shared" si="20"/>
        <v>FRADE-PBA-2350 (HP Compressor Trem 2)Vibration - Gear Shaft HS Bearing DE (2)</v>
      </c>
      <c r="E656" s="89" t="str">
        <f t="shared" si="21"/>
        <v/>
      </c>
      <c r="F656" s="52" t="str">
        <f>VLOOKUP(D656,REF!$AA$1:$AB$149,2,0)</f>
        <v>FRTS-VT-1725B</v>
      </c>
      <c r="G656" s="33" t="s">
        <v>840</v>
      </c>
      <c r="H656" s="33" t="s">
        <v>474</v>
      </c>
      <c r="I656" s="33" t="s">
        <v>474</v>
      </c>
      <c r="J656" s="32"/>
      <c r="K656" s="33"/>
      <c r="L656" s="32" t="str">
        <f>IFERROR(TRIM(INDEX(_xlfn.TEXTSPLIT(Table3[[#This Row],[Name]],"|"),1,2)),"")</f>
        <v>HiHi</v>
      </c>
    </row>
    <row r="657" spans="1:12">
      <c r="A657" s="52" t="s">
        <v>1167</v>
      </c>
      <c r="B657" s="10" t="s">
        <v>2204</v>
      </c>
      <c r="C657" s="52" t="s">
        <v>1776</v>
      </c>
      <c r="D657" s="52" t="str">
        <f t="shared" si="20"/>
        <v>FRADE-PBA-2350 (HP Compressor Trem 2)Vibration - Gear Shaft HS Bearing DE (2)|Hi</v>
      </c>
      <c r="E657" s="89" t="str">
        <f t="shared" si="21"/>
        <v>Hi</v>
      </c>
      <c r="F657" s="52">
        <v>56</v>
      </c>
      <c r="G657" s="52" t="s">
        <v>840</v>
      </c>
      <c r="H657" s="52" t="s">
        <v>736</v>
      </c>
      <c r="I657" s="52" t="s">
        <v>474</v>
      </c>
      <c r="J657" s="90"/>
      <c r="K657" s="52"/>
      <c r="L657" s="90" t="str">
        <f>IFERROR(TRIM(INDEX(_xlfn.TEXTSPLIT(Table3[[#This Row],[Name]],"|"),1,2)),"")</f>
        <v>Pre-alarm Hi</v>
      </c>
    </row>
    <row r="658" spans="1:12">
      <c r="A658" s="33" t="s">
        <v>1167</v>
      </c>
      <c r="B658" s="10" t="s">
        <v>2204</v>
      </c>
      <c r="C658" s="33" t="s">
        <v>1777</v>
      </c>
      <c r="D658" s="52" t="str">
        <f t="shared" si="20"/>
        <v>FRADE-PBA-2350 (HP Compressor Trem 2)Vibration - Gear Shaft HS Bearing DE (2)|HiHi</v>
      </c>
      <c r="E658" s="89" t="str">
        <f t="shared" si="21"/>
        <v>HiHi</v>
      </c>
      <c r="F658" s="33">
        <v>69</v>
      </c>
      <c r="G658" s="33" t="s">
        <v>840</v>
      </c>
      <c r="H658" s="33" t="s">
        <v>736</v>
      </c>
      <c r="I658" s="33" t="s">
        <v>474</v>
      </c>
      <c r="J658" s="32"/>
      <c r="K658" s="33"/>
      <c r="L658" s="32" t="str">
        <f>IFERROR(TRIM(INDEX(_xlfn.TEXTSPLIT(Table3[[#This Row],[Name]],"|"),1,2)),"")</f>
        <v/>
      </c>
    </row>
    <row r="659" spans="1:12">
      <c r="A659" s="52" t="s">
        <v>1167</v>
      </c>
      <c r="B659" s="10" t="s">
        <v>2204</v>
      </c>
      <c r="C659" s="52" t="s">
        <v>1778</v>
      </c>
      <c r="D659" s="52" t="str">
        <f t="shared" si="20"/>
        <v>FRADE-PBA-2350 (HP Compressor Trem 2)Vibration - Gear Shaft HS Bearing DE (2)|Pre-alarm Hi</v>
      </c>
      <c r="E659" s="89" t="str">
        <f t="shared" si="21"/>
        <v>Pre-alarm Hi</v>
      </c>
      <c r="F659" s="52"/>
      <c r="G659" s="52" t="s">
        <v>840</v>
      </c>
      <c r="H659" s="52" t="s">
        <v>736</v>
      </c>
      <c r="I659" s="52" t="s">
        <v>474</v>
      </c>
      <c r="J659" s="90"/>
      <c r="K659" s="52"/>
      <c r="L659" s="90" t="str">
        <f>IFERROR(TRIM(INDEX(_xlfn.TEXTSPLIT(Table3[[#This Row],[Name]],"|"),1,2)),"")</f>
        <v>Hi</v>
      </c>
    </row>
    <row r="660" spans="1:12">
      <c r="A660" s="33" t="s">
        <v>1167</v>
      </c>
      <c r="B660" s="10" t="s">
        <v>2204</v>
      </c>
      <c r="C660" s="33" t="s">
        <v>709</v>
      </c>
      <c r="D660" s="52" t="str">
        <f t="shared" si="20"/>
        <v>FRADE-PBA-2350 (HP Compressor Trem 2)Vibration - Gear Shaft LS Bearing DE (1)</v>
      </c>
      <c r="E660" s="89" t="str">
        <f t="shared" si="21"/>
        <v/>
      </c>
      <c r="F660" s="52" t="str">
        <f>VLOOKUP(D660,REF!$AA$1:$AB$149,2,0)</f>
        <v>FRTS-VT-1724A</v>
      </c>
      <c r="G660" s="33" t="s">
        <v>840</v>
      </c>
      <c r="H660" s="33" t="s">
        <v>474</v>
      </c>
      <c r="I660" s="33" t="s">
        <v>474</v>
      </c>
      <c r="J660" s="32"/>
      <c r="K660" s="33"/>
      <c r="L660" s="32" t="str">
        <f>IFERROR(TRIM(INDEX(_xlfn.TEXTSPLIT(Table3[[#This Row],[Name]],"|"),1,2)),"")</f>
        <v>HiHi</v>
      </c>
    </row>
    <row r="661" spans="1:12">
      <c r="A661" s="52" t="s">
        <v>1167</v>
      </c>
      <c r="B661" s="10" t="s">
        <v>2204</v>
      </c>
      <c r="C661" s="52" t="s">
        <v>1786</v>
      </c>
      <c r="D661" s="52" t="str">
        <f t="shared" si="20"/>
        <v>FRADE-PBA-2350 (HP Compressor Trem 2)Vibration - Gear Shaft LS Bearing DE (1)|Hi</v>
      </c>
      <c r="E661" s="89" t="str">
        <f t="shared" si="21"/>
        <v>Hi</v>
      </c>
      <c r="F661" s="52">
        <v>119</v>
      </c>
      <c r="G661" s="52" t="s">
        <v>840</v>
      </c>
      <c r="H661" s="52" t="s">
        <v>736</v>
      </c>
      <c r="I661" s="52" t="s">
        <v>474</v>
      </c>
      <c r="J661" s="90"/>
      <c r="K661" s="52"/>
      <c r="L661" s="90" t="str">
        <f>IFERROR(TRIM(INDEX(_xlfn.TEXTSPLIT(Table3[[#This Row],[Name]],"|"),1,2)),"")</f>
        <v>Pre-alarm Hi</v>
      </c>
    </row>
    <row r="662" spans="1:12">
      <c r="A662" s="33" t="s">
        <v>1167</v>
      </c>
      <c r="B662" s="10" t="s">
        <v>2204</v>
      </c>
      <c r="C662" s="33" t="s">
        <v>1787</v>
      </c>
      <c r="D662" s="52" t="str">
        <f t="shared" si="20"/>
        <v>FRADE-PBA-2350 (HP Compressor Trem 2)Vibration - Gear Shaft LS Bearing DE (1)|HiHi</v>
      </c>
      <c r="E662" s="89" t="str">
        <f t="shared" si="21"/>
        <v>HiHi</v>
      </c>
      <c r="F662" s="33">
        <v>146</v>
      </c>
      <c r="G662" s="33" t="s">
        <v>840</v>
      </c>
      <c r="H662" s="33" t="s">
        <v>736</v>
      </c>
      <c r="I662" s="33" t="s">
        <v>474</v>
      </c>
      <c r="J662" s="32"/>
      <c r="K662" s="33"/>
      <c r="L662" s="32" t="str">
        <f>IFERROR(TRIM(INDEX(_xlfn.TEXTSPLIT(Table3[[#This Row],[Name]],"|"),1,2)),"")</f>
        <v/>
      </c>
    </row>
    <row r="663" spans="1:12">
      <c r="A663" s="52" t="s">
        <v>1167</v>
      </c>
      <c r="B663" s="10" t="s">
        <v>2204</v>
      </c>
      <c r="C663" s="52" t="s">
        <v>1788</v>
      </c>
      <c r="D663" s="52" t="str">
        <f t="shared" si="20"/>
        <v>FRADE-PBA-2350 (HP Compressor Trem 2)Vibration - Gear Shaft LS Bearing DE (1)|Pre-alarm Hi</v>
      </c>
      <c r="E663" s="89" t="str">
        <f t="shared" si="21"/>
        <v>Pre-alarm Hi</v>
      </c>
      <c r="F663" s="52"/>
      <c r="G663" s="52" t="s">
        <v>840</v>
      </c>
      <c r="H663" s="52" t="s">
        <v>736</v>
      </c>
      <c r="I663" s="52" t="s">
        <v>474</v>
      </c>
      <c r="J663" s="90"/>
      <c r="K663" s="52"/>
      <c r="L663" s="90" t="str">
        <f>IFERROR(TRIM(INDEX(_xlfn.TEXTSPLIT(Table3[[#This Row],[Name]],"|"),1,2)),"")</f>
        <v>Hi</v>
      </c>
    </row>
    <row r="664" spans="1:12">
      <c r="A664" s="33" t="s">
        <v>1167</v>
      </c>
      <c r="B664" s="10" t="s">
        <v>2204</v>
      </c>
      <c r="C664" s="33" t="s">
        <v>712</v>
      </c>
      <c r="D664" s="52" t="str">
        <f t="shared" si="20"/>
        <v>FRADE-PBA-2350 (HP Compressor Trem 2)Vibration - Gear Shaft LS Bearing DE (2)</v>
      </c>
      <c r="E664" s="89" t="str">
        <f t="shared" si="21"/>
        <v/>
      </c>
      <c r="F664" s="52" t="str">
        <f>VLOOKUP(D664,REF!$AA$1:$AB$149,2,0)</f>
        <v>FRTS-VT-1724B</v>
      </c>
      <c r="G664" s="33" t="s">
        <v>840</v>
      </c>
      <c r="H664" s="33" t="s">
        <v>474</v>
      </c>
      <c r="I664" s="33" t="s">
        <v>474</v>
      </c>
      <c r="J664" s="32"/>
      <c r="K664" s="33"/>
      <c r="L664" s="32" t="str">
        <f>IFERROR(TRIM(INDEX(_xlfn.TEXTSPLIT(Table3[[#This Row],[Name]],"|"),1,2)),"")</f>
        <v>HiHi</v>
      </c>
    </row>
    <row r="665" spans="1:12">
      <c r="A665" s="52" t="s">
        <v>1167</v>
      </c>
      <c r="B665" s="10" t="s">
        <v>2204</v>
      </c>
      <c r="C665" s="52" t="s">
        <v>1790</v>
      </c>
      <c r="D665" s="52" t="str">
        <f t="shared" si="20"/>
        <v>FRADE-PBA-2350 (HP Compressor Trem 2)Vibration - Gear Shaft LS Bearing DE (2)|Hi</v>
      </c>
      <c r="E665" s="89" t="str">
        <f t="shared" si="21"/>
        <v>Hi</v>
      </c>
      <c r="F665" s="52">
        <v>119</v>
      </c>
      <c r="G665" s="52" t="s">
        <v>840</v>
      </c>
      <c r="H665" s="52" t="s">
        <v>736</v>
      </c>
      <c r="I665" s="52" t="s">
        <v>474</v>
      </c>
      <c r="J665" s="90"/>
      <c r="K665" s="52"/>
      <c r="L665" s="90" t="str">
        <f>IFERROR(TRIM(INDEX(_xlfn.TEXTSPLIT(Table3[[#This Row],[Name]],"|"),1,2)),"")</f>
        <v>Pre-alarm Hi</v>
      </c>
    </row>
    <row r="666" spans="1:12">
      <c r="A666" s="33" t="s">
        <v>1167</v>
      </c>
      <c r="B666" s="10" t="s">
        <v>2204</v>
      </c>
      <c r="C666" s="33" t="s">
        <v>1791</v>
      </c>
      <c r="D666" s="52" t="str">
        <f t="shared" si="20"/>
        <v>FRADE-PBA-2350 (HP Compressor Trem 2)Vibration - Gear Shaft LS Bearing DE (2)|HiHi</v>
      </c>
      <c r="E666" s="89" t="str">
        <f t="shared" si="21"/>
        <v>HiHi</v>
      </c>
      <c r="F666" s="33">
        <v>146</v>
      </c>
      <c r="G666" s="33" t="s">
        <v>840</v>
      </c>
      <c r="H666" s="33" t="s">
        <v>736</v>
      </c>
      <c r="I666" s="33" t="s">
        <v>474</v>
      </c>
      <c r="J666" s="32"/>
      <c r="K666" s="33"/>
      <c r="L666" s="32" t="str">
        <f>IFERROR(TRIM(INDEX(_xlfn.TEXTSPLIT(Table3[[#This Row],[Name]],"|"),1,2)),"")</f>
        <v/>
      </c>
    </row>
    <row r="667" spans="1:12">
      <c r="A667" s="52" t="s">
        <v>1167</v>
      </c>
      <c r="B667" s="10" t="s">
        <v>2204</v>
      </c>
      <c r="C667" s="52" t="s">
        <v>1792</v>
      </c>
      <c r="D667" s="52" t="str">
        <f t="shared" si="20"/>
        <v>FRADE-PBA-2350 (HP Compressor Trem 2)Vibration - Gear Shaft LS Bearing DE (2)|Pre-alarm Hi</v>
      </c>
      <c r="E667" s="89" t="str">
        <f t="shared" si="21"/>
        <v>Pre-alarm Hi</v>
      </c>
      <c r="F667" s="52"/>
      <c r="G667" s="52" t="s">
        <v>840</v>
      </c>
      <c r="H667" s="52" t="s">
        <v>736</v>
      </c>
      <c r="I667" s="52" t="s">
        <v>474</v>
      </c>
      <c r="J667" s="90"/>
      <c r="K667" s="52"/>
      <c r="L667" s="90" t="str">
        <f>IFERROR(TRIM(INDEX(_xlfn.TEXTSPLIT(Table3[[#This Row],[Name]],"|"),1,2)),"")</f>
        <v>Hi</v>
      </c>
    </row>
    <row r="668" spans="1:12">
      <c r="A668" s="33" t="s">
        <v>1167</v>
      </c>
      <c r="B668" s="10" t="s">
        <v>2204</v>
      </c>
      <c r="C668" s="33" t="s">
        <v>1807</v>
      </c>
      <c r="D668" s="52" t="str">
        <f t="shared" si="20"/>
        <v>FRADE-PBA-2350 (HP Compressor Trem 2)Flow - Piston Balancing Line</v>
      </c>
      <c r="E668" s="89" t="str">
        <f t="shared" si="21"/>
        <v/>
      </c>
      <c r="F668" s="52" t="str">
        <f>VLOOKUP(D668,REF!$AA$1:$AB$149,2,0)</f>
        <v>FRTS_OPC_FIT_1769</v>
      </c>
      <c r="G668" s="33" t="s">
        <v>1809</v>
      </c>
      <c r="H668" s="33" t="s">
        <v>451</v>
      </c>
      <c r="I668" s="33" t="s">
        <v>451</v>
      </c>
      <c r="J668" s="32" t="s">
        <v>773</v>
      </c>
      <c r="K668" s="55"/>
      <c r="L668" s="32" t="str">
        <f>IFERROR(TRIM(INDEX(_xlfn.TEXTSPLIT(Table3[[#This Row],[Name]],"|"),1,2)),"")</f>
        <v>HiHi</v>
      </c>
    </row>
    <row r="669" spans="1:12">
      <c r="A669" s="52" t="s">
        <v>1167</v>
      </c>
      <c r="B669" s="10" t="s">
        <v>2204</v>
      </c>
      <c r="C669" s="52" t="s">
        <v>1811</v>
      </c>
      <c r="D669" s="52" t="str">
        <f t="shared" si="20"/>
        <v>FRADE-PBA-2350 (HP Compressor Trem 2)Flow - Piston Balancing Line|Hi</v>
      </c>
      <c r="E669" s="89" t="str">
        <f t="shared" si="21"/>
        <v>Hi</v>
      </c>
      <c r="F669" s="52">
        <v>120</v>
      </c>
      <c r="G669" s="52" t="s">
        <v>1809</v>
      </c>
      <c r="H669" s="52" t="s">
        <v>736</v>
      </c>
      <c r="I669" s="52" t="s">
        <v>451</v>
      </c>
      <c r="J669" s="90" t="s">
        <v>1812</v>
      </c>
      <c r="K669" s="55"/>
      <c r="L669" s="90" t="str">
        <f>IFERROR(TRIM(INDEX(_xlfn.TEXTSPLIT(Table3[[#This Row],[Name]],"|"),1,2)),"")</f>
        <v>Pre-alarm Hi</v>
      </c>
    </row>
    <row r="670" spans="1:12">
      <c r="A670" s="33" t="s">
        <v>1167</v>
      </c>
      <c r="B670" s="10" t="s">
        <v>2204</v>
      </c>
      <c r="C670" s="33" t="s">
        <v>1813</v>
      </c>
      <c r="D670" s="52" t="str">
        <f t="shared" si="20"/>
        <v>FRADE-PBA-2350 (HP Compressor Trem 2)Flow - Piston Balancing Line|HiHi</v>
      </c>
      <c r="E670" s="89" t="str">
        <f t="shared" si="21"/>
        <v>HiHi</v>
      </c>
      <c r="F670" s="33"/>
      <c r="G670" s="33" t="s">
        <v>1809</v>
      </c>
      <c r="H670" s="33" t="s">
        <v>736</v>
      </c>
      <c r="I670" s="33" t="s">
        <v>451</v>
      </c>
      <c r="J670" s="32" t="s">
        <v>1812</v>
      </c>
      <c r="K670" s="55"/>
      <c r="L670" s="32" t="str">
        <f>IFERROR(TRIM(INDEX(_xlfn.TEXTSPLIT(Table3[[#This Row],[Name]],"|"),1,2)),"")</f>
        <v/>
      </c>
    </row>
    <row r="671" spans="1:12">
      <c r="A671" s="52" t="s">
        <v>1167</v>
      </c>
      <c r="B671" s="10" t="s">
        <v>2204</v>
      </c>
      <c r="C671" s="52" t="s">
        <v>1814</v>
      </c>
      <c r="D671" s="52" t="str">
        <f t="shared" si="20"/>
        <v>FRADE-PBA-2350 (HP Compressor Trem 2)Flow - Piston Balancing Line|Lo</v>
      </c>
      <c r="E671" s="89" t="str">
        <f t="shared" si="21"/>
        <v>Lo</v>
      </c>
      <c r="F671" s="52"/>
      <c r="G671" s="52" t="s">
        <v>1809</v>
      </c>
      <c r="H671" s="52" t="s">
        <v>736</v>
      </c>
      <c r="I671" s="52" t="s">
        <v>451</v>
      </c>
      <c r="J671" s="90" t="s">
        <v>1812</v>
      </c>
      <c r="K671" s="55"/>
      <c r="L671" s="90" t="str">
        <f>IFERROR(TRIM(INDEX(_xlfn.TEXTSPLIT(Table3[[#This Row],[Name]],"|"),1,2)),"")</f>
        <v>Hi</v>
      </c>
    </row>
    <row r="672" spans="1:12">
      <c r="A672" s="33" t="s">
        <v>1167</v>
      </c>
      <c r="B672" s="10" t="s">
        <v>2204</v>
      </c>
      <c r="C672" s="33" t="s">
        <v>1815</v>
      </c>
      <c r="D672" s="52" t="str">
        <f t="shared" si="20"/>
        <v>FRADE-PBA-2350 (HP Compressor Trem 2)Flow - Piston Balancing Line|Pre-alarm Hi</v>
      </c>
      <c r="E672" s="89" t="str">
        <f t="shared" si="21"/>
        <v>Pre-alarm Hi</v>
      </c>
      <c r="F672" s="33"/>
      <c r="G672" s="33" t="s">
        <v>1809</v>
      </c>
      <c r="H672" s="33" t="s">
        <v>736</v>
      </c>
      <c r="I672" s="33" t="s">
        <v>451</v>
      </c>
      <c r="J672" s="32" t="s">
        <v>1812</v>
      </c>
      <c r="K672" s="55"/>
      <c r="L672" s="32" t="str">
        <f>IFERROR(TRIM(INDEX(_xlfn.TEXTSPLIT(Table3[[#This Row],[Name]],"|"),1,2)),"")</f>
        <v>HiHi</v>
      </c>
    </row>
    <row r="673" spans="1:12">
      <c r="A673" s="52" t="s">
        <v>1167</v>
      </c>
      <c r="B673" s="10" t="s">
        <v>2204</v>
      </c>
      <c r="C673" s="52" t="s">
        <v>1816</v>
      </c>
      <c r="D673" s="52" t="str">
        <f t="shared" si="20"/>
        <v>FRADE-PBA-2350 (HP Compressor Trem 2)Temperature - Compressor DGS Cartridge</v>
      </c>
      <c r="E673" s="89" t="str">
        <f t="shared" si="21"/>
        <v/>
      </c>
      <c r="F673" s="52" t="str">
        <f>VLOOKUP(D673,REF!$AA$1:$AB$149,2,0)</f>
        <v>FRTS-071-TI-1770</v>
      </c>
      <c r="G673" s="52" t="s">
        <v>49</v>
      </c>
      <c r="H673" s="52" t="s">
        <v>451</v>
      </c>
      <c r="I673" s="52" t="s">
        <v>451</v>
      </c>
      <c r="J673" s="90" t="s">
        <v>1375</v>
      </c>
      <c r="K673" s="52"/>
      <c r="L673" s="90" t="str">
        <f>IFERROR(TRIM(INDEX(_xlfn.TEXTSPLIT(Table3[[#This Row],[Name]],"|"),1,2)),"")</f>
        <v>Pre-alarm Hi</v>
      </c>
    </row>
    <row r="674" spans="1:12">
      <c r="A674" s="33" t="s">
        <v>1167</v>
      </c>
      <c r="B674" s="10" t="s">
        <v>2204</v>
      </c>
      <c r="C674" s="33" t="s">
        <v>1818</v>
      </c>
      <c r="D674" s="52" t="str">
        <f t="shared" si="20"/>
        <v>FRADE-PBA-2350 (HP Compressor Trem 2)Temperature - Compressor DGS Cartridge|Hi</v>
      </c>
      <c r="E674" s="89" t="str">
        <f t="shared" si="21"/>
        <v>Hi</v>
      </c>
      <c r="F674" s="33">
        <v>140</v>
      </c>
      <c r="G674" s="33" t="s">
        <v>49</v>
      </c>
      <c r="H674" s="33" t="s">
        <v>736</v>
      </c>
      <c r="I674" s="33" t="s">
        <v>451</v>
      </c>
      <c r="J674" s="32" t="s">
        <v>1375</v>
      </c>
      <c r="K674" s="33"/>
      <c r="L674" s="32" t="str">
        <f>IFERROR(TRIM(INDEX(_xlfn.TEXTSPLIT(Table3[[#This Row],[Name]],"|"),1,2)),"")</f>
        <v/>
      </c>
    </row>
    <row r="675" spans="1:12">
      <c r="A675" s="52" t="s">
        <v>1167</v>
      </c>
      <c r="B675" s="10" t="s">
        <v>2204</v>
      </c>
      <c r="C675" s="52" t="s">
        <v>1819</v>
      </c>
      <c r="D675" s="52" t="str">
        <f t="shared" si="20"/>
        <v>FRADE-PBA-2350 (HP Compressor Trem 2)Temperature - Compressor DGS Cartridge|HiHi</v>
      </c>
      <c r="E675" s="89" t="str">
        <f t="shared" si="21"/>
        <v>HiHi</v>
      </c>
      <c r="F675" s="52">
        <v>155</v>
      </c>
      <c r="G675" s="52" t="s">
        <v>49</v>
      </c>
      <c r="H675" s="52" t="s">
        <v>736</v>
      </c>
      <c r="I675" s="52" t="s">
        <v>451</v>
      </c>
      <c r="J675" s="90" t="s">
        <v>1375</v>
      </c>
      <c r="K675" s="52"/>
      <c r="L675" s="90" t="str">
        <f>IFERROR(TRIM(INDEX(_xlfn.TEXTSPLIT(Table3[[#This Row],[Name]],"|"),1,2)),"")</f>
        <v>Hi</v>
      </c>
    </row>
    <row r="676" spans="1:12">
      <c r="A676" s="33" t="s">
        <v>1167</v>
      </c>
      <c r="B676" s="10" t="s">
        <v>2204</v>
      </c>
      <c r="C676" s="33" t="s">
        <v>1820</v>
      </c>
      <c r="D676" s="52" t="str">
        <f t="shared" si="20"/>
        <v>FRADE-PBA-2350 (HP Compressor Trem 2)Temperature - Compressor DGS Cartridge|Lo</v>
      </c>
      <c r="E676" s="89" t="str">
        <f t="shared" si="21"/>
        <v>Lo</v>
      </c>
      <c r="F676" s="33">
        <v>55</v>
      </c>
      <c r="G676" s="33" t="s">
        <v>49</v>
      </c>
      <c r="H676" s="33" t="s">
        <v>736</v>
      </c>
      <c r="I676" s="33" t="s">
        <v>451</v>
      </c>
      <c r="J676" s="32" t="s">
        <v>1375</v>
      </c>
      <c r="K676" s="33"/>
      <c r="L676" s="32" t="str">
        <f>IFERROR(TRIM(INDEX(_xlfn.TEXTSPLIT(Table3[[#This Row],[Name]],"|"),1,2)),"")</f>
        <v>HiHi</v>
      </c>
    </row>
    <row r="677" spans="1:12">
      <c r="A677" s="52" t="s">
        <v>1167</v>
      </c>
      <c r="B677" s="10" t="s">
        <v>2204</v>
      </c>
      <c r="C677" s="52" t="s">
        <v>1821</v>
      </c>
      <c r="D677" s="52" t="str">
        <f t="shared" si="20"/>
        <v>FRADE-PBA-2350 (HP Compressor Trem 2)Temperature - Compressor DGS Cartridge|LoLo</v>
      </c>
      <c r="E677" s="89" t="str">
        <f t="shared" si="21"/>
        <v>LoLo</v>
      </c>
      <c r="F677" s="52">
        <v>45</v>
      </c>
      <c r="G677" s="52" t="s">
        <v>49</v>
      </c>
      <c r="H677" s="52" t="s">
        <v>736</v>
      </c>
      <c r="I677" s="52" t="s">
        <v>451</v>
      </c>
      <c r="J677" s="90" t="s">
        <v>1375</v>
      </c>
      <c r="K677" s="52"/>
      <c r="L677" s="90" t="str">
        <f>IFERROR(TRIM(INDEX(_xlfn.TEXTSPLIT(Table3[[#This Row],[Name]],"|"),1,2)),"")</f>
        <v>Pre-alarm Hi</v>
      </c>
    </row>
    <row r="678" spans="1:12">
      <c r="A678" s="33" t="s">
        <v>1167</v>
      </c>
      <c r="B678" s="10" t="s">
        <v>2204</v>
      </c>
      <c r="C678" s="33" t="s">
        <v>1822</v>
      </c>
      <c r="D678" s="52" t="str">
        <f t="shared" si="20"/>
        <v>FRADE-PBA-2350 (HP Compressor Trem 2)Temperature - Compressor DGS Cartridge|Pre-alarm Hi</v>
      </c>
      <c r="E678" s="89" t="str">
        <f t="shared" si="21"/>
        <v>Pre-alarm Hi</v>
      </c>
      <c r="F678" s="33"/>
      <c r="G678" s="33" t="s">
        <v>49</v>
      </c>
      <c r="H678" s="33" t="s">
        <v>736</v>
      </c>
      <c r="I678" s="33" t="s">
        <v>451</v>
      </c>
      <c r="J678" s="32" t="s">
        <v>1375</v>
      </c>
      <c r="K678" s="33"/>
      <c r="L678" s="32" t="str">
        <f>IFERROR(TRIM(INDEX(_xlfn.TEXTSPLIT(Table3[[#This Row],[Name]],"|"),1,2)),"")</f>
        <v/>
      </c>
    </row>
    <row r="679" spans="1:12">
      <c r="A679" s="52" t="s">
        <v>1167</v>
      </c>
      <c r="B679" s="10" t="s">
        <v>2204</v>
      </c>
      <c r="C679" s="52" t="s">
        <v>1823</v>
      </c>
      <c r="D679" s="52" t="str">
        <f t="shared" si="20"/>
        <v>FRADE-PBA-2350 (HP Compressor Trem 2)Temperature - Compressor DGS Cartridge|Pre-alarm Lo</v>
      </c>
      <c r="E679" s="89" t="str">
        <f t="shared" si="21"/>
        <v>Pre-alarm Lo</v>
      </c>
      <c r="F679" s="52"/>
      <c r="G679" s="52" t="s">
        <v>49</v>
      </c>
      <c r="H679" s="52" t="s">
        <v>736</v>
      </c>
      <c r="I679" s="52" t="s">
        <v>451</v>
      </c>
      <c r="J679" s="90" t="s">
        <v>1375</v>
      </c>
      <c r="K679" s="52"/>
      <c r="L679" s="90" t="str">
        <f>IFERROR(TRIM(INDEX(_xlfn.TEXTSPLIT(Table3[[#This Row],[Name]],"|"),1,2)),"")</f>
        <v>Hi</v>
      </c>
    </row>
    <row r="680" spans="1:12">
      <c r="A680" s="33" t="s">
        <v>1167</v>
      </c>
      <c r="B680" s="10" t="s">
        <v>2204</v>
      </c>
      <c r="C680" s="33" t="s">
        <v>1824</v>
      </c>
      <c r="D680" s="52" t="str">
        <f t="shared" si="20"/>
        <v>FRADE-PBA-2350 (HP Compressor Trem 2)Temperature - Comp THRUST Bearing Outboard (1)</v>
      </c>
      <c r="E680" s="89" t="str">
        <f t="shared" si="21"/>
        <v/>
      </c>
      <c r="F680" s="52" t="str">
        <f>VLOOKUP(D680,REF!$AA$1:$AB$149,2,0)</f>
        <v>FRTS-TI1738A</v>
      </c>
      <c r="G680" s="33" t="s">
        <v>49</v>
      </c>
      <c r="H680" s="33" t="s">
        <v>439</v>
      </c>
      <c r="I680" s="33" t="s">
        <v>439</v>
      </c>
      <c r="J680" s="32" t="s">
        <v>1826</v>
      </c>
      <c r="K680" s="33"/>
      <c r="L680" s="32" t="str">
        <f>IFERROR(TRIM(INDEX(_xlfn.TEXTSPLIT(Table3[[#This Row],[Name]],"|"),1,2)),"")</f>
        <v>HiHi</v>
      </c>
    </row>
    <row r="681" spans="1:12">
      <c r="A681" s="52" t="s">
        <v>1167</v>
      </c>
      <c r="B681" s="10" t="s">
        <v>2204</v>
      </c>
      <c r="C681" s="52" t="s">
        <v>1827</v>
      </c>
      <c r="D681" s="52" t="str">
        <f t="shared" si="20"/>
        <v>FRADE-PBA-2350 (HP Compressor Trem 2)Temperature - Comp THRUST Bearing Outboard (1)|Hi</v>
      </c>
      <c r="E681" s="89" t="str">
        <f t="shared" si="21"/>
        <v>Hi</v>
      </c>
      <c r="F681" s="52"/>
      <c r="G681" s="52" t="s">
        <v>49</v>
      </c>
      <c r="H681" s="52" t="s">
        <v>736</v>
      </c>
      <c r="I681" s="52" t="s">
        <v>439</v>
      </c>
      <c r="J681" s="90" t="s">
        <v>1826</v>
      </c>
      <c r="K681" s="52"/>
      <c r="L681" s="90" t="str">
        <f>IFERROR(TRIM(INDEX(_xlfn.TEXTSPLIT(Table3[[#This Row],[Name]],"|"),1,2)),"")</f>
        <v>Pre-alarm Hi</v>
      </c>
    </row>
    <row r="682" spans="1:12">
      <c r="A682" s="33" t="s">
        <v>1167</v>
      </c>
      <c r="B682" s="10" t="s">
        <v>2204</v>
      </c>
      <c r="C682" s="33" t="s">
        <v>1828</v>
      </c>
      <c r="D682" s="52" t="str">
        <f t="shared" si="20"/>
        <v>FRADE-PBA-2350 (HP Compressor Trem 2)Temperature - Comp THRUST Bearing Outboard (1)|HiHi</v>
      </c>
      <c r="E682" s="89" t="str">
        <f t="shared" si="21"/>
        <v>HiHi</v>
      </c>
      <c r="F682" s="33">
        <v>110</v>
      </c>
      <c r="G682" s="33" t="s">
        <v>49</v>
      </c>
      <c r="H682" s="33" t="s">
        <v>736</v>
      </c>
      <c r="I682" s="33" t="s">
        <v>439</v>
      </c>
      <c r="J682" s="32" t="s">
        <v>1826</v>
      </c>
      <c r="K682" s="33"/>
      <c r="L682" s="32" t="str">
        <f>IFERROR(TRIM(INDEX(_xlfn.TEXTSPLIT(Table3[[#This Row],[Name]],"|"),1,2)),"")</f>
        <v/>
      </c>
    </row>
    <row r="683" spans="1:12">
      <c r="A683" s="52" t="s">
        <v>1167</v>
      </c>
      <c r="B683" s="10" t="s">
        <v>2204</v>
      </c>
      <c r="C683" s="52" t="s">
        <v>1829</v>
      </c>
      <c r="D683" s="52" t="str">
        <f t="shared" si="20"/>
        <v>FRADE-PBA-2350 (HP Compressor Trem 2)Temperature - Comp THRUST Bearing Outboard (1)|Pre-alarm Hi</v>
      </c>
      <c r="E683" s="89" t="str">
        <f t="shared" si="21"/>
        <v>Pre-alarm Hi</v>
      </c>
      <c r="F683" s="52"/>
      <c r="G683" s="52" t="s">
        <v>49</v>
      </c>
      <c r="H683" s="52" t="s">
        <v>736</v>
      </c>
      <c r="I683" s="52" t="s">
        <v>439</v>
      </c>
      <c r="J683" s="90" t="s">
        <v>1826</v>
      </c>
      <c r="K683" s="52"/>
      <c r="L683" s="90" t="str">
        <f>IFERROR(TRIM(INDEX(_xlfn.TEXTSPLIT(Table3[[#This Row],[Name]],"|"),1,2)),"")</f>
        <v>Hi</v>
      </c>
    </row>
    <row r="684" spans="1:12">
      <c r="A684" s="33" t="s">
        <v>1167</v>
      </c>
      <c r="B684" s="10" t="s">
        <v>2204</v>
      </c>
      <c r="C684" s="33" t="s">
        <v>1830</v>
      </c>
      <c r="D684" s="52" t="str">
        <f t="shared" si="20"/>
        <v>FRADE-PBA-2350 (HP Compressor Trem 2)Temperature - Comp THRUST Bearing Outboard (2)</v>
      </c>
      <c r="E684" s="89" t="str">
        <f t="shared" si="21"/>
        <v/>
      </c>
      <c r="F684" s="52" t="str">
        <f>VLOOKUP(D684,REF!$AA$1:$AB$149,2,0)</f>
        <v>FRTS-TI1738C</v>
      </c>
      <c r="G684" s="33" t="s">
        <v>49</v>
      </c>
      <c r="H684" s="33" t="s">
        <v>439</v>
      </c>
      <c r="I684" s="33" t="s">
        <v>439</v>
      </c>
      <c r="J684" s="32" t="s">
        <v>1826</v>
      </c>
      <c r="K684" s="33"/>
      <c r="L684" s="32" t="str">
        <f>IFERROR(TRIM(INDEX(_xlfn.TEXTSPLIT(Table3[[#This Row],[Name]],"|"),1,2)),"")</f>
        <v>HiHi</v>
      </c>
    </row>
    <row r="685" spans="1:12">
      <c r="A685" s="52" t="s">
        <v>1167</v>
      </c>
      <c r="B685" s="10" t="s">
        <v>2204</v>
      </c>
      <c r="C685" s="52" t="s">
        <v>1832</v>
      </c>
      <c r="D685" s="52" t="str">
        <f t="shared" si="20"/>
        <v>FRADE-PBA-2350 (HP Compressor Trem 2)Temperature - Comp THRUST Bearing Outboard (2)|Hi</v>
      </c>
      <c r="E685" s="89" t="str">
        <f t="shared" si="21"/>
        <v>Hi</v>
      </c>
      <c r="F685" s="52">
        <v>100</v>
      </c>
      <c r="G685" s="52" t="s">
        <v>49</v>
      </c>
      <c r="H685" s="52" t="s">
        <v>736</v>
      </c>
      <c r="I685" s="52" t="s">
        <v>439</v>
      </c>
      <c r="J685" s="90" t="s">
        <v>1826</v>
      </c>
      <c r="K685" s="52"/>
      <c r="L685" s="90" t="str">
        <f>IFERROR(TRIM(INDEX(_xlfn.TEXTSPLIT(Table3[[#This Row],[Name]],"|"),1,2)),"")</f>
        <v>Pre-alarm Hi</v>
      </c>
    </row>
    <row r="686" spans="1:12">
      <c r="A686" s="33" t="s">
        <v>1167</v>
      </c>
      <c r="B686" s="10" t="s">
        <v>2204</v>
      </c>
      <c r="C686" s="33" t="s">
        <v>1833</v>
      </c>
      <c r="D686" s="52" t="str">
        <f t="shared" si="20"/>
        <v>FRADE-PBA-2350 (HP Compressor Trem 2)Temperature - Comp THRUST Bearing Outboard (2)|HiHi</v>
      </c>
      <c r="E686" s="89" t="str">
        <f t="shared" si="21"/>
        <v>HiHi</v>
      </c>
      <c r="F686" s="33"/>
      <c r="G686" s="33" t="s">
        <v>49</v>
      </c>
      <c r="H686" s="33" t="s">
        <v>736</v>
      </c>
      <c r="I686" s="33" t="s">
        <v>439</v>
      </c>
      <c r="J686" s="32" t="s">
        <v>1826</v>
      </c>
      <c r="K686" s="33"/>
      <c r="L686" s="32" t="str">
        <f>IFERROR(TRIM(INDEX(_xlfn.TEXTSPLIT(Table3[[#This Row],[Name]],"|"),1,2)),"")</f>
        <v/>
      </c>
    </row>
    <row r="687" spans="1:12">
      <c r="A687" s="52" t="s">
        <v>1167</v>
      </c>
      <c r="B687" s="10" t="s">
        <v>2204</v>
      </c>
      <c r="C687" s="52" t="s">
        <v>1834</v>
      </c>
      <c r="D687" s="52" t="str">
        <f t="shared" si="20"/>
        <v>FRADE-PBA-2350 (HP Compressor Trem 2)Temperature - Comp THRUST Bearing Outboard (2)|Pre-alarm Hi</v>
      </c>
      <c r="E687" s="89" t="str">
        <f t="shared" si="21"/>
        <v>Pre-alarm Hi</v>
      </c>
      <c r="F687" s="52"/>
      <c r="G687" s="52" t="s">
        <v>49</v>
      </c>
      <c r="H687" s="52" t="s">
        <v>736</v>
      </c>
      <c r="I687" s="52" t="s">
        <v>439</v>
      </c>
      <c r="J687" s="90" t="s">
        <v>1826</v>
      </c>
      <c r="K687" s="52"/>
      <c r="L687" s="90" t="str">
        <f>IFERROR(TRIM(INDEX(_xlfn.TEXTSPLIT(Table3[[#This Row],[Name]],"|"),1,2)),"")</f>
        <v>Hi</v>
      </c>
    </row>
    <row r="688" spans="1:12">
      <c r="A688" s="33" t="s">
        <v>1167</v>
      </c>
      <c r="B688" s="10" t="s">
        <v>2204</v>
      </c>
      <c r="C688" s="33" t="s">
        <v>1835</v>
      </c>
      <c r="D688" s="52" t="str">
        <f t="shared" si="20"/>
        <v>FRADE-PBA-2350 (HP Compressor Trem 2)Temperature - Comp THRUST Bearing Inboard (1)</v>
      </c>
      <c r="E688" s="89" t="str">
        <f t="shared" si="21"/>
        <v/>
      </c>
      <c r="F688" s="52" t="str">
        <f>VLOOKUP(D688,REF!$AA$1:$AB$149,2,0)</f>
        <v>FRTS-TI1737A</v>
      </c>
      <c r="G688" s="33" t="s">
        <v>49</v>
      </c>
      <c r="H688" s="33" t="s">
        <v>439</v>
      </c>
      <c r="I688" s="33" t="s">
        <v>439</v>
      </c>
      <c r="J688" s="32" t="s">
        <v>1826</v>
      </c>
      <c r="K688" s="33"/>
      <c r="L688" s="32" t="str">
        <f>IFERROR(TRIM(INDEX(_xlfn.TEXTSPLIT(Table3[[#This Row],[Name]],"|"),1,2)),"")</f>
        <v>HiHi</v>
      </c>
    </row>
    <row r="689" spans="1:12">
      <c r="A689" s="52" t="s">
        <v>1167</v>
      </c>
      <c r="B689" s="10" t="s">
        <v>2204</v>
      </c>
      <c r="C689" s="52" t="s">
        <v>1837</v>
      </c>
      <c r="D689" s="52" t="str">
        <f t="shared" si="20"/>
        <v>FRADE-PBA-2350 (HP Compressor Trem 2)Temperature - Comp THRUST Bearing Inboard (1)|Hi</v>
      </c>
      <c r="E689" s="89" t="str">
        <f t="shared" si="21"/>
        <v>Hi</v>
      </c>
      <c r="F689" s="52"/>
      <c r="G689" s="52" t="s">
        <v>49</v>
      </c>
      <c r="H689" s="52" t="s">
        <v>736</v>
      </c>
      <c r="I689" s="52" t="s">
        <v>439</v>
      </c>
      <c r="J689" s="90" t="s">
        <v>1826</v>
      </c>
      <c r="K689" s="52"/>
      <c r="L689" s="90" t="str">
        <f>IFERROR(TRIM(INDEX(_xlfn.TEXTSPLIT(Table3[[#This Row],[Name]],"|"),1,2)),"")</f>
        <v>Pre-alarm Hi</v>
      </c>
    </row>
    <row r="690" spans="1:12">
      <c r="A690" s="33" t="s">
        <v>1167</v>
      </c>
      <c r="B690" s="10" t="s">
        <v>2204</v>
      </c>
      <c r="C690" s="33" t="s">
        <v>1838</v>
      </c>
      <c r="D690" s="52" t="str">
        <f t="shared" si="20"/>
        <v>FRADE-PBA-2350 (HP Compressor Trem 2)Temperature - Comp THRUST Bearing Inboard (1)|HiHi</v>
      </c>
      <c r="E690" s="89" t="str">
        <f t="shared" si="21"/>
        <v>HiHi</v>
      </c>
      <c r="F690" s="33">
        <v>110</v>
      </c>
      <c r="G690" s="33" t="s">
        <v>49</v>
      </c>
      <c r="H690" s="33" t="s">
        <v>736</v>
      </c>
      <c r="I690" s="33" t="s">
        <v>439</v>
      </c>
      <c r="J690" s="32" t="s">
        <v>1826</v>
      </c>
      <c r="K690" s="33"/>
      <c r="L690" s="32" t="str">
        <f>IFERROR(TRIM(INDEX(_xlfn.TEXTSPLIT(Table3[[#This Row],[Name]],"|"),1,2)),"")</f>
        <v/>
      </c>
    </row>
    <row r="691" spans="1:12">
      <c r="A691" s="52" t="s">
        <v>1167</v>
      </c>
      <c r="B691" s="10" t="s">
        <v>2204</v>
      </c>
      <c r="C691" s="52" t="s">
        <v>1839</v>
      </c>
      <c r="D691" s="52" t="str">
        <f t="shared" si="20"/>
        <v>FRADE-PBA-2350 (HP Compressor Trem 2)Temperature - Comp THRUST Bearing Inboard (1)|Pre-alarm Hi</v>
      </c>
      <c r="E691" s="89" t="str">
        <f t="shared" si="21"/>
        <v>Pre-alarm Hi</v>
      </c>
      <c r="F691" s="52"/>
      <c r="G691" s="52" t="s">
        <v>49</v>
      </c>
      <c r="H691" s="52" t="s">
        <v>736</v>
      </c>
      <c r="I691" s="52" t="s">
        <v>439</v>
      </c>
      <c r="J691" s="90" t="s">
        <v>1826</v>
      </c>
      <c r="K691" s="52"/>
      <c r="L691" s="90" t="str">
        <f>IFERROR(TRIM(INDEX(_xlfn.TEXTSPLIT(Table3[[#This Row],[Name]],"|"),1,2)),"")</f>
        <v>Hi</v>
      </c>
    </row>
    <row r="692" spans="1:12">
      <c r="A692" s="33" t="s">
        <v>1167</v>
      </c>
      <c r="B692" s="10" t="s">
        <v>2204</v>
      </c>
      <c r="C692" s="33" t="s">
        <v>1840</v>
      </c>
      <c r="D692" s="52" t="str">
        <f t="shared" si="20"/>
        <v>FRADE-PBA-2350 (HP Compressor Trem 2)Temperature - Comp THRUST Bearing Inboard (2)</v>
      </c>
      <c r="E692" s="89" t="str">
        <f t="shared" si="21"/>
        <v/>
      </c>
      <c r="F692" s="52" t="str">
        <f>VLOOKUP(D692,REF!$AA$1:$AB$149,2,0)</f>
        <v>FRTS-TI1737C</v>
      </c>
      <c r="G692" s="33" t="s">
        <v>49</v>
      </c>
      <c r="H692" s="33" t="s">
        <v>439</v>
      </c>
      <c r="I692" s="33" t="s">
        <v>439</v>
      </c>
      <c r="J692" s="32" t="s">
        <v>1826</v>
      </c>
      <c r="K692" s="33"/>
      <c r="L692" s="32" t="str">
        <f>IFERROR(TRIM(INDEX(_xlfn.TEXTSPLIT(Table3[[#This Row],[Name]],"|"),1,2)),"")</f>
        <v>HiHi</v>
      </c>
    </row>
    <row r="693" spans="1:12">
      <c r="A693" s="52" t="s">
        <v>1167</v>
      </c>
      <c r="B693" s="10" t="s">
        <v>2204</v>
      </c>
      <c r="C693" s="52" t="s">
        <v>1842</v>
      </c>
      <c r="D693" s="52" t="str">
        <f t="shared" si="20"/>
        <v>FRADE-PBA-2350 (HP Compressor Trem 2)Temperature - Comp THRUST Bearing Inboard (2)|Hi</v>
      </c>
      <c r="E693" s="89" t="str">
        <f t="shared" si="21"/>
        <v>Hi</v>
      </c>
      <c r="F693" s="52">
        <v>100</v>
      </c>
      <c r="G693" s="52" t="s">
        <v>49</v>
      </c>
      <c r="H693" s="52" t="s">
        <v>736</v>
      </c>
      <c r="I693" s="52" t="s">
        <v>439</v>
      </c>
      <c r="J693" s="90" t="s">
        <v>1826</v>
      </c>
      <c r="K693" s="52"/>
      <c r="L693" s="90" t="str">
        <f>IFERROR(TRIM(INDEX(_xlfn.TEXTSPLIT(Table3[[#This Row],[Name]],"|"),1,2)),"")</f>
        <v/>
      </c>
    </row>
    <row r="694" spans="1:12">
      <c r="A694" s="33" t="s">
        <v>1167</v>
      </c>
      <c r="B694" s="10" t="s">
        <v>2204</v>
      </c>
      <c r="C694" s="33" t="s">
        <v>1843</v>
      </c>
      <c r="D694" s="52" t="str">
        <f t="shared" si="20"/>
        <v>FRADE-PBA-2350 (HP Compressor Trem 2)Temperature - Comp THRUST Bearing Inboard (2)|HiHi</v>
      </c>
      <c r="E694" s="89" t="str">
        <f t="shared" si="21"/>
        <v>HiHi</v>
      </c>
      <c r="F694" s="33"/>
      <c r="G694" s="33" t="s">
        <v>49</v>
      </c>
      <c r="H694" s="33" t="s">
        <v>736</v>
      </c>
      <c r="I694" s="33" t="s">
        <v>439</v>
      </c>
      <c r="J694" s="32" t="s">
        <v>1826</v>
      </c>
      <c r="K694" s="33"/>
      <c r="L694" s="32" t="str">
        <f>IFERROR(TRIM(INDEX(_xlfn.TEXTSPLIT(Table3[[#This Row],[Name]],"|"),1,2)),"")</f>
        <v>Hi</v>
      </c>
    </row>
    <row r="695" spans="1:12">
      <c r="A695" s="52" t="s">
        <v>1167</v>
      </c>
      <c r="B695" s="10" t="s">
        <v>2204</v>
      </c>
      <c r="C695" s="52" t="s">
        <v>1844</v>
      </c>
      <c r="D695" s="52" t="str">
        <f t="shared" si="20"/>
        <v>FRADE-PBA-2350 (HP Compressor Trem 2)Temperature - Comp THRUST Bearing Inboard (2)|Pre-alarm Hi</v>
      </c>
      <c r="E695" s="89" t="str">
        <f t="shared" si="21"/>
        <v>Pre-alarm Hi</v>
      </c>
      <c r="F695" s="52"/>
      <c r="G695" s="52" t="s">
        <v>49</v>
      </c>
      <c r="H695" s="52" t="s">
        <v>736</v>
      </c>
      <c r="I695" s="52" t="s">
        <v>439</v>
      </c>
      <c r="J695" s="90" t="s">
        <v>1826</v>
      </c>
      <c r="K695" s="52"/>
      <c r="L695" s="90" t="str">
        <f>IFERROR(TRIM(INDEX(_xlfn.TEXTSPLIT(Table3[[#This Row],[Name]],"|"),1,2)),"")</f>
        <v>HiHi</v>
      </c>
    </row>
  </sheetData>
  <autoFilter ref="A1:L695" xr:uid="{18C42126-BB14-4B37-A13B-A30692172B0D}"/>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7EE802-1E8A-4329-8C02-A51257EB4047}">
  <sheetPr filterMode="1"/>
  <dimension ref="A1:D1066"/>
  <sheetViews>
    <sheetView zoomScale="50" zoomScaleNormal="50" workbookViewId="0">
      <selection activeCell="B1131" sqref="B1131"/>
    </sheetView>
  </sheetViews>
  <sheetFormatPr defaultColWidth="8.88671875" defaultRowHeight="14.4"/>
  <cols>
    <col min="1" max="1" width="26.44140625" bestFit="1" customWidth="1"/>
    <col min="2" max="2" width="127" bestFit="1" customWidth="1"/>
    <col min="3" max="3" width="36.109375" customWidth="1"/>
    <col min="4" max="4" width="47.44140625" bestFit="1" customWidth="1"/>
    <col min="5" max="5" width="24.6640625" customWidth="1"/>
  </cols>
  <sheetData>
    <row r="1" spans="1:4">
      <c r="A1" s="23" t="s">
        <v>721</v>
      </c>
      <c r="B1" s="24" t="s">
        <v>723</v>
      </c>
      <c r="C1" s="24" t="s">
        <v>431</v>
      </c>
      <c r="D1" s="24" t="s">
        <v>728</v>
      </c>
    </row>
    <row r="2" spans="1:4">
      <c r="A2" s="25" t="s">
        <v>732</v>
      </c>
      <c r="B2" s="26" t="s">
        <v>733</v>
      </c>
      <c r="C2" s="26" t="s">
        <v>482</v>
      </c>
      <c r="D2" s="26" t="s">
        <v>482</v>
      </c>
    </row>
    <row r="3" spans="1:4" hidden="1">
      <c r="A3" s="25" t="s">
        <v>732</v>
      </c>
      <c r="B3" s="26" t="s">
        <v>735</v>
      </c>
      <c r="C3" s="26" t="s">
        <v>736</v>
      </c>
      <c r="D3" s="26" t="s">
        <v>482</v>
      </c>
    </row>
    <row r="4" spans="1:4" hidden="1">
      <c r="A4" s="25" t="s">
        <v>732</v>
      </c>
      <c r="B4" s="26" t="s">
        <v>739</v>
      </c>
      <c r="C4" s="26" t="s">
        <v>461</v>
      </c>
      <c r="D4" s="26" t="s">
        <v>461</v>
      </c>
    </row>
    <row r="5" spans="1:4" hidden="1">
      <c r="A5" s="25" t="s">
        <v>732</v>
      </c>
      <c r="B5" s="26" t="s">
        <v>743</v>
      </c>
      <c r="C5" s="26" t="s">
        <v>736</v>
      </c>
      <c r="D5" s="26" t="s">
        <v>461</v>
      </c>
    </row>
    <row r="6" spans="1:4" hidden="1">
      <c r="A6" s="25" t="s">
        <v>732</v>
      </c>
      <c r="B6" s="26" t="s">
        <v>745</v>
      </c>
      <c r="C6" s="26" t="s">
        <v>736</v>
      </c>
      <c r="D6" s="26" t="s">
        <v>461</v>
      </c>
    </row>
    <row r="7" spans="1:4" hidden="1">
      <c r="A7" s="25" t="s">
        <v>732</v>
      </c>
      <c r="B7" s="26" t="s">
        <v>747</v>
      </c>
      <c r="C7" s="26" t="s">
        <v>736</v>
      </c>
      <c r="D7" s="26" t="s">
        <v>461</v>
      </c>
    </row>
    <row r="8" spans="1:4" hidden="1">
      <c r="A8" s="25" t="s">
        <v>732</v>
      </c>
      <c r="B8" s="26" t="s">
        <v>749</v>
      </c>
      <c r="C8" s="26" t="s">
        <v>461</v>
      </c>
      <c r="D8" s="26" t="s">
        <v>461</v>
      </c>
    </row>
    <row r="9" spans="1:4" hidden="1">
      <c r="A9" s="25" t="s">
        <v>732</v>
      </c>
      <c r="B9" s="26" t="s">
        <v>751</v>
      </c>
      <c r="C9" s="26" t="s">
        <v>736</v>
      </c>
      <c r="D9" s="26" t="s">
        <v>461</v>
      </c>
    </row>
    <row r="10" spans="1:4" hidden="1">
      <c r="A10" s="25" t="s">
        <v>732</v>
      </c>
      <c r="B10" s="26" t="s">
        <v>754</v>
      </c>
      <c r="C10" s="26" t="s">
        <v>736</v>
      </c>
      <c r="D10" s="26" t="s">
        <v>461</v>
      </c>
    </row>
    <row r="11" spans="1:4" hidden="1">
      <c r="A11" s="25" t="s">
        <v>732</v>
      </c>
      <c r="B11" s="26" t="s">
        <v>756</v>
      </c>
      <c r="C11" s="26" t="s">
        <v>461</v>
      </c>
      <c r="D11" s="26" t="s">
        <v>461</v>
      </c>
    </row>
    <row r="12" spans="1:4" hidden="1">
      <c r="A12" s="25" t="s">
        <v>732</v>
      </c>
      <c r="B12" s="26" t="s">
        <v>759</v>
      </c>
      <c r="C12" s="26" t="s">
        <v>736</v>
      </c>
      <c r="D12" s="26" t="s">
        <v>461</v>
      </c>
    </row>
    <row r="13" spans="1:4" hidden="1">
      <c r="A13" s="25" t="s">
        <v>732</v>
      </c>
      <c r="B13" s="26" t="s">
        <v>761</v>
      </c>
      <c r="C13" s="26" t="s">
        <v>736</v>
      </c>
      <c r="D13" s="26" t="s">
        <v>461</v>
      </c>
    </row>
    <row r="14" spans="1:4" hidden="1">
      <c r="A14" s="25" t="s">
        <v>732</v>
      </c>
      <c r="B14" s="26" t="s">
        <v>763</v>
      </c>
      <c r="C14" s="26" t="s">
        <v>736</v>
      </c>
      <c r="D14" s="26" t="s">
        <v>461</v>
      </c>
    </row>
    <row r="15" spans="1:4" hidden="1">
      <c r="A15" s="25" t="s">
        <v>732</v>
      </c>
      <c r="B15" s="26" t="s">
        <v>765</v>
      </c>
      <c r="C15" s="26" t="s">
        <v>736</v>
      </c>
      <c r="D15" s="26" t="s">
        <v>461</v>
      </c>
    </row>
    <row r="16" spans="1:4" hidden="1">
      <c r="A16" s="25" t="s">
        <v>732</v>
      </c>
      <c r="B16" s="26" t="s">
        <v>767</v>
      </c>
      <c r="C16" s="26" t="s">
        <v>736</v>
      </c>
      <c r="D16" s="26" t="s">
        <v>461</v>
      </c>
    </row>
    <row r="17" spans="1:4" hidden="1">
      <c r="A17" s="25" t="s">
        <v>732</v>
      </c>
      <c r="B17" s="26" t="s">
        <v>769</v>
      </c>
      <c r="C17" s="26" t="s">
        <v>736</v>
      </c>
      <c r="D17" s="26" t="s">
        <v>461</v>
      </c>
    </row>
    <row r="18" spans="1:4" hidden="1">
      <c r="A18" s="25" t="s">
        <v>732</v>
      </c>
      <c r="B18" s="26" t="s">
        <v>771</v>
      </c>
      <c r="C18" s="26" t="s">
        <v>461</v>
      </c>
      <c r="D18" s="26" t="s">
        <v>461</v>
      </c>
    </row>
    <row r="19" spans="1:4" hidden="1">
      <c r="A19" s="25" t="s">
        <v>732</v>
      </c>
      <c r="B19" s="26" t="s">
        <v>776</v>
      </c>
      <c r="C19" s="26" t="s">
        <v>736</v>
      </c>
      <c r="D19" s="26" t="s">
        <v>461</v>
      </c>
    </row>
    <row r="20" spans="1:4" hidden="1">
      <c r="A20" s="25" t="s">
        <v>732</v>
      </c>
      <c r="B20" s="26" t="s">
        <v>778</v>
      </c>
      <c r="C20" s="26" t="s">
        <v>736</v>
      </c>
      <c r="D20" s="26" t="s">
        <v>461</v>
      </c>
    </row>
    <row r="21" spans="1:4" hidden="1">
      <c r="A21" s="25" t="s">
        <v>732</v>
      </c>
      <c r="B21" s="26" t="s">
        <v>780</v>
      </c>
      <c r="C21" s="26" t="s">
        <v>736</v>
      </c>
      <c r="D21" s="26" t="s">
        <v>461</v>
      </c>
    </row>
    <row r="22" spans="1:4" hidden="1">
      <c r="A22" s="25" t="s">
        <v>732</v>
      </c>
      <c r="B22" s="26" t="s">
        <v>782</v>
      </c>
      <c r="C22" s="26" t="s">
        <v>736</v>
      </c>
      <c r="D22" s="26" t="s">
        <v>461</v>
      </c>
    </row>
    <row r="23" spans="1:4" hidden="1">
      <c r="A23" s="25" t="s">
        <v>732</v>
      </c>
      <c r="B23" s="26" t="s">
        <v>784</v>
      </c>
      <c r="C23" s="26" t="s">
        <v>736</v>
      </c>
      <c r="D23" s="26" t="s">
        <v>461</v>
      </c>
    </row>
    <row r="24" spans="1:4" hidden="1">
      <c r="A24" s="25" t="s">
        <v>732</v>
      </c>
      <c r="B24" s="26" t="s">
        <v>786</v>
      </c>
      <c r="C24" s="26" t="s">
        <v>736</v>
      </c>
      <c r="D24" s="26" t="s">
        <v>461</v>
      </c>
    </row>
    <row r="25" spans="1:4" hidden="1">
      <c r="A25" s="25" t="s">
        <v>732</v>
      </c>
      <c r="B25" s="26" t="s">
        <v>788</v>
      </c>
      <c r="C25" s="26" t="s">
        <v>461</v>
      </c>
      <c r="D25" s="26" t="s">
        <v>461</v>
      </c>
    </row>
    <row r="26" spans="1:4" hidden="1">
      <c r="A26" s="25" t="s">
        <v>732</v>
      </c>
      <c r="B26" s="26" t="s">
        <v>792</v>
      </c>
      <c r="C26" s="26" t="s">
        <v>736</v>
      </c>
      <c r="D26" s="26" t="s">
        <v>461</v>
      </c>
    </row>
    <row r="27" spans="1:4" hidden="1">
      <c r="A27" s="25" t="s">
        <v>732</v>
      </c>
      <c r="B27" s="26" t="s">
        <v>794</v>
      </c>
      <c r="C27" s="26" t="s">
        <v>736</v>
      </c>
      <c r="D27" s="26" t="s">
        <v>461</v>
      </c>
    </row>
    <row r="28" spans="1:4" hidden="1">
      <c r="A28" s="25" t="s">
        <v>732</v>
      </c>
      <c r="B28" s="26" t="s">
        <v>796</v>
      </c>
      <c r="C28" s="26" t="s">
        <v>736</v>
      </c>
      <c r="D28" s="26" t="s">
        <v>461</v>
      </c>
    </row>
    <row r="29" spans="1:4" hidden="1">
      <c r="A29" s="25" t="s">
        <v>732</v>
      </c>
      <c r="B29" s="26" t="s">
        <v>798</v>
      </c>
      <c r="C29" s="26" t="s">
        <v>736</v>
      </c>
      <c r="D29" s="26" t="s">
        <v>461</v>
      </c>
    </row>
    <row r="30" spans="1:4">
      <c r="A30" s="25" t="s">
        <v>732</v>
      </c>
      <c r="B30" s="26" t="s">
        <v>800</v>
      </c>
      <c r="C30" s="26" t="s">
        <v>482</v>
      </c>
      <c r="D30" s="26" t="s">
        <v>482</v>
      </c>
    </row>
    <row r="31" spans="1:4">
      <c r="A31" s="25" t="s">
        <v>732</v>
      </c>
      <c r="B31" s="26" t="s">
        <v>802</v>
      </c>
      <c r="C31" s="26" t="s">
        <v>482</v>
      </c>
      <c r="D31" s="26" t="s">
        <v>482</v>
      </c>
    </row>
    <row r="32" spans="1:4" hidden="1">
      <c r="A32" s="25" t="s">
        <v>732</v>
      </c>
      <c r="B32" s="26" t="s">
        <v>804</v>
      </c>
      <c r="C32" s="26" t="s">
        <v>736</v>
      </c>
      <c r="D32" s="26" t="s">
        <v>482</v>
      </c>
    </row>
    <row r="33" spans="1:4" hidden="1">
      <c r="A33" s="25" t="s">
        <v>732</v>
      </c>
      <c r="B33" s="26" t="s">
        <v>806</v>
      </c>
      <c r="C33" s="26" t="s">
        <v>736</v>
      </c>
      <c r="D33" s="26" t="s">
        <v>482</v>
      </c>
    </row>
    <row r="34" spans="1:4" hidden="1">
      <c r="A34" s="25" t="s">
        <v>732</v>
      </c>
      <c r="B34" s="26" t="s">
        <v>808</v>
      </c>
      <c r="C34" s="26" t="s">
        <v>736</v>
      </c>
      <c r="D34" s="26" t="s">
        <v>482</v>
      </c>
    </row>
    <row r="35" spans="1:4" hidden="1">
      <c r="A35" s="25" t="s">
        <v>732</v>
      </c>
      <c r="B35" s="26" t="s">
        <v>810</v>
      </c>
      <c r="C35" s="26" t="s">
        <v>736</v>
      </c>
      <c r="D35" s="26" t="s">
        <v>482</v>
      </c>
    </row>
    <row r="36" spans="1:4" hidden="1">
      <c r="A36" s="25" t="s">
        <v>732</v>
      </c>
      <c r="B36" s="26" t="s">
        <v>812</v>
      </c>
      <c r="C36" s="26" t="s">
        <v>736</v>
      </c>
      <c r="D36" s="26" t="s">
        <v>482</v>
      </c>
    </row>
    <row r="37" spans="1:4" hidden="1">
      <c r="A37" s="25" t="s">
        <v>732</v>
      </c>
      <c r="B37" s="26" t="s">
        <v>814</v>
      </c>
      <c r="C37" s="26" t="s">
        <v>736</v>
      </c>
      <c r="D37" s="26" t="s">
        <v>482</v>
      </c>
    </row>
    <row r="38" spans="1:4" hidden="1">
      <c r="A38" s="25" t="s">
        <v>732</v>
      </c>
      <c r="B38" s="26" t="s">
        <v>816</v>
      </c>
      <c r="C38" s="26" t="s">
        <v>461</v>
      </c>
      <c r="D38" s="26" t="s">
        <v>461</v>
      </c>
    </row>
    <row r="39" spans="1:4" hidden="1">
      <c r="A39" s="25" t="s">
        <v>732</v>
      </c>
      <c r="B39" s="26" t="s">
        <v>818</v>
      </c>
      <c r="C39" s="26" t="s">
        <v>736</v>
      </c>
      <c r="D39" s="26" t="s">
        <v>461</v>
      </c>
    </row>
    <row r="40" spans="1:4" hidden="1">
      <c r="A40" s="25" t="s">
        <v>732</v>
      </c>
      <c r="B40" s="26" t="s">
        <v>820</v>
      </c>
      <c r="C40" s="26" t="s">
        <v>736</v>
      </c>
      <c r="D40" s="26" t="s">
        <v>461</v>
      </c>
    </row>
    <row r="41" spans="1:4" hidden="1">
      <c r="A41" s="25" t="s">
        <v>732</v>
      </c>
      <c r="B41" s="26" t="s">
        <v>822</v>
      </c>
      <c r="C41" s="26" t="s">
        <v>736</v>
      </c>
      <c r="D41" s="26" t="s">
        <v>461</v>
      </c>
    </row>
    <row r="42" spans="1:4" hidden="1">
      <c r="A42" s="25" t="s">
        <v>732</v>
      </c>
      <c r="B42" s="26" t="s">
        <v>824</v>
      </c>
      <c r="C42" s="26" t="s">
        <v>736</v>
      </c>
      <c r="D42" s="26" t="s">
        <v>461</v>
      </c>
    </row>
    <row r="43" spans="1:4" hidden="1">
      <c r="A43" s="25" t="s">
        <v>732</v>
      </c>
      <c r="B43" s="26" t="s">
        <v>826</v>
      </c>
      <c r="C43" s="26" t="s">
        <v>736</v>
      </c>
      <c r="D43" s="26" t="s">
        <v>461</v>
      </c>
    </row>
    <row r="44" spans="1:4" hidden="1">
      <c r="A44" s="25" t="s">
        <v>732</v>
      </c>
      <c r="B44" s="26" t="s">
        <v>828</v>
      </c>
      <c r="C44" s="26" t="s">
        <v>461</v>
      </c>
      <c r="D44" s="26" t="s">
        <v>461</v>
      </c>
    </row>
    <row r="45" spans="1:4" hidden="1">
      <c r="A45" s="25" t="s">
        <v>732</v>
      </c>
      <c r="B45" s="26" t="s">
        <v>830</v>
      </c>
      <c r="C45" s="26" t="s">
        <v>736</v>
      </c>
      <c r="D45" s="26" t="s">
        <v>461</v>
      </c>
    </row>
    <row r="46" spans="1:4" hidden="1">
      <c r="A46" s="25" t="s">
        <v>732</v>
      </c>
      <c r="B46" s="26" t="s">
        <v>832</v>
      </c>
      <c r="C46" s="26" t="s">
        <v>736</v>
      </c>
      <c r="D46" s="26" t="s">
        <v>461</v>
      </c>
    </row>
    <row r="47" spans="1:4" hidden="1">
      <c r="A47" s="25" t="s">
        <v>732</v>
      </c>
      <c r="B47" s="26" t="s">
        <v>834</v>
      </c>
      <c r="C47" s="26" t="s">
        <v>736</v>
      </c>
      <c r="D47" s="26" t="s">
        <v>461</v>
      </c>
    </row>
    <row r="48" spans="1:4" hidden="1">
      <c r="A48" s="25" t="s">
        <v>732</v>
      </c>
      <c r="B48" s="26" t="s">
        <v>836</v>
      </c>
      <c r="C48" s="26" t="s">
        <v>736</v>
      </c>
      <c r="D48" s="26" t="s">
        <v>461</v>
      </c>
    </row>
    <row r="49" spans="1:4" hidden="1">
      <c r="A49" s="25" t="s">
        <v>732</v>
      </c>
      <c r="B49" s="26" t="s">
        <v>838</v>
      </c>
      <c r="C49" s="26" t="s">
        <v>736</v>
      </c>
      <c r="D49" s="26" t="s">
        <v>461</v>
      </c>
    </row>
    <row r="50" spans="1:4" hidden="1">
      <c r="A50" s="25" t="s">
        <v>732</v>
      </c>
      <c r="B50" s="26" t="s">
        <v>841</v>
      </c>
      <c r="C50" s="26" t="s">
        <v>461</v>
      </c>
      <c r="D50" s="26" t="s">
        <v>461</v>
      </c>
    </row>
    <row r="51" spans="1:4" hidden="1">
      <c r="A51" s="25" t="s">
        <v>732</v>
      </c>
      <c r="B51" s="26" t="s">
        <v>842</v>
      </c>
      <c r="C51" s="26" t="s">
        <v>736</v>
      </c>
      <c r="D51" s="26" t="s">
        <v>461</v>
      </c>
    </row>
    <row r="52" spans="1:4" hidden="1">
      <c r="A52" s="25" t="s">
        <v>732</v>
      </c>
      <c r="B52" s="26" t="s">
        <v>844</v>
      </c>
      <c r="C52" s="26" t="s">
        <v>530</v>
      </c>
      <c r="D52" s="26" t="s">
        <v>530</v>
      </c>
    </row>
    <row r="53" spans="1:4" hidden="1">
      <c r="A53" s="25" t="s">
        <v>732</v>
      </c>
      <c r="B53" s="26" t="s">
        <v>846</v>
      </c>
      <c r="C53" s="26" t="s">
        <v>736</v>
      </c>
      <c r="D53" s="26" t="s">
        <v>530</v>
      </c>
    </row>
    <row r="54" spans="1:4" hidden="1">
      <c r="A54" s="25" t="s">
        <v>732</v>
      </c>
      <c r="B54" s="26" t="s">
        <v>848</v>
      </c>
      <c r="C54" s="26" t="s">
        <v>736</v>
      </c>
      <c r="D54" s="26" t="s">
        <v>530</v>
      </c>
    </row>
    <row r="55" spans="1:4" hidden="1">
      <c r="A55" s="25" t="s">
        <v>732</v>
      </c>
      <c r="B55" s="26" t="s">
        <v>850</v>
      </c>
      <c r="C55" s="26" t="s">
        <v>736</v>
      </c>
      <c r="D55" s="26" t="s">
        <v>530</v>
      </c>
    </row>
    <row r="56" spans="1:4" hidden="1">
      <c r="A56" s="25" t="s">
        <v>732</v>
      </c>
      <c r="B56" s="26" t="s">
        <v>852</v>
      </c>
      <c r="C56" s="26" t="s">
        <v>736</v>
      </c>
      <c r="D56" s="26" t="s">
        <v>530</v>
      </c>
    </row>
    <row r="57" spans="1:4" hidden="1">
      <c r="A57" s="25" t="s">
        <v>732</v>
      </c>
      <c r="B57" s="26" t="s">
        <v>854</v>
      </c>
      <c r="C57" s="26" t="s">
        <v>461</v>
      </c>
      <c r="D57" s="26" t="s">
        <v>461</v>
      </c>
    </row>
    <row r="58" spans="1:4" hidden="1">
      <c r="A58" s="25" t="s">
        <v>732</v>
      </c>
      <c r="B58" s="26" t="s">
        <v>856</v>
      </c>
      <c r="C58" s="26" t="s">
        <v>736</v>
      </c>
      <c r="D58" s="26" t="s">
        <v>461</v>
      </c>
    </row>
    <row r="59" spans="1:4" hidden="1">
      <c r="A59" s="25" t="s">
        <v>732</v>
      </c>
      <c r="B59" s="26" t="s">
        <v>858</v>
      </c>
      <c r="C59" s="26" t="s">
        <v>736</v>
      </c>
      <c r="D59" s="26" t="s">
        <v>461</v>
      </c>
    </row>
    <row r="60" spans="1:4" hidden="1">
      <c r="A60" s="25" t="s">
        <v>732</v>
      </c>
      <c r="B60" s="26" t="s">
        <v>860</v>
      </c>
      <c r="C60" s="26" t="s">
        <v>736</v>
      </c>
      <c r="D60" s="26" t="s">
        <v>461</v>
      </c>
    </row>
    <row r="61" spans="1:4" hidden="1">
      <c r="A61" s="25" t="s">
        <v>732</v>
      </c>
      <c r="B61" s="26" t="s">
        <v>862</v>
      </c>
      <c r="C61" s="26" t="s">
        <v>736</v>
      </c>
      <c r="D61" s="26" t="s">
        <v>461</v>
      </c>
    </row>
    <row r="62" spans="1:4" hidden="1">
      <c r="A62" s="25" t="s">
        <v>732</v>
      </c>
      <c r="B62" s="26" t="s">
        <v>864</v>
      </c>
      <c r="C62" s="26" t="s">
        <v>461</v>
      </c>
      <c r="D62" s="26" t="s">
        <v>461</v>
      </c>
    </row>
    <row r="63" spans="1:4" hidden="1">
      <c r="A63" s="25" t="s">
        <v>732</v>
      </c>
      <c r="B63" s="26" t="s">
        <v>868</v>
      </c>
      <c r="C63" s="26" t="s">
        <v>736</v>
      </c>
      <c r="D63" s="26" t="s">
        <v>461</v>
      </c>
    </row>
    <row r="64" spans="1:4" hidden="1">
      <c r="A64" s="25" t="s">
        <v>732</v>
      </c>
      <c r="B64" s="26" t="s">
        <v>870</v>
      </c>
      <c r="C64" s="26" t="s">
        <v>736</v>
      </c>
      <c r="D64" s="26" t="s">
        <v>461</v>
      </c>
    </row>
    <row r="65" spans="1:4" hidden="1">
      <c r="A65" s="25" t="s">
        <v>732</v>
      </c>
      <c r="B65" s="26" t="s">
        <v>872</v>
      </c>
      <c r="C65" s="26" t="s">
        <v>736</v>
      </c>
      <c r="D65" s="26" t="s">
        <v>461</v>
      </c>
    </row>
    <row r="66" spans="1:4" hidden="1">
      <c r="A66" s="25" t="s">
        <v>732</v>
      </c>
      <c r="B66" s="26" t="s">
        <v>874</v>
      </c>
      <c r="C66" s="26" t="s">
        <v>736</v>
      </c>
      <c r="D66" s="26" t="s">
        <v>461</v>
      </c>
    </row>
    <row r="67" spans="1:4" hidden="1">
      <c r="A67" s="25" t="s">
        <v>732</v>
      </c>
      <c r="B67" s="26" t="s">
        <v>876</v>
      </c>
      <c r="C67" s="26" t="s">
        <v>736</v>
      </c>
      <c r="D67" s="26" t="s">
        <v>461</v>
      </c>
    </row>
    <row r="68" spans="1:4" hidden="1">
      <c r="A68" s="25" t="s">
        <v>732</v>
      </c>
      <c r="B68" s="26" t="s">
        <v>878</v>
      </c>
      <c r="C68" s="26" t="s">
        <v>461</v>
      </c>
      <c r="D68" s="26" t="s">
        <v>461</v>
      </c>
    </row>
    <row r="69" spans="1:4" hidden="1">
      <c r="A69" s="25" t="s">
        <v>732</v>
      </c>
      <c r="B69" s="26" t="s">
        <v>881</v>
      </c>
      <c r="C69" s="26" t="s">
        <v>736</v>
      </c>
      <c r="D69" s="26" t="s">
        <v>461</v>
      </c>
    </row>
    <row r="70" spans="1:4" hidden="1">
      <c r="A70" s="25" t="s">
        <v>732</v>
      </c>
      <c r="B70" s="26" t="s">
        <v>883</v>
      </c>
      <c r="C70" s="26" t="s">
        <v>736</v>
      </c>
      <c r="D70" s="26" t="s">
        <v>461</v>
      </c>
    </row>
    <row r="71" spans="1:4" hidden="1">
      <c r="A71" s="25" t="s">
        <v>732</v>
      </c>
      <c r="B71" s="26" t="s">
        <v>885</v>
      </c>
      <c r="C71" s="26" t="s">
        <v>736</v>
      </c>
      <c r="D71" s="26" t="s">
        <v>461</v>
      </c>
    </row>
    <row r="72" spans="1:4" hidden="1">
      <c r="A72" s="25" t="s">
        <v>732</v>
      </c>
      <c r="B72" s="26" t="s">
        <v>887</v>
      </c>
      <c r="C72" s="26" t="s">
        <v>736</v>
      </c>
      <c r="D72" s="26" t="s">
        <v>461</v>
      </c>
    </row>
    <row r="73" spans="1:4" hidden="1">
      <c r="A73" s="25" t="s">
        <v>732</v>
      </c>
      <c r="B73" s="26" t="s">
        <v>889</v>
      </c>
      <c r="C73" s="26" t="s">
        <v>736</v>
      </c>
      <c r="D73" s="26" t="s">
        <v>461</v>
      </c>
    </row>
    <row r="74" spans="1:4" hidden="1">
      <c r="A74" s="25" t="s">
        <v>732</v>
      </c>
      <c r="B74" s="26" t="s">
        <v>891</v>
      </c>
      <c r="C74" s="26" t="s">
        <v>461</v>
      </c>
      <c r="D74" s="26" t="s">
        <v>461</v>
      </c>
    </row>
    <row r="75" spans="1:4" hidden="1">
      <c r="A75" s="25" t="s">
        <v>732</v>
      </c>
      <c r="B75" s="26" t="s">
        <v>893</v>
      </c>
      <c r="C75" s="26" t="s">
        <v>736</v>
      </c>
      <c r="D75" s="26" t="s">
        <v>461</v>
      </c>
    </row>
    <row r="76" spans="1:4" hidden="1">
      <c r="A76" s="25" t="s">
        <v>732</v>
      </c>
      <c r="B76" s="26" t="s">
        <v>895</v>
      </c>
      <c r="C76" s="26" t="s">
        <v>736</v>
      </c>
      <c r="D76" s="26" t="s">
        <v>461</v>
      </c>
    </row>
    <row r="77" spans="1:4" hidden="1">
      <c r="A77" s="25" t="s">
        <v>732</v>
      </c>
      <c r="B77" s="26" t="s">
        <v>897</v>
      </c>
      <c r="C77" s="26" t="s">
        <v>736</v>
      </c>
      <c r="D77" s="26" t="s">
        <v>461</v>
      </c>
    </row>
    <row r="78" spans="1:4" hidden="1">
      <c r="A78" s="25" t="s">
        <v>732</v>
      </c>
      <c r="B78" s="26" t="s">
        <v>899</v>
      </c>
      <c r="C78" s="26" t="s">
        <v>736</v>
      </c>
      <c r="D78" s="26" t="s">
        <v>461</v>
      </c>
    </row>
    <row r="79" spans="1:4" hidden="1">
      <c r="A79" s="25" t="s">
        <v>732</v>
      </c>
      <c r="B79" s="26" t="s">
        <v>901</v>
      </c>
      <c r="C79" s="26" t="s">
        <v>736</v>
      </c>
      <c r="D79" s="26" t="s">
        <v>461</v>
      </c>
    </row>
    <row r="80" spans="1:4" hidden="1">
      <c r="A80" s="25" t="s">
        <v>732</v>
      </c>
      <c r="B80" s="26" t="s">
        <v>903</v>
      </c>
      <c r="C80" s="26" t="s">
        <v>461</v>
      </c>
      <c r="D80" s="26" t="s">
        <v>461</v>
      </c>
    </row>
    <row r="81" spans="1:4" hidden="1">
      <c r="A81" s="25" t="s">
        <v>732</v>
      </c>
      <c r="B81" s="26" t="s">
        <v>905</v>
      </c>
      <c r="C81" s="26" t="s">
        <v>736</v>
      </c>
      <c r="D81" s="26" t="s">
        <v>461</v>
      </c>
    </row>
    <row r="82" spans="1:4" hidden="1">
      <c r="A82" s="25" t="s">
        <v>732</v>
      </c>
      <c r="B82" s="26" t="s">
        <v>907</v>
      </c>
      <c r="C82" s="26" t="s">
        <v>736</v>
      </c>
      <c r="D82" s="26" t="s">
        <v>461</v>
      </c>
    </row>
    <row r="83" spans="1:4" hidden="1">
      <c r="A83" s="25" t="s">
        <v>732</v>
      </c>
      <c r="B83" s="26" t="s">
        <v>909</v>
      </c>
      <c r="C83" s="26" t="s">
        <v>736</v>
      </c>
      <c r="D83" s="26" t="s">
        <v>461</v>
      </c>
    </row>
    <row r="84" spans="1:4" hidden="1">
      <c r="A84" s="25" t="s">
        <v>732</v>
      </c>
      <c r="B84" s="26" t="s">
        <v>911</v>
      </c>
      <c r="C84" s="26" t="s">
        <v>736</v>
      </c>
      <c r="D84" s="26" t="s">
        <v>461</v>
      </c>
    </row>
    <row r="85" spans="1:4">
      <c r="A85" s="25" t="s">
        <v>732</v>
      </c>
      <c r="B85" s="26" t="s">
        <v>913</v>
      </c>
      <c r="C85" s="26" t="s">
        <v>482</v>
      </c>
      <c r="D85" s="26" t="s">
        <v>482</v>
      </c>
    </row>
    <row r="86" spans="1:4" hidden="1">
      <c r="A86" s="25" t="s">
        <v>732</v>
      </c>
      <c r="B86" s="26" t="s">
        <v>915</v>
      </c>
      <c r="C86" s="26" t="s">
        <v>530</v>
      </c>
      <c r="D86" s="26" t="s">
        <v>530</v>
      </c>
    </row>
    <row r="87" spans="1:4" hidden="1">
      <c r="A87" s="25" t="s">
        <v>732</v>
      </c>
      <c r="B87" s="26" t="s">
        <v>917</v>
      </c>
      <c r="C87" s="26" t="s">
        <v>736</v>
      </c>
      <c r="D87" s="26" t="s">
        <v>530</v>
      </c>
    </row>
    <row r="88" spans="1:4" hidden="1">
      <c r="A88" s="25" t="s">
        <v>732</v>
      </c>
      <c r="B88" s="26" t="s">
        <v>920</v>
      </c>
      <c r="C88" s="26" t="s">
        <v>736</v>
      </c>
      <c r="D88" s="26" t="s">
        <v>530</v>
      </c>
    </row>
    <row r="89" spans="1:4" hidden="1">
      <c r="A89" s="25" t="s">
        <v>732</v>
      </c>
      <c r="B89" s="26" t="s">
        <v>922</v>
      </c>
      <c r="C89" s="26" t="s">
        <v>736</v>
      </c>
      <c r="D89" s="26" t="s">
        <v>530</v>
      </c>
    </row>
    <row r="90" spans="1:4" hidden="1">
      <c r="A90" s="25" t="s">
        <v>732</v>
      </c>
      <c r="B90" s="26" t="s">
        <v>924</v>
      </c>
      <c r="C90" s="26" t="s">
        <v>736</v>
      </c>
      <c r="D90" s="26" t="s">
        <v>530</v>
      </c>
    </row>
    <row r="91" spans="1:4" hidden="1">
      <c r="A91" s="25" t="s">
        <v>732</v>
      </c>
      <c r="B91" s="26" t="s">
        <v>926</v>
      </c>
      <c r="C91" s="26" t="s">
        <v>736</v>
      </c>
      <c r="D91" s="26" t="s">
        <v>530</v>
      </c>
    </row>
    <row r="92" spans="1:4">
      <c r="A92" s="25" t="s">
        <v>732</v>
      </c>
      <c r="B92" s="26" t="s">
        <v>928</v>
      </c>
      <c r="C92" s="26" t="s">
        <v>482</v>
      </c>
      <c r="D92" s="26" t="s">
        <v>482</v>
      </c>
    </row>
    <row r="93" spans="1:4" hidden="1">
      <c r="A93" s="25" t="s">
        <v>732</v>
      </c>
      <c r="B93" s="26" t="s">
        <v>930</v>
      </c>
      <c r="C93" s="26" t="s">
        <v>461</v>
      </c>
      <c r="D93" s="26" t="s">
        <v>461</v>
      </c>
    </row>
    <row r="94" spans="1:4" hidden="1">
      <c r="A94" s="25" t="s">
        <v>732</v>
      </c>
      <c r="B94" s="26" t="s">
        <v>933</v>
      </c>
      <c r="C94" s="26" t="s">
        <v>461</v>
      </c>
      <c r="D94" s="26" t="s">
        <v>461</v>
      </c>
    </row>
    <row r="95" spans="1:4" hidden="1">
      <c r="A95" s="25" t="s">
        <v>732</v>
      </c>
      <c r="B95" s="26" t="s">
        <v>935</v>
      </c>
      <c r="C95" s="26" t="s">
        <v>461</v>
      </c>
      <c r="D95" s="26" t="s">
        <v>461</v>
      </c>
    </row>
    <row r="96" spans="1:4" hidden="1">
      <c r="A96" s="25" t="s">
        <v>732</v>
      </c>
      <c r="B96" s="26" t="s">
        <v>937</v>
      </c>
      <c r="C96" s="26" t="s">
        <v>461</v>
      </c>
      <c r="D96" s="26" t="s">
        <v>461</v>
      </c>
    </row>
    <row r="97" spans="1:4" hidden="1">
      <c r="A97" s="25" t="s">
        <v>732</v>
      </c>
      <c r="B97" s="26" t="s">
        <v>939</v>
      </c>
      <c r="C97" s="26" t="s">
        <v>461</v>
      </c>
      <c r="D97" s="26" t="s">
        <v>461</v>
      </c>
    </row>
    <row r="98" spans="1:4" hidden="1">
      <c r="A98" s="25" t="s">
        <v>732</v>
      </c>
      <c r="B98" s="26" t="s">
        <v>941</v>
      </c>
      <c r="C98" s="26" t="s">
        <v>461</v>
      </c>
      <c r="D98" s="26" t="s">
        <v>461</v>
      </c>
    </row>
    <row r="99" spans="1:4" hidden="1">
      <c r="A99" s="25" t="s">
        <v>732</v>
      </c>
      <c r="B99" s="26" t="s">
        <v>943</v>
      </c>
      <c r="C99" s="26" t="s">
        <v>530</v>
      </c>
      <c r="D99" s="26" t="s">
        <v>530</v>
      </c>
    </row>
    <row r="100" spans="1:4" hidden="1">
      <c r="A100" s="25" t="s">
        <v>732</v>
      </c>
      <c r="B100" s="26" t="s">
        <v>945</v>
      </c>
      <c r="C100" s="26" t="s">
        <v>736</v>
      </c>
      <c r="D100" s="26" t="s">
        <v>530</v>
      </c>
    </row>
    <row r="101" spans="1:4" hidden="1">
      <c r="A101" s="25" t="s">
        <v>732</v>
      </c>
      <c r="B101" s="26" t="s">
        <v>947</v>
      </c>
      <c r="C101" s="26" t="s">
        <v>736</v>
      </c>
      <c r="D101" s="26" t="s">
        <v>530</v>
      </c>
    </row>
    <row r="102" spans="1:4" hidden="1">
      <c r="A102" s="25" t="s">
        <v>732</v>
      </c>
      <c r="B102" s="26" t="s">
        <v>949</v>
      </c>
      <c r="C102" s="26" t="s">
        <v>736</v>
      </c>
      <c r="D102" s="26" t="s">
        <v>530</v>
      </c>
    </row>
    <row r="103" spans="1:4" hidden="1">
      <c r="A103" s="25" t="s">
        <v>732</v>
      </c>
      <c r="B103" s="26" t="s">
        <v>951</v>
      </c>
      <c r="C103" s="26" t="s">
        <v>736</v>
      </c>
      <c r="D103" s="26" t="s">
        <v>530</v>
      </c>
    </row>
    <row r="104" spans="1:4" hidden="1">
      <c r="A104" s="25" t="s">
        <v>732</v>
      </c>
      <c r="B104" s="26" t="s">
        <v>953</v>
      </c>
      <c r="C104" s="26" t="s">
        <v>736</v>
      </c>
      <c r="D104" s="26" t="s">
        <v>530</v>
      </c>
    </row>
    <row r="105" spans="1:4" hidden="1">
      <c r="A105" s="25" t="s">
        <v>732</v>
      </c>
      <c r="B105" s="26" t="s">
        <v>955</v>
      </c>
      <c r="C105" s="26" t="s">
        <v>461</v>
      </c>
      <c r="D105" s="26" t="s">
        <v>461</v>
      </c>
    </row>
    <row r="106" spans="1:4" hidden="1">
      <c r="A106" s="25" t="s">
        <v>732</v>
      </c>
      <c r="B106" s="26" t="s">
        <v>958</v>
      </c>
      <c r="C106" s="26" t="s">
        <v>736</v>
      </c>
      <c r="D106" s="26" t="s">
        <v>461</v>
      </c>
    </row>
    <row r="107" spans="1:4" hidden="1">
      <c r="A107" s="25" t="s">
        <v>732</v>
      </c>
      <c r="B107" s="26" t="s">
        <v>961</v>
      </c>
      <c r="C107" s="26" t="s">
        <v>736</v>
      </c>
      <c r="D107" s="26" t="s">
        <v>461</v>
      </c>
    </row>
    <row r="108" spans="1:4" hidden="1">
      <c r="A108" s="25" t="s">
        <v>732</v>
      </c>
      <c r="B108" s="26" t="s">
        <v>964</v>
      </c>
      <c r="C108" s="26" t="s">
        <v>736</v>
      </c>
      <c r="D108" s="26" t="s">
        <v>461</v>
      </c>
    </row>
    <row r="109" spans="1:4" hidden="1">
      <c r="A109" s="25" t="s">
        <v>732</v>
      </c>
      <c r="B109" s="26" t="s">
        <v>967</v>
      </c>
      <c r="C109" s="26" t="s">
        <v>736</v>
      </c>
      <c r="D109" s="26" t="s">
        <v>461</v>
      </c>
    </row>
    <row r="110" spans="1:4" hidden="1">
      <c r="A110" s="25" t="s">
        <v>732</v>
      </c>
      <c r="B110" s="26" t="s">
        <v>970</v>
      </c>
      <c r="C110" s="26" t="s">
        <v>736</v>
      </c>
      <c r="D110" s="26" t="s">
        <v>461</v>
      </c>
    </row>
    <row r="111" spans="1:4" hidden="1">
      <c r="A111" s="25" t="s">
        <v>732</v>
      </c>
      <c r="B111" s="26" t="s">
        <v>973</v>
      </c>
      <c r="C111" s="26" t="s">
        <v>736</v>
      </c>
      <c r="D111" s="26" t="s">
        <v>461</v>
      </c>
    </row>
    <row r="112" spans="1:4" hidden="1">
      <c r="A112" s="25" t="s">
        <v>732</v>
      </c>
      <c r="B112" s="26" t="s">
        <v>976</v>
      </c>
      <c r="C112" s="26" t="s">
        <v>461</v>
      </c>
      <c r="D112" s="26" t="s">
        <v>461</v>
      </c>
    </row>
    <row r="113" spans="1:4" hidden="1">
      <c r="A113" s="25" t="s">
        <v>732</v>
      </c>
      <c r="B113" s="26" t="s">
        <v>979</v>
      </c>
      <c r="C113" s="26" t="s">
        <v>736</v>
      </c>
      <c r="D113" s="26" t="s">
        <v>461</v>
      </c>
    </row>
    <row r="114" spans="1:4" hidden="1">
      <c r="A114" s="25" t="s">
        <v>732</v>
      </c>
      <c r="B114" s="26" t="s">
        <v>981</v>
      </c>
      <c r="C114" s="26" t="s">
        <v>736</v>
      </c>
      <c r="D114" s="26" t="s">
        <v>461</v>
      </c>
    </row>
    <row r="115" spans="1:4" hidden="1">
      <c r="A115" s="25" t="s">
        <v>732</v>
      </c>
      <c r="B115" s="26" t="s">
        <v>983</v>
      </c>
      <c r="C115" s="26" t="s">
        <v>736</v>
      </c>
      <c r="D115" s="26" t="s">
        <v>461</v>
      </c>
    </row>
    <row r="116" spans="1:4" hidden="1">
      <c r="A116" s="25" t="s">
        <v>732</v>
      </c>
      <c r="B116" s="26" t="s">
        <v>985</v>
      </c>
      <c r="C116" s="26" t="s">
        <v>736</v>
      </c>
      <c r="D116" s="26" t="s">
        <v>461</v>
      </c>
    </row>
    <row r="117" spans="1:4" hidden="1">
      <c r="A117" s="25" t="s">
        <v>732</v>
      </c>
      <c r="B117" s="26" t="s">
        <v>987</v>
      </c>
      <c r="C117" s="26" t="s">
        <v>736</v>
      </c>
      <c r="D117" s="26" t="s">
        <v>461</v>
      </c>
    </row>
    <row r="118" spans="1:4" hidden="1">
      <c r="A118" s="25" t="s">
        <v>732</v>
      </c>
      <c r="B118" s="26" t="s">
        <v>989</v>
      </c>
      <c r="C118" s="26" t="s">
        <v>736</v>
      </c>
      <c r="D118" s="26" t="s">
        <v>461</v>
      </c>
    </row>
    <row r="119" spans="1:4" hidden="1">
      <c r="A119" s="25" t="s">
        <v>732</v>
      </c>
      <c r="B119" s="26" t="s">
        <v>992</v>
      </c>
      <c r="C119" s="26" t="s">
        <v>446</v>
      </c>
      <c r="D119" s="26" t="s">
        <v>446</v>
      </c>
    </row>
    <row r="120" spans="1:4" hidden="1">
      <c r="A120" s="25" t="s">
        <v>732</v>
      </c>
      <c r="B120" s="26" t="s">
        <v>995</v>
      </c>
      <c r="C120" s="26" t="s">
        <v>736</v>
      </c>
      <c r="D120" s="26" t="s">
        <v>446</v>
      </c>
    </row>
    <row r="121" spans="1:4" hidden="1">
      <c r="A121" s="25" t="s">
        <v>732</v>
      </c>
      <c r="B121" s="26" t="s">
        <v>997</v>
      </c>
      <c r="C121" s="26" t="s">
        <v>736</v>
      </c>
      <c r="D121" s="26" t="s">
        <v>446</v>
      </c>
    </row>
    <row r="122" spans="1:4" hidden="1">
      <c r="A122" s="25" t="s">
        <v>732</v>
      </c>
      <c r="B122" s="26" t="s">
        <v>999</v>
      </c>
      <c r="C122" s="26" t="s">
        <v>736</v>
      </c>
      <c r="D122" s="26" t="s">
        <v>446</v>
      </c>
    </row>
    <row r="123" spans="1:4" hidden="1">
      <c r="A123" s="25" t="s">
        <v>732</v>
      </c>
      <c r="B123" s="26" t="s">
        <v>1001</v>
      </c>
      <c r="C123" s="26" t="s">
        <v>446</v>
      </c>
      <c r="D123" s="26" t="s">
        <v>446</v>
      </c>
    </row>
    <row r="124" spans="1:4" hidden="1">
      <c r="A124" s="25" t="s">
        <v>732</v>
      </c>
      <c r="B124" s="26" t="s">
        <v>1004</v>
      </c>
      <c r="C124" s="26" t="s">
        <v>736</v>
      </c>
      <c r="D124" s="26" t="s">
        <v>446</v>
      </c>
    </row>
    <row r="125" spans="1:4" hidden="1">
      <c r="A125" s="25" t="s">
        <v>732</v>
      </c>
      <c r="B125" s="26" t="s">
        <v>1006</v>
      </c>
      <c r="C125" s="26" t="s">
        <v>736</v>
      </c>
      <c r="D125" s="26" t="s">
        <v>446</v>
      </c>
    </row>
    <row r="126" spans="1:4" hidden="1">
      <c r="A126" s="25" t="s">
        <v>732</v>
      </c>
      <c r="B126" s="26" t="s">
        <v>1008</v>
      </c>
      <c r="C126" s="26" t="s">
        <v>736</v>
      </c>
      <c r="D126" s="26" t="s">
        <v>446</v>
      </c>
    </row>
    <row r="127" spans="1:4" hidden="1">
      <c r="A127" s="25" t="s">
        <v>732</v>
      </c>
      <c r="B127" s="26" t="s">
        <v>1010</v>
      </c>
      <c r="C127" s="26" t="s">
        <v>446</v>
      </c>
      <c r="D127" s="26" t="s">
        <v>446</v>
      </c>
    </row>
    <row r="128" spans="1:4" hidden="1">
      <c r="A128" s="25" t="s">
        <v>732</v>
      </c>
      <c r="B128" s="26" t="s">
        <v>1014</v>
      </c>
      <c r="C128" s="26" t="s">
        <v>736</v>
      </c>
      <c r="D128" s="26" t="s">
        <v>446</v>
      </c>
    </row>
    <row r="129" spans="1:4" hidden="1">
      <c r="A129" s="25" t="s">
        <v>732</v>
      </c>
      <c r="B129" s="26" t="s">
        <v>1016</v>
      </c>
      <c r="C129" s="26" t="s">
        <v>736</v>
      </c>
      <c r="D129" s="26" t="s">
        <v>446</v>
      </c>
    </row>
    <row r="130" spans="1:4" hidden="1">
      <c r="A130" s="25" t="s">
        <v>732</v>
      </c>
      <c r="B130" s="26" t="s">
        <v>1018</v>
      </c>
      <c r="C130" s="26" t="s">
        <v>736</v>
      </c>
      <c r="D130" s="26" t="s">
        <v>446</v>
      </c>
    </row>
    <row r="131" spans="1:4" hidden="1">
      <c r="A131" s="25" t="s">
        <v>732</v>
      </c>
      <c r="B131" s="26" t="s">
        <v>1020</v>
      </c>
      <c r="C131" s="26" t="s">
        <v>446</v>
      </c>
      <c r="D131" s="26" t="s">
        <v>446</v>
      </c>
    </row>
    <row r="132" spans="1:4" hidden="1">
      <c r="A132" s="25" t="s">
        <v>732</v>
      </c>
      <c r="B132" s="26" t="s">
        <v>1022</v>
      </c>
      <c r="C132" s="26" t="s">
        <v>736</v>
      </c>
      <c r="D132" s="26" t="s">
        <v>446</v>
      </c>
    </row>
    <row r="133" spans="1:4" hidden="1">
      <c r="A133" s="25" t="s">
        <v>732</v>
      </c>
      <c r="B133" s="26" t="s">
        <v>1024</v>
      </c>
      <c r="C133" s="26" t="s">
        <v>736</v>
      </c>
      <c r="D133" s="26" t="s">
        <v>446</v>
      </c>
    </row>
    <row r="134" spans="1:4" hidden="1">
      <c r="A134" s="25" t="s">
        <v>732</v>
      </c>
      <c r="B134" s="26" t="s">
        <v>1026</v>
      </c>
      <c r="C134" s="26" t="s">
        <v>736</v>
      </c>
      <c r="D134" s="26" t="s">
        <v>446</v>
      </c>
    </row>
    <row r="135" spans="1:4" hidden="1">
      <c r="A135" s="25" t="s">
        <v>732</v>
      </c>
      <c r="B135" s="26" t="s">
        <v>1028</v>
      </c>
      <c r="C135" s="26" t="s">
        <v>446</v>
      </c>
      <c r="D135" s="26" t="s">
        <v>446</v>
      </c>
    </row>
    <row r="136" spans="1:4" hidden="1">
      <c r="A136" s="25" t="s">
        <v>732</v>
      </c>
      <c r="B136" s="26" t="s">
        <v>1032</v>
      </c>
      <c r="C136" s="26" t="s">
        <v>736</v>
      </c>
      <c r="D136" s="26" t="s">
        <v>446</v>
      </c>
    </row>
    <row r="137" spans="1:4" hidden="1">
      <c r="A137" s="25" t="s">
        <v>732</v>
      </c>
      <c r="B137" s="26" t="s">
        <v>1034</v>
      </c>
      <c r="C137" s="26" t="s">
        <v>736</v>
      </c>
      <c r="D137" s="26" t="s">
        <v>446</v>
      </c>
    </row>
    <row r="138" spans="1:4" hidden="1">
      <c r="A138" s="25" t="s">
        <v>732</v>
      </c>
      <c r="B138" s="26" t="s">
        <v>1036</v>
      </c>
      <c r="C138" s="26" t="s">
        <v>736</v>
      </c>
      <c r="D138" s="26" t="s">
        <v>446</v>
      </c>
    </row>
    <row r="139" spans="1:4" hidden="1">
      <c r="A139" s="25" t="s">
        <v>732</v>
      </c>
      <c r="B139" s="26" t="s">
        <v>1038</v>
      </c>
      <c r="C139" s="26" t="s">
        <v>446</v>
      </c>
      <c r="D139" s="26" t="s">
        <v>446</v>
      </c>
    </row>
    <row r="140" spans="1:4" hidden="1">
      <c r="A140" s="25" t="s">
        <v>732</v>
      </c>
      <c r="B140" s="26" t="s">
        <v>1040</v>
      </c>
      <c r="C140" s="26" t="s">
        <v>736</v>
      </c>
      <c r="D140" s="26" t="s">
        <v>446</v>
      </c>
    </row>
    <row r="141" spans="1:4" hidden="1">
      <c r="A141" s="25" t="s">
        <v>732</v>
      </c>
      <c r="B141" s="26" t="s">
        <v>1042</v>
      </c>
      <c r="C141" s="26" t="s">
        <v>736</v>
      </c>
      <c r="D141" s="26" t="s">
        <v>446</v>
      </c>
    </row>
    <row r="142" spans="1:4" hidden="1">
      <c r="A142" s="25" t="s">
        <v>732</v>
      </c>
      <c r="B142" s="26" t="s">
        <v>1044</v>
      </c>
      <c r="C142" s="26" t="s">
        <v>736</v>
      </c>
      <c r="D142" s="26" t="s">
        <v>446</v>
      </c>
    </row>
    <row r="143" spans="1:4" hidden="1">
      <c r="A143" s="25" t="s">
        <v>732</v>
      </c>
      <c r="B143" s="26" t="s">
        <v>1046</v>
      </c>
      <c r="C143" s="26" t="s">
        <v>446</v>
      </c>
      <c r="D143" s="26" t="s">
        <v>446</v>
      </c>
    </row>
    <row r="144" spans="1:4" hidden="1">
      <c r="A144" s="25" t="s">
        <v>732</v>
      </c>
      <c r="B144" s="26" t="s">
        <v>1049</v>
      </c>
      <c r="C144" s="26" t="s">
        <v>736</v>
      </c>
      <c r="D144" s="26" t="s">
        <v>446</v>
      </c>
    </row>
    <row r="145" spans="1:4" hidden="1">
      <c r="A145" s="25" t="s">
        <v>732</v>
      </c>
      <c r="B145" s="26" t="s">
        <v>1051</v>
      </c>
      <c r="C145" s="26" t="s">
        <v>736</v>
      </c>
      <c r="D145" s="26" t="s">
        <v>446</v>
      </c>
    </row>
    <row r="146" spans="1:4" hidden="1">
      <c r="A146" s="25" t="s">
        <v>732</v>
      </c>
      <c r="B146" s="26" t="s">
        <v>1053</v>
      </c>
      <c r="C146" s="26" t="s">
        <v>736</v>
      </c>
      <c r="D146" s="26" t="s">
        <v>446</v>
      </c>
    </row>
    <row r="147" spans="1:4" hidden="1">
      <c r="A147" s="25" t="s">
        <v>732</v>
      </c>
      <c r="B147" s="26" t="s">
        <v>1055</v>
      </c>
      <c r="C147" s="26" t="s">
        <v>736</v>
      </c>
      <c r="D147" s="26" t="s">
        <v>446</v>
      </c>
    </row>
    <row r="148" spans="1:4" hidden="1">
      <c r="A148" s="25" t="s">
        <v>732</v>
      </c>
      <c r="B148" s="26" t="s">
        <v>339</v>
      </c>
      <c r="C148" s="26" t="s">
        <v>446</v>
      </c>
      <c r="D148" s="26" t="s">
        <v>446</v>
      </c>
    </row>
    <row r="149" spans="1:4" hidden="1">
      <c r="A149" s="25" t="s">
        <v>732</v>
      </c>
      <c r="B149" s="26" t="s">
        <v>1059</v>
      </c>
      <c r="C149" s="26" t="s">
        <v>736</v>
      </c>
      <c r="D149" s="26" t="s">
        <v>446</v>
      </c>
    </row>
    <row r="150" spans="1:4" hidden="1">
      <c r="A150" s="25" t="s">
        <v>732</v>
      </c>
      <c r="B150" s="26" t="s">
        <v>1061</v>
      </c>
      <c r="C150" s="26" t="s">
        <v>736</v>
      </c>
      <c r="D150" s="26" t="s">
        <v>446</v>
      </c>
    </row>
    <row r="151" spans="1:4" hidden="1">
      <c r="A151" s="25" t="s">
        <v>732</v>
      </c>
      <c r="B151" s="26" t="s">
        <v>1063</v>
      </c>
      <c r="C151" s="26" t="s">
        <v>736</v>
      </c>
      <c r="D151" s="26" t="s">
        <v>446</v>
      </c>
    </row>
    <row r="152" spans="1:4" hidden="1">
      <c r="A152" s="25" t="s">
        <v>732</v>
      </c>
      <c r="B152" s="26" t="s">
        <v>1065</v>
      </c>
      <c r="C152" s="26" t="s">
        <v>736</v>
      </c>
      <c r="D152" s="26" t="s">
        <v>446</v>
      </c>
    </row>
    <row r="153" spans="1:4" hidden="1">
      <c r="A153" s="25" t="s">
        <v>732</v>
      </c>
      <c r="B153" s="26" t="s">
        <v>1067</v>
      </c>
      <c r="C153" s="26" t="s">
        <v>446</v>
      </c>
      <c r="D153" s="26" t="s">
        <v>446</v>
      </c>
    </row>
    <row r="154" spans="1:4" hidden="1">
      <c r="A154" s="25" t="s">
        <v>732</v>
      </c>
      <c r="B154" s="26" t="s">
        <v>1070</v>
      </c>
      <c r="C154" s="26" t="s">
        <v>736</v>
      </c>
      <c r="D154" s="26" t="s">
        <v>446</v>
      </c>
    </row>
    <row r="155" spans="1:4" hidden="1">
      <c r="A155" s="25" t="s">
        <v>732</v>
      </c>
      <c r="B155" s="26" t="s">
        <v>1072</v>
      </c>
      <c r="C155" s="26" t="s">
        <v>736</v>
      </c>
      <c r="D155" s="26" t="s">
        <v>446</v>
      </c>
    </row>
    <row r="156" spans="1:4" hidden="1">
      <c r="A156" s="25" t="s">
        <v>732</v>
      </c>
      <c r="B156" s="26" t="s">
        <v>1074</v>
      </c>
      <c r="C156" s="26" t="s">
        <v>736</v>
      </c>
      <c r="D156" s="26" t="s">
        <v>446</v>
      </c>
    </row>
    <row r="157" spans="1:4" hidden="1">
      <c r="A157" s="25" t="s">
        <v>732</v>
      </c>
      <c r="B157" s="26" t="s">
        <v>1076</v>
      </c>
      <c r="C157" s="26" t="s">
        <v>736</v>
      </c>
      <c r="D157" s="26" t="s">
        <v>446</v>
      </c>
    </row>
    <row r="158" spans="1:4" hidden="1">
      <c r="A158" s="25" t="s">
        <v>732</v>
      </c>
      <c r="B158" s="26" t="s">
        <v>343</v>
      </c>
      <c r="C158" s="26" t="s">
        <v>446</v>
      </c>
      <c r="D158" s="26" t="s">
        <v>446</v>
      </c>
    </row>
    <row r="159" spans="1:4" hidden="1">
      <c r="A159" s="25" t="s">
        <v>732</v>
      </c>
      <c r="B159" s="26" t="s">
        <v>1080</v>
      </c>
      <c r="C159" s="26" t="s">
        <v>736</v>
      </c>
      <c r="D159" s="26" t="s">
        <v>446</v>
      </c>
    </row>
    <row r="160" spans="1:4" hidden="1">
      <c r="A160" s="25" t="s">
        <v>732</v>
      </c>
      <c r="B160" s="26" t="s">
        <v>1082</v>
      </c>
      <c r="C160" s="26" t="s">
        <v>736</v>
      </c>
      <c r="D160" s="26" t="s">
        <v>446</v>
      </c>
    </row>
    <row r="161" spans="1:4" hidden="1">
      <c r="A161" s="25" t="s">
        <v>732</v>
      </c>
      <c r="B161" s="26" t="s">
        <v>1084</v>
      </c>
      <c r="C161" s="26" t="s">
        <v>736</v>
      </c>
      <c r="D161" s="26" t="s">
        <v>446</v>
      </c>
    </row>
    <row r="162" spans="1:4" hidden="1">
      <c r="A162" s="25" t="s">
        <v>732</v>
      </c>
      <c r="B162" s="26" t="s">
        <v>1086</v>
      </c>
      <c r="C162" s="26" t="s">
        <v>736</v>
      </c>
      <c r="D162" s="26" t="s">
        <v>446</v>
      </c>
    </row>
    <row r="163" spans="1:4" hidden="1">
      <c r="A163" s="25" t="s">
        <v>732</v>
      </c>
      <c r="B163" s="26" t="s">
        <v>1088</v>
      </c>
      <c r="C163" s="26" t="s">
        <v>446</v>
      </c>
      <c r="D163" s="26" t="s">
        <v>446</v>
      </c>
    </row>
    <row r="164" spans="1:4" hidden="1">
      <c r="A164" s="25" t="s">
        <v>732</v>
      </c>
      <c r="B164" s="26" t="s">
        <v>1091</v>
      </c>
      <c r="C164" s="26" t="s">
        <v>736</v>
      </c>
      <c r="D164" s="26" t="s">
        <v>446</v>
      </c>
    </row>
    <row r="165" spans="1:4" hidden="1">
      <c r="A165" s="25" t="s">
        <v>732</v>
      </c>
      <c r="B165" s="26" t="s">
        <v>1093</v>
      </c>
      <c r="C165" s="26" t="s">
        <v>736</v>
      </c>
      <c r="D165" s="26" t="s">
        <v>446</v>
      </c>
    </row>
    <row r="166" spans="1:4" hidden="1">
      <c r="A166" s="25" t="s">
        <v>732</v>
      </c>
      <c r="B166" s="26" t="s">
        <v>1095</v>
      </c>
      <c r="C166" s="26" t="s">
        <v>736</v>
      </c>
      <c r="D166" s="26" t="s">
        <v>446</v>
      </c>
    </row>
    <row r="167" spans="1:4" hidden="1">
      <c r="A167" s="25" t="s">
        <v>732</v>
      </c>
      <c r="B167" s="26" t="s">
        <v>1097</v>
      </c>
      <c r="C167" s="26" t="s">
        <v>736</v>
      </c>
      <c r="D167" s="26" t="s">
        <v>446</v>
      </c>
    </row>
    <row r="168" spans="1:4" hidden="1">
      <c r="A168" s="25" t="s">
        <v>732</v>
      </c>
      <c r="B168" s="26" t="s">
        <v>347</v>
      </c>
      <c r="C168" s="26" t="s">
        <v>446</v>
      </c>
      <c r="D168" s="26" t="s">
        <v>446</v>
      </c>
    </row>
    <row r="169" spans="1:4" hidden="1">
      <c r="A169" s="25" t="s">
        <v>732</v>
      </c>
      <c r="B169" s="26" t="s">
        <v>1101</v>
      </c>
      <c r="C169" s="26" t="s">
        <v>736</v>
      </c>
      <c r="D169" s="26" t="s">
        <v>446</v>
      </c>
    </row>
    <row r="170" spans="1:4" hidden="1">
      <c r="A170" s="25" t="s">
        <v>732</v>
      </c>
      <c r="B170" s="26" t="s">
        <v>1103</v>
      </c>
      <c r="C170" s="26" t="s">
        <v>736</v>
      </c>
      <c r="D170" s="26" t="s">
        <v>446</v>
      </c>
    </row>
    <row r="171" spans="1:4" hidden="1">
      <c r="A171" s="25" t="s">
        <v>732</v>
      </c>
      <c r="B171" s="26" t="s">
        <v>1105</v>
      </c>
      <c r="C171" s="26" t="s">
        <v>736</v>
      </c>
      <c r="D171" s="26" t="s">
        <v>446</v>
      </c>
    </row>
    <row r="172" spans="1:4" hidden="1">
      <c r="A172" s="25" t="s">
        <v>732</v>
      </c>
      <c r="B172" s="26" t="s">
        <v>1107</v>
      </c>
      <c r="C172" s="26" t="s">
        <v>736</v>
      </c>
      <c r="D172" s="26" t="s">
        <v>446</v>
      </c>
    </row>
    <row r="173" spans="1:4" hidden="1">
      <c r="A173" s="25" t="s">
        <v>732</v>
      </c>
      <c r="B173" s="26" t="s">
        <v>1109</v>
      </c>
      <c r="C173" s="26" t="s">
        <v>530</v>
      </c>
      <c r="D173" s="26" t="s">
        <v>530</v>
      </c>
    </row>
    <row r="174" spans="1:4" hidden="1">
      <c r="A174" s="25" t="s">
        <v>732</v>
      </c>
      <c r="B174" s="26" t="s">
        <v>1111</v>
      </c>
      <c r="C174" s="26" t="s">
        <v>736</v>
      </c>
      <c r="D174" s="26" t="s">
        <v>530</v>
      </c>
    </row>
    <row r="175" spans="1:4" hidden="1">
      <c r="A175" s="25" t="s">
        <v>732</v>
      </c>
      <c r="B175" s="26" t="s">
        <v>1113</v>
      </c>
      <c r="C175" s="26" t="s">
        <v>736</v>
      </c>
      <c r="D175" s="26" t="s">
        <v>530</v>
      </c>
    </row>
    <row r="176" spans="1:4" hidden="1">
      <c r="A176" s="25" t="s">
        <v>732</v>
      </c>
      <c r="B176" s="26" t="s">
        <v>1115</v>
      </c>
      <c r="C176" s="26" t="s">
        <v>736</v>
      </c>
      <c r="D176" s="26" t="s">
        <v>530</v>
      </c>
    </row>
    <row r="177" spans="1:4" hidden="1">
      <c r="A177" s="25" t="s">
        <v>732</v>
      </c>
      <c r="B177" s="26" t="s">
        <v>1117</v>
      </c>
      <c r="C177" s="26" t="s">
        <v>736</v>
      </c>
      <c r="D177" s="26" t="s">
        <v>530</v>
      </c>
    </row>
    <row r="178" spans="1:4" hidden="1">
      <c r="A178" s="25" t="s">
        <v>732</v>
      </c>
      <c r="B178" s="26" t="s">
        <v>1119</v>
      </c>
      <c r="C178" s="26" t="s">
        <v>530</v>
      </c>
      <c r="D178" s="26" t="s">
        <v>530</v>
      </c>
    </row>
    <row r="179" spans="1:4" hidden="1">
      <c r="A179" s="25" t="s">
        <v>732</v>
      </c>
      <c r="B179" s="26" t="s">
        <v>1121</v>
      </c>
      <c r="C179" s="26" t="s">
        <v>530</v>
      </c>
      <c r="D179" s="26" t="s">
        <v>530</v>
      </c>
    </row>
    <row r="180" spans="1:4" hidden="1">
      <c r="A180" s="25" t="s">
        <v>732</v>
      </c>
      <c r="B180" s="26" t="s">
        <v>1123</v>
      </c>
      <c r="C180" s="26" t="s">
        <v>530</v>
      </c>
      <c r="D180" s="26" t="s">
        <v>530</v>
      </c>
    </row>
    <row r="181" spans="1:4" hidden="1">
      <c r="A181" s="25" t="s">
        <v>732</v>
      </c>
      <c r="B181" s="26" t="s">
        <v>1125</v>
      </c>
      <c r="C181" s="26" t="s">
        <v>530</v>
      </c>
      <c r="D181" s="26" t="s">
        <v>530</v>
      </c>
    </row>
    <row r="182" spans="1:4" hidden="1">
      <c r="A182" s="25" t="s">
        <v>732</v>
      </c>
      <c r="B182" s="26" t="s">
        <v>1127</v>
      </c>
      <c r="C182" s="26" t="s">
        <v>530</v>
      </c>
      <c r="D182" s="26" t="s">
        <v>530</v>
      </c>
    </row>
    <row r="183" spans="1:4">
      <c r="A183" s="25" t="s">
        <v>732</v>
      </c>
      <c r="B183" s="26" t="s">
        <v>1129</v>
      </c>
      <c r="C183" s="26" t="s">
        <v>482</v>
      </c>
      <c r="D183" s="26" t="s">
        <v>482</v>
      </c>
    </row>
    <row r="184" spans="1:4">
      <c r="A184" s="25" t="s">
        <v>732</v>
      </c>
      <c r="B184" s="26" t="s">
        <v>1131</v>
      </c>
      <c r="C184" s="26" t="s">
        <v>482</v>
      </c>
      <c r="D184" s="26" t="s">
        <v>482</v>
      </c>
    </row>
    <row r="185" spans="1:4">
      <c r="A185" s="25" t="s">
        <v>732</v>
      </c>
      <c r="B185" s="26" t="s">
        <v>1133</v>
      </c>
      <c r="C185" s="26" t="s">
        <v>482</v>
      </c>
      <c r="D185" s="26" t="s">
        <v>482</v>
      </c>
    </row>
    <row r="186" spans="1:4">
      <c r="A186" s="25" t="s">
        <v>732</v>
      </c>
      <c r="B186" s="26" t="s">
        <v>1135</v>
      </c>
      <c r="C186" s="26" t="s">
        <v>482</v>
      </c>
      <c r="D186" s="26" t="s">
        <v>482</v>
      </c>
    </row>
    <row r="187" spans="1:4" hidden="1">
      <c r="A187" s="25" t="s">
        <v>732</v>
      </c>
      <c r="B187" s="26" t="s">
        <v>1137</v>
      </c>
      <c r="C187" s="26" t="s">
        <v>446</v>
      </c>
      <c r="D187" s="26" t="s">
        <v>446</v>
      </c>
    </row>
    <row r="188" spans="1:4" hidden="1">
      <c r="A188" s="25" t="s">
        <v>732</v>
      </c>
      <c r="B188" s="26" t="s">
        <v>1140</v>
      </c>
      <c r="C188" s="26" t="s">
        <v>736</v>
      </c>
      <c r="D188" s="26" t="s">
        <v>446</v>
      </c>
    </row>
    <row r="189" spans="1:4" hidden="1">
      <c r="A189" s="25" t="s">
        <v>732</v>
      </c>
      <c r="B189" s="26" t="s">
        <v>1142</v>
      </c>
      <c r="C189" s="26" t="s">
        <v>736</v>
      </c>
      <c r="D189" s="26" t="s">
        <v>446</v>
      </c>
    </row>
    <row r="190" spans="1:4" hidden="1">
      <c r="A190" s="25" t="s">
        <v>732</v>
      </c>
      <c r="B190" s="26" t="s">
        <v>1144</v>
      </c>
      <c r="C190" s="26" t="s">
        <v>736</v>
      </c>
      <c r="D190" s="26" t="s">
        <v>446</v>
      </c>
    </row>
    <row r="191" spans="1:4" hidden="1">
      <c r="A191" s="25" t="s">
        <v>732</v>
      </c>
      <c r="B191" s="26" t="s">
        <v>1146</v>
      </c>
      <c r="C191" s="26" t="s">
        <v>446</v>
      </c>
      <c r="D191" s="26" t="s">
        <v>446</v>
      </c>
    </row>
    <row r="192" spans="1:4" hidden="1">
      <c r="A192" s="25" t="s">
        <v>732</v>
      </c>
      <c r="B192" s="26" t="s">
        <v>1149</v>
      </c>
      <c r="C192" s="26" t="s">
        <v>736</v>
      </c>
      <c r="D192" s="26" t="s">
        <v>446</v>
      </c>
    </row>
    <row r="193" spans="1:4" hidden="1">
      <c r="A193" s="25" t="s">
        <v>732</v>
      </c>
      <c r="B193" s="26" t="s">
        <v>1151</v>
      </c>
      <c r="C193" s="26" t="s">
        <v>736</v>
      </c>
      <c r="D193" s="26" t="s">
        <v>446</v>
      </c>
    </row>
    <row r="194" spans="1:4" hidden="1">
      <c r="A194" s="25" t="s">
        <v>732</v>
      </c>
      <c r="B194" s="26" t="s">
        <v>1153</v>
      </c>
      <c r="C194" s="26" t="s">
        <v>736</v>
      </c>
      <c r="D194" s="26" t="s">
        <v>446</v>
      </c>
    </row>
    <row r="195" spans="1:4" hidden="1">
      <c r="A195" s="25" t="s">
        <v>732</v>
      </c>
      <c r="B195" s="26" t="s">
        <v>1155</v>
      </c>
      <c r="C195" s="26" t="s">
        <v>446</v>
      </c>
      <c r="D195" s="26" t="s">
        <v>446</v>
      </c>
    </row>
    <row r="196" spans="1:4" hidden="1">
      <c r="A196" s="25" t="s">
        <v>732</v>
      </c>
      <c r="B196" s="26" t="s">
        <v>1158</v>
      </c>
      <c r="C196" s="26" t="s">
        <v>736</v>
      </c>
      <c r="D196" s="26" t="s">
        <v>446</v>
      </c>
    </row>
    <row r="197" spans="1:4" hidden="1">
      <c r="A197" s="25" t="s">
        <v>732</v>
      </c>
      <c r="B197" s="26" t="s">
        <v>1160</v>
      </c>
      <c r="C197" s="26" t="s">
        <v>736</v>
      </c>
      <c r="D197" s="26" t="s">
        <v>446</v>
      </c>
    </row>
    <row r="198" spans="1:4" hidden="1">
      <c r="A198" s="25" t="s">
        <v>732</v>
      </c>
      <c r="B198" s="26" t="s">
        <v>1161</v>
      </c>
      <c r="C198" s="26" t="s">
        <v>736</v>
      </c>
      <c r="D198" s="26" t="s">
        <v>446</v>
      </c>
    </row>
    <row r="199" spans="1:4" hidden="1">
      <c r="A199" s="25" t="s">
        <v>732</v>
      </c>
      <c r="B199" s="26" t="s">
        <v>1162</v>
      </c>
      <c r="C199" s="26" t="s">
        <v>446</v>
      </c>
      <c r="D199" s="26" t="s">
        <v>446</v>
      </c>
    </row>
    <row r="200" spans="1:4" hidden="1">
      <c r="A200" s="25" t="s">
        <v>732</v>
      </c>
      <c r="B200" s="26" t="s">
        <v>1164</v>
      </c>
      <c r="C200" s="26" t="s">
        <v>736</v>
      </c>
      <c r="D200" s="26" t="s">
        <v>446</v>
      </c>
    </row>
    <row r="201" spans="1:4" hidden="1">
      <c r="A201" s="25" t="s">
        <v>732</v>
      </c>
      <c r="B201" s="26" t="s">
        <v>1165</v>
      </c>
      <c r="C201" s="26" t="s">
        <v>736</v>
      </c>
      <c r="D201" s="26" t="s">
        <v>446</v>
      </c>
    </row>
    <row r="202" spans="1:4" hidden="1">
      <c r="A202" s="25" t="s">
        <v>732</v>
      </c>
      <c r="B202" s="26" t="s">
        <v>1166</v>
      </c>
      <c r="C202" s="26" t="s">
        <v>736</v>
      </c>
      <c r="D202" s="26" t="s">
        <v>446</v>
      </c>
    </row>
    <row r="203" spans="1:4" hidden="1">
      <c r="A203" s="25" t="s">
        <v>1167</v>
      </c>
      <c r="B203" s="26" t="s">
        <v>1168</v>
      </c>
      <c r="C203" s="26" t="s">
        <v>1169</v>
      </c>
      <c r="D203" s="26" t="s">
        <v>446</v>
      </c>
    </row>
    <row r="204" spans="1:4" hidden="1">
      <c r="A204" s="25" t="s">
        <v>1167</v>
      </c>
      <c r="B204" s="26" t="s">
        <v>1170</v>
      </c>
      <c r="C204" s="26" t="s">
        <v>439</v>
      </c>
      <c r="D204" s="26" t="s">
        <v>439</v>
      </c>
    </row>
    <row r="205" spans="1:4" hidden="1">
      <c r="A205" s="25" t="s">
        <v>1167</v>
      </c>
      <c r="B205" s="26" t="s">
        <v>1172</v>
      </c>
      <c r="C205" s="26" t="s">
        <v>736</v>
      </c>
      <c r="D205" s="26" t="s">
        <v>439</v>
      </c>
    </row>
    <row r="206" spans="1:4" hidden="1">
      <c r="A206" s="25" t="s">
        <v>1167</v>
      </c>
      <c r="B206" s="26" t="s">
        <v>1173</v>
      </c>
      <c r="C206" s="26" t="s">
        <v>736</v>
      </c>
      <c r="D206" s="26" t="s">
        <v>439</v>
      </c>
    </row>
    <row r="207" spans="1:4" hidden="1">
      <c r="A207" s="25" t="s">
        <v>1167</v>
      </c>
      <c r="B207" s="26" t="s">
        <v>1174</v>
      </c>
      <c r="C207" s="26" t="s">
        <v>736</v>
      </c>
      <c r="D207" s="26" t="s">
        <v>439</v>
      </c>
    </row>
    <row r="208" spans="1:4" hidden="1">
      <c r="A208" s="25" t="s">
        <v>1167</v>
      </c>
      <c r="B208" s="26" t="s">
        <v>1175</v>
      </c>
      <c r="C208" s="26" t="s">
        <v>736</v>
      </c>
      <c r="D208" s="26" t="s">
        <v>439</v>
      </c>
    </row>
    <row r="209" spans="1:4" hidden="1">
      <c r="A209" s="25" t="s">
        <v>1167</v>
      </c>
      <c r="B209" s="26" t="s">
        <v>1176</v>
      </c>
      <c r="C209" s="26" t="s">
        <v>736</v>
      </c>
      <c r="D209" s="26" t="s">
        <v>439</v>
      </c>
    </row>
    <row r="210" spans="1:4" hidden="1">
      <c r="A210" s="25" t="s">
        <v>1167</v>
      </c>
      <c r="B210" s="26" t="s">
        <v>1177</v>
      </c>
      <c r="C210" s="26" t="s">
        <v>736</v>
      </c>
      <c r="D210" s="26" t="s">
        <v>439</v>
      </c>
    </row>
    <row r="211" spans="1:4" hidden="1">
      <c r="A211" s="25" t="s">
        <v>1167</v>
      </c>
      <c r="B211" s="26" t="s">
        <v>1178</v>
      </c>
      <c r="C211" s="26" t="s">
        <v>439</v>
      </c>
      <c r="D211" s="26" t="s">
        <v>439</v>
      </c>
    </row>
    <row r="212" spans="1:4" hidden="1">
      <c r="A212" s="25" t="s">
        <v>1167</v>
      </c>
      <c r="B212" s="26" t="s">
        <v>1180</v>
      </c>
      <c r="C212" s="26" t="s">
        <v>736</v>
      </c>
      <c r="D212" s="26" t="s">
        <v>439</v>
      </c>
    </row>
    <row r="213" spans="1:4" hidden="1">
      <c r="A213" s="25" t="s">
        <v>1167</v>
      </c>
      <c r="B213" s="26" t="s">
        <v>1181</v>
      </c>
      <c r="C213" s="26" t="s">
        <v>736</v>
      </c>
      <c r="D213" s="26" t="s">
        <v>439</v>
      </c>
    </row>
    <row r="214" spans="1:4" hidden="1">
      <c r="A214" s="25" t="s">
        <v>1167</v>
      </c>
      <c r="B214" s="26" t="s">
        <v>1182</v>
      </c>
      <c r="C214" s="26" t="s">
        <v>736</v>
      </c>
      <c r="D214" s="26" t="s">
        <v>439</v>
      </c>
    </row>
    <row r="215" spans="1:4" hidden="1">
      <c r="A215" s="25" t="s">
        <v>1167</v>
      </c>
      <c r="B215" s="26" t="s">
        <v>1183</v>
      </c>
      <c r="C215" s="26" t="s">
        <v>736</v>
      </c>
      <c r="D215" s="26" t="s">
        <v>439</v>
      </c>
    </row>
    <row r="216" spans="1:4" hidden="1">
      <c r="A216" s="25" t="s">
        <v>1167</v>
      </c>
      <c r="B216" s="26" t="s">
        <v>1184</v>
      </c>
      <c r="C216" s="26" t="s">
        <v>736</v>
      </c>
      <c r="D216" s="26" t="s">
        <v>439</v>
      </c>
    </row>
    <row r="217" spans="1:4" hidden="1">
      <c r="A217" s="25" t="s">
        <v>1167</v>
      </c>
      <c r="B217" s="26" t="s">
        <v>1185</v>
      </c>
      <c r="C217" s="26" t="s">
        <v>736</v>
      </c>
      <c r="D217" s="26" t="s">
        <v>439</v>
      </c>
    </row>
    <row r="218" spans="1:4" hidden="1">
      <c r="A218" s="25" t="s">
        <v>1167</v>
      </c>
      <c r="B218" s="26" t="s">
        <v>1186</v>
      </c>
      <c r="C218" s="26" t="s">
        <v>439</v>
      </c>
      <c r="D218" s="26" t="s">
        <v>439</v>
      </c>
    </row>
    <row r="219" spans="1:4" hidden="1">
      <c r="A219" s="25" t="s">
        <v>1167</v>
      </c>
      <c r="B219" s="26" t="s">
        <v>1187</v>
      </c>
      <c r="C219" s="26" t="s">
        <v>736</v>
      </c>
      <c r="D219" s="26" t="s">
        <v>439</v>
      </c>
    </row>
    <row r="220" spans="1:4" hidden="1">
      <c r="A220" s="25" t="s">
        <v>1167</v>
      </c>
      <c r="B220" s="26" t="s">
        <v>1188</v>
      </c>
      <c r="C220" s="26" t="s">
        <v>736</v>
      </c>
      <c r="D220" s="26" t="s">
        <v>439</v>
      </c>
    </row>
    <row r="221" spans="1:4" hidden="1">
      <c r="A221" s="25" t="s">
        <v>1167</v>
      </c>
      <c r="B221" s="26" t="s">
        <v>1189</v>
      </c>
      <c r="C221" s="26" t="s">
        <v>736</v>
      </c>
      <c r="D221" s="26" t="s">
        <v>439</v>
      </c>
    </row>
    <row r="222" spans="1:4" hidden="1">
      <c r="A222" s="25" t="s">
        <v>1167</v>
      </c>
      <c r="B222" s="26" t="s">
        <v>1190</v>
      </c>
      <c r="C222" s="26" t="s">
        <v>736</v>
      </c>
      <c r="D222" s="26" t="s">
        <v>439</v>
      </c>
    </row>
    <row r="223" spans="1:4" hidden="1">
      <c r="A223" s="25" t="s">
        <v>1167</v>
      </c>
      <c r="B223" s="26" t="s">
        <v>1191</v>
      </c>
      <c r="C223" s="26" t="s">
        <v>736</v>
      </c>
      <c r="D223" s="26" t="s">
        <v>439</v>
      </c>
    </row>
    <row r="224" spans="1:4" hidden="1">
      <c r="A224" s="25" t="s">
        <v>1167</v>
      </c>
      <c r="B224" s="26" t="s">
        <v>1192</v>
      </c>
      <c r="C224" s="26" t="s">
        <v>736</v>
      </c>
      <c r="D224" s="26" t="s">
        <v>439</v>
      </c>
    </row>
    <row r="225" spans="1:4" hidden="1">
      <c r="A225" s="25" t="s">
        <v>1167</v>
      </c>
      <c r="B225" s="26" t="s">
        <v>9</v>
      </c>
      <c r="C225" s="26" t="s">
        <v>474</v>
      </c>
      <c r="D225" s="26" t="s">
        <v>474</v>
      </c>
    </row>
    <row r="226" spans="1:4" hidden="1">
      <c r="A226" s="25" t="s">
        <v>1167</v>
      </c>
      <c r="B226" s="26" t="s">
        <v>1194</v>
      </c>
      <c r="C226" s="26" t="s">
        <v>736</v>
      </c>
      <c r="D226" s="26" t="s">
        <v>474</v>
      </c>
    </row>
    <row r="227" spans="1:4" hidden="1">
      <c r="A227" s="25" t="s">
        <v>1167</v>
      </c>
      <c r="B227" s="26" t="s">
        <v>1195</v>
      </c>
      <c r="C227" s="26" t="s">
        <v>736</v>
      </c>
      <c r="D227" s="26" t="s">
        <v>474</v>
      </c>
    </row>
    <row r="228" spans="1:4" hidden="1">
      <c r="A228" s="25" t="s">
        <v>1167</v>
      </c>
      <c r="B228" s="26" t="s">
        <v>1196</v>
      </c>
      <c r="C228" s="26" t="s">
        <v>736</v>
      </c>
      <c r="D228" s="26" t="s">
        <v>474</v>
      </c>
    </row>
    <row r="229" spans="1:4" hidden="1">
      <c r="A229" s="25" t="s">
        <v>1167</v>
      </c>
      <c r="B229" s="26" t="s">
        <v>1197</v>
      </c>
      <c r="C229" s="26" t="s">
        <v>736</v>
      </c>
      <c r="D229" s="26" t="s">
        <v>474</v>
      </c>
    </row>
    <row r="230" spans="1:4" hidden="1">
      <c r="A230" s="25" t="s">
        <v>1167</v>
      </c>
      <c r="B230" s="26" t="s">
        <v>1198</v>
      </c>
      <c r="C230" s="26" t="s">
        <v>736</v>
      </c>
      <c r="D230" s="26" t="s">
        <v>474</v>
      </c>
    </row>
    <row r="231" spans="1:4" hidden="1">
      <c r="A231" s="25" t="s">
        <v>1167</v>
      </c>
      <c r="B231" s="26" t="s">
        <v>1199</v>
      </c>
      <c r="C231" s="26" t="s">
        <v>736</v>
      </c>
      <c r="D231" s="26" t="s">
        <v>474</v>
      </c>
    </row>
    <row r="232" spans="1:4" hidden="1">
      <c r="A232" s="25" t="s">
        <v>1167</v>
      </c>
      <c r="B232" s="26" t="s">
        <v>14</v>
      </c>
      <c r="C232" s="26" t="s">
        <v>474</v>
      </c>
      <c r="D232" s="26" t="s">
        <v>474</v>
      </c>
    </row>
    <row r="233" spans="1:4" hidden="1">
      <c r="A233" s="25" t="s">
        <v>1167</v>
      </c>
      <c r="B233" s="26" t="s">
        <v>1201</v>
      </c>
      <c r="C233" s="26" t="s">
        <v>736</v>
      </c>
      <c r="D233" s="26" t="s">
        <v>474</v>
      </c>
    </row>
    <row r="234" spans="1:4" hidden="1">
      <c r="A234" s="25" t="s">
        <v>1167</v>
      </c>
      <c r="B234" s="26" t="s">
        <v>1202</v>
      </c>
      <c r="C234" s="26" t="s">
        <v>736</v>
      </c>
      <c r="D234" s="26" t="s">
        <v>474</v>
      </c>
    </row>
    <row r="235" spans="1:4" hidden="1">
      <c r="A235" s="25" t="s">
        <v>1167</v>
      </c>
      <c r="B235" s="26" t="s">
        <v>1203</v>
      </c>
      <c r="C235" s="26" t="s">
        <v>736</v>
      </c>
      <c r="D235" s="26" t="s">
        <v>474</v>
      </c>
    </row>
    <row r="236" spans="1:4" hidden="1">
      <c r="A236" s="25" t="s">
        <v>1167</v>
      </c>
      <c r="B236" s="26" t="s">
        <v>1204</v>
      </c>
      <c r="C236" s="26" t="s">
        <v>736</v>
      </c>
      <c r="D236" s="26" t="s">
        <v>474</v>
      </c>
    </row>
    <row r="237" spans="1:4" hidden="1">
      <c r="A237" s="25" t="s">
        <v>1167</v>
      </c>
      <c r="B237" s="26" t="s">
        <v>1205</v>
      </c>
      <c r="C237" s="26" t="s">
        <v>736</v>
      </c>
      <c r="D237" s="26" t="s">
        <v>474</v>
      </c>
    </row>
    <row r="238" spans="1:4" hidden="1">
      <c r="A238" s="25" t="s">
        <v>1167</v>
      </c>
      <c r="B238" s="26" t="s">
        <v>1206</v>
      </c>
      <c r="C238" s="26" t="s">
        <v>736</v>
      </c>
      <c r="D238" s="26" t="s">
        <v>474</v>
      </c>
    </row>
    <row r="239" spans="1:4" hidden="1">
      <c r="A239" s="25" t="s">
        <v>1167</v>
      </c>
      <c r="B239" s="26" t="s">
        <v>2556</v>
      </c>
      <c r="C239" s="26" t="s">
        <v>1169</v>
      </c>
      <c r="D239" s="26" t="s">
        <v>1169</v>
      </c>
    </row>
    <row r="240" spans="1:4" hidden="1">
      <c r="A240" s="25" t="s">
        <v>1167</v>
      </c>
      <c r="B240" s="26" t="s">
        <v>2557</v>
      </c>
      <c r="C240" s="26" t="s">
        <v>736</v>
      </c>
      <c r="D240" s="26" t="s">
        <v>1169</v>
      </c>
    </row>
    <row r="241" spans="1:4" hidden="1">
      <c r="A241" s="25" t="s">
        <v>1167</v>
      </c>
      <c r="B241" s="26" t="s">
        <v>2558</v>
      </c>
      <c r="C241" s="26" t="s">
        <v>736</v>
      </c>
      <c r="D241" s="26" t="s">
        <v>1169</v>
      </c>
    </row>
    <row r="242" spans="1:4" hidden="1">
      <c r="A242" s="25" t="s">
        <v>1167</v>
      </c>
      <c r="B242" s="26" t="s">
        <v>2559</v>
      </c>
      <c r="C242" s="26" t="s">
        <v>736</v>
      </c>
      <c r="D242" s="26" t="s">
        <v>1169</v>
      </c>
    </row>
    <row r="243" spans="1:4" hidden="1">
      <c r="A243" s="25" t="s">
        <v>1167</v>
      </c>
      <c r="B243" s="26" t="s">
        <v>2560</v>
      </c>
      <c r="C243" s="26" t="s">
        <v>736</v>
      </c>
      <c r="D243" s="26" t="s">
        <v>1169</v>
      </c>
    </row>
    <row r="244" spans="1:4" hidden="1">
      <c r="A244" s="25" t="s">
        <v>1167</v>
      </c>
      <c r="B244" s="26" t="s">
        <v>2561</v>
      </c>
      <c r="C244" s="26" t="s">
        <v>736</v>
      </c>
      <c r="D244" s="26" t="s">
        <v>1169</v>
      </c>
    </row>
    <row r="245" spans="1:4" hidden="1">
      <c r="A245" s="25" t="s">
        <v>1167</v>
      </c>
      <c r="B245" s="26" t="s">
        <v>2562</v>
      </c>
      <c r="C245" s="26" t="s">
        <v>736</v>
      </c>
      <c r="D245" s="26" t="s">
        <v>1169</v>
      </c>
    </row>
    <row r="246" spans="1:4" hidden="1">
      <c r="A246" s="25" t="s">
        <v>1167</v>
      </c>
      <c r="B246" s="26" t="s">
        <v>2563</v>
      </c>
      <c r="C246" s="26" t="s">
        <v>736</v>
      </c>
      <c r="D246" s="26" t="s">
        <v>1169</v>
      </c>
    </row>
    <row r="247" spans="1:4" hidden="1">
      <c r="A247" s="25" t="s">
        <v>1167</v>
      </c>
      <c r="B247" s="26" t="s">
        <v>2564</v>
      </c>
      <c r="C247" s="26" t="s">
        <v>1169</v>
      </c>
      <c r="D247" s="26" t="s">
        <v>1169</v>
      </c>
    </row>
    <row r="248" spans="1:4" hidden="1">
      <c r="A248" s="25" t="s">
        <v>1167</v>
      </c>
      <c r="B248" s="26" t="s">
        <v>2565</v>
      </c>
      <c r="C248" s="26" t="s">
        <v>736</v>
      </c>
      <c r="D248" s="26" t="s">
        <v>1169</v>
      </c>
    </row>
    <row r="249" spans="1:4" hidden="1">
      <c r="A249" s="25" t="s">
        <v>1167</v>
      </c>
      <c r="B249" s="26" t="s">
        <v>2566</v>
      </c>
      <c r="C249" s="26" t="s">
        <v>736</v>
      </c>
      <c r="D249" s="26" t="s">
        <v>1169</v>
      </c>
    </row>
    <row r="250" spans="1:4" hidden="1">
      <c r="A250" s="25" t="s">
        <v>1167</v>
      </c>
      <c r="B250" s="26" t="s">
        <v>2567</v>
      </c>
      <c r="C250" s="26" t="s">
        <v>736</v>
      </c>
      <c r="D250" s="26" t="s">
        <v>1169</v>
      </c>
    </row>
    <row r="251" spans="1:4" hidden="1">
      <c r="A251" s="25" t="s">
        <v>1167</v>
      </c>
      <c r="B251" s="26" t="s">
        <v>2568</v>
      </c>
      <c r="C251" s="26" t="s">
        <v>736</v>
      </c>
      <c r="D251" s="26" t="s">
        <v>1169</v>
      </c>
    </row>
    <row r="252" spans="1:4" hidden="1">
      <c r="A252" s="25" t="s">
        <v>1167</v>
      </c>
      <c r="B252" s="26" t="s">
        <v>2569</v>
      </c>
      <c r="C252" s="26" t="s">
        <v>736</v>
      </c>
      <c r="D252" s="26" t="s">
        <v>1169</v>
      </c>
    </row>
    <row r="253" spans="1:4" hidden="1">
      <c r="A253" s="25" t="s">
        <v>1167</v>
      </c>
      <c r="B253" s="26" t="s">
        <v>2570</v>
      </c>
      <c r="C253" s="26" t="s">
        <v>736</v>
      </c>
      <c r="D253" s="26" t="s">
        <v>1169</v>
      </c>
    </row>
    <row r="254" spans="1:4" hidden="1">
      <c r="A254" s="25" t="s">
        <v>1167</v>
      </c>
      <c r="B254" s="26" t="s">
        <v>2571</v>
      </c>
      <c r="C254" s="26" t="s">
        <v>736</v>
      </c>
      <c r="D254" s="26" t="s">
        <v>1169</v>
      </c>
    </row>
    <row r="255" spans="1:4" hidden="1">
      <c r="A255" s="25" t="s">
        <v>1167</v>
      </c>
      <c r="B255" s="26" t="s">
        <v>2572</v>
      </c>
      <c r="C255" s="26" t="s">
        <v>1169</v>
      </c>
      <c r="D255" s="26" t="s">
        <v>1169</v>
      </c>
    </row>
    <row r="256" spans="1:4" hidden="1">
      <c r="A256" s="25" t="s">
        <v>1167</v>
      </c>
      <c r="B256" s="26" t="s">
        <v>1207</v>
      </c>
      <c r="C256" s="26" t="s">
        <v>451</v>
      </c>
      <c r="D256" s="26" t="s">
        <v>451</v>
      </c>
    </row>
    <row r="257" spans="1:4" hidden="1">
      <c r="A257" s="25" t="s">
        <v>1167</v>
      </c>
      <c r="B257" s="26" t="s">
        <v>1208</v>
      </c>
      <c r="C257" s="26" t="s">
        <v>736</v>
      </c>
      <c r="D257" s="26" t="s">
        <v>451</v>
      </c>
    </row>
    <row r="258" spans="1:4" hidden="1">
      <c r="A258" s="25" t="s">
        <v>1167</v>
      </c>
      <c r="B258" s="26" t="s">
        <v>1209</v>
      </c>
      <c r="C258" s="26" t="s">
        <v>1210</v>
      </c>
      <c r="D258" s="26" t="s">
        <v>1210</v>
      </c>
    </row>
    <row r="259" spans="1:4" hidden="1">
      <c r="A259" s="25" t="s">
        <v>1167</v>
      </c>
      <c r="B259" s="26" t="s">
        <v>443</v>
      </c>
      <c r="C259" s="26" t="s">
        <v>446</v>
      </c>
      <c r="D259" s="26" t="s">
        <v>446</v>
      </c>
    </row>
    <row r="260" spans="1:4" hidden="1">
      <c r="A260" s="25" t="s">
        <v>1167</v>
      </c>
      <c r="B260" s="26" t="s">
        <v>1212</v>
      </c>
      <c r="C260" s="26" t="s">
        <v>446</v>
      </c>
      <c r="D260" s="26" t="s">
        <v>446</v>
      </c>
    </row>
    <row r="261" spans="1:4" hidden="1">
      <c r="A261" s="25" t="s">
        <v>1167</v>
      </c>
      <c r="B261" s="26" t="s">
        <v>1213</v>
      </c>
      <c r="C261" s="26" t="s">
        <v>446</v>
      </c>
      <c r="D261" s="26" t="s">
        <v>446</v>
      </c>
    </row>
    <row r="262" spans="1:4" hidden="1">
      <c r="A262" s="25" t="s">
        <v>1167</v>
      </c>
      <c r="B262" s="26" t="s">
        <v>1214</v>
      </c>
      <c r="C262" s="26" t="s">
        <v>446</v>
      </c>
      <c r="D262" s="26" t="s">
        <v>446</v>
      </c>
    </row>
    <row r="263" spans="1:4" hidden="1">
      <c r="A263" s="25" t="s">
        <v>1167</v>
      </c>
      <c r="B263" s="26" t="s">
        <v>1215</v>
      </c>
      <c r="C263" s="26" t="s">
        <v>446</v>
      </c>
      <c r="D263" s="26" t="s">
        <v>446</v>
      </c>
    </row>
    <row r="264" spans="1:4" hidden="1">
      <c r="A264" s="25" t="s">
        <v>1167</v>
      </c>
      <c r="B264" s="26" t="s">
        <v>1216</v>
      </c>
      <c r="C264" s="26" t="s">
        <v>451</v>
      </c>
      <c r="D264" s="26" t="s">
        <v>451</v>
      </c>
    </row>
    <row r="265" spans="1:4" hidden="1">
      <c r="A265" s="25" t="s">
        <v>1167</v>
      </c>
      <c r="B265" s="26" t="s">
        <v>1217</v>
      </c>
      <c r="C265" s="26" t="s">
        <v>736</v>
      </c>
      <c r="D265" s="26" t="s">
        <v>451</v>
      </c>
    </row>
    <row r="266" spans="1:4" hidden="1">
      <c r="A266" s="25" t="s">
        <v>1167</v>
      </c>
      <c r="B266" s="26" t="s">
        <v>1218</v>
      </c>
      <c r="C266" s="26" t="s">
        <v>736</v>
      </c>
      <c r="D266" s="26" t="s">
        <v>451</v>
      </c>
    </row>
    <row r="267" spans="1:4" hidden="1">
      <c r="A267" s="25" t="s">
        <v>1167</v>
      </c>
      <c r="B267" s="26" t="s">
        <v>1219</v>
      </c>
      <c r="C267" s="26" t="s">
        <v>736</v>
      </c>
      <c r="D267" s="26" t="s">
        <v>451</v>
      </c>
    </row>
    <row r="268" spans="1:4" hidden="1">
      <c r="A268" s="25" t="s">
        <v>1167</v>
      </c>
      <c r="B268" s="26" t="s">
        <v>1220</v>
      </c>
      <c r="C268" s="26" t="s">
        <v>736</v>
      </c>
      <c r="D268" s="26" t="s">
        <v>451</v>
      </c>
    </row>
    <row r="269" spans="1:4" hidden="1">
      <c r="A269" s="25" t="s">
        <v>1167</v>
      </c>
      <c r="B269" s="26" t="s">
        <v>1221</v>
      </c>
      <c r="C269" s="26" t="s">
        <v>451</v>
      </c>
      <c r="D269" s="26" t="s">
        <v>451</v>
      </c>
    </row>
    <row r="270" spans="1:4" hidden="1">
      <c r="A270" s="25" t="s">
        <v>1167</v>
      </c>
      <c r="B270" s="26" t="s">
        <v>1222</v>
      </c>
      <c r="C270" s="26" t="s">
        <v>736</v>
      </c>
      <c r="D270" s="26" t="s">
        <v>451</v>
      </c>
    </row>
    <row r="271" spans="1:4" hidden="1">
      <c r="A271" s="25" t="s">
        <v>1167</v>
      </c>
      <c r="B271" s="26" t="s">
        <v>1223</v>
      </c>
      <c r="C271" s="26" t="s">
        <v>736</v>
      </c>
      <c r="D271" s="26" t="s">
        <v>451</v>
      </c>
    </row>
    <row r="272" spans="1:4" hidden="1">
      <c r="A272" s="25" t="s">
        <v>1167</v>
      </c>
      <c r="B272" s="26" t="s">
        <v>1224</v>
      </c>
      <c r="C272" s="26" t="s">
        <v>1210</v>
      </c>
      <c r="D272" s="26" t="s">
        <v>1210</v>
      </c>
    </row>
    <row r="273" spans="1:4" hidden="1">
      <c r="A273" s="25" t="s">
        <v>1167</v>
      </c>
      <c r="B273" s="26" t="s">
        <v>1225</v>
      </c>
      <c r="C273" s="26" t="s">
        <v>736</v>
      </c>
      <c r="D273" s="26" t="s">
        <v>1210</v>
      </c>
    </row>
    <row r="274" spans="1:4" hidden="1">
      <c r="A274" s="25" t="s">
        <v>1167</v>
      </c>
      <c r="B274" s="26" t="s">
        <v>1226</v>
      </c>
      <c r="C274" s="26" t="s">
        <v>736</v>
      </c>
      <c r="D274" s="26" t="s">
        <v>1210</v>
      </c>
    </row>
    <row r="275" spans="1:4" hidden="1">
      <c r="A275" s="25" t="s">
        <v>1167</v>
      </c>
      <c r="B275" s="26" t="s">
        <v>1227</v>
      </c>
      <c r="C275" s="26" t="s">
        <v>1210</v>
      </c>
      <c r="D275" s="26" t="s">
        <v>1210</v>
      </c>
    </row>
    <row r="276" spans="1:4" hidden="1">
      <c r="A276" s="25" t="s">
        <v>1167</v>
      </c>
      <c r="B276" s="26" t="s">
        <v>1228</v>
      </c>
      <c r="C276" s="26" t="s">
        <v>451</v>
      </c>
      <c r="D276" s="26" t="s">
        <v>451</v>
      </c>
    </row>
    <row r="277" spans="1:4" hidden="1">
      <c r="A277" s="25" t="s">
        <v>1167</v>
      </c>
      <c r="B277" s="26" t="s">
        <v>1229</v>
      </c>
      <c r="C277" s="26" t="s">
        <v>736</v>
      </c>
      <c r="D277" s="26" t="s">
        <v>451</v>
      </c>
    </row>
    <row r="278" spans="1:4" hidden="1">
      <c r="A278" s="25" t="s">
        <v>1167</v>
      </c>
      <c r="B278" s="26" t="s">
        <v>1230</v>
      </c>
      <c r="C278" s="26" t="s">
        <v>736</v>
      </c>
      <c r="D278" s="26" t="s">
        <v>451</v>
      </c>
    </row>
    <row r="279" spans="1:4" hidden="1">
      <c r="A279" s="25" t="s">
        <v>1167</v>
      </c>
      <c r="B279" s="26" t="s">
        <v>1231</v>
      </c>
      <c r="C279" s="26" t="s">
        <v>736</v>
      </c>
      <c r="D279" s="26" t="s">
        <v>451</v>
      </c>
    </row>
    <row r="280" spans="1:4" hidden="1">
      <c r="A280" s="25" t="s">
        <v>1167</v>
      </c>
      <c r="B280" s="26" t="s">
        <v>1232</v>
      </c>
      <c r="C280" s="26" t="s">
        <v>736</v>
      </c>
      <c r="D280" s="26" t="s">
        <v>451</v>
      </c>
    </row>
    <row r="281" spans="1:4" hidden="1">
      <c r="A281" s="25" t="s">
        <v>1167</v>
      </c>
      <c r="B281" s="26" t="s">
        <v>1233</v>
      </c>
      <c r="C281" s="26" t="s">
        <v>736</v>
      </c>
      <c r="D281" s="26" t="s">
        <v>451</v>
      </c>
    </row>
    <row r="282" spans="1:4" hidden="1">
      <c r="A282" s="25" t="s">
        <v>1167</v>
      </c>
      <c r="B282" s="26" t="s">
        <v>1234</v>
      </c>
      <c r="C282" s="26" t="s">
        <v>451</v>
      </c>
      <c r="D282" s="26" t="s">
        <v>451</v>
      </c>
    </row>
    <row r="283" spans="1:4" hidden="1">
      <c r="A283" s="25" t="s">
        <v>1167</v>
      </c>
      <c r="B283" s="26" t="s">
        <v>1235</v>
      </c>
      <c r="C283" s="26" t="s">
        <v>736</v>
      </c>
      <c r="D283" s="26" t="s">
        <v>451</v>
      </c>
    </row>
    <row r="284" spans="1:4" hidden="1">
      <c r="A284" s="25" t="s">
        <v>1167</v>
      </c>
      <c r="B284" s="26" t="s">
        <v>1236</v>
      </c>
      <c r="C284" s="26" t="s">
        <v>736</v>
      </c>
      <c r="D284" s="26" t="s">
        <v>451</v>
      </c>
    </row>
    <row r="285" spans="1:4" hidden="1">
      <c r="A285" s="25" t="s">
        <v>1167</v>
      </c>
      <c r="B285" s="26" t="s">
        <v>1237</v>
      </c>
      <c r="C285" s="26" t="s">
        <v>736</v>
      </c>
      <c r="D285" s="26" t="s">
        <v>451</v>
      </c>
    </row>
    <row r="286" spans="1:4" hidden="1">
      <c r="A286" s="25" t="s">
        <v>1167</v>
      </c>
      <c r="B286" s="26" t="s">
        <v>1238</v>
      </c>
      <c r="C286" s="26" t="s">
        <v>736</v>
      </c>
      <c r="D286" s="26" t="s">
        <v>451</v>
      </c>
    </row>
    <row r="287" spans="1:4" hidden="1">
      <c r="A287" s="25" t="s">
        <v>1167</v>
      </c>
      <c r="B287" s="26" t="s">
        <v>1239</v>
      </c>
      <c r="C287" s="26" t="s">
        <v>736</v>
      </c>
      <c r="D287" s="26" t="s">
        <v>451</v>
      </c>
    </row>
    <row r="288" spans="1:4" hidden="1">
      <c r="A288" s="25" t="s">
        <v>1167</v>
      </c>
      <c r="B288" s="26" t="s">
        <v>1240</v>
      </c>
      <c r="C288" s="26" t="s">
        <v>1210</v>
      </c>
      <c r="D288" s="26" t="s">
        <v>1210</v>
      </c>
    </row>
    <row r="289" spans="1:4" hidden="1">
      <c r="A289" s="25" t="s">
        <v>1167</v>
      </c>
      <c r="B289" s="26" t="s">
        <v>1241</v>
      </c>
      <c r="C289" s="26" t="s">
        <v>530</v>
      </c>
      <c r="D289" s="26" t="s">
        <v>530</v>
      </c>
    </row>
    <row r="290" spans="1:4" hidden="1">
      <c r="A290" s="25" t="s">
        <v>1167</v>
      </c>
      <c r="B290" s="26" t="s">
        <v>1242</v>
      </c>
      <c r="C290" s="26" t="s">
        <v>451</v>
      </c>
      <c r="D290" s="26" t="s">
        <v>451</v>
      </c>
    </row>
    <row r="291" spans="1:4" hidden="1">
      <c r="A291" s="25" t="s">
        <v>1167</v>
      </c>
      <c r="B291" s="26" t="s">
        <v>1243</v>
      </c>
      <c r="C291" s="26" t="s">
        <v>736</v>
      </c>
      <c r="D291" s="26" t="s">
        <v>451</v>
      </c>
    </row>
    <row r="292" spans="1:4" hidden="1">
      <c r="A292" s="25" t="s">
        <v>1167</v>
      </c>
      <c r="B292" s="26" t="s">
        <v>1244</v>
      </c>
      <c r="C292" s="26" t="s">
        <v>736</v>
      </c>
      <c r="D292" s="26" t="s">
        <v>451</v>
      </c>
    </row>
    <row r="293" spans="1:4" hidden="1">
      <c r="A293" s="25" t="s">
        <v>1167</v>
      </c>
      <c r="B293" s="26" t="s">
        <v>1245</v>
      </c>
      <c r="C293" s="26" t="s">
        <v>451</v>
      </c>
      <c r="D293" s="26" t="s">
        <v>451</v>
      </c>
    </row>
    <row r="294" spans="1:4" hidden="1">
      <c r="A294" s="25" t="s">
        <v>1167</v>
      </c>
      <c r="B294" s="26" t="s">
        <v>1246</v>
      </c>
      <c r="C294" s="26" t="s">
        <v>736</v>
      </c>
      <c r="D294" s="26" t="s">
        <v>451</v>
      </c>
    </row>
    <row r="295" spans="1:4" hidden="1">
      <c r="A295" s="25" t="s">
        <v>1167</v>
      </c>
      <c r="B295" s="26" t="s">
        <v>1247</v>
      </c>
      <c r="C295" s="26" t="s">
        <v>736</v>
      </c>
      <c r="D295" s="26" t="s">
        <v>451</v>
      </c>
    </row>
    <row r="296" spans="1:4" hidden="1">
      <c r="A296" s="25" t="s">
        <v>1167</v>
      </c>
      <c r="B296" s="26" t="s">
        <v>1248</v>
      </c>
      <c r="C296" s="26" t="s">
        <v>451</v>
      </c>
      <c r="D296" s="26" t="s">
        <v>451</v>
      </c>
    </row>
    <row r="297" spans="1:4" hidden="1">
      <c r="A297" s="25" t="s">
        <v>1167</v>
      </c>
      <c r="B297" s="26" t="s">
        <v>1249</v>
      </c>
      <c r="C297" s="26" t="s">
        <v>736</v>
      </c>
      <c r="D297" s="26" t="s">
        <v>451</v>
      </c>
    </row>
    <row r="298" spans="1:4" hidden="1">
      <c r="A298" s="25" t="s">
        <v>1167</v>
      </c>
      <c r="B298" s="26" t="s">
        <v>1250</v>
      </c>
      <c r="C298" s="26" t="s">
        <v>736</v>
      </c>
      <c r="D298" s="26" t="s">
        <v>451</v>
      </c>
    </row>
    <row r="299" spans="1:4" hidden="1">
      <c r="A299" s="25" t="s">
        <v>1167</v>
      </c>
      <c r="B299" s="26" t="s">
        <v>1251</v>
      </c>
      <c r="C299" s="26" t="s">
        <v>736</v>
      </c>
      <c r="D299" s="26" t="s">
        <v>451</v>
      </c>
    </row>
    <row r="300" spans="1:4" hidden="1">
      <c r="A300" s="25" t="s">
        <v>1167</v>
      </c>
      <c r="B300" s="26" t="s">
        <v>1252</v>
      </c>
      <c r="C300" s="26" t="s">
        <v>736</v>
      </c>
      <c r="D300" s="26" t="s">
        <v>451</v>
      </c>
    </row>
    <row r="301" spans="1:4" hidden="1">
      <c r="A301" s="25" t="s">
        <v>1167</v>
      </c>
      <c r="B301" s="26" t="s">
        <v>1253</v>
      </c>
      <c r="C301" s="26" t="s">
        <v>451</v>
      </c>
      <c r="D301" s="26" t="s">
        <v>451</v>
      </c>
    </row>
    <row r="302" spans="1:4" hidden="1">
      <c r="A302" s="25" t="s">
        <v>1167</v>
      </c>
      <c r="B302" s="26" t="s">
        <v>1254</v>
      </c>
      <c r="C302" s="26" t="s">
        <v>736</v>
      </c>
      <c r="D302" s="26" t="s">
        <v>451</v>
      </c>
    </row>
    <row r="303" spans="1:4" hidden="1">
      <c r="A303" s="25" t="s">
        <v>1167</v>
      </c>
      <c r="B303" s="26" t="s">
        <v>1255</v>
      </c>
      <c r="C303" s="26" t="s">
        <v>736</v>
      </c>
      <c r="D303" s="26" t="s">
        <v>451</v>
      </c>
    </row>
    <row r="304" spans="1:4" hidden="1">
      <c r="A304" s="25" t="s">
        <v>1167</v>
      </c>
      <c r="B304" s="26" t="s">
        <v>1256</v>
      </c>
      <c r="C304" s="26" t="s">
        <v>736</v>
      </c>
      <c r="D304" s="26" t="s">
        <v>451</v>
      </c>
    </row>
    <row r="305" spans="1:4" hidden="1">
      <c r="A305" s="25" t="s">
        <v>1167</v>
      </c>
      <c r="B305" s="26" t="s">
        <v>1257</v>
      </c>
      <c r="C305" s="26" t="s">
        <v>736</v>
      </c>
      <c r="D305" s="26" t="s">
        <v>451</v>
      </c>
    </row>
    <row r="306" spans="1:4" hidden="1">
      <c r="A306" s="25" t="s">
        <v>1167</v>
      </c>
      <c r="B306" s="26" t="s">
        <v>1258</v>
      </c>
      <c r="C306" s="26" t="s">
        <v>736</v>
      </c>
      <c r="D306" s="26" t="s">
        <v>451</v>
      </c>
    </row>
    <row r="307" spans="1:4" hidden="1">
      <c r="A307" s="25" t="s">
        <v>1167</v>
      </c>
      <c r="B307" s="26" t="s">
        <v>1259</v>
      </c>
      <c r="C307" s="26" t="s">
        <v>451</v>
      </c>
      <c r="D307" s="26" t="s">
        <v>451</v>
      </c>
    </row>
    <row r="308" spans="1:4" hidden="1">
      <c r="A308" s="25" t="s">
        <v>1167</v>
      </c>
      <c r="B308" s="26" t="s">
        <v>1260</v>
      </c>
      <c r="C308" s="26" t="s">
        <v>736</v>
      </c>
      <c r="D308" s="26" t="s">
        <v>451</v>
      </c>
    </row>
    <row r="309" spans="1:4" hidden="1">
      <c r="A309" s="25" t="s">
        <v>1167</v>
      </c>
      <c r="B309" s="26" t="s">
        <v>1261</v>
      </c>
      <c r="C309" s="26" t="s">
        <v>736</v>
      </c>
      <c r="D309" s="26" t="s">
        <v>451</v>
      </c>
    </row>
    <row r="310" spans="1:4" hidden="1">
      <c r="A310" s="25" t="s">
        <v>1167</v>
      </c>
      <c r="B310" s="26" t="s">
        <v>1262</v>
      </c>
      <c r="C310" s="26" t="s">
        <v>736</v>
      </c>
      <c r="D310" s="26" t="s">
        <v>451</v>
      </c>
    </row>
    <row r="311" spans="1:4" hidden="1">
      <c r="A311" s="25" t="s">
        <v>1167</v>
      </c>
      <c r="B311" s="26" t="s">
        <v>1263</v>
      </c>
      <c r="C311" s="26" t="s">
        <v>451</v>
      </c>
      <c r="D311" s="26" t="s">
        <v>451</v>
      </c>
    </row>
    <row r="312" spans="1:4" hidden="1">
      <c r="A312" s="25" t="s">
        <v>1167</v>
      </c>
      <c r="B312" s="26" t="s">
        <v>1264</v>
      </c>
      <c r="C312" s="26" t="s">
        <v>736</v>
      </c>
      <c r="D312" s="26" t="s">
        <v>451</v>
      </c>
    </row>
    <row r="313" spans="1:4" hidden="1">
      <c r="A313" s="25" t="s">
        <v>1167</v>
      </c>
      <c r="B313" s="26" t="s">
        <v>1265</v>
      </c>
      <c r="C313" s="26" t="s">
        <v>736</v>
      </c>
      <c r="D313" s="26" t="s">
        <v>451</v>
      </c>
    </row>
    <row r="314" spans="1:4" hidden="1">
      <c r="A314" s="25" t="s">
        <v>1167</v>
      </c>
      <c r="B314" s="26" t="s">
        <v>1266</v>
      </c>
      <c r="C314" s="26" t="s">
        <v>736</v>
      </c>
      <c r="D314" s="26" t="s">
        <v>451</v>
      </c>
    </row>
    <row r="315" spans="1:4" hidden="1">
      <c r="A315" s="25" t="s">
        <v>1167</v>
      </c>
      <c r="B315" s="26" t="s">
        <v>1267</v>
      </c>
      <c r="C315" s="26" t="s">
        <v>451</v>
      </c>
      <c r="D315" s="26" t="s">
        <v>451</v>
      </c>
    </row>
    <row r="316" spans="1:4" hidden="1">
      <c r="A316" s="25" t="s">
        <v>1167</v>
      </c>
      <c r="B316" s="26" t="s">
        <v>1268</v>
      </c>
      <c r="C316" s="26" t="s">
        <v>736</v>
      </c>
      <c r="D316" s="26" t="s">
        <v>451</v>
      </c>
    </row>
    <row r="317" spans="1:4" hidden="1">
      <c r="A317" s="25" t="s">
        <v>1167</v>
      </c>
      <c r="B317" s="26" t="s">
        <v>1269</v>
      </c>
      <c r="C317" s="26" t="s">
        <v>736</v>
      </c>
      <c r="D317" s="26" t="s">
        <v>451</v>
      </c>
    </row>
    <row r="318" spans="1:4" hidden="1">
      <c r="A318" s="25" t="s">
        <v>1167</v>
      </c>
      <c r="B318" s="26" t="s">
        <v>1270</v>
      </c>
      <c r="C318" s="26" t="s">
        <v>736</v>
      </c>
      <c r="D318" s="26" t="s">
        <v>451</v>
      </c>
    </row>
    <row r="319" spans="1:4" hidden="1">
      <c r="A319" s="25" t="s">
        <v>1167</v>
      </c>
      <c r="B319" s="26" t="s">
        <v>1271</v>
      </c>
      <c r="C319" s="26" t="s">
        <v>736</v>
      </c>
      <c r="D319" s="26" t="s">
        <v>451</v>
      </c>
    </row>
    <row r="320" spans="1:4" hidden="1">
      <c r="A320" s="25" t="s">
        <v>1167</v>
      </c>
      <c r="B320" s="26" t="s">
        <v>1272</v>
      </c>
      <c r="C320" s="26" t="s">
        <v>451</v>
      </c>
      <c r="D320" s="26" t="s">
        <v>451</v>
      </c>
    </row>
    <row r="321" spans="1:4" hidden="1">
      <c r="A321" s="25" t="s">
        <v>1167</v>
      </c>
      <c r="B321" s="26" t="s">
        <v>1273</v>
      </c>
      <c r="C321" s="26" t="s">
        <v>736</v>
      </c>
      <c r="D321" s="26" t="s">
        <v>451</v>
      </c>
    </row>
    <row r="322" spans="1:4" hidden="1">
      <c r="A322" s="25" t="s">
        <v>1167</v>
      </c>
      <c r="B322" s="26" t="s">
        <v>1274</v>
      </c>
      <c r="C322" s="26" t="s">
        <v>736</v>
      </c>
      <c r="D322" s="26" t="s">
        <v>451</v>
      </c>
    </row>
    <row r="323" spans="1:4" hidden="1">
      <c r="A323" s="25" t="s">
        <v>1167</v>
      </c>
      <c r="B323" s="26" t="s">
        <v>1275</v>
      </c>
      <c r="C323" s="26" t="s">
        <v>736</v>
      </c>
      <c r="D323" s="26" t="s">
        <v>451</v>
      </c>
    </row>
    <row r="324" spans="1:4" hidden="1">
      <c r="A324" s="25" t="s">
        <v>1167</v>
      </c>
      <c r="B324" s="26" t="s">
        <v>1276</v>
      </c>
      <c r="C324" s="26" t="s">
        <v>736</v>
      </c>
      <c r="D324" s="26" t="s">
        <v>451</v>
      </c>
    </row>
    <row r="325" spans="1:4" hidden="1">
      <c r="A325" s="25" t="s">
        <v>1167</v>
      </c>
      <c r="B325" s="26" t="s">
        <v>1277</v>
      </c>
      <c r="C325" s="26" t="s">
        <v>451</v>
      </c>
      <c r="D325" s="26" t="s">
        <v>451</v>
      </c>
    </row>
    <row r="326" spans="1:4" hidden="1">
      <c r="A326" s="25" t="s">
        <v>1167</v>
      </c>
      <c r="B326" s="26" t="s">
        <v>1278</v>
      </c>
      <c r="C326" s="26" t="s">
        <v>736</v>
      </c>
      <c r="D326" s="26" t="s">
        <v>451</v>
      </c>
    </row>
    <row r="327" spans="1:4" hidden="1">
      <c r="A327" s="25" t="s">
        <v>1167</v>
      </c>
      <c r="B327" s="26" t="s">
        <v>1279</v>
      </c>
      <c r="C327" s="26" t="s">
        <v>736</v>
      </c>
      <c r="D327" s="26" t="s">
        <v>451</v>
      </c>
    </row>
    <row r="328" spans="1:4" hidden="1">
      <c r="A328" s="25" t="s">
        <v>1167</v>
      </c>
      <c r="B328" s="26" t="s">
        <v>1280</v>
      </c>
      <c r="C328" s="26" t="s">
        <v>736</v>
      </c>
      <c r="D328" s="26" t="s">
        <v>451</v>
      </c>
    </row>
    <row r="329" spans="1:4" hidden="1">
      <c r="A329" s="25" t="s">
        <v>1167</v>
      </c>
      <c r="B329" s="26" t="s">
        <v>1281</v>
      </c>
      <c r="C329" s="26" t="s">
        <v>736</v>
      </c>
      <c r="D329" s="26" t="s">
        <v>451</v>
      </c>
    </row>
    <row r="330" spans="1:4" hidden="1">
      <c r="A330" s="25" t="s">
        <v>1167</v>
      </c>
      <c r="B330" s="26" t="s">
        <v>1282</v>
      </c>
      <c r="C330" s="26" t="s">
        <v>451</v>
      </c>
      <c r="D330" s="26" t="s">
        <v>451</v>
      </c>
    </row>
    <row r="331" spans="1:4" hidden="1">
      <c r="A331" s="25" t="s">
        <v>1167</v>
      </c>
      <c r="B331" s="26" t="s">
        <v>1283</v>
      </c>
      <c r="C331" s="26" t="s">
        <v>736</v>
      </c>
      <c r="D331" s="26" t="s">
        <v>451</v>
      </c>
    </row>
    <row r="332" spans="1:4" hidden="1">
      <c r="A332" s="25" t="s">
        <v>1167</v>
      </c>
      <c r="B332" s="26" t="s">
        <v>1284</v>
      </c>
      <c r="C332" s="26" t="s">
        <v>736</v>
      </c>
      <c r="D332" s="26" t="s">
        <v>451</v>
      </c>
    </row>
    <row r="333" spans="1:4" hidden="1">
      <c r="A333" s="25" t="s">
        <v>1167</v>
      </c>
      <c r="B333" s="26" t="s">
        <v>1285</v>
      </c>
      <c r="C333" s="26" t="s">
        <v>736</v>
      </c>
      <c r="D333" s="26" t="s">
        <v>451</v>
      </c>
    </row>
    <row r="334" spans="1:4" hidden="1">
      <c r="A334" s="25" t="s">
        <v>1167</v>
      </c>
      <c r="B334" s="26" t="s">
        <v>1286</v>
      </c>
      <c r="C334" s="26" t="s">
        <v>736</v>
      </c>
      <c r="D334" s="26" t="s">
        <v>451</v>
      </c>
    </row>
    <row r="335" spans="1:4" hidden="1">
      <c r="A335" s="25" t="s">
        <v>1167</v>
      </c>
      <c r="B335" s="26" t="s">
        <v>1287</v>
      </c>
      <c r="C335" s="26" t="s">
        <v>451</v>
      </c>
      <c r="D335" s="26" t="s">
        <v>451</v>
      </c>
    </row>
    <row r="336" spans="1:4" hidden="1">
      <c r="A336" s="25" t="s">
        <v>1167</v>
      </c>
      <c r="B336" s="26" t="s">
        <v>1289</v>
      </c>
      <c r="C336" s="26" t="s">
        <v>736</v>
      </c>
      <c r="D336" s="26" t="s">
        <v>451</v>
      </c>
    </row>
    <row r="337" spans="1:4" hidden="1">
      <c r="A337" s="25" t="s">
        <v>1167</v>
      </c>
      <c r="B337" s="26" t="s">
        <v>1290</v>
      </c>
      <c r="C337" s="26" t="s">
        <v>736</v>
      </c>
      <c r="D337" s="26" t="s">
        <v>451</v>
      </c>
    </row>
    <row r="338" spans="1:4" hidden="1">
      <c r="A338" s="25" t="s">
        <v>1167</v>
      </c>
      <c r="B338" s="26" t="s">
        <v>1291</v>
      </c>
      <c r="C338" s="26" t="s">
        <v>736</v>
      </c>
      <c r="D338" s="26" t="s">
        <v>451</v>
      </c>
    </row>
    <row r="339" spans="1:4" hidden="1">
      <c r="A339" s="25" t="s">
        <v>1167</v>
      </c>
      <c r="B339" s="26" t="s">
        <v>1292</v>
      </c>
      <c r="C339" s="26" t="s">
        <v>736</v>
      </c>
      <c r="D339" s="26" t="s">
        <v>451</v>
      </c>
    </row>
    <row r="340" spans="1:4" hidden="1">
      <c r="A340" s="25" t="s">
        <v>1167</v>
      </c>
      <c r="B340" s="26" t="s">
        <v>1293</v>
      </c>
      <c r="C340" s="26" t="s">
        <v>736</v>
      </c>
      <c r="D340" s="26" t="s">
        <v>451</v>
      </c>
    </row>
    <row r="341" spans="1:4" hidden="1">
      <c r="A341" s="25" t="s">
        <v>1167</v>
      </c>
      <c r="B341" s="26" t="s">
        <v>1294</v>
      </c>
      <c r="C341" s="26" t="s">
        <v>736</v>
      </c>
      <c r="D341" s="26" t="s">
        <v>451</v>
      </c>
    </row>
    <row r="342" spans="1:4" hidden="1">
      <c r="A342" s="25" t="s">
        <v>1167</v>
      </c>
      <c r="B342" s="26" t="s">
        <v>1295</v>
      </c>
      <c r="C342" s="26" t="s">
        <v>451</v>
      </c>
      <c r="D342" s="26" t="s">
        <v>451</v>
      </c>
    </row>
    <row r="343" spans="1:4" hidden="1">
      <c r="A343" s="25" t="s">
        <v>1167</v>
      </c>
      <c r="B343" s="26" t="s">
        <v>1296</v>
      </c>
      <c r="C343" s="26" t="s">
        <v>736</v>
      </c>
      <c r="D343" s="26" t="s">
        <v>451</v>
      </c>
    </row>
    <row r="344" spans="1:4" hidden="1">
      <c r="A344" s="25" t="s">
        <v>1167</v>
      </c>
      <c r="B344" s="26" t="s">
        <v>1297</v>
      </c>
      <c r="C344" s="26" t="s">
        <v>736</v>
      </c>
      <c r="D344" s="26" t="s">
        <v>451</v>
      </c>
    </row>
    <row r="345" spans="1:4" hidden="1">
      <c r="A345" s="25" t="s">
        <v>1167</v>
      </c>
      <c r="B345" s="26" t="s">
        <v>1298</v>
      </c>
      <c r="C345" s="26" t="s">
        <v>736</v>
      </c>
      <c r="D345" s="26" t="s">
        <v>451</v>
      </c>
    </row>
    <row r="346" spans="1:4" hidden="1">
      <c r="A346" s="25" t="s">
        <v>1167</v>
      </c>
      <c r="B346" s="26" t="s">
        <v>1299</v>
      </c>
      <c r="C346" s="26" t="s">
        <v>736</v>
      </c>
      <c r="D346" s="26" t="s">
        <v>451</v>
      </c>
    </row>
    <row r="347" spans="1:4" hidden="1">
      <c r="A347" s="25" t="s">
        <v>1167</v>
      </c>
      <c r="B347" s="26" t="s">
        <v>1300</v>
      </c>
      <c r="C347" s="26" t="s">
        <v>736</v>
      </c>
      <c r="D347" s="26" t="s">
        <v>451</v>
      </c>
    </row>
    <row r="348" spans="1:4" hidden="1">
      <c r="A348" s="25" t="s">
        <v>1167</v>
      </c>
      <c r="B348" s="26" t="s">
        <v>1301</v>
      </c>
      <c r="C348" s="26" t="s">
        <v>736</v>
      </c>
      <c r="D348" s="26" t="s">
        <v>451</v>
      </c>
    </row>
    <row r="349" spans="1:4" hidden="1">
      <c r="A349" s="25" t="s">
        <v>1167</v>
      </c>
      <c r="B349" s="26" t="s">
        <v>1302</v>
      </c>
      <c r="C349" s="26" t="s">
        <v>451</v>
      </c>
      <c r="D349" s="26" t="s">
        <v>451</v>
      </c>
    </row>
    <row r="350" spans="1:4" hidden="1">
      <c r="A350" s="25" t="s">
        <v>1167</v>
      </c>
      <c r="B350" s="26" t="s">
        <v>1303</v>
      </c>
      <c r="C350" s="26" t="s">
        <v>736</v>
      </c>
      <c r="D350" s="26" t="s">
        <v>451</v>
      </c>
    </row>
    <row r="351" spans="1:4" hidden="1">
      <c r="A351" s="25" t="s">
        <v>1167</v>
      </c>
      <c r="B351" s="26" t="s">
        <v>1304</v>
      </c>
      <c r="C351" s="26" t="s">
        <v>736</v>
      </c>
      <c r="D351" s="26" t="s">
        <v>451</v>
      </c>
    </row>
    <row r="352" spans="1:4" hidden="1">
      <c r="A352" s="25" t="s">
        <v>1167</v>
      </c>
      <c r="B352" s="26" t="s">
        <v>1305</v>
      </c>
      <c r="C352" s="26" t="s">
        <v>736</v>
      </c>
      <c r="D352" s="26" t="s">
        <v>451</v>
      </c>
    </row>
    <row r="353" spans="1:4" hidden="1">
      <c r="A353" s="25" t="s">
        <v>1167</v>
      </c>
      <c r="B353" s="26" t="s">
        <v>1306</v>
      </c>
      <c r="C353" s="26" t="s">
        <v>736</v>
      </c>
      <c r="D353" s="26" t="s">
        <v>451</v>
      </c>
    </row>
    <row r="354" spans="1:4" hidden="1">
      <c r="A354" s="25" t="s">
        <v>1167</v>
      </c>
      <c r="B354" s="26" t="s">
        <v>1307</v>
      </c>
      <c r="C354" s="26" t="s">
        <v>736</v>
      </c>
      <c r="D354" s="26" t="s">
        <v>451</v>
      </c>
    </row>
    <row r="355" spans="1:4" hidden="1">
      <c r="A355" s="25" t="s">
        <v>1167</v>
      </c>
      <c r="B355" s="26" t="s">
        <v>1308</v>
      </c>
      <c r="C355" s="26" t="s">
        <v>736</v>
      </c>
      <c r="D355" s="26" t="s">
        <v>451</v>
      </c>
    </row>
    <row r="356" spans="1:4" hidden="1">
      <c r="A356" s="25" t="s">
        <v>1167</v>
      </c>
      <c r="B356" s="26" t="s">
        <v>1309</v>
      </c>
      <c r="C356" s="26" t="s">
        <v>530</v>
      </c>
      <c r="D356" s="26" t="s">
        <v>530</v>
      </c>
    </row>
    <row r="357" spans="1:4" hidden="1">
      <c r="A357" s="25" t="s">
        <v>1167</v>
      </c>
      <c r="B357" s="26" t="s">
        <v>1310</v>
      </c>
      <c r="C357" s="26" t="s">
        <v>530</v>
      </c>
      <c r="D357" s="26" t="s">
        <v>530</v>
      </c>
    </row>
    <row r="358" spans="1:4" hidden="1">
      <c r="A358" s="25" t="s">
        <v>1167</v>
      </c>
      <c r="B358" s="26" t="s">
        <v>1311</v>
      </c>
      <c r="C358" s="26" t="s">
        <v>736</v>
      </c>
      <c r="D358" s="26" t="s">
        <v>530</v>
      </c>
    </row>
    <row r="359" spans="1:4" hidden="1">
      <c r="A359" s="25" t="s">
        <v>1167</v>
      </c>
      <c r="B359" s="26" t="s">
        <v>1312</v>
      </c>
      <c r="C359" s="26" t="s">
        <v>1210</v>
      </c>
      <c r="D359" s="26" t="s">
        <v>1210</v>
      </c>
    </row>
    <row r="360" spans="1:4" hidden="1">
      <c r="A360" s="25" t="s">
        <v>1167</v>
      </c>
      <c r="B360" s="26" t="s">
        <v>1313</v>
      </c>
      <c r="C360" s="26" t="s">
        <v>439</v>
      </c>
      <c r="D360" s="26" t="s">
        <v>439</v>
      </c>
    </row>
    <row r="361" spans="1:4" hidden="1">
      <c r="A361" s="25" t="s">
        <v>1167</v>
      </c>
      <c r="B361" s="26" t="s">
        <v>1314</v>
      </c>
      <c r="C361" s="26" t="s">
        <v>736</v>
      </c>
      <c r="D361" s="26" t="s">
        <v>439</v>
      </c>
    </row>
    <row r="362" spans="1:4" hidden="1">
      <c r="A362" s="25" t="s">
        <v>1167</v>
      </c>
      <c r="B362" s="26" t="s">
        <v>1315</v>
      </c>
      <c r="C362" s="26" t="s">
        <v>736</v>
      </c>
      <c r="D362" s="26" t="s">
        <v>439</v>
      </c>
    </row>
    <row r="363" spans="1:4" hidden="1">
      <c r="A363" s="25" t="s">
        <v>1167</v>
      </c>
      <c r="B363" s="26" t="s">
        <v>1316</v>
      </c>
      <c r="C363" s="26" t="s">
        <v>736</v>
      </c>
      <c r="D363" s="26" t="s">
        <v>439</v>
      </c>
    </row>
    <row r="364" spans="1:4" hidden="1">
      <c r="A364" s="25" t="s">
        <v>1167</v>
      </c>
      <c r="B364" s="26" t="s">
        <v>1317</v>
      </c>
      <c r="C364" s="26" t="s">
        <v>1210</v>
      </c>
      <c r="D364" s="26" t="s">
        <v>1210</v>
      </c>
    </row>
    <row r="365" spans="1:4" hidden="1">
      <c r="A365" s="25" t="s">
        <v>1167</v>
      </c>
      <c r="B365" s="26" t="s">
        <v>581</v>
      </c>
      <c r="C365" s="26" t="s">
        <v>451</v>
      </c>
      <c r="D365" s="26" t="s">
        <v>451</v>
      </c>
    </row>
    <row r="366" spans="1:4" hidden="1">
      <c r="A366" s="25" t="s">
        <v>1167</v>
      </c>
      <c r="B366" s="26" t="s">
        <v>1318</v>
      </c>
      <c r="C366" s="26" t="s">
        <v>736</v>
      </c>
      <c r="D366" s="26" t="s">
        <v>451</v>
      </c>
    </row>
    <row r="367" spans="1:4" hidden="1">
      <c r="A367" s="25" t="s">
        <v>1167</v>
      </c>
      <c r="B367" s="26" t="s">
        <v>1319</v>
      </c>
      <c r="C367" s="26" t="s">
        <v>736</v>
      </c>
      <c r="D367" s="26" t="s">
        <v>451</v>
      </c>
    </row>
    <row r="368" spans="1:4" hidden="1">
      <c r="A368" s="25" t="s">
        <v>1167</v>
      </c>
      <c r="B368" s="26" t="s">
        <v>1320</v>
      </c>
      <c r="C368" s="26" t="s">
        <v>736</v>
      </c>
      <c r="D368" s="26" t="s">
        <v>451</v>
      </c>
    </row>
    <row r="369" spans="1:4" hidden="1">
      <c r="A369" s="25" t="s">
        <v>1167</v>
      </c>
      <c r="B369" s="26" t="s">
        <v>1321</v>
      </c>
      <c r="C369" s="26" t="s">
        <v>736</v>
      </c>
      <c r="D369" s="26" t="s">
        <v>451</v>
      </c>
    </row>
    <row r="370" spans="1:4" hidden="1">
      <c r="A370" s="25" t="s">
        <v>1167</v>
      </c>
      <c r="B370" s="26" t="s">
        <v>1322</v>
      </c>
      <c r="C370" s="26" t="s">
        <v>736</v>
      </c>
      <c r="D370" s="26" t="s">
        <v>451</v>
      </c>
    </row>
    <row r="371" spans="1:4" hidden="1">
      <c r="A371" s="25" t="s">
        <v>1167</v>
      </c>
      <c r="B371" s="26" t="s">
        <v>1323</v>
      </c>
      <c r="C371" s="26" t="s">
        <v>736</v>
      </c>
      <c r="D371" s="26" t="s">
        <v>451</v>
      </c>
    </row>
    <row r="372" spans="1:4" hidden="1">
      <c r="A372" s="25" t="s">
        <v>1167</v>
      </c>
      <c r="B372" s="26" t="s">
        <v>584</v>
      </c>
      <c r="C372" s="26" t="s">
        <v>451</v>
      </c>
      <c r="D372" s="26" t="s">
        <v>451</v>
      </c>
    </row>
    <row r="373" spans="1:4" hidden="1">
      <c r="A373" s="25" t="s">
        <v>1167</v>
      </c>
      <c r="B373" s="26" t="s">
        <v>1324</v>
      </c>
      <c r="C373" s="26" t="s">
        <v>736</v>
      </c>
      <c r="D373" s="26" t="s">
        <v>451</v>
      </c>
    </row>
    <row r="374" spans="1:4" hidden="1">
      <c r="A374" s="25" t="s">
        <v>1167</v>
      </c>
      <c r="B374" s="26" t="s">
        <v>1325</v>
      </c>
      <c r="C374" s="26" t="s">
        <v>736</v>
      </c>
      <c r="D374" s="26" t="s">
        <v>451</v>
      </c>
    </row>
    <row r="375" spans="1:4" hidden="1">
      <c r="A375" s="25" t="s">
        <v>1167</v>
      </c>
      <c r="B375" s="26" t="s">
        <v>1326</v>
      </c>
      <c r="C375" s="26" t="s">
        <v>736</v>
      </c>
      <c r="D375" s="26" t="s">
        <v>451</v>
      </c>
    </row>
    <row r="376" spans="1:4" hidden="1">
      <c r="A376" s="25" t="s">
        <v>1167</v>
      </c>
      <c r="B376" s="26" t="s">
        <v>1327</v>
      </c>
      <c r="C376" s="26" t="s">
        <v>736</v>
      </c>
      <c r="D376" s="26" t="s">
        <v>451</v>
      </c>
    </row>
    <row r="377" spans="1:4" hidden="1">
      <c r="A377" s="25" t="s">
        <v>1167</v>
      </c>
      <c r="B377" s="26" t="s">
        <v>1328</v>
      </c>
      <c r="C377" s="26" t="s">
        <v>736</v>
      </c>
      <c r="D377" s="26" t="s">
        <v>451</v>
      </c>
    </row>
    <row r="378" spans="1:4" hidden="1">
      <c r="A378" s="25" t="s">
        <v>1167</v>
      </c>
      <c r="B378" s="26" t="s">
        <v>1329</v>
      </c>
      <c r="C378" s="26" t="s">
        <v>736</v>
      </c>
      <c r="D378" s="26" t="s">
        <v>451</v>
      </c>
    </row>
    <row r="379" spans="1:4" hidden="1">
      <c r="A379" s="25" t="s">
        <v>1167</v>
      </c>
      <c r="B379" s="26" t="s">
        <v>1330</v>
      </c>
      <c r="C379" s="26" t="s">
        <v>451</v>
      </c>
      <c r="D379" s="26" t="s">
        <v>451</v>
      </c>
    </row>
    <row r="380" spans="1:4" hidden="1">
      <c r="A380" s="25" t="s">
        <v>1167</v>
      </c>
      <c r="B380" s="26" t="s">
        <v>2573</v>
      </c>
      <c r="C380" s="26" t="s">
        <v>736</v>
      </c>
      <c r="D380" s="26" t="s">
        <v>451</v>
      </c>
    </row>
    <row r="381" spans="1:4" hidden="1">
      <c r="A381" s="25" t="s">
        <v>1167</v>
      </c>
      <c r="B381" s="26" t="s">
        <v>1331</v>
      </c>
      <c r="C381" s="26" t="s">
        <v>736</v>
      </c>
      <c r="D381" s="26" t="s">
        <v>451</v>
      </c>
    </row>
    <row r="382" spans="1:4" hidden="1">
      <c r="A382" s="25" t="s">
        <v>1167</v>
      </c>
      <c r="B382" s="26" t="s">
        <v>1332</v>
      </c>
      <c r="C382" s="26" t="s">
        <v>736</v>
      </c>
      <c r="D382" s="26" t="s">
        <v>451</v>
      </c>
    </row>
    <row r="383" spans="1:4" hidden="1">
      <c r="A383" s="25" t="s">
        <v>1167</v>
      </c>
      <c r="B383" s="26" t="s">
        <v>1333</v>
      </c>
      <c r="C383" s="26" t="s">
        <v>736</v>
      </c>
      <c r="D383" s="26" t="s">
        <v>451</v>
      </c>
    </row>
    <row r="384" spans="1:4" hidden="1">
      <c r="A384" s="25" t="s">
        <v>1167</v>
      </c>
      <c r="B384" s="26" t="s">
        <v>1334</v>
      </c>
      <c r="C384" s="26" t="s">
        <v>736</v>
      </c>
      <c r="D384" s="26" t="s">
        <v>451</v>
      </c>
    </row>
    <row r="385" spans="1:4" hidden="1">
      <c r="A385" s="25" t="s">
        <v>1167</v>
      </c>
      <c r="B385" s="26" t="s">
        <v>1335</v>
      </c>
      <c r="C385" s="26" t="s">
        <v>451</v>
      </c>
      <c r="D385" s="26" t="s">
        <v>451</v>
      </c>
    </row>
    <row r="386" spans="1:4" hidden="1">
      <c r="A386" s="25" t="s">
        <v>1167</v>
      </c>
      <c r="B386" s="26" t="s">
        <v>1336</v>
      </c>
      <c r="C386" s="26" t="s">
        <v>736</v>
      </c>
      <c r="D386" s="26" t="s">
        <v>451</v>
      </c>
    </row>
    <row r="387" spans="1:4" hidden="1">
      <c r="A387" s="25" t="s">
        <v>1167</v>
      </c>
      <c r="B387" s="26" t="s">
        <v>1337</v>
      </c>
      <c r="C387" s="26" t="s">
        <v>736</v>
      </c>
      <c r="D387" s="26" t="s">
        <v>451</v>
      </c>
    </row>
    <row r="388" spans="1:4" hidden="1">
      <c r="A388" s="25" t="s">
        <v>1167</v>
      </c>
      <c r="B388" s="26" t="s">
        <v>1338</v>
      </c>
      <c r="C388" s="26" t="s">
        <v>736</v>
      </c>
      <c r="D388" s="26" t="s">
        <v>451</v>
      </c>
    </row>
    <row r="389" spans="1:4" hidden="1">
      <c r="A389" s="25" t="s">
        <v>1167</v>
      </c>
      <c r="B389" s="26" t="s">
        <v>1339</v>
      </c>
      <c r="C389" s="26" t="s">
        <v>736</v>
      </c>
      <c r="D389" s="26" t="s">
        <v>451</v>
      </c>
    </row>
    <row r="390" spans="1:4" hidden="1">
      <c r="A390" s="25" t="s">
        <v>1167</v>
      </c>
      <c r="B390" s="26" t="s">
        <v>1340</v>
      </c>
      <c r="C390" s="26" t="s">
        <v>736</v>
      </c>
      <c r="D390" s="26" t="s">
        <v>451</v>
      </c>
    </row>
    <row r="391" spans="1:4" hidden="1">
      <c r="A391" s="25" t="s">
        <v>1167</v>
      </c>
      <c r="B391" s="26" t="s">
        <v>1341</v>
      </c>
      <c r="C391" s="26" t="s">
        <v>451</v>
      </c>
      <c r="D391" s="26" t="s">
        <v>451</v>
      </c>
    </row>
    <row r="392" spans="1:4" hidden="1">
      <c r="A392" s="25" t="s">
        <v>1167</v>
      </c>
      <c r="B392" s="26" t="s">
        <v>1342</v>
      </c>
      <c r="C392" s="26" t="s">
        <v>736</v>
      </c>
      <c r="D392" s="26" t="s">
        <v>451</v>
      </c>
    </row>
    <row r="393" spans="1:4" hidden="1">
      <c r="A393" s="25" t="s">
        <v>1167</v>
      </c>
      <c r="B393" s="26" t="s">
        <v>1343</v>
      </c>
      <c r="C393" s="26" t="s">
        <v>736</v>
      </c>
      <c r="D393" s="26" t="s">
        <v>451</v>
      </c>
    </row>
    <row r="394" spans="1:4" hidden="1">
      <c r="A394" s="25" t="s">
        <v>1167</v>
      </c>
      <c r="B394" s="26" t="s">
        <v>1344</v>
      </c>
      <c r="C394" s="26" t="s">
        <v>736</v>
      </c>
      <c r="D394" s="26" t="s">
        <v>451</v>
      </c>
    </row>
    <row r="395" spans="1:4" hidden="1">
      <c r="A395" s="25" t="s">
        <v>1167</v>
      </c>
      <c r="B395" s="26" t="s">
        <v>1345</v>
      </c>
      <c r="C395" s="26" t="s">
        <v>736</v>
      </c>
      <c r="D395" s="26" t="s">
        <v>451</v>
      </c>
    </row>
    <row r="396" spans="1:4" hidden="1">
      <c r="A396" s="25" t="s">
        <v>1167</v>
      </c>
      <c r="B396" s="26" t="s">
        <v>1346</v>
      </c>
      <c r="C396" s="26" t="s">
        <v>736</v>
      </c>
      <c r="D396" s="26" t="s">
        <v>451</v>
      </c>
    </row>
    <row r="397" spans="1:4" hidden="1">
      <c r="A397" s="25" t="s">
        <v>1167</v>
      </c>
      <c r="B397" s="26" t="s">
        <v>1347</v>
      </c>
      <c r="C397" s="26" t="s">
        <v>451</v>
      </c>
      <c r="D397" s="26" t="s">
        <v>451</v>
      </c>
    </row>
    <row r="398" spans="1:4" hidden="1">
      <c r="A398" s="25" t="s">
        <v>1167</v>
      </c>
      <c r="B398" s="26" t="s">
        <v>1348</v>
      </c>
      <c r="C398" s="26" t="s">
        <v>736</v>
      </c>
      <c r="D398" s="26" t="s">
        <v>451</v>
      </c>
    </row>
    <row r="399" spans="1:4" hidden="1">
      <c r="A399" s="25" t="s">
        <v>1167</v>
      </c>
      <c r="B399" s="26" t="s">
        <v>1349</v>
      </c>
      <c r="C399" s="26" t="s">
        <v>736</v>
      </c>
      <c r="D399" s="26" t="s">
        <v>451</v>
      </c>
    </row>
    <row r="400" spans="1:4" hidden="1">
      <c r="A400" s="25" t="s">
        <v>1167</v>
      </c>
      <c r="B400" s="26" t="s">
        <v>1350</v>
      </c>
      <c r="C400" s="26" t="s">
        <v>736</v>
      </c>
      <c r="D400" s="26" t="s">
        <v>451</v>
      </c>
    </row>
    <row r="401" spans="1:4" hidden="1">
      <c r="A401" s="25" t="s">
        <v>1167</v>
      </c>
      <c r="B401" s="26" t="s">
        <v>1351</v>
      </c>
      <c r="C401" s="26" t="s">
        <v>736</v>
      </c>
      <c r="D401" s="26" t="s">
        <v>451</v>
      </c>
    </row>
    <row r="402" spans="1:4" hidden="1">
      <c r="A402" s="25" t="s">
        <v>1167</v>
      </c>
      <c r="B402" s="26" t="s">
        <v>1352</v>
      </c>
      <c r="C402" s="26" t="s">
        <v>736</v>
      </c>
      <c r="D402" s="26" t="s">
        <v>451</v>
      </c>
    </row>
    <row r="403" spans="1:4" hidden="1">
      <c r="A403" s="25" t="s">
        <v>1167</v>
      </c>
      <c r="B403" s="26" t="s">
        <v>587</v>
      </c>
      <c r="C403" s="26" t="s">
        <v>451</v>
      </c>
      <c r="D403" s="26" t="s">
        <v>451</v>
      </c>
    </row>
    <row r="404" spans="1:4" hidden="1">
      <c r="A404" s="25" t="s">
        <v>1167</v>
      </c>
      <c r="B404" s="26" t="s">
        <v>1353</v>
      </c>
      <c r="C404" s="26" t="s">
        <v>736</v>
      </c>
      <c r="D404" s="26" t="s">
        <v>451</v>
      </c>
    </row>
    <row r="405" spans="1:4" hidden="1">
      <c r="A405" s="25" t="s">
        <v>1167</v>
      </c>
      <c r="B405" s="26" t="s">
        <v>1354</v>
      </c>
      <c r="C405" s="26" t="s">
        <v>736</v>
      </c>
      <c r="D405" s="26" t="s">
        <v>451</v>
      </c>
    </row>
    <row r="406" spans="1:4" hidden="1">
      <c r="A406" s="25" t="s">
        <v>1167</v>
      </c>
      <c r="B406" s="26" t="s">
        <v>1355</v>
      </c>
      <c r="C406" s="26" t="s">
        <v>736</v>
      </c>
      <c r="D406" s="26" t="s">
        <v>451</v>
      </c>
    </row>
    <row r="407" spans="1:4" hidden="1">
      <c r="A407" s="25" t="s">
        <v>1167</v>
      </c>
      <c r="B407" s="26" t="s">
        <v>1356</v>
      </c>
      <c r="C407" s="26" t="s">
        <v>736</v>
      </c>
      <c r="D407" s="26" t="s">
        <v>451</v>
      </c>
    </row>
    <row r="408" spans="1:4" hidden="1">
      <c r="A408" s="25" t="s">
        <v>1167</v>
      </c>
      <c r="B408" s="26" t="s">
        <v>590</v>
      </c>
      <c r="C408" s="26" t="s">
        <v>451</v>
      </c>
      <c r="D408" s="26" t="s">
        <v>451</v>
      </c>
    </row>
    <row r="409" spans="1:4" hidden="1">
      <c r="A409" s="25" t="s">
        <v>1167</v>
      </c>
      <c r="B409" s="26" t="s">
        <v>1357</v>
      </c>
      <c r="C409" s="26" t="s">
        <v>736</v>
      </c>
      <c r="D409" s="26" t="s">
        <v>451</v>
      </c>
    </row>
    <row r="410" spans="1:4" hidden="1">
      <c r="A410" s="25" t="s">
        <v>1167</v>
      </c>
      <c r="B410" s="26" t="s">
        <v>1358</v>
      </c>
      <c r="C410" s="26" t="s">
        <v>736</v>
      </c>
      <c r="D410" s="26" t="s">
        <v>451</v>
      </c>
    </row>
    <row r="411" spans="1:4" hidden="1">
      <c r="A411" s="25" t="s">
        <v>1167</v>
      </c>
      <c r="B411" s="26" t="s">
        <v>1359</v>
      </c>
      <c r="C411" s="26" t="s">
        <v>736</v>
      </c>
      <c r="D411" s="26" t="s">
        <v>451</v>
      </c>
    </row>
    <row r="412" spans="1:4" hidden="1">
      <c r="A412" s="25" t="s">
        <v>1167</v>
      </c>
      <c r="B412" s="26" t="s">
        <v>1360</v>
      </c>
      <c r="C412" s="26" t="s">
        <v>736</v>
      </c>
      <c r="D412" s="26" t="s">
        <v>451</v>
      </c>
    </row>
    <row r="413" spans="1:4" hidden="1">
      <c r="A413" s="25" t="s">
        <v>1167</v>
      </c>
      <c r="B413" s="26" t="s">
        <v>1361</v>
      </c>
      <c r="C413" s="26" t="s">
        <v>451</v>
      </c>
      <c r="D413" s="26" t="s">
        <v>451</v>
      </c>
    </row>
    <row r="414" spans="1:4" hidden="1">
      <c r="A414" s="25" t="s">
        <v>1167</v>
      </c>
      <c r="B414" s="26" t="s">
        <v>1362</v>
      </c>
      <c r="C414" s="26" t="s">
        <v>736</v>
      </c>
      <c r="D414" s="26" t="s">
        <v>451</v>
      </c>
    </row>
    <row r="415" spans="1:4" hidden="1">
      <c r="A415" s="25" t="s">
        <v>1167</v>
      </c>
      <c r="B415" s="26" t="s">
        <v>1363</v>
      </c>
      <c r="C415" s="26" t="s">
        <v>736</v>
      </c>
      <c r="D415" s="26" t="s">
        <v>451</v>
      </c>
    </row>
    <row r="416" spans="1:4" hidden="1">
      <c r="A416" s="25" t="s">
        <v>1167</v>
      </c>
      <c r="B416" s="26" t="s">
        <v>1364</v>
      </c>
      <c r="C416" s="26" t="s">
        <v>736</v>
      </c>
      <c r="D416" s="26" t="s">
        <v>451</v>
      </c>
    </row>
    <row r="417" spans="1:4" hidden="1">
      <c r="A417" s="25" t="s">
        <v>1167</v>
      </c>
      <c r="B417" s="26" t="s">
        <v>1365</v>
      </c>
      <c r="C417" s="26" t="s">
        <v>736</v>
      </c>
      <c r="D417" s="26" t="s">
        <v>451</v>
      </c>
    </row>
    <row r="418" spans="1:4" hidden="1">
      <c r="A418" s="25" t="s">
        <v>1167</v>
      </c>
      <c r="B418" s="26" t="s">
        <v>1366</v>
      </c>
      <c r="C418" s="26" t="s">
        <v>736</v>
      </c>
      <c r="D418" s="26" t="s">
        <v>451</v>
      </c>
    </row>
    <row r="419" spans="1:4" hidden="1">
      <c r="A419" s="25" t="s">
        <v>1167</v>
      </c>
      <c r="B419" s="26" t="s">
        <v>1367</v>
      </c>
      <c r="C419" s="26" t="s">
        <v>451</v>
      </c>
      <c r="D419" s="26" t="s">
        <v>451</v>
      </c>
    </row>
    <row r="420" spans="1:4" hidden="1">
      <c r="A420" s="25" t="s">
        <v>1167</v>
      </c>
      <c r="B420" s="26" t="s">
        <v>1368</v>
      </c>
      <c r="C420" s="26" t="s">
        <v>736</v>
      </c>
      <c r="D420" s="26" t="s">
        <v>451</v>
      </c>
    </row>
    <row r="421" spans="1:4" hidden="1">
      <c r="A421" s="25" t="s">
        <v>1167</v>
      </c>
      <c r="B421" s="26" t="s">
        <v>1369</v>
      </c>
      <c r="C421" s="26" t="s">
        <v>736</v>
      </c>
      <c r="D421" s="26" t="s">
        <v>451</v>
      </c>
    </row>
    <row r="422" spans="1:4" hidden="1">
      <c r="A422" s="25" t="s">
        <v>1167</v>
      </c>
      <c r="B422" s="26" t="s">
        <v>1370</v>
      </c>
      <c r="C422" s="26" t="s">
        <v>736</v>
      </c>
      <c r="D422" s="26" t="s">
        <v>451</v>
      </c>
    </row>
    <row r="423" spans="1:4" hidden="1">
      <c r="A423" s="25" t="s">
        <v>1167</v>
      </c>
      <c r="B423" s="26" t="s">
        <v>1371</v>
      </c>
      <c r="C423" s="26" t="s">
        <v>736</v>
      </c>
      <c r="D423" s="26" t="s">
        <v>451</v>
      </c>
    </row>
    <row r="424" spans="1:4" hidden="1">
      <c r="A424" s="25" t="s">
        <v>1167</v>
      </c>
      <c r="B424" s="26" t="s">
        <v>1372</v>
      </c>
      <c r="C424" s="26" t="s">
        <v>736</v>
      </c>
      <c r="D424" s="26" t="s">
        <v>451</v>
      </c>
    </row>
    <row r="425" spans="1:4" hidden="1">
      <c r="A425" s="25" t="s">
        <v>1167</v>
      </c>
      <c r="B425" s="26" t="s">
        <v>1410</v>
      </c>
      <c r="C425" s="26" t="s">
        <v>530</v>
      </c>
      <c r="D425" s="26" t="s">
        <v>530</v>
      </c>
    </row>
    <row r="426" spans="1:4" hidden="1">
      <c r="A426" s="25" t="s">
        <v>1167</v>
      </c>
      <c r="B426" s="26" t="s">
        <v>1411</v>
      </c>
      <c r="C426" s="26" t="s">
        <v>736</v>
      </c>
      <c r="D426" s="26" t="s">
        <v>530</v>
      </c>
    </row>
    <row r="427" spans="1:4" hidden="1">
      <c r="A427" s="25" t="s">
        <v>1167</v>
      </c>
      <c r="B427" s="26" t="s">
        <v>1412</v>
      </c>
      <c r="C427" s="26" t="s">
        <v>736</v>
      </c>
      <c r="D427" s="26" t="s">
        <v>530</v>
      </c>
    </row>
    <row r="428" spans="1:4" hidden="1">
      <c r="A428" s="25" t="s">
        <v>1167</v>
      </c>
      <c r="B428" s="26" t="s">
        <v>1413</v>
      </c>
      <c r="C428" s="26" t="s">
        <v>736</v>
      </c>
      <c r="D428" s="26" t="s">
        <v>530</v>
      </c>
    </row>
    <row r="429" spans="1:4" hidden="1">
      <c r="A429" s="25" t="s">
        <v>1167</v>
      </c>
      <c r="B429" s="26" t="s">
        <v>2574</v>
      </c>
      <c r="C429" s="26" t="s">
        <v>1169</v>
      </c>
      <c r="D429" s="26" t="s">
        <v>1169</v>
      </c>
    </row>
    <row r="430" spans="1:4" hidden="1">
      <c r="A430" s="25" t="s">
        <v>1167</v>
      </c>
      <c r="B430" s="26" t="s">
        <v>2575</v>
      </c>
      <c r="C430" s="26" t="s">
        <v>1169</v>
      </c>
      <c r="D430" s="26" t="s">
        <v>1169</v>
      </c>
    </row>
    <row r="431" spans="1:4" hidden="1">
      <c r="A431" s="25" t="s">
        <v>1167</v>
      </c>
      <c r="B431" s="26" t="s">
        <v>2576</v>
      </c>
      <c r="C431" s="26" t="s">
        <v>1169</v>
      </c>
      <c r="D431" s="26" t="s">
        <v>1169</v>
      </c>
    </row>
    <row r="432" spans="1:4" hidden="1">
      <c r="A432" s="25" t="s">
        <v>1167</v>
      </c>
      <c r="B432" s="26" t="s">
        <v>2577</v>
      </c>
      <c r="C432" s="26" t="s">
        <v>2578</v>
      </c>
      <c r="D432" s="26" t="s">
        <v>2578</v>
      </c>
    </row>
    <row r="433" spans="1:4" hidden="1">
      <c r="A433" s="25" t="s">
        <v>1167</v>
      </c>
      <c r="B433" s="26" t="s">
        <v>2579</v>
      </c>
      <c r="C433" s="26" t="s">
        <v>736</v>
      </c>
      <c r="D433" s="26" t="s">
        <v>2578</v>
      </c>
    </row>
    <row r="434" spans="1:4" hidden="1">
      <c r="A434" s="25" t="s">
        <v>1167</v>
      </c>
      <c r="B434" s="26" t="s">
        <v>2580</v>
      </c>
      <c r="C434" s="26" t="s">
        <v>736</v>
      </c>
      <c r="D434" s="26" t="s">
        <v>2578</v>
      </c>
    </row>
    <row r="435" spans="1:4" hidden="1">
      <c r="A435" s="25" t="s">
        <v>1167</v>
      </c>
      <c r="B435" s="26" t="s">
        <v>2581</v>
      </c>
      <c r="C435" s="26" t="s">
        <v>736</v>
      </c>
      <c r="D435" s="26" t="s">
        <v>2578</v>
      </c>
    </row>
    <row r="436" spans="1:4" hidden="1">
      <c r="A436" s="25" t="s">
        <v>1167</v>
      </c>
      <c r="B436" s="26" t="s">
        <v>2582</v>
      </c>
      <c r="C436" s="26" t="s">
        <v>736</v>
      </c>
      <c r="D436" s="26" t="s">
        <v>2578</v>
      </c>
    </row>
    <row r="437" spans="1:4" hidden="1">
      <c r="A437" s="25" t="s">
        <v>1167</v>
      </c>
      <c r="B437" s="26" t="s">
        <v>2583</v>
      </c>
      <c r="C437" s="26" t="s">
        <v>736</v>
      </c>
      <c r="D437" s="26" t="s">
        <v>2578</v>
      </c>
    </row>
    <row r="438" spans="1:4" hidden="1">
      <c r="A438" s="25" t="s">
        <v>1167</v>
      </c>
      <c r="B438" s="26" t="s">
        <v>2584</v>
      </c>
      <c r="C438" s="26" t="s">
        <v>736</v>
      </c>
      <c r="D438" s="26" t="s">
        <v>2578</v>
      </c>
    </row>
    <row r="439" spans="1:4" hidden="1">
      <c r="A439" s="25" t="s">
        <v>1167</v>
      </c>
      <c r="B439" s="26" t="s">
        <v>2585</v>
      </c>
      <c r="C439" s="26" t="s">
        <v>736</v>
      </c>
      <c r="D439" s="26" t="s">
        <v>2578</v>
      </c>
    </row>
    <row r="440" spans="1:4" hidden="1">
      <c r="A440" s="25" t="s">
        <v>1167</v>
      </c>
      <c r="B440" s="26" t="s">
        <v>2586</v>
      </c>
      <c r="C440" s="26" t="s">
        <v>736</v>
      </c>
      <c r="D440" s="26" t="s">
        <v>2578</v>
      </c>
    </row>
    <row r="441" spans="1:4" hidden="1">
      <c r="A441" s="25" t="s">
        <v>1167</v>
      </c>
      <c r="B441" s="26" t="s">
        <v>2587</v>
      </c>
      <c r="C441" s="26" t="s">
        <v>736</v>
      </c>
      <c r="D441" s="26" t="s">
        <v>2578</v>
      </c>
    </row>
    <row r="442" spans="1:4" hidden="1">
      <c r="A442" s="25" t="s">
        <v>1167</v>
      </c>
      <c r="B442" s="26" t="s">
        <v>2588</v>
      </c>
      <c r="C442" s="26" t="s">
        <v>736</v>
      </c>
      <c r="D442" s="26" t="s">
        <v>2578</v>
      </c>
    </row>
    <row r="443" spans="1:4" hidden="1">
      <c r="A443" s="25" t="s">
        <v>1167</v>
      </c>
      <c r="B443" s="26" t="s">
        <v>2589</v>
      </c>
      <c r="C443" s="26" t="s">
        <v>736</v>
      </c>
      <c r="D443" s="26" t="s">
        <v>2578</v>
      </c>
    </row>
    <row r="444" spans="1:4" hidden="1">
      <c r="A444" s="25" t="s">
        <v>1167</v>
      </c>
      <c r="B444" s="26" t="s">
        <v>2590</v>
      </c>
      <c r="C444" s="26" t="s">
        <v>736</v>
      </c>
      <c r="D444" s="26" t="s">
        <v>2578</v>
      </c>
    </row>
    <row r="445" spans="1:4" hidden="1">
      <c r="A445" s="25" t="s">
        <v>1167</v>
      </c>
      <c r="B445" s="26" t="s">
        <v>2591</v>
      </c>
      <c r="C445" s="26" t="s">
        <v>736</v>
      </c>
      <c r="D445" s="26" t="s">
        <v>2578</v>
      </c>
    </row>
    <row r="446" spans="1:4" hidden="1">
      <c r="A446" s="25" t="s">
        <v>1167</v>
      </c>
      <c r="B446" s="26" t="s">
        <v>2592</v>
      </c>
      <c r="C446" s="26" t="s">
        <v>736</v>
      </c>
      <c r="D446" s="26" t="s">
        <v>2578</v>
      </c>
    </row>
    <row r="447" spans="1:4" hidden="1">
      <c r="A447" s="25" t="s">
        <v>1167</v>
      </c>
      <c r="B447" s="26" t="s">
        <v>2593</v>
      </c>
      <c r="C447" s="26" t="s">
        <v>736</v>
      </c>
      <c r="D447" s="26" t="s">
        <v>2578</v>
      </c>
    </row>
    <row r="448" spans="1:4" hidden="1">
      <c r="A448" s="25" t="s">
        <v>1167</v>
      </c>
      <c r="B448" s="26" t="s">
        <v>2594</v>
      </c>
      <c r="C448" s="26" t="s">
        <v>2578</v>
      </c>
      <c r="D448" s="26" t="s">
        <v>2578</v>
      </c>
    </row>
    <row r="449" spans="1:4" hidden="1">
      <c r="A449" s="25" t="s">
        <v>1167</v>
      </c>
      <c r="B449" s="26" t="s">
        <v>2595</v>
      </c>
      <c r="C449" s="26" t="s">
        <v>736</v>
      </c>
      <c r="D449" s="26" t="s">
        <v>2578</v>
      </c>
    </row>
    <row r="450" spans="1:4" hidden="1">
      <c r="A450" s="25" t="s">
        <v>1167</v>
      </c>
      <c r="B450" s="26" t="s">
        <v>2596</v>
      </c>
      <c r="C450" s="26" t="s">
        <v>736</v>
      </c>
      <c r="D450" s="26" t="s">
        <v>2578</v>
      </c>
    </row>
    <row r="451" spans="1:4" hidden="1">
      <c r="A451" s="25" t="s">
        <v>1167</v>
      </c>
      <c r="B451" s="26" t="s">
        <v>2597</v>
      </c>
      <c r="C451" s="26" t="s">
        <v>736</v>
      </c>
      <c r="D451" s="26" t="s">
        <v>2578</v>
      </c>
    </row>
    <row r="452" spans="1:4" hidden="1">
      <c r="A452" s="25" t="s">
        <v>1167</v>
      </c>
      <c r="B452" s="26" t="s">
        <v>2598</v>
      </c>
      <c r="C452" s="26" t="s">
        <v>736</v>
      </c>
      <c r="D452" s="26" t="s">
        <v>2578</v>
      </c>
    </row>
    <row r="453" spans="1:4" hidden="1">
      <c r="A453" s="25" t="s">
        <v>1167</v>
      </c>
      <c r="B453" s="26" t="s">
        <v>2599</v>
      </c>
      <c r="C453" s="26" t="s">
        <v>736</v>
      </c>
      <c r="D453" s="26" t="s">
        <v>2578</v>
      </c>
    </row>
    <row r="454" spans="1:4" hidden="1">
      <c r="A454" s="25" t="s">
        <v>1167</v>
      </c>
      <c r="B454" s="26" t="s">
        <v>2600</v>
      </c>
      <c r="C454" s="26" t="s">
        <v>736</v>
      </c>
      <c r="D454" s="26" t="s">
        <v>2578</v>
      </c>
    </row>
    <row r="455" spans="1:4" hidden="1">
      <c r="A455" s="25" t="s">
        <v>1167</v>
      </c>
      <c r="B455" s="26" t="s">
        <v>2601</v>
      </c>
      <c r="C455" s="26" t="s">
        <v>736</v>
      </c>
      <c r="D455" s="26" t="s">
        <v>2578</v>
      </c>
    </row>
    <row r="456" spans="1:4" hidden="1">
      <c r="A456" s="25" t="s">
        <v>1167</v>
      </c>
      <c r="B456" s="26" t="s">
        <v>2602</v>
      </c>
      <c r="C456" s="26" t="s">
        <v>736</v>
      </c>
      <c r="D456" s="26" t="s">
        <v>2578</v>
      </c>
    </row>
    <row r="457" spans="1:4" hidden="1">
      <c r="A457" s="25" t="s">
        <v>1167</v>
      </c>
      <c r="B457" s="26" t="s">
        <v>2603</v>
      </c>
      <c r="C457" s="26" t="s">
        <v>736</v>
      </c>
      <c r="D457" s="26" t="s">
        <v>2578</v>
      </c>
    </row>
    <row r="458" spans="1:4" hidden="1">
      <c r="A458" s="25" t="s">
        <v>1167</v>
      </c>
      <c r="B458" s="26" t="s">
        <v>2604</v>
      </c>
      <c r="C458" s="26" t="s">
        <v>736</v>
      </c>
      <c r="D458" s="26" t="s">
        <v>2578</v>
      </c>
    </row>
    <row r="459" spans="1:4" hidden="1">
      <c r="A459" s="25" t="s">
        <v>1167</v>
      </c>
      <c r="B459" s="26" t="s">
        <v>2605</v>
      </c>
      <c r="C459" s="26" t="s">
        <v>736</v>
      </c>
      <c r="D459" s="26" t="s">
        <v>2578</v>
      </c>
    </row>
    <row r="460" spans="1:4" hidden="1">
      <c r="A460" s="25" t="s">
        <v>1167</v>
      </c>
      <c r="B460" s="26" t="s">
        <v>2606</v>
      </c>
      <c r="C460" s="26" t="s">
        <v>736</v>
      </c>
      <c r="D460" s="26" t="s">
        <v>2578</v>
      </c>
    </row>
    <row r="461" spans="1:4" hidden="1">
      <c r="A461" s="25" t="s">
        <v>1167</v>
      </c>
      <c r="B461" s="26" t="s">
        <v>2607</v>
      </c>
      <c r="C461" s="26" t="s">
        <v>736</v>
      </c>
      <c r="D461" s="26" t="s">
        <v>2578</v>
      </c>
    </row>
    <row r="462" spans="1:4" hidden="1">
      <c r="A462" s="25" t="s">
        <v>1167</v>
      </c>
      <c r="B462" s="26" t="s">
        <v>2608</v>
      </c>
      <c r="C462" s="26" t="s">
        <v>736</v>
      </c>
      <c r="D462" s="26" t="s">
        <v>2578</v>
      </c>
    </row>
    <row r="463" spans="1:4" hidden="1">
      <c r="A463" s="25" t="s">
        <v>1167</v>
      </c>
      <c r="B463" s="26" t="s">
        <v>2609</v>
      </c>
      <c r="C463" s="26" t="s">
        <v>736</v>
      </c>
      <c r="D463" s="26" t="s">
        <v>2578</v>
      </c>
    </row>
    <row r="464" spans="1:4" hidden="1">
      <c r="A464" s="25" t="s">
        <v>1167</v>
      </c>
      <c r="B464" s="26" t="s">
        <v>2610</v>
      </c>
      <c r="C464" s="26" t="s">
        <v>2578</v>
      </c>
      <c r="D464" s="26" t="s">
        <v>2578</v>
      </c>
    </row>
    <row r="465" spans="1:4" hidden="1">
      <c r="A465" s="25" t="s">
        <v>1167</v>
      </c>
      <c r="B465" s="26" t="s">
        <v>2611</v>
      </c>
      <c r="C465" s="26" t="s">
        <v>736</v>
      </c>
      <c r="D465" s="26" t="s">
        <v>2578</v>
      </c>
    </row>
    <row r="466" spans="1:4" hidden="1">
      <c r="A466" s="25" t="s">
        <v>1167</v>
      </c>
      <c r="B466" s="26" t="s">
        <v>2612</v>
      </c>
      <c r="C466" s="26" t="s">
        <v>736</v>
      </c>
      <c r="D466" s="26" t="s">
        <v>2578</v>
      </c>
    </row>
    <row r="467" spans="1:4" hidden="1">
      <c r="A467" s="25" t="s">
        <v>1167</v>
      </c>
      <c r="B467" s="26" t="s">
        <v>2613</v>
      </c>
      <c r="C467" s="26" t="s">
        <v>736</v>
      </c>
      <c r="D467" s="26" t="s">
        <v>2578</v>
      </c>
    </row>
    <row r="468" spans="1:4" hidden="1">
      <c r="A468" s="25" t="s">
        <v>1167</v>
      </c>
      <c r="B468" s="26" t="s">
        <v>2614</v>
      </c>
      <c r="C468" s="26" t="s">
        <v>736</v>
      </c>
      <c r="D468" s="26" t="s">
        <v>2578</v>
      </c>
    </row>
    <row r="469" spans="1:4" hidden="1">
      <c r="A469" s="25" t="s">
        <v>1167</v>
      </c>
      <c r="B469" s="26" t="s">
        <v>2615</v>
      </c>
      <c r="C469" s="26" t="s">
        <v>736</v>
      </c>
      <c r="D469" s="26" t="s">
        <v>2578</v>
      </c>
    </row>
    <row r="470" spans="1:4" hidden="1">
      <c r="A470" s="25" t="s">
        <v>1167</v>
      </c>
      <c r="B470" s="26" t="s">
        <v>2616</v>
      </c>
      <c r="C470" s="26" t="s">
        <v>736</v>
      </c>
      <c r="D470" s="26" t="s">
        <v>2578</v>
      </c>
    </row>
    <row r="471" spans="1:4" hidden="1">
      <c r="A471" s="25" t="s">
        <v>1167</v>
      </c>
      <c r="B471" s="26" t="s">
        <v>2617</v>
      </c>
      <c r="C471" s="26" t="s">
        <v>736</v>
      </c>
      <c r="D471" s="26" t="s">
        <v>2578</v>
      </c>
    </row>
    <row r="472" spans="1:4" hidden="1">
      <c r="A472" s="25" t="s">
        <v>1167</v>
      </c>
      <c r="B472" s="26" t="s">
        <v>2618</v>
      </c>
      <c r="C472" s="26" t="s">
        <v>736</v>
      </c>
      <c r="D472" s="26" t="s">
        <v>2578</v>
      </c>
    </row>
    <row r="473" spans="1:4" hidden="1">
      <c r="A473" s="25" t="s">
        <v>1167</v>
      </c>
      <c r="B473" s="26" t="s">
        <v>2619</v>
      </c>
      <c r="C473" s="26" t="s">
        <v>736</v>
      </c>
      <c r="D473" s="26" t="s">
        <v>2578</v>
      </c>
    </row>
    <row r="474" spans="1:4" hidden="1">
      <c r="A474" s="25" t="s">
        <v>1167</v>
      </c>
      <c r="B474" s="26" t="s">
        <v>2620</v>
      </c>
      <c r="C474" s="26" t="s">
        <v>736</v>
      </c>
      <c r="D474" s="26" t="s">
        <v>2578</v>
      </c>
    </row>
    <row r="475" spans="1:4" hidden="1">
      <c r="A475" s="25" t="s">
        <v>1167</v>
      </c>
      <c r="B475" s="26" t="s">
        <v>2621</v>
      </c>
      <c r="C475" s="26" t="s">
        <v>736</v>
      </c>
      <c r="D475" s="26" t="s">
        <v>2578</v>
      </c>
    </row>
    <row r="476" spans="1:4" hidden="1">
      <c r="A476" s="25" t="s">
        <v>1167</v>
      </c>
      <c r="B476" s="26" t="s">
        <v>2622</v>
      </c>
      <c r="C476" s="26" t="s">
        <v>736</v>
      </c>
      <c r="D476" s="26" t="s">
        <v>2578</v>
      </c>
    </row>
    <row r="477" spans="1:4" hidden="1">
      <c r="A477" s="25" t="s">
        <v>1167</v>
      </c>
      <c r="B477" s="26" t="s">
        <v>2623</v>
      </c>
      <c r="C477" s="26" t="s">
        <v>736</v>
      </c>
      <c r="D477" s="26" t="s">
        <v>2578</v>
      </c>
    </row>
    <row r="478" spans="1:4" hidden="1">
      <c r="A478" s="25" t="s">
        <v>1167</v>
      </c>
      <c r="B478" s="26" t="s">
        <v>2624</v>
      </c>
      <c r="C478" s="26" t="s">
        <v>736</v>
      </c>
      <c r="D478" s="26" t="s">
        <v>2578</v>
      </c>
    </row>
    <row r="479" spans="1:4" hidden="1">
      <c r="A479" s="25" t="s">
        <v>1167</v>
      </c>
      <c r="B479" s="26" t="s">
        <v>2625</v>
      </c>
      <c r="C479" s="26" t="s">
        <v>736</v>
      </c>
      <c r="D479" s="26" t="s">
        <v>2578</v>
      </c>
    </row>
    <row r="480" spans="1:4" hidden="1">
      <c r="A480" s="25" t="s">
        <v>1167</v>
      </c>
      <c r="B480" s="26" t="s">
        <v>2626</v>
      </c>
      <c r="C480" s="26" t="s">
        <v>2578</v>
      </c>
      <c r="D480" s="26" t="s">
        <v>2578</v>
      </c>
    </row>
    <row r="481" spans="1:4" hidden="1">
      <c r="A481" s="25" t="s">
        <v>1167</v>
      </c>
      <c r="B481" s="26" t="s">
        <v>2627</v>
      </c>
      <c r="C481" s="26" t="s">
        <v>736</v>
      </c>
      <c r="D481" s="26" t="s">
        <v>2578</v>
      </c>
    </row>
    <row r="482" spans="1:4" hidden="1">
      <c r="A482" s="25" t="s">
        <v>1167</v>
      </c>
      <c r="B482" s="26" t="s">
        <v>2628</v>
      </c>
      <c r="C482" s="26" t="s">
        <v>736</v>
      </c>
      <c r="D482" s="26" t="s">
        <v>2578</v>
      </c>
    </row>
    <row r="483" spans="1:4" hidden="1">
      <c r="A483" s="25" t="s">
        <v>1167</v>
      </c>
      <c r="B483" s="26" t="s">
        <v>2629</v>
      </c>
      <c r="C483" s="26" t="s">
        <v>736</v>
      </c>
      <c r="D483" s="26" t="s">
        <v>2578</v>
      </c>
    </row>
    <row r="484" spans="1:4" hidden="1">
      <c r="A484" s="25" t="s">
        <v>1167</v>
      </c>
      <c r="B484" s="26" t="s">
        <v>2630</v>
      </c>
      <c r="C484" s="26" t="s">
        <v>736</v>
      </c>
      <c r="D484" s="26" t="s">
        <v>2578</v>
      </c>
    </row>
    <row r="485" spans="1:4" hidden="1">
      <c r="A485" s="25" t="s">
        <v>1167</v>
      </c>
      <c r="B485" s="26" t="s">
        <v>2631</v>
      </c>
      <c r="C485" s="26" t="s">
        <v>736</v>
      </c>
      <c r="D485" s="26" t="s">
        <v>2578</v>
      </c>
    </row>
    <row r="486" spans="1:4" hidden="1">
      <c r="A486" s="25" t="s">
        <v>1167</v>
      </c>
      <c r="B486" s="26" t="s">
        <v>2632</v>
      </c>
      <c r="C486" s="26" t="s">
        <v>736</v>
      </c>
      <c r="D486" s="26" t="s">
        <v>2578</v>
      </c>
    </row>
    <row r="487" spans="1:4" hidden="1">
      <c r="A487" s="25" t="s">
        <v>1167</v>
      </c>
      <c r="B487" s="26" t="s">
        <v>2633</v>
      </c>
      <c r="C487" s="26" t="s">
        <v>736</v>
      </c>
      <c r="D487" s="26" t="s">
        <v>2578</v>
      </c>
    </row>
    <row r="488" spans="1:4" hidden="1">
      <c r="A488" s="25" t="s">
        <v>1167</v>
      </c>
      <c r="B488" s="26" t="s">
        <v>2634</v>
      </c>
      <c r="C488" s="26" t="s">
        <v>736</v>
      </c>
      <c r="D488" s="26" t="s">
        <v>2578</v>
      </c>
    </row>
    <row r="489" spans="1:4" hidden="1">
      <c r="A489" s="25" t="s">
        <v>1167</v>
      </c>
      <c r="B489" s="26" t="s">
        <v>2635</v>
      </c>
      <c r="C489" s="26" t="s">
        <v>736</v>
      </c>
      <c r="D489" s="26" t="s">
        <v>2578</v>
      </c>
    </row>
    <row r="490" spans="1:4" hidden="1">
      <c r="A490" s="25" t="s">
        <v>1167</v>
      </c>
      <c r="B490" s="26" t="s">
        <v>2636</v>
      </c>
      <c r="C490" s="26" t="s">
        <v>736</v>
      </c>
      <c r="D490" s="26" t="s">
        <v>2578</v>
      </c>
    </row>
    <row r="491" spans="1:4" hidden="1">
      <c r="A491" s="25" t="s">
        <v>1167</v>
      </c>
      <c r="B491" s="26" t="s">
        <v>2637</v>
      </c>
      <c r="C491" s="26" t="s">
        <v>736</v>
      </c>
      <c r="D491" s="26" t="s">
        <v>2578</v>
      </c>
    </row>
    <row r="492" spans="1:4" hidden="1">
      <c r="A492" s="25" t="s">
        <v>1167</v>
      </c>
      <c r="B492" s="26" t="s">
        <v>2638</v>
      </c>
      <c r="C492" s="26" t="s">
        <v>736</v>
      </c>
      <c r="D492" s="26" t="s">
        <v>2578</v>
      </c>
    </row>
    <row r="493" spans="1:4" hidden="1">
      <c r="A493" s="25" t="s">
        <v>1167</v>
      </c>
      <c r="B493" s="26" t="s">
        <v>2639</v>
      </c>
      <c r="C493" s="26" t="s">
        <v>736</v>
      </c>
      <c r="D493" s="26" t="s">
        <v>2578</v>
      </c>
    </row>
    <row r="494" spans="1:4" hidden="1">
      <c r="A494" s="25" t="s">
        <v>1167</v>
      </c>
      <c r="B494" s="26" t="s">
        <v>2640</v>
      </c>
      <c r="C494" s="26" t="s">
        <v>736</v>
      </c>
      <c r="D494" s="26" t="s">
        <v>2578</v>
      </c>
    </row>
    <row r="495" spans="1:4" hidden="1">
      <c r="A495" s="25" t="s">
        <v>1167</v>
      </c>
      <c r="B495" s="26" t="s">
        <v>2641</v>
      </c>
      <c r="C495" s="26" t="s">
        <v>736</v>
      </c>
      <c r="D495" s="26" t="s">
        <v>2578</v>
      </c>
    </row>
    <row r="496" spans="1:4" hidden="1">
      <c r="A496" s="25" t="s">
        <v>1167</v>
      </c>
      <c r="B496" s="26" t="s">
        <v>2642</v>
      </c>
      <c r="C496" s="26" t="s">
        <v>2578</v>
      </c>
      <c r="D496" s="26" t="s">
        <v>2578</v>
      </c>
    </row>
    <row r="497" spans="1:4" hidden="1">
      <c r="A497" s="25" t="s">
        <v>1167</v>
      </c>
      <c r="B497" s="26" t="s">
        <v>2643</v>
      </c>
      <c r="C497" s="26" t="s">
        <v>736</v>
      </c>
      <c r="D497" s="26" t="s">
        <v>2578</v>
      </c>
    </row>
    <row r="498" spans="1:4" hidden="1">
      <c r="A498" s="25" t="s">
        <v>1167</v>
      </c>
      <c r="B498" s="26" t="s">
        <v>2644</v>
      </c>
      <c r="C498" s="26" t="s">
        <v>736</v>
      </c>
      <c r="D498" s="26" t="s">
        <v>2578</v>
      </c>
    </row>
    <row r="499" spans="1:4" hidden="1">
      <c r="A499" s="25" t="s">
        <v>1167</v>
      </c>
      <c r="B499" s="26" t="s">
        <v>2645</v>
      </c>
      <c r="C499" s="26" t="s">
        <v>736</v>
      </c>
      <c r="D499" s="26" t="s">
        <v>2578</v>
      </c>
    </row>
    <row r="500" spans="1:4" hidden="1">
      <c r="A500" s="25" t="s">
        <v>1167</v>
      </c>
      <c r="B500" s="26" t="s">
        <v>2646</v>
      </c>
      <c r="C500" s="26" t="s">
        <v>736</v>
      </c>
      <c r="D500" s="26" t="s">
        <v>2578</v>
      </c>
    </row>
    <row r="501" spans="1:4" hidden="1">
      <c r="A501" s="25" t="s">
        <v>1167</v>
      </c>
      <c r="B501" s="26" t="s">
        <v>2647</v>
      </c>
      <c r="C501" s="26" t="s">
        <v>736</v>
      </c>
      <c r="D501" s="26" t="s">
        <v>2578</v>
      </c>
    </row>
    <row r="502" spans="1:4" hidden="1">
      <c r="A502" s="25" t="s">
        <v>1167</v>
      </c>
      <c r="B502" s="26" t="s">
        <v>2648</v>
      </c>
      <c r="C502" s="26" t="s">
        <v>736</v>
      </c>
      <c r="D502" s="26" t="s">
        <v>2578</v>
      </c>
    </row>
    <row r="503" spans="1:4" hidden="1">
      <c r="A503" s="25" t="s">
        <v>1167</v>
      </c>
      <c r="B503" s="26" t="s">
        <v>2649</v>
      </c>
      <c r="C503" s="26" t="s">
        <v>736</v>
      </c>
      <c r="D503" s="26" t="s">
        <v>2578</v>
      </c>
    </row>
    <row r="504" spans="1:4" hidden="1">
      <c r="A504" s="25" t="s">
        <v>1167</v>
      </c>
      <c r="B504" s="26" t="s">
        <v>2650</v>
      </c>
      <c r="C504" s="26" t="s">
        <v>736</v>
      </c>
      <c r="D504" s="26" t="s">
        <v>2578</v>
      </c>
    </row>
    <row r="505" spans="1:4" hidden="1">
      <c r="A505" s="25" t="s">
        <v>1167</v>
      </c>
      <c r="B505" s="26" t="s">
        <v>2651</v>
      </c>
      <c r="C505" s="26" t="s">
        <v>736</v>
      </c>
      <c r="D505" s="26" t="s">
        <v>2578</v>
      </c>
    </row>
    <row r="506" spans="1:4" hidden="1">
      <c r="A506" s="25" t="s">
        <v>1167</v>
      </c>
      <c r="B506" s="26" t="s">
        <v>2652</v>
      </c>
      <c r="C506" s="26" t="s">
        <v>736</v>
      </c>
      <c r="D506" s="26" t="s">
        <v>2578</v>
      </c>
    </row>
    <row r="507" spans="1:4" hidden="1">
      <c r="A507" s="25" t="s">
        <v>1167</v>
      </c>
      <c r="B507" s="26" t="s">
        <v>2653</v>
      </c>
      <c r="C507" s="26" t="s">
        <v>736</v>
      </c>
      <c r="D507" s="26" t="s">
        <v>2578</v>
      </c>
    </row>
    <row r="508" spans="1:4" hidden="1">
      <c r="A508" s="25" t="s">
        <v>1167</v>
      </c>
      <c r="B508" s="26" t="s">
        <v>2654</v>
      </c>
      <c r="C508" s="26" t="s">
        <v>736</v>
      </c>
      <c r="D508" s="26" t="s">
        <v>2578</v>
      </c>
    </row>
    <row r="509" spans="1:4" hidden="1">
      <c r="A509" s="25" t="s">
        <v>1167</v>
      </c>
      <c r="B509" s="26" t="s">
        <v>2655</v>
      </c>
      <c r="C509" s="26" t="s">
        <v>736</v>
      </c>
      <c r="D509" s="26" t="s">
        <v>2578</v>
      </c>
    </row>
    <row r="510" spans="1:4" hidden="1">
      <c r="A510" s="25" t="s">
        <v>1167</v>
      </c>
      <c r="B510" s="26" t="s">
        <v>2656</v>
      </c>
      <c r="C510" s="26" t="s">
        <v>736</v>
      </c>
      <c r="D510" s="26" t="s">
        <v>2578</v>
      </c>
    </row>
    <row r="511" spans="1:4" hidden="1">
      <c r="A511" s="25" t="s">
        <v>1167</v>
      </c>
      <c r="B511" s="26" t="s">
        <v>2657</v>
      </c>
      <c r="C511" s="26" t="s">
        <v>736</v>
      </c>
      <c r="D511" s="26" t="s">
        <v>2578</v>
      </c>
    </row>
    <row r="512" spans="1:4" hidden="1">
      <c r="A512" s="25" t="s">
        <v>1167</v>
      </c>
      <c r="B512" s="26" t="s">
        <v>2658</v>
      </c>
      <c r="C512" s="26" t="s">
        <v>2578</v>
      </c>
      <c r="D512" s="26" t="s">
        <v>2578</v>
      </c>
    </row>
    <row r="513" spans="1:4" hidden="1">
      <c r="A513" s="25" t="s">
        <v>1167</v>
      </c>
      <c r="B513" s="26" t="s">
        <v>2659</v>
      </c>
      <c r="C513" s="26" t="s">
        <v>736</v>
      </c>
      <c r="D513" s="26" t="s">
        <v>2578</v>
      </c>
    </row>
    <row r="514" spans="1:4" hidden="1">
      <c r="A514" s="25" t="s">
        <v>1167</v>
      </c>
      <c r="B514" s="26" t="s">
        <v>2660</v>
      </c>
      <c r="C514" s="26" t="s">
        <v>736</v>
      </c>
      <c r="D514" s="26" t="s">
        <v>2578</v>
      </c>
    </row>
    <row r="515" spans="1:4" hidden="1">
      <c r="A515" s="25" t="s">
        <v>1167</v>
      </c>
      <c r="B515" s="26" t="s">
        <v>2661</v>
      </c>
      <c r="C515" s="26" t="s">
        <v>736</v>
      </c>
      <c r="D515" s="26" t="s">
        <v>2578</v>
      </c>
    </row>
    <row r="516" spans="1:4" hidden="1">
      <c r="A516" s="25" t="s">
        <v>1167</v>
      </c>
      <c r="B516" s="26" t="s">
        <v>2662</v>
      </c>
      <c r="C516" s="26" t="s">
        <v>736</v>
      </c>
      <c r="D516" s="26" t="s">
        <v>2578</v>
      </c>
    </row>
    <row r="517" spans="1:4" hidden="1">
      <c r="A517" s="25" t="s">
        <v>1167</v>
      </c>
      <c r="B517" s="26" t="s">
        <v>2663</v>
      </c>
      <c r="C517" s="26" t="s">
        <v>736</v>
      </c>
      <c r="D517" s="26" t="s">
        <v>2578</v>
      </c>
    </row>
    <row r="518" spans="1:4" hidden="1">
      <c r="A518" s="25" t="s">
        <v>1167</v>
      </c>
      <c r="B518" s="26" t="s">
        <v>2664</v>
      </c>
      <c r="C518" s="26" t="s">
        <v>736</v>
      </c>
      <c r="D518" s="26" t="s">
        <v>2578</v>
      </c>
    </row>
    <row r="519" spans="1:4" hidden="1">
      <c r="A519" s="25" t="s">
        <v>1167</v>
      </c>
      <c r="B519" s="26" t="s">
        <v>2665</v>
      </c>
      <c r="C519" s="26" t="s">
        <v>736</v>
      </c>
      <c r="D519" s="26" t="s">
        <v>2578</v>
      </c>
    </row>
    <row r="520" spans="1:4" hidden="1">
      <c r="A520" s="25" t="s">
        <v>1167</v>
      </c>
      <c r="B520" s="26" t="s">
        <v>2666</v>
      </c>
      <c r="C520" s="26" t="s">
        <v>736</v>
      </c>
      <c r="D520" s="26" t="s">
        <v>2578</v>
      </c>
    </row>
    <row r="521" spans="1:4" hidden="1">
      <c r="A521" s="25" t="s">
        <v>1167</v>
      </c>
      <c r="B521" s="26" t="s">
        <v>2667</v>
      </c>
      <c r="C521" s="26" t="s">
        <v>736</v>
      </c>
      <c r="D521" s="26" t="s">
        <v>2578</v>
      </c>
    </row>
    <row r="522" spans="1:4" hidden="1">
      <c r="A522" s="25" t="s">
        <v>1167</v>
      </c>
      <c r="B522" s="26" t="s">
        <v>2668</v>
      </c>
      <c r="C522" s="26" t="s">
        <v>736</v>
      </c>
      <c r="D522" s="26" t="s">
        <v>2578</v>
      </c>
    </row>
    <row r="523" spans="1:4" hidden="1">
      <c r="A523" s="25" t="s">
        <v>1167</v>
      </c>
      <c r="B523" s="26" t="s">
        <v>2669</v>
      </c>
      <c r="C523" s="26" t="s">
        <v>736</v>
      </c>
      <c r="D523" s="26" t="s">
        <v>2578</v>
      </c>
    </row>
    <row r="524" spans="1:4" hidden="1">
      <c r="A524" s="25" t="s">
        <v>1167</v>
      </c>
      <c r="B524" s="26" t="s">
        <v>2670</v>
      </c>
      <c r="C524" s="26" t="s">
        <v>736</v>
      </c>
      <c r="D524" s="26" t="s">
        <v>2578</v>
      </c>
    </row>
    <row r="525" spans="1:4" hidden="1">
      <c r="A525" s="25" t="s">
        <v>1167</v>
      </c>
      <c r="B525" s="26" t="s">
        <v>2671</v>
      </c>
      <c r="C525" s="26" t="s">
        <v>736</v>
      </c>
      <c r="D525" s="26" t="s">
        <v>2578</v>
      </c>
    </row>
    <row r="526" spans="1:4" hidden="1">
      <c r="A526" s="25" t="s">
        <v>1167</v>
      </c>
      <c r="B526" s="26" t="s">
        <v>2672</v>
      </c>
      <c r="C526" s="26" t="s">
        <v>736</v>
      </c>
      <c r="D526" s="26" t="s">
        <v>2578</v>
      </c>
    </row>
    <row r="527" spans="1:4" hidden="1">
      <c r="A527" s="25" t="s">
        <v>1167</v>
      </c>
      <c r="B527" s="26" t="s">
        <v>2673</v>
      </c>
      <c r="C527" s="26" t="s">
        <v>736</v>
      </c>
      <c r="D527" s="26" t="s">
        <v>2578</v>
      </c>
    </row>
    <row r="528" spans="1:4" hidden="1">
      <c r="A528" s="25" t="s">
        <v>1167</v>
      </c>
      <c r="B528" s="26" t="s">
        <v>2674</v>
      </c>
      <c r="C528" s="26" t="s">
        <v>2578</v>
      </c>
      <c r="D528" s="26" t="s">
        <v>2578</v>
      </c>
    </row>
    <row r="529" spans="1:4" hidden="1">
      <c r="A529" s="25" t="s">
        <v>1167</v>
      </c>
      <c r="B529" s="26" t="s">
        <v>2675</v>
      </c>
      <c r="C529" s="26" t="s">
        <v>736</v>
      </c>
      <c r="D529" s="26" t="s">
        <v>2578</v>
      </c>
    </row>
    <row r="530" spans="1:4" hidden="1">
      <c r="A530" s="25" t="s">
        <v>1167</v>
      </c>
      <c r="B530" s="26" t="s">
        <v>2676</v>
      </c>
      <c r="C530" s="26" t="s">
        <v>736</v>
      </c>
      <c r="D530" s="26" t="s">
        <v>2578</v>
      </c>
    </row>
    <row r="531" spans="1:4" hidden="1">
      <c r="A531" s="25" t="s">
        <v>1167</v>
      </c>
      <c r="B531" s="26" t="s">
        <v>2677</v>
      </c>
      <c r="C531" s="26" t="s">
        <v>736</v>
      </c>
      <c r="D531" s="26" t="s">
        <v>2578</v>
      </c>
    </row>
    <row r="532" spans="1:4" hidden="1">
      <c r="A532" s="25" t="s">
        <v>1167</v>
      </c>
      <c r="B532" s="26" t="s">
        <v>2678</v>
      </c>
      <c r="C532" s="26" t="s">
        <v>736</v>
      </c>
      <c r="D532" s="26" t="s">
        <v>2578</v>
      </c>
    </row>
    <row r="533" spans="1:4" hidden="1">
      <c r="A533" s="25" t="s">
        <v>1167</v>
      </c>
      <c r="B533" s="26" t="s">
        <v>2679</v>
      </c>
      <c r="C533" s="26" t="s">
        <v>736</v>
      </c>
      <c r="D533" s="26" t="s">
        <v>2578</v>
      </c>
    </row>
    <row r="534" spans="1:4" hidden="1">
      <c r="A534" s="25" t="s">
        <v>1167</v>
      </c>
      <c r="B534" s="26" t="s">
        <v>2680</v>
      </c>
      <c r="C534" s="26" t="s">
        <v>736</v>
      </c>
      <c r="D534" s="26" t="s">
        <v>2578</v>
      </c>
    </row>
    <row r="535" spans="1:4" hidden="1">
      <c r="A535" s="25" t="s">
        <v>1167</v>
      </c>
      <c r="B535" s="26" t="s">
        <v>2681</v>
      </c>
      <c r="C535" s="26" t="s">
        <v>736</v>
      </c>
      <c r="D535" s="26" t="s">
        <v>2578</v>
      </c>
    </row>
    <row r="536" spans="1:4" hidden="1">
      <c r="A536" s="25" t="s">
        <v>1167</v>
      </c>
      <c r="B536" s="26" t="s">
        <v>2682</v>
      </c>
      <c r="C536" s="26" t="s">
        <v>736</v>
      </c>
      <c r="D536" s="26" t="s">
        <v>2578</v>
      </c>
    </row>
    <row r="537" spans="1:4" hidden="1">
      <c r="A537" s="25" t="s">
        <v>1167</v>
      </c>
      <c r="B537" s="26" t="s">
        <v>2683</v>
      </c>
      <c r="C537" s="26" t="s">
        <v>736</v>
      </c>
      <c r="D537" s="26" t="s">
        <v>2578</v>
      </c>
    </row>
    <row r="538" spans="1:4" hidden="1">
      <c r="A538" s="25" t="s">
        <v>1167</v>
      </c>
      <c r="B538" s="26" t="s">
        <v>2684</v>
      </c>
      <c r="C538" s="26" t="s">
        <v>736</v>
      </c>
      <c r="D538" s="26" t="s">
        <v>2578</v>
      </c>
    </row>
    <row r="539" spans="1:4" hidden="1">
      <c r="A539" s="25" t="s">
        <v>1167</v>
      </c>
      <c r="B539" s="26" t="s">
        <v>2685</v>
      </c>
      <c r="C539" s="26" t="s">
        <v>736</v>
      </c>
      <c r="D539" s="26" t="s">
        <v>2578</v>
      </c>
    </row>
    <row r="540" spans="1:4" hidden="1">
      <c r="A540" s="25" t="s">
        <v>1167</v>
      </c>
      <c r="B540" s="26" t="s">
        <v>2686</v>
      </c>
      <c r="C540" s="26" t="s">
        <v>736</v>
      </c>
      <c r="D540" s="26" t="s">
        <v>2578</v>
      </c>
    </row>
    <row r="541" spans="1:4" hidden="1">
      <c r="A541" s="25" t="s">
        <v>1167</v>
      </c>
      <c r="B541" s="26" t="s">
        <v>2687</v>
      </c>
      <c r="C541" s="26" t="s">
        <v>736</v>
      </c>
      <c r="D541" s="26" t="s">
        <v>2578</v>
      </c>
    </row>
    <row r="542" spans="1:4" hidden="1">
      <c r="A542" s="25" t="s">
        <v>1167</v>
      </c>
      <c r="B542" s="26" t="s">
        <v>2688</v>
      </c>
      <c r="C542" s="26" t="s">
        <v>736</v>
      </c>
      <c r="D542" s="26" t="s">
        <v>2578</v>
      </c>
    </row>
    <row r="543" spans="1:4" hidden="1">
      <c r="A543" s="25" t="s">
        <v>1167</v>
      </c>
      <c r="B543" s="26" t="s">
        <v>2689</v>
      </c>
      <c r="C543" s="26" t="s">
        <v>736</v>
      </c>
      <c r="D543" s="26" t="s">
        <v>2578</v>
      </c>
    </row>
    <row r="544" spans="1:4" hidden="1">
      <c r="A544" s="25" t="s">
        <v>1167</v>
      </c>
      <c r="B544" s="26" t="s">
        <v>2690</v>
      </c>
      <c r="C544" s="26" t="s">
        <v>2578</v>
      </c>
      <c r="D544" s="26" t="s">
        <v>2578</v>
      </c>
    </row>
    <row r="545" spans="1:4" hidden="1">
      <c r="A545" s="25" t="s">
        <v>1167</v>
      </c>
      <c r="B545" s="26" t="s">
        <v>2691</v>
      </c>
      <c r="C545" s="26" t="s">
        <v>736</v>
      </c>
      <c r="D545" s="26" t="s">
        <v>2578</v>
      </c>
    </row>
    <row r="546" spans="1:4" hidden="1">
      <c r="A546" s="25" t="s">
        <v>1167</v>
      </c>
      <c r="B546" s="26" t="s">
        <v>2692</v>
      </c>
      <c r="C546" s="26" t="s">
        <v>736</v>
      </c>
      <c r="D546" s="26" t="s">
        <v>2578</v>
      </c>
    </row>
    <row r="547" spans="1:4" hidden="1">
      <c r="A547" s="25" t="s">
        <v>1167</v>
      </c>
      <c r="B547" s="26" t="s">
        <v>2693</v>
      </c>
      <c r="C547" s="26" t="s">
        <v>736</v>
      </c>
      <c r="D547" s="26" t="s">
        <v>2578</v>
      </c>
    </row>
    <row r="548" spans="1:4" hidden="1">
      <c r="A548" s="25" t="s">
        <v>1167</v>
      </c>
      <c r="B548" s="26" t="s">
        <v>2694</v>
      </c>
      <c r="C548" s="26" t="s">
        <v>736</v>
      </c>
      <c r="D548" s="26" t="s">
        <v>2578</v>
      </c>
    </row>
    <row r="549" spans="1:4" hidden="1">
      <c r="A549" s="25" t="s">
        <v>1167</v>
      </c>
      <c r="B549" s="26" t="s">
        <v>2695</v>
      </c>
      <c r="C549" s="26" t="s">
        <v>736</v>
      </c>
      <c r="D549" s="26" t="s">
        <v>2578</v>
      </c>
    </row>
    <row r="550" spans="1:4" hidden="1">
      <c r="A550" s="25" t="s">
        <v>1167</v>
      </c>
      <c r="B550" s="26" t="s">
        <v>2696</v>
      </c>
      <c r="C550" s="26" t="s">
        <v>736</v>
      </c>
      <c r="D550" s="26" t="s">
        <v>2578</v>
      </c>
    </row>
    <row r="551" spans="1:4" hidden="1">
      <c r="A551" s="25" t="s">
        <v>1167</v>
      </c>
      <c r="B551" s="26" t="s">
        <v>2697</v>
      </c>
      <c r="C551" s="26" t="s">
        <v>736</v>
      </c>
      <c r="D551" s="26" t="s">
        <v>2578</v>
      </c>
    </row>
    <row r="552" spans="1:4" hidden="1">
      <c r="A552" s="25" t="s">
        <v>1167</v>
      </c>
      <c r="B552" s="26" t="s">
        <v>2698</v>
      </c>
      <c r="C552" s="26" t="s">
        <v>736</v>
      </c>
      <c r="D552" s="26" t="s">
        <v>2578</v>
      </c>
    </row>
    <row r="553" spans="1:4" hidden="1">
      <c r="A553" s="25" t="s">
        <v>1167</v>
      </c>
      <c r="B553" s="26" t="s">
        <v>2699</v>
      </c>
      <c r="C553" s="26" t="s">
        <v>736</v>
      </c>
      <c r="D553" s="26" t="s">
        <v>2578</v>
      </c>
    </row>
    <row r="554" spans="1:4" hidden="1">
      <c r="A554" s="25" t="s">
        <v>1167</v>
      </c>
      <c r="B554" s="26" t="s">
        <v>2700</v>
      </c>
      <c r="C554" s="26" t="s">
        <v>736</v>
      </c>
      <c r="D554" s="26" t="s">
        <v>2578</v>
      </c>
    </row>
    <row r="555" spans="1:4" hidden="1">
      <c r="A555" s="25" t="s">
        <v>1167</v>
      </c>
      <c r="B555" s="26" t="s">
        <v>2701</v>
      </c>
      <c r="C555" s="26" t="s">
        <v>736</v>
      </c>
      <c r="D555" s="26" t="s">
        <v>2578</v>
      </c>
    </row>
    <row r="556" spans="1:4" hidden="1">
      <c r="A556" s="25" t="s">
        <v>1167</v>
      </c>
      <c r="B556" s="26" t="s">
        <v>2702</v>
      </c>
      <c r="C556" s="26" t="s">
        <v>736</v>
      </c>
      <c r="D556" s="26" t="s">
        <v>2578</v>
      </c>
    </row>
    <row r="557" spans="1:4" hidden="1">
      <c r="A557" s="25" t="s">
        <v>1167</v>
      </c>
      <c r="B557" s="26" t="s">
        <v>2703</v>
      </c>
      <c r="C557" s="26" t="s">
        <v>736</v>
      </c>
      <c r="D557" s="26" t="s">
        <v>2578</v>
      </c>
    </row>
    <row r="558" spans="1:4" hidden="1">
      <c r="A558" s="25" t="s">
        <v>1167</v>
      </c>
      <c r="B558" s="26" t="s">
        <v>2704</v>
      </c>
      <c r="C558" s="26" t="s">
        <v>736</v>
      </c>
      <c r="D558" s="26" t="s">
        <v>2578</v>
      </c>
    </row>
    <row r="559" spans="1:4" hidden="1">
      <c r="A559" s="25" t="s">
        <v>1167</v>
      </c>
      <c r="B559" s="26" t="s">
        <v>2705</v>
      </c>
      <c r="C559" s="26" t="s">
        <v>736</v>
      </c>
      <c r="D559" s="26" t="s">
        <v>2578</v>
      </c>
    </row>
    <row r="560" spans="1:4" hidden="1">
      <c r="A560" s="25" t="s">
        <v>1167</v>
      </c>
      <c r="B560" s="26" t="s">
        <v>2706</v>
      </c>
      <c r="C560" s="26" t="s">
        <v>2578</v>
      </c>
      <c r="D560" s="26" t="s">
        <v>2578</v>
      </c>
    </row>
    <row r="561" spans="1:4" hidden="1">
      <c r="A561" s="25" t="s">
        <v>1167</v>
      </c>
      <c r="B561" s="26" t="s">
        <v>2707</v>
      </c>
      <c r="C561" s="26" t="s">
        <v>736</v>
      </c>
      <c r="D561" s="26" t="s">
        <v>2578</v>
      </c>
    </row>
    <row r="562" spans="1:4" hidden="1">
      <c r="A562" s="25" t="s">
        <v>1167</v>
      </c>
      <c r="B562" s="26" t="s">
        <v>2708</v>
      </c>
      <c r="C562" s="26" t="s">
        <v>736</v>
      </c>
      <c r="D562" s="26" t="s">
        <v>2578</v>
      </c>
    </row>
    <row r="563" spans="1:4" hidden="1">
      <c r="A563" s="25" t="s">
        <v>1167</v>
      </c>
      <c r="B563" s="26" t="s">
        <v>2709</v>
      </c>
      <c r="C563" s="26" t="s">
        <v>736</v>
      </c>
      <c r="D563" s="26" t="s">
        <v>2578</v>
      </c>
    </row>
    <row r="564" spans="1:4" hidden="1">
      <c r="A564" s="25" t="s">
        <v>1167</v>
      </c>
      <c r="B564" s="26" t="s">
        <v>2710</v>
      </c>
      <c r="C564" s="26" t="s">
        <v>736</v>
      </c>
      <c r="D564" s="26" t="s">
        <v>2578</v>
      </c>
    </row>
    <row r="565" spans="1:4" hidden="1">
      <c r="A565" s="25" t="s">
        <v>1167</v>
      </c>
      <c r="B565" s="26" t="s">
        <v>2711</v>
      </c>
      <c r="C565" s="26" t="s">
        <v>736</v>
      </c>
      <c r="D565" s="26" t="s">
        <v>2578</v>
      </c>
    </row>
    <row r="566" spans="1:4" hidden="1">
      <c r="A566" s="25" t="s">
        <v>1167</v>
      </c>
      <c r="B566" s="26" t="s">
        <v>2712</v>
      </c>
      <c r="C566" s="26" t="s">
        <v>736</v>
      </c>
      <c r="D566" s="26" t="s">
        <v>2578</v>
      </c>
    </row>
    <row r="567" spans="1:4" hidden="1">
      <c r="A567" s="25" t="s">
        <v>1167</v>
      </c>
      <c r="B567" s="26" t="s">
        <v>2713</v>
      </c>
      <c r="C567" s="26" t="s">
        <v>736</v>
      </c>
      <c r="D567" s="26" t="s">
        <v>2578</v>
      </c>
    </row>
    <row r="568" spans="1:4" hidden="1">
      <c r="A568" s="25" t="s">
        <v>1167</v>
      </c>
      <c r="B568" s="26" t="s">
        <v>2714</v>
      </c>
      <c r="C568" s="26" t="s">
        <v>736</v>
      </c>
      <c r="D568" s="26" t="s">
        <v>2578</v>
      </c>
    </row>
    <row r="569" spans="1:4" hidden="1">
      <c r="A569" s="25" t="s">
        <v>1167</v>
      </c>
      <c r="B569" s="26" t="s">
        <v>2715</v>
      </c>
      <c r="C569" s="26" t="s">
        <v>736</v>
      </c>
      <c r="D569" s="26" t="s">
        <v>2578</v>
      </c>
    </row>
    <row r="570" spans="1:4" hidden="1">
      <c r="A570" s="25" t="s">
        <v>1167</v>
      </c>
      <c r="B570" s="26" t="s">
        <v>2716</v>
      </c>
      <c r="C570" s="26" t="s">
        <v>736</v>
      </c>
      <c r="D570" s="26" t="s">
        <v>2578</v>
      </c>
    </row>
    <row r="571" spans="1:4" hidden="1">
      <c r="A571" s="25" t="s">
        <v>1167</v>
      </c>
      <c r="B571" s="26" t="s">
        <v>2717</v>
      </c>
      <c r="C571" s="26" t="s">
        <v>736</v>
      </c>
      <c r="D571" s="26" t="s">
        <v>2578</v>
      </c>
    </row>
    <row r="572" spans="1:4" hidden="1">
      <c r="A572" s="25" t="s">
        <v>1167</v>
      </c>
      <c r="B572" s="26" t="s">
        <v>2718</v>
      </c>
      <c r="C572" s="26" t="s">
        <v>736</v>
      </c>
      <c r="D572" s="26" t="s">
        <v>2578</v>
      </c>
    </row>
    <row r="573" spans="1:4" hidden="1">
      <c r="A573" s="25" t="s">
        <v>1167</v>
      </c>
      <c r="B573" s="26" t="s">
        <v>2719</v>
      </c>
      <c r="C573" s="26" t="s">
        <v>736</v>
      </c>
      <c r="D573" s="26" t="s">
        <v>2578</v>
      </c>
    </row>
    <row r="574" spans="1:4" hidden="1">
      <c r="A574" s="25" t="s">
        <v>1167</v>
      </c>
      <c r="B574" s="26" t="s">
        <v>2720</v>
      </c>
      <c r="C574" s="26" t="s">
        <v>736</v>
      </c>
      <c r="D574" s="26" t="s">
        <v>2578</v>
      </c>
    </row>
    <row r="575" spans="1:4" hidden="1">
      <c r="A575" s="25" t="s">
        <v>1167</v>
      </c>
      <c r="B575" s="26" t="s">
        <v>2721</v>
      </c>
      <c r="C575" s="26" t="s">
        <v>736</v>
      </c>
      <c r="D575" s="26" t="s">
        <v>2578</v>
      </c>
    </row>
    <row r="576" spans="1:4" hidden="1">
      <c r="A576" s="25" t="s">
        <v>1167</v>
      </c>
      <c r="B576" s="26" t="s">
        <v>2722</v>
      </c>
      <c r="C576" s="26" t="s">
        <v>2578</v>
      </c>
      <c r="D576" s="26" t="s">
        <v>2578</v>
      </c>
    </row>
    <row r="577" spans="1:4" hidden="1">
      <c r="A577" s="25" t="s">
        <v>1167</v>
      </c>
      <c r="B577" s="26" t="s">
        <v>2723</v>
      </c>
      <c r="C577" s="26" t="s">
        <v>736</v>
      </c>
      <c r="D577" s="26" t="s">
        <v>2578</v>
      </c>
    </row>
    <row r="578" spans="1:4" hidden="1">
      <c r="A578" s="25" t="s">
        <v>1167</v>
      </c>
      <c r="B578" s="26" t="s">
        <v>2724</v>
      </c>
      <c r="C578" s="26" t="s">
        <v>736</v>
      </c>
      <c r="D578" s="26" t="s">
        <v>2578</v>
      </c>
    </row>
    <row r="579" spans="1:4" hidden="1">
      <c r="A579" s="25" t="s">
        <v>1167</v>
      </c>
      <c r="B579" s="26" t="s">
        <v>2725</v>
      </c>
      <c r="C579" s="26" t="s">
        <v>736</v>
      </c>
      <c r="D579" s="26" t="s">
        <v>2578</v>
      </c>
    </row>
    <row r="580" spans="1:4" hidden="1">
      <c r="A580" s="25" t="s">
        <v>1167</v>
      </c>
      <c r="B580" s="26" t="s">
        <v>2726</v>
      </c>
      <c r="C580" s="26" t="s">
        <v>736</v>
      </c>
      <c r="D580" s="26" t="s">
        <v>2578</v>
      </c>
    </row>
    <row r="581" spans="1:4" hidden="1">
      <c r="A581" s="25" t="s">
        <v>1167</v>
      </c>
      <c r="B581" s="26" t="s">
        <v>2727</v>
      </c>
      <c r="C581" s="26" t="s">
        <v>736</v>
      </c>
      <c r="D581" s="26" t="s">
        <v>2578</v>
      </c>
    </row>
    <row r="582" spans="1:4" hidden="1">
      <c r="A582" s="25" t="s">
        <v>1167</v>
      </c>
      <c r="B582" s="26" t="s">
        <v>2728</v>
      </c>
      <c r="C582" s="26" t="s">
        <v>736</v>
      </c>
      <c r="D582" s="26" t="s">
        <v>2578</v>
      </c>
    </row>
    <row r="583" spans="1:4" hidden="1">
      <c r="A583" s="25" t="s">
        <v>1167</v>
      </c>
      <c r="B583" s="26" t="s">
        <v>2729</v>
      </c>
      <c r="C583" s="26" t="s">
        <v>736</v>
      </c>
      <c r="D583" s="26" t="s">
        <v>2578</v>
      </c>
    </row>
    <row r="584" spans="1:4" hidden="1">
      <c r="A584" s="25" t="s">
        <v>1167</v>
      </c>
      <c r="B584" s="26" t="s">
        <v>2730</v>
      </c>
      <c r="C584" s="26" t="s">
        <v>736</v>
      </c>
      <c r="D584" s="26" t="s">
        <v>2578</v>
      </c>
    </row>
    <row r="585" spans="1:4" hidden="1">
      <c r="A585" s="25" t="s">
        <v>1167</v>
      </c>
      <c r="B585" s="26" t="s">
        <v>2731</v>
      </c>
      <c r="C585" s="26" t="s">
        <v>736</v>
      </c>
      <c r="D585" s="26" t="s">
        <v>2578</v>
      </c>
    </row>
    <row r="586" spans="1:4" hidden="1">
      <c r="A586" s="25" t="s">
        <v>1167</v>
      </c>
      <c r="B586" s="26" t="s">
        <v>2732</v>
      </c>
      <c r="C586" s="26" t="s">
        <v>736</v>
      </c>
      <c r="D586" s="26" t="s">
        <v>2578</v>
      </c>
    </row>
    <row r="587" spans="1:4" hidden="1">
      <c r="A587" s="25" t="s">
        <v>1167</v>
      </c>
      <c r="B587" s="26" t="s">
        <v>2733</v>
      </c>
      <c r="C587" s="26" t="s">
        <v>736</v>
      </c>
      <c r="D587" s="26" t="s">
        <v>2578</v>
      </c>
    </row>
    <row r="588" spans="1:4" hidden="1">
      <c r="A588" s="25" t="s">
        <v>1167</v>
      </c>
      <c r="B588" s="26" t="s">
        <v>2734</v>
      </c>
      <c r="C588" s="26" t="s">
        <v>736</v>
      </c>
      <c r="D588" s="26" t="s">
        <v>2578</v>
      </c>
    </row>
    <row r="589" spans="1:4" hidden="1">
      <c r="A589" s="25" t="s">
        <v>1167</v>
      </c>
      <c r="B589" s="26" t="s">
        <v>2735</v>
      </c>
      <c r="C589" s="26" t="s">
        <v>736</v>
      </c>
      <c r="D589" s="26" t="s">
        <v>2578</v>
      </c>
    </row>
    <row r="590" spans="1:4" hidden="1">
      <c r="A590" s="25" t="s">
        <v>1167</v>
      </c>
      <c r="B590" s="26" t="s">
        <v>2736</v>
      </c>
      <c r="C590" s="26" t="s">
        <v>736</v>
      </c>
      <c r="D590" s="26" t="s">
        <v>2578</v>
      </c>
    </row>
    <row r="591" spans="1:4" hidden="1">
      <c r="A591" s="25" t="s">
        <v>1167</v>
      </c>
      <c r="B591" s="26" t="s">
        <v>2737</v>
      </c>
      <c r="C591" s="26" t="s">
        <v>736</v>
      </c>
      <c r="D591" s="26" t="s">
        <v>2578</v>
      </c>
    </row>
    <row r="592" spans="1:4" hidden="1">
      <c r="A592" s="25" t="s">
        <v>1167</v>
      </c>
      <c r="B592" s="26" t="s">
        <v>2738</v>
      </c>
      <c r="C592" s="26" t="s">
        <v>2578</v>
      </c>
      <c r="D592" s="26" t="s">
        <v>2578</v>
      </c>
    </row>
    <row r="593" spans="1:4" hidden="1">
      <c r="A593" s="25" t="s">
        <v>1167</v>
      </c>
      <c r="B593" s="26" t="s">
        <v>2739</v>
      </c>
      <c r="C593" s="26" t="s">
        <v>736</v>
      </c>
      <c r="D593" s="26" t="s">
        <v>2578</v>
      </c>
    </row>
    <row r="594" spans="1:4" hidden="1">
      <c r="A594" s="25" t="s">
        <v>1167</v>
      </c>
      <c r="B594" s="26" t="s">
        <v>2740</v>
      </c>
      <c r="C594" s="26" t="s">
        <v>736</v>
      </c>
      <c r="D594" s="26" t="s">
        <v>2578</v>
      </c>
    </row>
    <row r="595" spans="1:4" hidden="1">
      <c r="A595" s="25" t="s">
        <v>1167</v>
      </c>
      <c r="B595" s="26" t="s">
        <v>2741</v>
      </c>
      <c r="C595" s="26" t="s">
        <v>736</v>
      </c>
      <c r="D595" s="26" t="s">
        <v>2578</v>
      </c>
    </row>
    <row r="596" spans="1:4" hidden="1">
      <c r="A596" s="25" t="s">
        <v>1167</v>
      </c>
      <c r="B596" s="26" t="s">
        <v>2742</v>
      </c>
      <c r="C596" s="26" t="s">
        <v>736</v>
      </c>
      <c r="D596" s="26" t="s">
        <v>2578</v>
      </c>
    </row>
    <row r="597" spans="1:4" hidden="1">
      <c r="A597" s="25" t="s">
        <v>1167</v>
      </c>
      <c r="B597" s="26" t="s">
        <v>2743</v>
      </c>
      <c r="C597" s="26" t="s">
        <v>736</v>
      </c>
      <c r="D597" s="26" t="s">
        <v>2578</v>
      </c>
    </row>
    <row r="598" spans="1:4" hidden="1">
      <c r="A598" s="25" t="s">
        <v>1167</v>
      </c>
      <c r="B598" s="26" t="s">
        <v>2744</v>
      </c>
      <c r="C598" s="26" t="s">
        <v>736</v>
      </c>
      <c r="D598" s="26" t="s">
        <v>2578</v>
      </c>
    </row>
    <row r="599" spans="1:4" hidden="1">
      <c r="A599" s="25" t="s">
        <v>1167</v>
      </c>
      <c r="B599" s="26" t="s">
        <v>2745</v>
      </c>
      <c r="C599" s="26" t="s">
        <v>736</v>
      </c>
      <c r="D599" s="26" t="s">
        <v>2578</v>
      </c>
    </row>
    <row r="600" spans="1:4" hidden="1">
      <c r="A600" s="25" t="s">
        <v>1167</v>
      </c>
      <c r="B600" s="26" t="s">
        <v>2746</v>
      </c>
      <c r="C600" s="26" t="s">
        <v>736</v>
      </c>
      <c r="D600" s="26" t="s">
        <v>2578</v>
      </c>
    </row>
    <row r="601" spans="1:4" hidden="1">
      <c r="A601" s="25" t="s">
        <v>1167</v>
      </c>
      <c r="B601" s="26" t="s">
        <v>2747</v>
      </c>
      <c r="C601" s="26" t="s">
        <v>736</v>
      </c>
      <c r="D601" s="26" t="s">
        <v>2578</v>
      </c>
    </row>
    <row r="602" spans="1:4" hidden="1">
      <c r="A602" s="25" t="s">
        <v>1167</v>
      </c>
      <c r="B602" s="26" t="s">
        <v>2748</v>
      </c>
      <c r="C602" s="26" t="s">
        <v>736</v>
      </c>
      <c r="D602" s="26" t="s">
        <v>2578</v>
      </c>
    </row>
    <row r="603" spans="1:4" hidden="1">
      <c r="A603" s="25" t="s">
        <v>1167</v>
      </c>
      <c r="B603" s="26" t="s">
        <v>2749</v>
      </c>
      <c r="C603" s="26" t="s">
        <v>736</v>
      </c>
      <c r="D603" s="26" t="s">
        <v>2578</v>
      </c>
    </row>
    <row r="604" spans="1:4" hidden="1">
      <c r="A604" s="25" t="s">
        <v>1167</v>
      </c>
      <c r="B604" s="26" t="s">
        <v>2750</v>
      </c>
      <c r="C604" s="26" t="s">
        <v>736</v>
      </c>
      <c r="D604" s="26" t="s">
        <v>2578</v>
      </c>
    </row>
    <row r="605" spans="1:4" hidden="1">
      <c r="A605" s="25" t="s">
        <v>1167</v>
      </c>
      <c r="B605" s="26" t="s">
        <v>2751</v>
      </c>
      <c r="C605" s="26" t="s">
        <v>736</v>
      </c>
      <c r="D605" s="26" t="s">
        <v>2578</v>
      </c>
    </row>
    <row r="606" spans="1:4" hidden="1">
      <c r="A606" s="25" t="s">
        <v>1167</v>
      </c>
      <c r="B606" s="26" t="s">
        <v>2752</v>
      </c>
      <c r="C606" s="26" t="s">
        <v>736</v>
      </c>
      <c r="D606" s="26" t="s">
        <v>2578</v>
      </c>
    </row>
    <row r="607" spans="1:4" hidden="1">
      <c r="A607" s="25" t="s">
        <v>1167</v>
      </c>
      <c r="B607" s="26" t="s">
        <v>2753</v>
      </c>
      <c r="C607" s="26" t="s">
        <v>736</v>
      </c>
      <c r="D607" s="26" t="s">
        <v>2578</v>
      </c>
    </row>
    <row r="608" spans="1:4" hidden="1">
      <c r="A608" s="25" t="s">
        <v>1167</v>
      </c>
      <c r="B608" s="26" t="s">
        <v>2754</v>
      </c>
      <c r="C608" s="26" t="s">
        <v>2578</v>
      </c>
      <c r="D608" s="26" t="s">
        <v>2578</v>
      </c>
    </row>
    <row r="609" spans="1:4" hidden="1">
      <c r="A609" s="25" t="s">
        <v>1167</v>
      </c>
      <c r="B609" s="26" t="s">
        <v>2755</v>
      </c>
      <c r="C609" s="26" t="s">
        <v>736</v>
      </c>
      <c r="D609" s="26" t="s">
        <v>2578</v>
      </c>
    </row>
    <row r="610" spans="1:4" hidden="1">
      <c r="A610" s="25" t="s">
        <v>1167</v>
      </c>
      <c r="B610" s="26" t="s">
        <v>2756</v>
      </c>
      <c r="C610" s="26" t="s">
        <v>736</v>
      </c>
      <c r="D610" s="26" t="s">
        <v>2578</v>
      </c>
    </row>
    <row r="611" spans="1:4" hidden="1">
      <c r="A611" s="25" t="s">
        <v>1167</v>
      </c>
      <c r="B611" s="26" t="s">
        <v>2757</v>
      </c>
      <c r="C611" s="26" t="s">
        <v>736</v>
      </c>
      <c r="D611" s="26" t="s">
        <v>2578</v>
      </c>
    </row>
    <row r="612" spans="1:4" hidden="1">
      <c r="A612" s="25" t="s">
        <v>1167</v>
      </c>
      <c r="B612" s="26" t="s">
        <v>2758</v>
      </c>
      <c r="C612" s="26" t="s">
        <v>736</v>
      </c>
      <c r="D612" s="26" t="s">
        <v>2578</v>
      </c>
    </row>
    <row r="613" spans="1:4" hidden="1">
      <c r="A613" s="25" t="s">
        <v>1167</v>
      </c>
      <c r="B613" s="26" t="s">
        <v>2759</v>
      </c>
      <c r="C613" s="26" t="s">
        <v>736</v>
      </c>
      <c r="D613" s="26" t="s">
        <v>2578</v>
      </c>
    </row>
    <row r="614" spans="1:4" hidden="1">
      <c r="A614" s="25" t="s">
        <v>1167</v>
      </c>
      <c r="B614" s="26" t="s">
        <v>2760</v>
      </c>
      <c r="C614" s="26" t="s">
        <v>736</v>
      </c>
      <c r="D614" s="26" t="s">
        <v>2578</v>
      </c>
    </row>
    <row r="615" spans="1:4" hidden="1">
      <c r="A615" s="25" t="s">
        <v>1167</v>
      </c>
      <c r="B615" s="26" t="s">
        <v>2761</v>
      </c>
      <c r="C615" s="26" t="s">
        <v>736</v>
      </c>
      <c r="D615" s="26" t="s">
        <v>2578</v>
      </c>
    </row>
    <row r="616" spans="1:4" hidden="1">
      <c r="A616" s="25" t="s">
        <v>1167</v>
      </c>
      <c r="B616" s="26" t="s">
        <v>2762</v>
      </c>
      <c r="C616" s="26" t="s">
        <v>736</v>
      </c>
      <c r="D616" s="26" t="s">
        <v>2578</v>
      </c>
    </row>
    <row r="617" spans="1:4" hidden="1">
      <c r="A617" s="25" t="s">
        <v>1167</v>
      </c>
      <c r="B617" s="26" t="s">
        <v>2763</v>
      </c>
      <c r="C617" s="26" t="s">
        <v>736</v>
      </c>
      <c r="D617" s="26" t="s">
        <v>2578</v>
      </c>
    </row>
    <row r="618" spans="1:4" hidden="1">
      <c r="A618" s="25" t="s">
        <v>1167</v>
      </c>
      <c r="B618" s="26" t="s">
        <v>2764</v>
      </c>
      <c r="C618" s="26" t="s">
        <v>736</v>
      </c>
      <c r="D618" s="26" t="s">
        <v>2578</v>
      </c>
    </row>
    <row r="619" spans="1:4" hidden="1">
      <c r="A619" s="25" t="s">
        <v>1167</v>
      </c>
      <c r="B619" s="26" t="s">
        <v>2765</v>
      </c>
      <c r="C619" s="26" t="s">
        <v>736</v>
      </c>
      <c r="D619" s="26" t="s">
        <v>2578</v>
      </c>
    </row>
    <row r="620" spans="1:4" hidden="1">
      <c r="A620" s="25" t="s">
        <v>1167</v>
      </c>
      <c r="B620" s="26" t="s">
        <v>2766</v>
      </c>
      <c r="C620" s="26" t="s">
        <v>736</v>
      </c>
      <c r="D620" s="26" t="s">
        <v>2578</v>
      </c>
    </row>
    <row r="621" spans="1:4" hidden="1">
      <c r="A621" s="25" t="s">
        <v>1167</v>
      </c>
      <c r="B621" s="26" t="s">
        <v>2767</v>
      </c>
      <c r="C621" s="26" t="s">
        <v>736</v>
      </c>
      <c r="D621" s="26" t="s">
        <v>2578</v>
      </c>
    </row>
    <row r="622" spans="1:4" hidden="1">
      <c r="A622" s="25" t="s">
        <v>1167</v>
      </c>
      <c r="B622" s="26" t="s">
        <v>2768</v>
      </c>
      <c r="C622" s="26" t="s">
        <v>736</v>
      </c>
      <c r="D622" s="26" t="s">
        <v>2578</v>
      </c>
    </row>
    <row r="623" spans="1:4" hidden="1">
      <c r="A623" s="25" t="s">
        <v>1167</v>
      </c>
      <c r="B623" s="26" t="s">
        <v>2769</v>
      </c>
      <c r="C623" s="26" t="s">
        <v>736</v>
      </c>
      <c r="D623" s="26" t="s">
        <v>2578</v>
      </c>
    </row>
    <row r="624" spans="1:4" hidden="1">
      <c r="A624" s="25" t="s">
        <v>1167</v>
      </c>
      <c r="B624" s="26" t="s">
        <v>2770</v>
      </c>
      <c r="C624" s="26" t="s">
        <v>2578</v>
      </c>
      <c r="D624" s="26" t="s">
        <v>2578</v>
      </c>
    </row>
    <row r="625" spans="1:4" hidden="1">
      <c r="A625" s="25" t="s">
        <v>1167</v>
      </c>
      <c r="B625" s="26" t="s">
        <v>2771</v>
      </c>
      <c r="C625" s="26" t="s">
        <v>736</v>
      </c>
      <c r="D625" s="26" t="s">
        <v>2578</v>
      </c>
    </row>
    <row r="626" spans="1:4" hidden="1">
      <c r="A626" s="25" t="s">
        <v>1167</v>
      </c>
      <c r="B626" s="26" t="s">
        <v>2772</v>
      </c>
      <c r="C626" s="26" t="s">
        <v>736</v>
      </c>
      <c r="D626" s="26" t="s">
        <v>2578</v>
      </c>
    </row>
    <row r="627" spans="1:4" hidden="1">
      <c r="A627" s="25" t="s">
        <v>1167</v>
      </c>
      <c r="B627" s="26" t="s">
        <v>2773</v>
      </c>
      <c r="C627" s="26" t="s">
        <v>736</v>
      </c>
      <c r="D627" s="26" t="s">
        <v>2578</v>
      </c>
    </row>
    <row r="628" spans="1:4" hidden="1">
      <c r="A628" s="25" t="s">
        <v>1167</v>
      </c>
      <c r="B628" s="26" t="s">
        <v>2774</v>
      </c>
      <c r="C628" s="26" t="s">
        <v>736</v>
      </c>
      <c r="D628" s="26" t="s">
        <v>2578</v>
      </c>
    </row>
    <row r="629" spans="1:4" hidden="1">
      <c r="A629" s="25" t="s">
        <v>1167</v>
      </c>
      <c r="B629" s="26" t="s">
        <v>2775</v>
      </c>
      <c r="C629" s="26" t="s">
        <v>736</v>
      </c>
      <c r="D629" s="26" t="s">
        <v>2578</v>
      </c>
    </row>
    <row r="630" spans="1:4" hidden="1">
      <c r="A630" s="25" t="s">
        <v>1167</v>
      </c>
      <c r="B630" s="26" t="s">
        <v>2776</v>
      </c>
      <c r="C630" s="26" t="s">
        <v>736</v>
      </c>
      <c r="D630" s="26" t="s">
        <v>2578</v>
      </c>
    </row>
    <row r="631" spans="1:4" hidden="1">
      <c r="A631" s="25" t="s">
        <v>1167</v>
      </c>
      <c r="B631" s="26" t="s">
        <v>2777</v>
      </c>
      <c r="C631" s="26" t="s">
        <v>736</v>
      </c>
      <c r="D631" s="26" t="s">
        <v>2578</v>
      </c>
    </row>
    <row r="632" spans="1:4" hidden="1">
      <c r="A632" s="25" t="s">
        <v>1167</v>
      </c>
      <c r="B632" s="26" t="s">
        <v>2778</v>
      </c>
      <c r="C632" s="26" t="s">
        <v>736</v>
      </c>
      <c r="D632" s="26" t="s">
        <v>2578</v>
      </c>
    </row>
    <row r="633" spans="1:4" hidden="1">
      <c r="A633" s="25" t="s">
        <v>1167</v>
      </c>
      <c r="B633" s="26" t="s">
        <v>2779</v>
      </c>
      <c r="C633" s="26" t="s">
        <v>736</v>
      </c>
      <c r="D633" s="26" t="s">
        <v>2578</v>
      </c>
    </row>
    <row r="634" spans="1:4" hidden="1">
      <c r="A634" s="25" t="s">
        <v>1167</v>
      </c>
      <c r="B634" s="26" t="s">
        <v>2780</v>
      </c>
      <c r="C634" s="26" t="s">
        <v>736</v>
      </c>
      <c r="D634" s="26" t="s">
        <v>2578</v>
      </c>
    </row>
    <row r="635" spans="1:4" hidden="1">
      <c r="A635" s="25" t="s">
        <v>1167</v>
      </c>
      <c r="B635" s="26" t="s">
        <v>2781</v>
      </c>
      <c r="C635" s="26" t="s">
        <v>736</v>
      </c>
      <c r="D635" s="26" t="s">
        <v>2578</v>
      </c>
    </row>
    <row r="636" spans="1:4" hidden="1">
      <c r="A636" s="25" t="s">
        <v>1167</v>
      </c>
      <c r="B636" s="26" t="s">
        <v>2782</v>
      </c>
      <c r="C636" s="26" t="s">
        <v>736</v>
      </c>
      <c r="D636" s="26" t="s">
        <v>2578</v>
      </c>
    </row>
    <row r="637" spans="1:4" hidden="1">
      <c r="A637" s="25" t="s">
        <v>1167</v>
      </c>
      <c r="B637" s="26" t="s">
        <v>2783</v>
      </c>
      <c r="C637" s="26" t="s">
        <v>736</v>
      </c>
      <c r="D637" s="26" t="s">
        <v>2578</v>
      </c>
    </row>
    <row r="638" spans="1:4" hidden="1">
      <c r="A638" s="25" t="s">
        <v>1167</v>
      </c>
      <c r="B638" s="26" t="s">
        <v>2784</v>
      </c>
      <c r="C638" s="26" t="s">
        <v>736</v>
      </c>
      <c r="D638" s="26" t="s">
        <v>2578</v>
      </c>
    </row>
    <row r="639" spans="1:4" hidden="1">
      <c r="A639" s="25" t="s">
        <v>1167</v>
      </c>
      <c r="B639" s="26" t="s">
        <v>2785</v>
      </c>
      <c r="C639" s="26" t="s">
        <v>736</v>
      </c>
      <c r="D639" s="26" t="s">
        <v>2578</v>
      </c>
    </row>
    <row r="640" spans="1:4" hidden="1">
      <c r="A640" s="25" t="s">
        <v>1167</v>
      </c>
      <c r="B640" s="26" t="s">
        <v>2786</v>
      </c>
      <c r="C640" s="26" t="s">
        <v>2578</v>
      </c>
      <c r="D640" s="26" t="s">
        <v>2578</v>
      </c>
    </row>
    <row r="641" spans="1:4" hidden="1">
      <c r="A641" s="25" t="s">
        <v>1167</v>
      </c>
      <c r="B641" s="26" t="s">
        <v>2787</v>
      </c>
      <c r="C641" s="26" t="s">
        <v>736</v>
      </c>
      <c r="D641" s="26" t="s">
        <v>2578</v>
      </c>
    </row>
    <row r="642" spans="1:4" hidden="1">
      <c r="A642" s="25" t="s">
        <v>1167</v>
      </c>
      <c r="B642" s="26" t="s">
        <v>2788</v>
      </c>
      <c r="C642" s="26" t="s">
        <v>736</v>
      </c>
      <c r="D642" s="26" t="s">
        <v>2578</v>
      </c>
    </row>
    <row r="643" spans="1:4" hidden="1">
      <c r="A643" s="25" t="s">
        <v>1167</v>
      </c>
      <c r="B643" s="26" t="s">
        <v>2789</v>
      </c>
      <c r="C643" s="26" t="s">
        <v>736</v>
      </c>
      <c r="D643" s="26" t="s">
        <v>2578</v>
      </c>
    </row>
    <row r="644" spans="1:4" hidden="1">
      <c r="A644" s="25" t="s">
        <v>1167</v>
      </c>
      <c r="B644" s="26" t="s">
        <v>2790</v>
      </c>
      <c r="C644" s="26" t="s">
        <v>736</v>
      </c>
      <c r="D644" s="26" t="s">
        <v>2578</v>
      </c>
    </row>
    <row r="645" spans="1:4" hidden="1">
      <c r="A645" s="25" t="s">
        <v>1167</v>
      </c>
      <c r="B645" s="26" t="s">
        <v>2791</v>
      </c>
      <c r="C645" s="26" t="s">
        <v>736</v>
      </c>
      <c r="D645" s="26" t="s">
        <v>2578</v>
      </c>
    </row>
    <row r="646" spans="1:4" hidden="1">
      <c r="A646" s="25" t="s">
        <v>1167</v>
      </c>
      <c r="B646" s="26" t="s">
        <v>2792</v>
      </c>
      <c r="C646" s="26" t="s">
        <v>736</v>
      </c>
      <c r="D646" s="26" t="s">
        <v>2578</v>
      </c>
    </row>
    <row r="647" spans="1:4" hidden="1">
      <c r="A647" s="25" t="s">
        <v>1167</v>
      </c>
      <c r="B647" s="26" t="s">
        <v>2793</v>
      </c>
      <c r="C647" s="26" t="s">
        <v>736</v>
      </c>
      <c r="D647" s="26" t="s">
        <v>2578</v>
      </c>
    </row>
    <row r="648" spans="1:4" hidden="1">
      <c r="A648" s="25" t="s">
        <v>1167</v>
      </c>
      <c r="B648" s="26" t="s">
        <v>2794</v>
      </c>
      <c r="C648" s="26" t="s">
        <v>736</v>
      </c>
      <c r="D648" s="26" t="s">
        <v>2578</v>
      </c>
    </row>
    <row r="649" spans="1:4" hidden="1">
      <c r="A649" s="25" t="s">
        <v>1167</v>
      </c>
      <c r="B649" s="26" t="s">
        <v>2795</v>
      </c>
      <c r="C649" s="26" t="s">
        <v>736</v>
      </c>
      <c r="D649" s="26" t="s">
        <v>2578</v>
      </c>
    </row>
    <row r="650" spans="1:4" hidden="1">
      <c r="A650" s="25" t="s">
        <v>1167</v>
      </c>
      <c r="B650" s="26" t="s">
        <v>2796</v>
      </c>
      <c r="C650" s="26" t="s">
        <v>736</v>
      </c>
      <c r="D650" s="26" t="s">
        <v>2578</v>
      </c>
    </row>
    <row r="651" spans="1:4" hidden="1">
      <c r="A651" s="25" t="s">
        <v>1167</v>
      </c>
      <c r="B651" s="26" t="s">
        <v>2797</v>
      </c>
      <c r="C651" s="26" t="s">
        <v>736</v>
      </c>
      <c r="D651" s="26" t="s">
        <v>2578</v>
      </c>
    </row>
    <row r="652" spans="1:4" hidden="1">
      <c r="A652" s="25" t="s">
        <v>1167</v>
      </c>
      <c r="B652" s="26" t="s">
        <v>2798</v>
      </c>
      <c r="C652" s="26" t="s">
        <v>736</v>
      </c>
      <c r="D652" s="26" t="s">
        <v>2578</v>
      </c>
    </row>
    <row r="653" spans="1:4" hidden="1">
      <c r="A653" s="25" t="s">
        <v>1167</v>
      </c>
      <c r="B653" s="26" t="s">
        <v>2799</v>
      </c>
      <c r="C653" s="26" t="s">
        <v>736</v>
      </c>
      <c r="D653" s="26" t="s">
        <v>2578</v>
      </c>
    </row>
    <row r="654" spans="1:4" hidden="1">
      <c r="A654" s="25" t="s">
        <v>1167</v>
      </c>
      <c r="B654" s="26" t="s">
        <v>2800</v>
      </c>
      <c r="C654" s="26" t="s">
        <v>736</v>
      </c>
      <c r="D654" s="26" t="s">
        <v>2578</v>
      </c>
    </row>
    <row r="655" spans="1:4" hidden="1">
      <c r="A655" s="25" t="s">
        <v>1167</v>
      </c>
      <c r="B655" s="26" t="s">
        <v>2801</v>
      </c>
      <c r="C655" s="26" t="s">
        <v>736</v>
      </c>
      <c r="D655" s="26" t="s">
        <v>2578</v>
      </c>
    </row>
    <row r="656" spans="1:4" hidden="1">
      <c r="A656" s="25" t="s">
        <v>1167</v>
      </c>
      <c r="B656" s="26" t="s">
        <v>2802</v>
      </c>
      <c r="C656" s="26" t="s">
        <v>2578</v>
      </c>
      <c r="D656" s="26" t="s">
        <v>2578</v>
      </c>
    </row>
    <row r="657" spans="1:4" hidden="1">
      <c r="A657" s="25" t="s">
        <v>1167</v>
      </c>
      <c r="B657" s="26" t="s">
        <v>2803</v>
      </c>
      <c r="C657" s="26" t="s">
        <v>736</v>
      </c>
      <c r="D657" s="26" t="s">
        <v>2578</v>
      </c>
    </row>
    <row r="658" spans="1:4" hidden="1">
      <c r="A658" s="25" t="s">
        <v>1167</v>
      </c>
      <c r="B658" s="26" t="s">
        <v>2804</v>
      </c>
      <c r="C658" s="26" t="s">
        <v>736</v>
      </c>
      <c r="D658" s="26" t="s">
        <v>2578</v>
      </c>
    </row>
    <row r="659" spans="1:4" hidden="1">
      <c r="A659" s="25" t="s">
        <v>1167</v>
      </c>
      <c r="B659" s="26" t="s">
        <v>2805</v>
      </c>
      <c r="C659" s="26" t="s">
        <v>736</v>
      </c>
      <c r="D659" s="26" t="s">
        <v>2578</v>
      </c>
    </row>
    <row r="660" spans="1:4" hidden="1">
      <c r="A660" s="25" t="s">
        <v>1167</v>
      </c>
      <c r="B660" s="26" t="s">
        <v>2806</v>
      </c>
      <c r="C660" s="26" t="s">
        <v>736</v>
      </c>
      <c r="D660" s="26" t="s">
        <v>2578</v>
      </c>
    </row>
    <row r="661" spans="1:4" hidden="1">
      <c r="A661" s="25" t="s">
        <v>1167</v>
      </c>
      <c r="B661" s="26" t="s">
        <v>2807</v>
      </c>
      <c r="C661" s="26" t="s">
        <v>736</v>
      </c>
      <c r="D661" s="26" t="s">
        <v>2578</v>
      </c>
    </row>
    <row r="662" spans="1:4" hidden="1">
      <c r="A662" s="25" t="s">
        <v>1167</v>
      </c>
      <c r="B662" s="26" t="s">
        <v>2808</v>
      </c>
      <c r="C662" s="26" t="s">
        <v>736</v>
      </c>
      <c r="D662" s="26" t="s">
        <v>2578</v>
      </c>
    </row>
    <row r="663" spans="1:4" hidden="1">
      <c r="A663" s="25" t="s">
        <v>1167</v>
      </c>
      <c r="B663" s="26" t="s">
        <v>2809</v>
      </c>
      <c r="C663" s="26" t="s">
        <v>736</v>
      </c>
      <c r="D663" s="26" t="s">
        <v>2578</v>
      </c>
    </row>
    <row r="664" spans="1:4" hidden="1">
      <c r="A664" s="25" t="s">
        <v>1167</v>
      </c>
      <c r="B664" s="26" t="s">
        <v>2810</v>
      </c>
      <c r="C664" s="26" t="s">
        <v>736</v>
      </c>
      <c r="D664" s="26" t="s">
        <v>2578</v>
      </c>
    </row>
    <row r="665" spans="1:4" hidden="1">
      <c r="A665" s="25" t="s">
        <v>1167</v>
      </c>
      <c r="B665" s="26" t="s">
        <v>2811</v>
      </c>
      <c r="C665" s="26" t="s">
        <v>736</v>
      </c>
      <c r="D665" s="26" t="s">
        <v>2578</v>
      </c>
    </row>
    <row r="666" spans="1:4" hidden="1">
      <c r="A666" s="25" t="s">
        <v>1167</v>
      </c>
      <c r="B666" s="26" t="s">
        <v>2812</v>
      </c>
      <c r="C666" s="26" t="s">
        <v>736</v>
      </c>
      <c r="D666" s="26" t="s">
        <v>2578</v>
      </c>
    </row>
    <row r="667" spans="1:4" hidden="1">
      <c r="A667" s="25" t="s">
        <v>1167</v>
      </c>
      <c r="B667" s="26" t="s">
        <v>2813</v>
      </c>
      <c r="C667" s="26" t="s">
        <v>736</v>
      </c>
      <c r="D667" s="26" t="s">
        <v>2578</v>
      </c>
    </row>
    <row r="668" spans="1:4" hidden="1">
      <c r="A668" s="25" t="s">
        <v>1167</v>
      </c>
      <c r="B668" s="26" t="s">
        <v>2814</v>
      </c>
      <c r="C668" s="26" t="s">
        <v>736</v>
      </c>
      <c r="D668" s="26" t="s">
        <v>2578</v>
      </c>
    </row>
    <row r="669" spans="1:4" hidden="1">
      <c r="A669" s="25" t="s">
        <v>1167</v>
      </c>
      <c r="B669" s="26" t="s">
        <v>2815</v>
      </c>
      <c r="C669" s="26" t="s">
        <v>736</v>
      </c>
      <c r="D669" s="26" t="s">
        <v>2578</v>
      </c>
    </row>
    <row r="670" spans="1:4" hidden="1">
      <c r="A670" s="25" t="s">
        <v>1167</v>
      </c>
      <c r="B670" s="26" t="s">
        <v>2816</v>
      </c>
      <c r="C670" s="26" t="s">
        <v>736</v>
      </c>
      <c r="D670" s="26" t="s">
        <v>2578</v>
      </c>
    </row>
    <row r="671" spans="1:4" hidden="1">
      <c r="A671" s="25" t="s">
        <v>1167</v>
      </c>
      <c r="B671" s="26" t="s">
        <v>2817</v>
      </c>
      <c r="C671" s="26" t="s">
        <v>736</v>
      </c>
      <c r="D671" s="26" t="s">
        <v>2578</v>
      </c>
    </row>
    <row r="672" spans="1:4" hidden="1">
      <c r="A672" s="25" t="s">
        <v>1167</v>
      </c>
      <c r="B672" s="26" t="s">
        <v>1414</v>
      </c>
      <c r="C672" s="26" t="s">
        <v>474</v>
      </c>
      <c r="D672" s="26" t="s">
        <v>474</v>
      </c>
    </row>
    <row r="673" spans="1:4" hidden="1">
      <c r="A673" s="25" t="s">
        <v>1167</v>
      </c>
      <c r="B673" s="26" t="s">
        <v>1417</v>
      </c>
      <c r="C673" s="26" t="s">
        <v>474</v>
      </c>
      <c r="D673" s="26" t="s">
        <v>474</v>
      </c>
    </row>
    <row r="674" spans="1:4" hidden="1">
      <c r="A674" s="25" t="s">
        <v>1167</v>
      </c>
      <c r="B674" s="26" t="s">
        <v>2818</v>
      </c>
      <c r="C674" s="26" t="s">
        <v>1169</v>
      </c>
      <c r="D674" s="26" t="s">
        <v>1169</v>
      </c>
    </row>
    <row r="675" spans="1:4" hidden="1">
      <c r="A675" s="25" t="s">
        <v>1167</v>
      </c>
      <c r="B675" s="26" t="s">
        <v>2819</v>
      </c>
      <c r="C675" s="26" t="s">
        <v>736</v>
      </c>
      <c r="D675" s="26" t="s">
        <v>1169</v>
      </c>
    </row>
    <row r="676" spans="1:4" hidden="1">
      <c r="A676" s="25" t="s">
        <v>1167</v>
      </c>
      <c r="B676" s="26" t="s">
        <v>2820</v>
      </c>
      <c r="C676" s="26" t="s">
        <v>736</v>
      </c>
      <c r="D676" s="26" t="s">
        <v>1169</v>
      </c>
    </row>
    <row r="677" spans="1:4" hidden="1">
      <c r="A677" s="25" t="s">
        <v>1167</v>
      </c>
      <c r="B677" s="26" t="s">
        <v>2821</v>
      </c>
      <c r="C677" s="26" t="s">
        <v>736</v>
      </c>
      <c r="D677" s="26" t="s">
        <v>1169</v>
      </c>
    </row>
    <row r="678" spans="1:4" hidden="1">
      <c r="A678" s="25" t="s">
        <v>1167</v>
      </c>
      <c r="B678" s="26" t="s">
        <v>2822</v>
      </c>
      <c r="C678" s="26" t="s">
        <v>736</v>
      </c>
      <c r="D678" s="26" t="s">
        <v>1169</v>
      </c>
    </row>
    <row r="679" spans="1:4" hidden="1">
      <c r="A679" s="25" t="s">
        <v>1167</v>
      </c>
      <c r="B679" s="26" t="s">
        <v>2823</v>
      </c>
      <c r="C679" s="26" t="s">
        <v>736</v>
      </c>
      <c r="D679" s="26" t="s">
        <v>1169</v>
      </c>
    </row>
    <row r="680" spans="1:4" hidden="1">
      <c r="A680" s="25" t="s">
        <v>1167</v>
      </c>
      <c r="B680" s="26" t="s">
        <v>2824</v>
      </c>
      <c r="C680" s="26" t="s">
        <v>736</v>
      </c>
      <c r="D680" s="26" t="s">
        <v>1169</v>
      </c>
    </row>
    <row r="681" spans="1:4" hidden="1">
      <c r="A681" s="25" t="s">
        <v>1167</v>
      </c>
      <c r="B681" s="26" t="s">
        <v>2825</v>
      </c>
      <c r="C681" s="26" t="s">
        <v>736</v>
      </c>
      <c r="D681" s="26" t="s">
        <v>1169</v>
      </c>
    </row>
    <row r="682" spans="1:4" hidden="1">
      <c r="A682" s="25" t="s">
        <v>1167</v>
      </c>
      <c r="B682" s="26" t="s">
        <v>2826</v>
      </c>
      <c r="C682" s="26" t="s">
        <v>736</v>
      </c>
      <c r="D682" s="26" t="s">
        <v>1169</v>
      </c>
    </row>
    <row r="683" spans="1:4" hidden="1">
      <c r="A683" s="25" t="s">
        <v>1167</v>
      </c>
      <c r="B683" s="26" t="s">
        <v>2827</v>
      </c>
      <c r="C683" s="26" t="s">
        <v>736</v>
      </c>
      <c r="D683" s="26" t="s">
        <v>1169</v>
      </c>
    </row>
    <row r="684" spans="1:4" hidden="1">
      <c r="A684" s="25" t="s">
        <v>1167</v>
      </c>
      <c r="B684" s="26" t="s">
        <v>2828</v>
      </c>
      <c r="C684" s="26" t="s">
        <v>736</v>
      </c>
      <c r="D684" s="26" t="s">
        <v>1169</v>
      </c>
    </row>
    <row r="685" spans="1:4" hidden="1">
      <c r="A685" s="25" t="s">
        <v>1167</v>
      </c>
      <c r="B685" s="26" t="s">
        <v>2829</v>
      </c>
      <c r="C685" s="26" t="s">
        <v>736</v>
      </c>
      <c r="D685" s="26" t="s">
        <v>1169</v>
      </c>
    </row>
    <row r="686" spans="1:4" hidden="1">
      <c r="A686" s="25" t="s">
        <v>1167</v>
      </c>
      <c r="B686" s="26" t="s">
        <v>2830</v>
      </c>
      <c r="C686" s="26" t="s">
        <v>736</v>
      </c>
      <c r="D686" s="26" t="s">
        <v>1169</v>
      </c>
    </row>
    <row r="687" spans="1:4" hidden="1">
      <c r="A687" s="25" t="s">
        <v>1167</v>
      </c>
      <c r="B687" s="26" t="s">
        <v>2831</v>
      </c>
      <c r="C687" s="26" t="s">
        <v>736</v>
      </c>
      <c r="D687" s="26" t="s">
        <v>1169</v>
      </c>
    </row>
    <row r="688" spans="1:4" hidden="1">
      <c r="A688" s="25" t="s">
        <v>1167</v>
      </c>
      <c r="B688" s="26" t="s">
        <v>2832</v>
      </c>
      <c r="C688" s="26" t="s">
        <v>736</v>
      </c>
      <c r="D688" s="26" t="s">
        <v>1169</v>
      </c>
    </row>
    <row r="689" spans="1:4" hidden="1">
      <c r="A689" s="25" t="s">
        <v>1167</v>
      </c>
      <c r="B689" s="26" t="s">
        <v>2833</v>
      </c>
      <c r="C689" s="26" t="s">
        <v>736</v>
      </c>
      <c r="D689" s="26" t="s">
        <v>1169</v>
      </c>
    </row>
    <row r="690" spans="1:4" hidden="1">
      <c r="A690" s="25" t="s">
        <v>1167</v>
      </c>
      <c r="B690" s="26" t="s">
        <v>2834</v>
      </c>
      <c r="C690" s="26" t="s">
        <v>736</v>
      </c>
      <c r="D690" s="26" t="s">
        <v>1169</v>
      </c>
    </row>
    <row r="691" spans="1:4" hidden="1">
      <c r="A691" s="25" t="s">
        <v>1167</v>
      </c>
      <c r="B691" s="26" t="s">
        <v>2835</v>
      </c>
      <c r="C691" s="26" t="s">
        <v>736</v>
      </c>
      <c r="D691" s="26" t="s">
        <v>1169</v>
      </c>
    </row>
    <row r="692" spans="1:4" hidden="1">
      <c r="A692" s="25" t="s">
        <v>1167</v>
      </c>
      <c r="B692" s="26" t="s">
        <v>2836</v>
      </c>
      <c r="C692" s="26" t="s">
        <v>736</v>
      </c>
      <c r="D692" s="26" t="s">
        <v>1169</v>
      </c>
    </row>
    <row r="693" spans="1:4" hidden="1">
      <c r="A693" s="25" t="s">
        <v>1167</v>
      </c>
      <c r="B693" s="26" t="s">
        <v>2837</v>
      </c>
      <c r="C693" s="26" t="s">
        <v>736</v>
      </c>
      <c r="D693" s="26" t="s">
        <v>1169</v>
      </c>
    </row>
    <row r="694" spans="1:4" hidden="1">
      <c r="A694" s="25" t="s">
        <v>1167</v>
      </c>
      <c r="B694" s="26" t="s">
        <v>2838</v>
      </c>
      <c r="C694" s="26" t="s">
        <v>736</v>
      </c>
      <c r="D694" s="26" t="s">
        <v>1169</v>
      </c>
    </row>
    <row r="695" spans="1:4" hidden="1">
      <c r="A695" s="25" t="s">
        <v>1167</v>
      </c>
      <c r="B695" s="26" t="s">
        <v>2839</v>
      </c>
      <c r="C695" s="26" t="s">
        <v>736</v>
      </c>
      <c r="D695" s="26" t="s">
        <v>1169</v>
      </c>
    </row>
    <row r="696" spans="1:4" hidden="1">
      <c r="A696" s="25" t="s">
        <v>1167</v>
      </c>
      <c r="B696" s="26" t="s">
        <v>1420</v>
      </c>
      <c r="C696" s="26" t="s">
        <v>446</v>
      </c>
      <c r="D696" s="26" t="s">
        <v>446</v>
      </c>
    </row>
    <row r="697" spans="1:4" hidden="1">
      <c r="A697" s="25" t="s">
        <v>1167</v>
      </c>
      <c r="B697" s="26" t="s">
        <v>1421</v>
      </c>
      <c r="C697" s="26" t="s">
        <v>736</v>
      </c>
      <c r="D697" s="26" t="s">
        <v>446</v>
      </c>
    </row>
    <row r="698" spans="1:4" hidden="1">
      <c r="A698" s="25" t="s">
        <v>1167</v>
      </c>
      <c r="B698" s="26" t="s">
        <v>1422</v>
      </c>
      <c r="C698" s="26" t="s">
        <v>451</v>
      </c>
      <c r="D698" s="26" t="s">
        <v>451</v>
      </c>
    </row>
    <row r="699" spans="1:4" hidden="1">
      <c r="A699" s="25" t="s">
        <v>1167</v>
      </c>
      <c r="B699" s="26" t="s">
        <v>1423</v>
      </c>
      <c r="C699" s="26" t="s">
        <v>736</v>
      </c>
      <c r="D699" s="26" t="s">
        <v>451</v>
      </c>
    </row>
    <row r="700" spans="1:4" hidden="1">
      <c r="A700" s="25" t="s">
        <v>1167</v>
      </c>
      <c r="B700" s="26" t="s">
        <v>1424</v>
      </c>
      <c r="C700" s="26" t="s">
        <v>451</v>
      </c>
      <c r="D700" s="26" t="s">
        <v>451</v>
      </c>
    </row>
    <row r="701" spans="1:4" hidden="1">
      <c r="A701" s="25" t="s">
        <v>1167</v>
      </c>
      <c r="B701" s="26" t="s">
        <v>1425</v>
      </c>
      <c r="C701" s="26" t="s">
        <v>736</v>
      </c>
      <c r="D701" s="26" t="s">
        <v>451</v>
      </c>
    </row>
    <row r="702" spans="1:4" hidden="1">
      <c r="A702" s="25" t="s">
        <v>1167</v>
      </c>
      <c r="B702" s="26" t="s">
        <v>1426</v>
      </c>
      <c r="C702" s="26" t="s">
        <v>736</v>
      </c>
      <c r="D702" s="26" t="s">
        <v>451</v>
      </c>
    </row>
    <row r="703" spans="1:4" hidden="1">
      <c r="A703" s="25" t="s">
        <v>1167</v>
      </c>
      <c r="B703" s="26" t="s">
        <v>1427</v>
      </c>
      <c r="C703" s="26" t="s">
        <v>451</v>
      </c>
      <c r="D703" s="26" t="s">
        <v>451</v>
      </c>
    </row>
    <row r="704" spans="1:4" hidden="1">
      <c r="A704" s="25" t="s">
        <v>1167</v>
      </c>
      <c r="B704" s="26" t="s">
        <v>1428</v>
      </c>
      <c r="C704" s="26" t="s">
        <v>736</v>
      </c>
      <c r="D704" s="26" t="s">
        <v>451</v>
      </c>
    </row>
    <row r="705" spans="1:4" hidden="1">
      <c r="A705" s="25" t="s">
        <v>1167</v>
      </c>
      <c r="B705" s="26" t="s">
        <v>1429</v>
      </c>
      <c r="C705" s="26" t="s">
        <v>736</v>
      </c>
      <c r="D705" s="26" t="s">
        <v>451</v>
      </c>
    </row>
    <row r="706" spans="1:4" hidden="1">
      <c r="A706" s="25" t="s">
        <v>1167</v>
      </c>
      <c r="B706" s="26" t="s">
        <v>1430</v>
      </c>
      <c r="C706" s="26" t="s">
        <v>1210</v>
      </c>
      <c r="D706" s="26" t="s">
        <v>1210</v>
      </c>
    </row>
    <row r="707" spans="1:4" hidden="1">
      <c r="A707" s="25" t="s">
        <v>1167</v>
      </c>
      <c r="B707" s="26" t="s">
        <v>1431</v>
      </c>
      <c r="C707" s="26" t="s">
        <v>1210</v>
      </c>
      <c r="D707" s="26" t="s">
        <v>1210</v>
      </c>
    </row>
    <row r="708" spans="1:4" hidden="1">
      <c r="A708" s="25" t="s">
        <v>1167</v>
      </c>
      <c r="B708" s="26" t="s">
        <v>1432</v>
      </c>
      <c r="C708" s="26" t="s">
        <v>1210</v>
      </c>
      <c r="D708" s="26" t="s">
        <v>1210</v>
      </c>
    </row>
    <row r="709" spans="1:4" hidden="1">
      <c r="A709" s="25" t="s">
        <v>1167</v>
      </c>
      <c r="B709" s="26" t="s">
        <v>1433</v>
      </c>
      <c r="C709" s="26" t="s">
        <v>530</v>
      </c>
      <c r="D709" s="26" t="s">
        <v>530</v>
      </c>
    </row>
    <row r="710" spans="1:4" hidden="1">
      <c r="A710" s="25" t="s">
        <v>1167</v>
      </c>
      <c r="B710" s="26" t="s">
        <v>1434</v>
      </c>
      <c r="C710" s="26" t="s">
        <v>736</v>
      </c>
      <c r="D710" s="26" t="s">
        <v>530</v>
      </c>
    </row>
    <row r="711" spans="1:4" hidden="1">
      <c r="A711" s="25" t="s">
        <v>1167</v>
      </c>
      <c r="B711" s="26" t="s">
        <v>1435</v>
      </c>
      <c r="C711" s="26" t="s">
        <v>736</v>
      </c>
      <c r="D711" s="26" t="s">
        <v>530</v>
      </c>
    </row>
    <row r="712" spans="1:4" hidden="1">
      <c r="A712" s="25" t="s">
        <v>1167</v>
      </c>
      <c r="B712" s="26" t="s">
        <v>1436</v>
      </c>
      <c r="C712" s="26" t="s">
        <v>736</v>
      </c>
      <c r="D712" s="26" t="s">
        <v>530</v>
      </c>
    </row>
    <row r="713" spans="1:4" hidden="1">
      <c r="A713" s="25" t="s">
        <v>1167</v>
      </c>
      <c r="B713" s="26" t="s">
        <v>1437</v>
      </c>
      <c r="C713" s="26" t="s">
        <v>736</v>
      </c>
      <c r="D713" s="26" t="s">
        <v>530</v>
      </c>
    </row>
    <row r="714" spans="1:4" hidden="1">
      <c r="A714" s="25" t="s">
        <v>1167</v>
      </c>
      <c r="B714" s="26" t="s">
        <v>1438</v>
      </c>
      <c r="C714" s="26" t="s">
        <v>1210</v>
      </c>
      <c r="D714" s="26" t="s">
        <v>1210</v>
      </c>
    </row>
    <row r="715" spans="1:4" hidden="1">
      <c r="A715" s="25" t="s">
        <v>1167</v>
      </c>
      <c r="B715" s="26" t="s">
        <v>1439</v>
      </c>
      <c r="C715" s="26" t="s">
        <v>1210</v>
      </c>
      <c r="D715" s="26" t="s">
        <v>1210</v>
      </c>
    </row>
    <row r="716" spans="1:4" hidden="1">
      <c r="A716" s="25" t="s">
        <v>1167</v>
      </c>
      <c r="B716" s="26" t="s">
        <v>1440</v>
      </c>
      <c r="C716" s="26" t="s">
        <v>451</v>
      </c>
      <c r="D716" s="26" t="s">
        <v>451</v>
      </c>
    </row>
    <row r="717" spans="1:4" hidden="1">
      <c r="A717" s="25" t="s">
        <v>1167</v>
      </c>
      <c r="B717" s="26" t="s">
        <v>1441</v>
      </c>
      <c r="C717" s="26" t="s">
        <v>736</v>
      </c>
      <c r="D717" s="26" t="s">
        <v>451</v>
      </c>
    </row>
    <row r="718" spans="1:4" hidden="1">
      <c r="A718" s="25" t="s">
        <v>1167</v>
      </c>
      <c r="B718" s="26" t="s">
        <v>1442</v>
      </c>
      <c r="C718" s="26" t="s">
        <v>736</v>
      </c>
      <c r="D718" s="26" t="s">
        <v>451</v>
      </c>
    </row>
    <row r="719" spans="1:4" hidden="1">
      <c r="A719" s="25" t="s">
        <v>1167</v>
      </c>
      <c r="B719" s="26" t="s">
        <v>1443</v>
      </c>
      <c r="C719" s="26" t="s">
        <v>736</v>
      </c>
      <c r="D719" s="26" t="s">
        <v>451</v>
      </c>
    </row>
    <row r="720" spans="1:4" hidden="1">
      <c r="A720" s="25" t="s">
        <v>1167</v>
      </c>
      <c r="B720" s="26" t="s">
        <v>1444</v>
      </c>
      <c r="C720" s="26" t="s">
        <v>736</v>
      </c>
      <c r="D720" s="26" t="s">
        <v>451</v>
      </c>
    </row>
    <row r="721" spans="1:4" hidden="1">
      <c r="A721" s="25" t="s">
        <v>1167</v>
      </c>
      <c r="B721" s="26" t="s">
        <v>1445</v>
      </c>
      <c r="C721" s="26" t="s">
        <v>451</v>
      </c>
      <c r="D721" s="26" t="s">
        <v>451</v>
      </c>
    </row>
    <row r="722" spans="1:4" hidden="1">
      <c r="A722" s="25" t="s">
        <v>1167</v>
      </c>
      <c r="B722" s="26" t="s">
        <v>1447</v>
      </c>
      <c r="C722" s="26" t="s">
        <v>736</v>
      </c>
      <c r="D722" s="26" t="s">
        <v>451</v>
      </c>
    </row>
    <row r="723" spans="1:4" hidden="1">
      <c r="A723" s="25" t="s">
        <v>1167</v>
      </c>
      <c r="B723" s="26" t="s">
        <v>1448</v>
      </c>
      <c r="C723" s="26" t="s">
        <v>736</v>
      </c>
      <c r="D723" s="26" t="s">
        <v>451</v>
      </c>
    </row>
    <row r="724" spans="1:4" hidden="1">
      <c r="A724" s="25" t="s">
        <v>1167</v>
      </c>
      <c r="B724" s="26" t="s">
        <v>1449</v>
      </c>
      <c r="C724" s="26" t="s">
        <v>736</v>
      </c>
      <c r="D724" s="26" t="s">
        <v>451</v>
      </c>
    </row>
    <row r="725" spans="1:4" hidden="1">
      <c r="A725" s="25" t="s">
        <v>1167</v>
      </c>
      <c r="B725" s="26" t="s">
        <v>1450</v>
      </c>
      <c r="C725" s="26" t="s">
        <v>736</v>
      </c>
      <c r="D725" s="26" t="s">
        <v>451</v>
      </c>
    </row>
    <row r="726" spans="1:4" hidden="1">
      <c r="A726" s="25" t="s">
        <v>1167</v>
      </c>
      <c r="B726" s="26" t="s">
        <v>1451</v>
      </c>
      <c r="C726" s="26" t="s">
        <v>736</v>
      </c>
      <c r="D726" s="26" t="s">
        <v>451</v>
      </c>
    </row>
    <row r="727" spans="1:4" hidden="1">
      <c r="A727" s="25" t="s">
        <v>1167</v>
      </c>
      <c r="B727" s="26" t="s">
        <v>1452</v>
      </c>
      <c r="C727" s="26" t="s">
        <v>736</v>
      </c>
      <c r="D727" s="26" t="s">
        <v>451</v>
      </c>
    </row>
    <row r="728" spans="1:4" hidden="1">
      <c r="A728" s="25" t="s">
        <v>1167</v>
      </c>
      <c r="B728" s="26" t="s">
        <v>1461</v>
      </c>
      <c r="C728" s="26" t="s">
        <v>451</v>
      </c>
      <c r="D728" s="26" t="s">
        <v>451</v>
      </c>
    </row>
    <row r="729" spans="1:4" hidden="1">
      <c r="A729" s="25" t="s">
        <v>1167</v>
      </c>
      <c r="B729" s="26" t="s">
        <v>1462</v>
      </c>
      <c r="C729" s="26" t="s">
        <v>736</v>
      </c>
      <c r="D729" s="26" t="s">
        <v>451</v>
      </c>
    </row>
    <row r="730" spans="1:4" hidden="1">
      <c r="A730" s="25" t="s">
        <v>1167</v>
      </c>
      <c r="B730" s="26" t="s">
        <v>1463</v>
      </c>
      <c r="C730" s="26" t="s">
        <v>736</v>
      </c>
      <c r="D730" s="26" t="s">
        <v>451</v>
      </c>
    </row>
    <row r="731" spans="1:4" hidden="1">
      <c r="A731" s="25" t="s">
        <v>1167</v>
      </c>
      <c r="B731" s="26" t="s">
        <v>1464</v>
      </c>
      <c r="C731" s="26" t="s">
        <v>736</v>
      </c>
      <c r="D731" s="26" t="s">
        <v>451</v>
      </c>
    </row>
    <row r="732" spans="1:4" hidden="1">
      <c r="A732" s="25" t="s">
        <v>1167</v>
      </c>
      <c r="B732" s="26" t="s">
        <v>1465</v>
      </c>
      <c r="C732" s="26" t="s">
        <v>736</v>
      </c>
      <c r="D732" s="26" t="s">
        <v>451</v>
      </c>
    </row>
    <row r="733" spans="1:4" hidden="1">
      <c r="A733" s="25" t="s">
        <v>1167</v>
      </c>
      <c r="B733" s="26" t="s">
        <v>1466</v>
      </c>
      <c r="C733" s="26" t="s">
        <v>451</v>
      </c>
      <c r="D733" s="26" t="s">
        <v>451</v>
      </c>
    </row>
    <row r="734" spans="1:4" hidden="1">
      <c r="A734" s="25" t="s">
        <v>1167</v>
      </c>
      <c r="B734" s="26" t="s">
        <v>1467</v>
      </c>
      <c r="C734" s="26" t="s">
        <v>736</v>
      </c>
      <c r="D734" s="26" t="s">
        <v>451</v>
      </c>
    </row>
    <row r="735" spans="1:4" hidden="1">
      <c r="A735" s="25" t="s">
        <v>1167</v>
      </c>
      <c r="B735" s="26" t="s">
        <v>1468</v>
      </c>
      <c r="C735" s="26" t="s">
        <v>736</v>
      </c>
      <c r="D735" s="26" t="s">
        <v>451</v>
      </c>
    </row>
    <row r="736" spans="1:4" hidden="1">
      <c r="A736" s="25" t="s">
        <v>1167</v>
      </c>
      <c r="B736" s="26" t="s">
        <v>1469</v>
      </c>
      <c r="C736" s="26" t="s">
        <v>736</v>
      </c>
      <c r="D736" s="26" t="s">
        <v>451</v>
      </c>
    </row>
    <row r="737" spans="1:4" hidden="1">
      <c r="A737" s="25" t="s">
        <v>1167</v>
      </c>
      <c r="B737" s="26" t="s">
        <v>1470</v>
      </c>
      <c r="C737" s="26" t="s">
        <v>736</v>
      </c>
      <c r="D737" s="26" t="s">
        <v>451</v>
      </c>
    </row>
    <row r="738" spans="1:4" hidden="1">
      <c r="A738" s="25" t="s">
        <v>1167</v>
      </c>
      <c r="B738" s="26" t="s">
        <v>1471</v>
      </c>
      <c r="C738" s="26" t="s">
        <v>451</v>
      </c>
      <c r="D738" s="26" t="s">
        <v>451</v>
      </c>
    </row>
    <row r="739" spans="1:4" hidden="1">
      <c r="A739" s="25" t="s">
        <v>1167</v>
      </c>
      <c r="B739" s="26" t="s">
        <v>1472</v>
      </c>
      <c r="C739" s="26" t="s">
        <v>736</v>
      </c>
      <c r="D739" s="26" t="s">
        <v>451</v>
      </c>
    </row>
    <row r="740" spans="1:4" hidden="1">
      <c r="A740" s="25" t="s">
        <v>1167</v>
      </c>
      <c r="B740" s="26" t="s">
        <v>1473</v>
      </c>
      <c r="C740" s="26" t="s">
        <v>736</v>
      </c>
      <c r="D740" s="26" t="s">
        <v>451</v>
      </c>
    </row>
    <row r="741" spans="1:4" hidden="1">
      <c r="A741" s="25" t="s">
        <v>1167</v>
      </c>
      <c r="B741" s="26" t="s">
        <v>1474</v>
      </c>
      <c r="C741" s="26" t="s">
        <v>451</v>
      </c>
      <c r="D741" s="26" t="s">
        <v>451</v>
      </c>
    </row>
    <row r="742" spans="1:4" hidden="1">
      <c r="A742" s="25" t="s">
        <v>1167</v>
      </c>
      <c r="B742" s="26" t="s">
        <v>1475</v>
      </c>
      <c r="C742" s="26" t="s">
        <v>736</v>
      </c>
      <c r="D742" s="26" t="s">
        <v>451</v>
      </c>
    </row>
    <row r="743" spans="1:4" hidden="1">
      <c r="A743" s="25" t="s">
        <v>1167</v>
      </c>
      <c r="B743" s="26" t="s">
        <v>1476</v>
      </c>
      <c r="C743" s="26" t="s">
        <v>736</v>
      </c>
      <c r="D743" s="26" t="s">
        <v>451</v>
      </c>
    </row>
    <row r="744" spans="1:4" hidden="1">
      <c r="A744" s="25" t="s">
        <v>1167</v>
      </c>
      <c r="B744" s="26" t="s">
        <v>1477</v>
      </c>
      <c r="C744" s="26" t="s">
        <v>736</v>
      </c>
      <c r="D744" s="26" t="s">
        <v>451</v>
      </c>
    </row>
    <row r="745" spans="1:4" hidden="1">
      <c r="A745" s="25" t="s">
        <v>1167</v>
      </c>
      <c r="B745" s="26" t="s">
        <v>1478</v>
      </c>
      <c r="C745" s="26" t="s">
        <v>736</v>
      </c>
      <c r="D745" s="26" t="s">
        <v>451</v>
      </c>
    </row>
    <row r="746" spans="1:4" hidden="1">
      <c r="A746" s="25" t="s">
        <v>1167</v>
      </c>
      <c r="B746" s="26" t="s">
        <v>1479</v>
      </c>
      <c r="C746" s="26" t="s">
        <v>736</v>
      </c>
      <c r="D746" s="26" t="s">
        <v>451</v>
      </c>
    </row>
    <row r="747" spans="1:4" hidden="1">
      <c r="A747" s="25" t="s">
        <v>1167</v>
      </c>
      <c r="B747" s="26" t="s">
        <v>1480</v>
      </c>
      <c r="C747" s="26" t="s">
        <v>451</v>
      </c>
      <c r="D747" s="26" t="s">
        <v>451</v>
      </c>
    </row>
    <row r="748" spans="1:4" hidden="1">
      <c r="A748" s="25" t="s">
        <v>1167</v>
      </c>
      <c r="B748" s="26" t="s">
        <v>1481</v>
      </c>
      <c r="C748" s="26" t="s">
        <v>736</v>
      </c>
      <c r="D748" s="26" t="s">
        <v>451</v>
      </c>
    </row>
    <row r="749" spans="1:4" hidden="1">
      <c r="A749" s="25" t="s">
        <v>1167</v>
      </c>
      <c r="B749" s="26" t="s">
        <v>1482</v>
      </c>
      <c r="C749" s="26" t="s">
        <v>736</v>
      </c>
      <c r="D749" s="26" t="s">
        <v>451</v>
      </c>
    </row>
    <row r="750" spans="1:4" hidden="1">
      <c r="A750" s="25" t="s">
        <v>1167</v>
      </c>
      <c r="B750" s="26" t="s">
        <v>1483</v>
      </c>
      <c r="C750" s="26" t="s">
        <v>736</v>
      </c>
      <c r="D750" s="26" t="s">
        <v>451</v>
      </c>
    </row>
    <row r="751" spans="1:4" hidden="1">
      <c r="A751" s="25" t="s">
        <v>1167</v>
      </c>
      <c r="B751" s="26" t="s">
        <v>1484</v>
      </c>
      <c r="C751" s="26" t="s">
        <v>736</v>
      </c>
      <c r="D751" s="26" t="s">
        <v>451</v>
      </c>
    </row>
    <row r="752" spans="1:4" hidden="1">
      <c r="A752" s="25" t="s">
        <v>1167</v>
      </c>
      <c r="B752" s="26" t="s">
        <v>1485</v>
      </c>
      <c r="C752" s="26" t="s">
        <v>451</v>
      </c>
      <c r="D752" s="26" t="s">
        <v>451</v>
      </c>
    </row>
    <row r="753" spans="1:4" hidden="1">
      <c r="A753" s="25" t="s">
        <v>1167</v>
      </c>
      <c r="B753" s="26" t="s">
        <v>1486</v>
      </c>
      <c r="C753" s="26" t="s">
        <v>736</v>
      </c>
      <c r="D753" s="26" t="s">
        <v>451</v>
      </c>
    </row>
    <row r="754" spans="1:4" hidden="1">
      <c r="A754" s="25" t="s">
        <v>1167</v>
      </c>
      <c r="B754" s="26" t="s">
        <v>1487</v>
      </c>
      <c r="C754" s="26" t="s">
        <v>736</v>
      </c>
      <c r="D754" s="26" t="s">
        <v>451</v>
      </c>
    </row>
    <row r="755" spans="1:4" hidden="1">
      <c r="A755" s="25" t="s">
        <v>1167</v>
      </c>
      <c r="B755" s="26" t="s">
        <v>1488</v>
      </c>
      <c r="C755" s="26" t="s">
        <v>736</v>
      </c>
      <c r="D755" s="26" t="s">
        <v>451</v>
      </c>
    </row>
    <row r="756" spans="1:4" hidden="1">
      <c r="A756" s="25" t="s">
        <v>1167</v>
      </c>
      <c r="B756" s="26" t="s">
        <v>1489</v>
      </c>
      <c r="C756" s="26" t="s">
        <v>736</v>
      </c>
      <c r="D756" s="26" t="s">
        <v>451</v>
      </c>
    </row>
    <row r="757" spans="1:4" hidden="1">
      <c r="A757" s="25" t="s">
        <v>1167</v>
      </c>
      <c r="B757" s="26" t="s">
        <v>1490</v>
      </c>
      <c r="C757" s="26" t="s">
        <v>451</v>
      </c>
      <c r="D757" s="26" t="s">
        <v>451</v>
      </c>
    </row>
    <row r="758" spans="1:4" hidden="1">
      <c r="A758" s="25" t="s">
        <v>1167</v>
      </c>
      <c r="B758" s="26" t="s">
        <v>1491</v>
      </c>
      <c r="C758" s="26" t="s">
        <v>736</v>
      </c>
      <c r="D758" s="26" t="s">
        <v>451</v>
      </c>
    </row>
    <row r="759" spans="1:4" hidden="1">
      <c r="A759" s="25" t="s">
        <v>1167</v>
      </c>
      <c r="B759" s="26" t="s">
        <v>1492</v>
      </c>
      <c r="C759" s="26" t="s">
        <v>736</v>
      </c>
      <c r="D759" s="26" t="s">
        <v>451</v>
      </c>
    </row>
    <row r="760" spans="1:4" hidden="1">
      <c r="A760" s="25" t="s">
        <v>1167</v>
      </c>
      <c r="B760" s="26" t="s">
        <v>1493</v>
      </c>
      <c r="C760" s="26" t="s">
        <v>736</v>
      </c>
      <c r="D760" s="26" t="s">
        <v>451</v>
      </c>
    </row>
    <row r="761" spans="1:4" hidden="1">
      <c r="A761" s="25" t="s">
        <v>1167</v>
      </c>
      <c r="B761" s="26" t="s">
        <v>1494</v>
      </c>
      <c r="C761" s="26" t="s">
        <v>736</v>
      </c>
      <c r="D761" s="26" t="s">
        <v>451</v>
      </c>
    </row>
    <row r="762" spans="1:4" hidden="1">
      <c r="A762" s="25" t="s">
        <v>1167</v>
      </c>
      <c r="B762" s="26" t="s">
        <v>1495</v>
      </c>
      <c r="C762" s="26" t="s">
        <v>451</v>
      </c>
      <c r="D762" s="26" t="s">
        <v>451</v>
      </c>
    </row>
    <row r="763" spans="1:4" hidden="1">
      <c r="A763" s="25" t="s">
        <v>1167</v>
      </c>
      <c r="B763" s="26" t="s">
        <v>1496</v>
      </c>
      <c r="C763" s="26" t="s">
        <v>736</v>
      </c>
      <c r="D763" s="26" t="s">
        <v>451</v>
      </c>
    </row>
    <row r="764" spans="1:4" hidden="1">
      <c r="A764" s="25" t="s">
        <v>1167</v>
      </c>
      <c r="B764" s="26" t="s">
        <v>1497</v>
      </c>
      <c r="C764" s="26" t="s">
        <v>736</v>
      </c>
      <c r="D764" s="26" t="s">
        <v>451</v>
      </c>
    </row>
    <row r="765" spans="1:4" hidden="1">
      <c r="A765" s="25" t="s">
        <v>1167</v>
      </c>
      <c r="B765" s="26" t="s">
        <v>1498</v>
      </c>
      <c r="C765" s="26" t="s">
        <v>736</v>
      </c>
      <c r="D765" s="26" t="s">
        <v>451</v>
      </c>
    </row>
    <row r="766" spans="1:4" hidden="1">
      <c r="A766" s="25" t="s">
        <v>1167</v>
      </c>
      <c r="B766" s="26" t="s">
        <v>1499</v>
      </c>
      <c r="C766" s="26" t="s">
        <v>736</v>
      </c>
      <c r="D766" s="26" t="s">
        <v>451</v>
      </c>
    </row>
    <row r="767" spans="1:4" hidden="1">
      <c r="A767" s="25" t="s">
        <v>1167</v>
      </c>
      <c r="B767" s="26" t="s">
        <v>1500</v>
      </c>
      <c r="C767" s="26" t="s">
        <v>451</v>
      </c>
      <c r="D767" s="26" t="s">
        <v>451</v>
      </c>
    </row>
    <row r="768" spans="1:4" hidden="1">
      <c r="A768" s="25" t="s">
        <v>1167</v>
      </c>
      <c r="B768" s="26" t="s">
        <v>1501</v>
      </c>
      <c r="C768" s="26" t="s">
        <v>736</v>
      </c>
      <c r="D768" s="26" t="s">
        <v>451</v>
      </c>
    </row>
    <row r="769" spans="1:4" hidden="1">
      <c r="A769" s="25" t="s">
        <v>1167</v>
      </c>
      <c r="B769" s="26" t="s">
        <v>1502</v>
      </c>
      <c r="C769" s="26" t="s">
        <v>736</v>
      </c>
      <c r="D769" s="26" t="s">
        <v>451</v>
      </c>
    </row>
    <row r="770" spans="1:4" hidden="1">
      <c r="A770" s="25" t="s">
        <v>1167</v>
      </c>
      <c r="B770" s="26" t="s">
        <v>1503</v>
      </c>
      <c r="C770" s="26" t="s">
        <v>736</v>
      </c>
      <c r="D770" s="26" t="s">
        <v>451</v>
      </c>
    </row>
    <row r="771" spans="1:4" hidden="1">
      <c r="A771" s="25" t="s">
        <v>1167</v>
      </c>
      <c r="B771" s="26" t="s">
        <v>1504</v>
      </c>
      <c r="C771" s="26" t="s">
        <v>736</v>
      </c>
      <c r="D771" s="26" t="s">
        <v>451</v>
      </c>
    </row>
    <row r="772" spans="1:4" hidden="1">
      <c r="A772" s="25" t="s">
        <v>1167</v>
      </c>
      <c r="B772" s="26" t="s">
        <v>1505</v>
      </c>
      <c r="C772" s="26" t="s">
        <v>451</v>
      </c>
      <c r="D772" s="26" t="s">
        <v>451</v>
      </c>
    </row>
    <row r="773" spans="1:4" hidden="1">
      <c r="A773" s="25" t="s">
        <v>1167</v>
      </c>
      <c r="B773" s="26" t="s">
        <v>1507</v>
      </c>
      <c r="C773" s="26" t="s">
        <v>736</v>
      </c>
      <c r="D773" s="26" t="s">
        <v>451</v>
      </c>
    </row>
    <row r="774" spans="1:4" hidden="1">
      <c r="A774" s="25" t="s">
        <v>1167</v>
      </c>
      <c r="B774" s="26" t="s">
        <v>1508</v>
      </c>
      <c r="C774" s="26" t="s">
        <v>736</v>
      </c>
      <c r="D774" s="26" t="s">
        <v>451</v>
      </c>
    </row>
    <row r="775" spans="1:4" hidden="1">
      <c r="A775" s="25" t="s">
        <v>1167</v>
      </c>
      <c r="B775" s="26" t="s">
        <v>1509</v>
      </c>
      <c r="C775" s="26" t="s">
        <v>736</v>
      </c>
      <c r="D775" s="26" t="s">
        <v>451</v>
      </c>
    </row>
    <row r="776" spans="1:4" hidden="1">
      <c r="A776" s="25" t="s">
        <v>1167</v>
      </c>
      <c r="B776" s="26" t="s">
        <v>1510</v>
      </c>
      <c r="C776" s="26" t="s">
        <v>451</v>
      </c>
      <c r="D776" s="26" t="s">
        <v>451</v>
      </c>
    </row>
    <row r="777" spans="1:4" hidden="1">
      <c r="A777" s="25" t="s">
        <v>1167</v>
      </c>
      <c r="B777" s="26" t="s">
        <v>1512</v>
      </c>
      <c r="C777" s="26" t="s">
        <v>736</v>
      </c>
      <c r="D777" s="26" t="s">
        <v>451</v>
      </c>
    </row>
    <row r="778" spans="1:4" hidden="1">
      <c r="A778" s="25" t="s">
        <v>1167</v>
      </c>
      <c r="B778" s="26" t="s">
        <v>1513</v>
      </c>
      <c r="C778" s="26" t="s">
        <v>736</v>
      </c>
      <c r="D778" s="26" t="s">
        <v>451</v>
      </c>
    </row>
    <row r="779" spans="1:4" hidden="1">
      <c r="A779" s="25" t="s">
        <v>1167</v>
      </c>
      <c r="B779" s="26" t="s">
        <v>1514</v>
      </c>
      <c r="C779" s="26" t="s">
        <v>736</v>
      </c>
      <c r="D779" s="26" t="s">
        <v>451</v>
      </c>
    </row>
    <row r="780" spans="1:4" hidden="1">
      <c r="A780" s="25" t="s">
        <v>1167</v>
      </c>
      <c r="B780" s="26" t="s">
        <v>1515</v>
      </c>
      <c r="C780" s="26" t="s">
        <v>451</v>
      </c>
      <c r="D780" s="26" t="s">
        <v>451</v>
      </c>
    </row>
    <row r="781" spans="1:4" hidden="1">
      <c r="A781" s="25" t="s">
        <v>1167</v>
      </c>
      <c r="B781" s="26" t="s">
        <v>1517</v>
      </c>
      <c r="C781" s="26" t="s">
        <v>736</v>
      </c>
      <c r="D781" s="26" t="s">
        <v>451</v>
      </c>
    </row>
    <row r="782" spans="1:4" hidden="1">
      <c r="A782" s="25" t="s">
        <v>1167</v>
      </c>
      <c r="B782" s="26" t="s">
        <v>1518</v>
      </c>
      <c r="C782" s="26" t="s">
        <v>736</v>
      </c>
      <c r="D782" s="26" t="s">
        <v>451</v>
      </c>
    </row>
    <row r="783" spans="1:4" hidden="1">
      <c r="A783" s="25" t="s">
        <v>1167</v>
      </c>
      <c r="B783" s="26" t="s">
        <v>1519</v>
      </c>
      <c r="C783" s="26" t="s">
        <v>736</v>
      </c>
      <c r="D783" s="26" t="s">
        <v>451</v>
      </c>
    </row>
    <row r="784" spans="1:4" hidden="1">
      <c r="A784" s="25" t="s">
        <v>1167</v>
      </c>
      <c r="B784" s="26" t="s">
        <v>1520</v>
      </c>
      <c r="C784" s="26" t="s">
        <v>736</v>
      </c>
      <c r="D784" s="26" t="s">
        <v>451</v>
      </c>
    </row>
    <row r="785" spans="1:4" hidden="1">
      <c r="A785" s="25" t="s">
        <v>1167</v>
      </c>
      <c r="B785" s="26" t="s">
        <v>1521</v>
      </c>
      <c r="C785" s="26" t="s">
        <v>736</v>
      </c>
      <c r="D785" s="26" t="s">
        <v>451</v>
      </c>
    </row>
    <row r="786" spans="1:4" hidden="1">
      <c r="A786" s="25" t="s">
        <v>1167</v>
      </c>
      <c r="B786" s="26" t="s">
        <v>1522</v>
      </c>
      <c r="C786" s="26" t="s">
        <v>736</v>
      </c>
      <c r="D786" s="26" t="s">
        <v>451</v>
      </c>
    </row>
    <row r="787" spans="1:4" hidden="1">
      <c r="A787" s="25" t="s">
        <v>1167</v>
      </c>
      <c r="B787" s="26" t="s">
        <v>1523</v>
      </c>
      <c r="C787" s="26" t="s">
        <v>451</v>
      </c>
      <c r="D787" s="26" t="s">
        <v>451</v>
      </c>
    </row>
    <row r="788" spans="1:4" hidden="1">
      <c r="A788" s="25" t="s">
        <v>1167</v>
      </c>
      <c r="B788" s="26" t="s">
        <v>1526</v>
      </c>
      <c r="C788" s="26" t="s">
        <v>736</v>
      </c>
      <c r="D788" s="26" t="s">
        <v>451</v>
      </c>
    </row>
    <row r="789" spans="1:4" hidden="1">
      <c r="A789" s="25" t="s">
        <v>1167</v>
      </c>
      <c r="B789" s="26" t="s">
        <v>1527</v>
      </c>
      <c r="C789" s="26" t="s">
        <v>736</v>
      </c>
      <c r="D789" s="26" t="s">
        <v>451</v>
      </c>
    </row>
    <row r="790" spans="1:4" hidden="1">
      <c r="A790" s="25" t="s">
        <v>1167</v>
      </c>
      <c r="B790" s="26" t="s">
        <v>1528</v>
      </c>
      <c r="C790" s="26" t="s">
        <v>736</v>
      </c>
      <c r="D790" s="26" t="s">
        <v>451</v>
      </c>
    </row>
    <row r="791" spans="1:4" hidden="1">
      <c r="A791" s="25" t="s">
        <v>1167</v>
      </c>
      <c r="B791" s="26" t="s">
        <v>1529</v>
      </c>
      <c r="C791" s="26" t="s">
        <v>736</v>
      </c>
      <c r="D791" s="26" t="s">
        <v>451</v>
      </c>
    </row>
    <row r="792" spans="1:4" hidden="1">
      <c r="A792" s="25" t="s">
        <v>1167</v>
      </c>
      <c r="B792" s="26" t="s">
        <v>1530</v>
      </c>
      <c r="C792" s="26" t="s">
        <v>736</v>
      </c>
      <c r="D792" s="26" t="s">
        <v>451</v>
      </c>
    </row>
    <row r="793" spans="1:4" hidden="1">
      <c r="A793" s="25" t="s">
        <v>1167</v>
      </c>
      <c r="B793" s="26" t="s">
        <v>1531</v>
      </c>
      <c r="C793" s="26" t="s">
        <v>736</v>
      </c>
      <c r="D793" s="26" t="s">
        <v>451</v>
      </c>
    </row>
    <row r="794" spans="1:4" hidden="1">
      <c r="A794" s="25" t="s">
        <v>1167</v>
      </c>
      <c r="B794" s="26" t="s">
        <v>1532</v>
      </c>
      <c r="C794" s="26" t="s">
        <v>530</v>
      </c>
      <c r="D794" s="26" t="s">
        <v>530</v>
      </c>
    </row>
    <row r="795" spans="1:4" hidden="1">
      <c r="A795" s="25" t="s">
        <v>1167</v>
      </c>
      <c r="B795" s="26" t="s">
        <v>1533</v>
      </c>
      <c r="C795" s="26" t="s">
        <v>736</v>
      </c>
      <c r="D795" s="26" t="s">
        <v>530</v>
      </c>
    </row>
    <row r="796" spans="1:4" hidden="1">
      <c r="A796" s="25" t="s">
        <v>1167</v>
      </c>
      <c r="B796" s="26" t="s">
        <v>1534</v>
      </c>
      <c r="C796" s="26" t="s">
        <v>736</v>
      </c>
      <c r="D796" s="26" t="s">
        <v>530</v>
      </c>
    </row>
    <row r="797" spans="1:4" hidden="1">
      <c r="A797" s="25" t="s">
        <v>1167</v>
      </c>
      <c r="B797" s="26" t="s">
        <v>1535</v>
      </c>
      <c r="C797" s="26" t="s">
        <v>736</v>
      </c>
      <c r="D797" s="26" t="s">
        <v>530</v>
      </c>
    </row>
    <row r="798" spans="1:4" hidden="1">
      <c r="A798" s="25" t="s">
        <v>1167</v>
      </c>
      <c r="B798" s="26" t="s">
        <v>1536</v>
      </c>
      <c r="C798" s="26" t="s">
        <v>736</v>
      </c>
      <c r="D798" s="26" t="s">
        <v>530</v>
      </c>
    </row>
    <row r="799" spans="1:4" hidden="1">
      <c r="A799" s="25" t="s">
        <v>1167</v>
      </c>
      <c r="B799" s="26" t="s">
        <v>1537</v>
      </c>
      <c r="C799" s="26" t="s">
        <v>1210</v>
      </c>
      <c r="D799" s="26" t="s">
        <v>1210</v>
      </c>
    </row>
    <row r="800" spans="1:4" hidden="1">
      <c r="A800" s="25" t="s">
        <v>1167</v>
      </c>
      <c r="B800" s="26" t="s">
        <v>2840</v>
      </c>
      <c r="C800" s="26" t="s">
        <v>1169</v>
      </c>
      <c r="D800" s="26" t="s">
        <v>1169</v>
      </c>
    </row>
    <row r="801" spans="1:4" hidden="1">
      <c r="A801" s="25" t="s">
        <v>1167</v>
      </c>
      <c r="B801" s="26" t="s">
        <v>2841</v>
      </c>
      <c r="C801" s="26" t="s">
        <v>1169</v>
      </c>
      <c r="D801" s="26" t="s">
        <v>1169</v>
      </c>
    </row>
    <row r="802" spans="1:4" hidden="1">
      <c r="A802" s="25" t="s">
        <v>1167</v>
      </c>
      <c r="B802" s="26" t="s">
        <v>2842</v>
      </c>
      <c r="C802" s="26" t="s">
        <v>1169</v>
      </c>
      <c r="D802" s="26" t="s">
        <v>1169</v>
      </c>
    </row>
    <row r="803" spans="1:4" hidden="1">
      <c r="A803" s="25" t="s">
        <v>1167</v>
      </c>
      <c r="B803" s="26" t="s">
        <v>2843</v>
      </c>
      <c r="C803" s="26" t="s">
        <v>1169</v>
      </c>
      <c r="D803" s="26" t="s">
        <v>1169</v>
      </c>
    </row>
    <row r="804" spans="1:4" hidden="1">
      <c r="A804" s="25" t="s">
        <v>1167</v>
      </c>
      <c r="B804" s="26" t="s">
        <v>2844</v>
      </c>
      <c r="C804" s="26" t="s">
        <v>1169</v>
      </c>
      <c r="D804" s="26" t="s">
        <v>1169</v>
      </c>
    </row>
    <row r="805" spans="1:4" hidden="1">
      <c r="A805" s="25" t="s">
        <v>1167</v>
      </c>
      <c r="B805" s="26" t="s">
        <v>2845</v>
      </c>
      <c r="C805" s="26" t="s">
        <v>1169</v>
      </c>
      <c r="D805" s="26" t="s">
        <v>1169</v>
      </c>
    </row>
    <row r="806" spans="1:4" hidden="1">
      <c r="A806" s="25" t="s">
        <v>1167</v>
      </c>
      <c r="B806" s="26" t="s">
        <v>1538</v>
      </c>
      <c r="C806" s="26" t="s">
        <v>451</v>
      </c>
      <c r="D806" s="26" t="s">
        <v>451</v>
      </c>
    </row>
    <row r="807" spans="1:4" hidden="1">
      <c r="A807" s="25" t="s">
        <v>1167</v>
      </c>
      <c r="B807" s="26" t="s">
        <v>1539</v>
      </c>
      <c r="C807" s="26" t="s">
        <v>451</v>
      </c>
      <c r="D807" s="26" t="s">
        <v>451</v>
      </c>
    </row>
    <row r="808" spans="1:4" hidden="1">
      <c r="A808" s="25" t="s">
        <v>1167</v>
      </c>
      <c r="B808" s="26" t="s">
        <v>1540</v>
      </c>
      <c r="C808" s="26" t="s">
        <v>736</v>
      </c>
      <c r="D808" s="26" t="s">
        <v>451</v>
      </c>
    </row>
    <row r="809" spans="1:4" hidden="1">
      <c r="A809" s="25" t="s">
        <v>1167</v>
      </c>
      <c r="B809" s="26" t="s">
        <v>1541</v>
      </c>
      <c r="C809" s="26" t="s">
        <v>736</v>
      </c>
      <c r="D809" s="26" t="s">
        <v>451</v>
      </c>
    </row>
    <row r="810" spans="1:4" hidden="1">
      <c r="A810" s="25" t="s">
        <v>1167</v>
      </c>
      <c r="B810" s="26" t="s">
        <v>1542</v>
      </c>
      <c r="C810" s="26" t="s">
        <v>736</v>
      </c>
      <c r="D810" s="26" t="s">
        <v>451</v>
      </c>
    </row>
    <row r="811" spans="1:4" hidden="1">
      <c r="A811" s="25" t="s">
        <v>1167</v>
      </c>
      <c r="B811" s="26" t="s">
        <v>1543</v>
      </c>
      <c r="C811" s="26" t="s">
        <v>736</v>
      </c>
      <c r="D811" s="26" t="s">
        <v>451</v>
      </c>
    </row>
    <row r="812" spans="1:4" hidden="1">
      <c r="A812" s="25" t="s">
        <v>1167</v>
      </c>
      <c r="B812" s="26" t="s">
        <v>1544</v>
      </c>
      <c r="C812" s="26" t="s">
        <v>736</v>
      </c>
      <c r="D812" s="26" t="s">
        <v>451</v>
      </c>
    </row>
    <row r="813" spans="1:4" hidden="1">
      <c r="A813" s="25" t="s">
        <v>1167</v>
      </c>
      <c r="B813" s="26" t="s">
        <v>1545</v>
      </c>
      <c r="C813" s="26" t="s">
        <v>736</v>
      </c>
      <c r="D813" s="26" t="s">
        <v>451</v>
      </c>
    </row>
    <row r="814" spans="1:4" hidden="1">
      <c r="A814" s="25" t="s">
        <v>1167</v>
      </c>
      <c r="B814" s="26" t="s">
        <v>1546</v>
      </c>
      <c r="C814" s="26" t="s">
        <v>736</v>
      </c>
      <c r="D814" s="26" t="s">
        <v>451</v>
      </c>
    </row>
    <row r="815" spans="1:4" hidden="1">
      <c r="A815" s="25" t="s">
        <v>1167</v>
      </c>
      <c r="B815" s="26" t="s">
        <v>1547</v>
      </c>
      <c r="C815" s="26" t="s">
        <v>736</v>
      </c>
      <c r="D815" s="26" t="s">
        <v>451</v>
      </c>
    </row>
    <row r="816" spans="1:4" hidden="1">
      <c r="A816" s="25" t="s">
        <v>1167</v>
      </c>
      <c r="B816" s="26" t="s">
        <v>1548</v>
      </c>
      <c r="C816" s="26" t="s">
        <v>736</v>
      </c>
      <c r="D816" s="26" t="s">
        <v>451</v>
      </c>
    </row>
    <row r="817" spans="1:4" hidden="1">
      <c r="A817" s="25" t="s">
        <v>1167</v>
      </c>
      <c r="B817" s="26" t="s">
        <v>1549</v>
      </c>
      <c r="C817" s="26" t="s">
        <v>736</v>
      </c>
      <c r="D817" s="26" t="s">
        <v>451</v>
      </c>
    </row>
    <row r="818" spans="1:4" hidden="1">
      <c r="A818" s="25" t="s">
        <v>1167</v>
      </c>
      <c r="B818" s="26" t="s">
        <v>1550</v>
      </c>
      <c r="C818" s="26" t="s">
        <v>451</v>
      </c>
      <c r="D818" s="26" t="s">
        <v>451</v>
      </c>
    </row>
    <row r="819" spans="1:4" hidden="1">
      <c r="A819" s="25" t="s">
        <v>1167</v>
      </c>
      <c r="B819" s="26" t="s">
        <v>1551</v>
      </c>
      <c r="C819" s="26" t="s">
        <v>736</v>
      </c>
      <c r="D819" s="26" t="s">
        <v>451</v>
      </c>
    </row>
    <row r="820" spans="1:4" hidden="1">
      <c r="A820" s="25" t="s">
        <v>1167</v>
      </c>
      <c r="B820" s="26" t="s">
        <v>1552</v>
      </c>
      <c r="C820" s="26" t="s">
        <v>736</v>
      </c>
      <c r="D820" s="26" t="s">
        <v>451</v>
      </c>
    </row>
    <row r="821" spans="1:4" hidden="1">
      <c r="A821" s="25" t="s">
        <v>1167</v>
      </c>
      <c r="B821" s="26" t="s">
        <v>1553</v>
      </c>
      <c r="C821" s="26" t="s">
        <v>736</v>
      </c>
      <c r="D821" s="26" t="s">
        <v>451</v>
      </c>
    </row>
    <row r="822" spans="1:4" hidden="1">
      <c r="A822" s="25" t="s">
        <v>1167</v>
      </c>
      <c r="B822" s="26" t="s">
        <v>1554</v>
      </c>
      <c r="C822" s="26" t="s">
        <v>451</v>
      </c>
      <c r="D822" s="26" t="s">
        <v>451</v>
      </c>
    </row>
    <row r="823" spans="1:4" hidden="1">
      <c r="A823" s="25" t="s">
        <v>1167</v>
      </c>
      <c r="B823" s="26" t="s">
        <v>1555</v>
      </c>
      <c r="C823" s="26" t="s">
        <v>736</v>
      </c>
      <c r="D823" s="26" t="s">
        <v>451</v>
      </c>
    </row>
    <row r="824" spans="1:4" hidden="1">
      <c r="A824" s="25" t="s">
        <v>1167</v>
      </c>
      <c r="B824" s="26" t="s">
        <v>1556</v>
      </c>
      <c r="C824" s="26" t="s">
        <v>736</v>
      </c>
      <c r="D824" s="26" t="s">
        <v>451</v>
      </c>
    </row>
    <row r="825" spans="1:4" hidden="1">
      <c r="A825" s="25" t="s">
        <v>1167</v>
      </c>
      <c r="B825" s="26" t="s">
        <v>1557</v>
      </c>
      <c r="C825" s="26" t="s">
        <v>736</v>
      </c>
      <c r="D825" s="26" t="s">
        <v>451</v>
      </c>
    </row>
    <row r="826" spans="1:4" hidden="1">
      <c r="A826" s="25" t="s">
        <v>1167</v>
      </c>
      <c r="B826" s="26" t="s">
        <v>1558</v>
      </c>
      <c r="C826" s="26" t="s">
        <v>736</v>
      </c>
      <c r="D826" s="26" t="s">
        <v>451</v>
      </c>
    </row>
    <row r="827" spans="1:4" hidden="1">
      <c r="A827" s="25" t="s">
        <v>1167</v>
      </c>
      <c r="B827" s="26" t="s">
        <v>1559</v>
      </c>
      <c r="C827" s="26" t="s">
        <v>1210</v>
      </c>
      <c r="D827" s="26" t="s">
        <v>1210</v>
      </c>
    </row>
    <row r="828" spans="1:4" hidden="1">
      <c r="A828" s="25" t="s">
        <v>1167</v>
      </c>
      <c r="B828" s="26" t="s">
        <v>1560</v>
      </c>
      <c r="C828" s="26" t="s">
        <v>1210</v>
      </c>
      <c r="D828" s="26" t="s">
        <v>1210</v>
      </c>
    </row>
    <row r="829" spans="1:4" hidden="1">
      <c r="A829" s="25" t="s">
        <v>1167</v>
      </c>
      <c r="B829" s="26" t="s">
        <v>1561</v>
      </c>
      <c r="C829" s="26" t="s">
        <v>439</v>
      </c>
      <c r="D829" s="26" t="s">
        <v>439</v>
      </c>
    </row>
    <row r="830" spans="1:4" hidden="1">
      <c r="A830" s="25" t="s">
        <v>1167</v>
      </c>
      <c r="B830" s="26" t="s">
        <v>1563</v>
      </c>
      <c r="C830" s="26" t="s">
        <v>736</v>
      </c>
      <c r="D830" s="26" t="s">
        <v>439</v>
      </c>
    </row>
    <row r="831" spans="1:4" hidden="1">
      <c r="A831" s="25" t="s">
        <v>1167</v>
      </c>
      <c r="B831" s="26" t="s">
        <v>1564</v>
      </c>
      <c r="C831" s="26" t="s">
        <v>736</v>
      </c>
      <c r="D831" s="26" t="s">
        <v>439</v>
      </c>
    </row>
    <row r="832" spans="1:4" hidden="1">
      <c r="A832" s="25" t="s">
        <v>1167</v>
      </c>
      <c r="B832" s="26" t="s">
        <v>1565</v>
      </c>
      <c r="C832" s="26" t="s">
        <v>736</v>
      </c>
      <c r="D832" s="26" t="s">
        <v>439</v>
      </c>
    </row>
    <row r="833" spans="1:4" hidden="1">
      <c r="A833" s="25" t="s">
        <v>1167</v>
      </c>
      <c r="B833" s="26" t="s">
        <v>1566</v>
      </c>
      <c r="C833" s="26" t="s">
        <v>439</v>
      </c>
      <c r="D833" s="26" t="s">
        <v>439</v>
      </c>
    </row>
    <row r="834" spans="1:4" hidden="1">
      <c r="A834" s="25" t="s">
        <v>1167</v>
      </c>
      <c r="B834" s="26" t="s">
        <v>1568</v>
      </c>
      <c r="C834" s="26" t="s">
        <v>736</v>
      </c>
      <c r="D834" s="26" t="s">
        <v>439</v>
      </c>
    </row>
    <row r="835" spans="1:4" hidden="1">
      <c r="A835" s="25" t="s">
        <v>1167</v>
      </c>
      <c r="B835" s="26" t="s">
        <v>1569</v>
      </c>
      <c r="C835" s="26" t="s">
        <v>736</v>
      </c>
      <c r="D835" s="26" t="s">
        <v>439</v>
      </c>
    </row>
    <row r="836" spans="1:4" hidden="1">
      <c r="A836" s="25" t="s">
        <v>1167</v>
      </c>
      <c r="B836" s="26" t="s">
        <v>1570</v>
      </c>
      <c r="C836" s="26" t="s">
        <v>736</v>
      </c>
      <c r="D836" s="26" t="s">
        <v>439</v>
      </c>
    </row>
    <row r="837" spans="1:4" hidden="1">
      <c r="A837" s="25" t="s">
        <v>1167</v>
      </c>
      <c r="B837" s="26" t="s">
        <v>1571</v>
      </c>
      <c r="C837" s="26" t="s">
        <v>439</v>
      </c>
      <c r="D837" s="26" t="s">
        <v>439</v>
      </c>
    </row>
    <row r="838" spans="1:4" hidden="1">
      <c r="A838" s="25" t="s">
        <v>1167</v>
      </c>
      <c r="B838" s="26" t="s">
        <v>1573</v>
      </c>
      <c r="C838" s="26" t="s">
        <v>736</v>
      </c>
      <c r="D838" s="26" t="s">
        <v>439</v>
      </c>
    </row>
    <row r="839" spans="1:4" hidden="1">
      <c r="A839" s="25" t="s">
        <v>1167</v>
      </c>
      <c r="B839" s="26" t="s">
        <v>1574</v>
      </c>
      <c r="C839" s="26" t="s">
        <v>736</v>
      </c>
      <c r="D839" s="26" t="s">
        <v>439</v>
      </c>
    </row>
    <row r="840" spans="1:4" hidden="1">
      <c r="A840" s="25" t="s">
        <v>1167</v>
      </c>
      <c r="B840" s="26" t="s">
        <v>1575</v>
      </c>
      <c r="C840" s="26" t="s">
        <v>736</v>
      </c>
      <c r="D840" s="26" t="s">
        <v>439</v>
      </c>
    </row>
    <row r="841" spans="1:4" hidden="1">
      <c r="A841" s="25" t="s">
        <v>1167</v>
      </c>
      <c r="B841" s="26" t="s">
        <v>1576</v>
      </c>
      <c r="C841" s="26" t="s">
        <v>439</v>
      </c>
      <c r="D841" s="26" t="s">
        <v>439</v>
      </c>
    </row>
    <row r="842" spans="1:4" hidden="1">
      <c r="A842" s="25" t="s">
        <v>1167</v>
      </c>
      <c r="B842" s="26" t="s">
        <v>1578</v>
      </c>
      <c r="C842" s="26" t="s">
        <v>736</v>
      </c>
      <c r="D842" s="26" t="s">
        <v>439</v>
      </c>
    </row>
    <row r="843" spans="1:4" hidden="1">
      <c r="A843" s="25" t="s">
        <v>1167</v>
      </c>
      <c r="B843" s="26" t="s">
        <v>1579</v>
      </c>
      <c r="C843" s="26" t="s">
        <v>736</v>
      </c>
      <c r="D843" s="26" t="s">
        <v>439</v>
      </c>
    </row>
    <row r="844" spans="1:4" hidden="1">
      <c r="A844" s="25" t="s">
        <v>1167</v>
      </c>
      <c r="B844" s="26" t="s">
        <v>1580</v>
      </c>
      <c r="C844" s="26" t="s">
        <v>736</v>
      </c>
      <c r="D844" s="26" t="s">
        <v>439</v>
      </c>
    </row>
    <row r="845" spans="1:4" hidden="1">
      <c r="A845" s="25" t="s">
        <v>1167</v>
      </c>
      <c r="B845" s="26" t="s">
        <v>1581</v>
      </c>
      <c r="C845" s="26" t="s">
        <v>439</v>
      </c>
      <c r="D845" s="26" t="s">
        <v>439</v>
      </c>
    </row>
    <row r="846" spans="1:4" hidden="1">
      <c r="A846" s="25" t="s">
        <v>1167</v>
      </c>
      <c r="B846" s="26" t="s">
        <v>1582</v>
      </c>
      <c r="C846" s="26" t="s">
        <v>736</v>
      </c>
      <c r="D846" s="26" t="s">
        <v>439</v>
      </c>
    </row>
    <row r="847" spans="1:4" hidden="1">
      <c r="A847" s="25" t="s">
        <v>1167</v>
      </c>
      <c r="B847" s="26" t="s">
        <v>1583</v>
      </c>
      <c r="C847" s="26" t="s">
        <v>736</v>
      </c>
      <c r="D847" s="26" t="s">
        <v>439</v>
      </c>
    </row>
    <row r="848" spans="1:4" hidden="1">
      <c r="A848" s="25" t="s">
        <v>1167</v>
      </c>
      <c r="B848" s="26" t="s">
        <v>1584</v>
      </c>
      <c r="C848" s="26" t="s">
        <v>736</v>
      </c>
      <c r="D848" s="26" t="s">
        <v>439</v>
      </c>
    </row>
    <row r="849" spans="1:4" hidden="1">
      <c r="A849" s="25" t="s">
        <v>1167</v>
      </c>
      <c r="B849" s="26" t="s">
        <v>1585</v>
      </c>
      <c r="C849" s="26" t="s">
        <v>439</v>
      </c>
      <c r="D849" s="26" t="s">
        <v>439</v>
      </c>
    </row>
    <row r="850" spans="1:4" hidden="1">
      <c r="A850" s="25" t="s">
        <v>1167</v>
      </c>
      <c r="B850" s="26" t="s">
        <v>1586</v>
      </c>
      <c r="C850" s="26" t="s">
        <v>736</v>
      </c>
      <c r="D850" s="26" t="s">
        <v>439</v>
      </c>
    </row>
    <row r="851" spans="1:4" hidden="1">
      <c r="A851" s="25" t="s">
        <v>1167</v>
      </c>
      <c r="B851" s="26" t="s">
        <v>1587</v>
      </c>
      <c r="C851" s="26" t="s">
        <v>736</v>
      </c>
      <c r="D851" s="26" t="s">
        <v>439</v>
      </c>
    </row>
    <row r="852" spans="1:4" hidden="1">
      <c r="A852" s="25" t="s">
        <v>1167</v>
      </c>
      <c r="B852" s="26" t="s">
        <v>1588</v>
      </c>
      <c r="C852" s="26" t="s">
        <v>736</v>
      </c>
      <c r="D852" s="26" t="s">
        <v>439</v>
      </c>
    </row>
    <row r="853" spans="1:4" hidden="1">
      <c r="A853" s="25" t="s">
        <v>1167</v>
      </c>
      <c r="B853" s="26" t="s">
        <v>1589</v>
      </c>
      <c r="C853" s="26" t="s">
        <v>439</v>
      </c>
      <c r="D853" s="26" t="s">
        <v>439</v>
      </c>
    </row>
    <row r="854" spans="1:4" hidden="1">
      <c r="A854" s="25" t="s">
        <v>1167</v>
      </c>
      <c r="B854" s="26" t="s">
        <v>1590</v>
      </c>
      <c r="C854" s="26" t="s">
        <v>736</v>
      </c>
      <c r="D854" s="26" t="s">
        <v>439</v>
      </c>
    </row>
    <row r="855" spans="1:4" hidden="1">
      <c r="A855" s="25" t="s">
        <v>1167</v>
      </c>
      <c r="B855" s="26" t="s">
        <v>1591</v>
      </c>
      <c r="C855" s="26" t="s">
        <v>736</v>
      </c>
      <c r="D855" s="26" t="s">
        <v>439</v>
      </c>
    </row>
    <row r="856" spans="1:4" hidden="1">
      <c r="A856" s="25" t="s">
        <v>1167</v>
      </c>
      <c r="B856" s="26" t="s">
        <v>1592</v>
      </c>
      <c r="C856" s="26" t="s">
        <v>736</v>
      </c>
      <c r="D856" s="26" t="s">
        <v>439</v>
      </c>
    </row>
    <row r="857" spans="1:4" hidden="1">
      <c r="A857" s="25" t="s">
        <v>1167</v>
      </c>
      <c r="B857" s="26" t="s">
        <v>1593</v>
      </c>
      <c r="C857" s="26" t="s">
        <v>439</v>
      </c>
      <c r="D857" s="26" t="s">
        <v>439</v>
      </c>
    </row>
    <row r="858" spans="1:4" hidden="1">
      <c r="A858" s="25" t="s">
        <v>1167</v>
      </c>
      <c r="B858" s="26" t="s">
        <v>1594</v>
      </c>
      <c r="C858" s="26" t="s">
        <v>736</v>
      </c>
      <c r="D858" s="26" t="s">
        <v>439</v>
      </c>
    </row>
    <row r="859" spans="1:4" hidden="1">
      <c r="A859" s="25" t="s">
        <v>1167</v>
      </c>
      <c r="B859" s="26" t="s">
        <v>1595</v>
      </c>
      <c r="C859" s="26" t="s">
        <v>736</v>
      </c>
      <c r="D859" s="26" t="s">
        <v>439</v>
      </c>
    </row>
    <row r="860" spans="1:4" hidden="1">
      <c r="A860" s="25" t="s">
        <v>1167</v>
      </c>
      <c r="B860" s="26" t="s">
        <v>1596</v>
      </c>
      <c r="C860" s="26" t="s">
        <v>736</v>
      </c>
      <c r="D860" s="26" t="s">
        <v>439</v>
      </c>
    </row>
    <row r="861" spans="1:4" hidden="1">
      <c r="A861" s="25" t="s">
        <v>1167</v>
      </c>
      <c r="B861" s="26" t="s">
        <v>1597</v>
      </c>
      <c r="C861" s="26" t="s">
        <v>439</v>
      </c>
      <c r="D861" s="26" t="s">
        <v>439</v>
      </c>
    </row>
    <row r="862" spans="1:4" hidden="1">
      <c r="A862" s="25" t="s">
        <v>1167</v>
      </c>
      <c r="B862" s="26" t="s">
        <v>1598</v>
      </c>
      <c r="C862" s="26" t="s">
        <v>736</v>
      </c>
      <c r="D862" s="26" t="s">
        <v>439</v>
      </c>
    </row>
    <row r="863" spans="1:4" hidden="1">
      <c r="A863" s="25" t="s">
        <v>1167</v>
      </c>
      <c r="B863" s="26" t="s">
        <v>1599</v>
      </c>
      <c r="C863" s="26" t="s">
        <v>736</v>
      </c>
      <c r="D863" s="26" t="s">
        <v>439</v>
      </c>
    </row>
    <row r="864" spans="1:4" hidden="1">
      <c r="A864" s="25" t="s">
        <v>1167</v>
      </c>
      <c r="B864" s="26" t="s">
        <v>1600</v>
      </c>
      <c r="C864" s="26" t="s">
        <v>736</v>
      </c>
      <c r="D864" s="26" t="s">
        <v>439</v>
      </c>
    </row>
    <row r="865" spans="1:4" hidden="1">
      <c r="A865" s="25" t="s">
        <v>1167</v>
      </c>
      <c r="B865" s="26" t="s">
        <v>1601</v>
      </c>
      <c r="C865" s="26" t="s">
        <v>451</v>
      </c>
      <c r="D865" s="26" t="s">
        <v>451</v>
      </c>
    </row>
    <row r="866" spans="1:4" hidden="1">
      <c r="A866" s="25" t="s">
        <v>1167</v>
      </c>
      <c r="B866" s="26" t="s">
        <v>1602</v>
      </c>
      <c r="C866" s="26" t="s">
        <v>736</v>
      </c>
      <c r="D866" s="26" t="s">
        <v>451</v>
      </c>
    </row>
    <row r="867" spans="1:4" hidden="1">
      <c r="A867" s="25" t="s">
        <v>1167</v>
      </c>
      <c r="B867" s="26" t="s">
        <v>1603</v>
      </c>
      <c r="C867" s="26" t="s">
        <v>736</v>
      </c>
      <c r="D867" s="26" t="s">
        <v>451</v>
      </c>
    </row>
    <row r="868" spans="1:4" hidden="1">
      <c r="A868" s="25" t="s">
        <v>1167</v>
      </c>
      <c r="B868" s="26" t="s">
        <v>1604</v>
      </c>
      <c r="C868" s="26" t="s">
        <v>736</v>
      </c>
      <c r="D868" s="26" t="s">
        <v>451</v>
      </c>
    </row>
    <row r="869" spans="1:4" hidden="1">
      <c r="A869" s="25" t="s">
        <v>1167</v>
      </c>
      <c r="B869" s="26" t="s">
        <v>1605</v>
      </c>
      <c r="C869" s="26" t="s">
        <v>736</v>
      </c>
      <c r="D869" s="26" t="s">
        <v>451</v>
      </c>
    </row>
    <row r="870" spans="1:4" hidden="1">
      <c r="A870" s="25" t="s">
        <v>1167</v>
      </c>
      <c r="B870" s="26" t="s">
        <v>1606</v>
      </c>
      <c r="C870" s="26" t="s">
        <v>736</v>
      </c>
      <c r="D870" s="26" t="s">
        <v>451</v>
      </c>
    </row>
    <row r="871" spans="1:4" hidden="1">
      <c r="A871" s="25" t="s">
        <v>1167</v>
      </c>
      <c r="B871" s="26" t="s">
        <v>1607</v>
      </c>
      <c r="C871" s="26" t="s">
        <v>736</v>
      </c>
      <c r="D871" s="26" t="s">
        <v>451</v>
      </c>
    </row>
    <row r="872" spans="1:4" hidden="1">
      <c r="A872" s="25" t="s">
        <v>1167</v>
      </c>
      <c r="B872" s="26" t="s">
        <v>1608</v>
      </c>
      <c r="C872" s="26" t="s">
        <v>451</v>
      </c>
      <c r="D872" s="26" t="s">
        <v>451</v>
      </c>
    </row>
    <row r="873" spans="1:4" hidden="1">
      <c r="A873" s="25" t="s">
        <v>1167</v>
      </c>
      <c r="B873" s="26" t="s">
        <v>1609</v>
      </c>
      <c r="C873" s="26" t="s">
        <v>736</v>
      </c>
      <c r="D873" s="26" t="s">
        <v>451</v>
      </c>
    </row>
    <row r="874" spans="1:4" hidden="1">
      <c r="A874" s="25" t="s">
        <v>1167</v>
      </c>
      <c r="B874" s="26" t="s">
        <v>1610</v>
      </c>
      <c r="C874" s="26" t="s">
        <v>736</v>
      </c>
      <c r="D874" s="26" t="s">
        <v>451</v>
      </c>
    </row>
    <row r="875" spans="1:4" hidden="1">
      <c r="A875" s="25" t="s">
        <v>1167</v>
      </c>
      <c r="B875" s="26" t="s">
        <v>1611</v>
      </c>
      <c r="C875" s="26" t="s">
        <v>736</v>
      </c>
      <c r="D875" s="26" t="s">
        <v>451</v>
      </c>
    </row>
    <row r="876" spans="1:4" hidden="1">
      <c r="A876" s="25" t="s">
        <v>1167</v>
      </c>
      <c r="B876" s="26" t="s">
        <v>1612</v>
      </c>
      <c r="C876" s="26" t="s">
        <v>736</v>
      </c>
      <c r="D876" s="26" t="s">
        <v>451</v>
      </c>
    </row>
    <row r="877" spans="1:4" hidden="1">
      <c r="A877" s="25" t="s">
        <v>1167</v>
      </c>
      <c r="B877" s="26" t="s">
        <v>1613</v>
      </c>
      <c r="C877" s="26" t="s">
        <v>736</v>
      </c>
      <c r="D877" s="26" t="s">
        <v>451</v>
      </c>
    </row>
    <row r="878" spans="1:4" hidden="1">
      <c r="A878" s="25" t="s">
        <v>1167</v>
      </c>
      <c r="B878" s="26" t="s">
        <v>1614</v>
      </c>
      <c r="C878" s="26" t="s">
        <v>736</v>
      </c>
      <c r="D878" s="26" t="s">
        <v>451</v>
      </c>
    </row>
    <row r="879" spans="1:4" hidden="1">
      <c r="A879" s="25" t="s">
        <v>1167</v>
      </c>
      <c r="B879" s="26" t="s">
        <v>528</v>
      </c>
      <c r="C879" s="26" t="s">
        <v>530</v>
      </c>
      <c r="D879" s="26" t="s">
        <v>530</v>
      </c>
    </row>
    <row r="880" spans="1:4" hidden="1">
      <c r="A880" s="25" t="s">
        <v>1167</v>
      </c>
      <c r="B880" s="26" t="s">
        <v>1615</v>
      </c>
      <c r="C880" s="26" t="s">
        <v>736</v>
      </c>
      <c r="D880" s="26" t="s">
        <v>530</v>
      </c>
    </row>
    <row r="881" spans="1:4" hidden="1">
      <c r="A881" s="25" t="s">
        <v>1167</v>
      </c>
      <c r="B881" s="26" t="s">
        <v>1616</v>
      </c>
      <c r="C881" s="26" t="s">
        <v>736</v>
      </c>
      <c r="D881" s="26" t="s">
        <v>530</v>
      </c>
    </row>
    <row r="882" spans="1:4" hidden="1">
      <c r="A882" s="25" t="s">
        <v>1167</v>
      </c>
      <c r="B882" s="26" t="s">
        <v>1617</v>
      </c>
      <c r="C882" s="26" t="s">
        <v>736</v>
      </c>
      <c r="D882" s="26" t="s">
        <v>530</v>
      </c>
    </row>
    <row r="883" spans="1:4" hidden="1">
      <c r="A883" s="25" t="s">
        <v>1167</v>
      </c>
      <c r="B883" s="26" t="s">
        <v>1618</v>
      </c>
      <c r="C883" s="26" t="s">
        <v>736</v>
      </c>
      <c r="D883" s="26" t="s">
        <v>530</v>
      </c>
    </row>
    <row r="884" spans="1:4" hidden="1">
      <c r="A884" s="25" t="s">
        <v>1167</v>
      </c>
      <c r="B884" s="26" t="s">
        <v>1619</v>
      </c>
      <c r="C884" s="26" t="s">
        <v>1210</v>
      </c>
      <c r="D884" s="26" t="s">
        <v>1210</v>
      </c>
    </row>
    <row r="885" spans="1:4" hidden="1">
      <c r="A885" s="25" t="s">
        <v>1167</v>
      </c>
      <c r="B885" s="26" t="s">
        <v>1620</v>
      </c>
      <c r="C885" s="26" t="s">
        <v>1210</v>
      </c>
      <c r="D885" s="26" t="s">
        <v>1210</v>
      </c>
    </row>
    <row r="886" spans="1:4" hidden="1">
      <c r="A886" s="25" t="s">
        <v>1167</v>
      </c>
      <c r="B886" s="26" t="s">
        <v>643</v>
      </c>
      <c r="C886" s="26" t="s">
        <v>474</v>
      </c>
      <c r="D886" s="26" t="s">
        <v>474</v>
      </c>
    </row>
    <row r="887" spans="1:4" hidden="1">
      <c r="A887" s="25" t="s">
        <v>1167</v>
      </c>
      <c r="B887" s="26" t="s">
        <v>1622</v>
      </c>
      <c r="C887" s="26" t="s">
        <v>736</v>
      </c>
      <c r="D887" s="26" t="s">
        <v>474</v>
      </c>
    </row>
    <row r="888" spans="1:4" hidden="1">
      <c r="A888" s="25" t="s">
        <v>1167</v>
      </c>
      <c r="B888" s="26" t="s">
        <v>1623</v>
      </c>
      <c r="C888" s="26" t="s">
        <v>736</v>
      </c>
      <c r="D888" s="26" t="s">
        <v>474</v>
      </c>
    </row>
    <row r="889" spans="1:4" hidden="1">
      <c r="A889" s="25" t="s">
        <v>1167</v>
      </c>
      <c r="B889" s="26" t="s">
        <v>1624</v>
      </c>
      <c r="C889" s="26" t="s">
        <v>736</v>
      </c>
      <c r="D889" s="26" t="s">
        <v>474</v>
      </c>
    </row>
    <row r="890" spans="1:4" hidden="1">
      <c r="A890" s="25" t="s">
        <v>1167</v>
      </c>
      <c r="B890" s="26" t="s">
        <v>646</v>
      </c>
      <c r="C890" s="26" t="s">
        <v>474</v>
      </c>
      <c r="D890" s="26" t="s">
        <v>474</v>
      </c>
    </row>
    <row r="891" spans="1:4" hidden="1">
      <c r="A891" s="25" t="s">
        <v>1167</v>
      </c>
      <c r="B891" s="26" t="s">
        <v>1626</v>
      </c>
      <c r="C891" s="26" t="s">
        <v>736</v>
      </c>
      <c r="D891" s="26" t="s">
        <v>474</v>
      </c>
    </row>
    <row r="892" spans="1:4" hidden="1">
      <c r="A892" s="25" t="s">
        <v>1167</v>
      </c>
      <c r="B892" s="26" t="s">
        <v>1627</v>
      </c>
      <c r="C892" s="26" t="s">
        <v>736</v>
      </c>
      <c r="D892" s="26" t="s">
        <v>474</v>
      </c>
    </row>
    <row r="893" spans="1:4" hidden="1">
      <c r="A893" s="25" t="s">
        <v>1167</v>
      </c>
      <c r="B893" s="26" t="s">
        <v>1628</v>
      </c>
      <c r="C893" s="26" t="s">
        <v>736</v>
      </c>
      <c r="D893" s="26" t="s">
        <v>474</v>
      </c>
    </row>
    <row r="894" spans="1:4" hidden="1">
      <c r="A894" s="25" t="s">
        <v>1167</v>
      </c>
      <c r="B894" s="26" t="s">
        <v>649</v>
      </c>
      <c r="C894" s="26" t="s">
        <v>474</v>
      </c>
      <c r="D894" s="26" t="s">
        <v>474</v>
      </c>
    </row>
    <row r="895" spans="1:4" hidden="1">
      <c r="A895" s="25" t="s">
        <v>1167</v>
      </c>
      <c r="B895" s="26" t="s">
        <v>1630</v>
      </c>
      <c r="C895" s="26" t="s">
        <v>736</v>
      </c>
      <c r="D895" s="26" t="s">
        <v>474</v>
      </c>
    </row>
    <row r="896" spans="1:4" hidden="1">
      <c r="A896" s="25" t="s">
        <v>1167</v>
      </c>
      <c r="B896" s="26" t="s">
        <v>1631</v>
      </c>
      <c r="C896" s="26" t="s">
        <v>736</v>
      </c>
      <c r="D896" s="26" t="s">
        <v>474</v>
      </c>
    </row>
    <row r="897" spans="1:4" hidden="1">
      <c r="A897" s="25" t="s">
        <v>1167</v>
      </c>
      <c r="B897" s="26" t="s">
        <v>1632</v>
      </c>
      <c r="C897" s="26" t="s">
        <v>736</v>
      </c>
      <c r="D897" s="26" t="s">
        <v>474</v>
      </c>
    </row>
    <row r="898" spans="1:4" hidden="1">
      <c r="A898" s="25" t="s">
        <v>1167</v>
      </c>
      <c r="B898" s="26" t="s">
        <v>652</v>
      </c>
      <c r="C898" s="26" t="s">
        <v>474</v>
      </c>
      <c r="D898" s="26" t="s">
        <v>474</v>
      </c>
    </row>
    <row r="899" spans="1:4" hidden="1">
      <c r="A899" s="25" t="s">
        <v>1167</v>
      </c>
      <c r="B899" s="26" t="s">
        <v>1634</v>
      </c>
      <c r="C899" s="26" t="s">
        <v>736</v>
      </c>
      <c r="D899" s="26" t="s">
        <v>474</v>
      </c>
    </row>
    <row r="900" spans="1:4" hidden="1">
      <c r="A900" s="25" t="s">
        <v>1167</v>
      </c>
      <c r="B900" s="26" t="s">
        <v>1635</v>
      </c>
      <c r="C900" s="26" t="s">
        <v>736</v>
      </c>
      <c r="D900" s="26" t="s">
        <v>474</v>
      </c>
    </row>
    <row r="901" spans="1:4" hidden="1">
      <c r="A901" s="25" t="s">
        <v>1167</v>
      </c>
      <c r="B901" s="26" t="s">
        <v>1636</v>
      </c>
      <c r="C901" s="26" t="s">
        <v>736</v>
      </c>
      <c r="D901" s="26" t="s">
        <v>474</v>
      </c>
    </row>
    <row r="902" spans="1:4" hidden="1">
      <c r="A902" s="25" t="s">
        <v>1167</v>
      </c>
      <c r="B902" s="26" t="s">
        <v>655</v>
      </c>
      <c r="C902" s="26" t="s">
        <v>474</v>
      </c>
      <c r="D902" s="26" t="s">
        <v>474</v>
      </c>
    </row>
    <row r="903" spans="1:4" hidden="1">
      <c r="A903" s="25" t="s">
        <v>1167</v>
      </c>
      <c r="B903" s="26" t="s">
        <v>1638</v>
      </c>
      <c r="C903" s="26" t="s">
        <v>736</v>
      </c>
      <c r="D903" s="26" t="s">
        <v>474</v>
      </c>
    </row>
    <row r="904" spans="1:4" hidden="1">
      <c r="A904" s="25" t="s">
        <v>1167</v>
      </c>
      <c r="B904" s="26" t="s">
        <v>1639</v>
      </c>
      <c r="C904" s="26" t="s">
        <v>736</v>
      </c>
      <c r="D904" s="26" t="s">
        <v>474</v>
      </c>
    </row>
    <row r="905" spans="1:4" hidden="1">
      <c r="A905" s="25" t="s">
        <v>1167</v>
      </c>
      <c r="B905" s="26" t="s">
        <v>1640</v>
      </c>
      <c r="C905" s="26" t="s">
        <v>736</v>
      </c>
      <c r="D905" s="26" t="s">
        <v>474</v>
      </c>
    </row>
    <row r="906" spans="1:4" hidden="1">
      <c r="A906" s="25" t="s">
        <v>1167</v>
      </c>
      <c r="B906" s="26" t="s">
        <v>658</v>
      </c>
      <c r="C906" s="26" t="s">
        <v>474</v>
      </c>
      <c r="D906" s="26" t="s">
        <v>474</v>
      </c>
    </row>
    <row r="907" spans="1:4" hidden="1">
      <c r="A907" s="25" t="s">
        <v>1167</v>
      </c>
      <c r="B907" s="26" t="s">
        <v>1642</v>
      </c>
      <c r="C907" s="26" t="s">
        <v>736</v>
      </c>
      <c r="D907" s="26" t="s">
        <v>474</v>
      </c>
    </row>
    <row r="908" spans="1:4" hidden="1">
      <c r="A908" s="25" t="s">
        <v>1167</v>
      </c>
      <c r="B908" s="26" t="s">
        <v>1643</v>
      </c>
      <c r="C908" s="26" t="s">
        <v>736</v>
      </c>
      <c r="D908" s="26" t="s">
        <v>474</v>
      </c>
    </row>
    <row r="909" spans="1:4" hidden="1">
      <c r="A909" s="25" t="s">
        <v>1167</v>
      </c>
      <c r="B909" s="26" t="s">
        <v>1644</v>
      </c>
      <c r="C909" s="26" t="s">
        <v>736</v>
      </c>
      <c r="D909" s="26" t="s">
        <v>474</v>
      </c>
    </row>
    <row r="910" spans="1:4" hidden="1">
      <c r="A910" s="25" t="s">
        <v>1167</v>
      </c>
      <c r="B910" s="26" t="s">
        <v>661</v>
      </c>
      <c r="C910" s="26" t="s">
        <v>474</v>
      </c>
      <c r="D910" s="26" t="s">
        <v>474</v>
      </c>
    </row>
    <row r="911" spans="1:4" hidden="1">
      <c r="A911" s="25" t="s">
        <v>1167</v>
      </c>
      <c r="B911" s="26" t="s">
        <v>1646</v>
      </c>
      <c r="C911" s="26" t="s">
        <v>736</v>
      </c>
      <c r="D911" s="26" t="s">
        <v>474</v>
      </c>
    </row>
    <row r="912" spans="1:4" hidden="1">
      <c r="A912" s="25" t="s">
        <v>1167</v>
      </c>
      <c r="B912" s="26" t="s">
        <v>1647</v>
      </c>
      <c r="C912" s="26" t="s">
        <v>736</v>
      </c>
      <c r="D912" s="26" t="s">
        <v>474</v>
      </c>
    </row>
    <row r="913" spans="1:4" hidden="1">
      <c r="A913" s="25" t="s">
        <v>1167</v>
      </c>
      <c r="B913" s="26" t="s">
        <v>1648</v>
      </c>
      <c r="C913" s="26" t="s">
        <v>736</v>
      </c>
      <c r="D913" s="26" t="s">
        <v>474</v>
      </c>
    </row>
    <row r="914" spans="1:4" hidden="1">
      <c r="A914" s="25" t="s">
        <v>1167</v>
      </c>
      <c r="B914" s="26" t="s">
        <v>664</v>
      </c>
      <c r="C914" s="26" t="s">
        <v>474</v>
      </c>
      <c r="D914" s="26" t="s">
        <v>474</v>
      </c>
    </row>
    <row r="915" spans="1:4" hidden="1">
      <c r="A915" s="25" t="s">
        <v>1167</v>
      </c>
      <c r="B915" s="26" t="s">
        <v>1650</v>
      </c>
      <c r="C915" s="26" t="s">
        <v>736</v>
      </c>
      <c r="D915" s="26" t="s">
        <v>474</v>
      </c>
    </row>
    <row r="916" spans="1:4" hidden="1">
      <c r="A916" s="25" t="s">
        <v>1167</v>
      </c>
      <c r="B916" s="26" t="s">
        <v>1651</v>
      </c>
      <c r="C916" s="26" t="s">
        <v>736</v>
      </c>
      <c r="D916" s="26" t="s">
        <v>474</v>
      </c>
    </row>
    <row r="917" spans="1:4" hidden="1">
      <c r="A917" s="25" t="s">
        <v>1167</v>
      </c>
      <c r="B917" s="26" t="s">
        <v>1652</v>
      </c>
      <c r="C917" s="26" t="s">
        <v>736</v>
      </c>
      <c r="D917" s="26" t="s">
        <v>474</v>
      </c>
    </row>
    <row r="918" spans="1:4" hidden="1">
      <c r="A918" s="25" t="s">
        <v>1167</v>
      </c>
      <c r="B918" s="26" t="s">
        <v>1653</v>
      </c>
      <c r="C918" s="26" t="s">
        <v>474</v>
      </c>
      <c r="D918" s="26" t="s">
        <v>474</v>
      </c>
    </row>
    <row r="919" spans="1:4" hidden="1">
      <c r="A919" s="25" t="s">
        <v>1167</v>
      </c>
      <c r="B919" s="26" t="s">
        <v>1655</v>
      </c>
      <c r="C919" s="26" t="s">
        <v>736</v>
      </c>
      <c r="D919" s="26" t="s">
        <v>474</v>
      </c>
    </row>
    <row r="920" spans="1:4" hidden="1">
      <c r="A920" s="25" t="s">
        <v>1167</v>
      </c>
      <c r="B920" s="26" t="s">
        <v>1656</v>
      </c>
      <c r="C920" s="26" t="s">
        <v>736</v>
      </c>
      <c r="D920" s="26" t="s">
        <v>474</v>
      </c>
    </row>
    <row r="921" spans="1:4" hidden="1">
      <c r="A921" s="25" t="s">
        <v>1167</v>
      </c>
      <c r="B921" s="26" t="s">
        <v>1657</v>
      </c>
      <c r="C921" s="26" t="s">
        <v>736</v>
      </c>
      <c r="D921" s="26" t="s">
        <v>474</v>
      </c>
    </row>
    <row r="922" spans="1:4" hidden="1">
      <c r="A922" s="25" t="s">
        <v>1167</v>
      </c>
      <c r="B922" s="26" t="s">
        <v>1658</v>
      </c>
      <c r="C922" s="26" t="s">
        <v>474</v>
      </c>
      <c r="D922" s="26" t="s">
        <v>474</v>
      </c>
    </row>
    <row r="923" spans="1:4" hidden="1">
      <c r="A923" s="25" t="s">
        <v>1167</v>
      </c>
      <c r="B923" s="26" t="s">
        <v>1660</v>
      </c>
      <c r="C923" s="26" t="s">
        <v>736</v>
      </c>
      <c r="D923" s="26" t="s">
        <v>474</v>
      </c>
    </row>
    <row r="924" spans="1:4" hidden="1">
      <c r="A924" s="25" t="s">
        <v>1167</v>
      </c>
      <c r="B924" s="26" t="s">
        <v>1661</v>
      </c>
      <c r="C924" s="26" t="s">
        <v>736</v>
      </c>
      <c r="D924" s="26" t="s">
        <v>474</v>
      </c>
    </row>
    <row r="925" spans="1:4" hidden="1">
      <c r="A925" s="25" t="s">
        <v>1167</v>
      </c>
      <c r="B925" s="26" t="s">
        <v>1662</v>
      </c>
      <c r="C925" s="26" t="s">
        <v>736</v>
      </c>
      <c r="D925" s="26" t="s">
        <v>474</v>
      </c>
    </row>
    <row r="926" spans="1:4" hidden="1">
      <c r="A926" s="25" t="s">
        <v>1167</v>
      </c>
      <c r="B926" s="26" t="s">
        <v>1663</v>
      </c>
      <c r="C926" s="26" t="s">
        <v>474</v>
      </c>
      <c r="D926" s="26" t="s">
        <v>474</v>
      </c>
    </row>
    <row r="927" spans="1:4" hidden="1">
      <c r="A927" s="25" t="s">
        <v>1167</v>
      </c>
      <c r="B927" s="26" t="s">
        <v>1665</v>
      </c>
      <c r="C927" s="26" t="s">
        <v>736</v>
      </c>
      <c r="D927" s="26" t="s">
        <v>474</v>
      </c>
    </row>
    <row r="928" spans="1:4" hidden="1">
      <c r="A928" s="25" t="s">
        <v>1167</v>
      </c>
      <c r="B928" s="26" t="s">
        <v>1666</v>
      </c>
      <c r="C928" s="26" t="s">
        <v>736</v>
      </c>
      <c r="D928" s="26" t="s">
        <v>474</v>
      </c>
    </row>
    <row r="929" spans="1:4" hidden="1">
      <c r="A929" s="25" t="s">
        <v>1167</v>
      </c>
      <c r="B929" s="26" t="s">
        <v>1667</v>
      </c>
      <c r="C929" s="26" t="s">
        <v>736</v>
      </c>
      <c r="D929" s="26" t="s">
        <v>474</v>
      </c>
    </row>
    <row r="930" spans="1:4" hidden="1">
      <c r="A930" s="25" t="s">
        <v>1167</v>
      </c>
      <c r="B930" s="26" t="s">
        <v>1668</v>
      </c>
      <c r="C930" s="26" t="s">
        <v>474</v>
      </c>
      <c r="D930" s="26" t="s">
        <v>474</v>
      </c>
    </row>
    <row r="931" spans="1:4" hidden="1">
      <c r="A931" s="25" t="s">
        <v>1167</v>
      </c>
      <c r="B931" s="26" t="s">
        <v>1670</v>
      </c>
      <c r="C931" s="26" t="s">
        <v>736</v>
      </c>
      <c r="D931" s="26" t="s">
        <v>474</v>
      </c>
    </row>
    <row r="932" spans="1:4" hidden="1">
      <c r="A932" s="25" t="s">
        <v>1167</v>
      </c>
      <c r="B932" s="26" t="s">
        <v>1671</v>
      </c>
      <c r="C932" s="26" t="s">
        <v>736</v>
      </c>
      <c r="D932" s="26" t="s">
        <v>474</v>
      </c>
    </row>
    <row r="933" spans="1:4" hidden="1">
      <c r="A933" s="25" t="s">
        <v>1167</v>
      </c>
      <c r="B933" s="26" t="s">
        <v>1672</v>
      </c>
      <c r="C933" s="26" t="s">
        <v>736</v>
      </c>
      <c r="D933" s="26" t="s">
        <v>474</v>
      </c>
    </row>
    <row r="934" spans="1:4" hidden="1">
      <c r="A934" s="25" t="s">
        <v>1167</v>
      </c>
      <c r="B934" s="26" t="s">
        <v>1673</v>
      </c>
      <c r="C934" s="26" t="s">
        <v>446</v>
      </c>
      <c r="D934" s="26" t="s">
        <v>446</v>
      </c>
    </row>
    <row r="935" spans="1:4" hidden="1">
      <c r="A935" s="25" t="s">
        <v>1167</v>
      </c>
      <c r="B935" s="26" t="s">
        <v>1675</v>
      </c>
      <c r="C935" s="26" t="s">
        <v>736</v>
      </c>
      <c r="D935" s="26" t="s">
        <v>446</v>
      </c>
    </row>
    <row r="936" spans="1:4" hidden="1">
      <c r="A936" s="25" t="s">
        <v>1167</v>
      </c>
      <c r="B936" s="26" t="s">
        <v>1676</v>
      </c>
      <c r="C936" s="26" t="s">
        <v>736</v>
      </c>
      <c r="D936" s="26" t="s">
        <v>446</v>
      </c>
    </row>
    <row r="937" spans="1:4" hidden="1">
      <c r="A937" s="25" t="s">
        <v>1167</v>
      </c>
      <c r="B937" s="26" t="s">
        <v>1677</v>
      </c>
      <c r="C937" s="26" t="s">
        <v>736</v>
      </c>
      <c r="D937" s="26" t="s">
        <v>446</v>
      </c>
    </row>
    <row r="938" spans="1:4" hidden="1">
      <c r="A938" s="25" t="s">
        <v>1167</v>
      </c>
      <c r="B938" s="26" t="s">
        <v>1678</v>
      </c>
      <c r="C938" s="26" t="s">
        <v>446</v>
      </c>
      <c r="D938" s="26" t="s">
        <v>446</v>
      </c>
    </row>
    <row r="939" spans="1:4" hidden="1">
      <c r="A939" s="25" t="s">
        <v>1167</v>
      </c>
      <c r="B939" s="26" t="s">
        <v>1680</v>
      </c>
      <c r="C939" s="26" t="s">
        <v>736</v>
      </c>
      <c r="D939" s="26" t="s">
        <v>446</v>
      </c>
    </row>
    <row r="940" spans="1:4" hidden="1">
      <c r="A940" s="25" t="s">
        <v>1167</v>
      </c>
      <c r="B940" s="26" t="s">
        <v>1681</v>
      </c>
      <c r="C940" s="26" t="s">
        <v>736</v>
      </c>
      <c r="D940" s="26" t="s">
        <v>446</v>
      </c>
    </row>
    <row r="941" spans="1:4" hidden="1">
      <c r="A941" s="25" t="s">
        <v>1167</v>
      </c>
      <c r="B941" s="26" t="s">
        <v>1682</v>
      </c>
      <c r="C941" s="26" t="s">
        <v>736</v>
      </c>
      <c r="D941" s="26" t="s">
        <v>446</v>
      </c>
    </row>
    <row r="942" spans="1:4" hidden="1">
      <c r="A942" s="25" t="s">
        <v>1167</v>
      </c>
      <c r="B942" s="26" t="s">
        <v>1683</v>
      </c>
      <c r="C942" s="26" t="s">
        <v>451</v>
      </c>
      <c r="D942" s="26" t="s">
        <v>451</v>
      </c>
    </row>
    <row r="943" spans="1:4" hidden="1">
      <c r="A943" s="25" t="s">
        <v>1167</v>
      </c>
      <c r="B943" s="26" t="s">
        <v>1684</v>
      </c>
      <c r="C943" s="26" t="s">
        <v>736</v>
      </c>
      <c r="D943" s="26" t="s">
        <v>451</v>
      </c>
    </row>
    <row r="944" spans="1:4" hidden="1">
      <c r="A944" s="25" t="s">
        <v>1167</v>
      </c>
      <c r="B944" s="26" t="s">
        <v>1685</v>
      </c>
      <c r="C944" s="26" t="s">
        <v>736</v>
      </c>
      <c r="D944" s="26" t="s">
        <v>451</v>
      </c>
    </row>
    <row r="945" spans="1:4" hidden="1">
      <c r="A945" s="25" t="s">
        <v>1167</v>
      </c>
      <c r="B945" s="26" t="s">
        <v>1686</v>
      </c>
      <c r="C945" s="26" t="s">
        <v>451</v>
      </c>
      <c r="D945" s="26" t="s">
        <v>451</v>
      </c>
    </row>
    <row r="946" spans="1:4" hidden="1">
      <c r="A946" s="25" t="s">
        <v>1167</v>
      </c>
      <c r="B946" s="26" t="s">
        <v>1687</v>
      </c>
      <c r="C946" s="26" t="s">
        <v>736</v>
      </c>
      <c r="D946" s="26" t="s">
        <v>451</v>
      </c>
    </row>
    <row r="947" spans="1:4" hidden="1">
      <c r="A947" s="25" t="s">
        <v>1167</v>
      </c>
      <c r="B947" s="26" t="s">
        <v>1688</v>
      </c>
      <c r="C947" s="26" t="s">
        <v>736</v>
      </c>
      <c r="D947" s="26" t="s">
        <v>451</v>
      </c>
    </row>
    <row r="948" spans="1:4" hidden="1">
      <c r="A948" s="25" t="s">
        <v>1167</v>
      </c>
      <c r="B948" s="26" t="s">
        <v>1689</v>
      </c>
      <c r="C948" s="26" t="s">
        <v>451</v>
      </c>
      <c r="D948" s="26" t="s">
        <v>451</v>
      </c>
    </row>
    <row r="949" spans="1:4" hidden="1">
      <c r="A949" s="25" t="s">
        <v>1167</v>
      </c>
      <c r="B949" s="26" t="s">
        <v>1690</v>
      </c>
      <c r="C949" s="26" t="s">
        <v>736</v>
      </c>
      <c r="D949" s="26" t="s">
        <v>451</v>
      </c>
    </row>
    <row r="950" spans="1:4" hidden="1">
      <c r="A950" s="25" t="s">
        <v>1167</v>
      </c>
      <c r="B950" s="26" t="s">
        <v>1691</v>
      </c>
      <c r="C950" s="26" t="s">
        <v>736</v>
      </c>
      <c r="D950" s="26" t="s">
        <v>451</v>
      </c>
    </row>
    <row r="951" spans="1:4" hidden="1">
      <c r="A951" s="25" t="s">
        <v>1167</v>
      </c>
      <c r="B951" s="26" t="s">
        <v>1692</v>
      </c>
      <c r="C951" s="26" t="s">
        <v>451</v>
      </c>
      <c r="D951" s="26" t="s">
        <v>451</v>
      </c>
    </row>
    <row r="952" spans="1:4" hidden="1">
      <c r="A952" s="25" t="s">
        <v>1167</v>
      </c>
      <c r="B952" s="26" t="s">
        <v>1693</v>
      </c>
      <c r="C952" s="26" t="s">
        <v>736</v>
      </c>
      <c r="D952" s="26" t="s">
        <v>451</v>
      </c>
    </row>
    <row r="953" spans="1:4" hidden="1">
      <c r="A953" s="25" t="s">
        <v>1167</v>
      </c>
      <c r="B953" s="26" t="s">
        <v>1694</v>
      </c>
      <c r="C953" s="26" t="s">
        <v>736</v>
      </c>
      <c r="D953" s="26" t="s">
        <v>451</v>
      </c>
    </row>
    <row r="954" spans="1:4" hidden="1">
      <c r="A954" s="25" t="s">
        <v>1167</v>
      </c>
      <c r="B954" s="26" t="s">
        <v>1695</v>
      </c>
      <c r="C954" s="26" t="s">
        <v>451</v>
      </c>
      <c r="D954" s="26" t="s">
        <v>451</v>
      </c>
    </row>
    <row r="955" spans="1:4" hidden="1">
      <c r="A955" s="25" t="s">
        <v>1167</v>
      </c>
      <c r="B955" s="26" t="s">
        <v>1696</v>
      </c>
      <c r="C955" s="26" t="s">
        <v>736</v>
      </c>
      <c r="D955" s="26" t="s">
        <v>451</v>
      </c>
    </row>
    <row r="956" spans="1:4" hidden="1">
      <c r="A956" s="25" t="s">
        <v>1167</v>
      </c>
      <c r="B956" s="26" t="s">
        <v>1697</v>
      </c>
      <c r="C956" s="26" t="s">
        <v>736</v>
      </c>
      <c r="D956" s="26" t="s">
        <v>451</v>
      </c>
    </row>
    <row r="957" spans="1:4" hidden="1">
      <c r="A957" s="25" t="s">
        <v>1167</v>
      </c>
      <c r="B957" s="26" t="s">
        <v>1698</v>
      </c>
      <c r="C957" s="26" t="s">
        <v>451</v>
      </c>
      <c r="D957" s="26" t="s">
        <v>451</v>
      </c>
    </row>
    <row r="958" spans="1:4" hidden="1">
      <c r="A958" s="25" t="s">
        <v>1167</v>
      </c>
      <c r="B958" s="26" t="s">
        <v>1699</v>
      </c>
      <c r="C958" s="26" t="s">
        <v>736</v>
      </c>
      <c r="D958" s="26" t="s">
        <v>451</v>
      </c>
    </row>
    <row r="959" spans="1:4" hidden="1">
      <c r="A959" s="25" t="s">
        <v>1167</v>
      </c>
      <c r="B959" s="26" t="s">
        <v>1700</v>
      </c>
      <c r="C959" s="26" t="s">
        <v>736</v>
      </c>
      <c r="D959" s="26" t="s">
        <v>451</v>
      </c>
    </row>
    <row r="960" spans="1:4" hidden="1">
      <c r="A960" s="25" t="s">
        <v>1167</v>
      </c>
      <c r="B960" s="26" t="s">
        <v>1701</v>
      </c>
      <c r="C960" s="26" t="s">
        <v>451</v>
      </c>
      <c r="D960" s="26" t="s">
        <v>451</v>
      </c>
    </row>
    <row r="961" spans="1:4" hidden="1">
      <c r="A961" s="25" t="s">
        <v>1167</v>
      </c>
      <c r="B961" s="26" t="s">
        <v>1702</v>
      </c>
      <c r="C961" s="26" t="s">
        <v>736</v>
      </c>
      <c r="D961" s="26" t="s">
        <v>451</v>
      </c>
    </row>
    <row r="962" spans="1:4" hidden="1">
      <c r="A962" s="25" t="s">
        <v>1167</v>
      </c>
      <c r="B962" s="26" t="s">
        <v>1703</v>
      </c>
      <c r="C962" s="26" t="s">
        <v>736</v>
      </c>
      <c r="D962" s="26" t="s">
        <v>451</v>
      </c>
    </row>
    <row r="963" spans="1:4" hidden="1">
      <c r="A963" s="25" t="s">
        <v>1167</v>
      </c>
      <c r="B963" s="26" t="s">
        <v>1704</v>
      </c>
      <c r="C963" s="26" t="s">
        <v>736</v>
      </c>
      <c r="D963" s="26" t="s">
        <v>451</v>
      </c>
    </row>
    <row r="964" spans="1:4" hidden="1">
      <c r="A964" s="25" t="s">
        <v>1167</v>
      </c>
      <c r="B964" s="26" t="s">
        <v>1705</v>
      </c>
      <c r="C964" s="26" t="s">
        <v>736</v>
      </c>
      <c r="D964" s="26" t="s">
        <v>451</v>
      </c>
    </row>
    <row r="965" spans="1:4" hidden="1">
      <c r="A965" s="25" t="s">
        <v>1167</v>
      </c>
      <c r="B965" s="26" t="s">
        <v>1706</v>
      </c>
      <c r="C965" s="26" t="s">
        <v>736</v>
      </c>
      <c r="D965" s="26" t="s">
        <v>451</v>
      </c>
    </row>
    <row r="966" spans="1:4" hidden="1">
      <c r="A966" s="25" t="s">
        <v>1167</v>
      </c>
      <c r="B966" s="26" t="s">
        <v>1707</v>
      </c>
      <c r="C966" s="26" t="s">
        <v>736</v>
      </c>
      <c r="D966" s="26" t="s">
        <v>451</v>
      </c>
    </row>
    <row r="967" spans="1:4" hidden="1">
      <c r="A967" s="25" t="s">
        <v>1167</v>
      </c>
      <c r="B967" s="26" t="s">
        <v>1708</v>
      </c>
      <c r="C967" s="26" t="s">
        <v>451</v>
      </c>
      <c r="D967" s="26" t="s">
        <v>451</v>
      </c>
    </row>
    <row r="968" spans="1:4" hidden="1">
      <c r="A968" s="25" t="s">
        <v>1167</v>
      </c>
      <c r="B968" s="26" t="s">
        <v>1709</v>
      </c>
      <c r="C968" s="26" t="s">
        <v>736</v>
      </c>
      <c r="D968" s="26" t="s">
        <v>451</v>
      </c>
    </row>
    <row r="969" spans="1:4" hidden="1">
      <c r="A969" s="25" t="s">
        <v>1167</v>
      </c>
      <c r="B969" s="26" t="s">
        <v>1710</v>
      </c>
      <c r="C969" s="26" t="s">
        <v>736</v>
      </c>
      <c r="D969" s="26" t="s">
        <v>451</v>
      </c>
    </row>
    <row r="970" spans="1:4" hidden="1">
      <c r="A970" s="25" t="s">
        <v>1167</v>
      </c>
      <c r="B970" s="26" t="s">
        <v>1711</v>
      </c>
      <c r="C970" s="26" t="s">
        <v>736</v>
      </c>
      <c r="D970" s="26" t="s">
        <v>451</v>
      </c>
    </row>
    <row r="971" spans="1:4" hidden="1">
      <c r="A971" s="25" t="s">
        <v>1167</v>
      </c>
      <c r="B971" s="26" t="s">
        <v>1712</v>
      </c>
      <c r="C971" s="26" t="s">
        <v>736</v>
      </c>
      <c r="D971" s="26" t="s">
        <v>451</v>
      </c>
    </row>
    <row r="972" spans="1:4" hidden="1">
      <c r="A972" s="25" t="s">
        <v>1167</v>
      </c>
      <c r="B972" s="26" t="s">
        <v>1713</v>
      </c>
      <c r="C972" s="26" t="s">
        <v>451</v>
      </c>
      <c r="D972" s="26" t="s">
        <v>451</v>
      </c>
    </row>
    <row r="973" spans="1:4" hidden="1">
      <c r="A973" s="25" t="s">
        <v>1167</v>
      </c>
      <c r="B973" s="26" t="s">
        <v>1714</v>
      </c>
      <c r="C973" s="26" t="s">
        <v>736</v>
      </c>
      <c r="D973" s="26" t="s">
        <v>451</v>
      </c>
    </row>
    <row r="974" spans="1:4" hidden="1">
      <c r="A974" s="25" t="s">
        <v>1167</v>
      </c>
      <c r="B974" s="26" t="s">
        <v>1715</v>
      </c>
      <c r="C974" s="26" t="s">
        <v>736</v>
      </c>
      <c r="D974" s="26" t="s">
        <v>451</v>
      </c>
    </row>
    <row r="975" spans="1:4" hidden="1">
      <c r="A975" s="25" t="s">
        <v>1167</v>
      </c>
      <c r="B975" s="26" t="s">
        <v>1716</v>
      </c>
      <c r="C975" s="26" t="s">
        <v>736</v>
      </c>
      <c r="D975" s="26" t="s">
        <v>451</v>
      </c>
    </row>
    <row r="976" spans="1:4" hidden="1">
      <c r="A976" s="25" t="s">
        <v>1167</v>
      </c>
      <c r="B976" s="26" t="s">
        <v>1717</v>
      </c>
      <c r="C976" s="26" t="s">
        <v>451</v>
      </c>
      <c r="D976" s="26" t="s">
        <v>451</v>
      </c>
    </row>
    <row r="977" spans="1:4" hidden="1">
      <c r="A977" s="25" t="s">
        <v>1167</v>
      </c>
      <c r="B977" s="26" t="s">
        <v>1718</v>
      </c>
      <c r="C977" s="26" t="s">
        <v>736</v>
      </c>
      <c r="D977" s="26" t="s">
        <v>451</v>
      </c>
    </row>
    <row r="978" spans="1:4" hidden="1">
      <c r="A978" s="25" t="s">
        <v>1167</v>
      </c>
      <c r="B978" s="26" t="s">
        <v>1719</v>
      </c>
      <c r="C978" s="26" t="s">
        <v>736</v>
      </c>
      <c r="D978" s="26" t="s">
        <v>451</v>
      </c>
    </row>
    <row r="979" spans="1:4" hidden="1">
      <c r="A979" s="25" t="s">
        <v>1167</v>
      </c>
      <c r="B979" s="26" t="s">
        <v>1720</v>
      </c>
      <c r="C979" s="26" t="s">
        <v>736</v>
      </c>
      <c r="D979" s="26" t="s">
        <v>451</v>
      </c>
    </row>
    <row r="980" spans="1:4" hidden="1">
      <c r="A980" s="25" t="s">
        <v>1167</v>
      </c>
      <c r="B980" s="26" t="s">
        <v>1721</v>
      </c>
      <c r="C980" s="26" t="s">
        <v>530</v>
      </c>
      <c r="D980" s="26" t="s">
        <v>530</v>
      </c>
    </row>
    <row r="981" spans="1:4" hidden="1">
      <c r="A981" s="25" t="s">
        <v>1167</v>
      </c>
      <c r="B981" s="26" t="s">
        <v>1722</v>
      </c>
      <c r="C981" s="26" t="s">
        <v>736</v>
      </c>
      <c r="D981" s="26" t="s">
        <v>530</v>
      </c>
    </row>
    <row r="982" spans="1:4" hidden="1">
      <c r="A982" s="25" t="s">
        <v>1167</v>
      </c>
      <c r="B982" s="26" t="s">
        <v>1723</v>
      </c>
      <c r="C982" s="26" t="s">
        <v>736</v>
      </c>
      <c r="D982" s="26" t="s">
        <v>530</v>
      </c>
    </row>
    <row r="983" spans="1:4" hidden="1">
      <c r="A983" s="25" t="s">
        <v>1167</v>
      </c>
      <c r="B983" s="26" t="s">
        <v>1724</v>
      </c>
      <c r="C983" s="26" t="s">
        <v>736</v>
      </c>
      <c r="D983" s="26" t="s">
        <v>530</v>
      </c>
    </row>
    <row r="984" spans="1:4" hidden="1">
      <c r="A984" s="25" t="s">
        <v>1167</v>
      </c>
      <c r="B984" s="26" t="s">
        <v>1725</v>
      </c>
      <c r="C984" s="26" t="s">
        <v>736</v>
      </c>
      <c r="D984" s="26" t="s">
        <v>530</v>
      </c>
    </row>
    <row r="985" spans="1:4" hidden="1">
      <c r="A985" s="25" t="s">
        <v>1167</v>
      </c>
      <c r="B985" s="26" t="s">
        <v>1726</v>
      </c>
      <c r="C985" s="26" t="s">
        <v>1210</v>
      </c>
      <c r="D985" s="26" t="s">
        <v>1210</v>
      </c>
    </row>
    <row r="986" spans="1:4" hidden="1">
      <c r="A986" s="25" t="s">
        <v>1167</v>
      </c>
      <c r="B986" s="26" t="s">
        <v>1727</v>
      </c>
      <c r="C986" s="26" t="s">
        <v>451</v>
      </c>
      <c r="D986" s="26" t="s">
        <v>451</v>
      </c>
    </row>
    <row r="987" spans="1:4" hidden="1">
      <c r="A987" s="25" t="s">
        <v>1167</v>
      </c>
      <c r="B987" s="26" t="s">
        <v>1728</v>
      </c>
      <c r="C987" s="26" t="s">
        <v>736</v>
      </c>
      <c r="D987" s="26" t="s">
        <v>451</v>
      </c>
    </row>
    <row r="988" spans="1:4" hidden="1">
      <c r="A988" s="25" t="s">
        <v>1167</v>
      </c>
      <c r="B988" s="26" t="s">
        <v>572</v>
      </c>
      <c r="C988" s="26" t="s">
        <v>1210</v>
      </c>
      <c r="D988" s="26" t="s">
        <v>1210</v>
      </c>
    </row>
    <row r="989" spans="1:4" hidden="1">
      <c r="A989" s="25" t="s">
        <v>1167</v>
      </c>
      <c r="B989" s="26" t="s">
        <v>1729</v>
      </c>
      <c r="C989" s="26" t="s">
        <v>446</v>
      </c>
      <c r="D989" s="26" t="s">
        <v>446</v>
      </c>
    </row>
    <row r="990" spans="1:4" hidden="1">
      <c r="A990" s="25" t="s">
        <v>1167</v>
      </c>
      <c r="B990" s="26" t="s">
        <v>1730</v>
      </c>
      <c r="C990" s="26" t="s">
        <v>461</v>
      </c>
      <c r="D990" s="26" t="s">
        <v>461</v>
      </c>
    </row>
    <row r="991" spans="1:4" hidden="1">
      <c r="A991" s="25" t="s">
        <v>1167</v>
      </c>
      <c r="B991" s="26" t="s">
        <v>1731</v>
      </c>
      <c r="C991" s="26" t="s">
        <v>461</v>
      </c>
      <c r="D991" s="26" t="s">
        <v>461</v>
      </c>
    </row>
    <row r="992" spans="1:4" hidden="1">
      <c r="A992" s="25" t="s">
        <v>1167</v>
      </c>
      <c r="B992" s="26" t="s">
        <v>1732</v>
      </c>
      <c r="C992" s="26" t="s">
        <v>451</v>
      </c>
      <c r="D992" s="26" t="s">
        <v>451</v>
      </c>
    </row>
    <row r="993" spans="1:4" hidden="1">
      <c r="A993" s="25" t="s">
        <v>1167</v>
      </c>
      <c r="B993" s="26" t="s">
        <v>1733</v>
      </c>
      <c r="C993" s="26" t="s">
        <v>451</v>
      </c>
      <c r="D993" s="26" t="s">
        <v>451</v>
      </c>
    </row>
    <row r="994" spans="1:4" hidden="1">
      <c r="A994" s="25" t="s">
        <v>1167</v>
      </c>
      <c r="B994" s="26" t="s">
        <v>1734</v>
      </c>
      <c r="C994" s="26" t="s">
        <v>451</v>
      </c>
      <c r="D994" s="26" t="s">
        <v>451</v>
      </c>
    </row>
    <row r="995" spans="1:4" hidden="1">
      <c r="A995" s="25" t="s">
        <v>1167</v>
      </c>
      <c r="B995" s="26" t="s">
        <v>1735</v>
      </c>
      <c r="C995" s="26" t="s">
        <v>451</v>
      </c>
      <c r="D995" s="26" t="s">
        <v>451</v>
      </c>
    </row>
    <row r="996" spans="1:4" hidden="1">
      <c r="A996" s="25" t="s">
        <v>1167</v>
      </c>
      <c r="B996" s="26" t="s">
        <v>1736</v>
      </c>
      <c r="C996" s="26" t="s">
        <v>451</v>
      </c>
      <c r="D996" s="26" t="s">
        <v>451</v>
      </c>
    </row>
    <row r="997" spans="1:4" hidden="1">
      <c r="A997" s="25" t="s">
        <v>1167</v>
      </c>
      <c r="B997" s="26" t="s">
        <v>1737</v>
      </c>
      <c r="C997" s="26" t="s">
        <v>451</v>
      </c>
      <c r="D997" s="26" t="s">
        <v>451</v>
      </c>
    </row>
    <row r="998" spans="1:4" hidden="1">
      <c r="A998" s="25" t="s">
        <v>1167</v>
      </c>
      <c r="B998" s="26" t="s">
        <v>1738</v>
      </c>
      <c r="C998" s="26" t="s">
        <v>451</v>
      </c>
      <c r="D998" s="26" t="s">
        <v>451</v>
      </c>
    </row>
    <row r="999" spans="1:4" hidden="1">
      <c r="A999" s="25" t="s">
        <v>1167</v>
      </c>
      <c r="B999" s="26" t="s">
        <v>1739</v>
      </c>
      <c r="C999" s="26" t="s">
        <v>451</v>
      </c>
      <c r="D999" s="26" t="s">
        <v>451</v>
      </c>
    </row>
    <row r="1000" spans="1:4" hidden="1">
      <c r="A1000" s="25" t="s">
        <v>1167</v>
      </c>
      <c r="B1000" s="26" t="s">
        <v>1740</v>
      </c>
      <c r="C1000" s="26" t="s">
        <v>451</v>
      </c>
      <c r="D1000" s="26" t="s">
        <v>451</v>
      </c>
    </row>
    <row r="1001" spans="1:4" hidden="1">
      <c r="A1001" s="25" t="s">
        <v>1167</v>
      </c>
      <c r="B1001" s="26" t="s">
        <v>1741</v>
      </c>
      <c r="C1001" s="26" t="s">
        <v>451</v>
      </c>
      <c r="D1001" s="26" t="s">
        <v>451</v>
      </c>
    </row>
    <row r="1002" spans="1:4" hidden="1">
      <c r="A1002" s="25" t="s">
        <v>1167</v>
      </c>
      <c r="B1002" s="26" t="s">
        <v>1742</v>
      </c>
      <c r="C1002" s="26" t="s">
        <v>451</v>
      </c>
      <c r="D1002" s="26" t="s">
        <v>451</v>
      </c>
    </row>
    <row r="1003" spans="1:4" hidden="1">
      <c r="A1003" s="25" t="s">
        <v>1167</v>
      </c>
      <c r="B1003" s="26" t="s">
        <v>1743</v>
      </c>
      <c r="C1003" s="26" t="s">
        <v>439</v>
      </c>
      <c r="D1003" s="26" t="s">
        <v>439</v>
      </c>
    </row>
    <row r="1004" spans="1:4" hidden="1">
      <c r="A1004" s="25" t="s">
        <v>1167</v>
      </c>
      <c r="B1004" s="26" t="s">
        <v>1745</v>
      </c>
      <c r="C1004" s="26" t="s">
        <v>736</v>
      </c>
      <c r="D1004" s="26" t="s">
        <v>439</v>
      </c>
    </row>
    <row r="1005" spans="1:4" hidden="1">
      <c r="A1005" s="25" t="s">
        <v>1167</v>
      </c>
      <c r="B1005" s="26" t="s">
        <v>1746</v>
      </c>
      <c r="C1005" s="26" t="s">
        <v>736</v>
      </c>
      <c r="D1005" s="26" t="s">
        <v>439</v>
      </c>
    </row>
    <row r="1006" spans="1:4" hidden="1">
      <c r="A1006" s="25" t="s">
        <v>1167</v>
      </c>
      <c r="B1006" s="26" t="s">
        <v>1747</v>
      </c>
      <c r="C1006" s="26" t="s">
        <v>736</v>
      </c>
      <c r="D1006" s="26" t="s">
        <v>439</v>
      </c>
    </row>
    <row r="1007" spans="1:4" hidden="1">
      <c r="A1007" s="25" t="s">
        <v>1167</v>
      </c>
      <c r="B1007" s="26" t="s">
        <v>1748</v>
      </c>
      <c r="C1007" s="26" t="s">
        <v>439</v>
      </c>
      <c r="D1007" s="26" t="s">
        <v>439</v>
      </c>
    </row>
    <row r="1008" spans="1:4" hidden="1">
      <c r="A1008" s="25" t="s">
        <v>1167</v>
      </c>
      <c r="B1008" s="26" t="s">
        <v>1750</v>
      </c>
      <c r="C1008" s="26" t="s">
        <v>736</v>
      </c>
      <c r="D1008" s="26" t="s">
        <v>439</v>
      </c>
    </row>
    <row r="1009" spans="1:4" hidden="1">
      <c r="A1009" s="25" t="s">
        <v>1167</v>
      </c>
      <c r="B1009" s="26" t="s">
        <v>1751</v>
      </c>
      <c r="C1009" s="26" t="s">
        <v>736</v>
      </c>
      <c r="D1009" s="26" t="s">
        <v>439</v>
      </c>
    </row>
    <row r="1010" spans="1:4" hidden="1">
      <c r="A1010" s="25" t="s">
        <v>1167</v>
      </c>
      <c r="B1010" s="26" t="s">
        <v>1752</v>
      </c>
      <c r="C1010" s="26" t="s">
        <v>736</v>
      </c>
      <c r="D1010" s="26" t="s">
        <v>439</v>
      </c>
    </row>
    <row r="1011" spans="1:4" hidden="1">
      <c r="A1011" s="25" t="s">
        <v>1167</v>
      </c>
      <c r="B1011" s="26" t="s">
        <v>1753</v>
      </c>
      <c r="C1011" s="26" t="s">
        <v>439</v>
      </c>
      <c r="D1011" s="26" t="s">
        <v>439</v>
      </c>
    </row>
    <row r="1012" spans="1:4" hidden="1">
      <c r="A1012" s="25" t="s">
        <v>1167</v>
      </c>
      <c r="B1012" s="26" t="s">
        <v>1755</v>
      </c>
      <c r="C1012" s="26" t="s">
        <v>736</v>
      </c>
      <c r="D1012" s="26" t="s">
        <v>439</v>
      </c>
    </row>
    <row r="1013" spans="1:4" hidden="1">
      <c r="A1013" s="25" t="s">
        <v>1167</v>
      </c>
      <c r="B1013" s="26" t="s">
        <v>1756</v>
      </c>
      <c r="C1013" s="26" t="s">
        <v>736</v>
      </c>
      <c r="D1013" s="26" t="s">
        <v>439</v>
      </c>
    </row>
    <row r="1014" spans="1:4" hidden="1">
      <c r="A1014" s="25" t="s">
        <v>1167</v>
      </c>
      <c r="B1014" s="26" t="s">
        <v>1757</v>
      </c>
      <c r="C1014" s="26" t="s">
        <v>736</v>
      </c>
      <c r="D1014" s="26" t="s">
        <v>439</v>
      </c>
    </row>
    <row r="1015" spans="1:4" hidden="1">
      <c r="A1015" s="25" t="s">
        <v>1167</v>
      </c>
      <c r="B1015" s="26" t="s">
        <v>1758</v>
      </c>
      <c r="C1015" s="26" t="s">
        <v>439</v>
      </c>
      <c r="D1015" s="26" t="s">
        <v>439</v>
      </c>
    </row>
    <row r="1016" spans="1:4" hidden="1">
      <c r="A1016" s="25" t="s">
        <v>1167</v>
      </c>
      <c r="B1016" s="26" t="s">
        <v>1760</v>
      </c>
      <c r="C1016" s="26" t="s">
        <v>736</v>
      </c>
      <c r="D1016" s="26" t="s">
        <v>439</v>
      </c>
    </row>
    <row r="1017" spans="1:4" hidden="1">
      <c r="A1017" s="25" t="s">
        <v>1167</v>
      </c>
      <c r="B1017" s="26" t="s">
        <v>1761</v>
      </c>
      <c r="C1017" s="26" t="s">
        <v>736</v>
      </c>
      <c r="D1017" s="26" t="s">
        <v>439</v>
      </c>
    </row>
    <row r="1018" spans="1:4" hidden="1">
      <c r="A1018" s="25" t="s">
        <v>1167</v>
      </c>
      <c r="B1018" s="26" t="s">
        <v>1762</v>
      </c>
      <c r="C1018" s="26" t="s">
        <v>736</v>
      </c>
      <c r="D1018" s="26" t="s">
        <v>439</v>
      </c>
    </row>
    <row r="1019" spans="1:4" hidden="1">
      <c r="A1019" s="25" t="s">
        <v>1167</v>
      </c>
      <c r="B1019" s="26" t="s">
        <v>1763</v>
      </c>
      <c r="C1019" s="26" t="s">
        <v>474</v>
      </c>
      <c r="D1019" s="26" t="s">
        <v>474</v>
      </c>
    </row>
    <row r="1020" spans="1:4" hidden="1">
      <c r="A1020" s="25" t="s">
        <v>1167</v>
      </c>
      <c r="B1020" s="26" t="s">
        <v>1764</v>
      </c>
      <c r="C1020" s="26" t="s">
        <v>736</v>
      </c>
      <c r="D1020" s="26" t="s">
        <v>474</v>
      </c>
    </row>
    <row r="1021" spans="1:4" hidden="1">
      <c r="A1021" s="25" t="s">
        <v>1167</v>
      </c>
      <c r="B1021" s="26" t="s">
        <v>1765</v>
      </c>
      <c r="C1021" s="26" t="s">
        <v>736</v>
      </c>
      <c r="D1021" s="26" t="s">
        <v>474</v>
      </c>
    </row>
    <row r="1022" spans="1:4" hidden="1">
      <c r="A1022" s="25" t="s">
        <v>1167</v>
      </c>
      <c r="B1022" s="26" t="s">
        <v>1766</v>
      </c>
      <c r="C1022" s="26" t="s">
        <v>736</v>
      </c>
      <c r="D1022" s="26" t="s">
        <v>474</v>
      </c>
    </row>
    <row r="1023" spans="1:4" hidden="1">
      <c r="A1023" s="25" t="s">
        <v>1167</v>
      </c>
      <c r="B1023" s="26" t="s">
        <v>1767</v>
      </c>
      <c r="C1023" s="26" t="s">
        <v>474</v>
      </c>
      <c r="D1023" s="26" t="s">
        <v>474</v>
      </c>
    </row>
    <row r="1024" spans="1:4" hidden="1">
      <c r="A1024" s="25" t="s">
        <v>1167</v>
      </c>
      <c r="B1024" s="26" t="s">
        <v>1768</v>
      </c>
      <c r="C1024" s="26" t="s">
        <v>736</v>
      </c>
      <c r="D1024" s="26" t="s">
        <v>474</v>
      </c>
    </row>
    <row r="1025" spans="1:4" hidden="1">
      <c r="A1025" s="25" t="s">
        <v>1167</v>
      </c>
      <c r="B1025" s="26" t="s">
        <v>1769</v>
      </c>
      <c r="C1025" s="26" t="s">
        <v>736</v>
      </c>
      <c r="D1025" s="26" t="s">
        <v>474</v>
      </c>
    </row>
    <row r="1026" spans="1:4" hidden="1">
      <c r="A1026" s="25" t="s">
        <v>1167</v>
      </c>
      <c r="B1026" s="26" t="s">
        <v>1770</v>
      </c>
      <c r="C1026" s="26" t="s">
        <v>736</v>
      </c>
      <c r="D1026" s="26" t="s">
        <v>474</v>
      </c>
    </row>
    <row r="1027" spans="1:4" hidden="1">
      <c r="A1027" s="25" t="s">
        <v>1167</v>
      </c>
      <c r="B1027" s="26" t="s">
        <v>697</v>
      </c>
      <c r="C1027" s="26" t="s">
        <v>474</v>
      </c>
      <c r="D1027" s="26" t="s">
        <v>474</v>
      </c>
    </row>
    <row r="1028" spans="1:4" hidden="1">
      <c r="A1028" s="25" t="s">
        <v>1167</v>
      </c>
      <c r="B1028" s="26" t="s">
        <v>1772</v>
      </c>
      <c r="C1028" s="26" t="s">
        <v>736</v>
      </c>
      <c r="D1028" s="26" t="s">
        <v>474</v>
      </c>
    </row>
    <row r="1029" spans="1:4" hidden="1">
      <c r="A1029" s="25" t="s">
        <v>1167</v>
      </c>
      <c r="B1029" s="26" t="s">
        <v>1773</v>
      </c>
      <c r="C1029" s="26" t="s">
        <v>736</v>
      </c>
      <c r="D1029" s="26" t="s">
        <v>474</v>
      </c>
    </row>
    <row r="1030" spans="1:4" hidden="1">
      <c r="A1030" s="25" t="s">
        <v>1167</v>
      </c>
      <c r="B1030" s="26" t="s">
        <v>1774</v>
      </c>
      <c r="C1030" s="26" t="s">
        <v>736</v>
      </c>
      <c r="D1030" s="26" t="s">
        <v>474</v>
      </c>
    </row>
    <row r="1031" spans="1:4" hidden="1">
      <c r="A1031" s="25" t="s">
        <v>1167</v>
      </c>
      <c r="B1031" s="26" t="s">
        <v>700</v>
      </c>
      <c r="C1031" s="26" t="s">
        <v>474</v>
      </c>
      <c r="D1031" s="26" t="s">
        <v>474</v>
      </c>
    </row>
    <row r="1032" spans="1:4" hidden="1">
      <c r="A1032" s="25" t="s">
        <v>1167</v>
      </c>
      <c r="B1032" s="26" t="s">
        <v>1776</v>
      </c>
      <c r="C1032" s="26" t="s">
        <v>736</v>
      </c>
      <c r="D1032" s="26" t="s">
        <v>474</v>
      </c>
    </row>
    <row r="1033" spans="1:4" hidden="1">
      <c r="A1033" s="25" t="s">
        <v>1167</v>
      </c>
      <c r="B1033" s="26" t="s">
        <v>1777</v>
      </c>
      <c r="C1033" s="26" t="s">
        <v>736</v>
      </c>
      <c r="D1033" s="26" t="s">
        <v>474</v>
      </c>
    </row>
    <row r="1034" spans="1:4" hidden="1">
      <c r="A1034" s="25" t="s">
        <v>1167</v>
      </c>
      <c r="B1034" s="26" t="s">
        <v>1778</v>
      </c>
      <c r="C1034" s="26" t="s">
        <v>736</v>
      </c>
      <c r="D1034" s="26" t="s">
        <v>474</v>
      </c>
    </row>
    <row r="1035" spans="1:4" hidden="1">
      <c r="A1035" s="25" t="s">
        <v>1167</v>
      </c>
      <c r="B1035" s="26" t="s">
        <v>703</v>
      </c>
      <c r="C1035" s="26" t="s">
        <v>474</v>
      </c>
      <c r="D1035" s="26" t="s">
        <v>474</v>
      </c>
    </row>
    <row r="1036" spans="1:4" hidden="1">
      <c r="A1036" s="25" t="s">
        <v>1167</v>
      </c>
      <c r="B1036" s="26" t="s">
        <v>1779</v>
      </c>
      <c r="C1036" s="26" t="s">
        <v>736</v>
      </c>
      <c r="D1036" s="26" t="s">
        <v>474</v>
      </c>
    </row>
    <row r="1037" spans="1:4" hidden="1">
      <c r="A1037" s="25" t="s">
        <v>1167</v>
      </c>
      <c r="B1037" s="26" t="s">
        <v>1780</v>
      </c>
      <c r="C1037" s="26" t="s">
        <v>736</v>
      </c>
      <c r="D1037" s="26" t="s">
        <v>474</v>
      </c>
    </row>
    <row r="1038" spans="1:4" hidden="1">
      <c r="A1038" s="25" t="s">
        <v>1167</v>
      </c>
      <c r="B1038" s="26" t="s">
        <v>1781</v>
      </c>
      <c r="C1038" s="26" t="s">
        <v>736</v>
      </c>
      <c r="D1038" s="26" t="s">
        <v>474</v>
      </c>
    </row>
    <row r="1039" spans="1:4" hidden="1">
      <c r="A1039" s="25" t="s">
        <v>1167</v>
      </c>
      <c r="B1039" s="26" t="s">
        <v>706</v>
      </c>
      <c r="C1039" s="26" t="s">
        <v>474</v>
      </c>
      <c r="D1039" s="26" t="s">
        <v>474</v>
      </c>
    </row>
    <row r="1040" spans="1:4" hidden="1">
      <c r="A1040" s="25" t="s">
        <v>1167</v>
      </c>
      <c r="B1040" s="26" t="s">
        <v>1782</v>
      </c>
      <c r="C1040" s="26" t="s">
        <v>736</v>
      </c>
      <c r="D1040" s="26" t="s">
        <v>474</v>
      </c>
    </row>
    <row r="1041" spans="1:4" hidden="1">
      <c r="A1041" s="25" t="s">
        <v>1167</v>
      </c>
      <c r="B1041" s="26" t="s">
        <v>1783</v>
      </c>
      <c r="C1041" s="26" t="s">
        <v>736</v>
      </c>
      <c r="D1041" s="26" t="s">
        <v>474</v>
      </c>
    </row>
    <row r="1042" spans="1:4" hidden="1">
      <c r="A1042" s="25" t="s">
        <v>1167</v>
      </c>
      <c r="B1042" s="26" t="s">
        <v>1784</v>
      </c>
      <c r="C1042" s="26" t="s">
        <v>736</v>
      </c>
      <c r="D1042" s="26" t="s">
        <v>474</v>
      </c>
    </row>
    <row r="1043" spans="1:4" hidden="1">
      <c r="A1043" s="25" t="s">
        <v>1167</v>
      </c>
      <c r="B1043" s="26" t="s">
        <v>709</v>
      </c>
      <c r="C1043" s="26" t="s">
        <v>474</v>
      </c>
      <c r="D1043" s="26" t="s">
        <v>474</v>
      </c>
    </row>
    <row r="1044" spans="1:4" hidden="1">
      <c r="A1044" s="25" t="s">
        <v>1167</v>
      </c>
      <c r="B1044" s="26" t="s">
        <v>1786</v>
      </c>
      <c r="C1044" s="26" t="s">
        <v>736</v>
      </c>
      <c r="D1044" s="26" t="s">
        <v>474</v>
      </c>
    </row>
    <row r="1045" spans="1:4" hidden="1">
      <c r="A1045" s="25" t="s">
        <v>1167</v>
      </c>
      <c r="B1045" s="26" t="s">
        <v>1787</v>
      </c>
      <c r="C1045" s="26" t="s">
        <v>736</v>
      </c>
      <c r="D1045" s="26" t="s">
        <v>474</v>
      </c>
    </row>
    <row r="1046" spans="1:4" hidden="1">
      <c r="A1046" s="25" t="s">
        <v>1167</v>
      </c>
      <c r="B1046" s="26" t="s">
        <v>1788</v>
      </c>
      <c r="C1046" s="26" t="s">
        <v>736</v>
      </c>
      <c r="D1046" s="26" t="s">
        <v>474</v>
      </c>
    </row>
    <row r="1047" spans="1:4" hidden="1">
      <c r="A1047" s="25" t="s">
        <v>1167</v>
      </c>
      <c r="B1047" s="26" t="s">
        <v>712</v>
      </c>
      <c r="C1047" s="26" t="s">
        <v>474</v>
      </c>
      <c r="D1047" s="26" t="s">
        <v>474</v>
      </c>
    </row>
    <row r="1048" spans="1:4" hidden="1">
      <c r="A1048" s="25" t="s">
        <v>1167</v>
      </c>
      <c r="B1048" s="26" t="s">
        <v>1790</v>
      </c>
      <c r="C1048" s="26" t="s">
        <v>736</v>
      </c>
      <c r="D1048" s="26" t="s">
        <v>474</v>
      </c>
    </row>
    <row r="1049" spans="1:4" hidden="1">
      <c r="A1049" s="25" t="s">
        <v>1167</v>
      </c>
      <c r="B1049" s="26" t="s">
        <v>1791</v>
      </c>
      <c r="C1049" s="26" t="s">
        <v>736</v>
      </c>
      <c r="D1049" s="26" t="s">
        <v>474</v>
      </c>
    </row>
    <row r="1050" spans="1:4" hidden="1">
      <c r="A1050" s="25" t="s">
        <v>1167</v>
      </c>
      <c r="B1050" s="26" t="s">
        <v>1792</v>
      </c>
      <c r="C1050" s="26" t="s">
        <v>736</v>
      </c>
      <c r="D1050" s="26" t="s">
        <v>474</v>
      </c>
    </row>
    <row r="1051" spans="1:4" hidden="1">
      <c r="A1051" s="25" t="s">
        <v>1167</v>
      </c>
      <c r="B1051" s="26" t="s">
        <v>715</v>
      </c>
      <c r="C1051" s="26" t="s">
        <v>474</v>
      </c>
      <c r="D1051" s="26" t="s">
        <v>474</v>
      </c>
    </row>
    <row r="1052" spans="1:4" hidden="1">
      <c r="A1052" s="25" t="s">
        <v>1167</v>
      </c>
      <c r="B1052" s="26" t="s">
        <v>1793</v>
      </c>
      <c r="C1052" s="26" t="s">
        <v>736</v>
      </c>
      <c r="D1052" s="26" t="s">
        <v>474</v>
      </c>
    </row>
    <row r="1053" spans="1:4" hidden="1">
      <c r="A1053" s="25" t="s">
        <v>1167</v>
      </c>
      <c r="B1053" s="26" t="s">
        <v>1794</v>
      </c>
      <c r="C1053" s="26" t="s">
        <v>736</v>
      </c>
      <c r="D1053" s="26" t="s">
        <v>474</v>
      </c>
    </row>
    <row r="1054" spans="1:4" hidden="1">
      <c r="A1054" s="25" t="s">
        <v>1167</v>
      </c>
      <c r="B1054" s="26" t="s">
        <v>1795</v>
      </c>
      <c r="C1054" s="26" t="s">
        <v>736</v>
      </c>
      <c r="D1054" s="26" t="s">
        <v>474</v>
      </c>
    </row>
    <row r="1055" spans="1:4" hidden="1">
      <c r="A1055" s="25" t="s">
        <v>1167</v>
      </c>
      <c r="B1055" s="26" t="s">
        <v>718</v>
      </c>
      <c r="C1055" s="26" t="s">
        <v>474</v>
      </c>
      <c r="D1055" s="26" t="s">
        <v>474</v>
      </c>
    </row>
    <row r="1056" spans="1:4" hidden="1">
      <c r="A1056" s="25" t="s">
        <v>1167</v>
      </c>
      <c r="B1056" s="26" t="s">
        <v>1796</v>
      </c>
      <c r="C1056" s="26" t="s">
        <v>736</v>
      </c>
      <c r="D1056" s="26" t="s">
        <v>474</v>
      </c>
    </row>
    <row r="1057" spans="1:4" hidden="1">
      <c r="A1057" s="25" t="s">
        <v>1167</v>
      </c>
      <c r="B1057" s="26" t="s">
        <v>1797</v>
      </c>
      <c r="C1057" s="26" t="s">
        <v>736</v>
      </c>
      <c r="D1057" s="26" t="s">
        <v>474</v>
      </c>
    </row>
    <row r="1058" spans="1:4" hidden="1">
      <c r="A1058" s="25" t="s">
        <v>1167</v>
      </c>
      <c r="B1058" s="26" t="s">
        <v>1798</v>
      </c>
      <c r="C1058" s="26" t="s">
        <v>736</v>
      </c>
      <c r="D1058" s="26" t="s">
        <v>474</v>
      </c>
    </row>
    <row r="1059" spans="1:4" hidden="1">
      <c r="A1059" s="25" t="s">
        <v>1167</v>
      </c>
      <c r="B1059" s="26" t="s">
        <v>1799</v>
      </c>
      <c r="C1059" s="26" t="s">
        <v>446</v>
      </c>
      <c r="D1059" s="26" t="s">
        <v>446</v>
      </c>
    </row>
    <row r="1060" spans="1:4" hidden="1">
      <c r="A1060" s="25" t="s">
        <v>1167</v>
      </c>
      <c r="B1060" s="26" t="s">
        <v>1800</v>
      </c>
      <c r="C1060" s="26" t="s">
        <v>736</v>
      </c>
      <c r="D1060" s="26" t="s">
        <v>446</v>
      </c>
    </row>
    <row r="1061" spans="1:4" hidden="1">
      <c r="A1061" s="25" t="s">
        <v>1167</v>
      </c>
      <c r="B1061" s="26" t="s">
        <v>1801</v>
      </c>
      <c r="C1061" s="26" t="s">
        <v>736</v>
      </c>
      <c r="D1061" s="26" t="s">
        <v>446</v>
      </c>
    </row>
    <row r="1062" spans="1:4" hidden="1">
      <c r="A1062" s="25" t="s">
        <v>1167</v>
      </c>
      <c r="B1062" s="26" t="s">
        <v>1802</v>
      </c>
      <c r="C1062" s="26" t="s">
        <v>736</v>
      </c>
      <c r="D1062" s="26" t="s">
        <v>446</v>
      </c>
    </row>
    <row r="1063" spans="1:4" hidden="1">
      <c r="A1063" s="25" t="s">
        <v>1167</v>
      </c>
      <c r="B1063" s="26" t="s">
        <v>1803</v>
      </c>
      <c r="C1063" s="26" t="s">
        <v>446</v>
      </c>
      <c r="D1063" s="26" t="s">
        <v>446</v>
      </c>
    </row>
    <row r="1064" spans="1:4" hidden="1">
      <c r="A1064" s="25" t="s">
        <v>1167</v>
      </c>
      <c r="B1064" s="26" t="s">
        <v>1804</v>
      </c>
      <c r="C1064" s="26" t="s">
        <v>736</v>
      </c>
      <c r="D1064" s="26" t="s">
        <v>446</v>
      </c>
    </row>
    <row r="1065" spans="1:4" hidden="1">
      <c r="A1065" s="25" t="s">
        <v>1167</v>
      </c>
      <c r="B1065" s="26" t="s">
        <v>1805</v>
      </c>
      <c r="C1065" s="26" t="s">
        <v>736</v>
      </c>
      <c r="D1065" s="26" t="s">
        <v>446</v>
      </c>
    </row>
    <row r="1066" spans="1:4" hidden="1">
      <c r="A1066" s="25" t="s">
        <v>1167</v>
      </c>
      <c r="B1066" s="26" t="s">
        <v>1806</v>
      </c>
      <c r="C1066" s="26" t="s">
        <v>736</v>
      </c>
      <c r="D1066" s="26" t="s">
        <v>446</v>
      </c>
    </row>
  </sheetData>
  <autoFilter ref="A1:D1066" xr:uid="{447EE802-1E8A-4329-8C02-A51257EB4047}">
    <filterColumn colId="2">
      <filters>
        <filter val="Sensors - Scrubber;"/>
      </filters>
    </filterColumn>
  </autoFilter>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72AF8B-FFC4-44AE-B10D-23FC6EADA118}">
  <dimension ref="A1:H2"/>
  <sheetViews>
    <sheetView workbookViewId="0"/>
  </sheetViews>
  <sheetFormatPr defaultRowHeight="14.4"/>
  <sheetData>
    <row r="1" spans="1:8">
      <c r="A1" s="180" t="s">
        <v>2549</v>
      </c>
      <c r="B1" s="180" t="s">
        <v>0</v>
      </c>
      <c r="C1" s="181" t="s">
        <v>2846</v>
      </c>
      <c r="D1" s="180" t="s">
        <v>726</v>
      </c>
      <c r="E1" s="181" t="s">
        <v>2847</v>
      </c>
      <c r="F1" s="180" t="s">
        <v>2848</v>
      </c>
      <c r="G1" s="181" t="s">
        <v>431</v>
      </c>
      <c r="H1" s="180"/>
    </row>
    <row r="2" spans="1:8" ht="15">
      <c r="A2" s="182" t="s">
        <v>2849</v>
      </c>
      <c r="B2" t="s">
        <v>2850</v>
      </c>
      <c r="C2" t="s">
        <v>2850</v>
      </c>
      <c r="D2" t="s">
        <v>2850</v>
      </c>
      <c r="E2" t="s">
        <v>28</v>
      </c>
      <c r="F2">
        <v>2</v>
      </c>
      <c r="G2" t="s">
        <v>2850</v>
      </c>
    </row>
  </sheetData>
  <pageMargins left="0.511811024" right="0.511811024" top="0.78740157499999996" bottom="0.78740157499999996" header="0.31496062000000002" footer="0.3149606200000000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C5B141-0EDC-42A1-A055-FD6DCC11FE09}">
  <dimension ref="A1:D32"/>
  <sheetViews>
    <sheetView workbookViewId="0">
      <selection activeCell="A22" sqref="A22"/>
    </sheetView>
  </sheetViews>
  <sheetFormatPr defaultRowHeight="14.4"/>
  <cols>
    <col min="1" max="1" width="50.33203125" customWidth="1"/>
    <col min="2" max="2" width="31.6640625" customWidth="1"/>
    <col min="4" max="4" width="62.88671875" customWidth="1"/>
  </cols>
  <sheetData>
    <row r="1" spans="1:4" ht="36.75" customHeight="1">
      <c r="A1" s="174" t="s">
        <v>722</v>
      </c>
      <c r="B1" s="174" t="s">
        <v>2851</v>
      </c>
      <c r="C1" s="174" t="s">
        <v>726</v>
      </c>
      <c r="D1" s="174" t="s">
        <v>2852</v>
      </c>
    </row>
    <row r="2" spans="1:4">
      <c r="A2" s="179" t="s">
        <v>2853</v>
      </c>
      <c r="B2" s="32" t="s">
        <v>2854</v>
      </c>
      <c r="C2" s="32">
        <v>6000</v>
      </c>
      <c r="D2" s="32"/>
    </row>
    <row r="3" spans="1:4">
      <c r="A3" s="179" t="s">
        <v>2855</v>
      </c>
      <c r="B3" s="32" t="s">
        <v>2854</v>
      </c>
      <c r="C3" s="32">
        <v>6000</v>
      </c>
      <c r="D3" s="32"/>
    </row>
    <row r="4" spans="1:4">
      <c r="A4" s="179" t="s">
        <v>2856</v>
      </c>
      <c r="B4" s="32" t="s">
        <v>621</v>
      </c>
      <c r="C4" s="32">
        <v>500</v>
      </c>
      <c r="D4" s="32"/>
    </row>
    <row r="5" spans="1:4">
      <c r="A5" s="61" t="s">
        <v>2857</v>
      </c>
      <c r="B5" s="32" t="s">
        <v>621</v>
      </c>
      <c r="C5" s="32">
        <v>500</v>
      </c>
      <c r="D5" s="32" t="s">
        <v>2858</v>
      </c>
    </row>
    <row r="6" spans="1:4">
      <c r="A6" s="61" t="s">
        <v>2859</v>
      </c>
      <c r="B6" s="32" t="s">
        <v>2854</v>
      </c>
      <c r="C6" s="32">
        <v>6000</v>
      </c>
      <c r="D6" s="32"/>
    </row>
    <row r="7" spans="1:4">
      <c r="A7" s="61" t="s">
        <v>2860</v>
      </c>
      <c r="B7" s="32" t="s">
        <v>2854</v>
      </c>
      <c r="C7" s="32">
        <v>6000</v>
      </c>
      <c r="D7" s="32"/>
    </row>
    <row r="8" spans="1:4">
      <c r="A8" s="61" t="s">
        <v>2861</v>
      </c>
      <c r="B8" s="32" t="s">
        <v>621</v>
      </c>
      <c r="C8" s="32">
        <v>500</v>
      </c>
      <c r="D8" s="32"/>
    </row>
    <row r="9" spans="1:4">
      <c r="A9" s="61" t="s">
        <v>2862</v>
      </c>
      <c r="B9" s="32" t="s">
        <v>621</v>
      </c>
      <c r="C9" s="32">
        <v>500</v>
      </c>
      <c r="D9" s="32"/>
    </row>
    <row r="10" spans="1:4">
      <c r="A10" s="61" t="s">
        <v>2863</v>
      </c>
      <c r="B10" s="32" t="s">
        <v>2854</v>
      </c>
      <c r="C10" s="32">
        <v>6000</v>
      </c>
      <c r="D10" s="32"/>
    </row>
    <row r="11" spans="1:4">
      <c r="A11" s="61" t="s">
        <v>2864</v>
      </c>
      <c r="B11" s="32" t="s">
        <v>2854</v>
      </c>
      <c r="C11" s="32">
        <v>6000</v>
      </c>
      <c r="D11" s="32"/>
    </row>
    <row r="12" spans="1:4">
      <c r="A12" s="61" t="s">
        <v>2865</v>
      </c>
      <c r="B12" s="111" t="s">
        <v>621</v>
      </c>
      <c r="C12" s="32">
        <v>500</v>
      </c>
      <c r="D12" s="32"/>
    </row>
    <row r="13" spans="1:4">
      <c r="A13" s="176" t="s">
        <v>2866</v>
      </c>
      <c r="B13" s="32" t="s">
        <v>621</v>
      </c>
      <c r="C13" s="177">
        <v>500</v>
      </c>
      <c r="D13" s="111"/>
    </row>
    <row r="14" spans="1:4">
      <c r="A14" s="57" t="s">
        <v>2867</v>
      </c>
      <c r="B14" s="32" t="s">
        <v>2868</v>
      </c>
      <c r="C14" s="32">
        <v>1500</v>
      </c>
      <c r="D14" s="175"/>
    </row>
    <row r="15" spans="1:4">
      <c r="A15" s="57" t="s">
        <v>2869</v>
      </c>
      <c r="B15" s="32" t="s">
        <v>2868</v>
      </c>
      <c r="C15" s="111">
        <v>1500</v>
      </c>
      <c r="D15" s="175"/>
    </row>
    <row r="16" spans="1:4">
      <c r="A16" s="57" t="s">
        <v>2870</v>
      </c>
      <c r="B16" s="32" t="s">
        <v>2868</v>
      </c>
      <c r="C16" s="32">
        <v>1500</v>
      </c>
      <c r="D16" s="175"/>
    </row>
    <row r="17" spans="1:4">
      <c r="A17" s="66" t="s">
        <v>2871</v>
      </c>
      <c r="B17" s="32" t="s">
        <v>2872</v>
      </c>
      <c r="C17" s="111">
        <v>10</v>
      </c>
      <c r="D17" s="175"/>
    </row>
    <row r="18" spans="1:4">
      <c r="A18" s="32" t="s">
        <v>2873</v>
      </c>
      <c r="B18" s="32" t="s">
        <v>444</v>
      </c>
      <c r="C18" s="32">
        <v>10</v>
      </c>
      <c r="D18" s="175"/>
    </row>
    <row r="19" spans="1:4">
      <c r="A19" s="32" t="s">
        <v>2874</v>
      </c>
      <c r="B19" s="32" t="s">
        <v>444</v>
      </c>
      <c r="C19" s="32">
        <v>10</v>
      </c>
      <c r="D19" s="175"/>
    </row>
    <row r="20" spans="1:4">
      <c r="A20" s="61" t="s">
        <v>2875</v>
      </c>
      <c r="B20" s="32" t="s">
        <v>444</v>
      </c>
      <c r="C20" s="32">
        <v>10</v>
      </c>
      <c r="D20" s="175"/>
    </row>
    <row r="21" spans="1:4">
      <c r="A21" s="111" t="s">
        <v>2876</v>
      </c>
      <c r="B21" s="32" t="s">
        <v>444</v>
      </c>
      <c r="C21" s="111">
        <v>10</v>
      </c>
      <c r="D21" s="177"/>
    </row>
    <row r="22" spans="1:4">
      <c r="A22" s="33" t="s">
        <v>2877</v>
      </c>
      <c r="B22" s="32" t="s">
        <v>444</v>
      </c>
      <c r="C22" s="111">
        <v>10</v>
      </c>
      <c r="D22" s="32"/>
    </row>
    <row r="23" spans="1:4">
      <c r="A23" s="33" t="s">
        <v>1903</v>
      </c>
      <c r="B23" s="32" t="s">
        <v>444</v>
      </c>
      <c r="C23" s="111">
        <v>10</v>
      </c>
      <c r="D23" s="32"/>
    </row>
    <row r="24" spans="1:4">
      <c r="A24" s="33" t="s">
        <v>2878</v>
      </c>
      <c r="B24" s="32" t="s">
        <v>444</v>
      </c>
      <c r="C24" s="32">
        <v>10</v>
      </c>
      <c r="D24" s="32"/>
    </row>
    <row r="25" spans="1:4">
      <c r="A25" s="33" t="s">
        <v>2248</v>
      </c>
      <c r="B25" s="32" t="s">
        <v>444</v>
      </c>
      <c r="C25" s="32">
        <v>10</v>
      </c>
      <c r="D25" s="32"/>
    </row>
    <row r="26" spans="1:4">
      <c r="A26" s="32" t="s">
        <v>2879</v>
      </c>
      <c r="B26" s="32" t="s">
        <v>621</v>
      </c>
      <c r="C26" s="32">
        <v>500</v>
      </c>
      <c r="D26" s="32"/>
    </row>
    <row r="27" spans="1:4">
      <c r="A27" s="32" t="s">
        <v>2879</v>
      </c>
      <c r="B27" s="32" t="s">
        <v>621</v>
      </c>
      <c r="C27" s="32">
        <v>500</v>
      </c>
      <c r="D27" s="32"/>
    </row>
    <row r="28" spans="1:4">
      <c r="A28" s="32" t="s">
        <v>2880</v>
      </c>
      <c r="B28" s="32" t="s">
        <v>621</v>
      </c>
      <c r="C28" s="32">
        <v>500</v>
      </c>
      <c r="D28" s="32"/>
    </row>
    <row r="29" spans="1:4">
      <c r="A29" s="32" t="s">
        <v>2881</v>
      </c>
      <c r="B29" s="32" t="s">
        <v>621</v>
      </c>
      <c r="C29" s="32">
        <v>500</v>
      </c>
      <c r="D29" s="32"/>
    </row>
    <row r="30" spans="1:4">
      <c r="A30" s="32" t="s">
        <v>2882</v>
      </c>
      <c r="B30" s="32" t="s">
        <v>621</v>
      </c>
      <c r="C30" s="32">
        <v>500</v>
      </c>
      <c r="D30" s="32"/>
    </row>
    <row r="31" spans="1:4">
      <c r="A31" s="32" t="s">
        <v>2883</v>
      </c>
      <c r="B31" s="32" t="s">
        <v>2884</v>
      </c>
      <c r="C31" s="32">
        <v>100</v>
      </c>
      <c r="D31" s="32"/>
    </row>
    <row r="32" spans="1:4">
      <c r="A32" s="32" t="s">
        <v>2885</v>
      </c>
      <c r="B32" s="32" t="s">
        <v>2884</v>
      </c>
      <c r="C32" s="32">
        <v>100</v>
      </c>
      <c r="D32" s="32"/>
    </row>
  </sheetData>
  <autoFilter ref="A1:D32" xr:uid="{50C5B141-0EDC-42A1-A055-FD6DCC11FE09}"/>
  <pageMargins left="0.7" right="0.7" top="0.75" bottom="0.75" header="0.3" footer="0.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A34F74-74DF-483F-AA9D-781203F1FEB4}">
  <sheetPr>
    <tabColor rgb="FFFFC000"/>
  </sheetPr>
  <dimension ref="A1:Y1470"/>
  <sheetViews>
    <sheetView topLeftCell="A1224" zoomScaleNormal="100" workbookViewId="0">
      <selection activeCell="Y1" sqref="A1:Y1244"/>
    </sheetView>
  </sheetViews>
  <sheetFormatPr defaultColWidth="9.109375" defaultRowHeight="15" customHeight="1"/>
  <cols>
    <col min="1" max="1" width="84.109375" bestFit="1" customWidth="1"/>
    <col min="2" max="2" width="10.6640625" bestFit="1" customWidth="1"/>
    <col min="3" max="3" width="34" customWidth="1"/>
    <col min="4" max="4" width="39.44140625" customWidth="1"/>
    <col min="5" max="5" width="38.88671875" customWidth="1"/>
    <col min="6" max="6" width="48.109375" customWidth="1"/>
    <col min="7" max="7" width="18.33203125" hidden="1" customWidth="1"/>
    <col min="8" max="8" width="7.33203125" hidden="1" customWidth="1"/>
    <col min="9" max="11" width="61" hidden="1" customWidth="1"/>
    <col min="12" max="12" width="10.6640625" hidden="1" customWidth="1"/>
    <col min="13" max="13" width="16.88671875" hidden="1" customWidth="1"/>
    <col min="14" max="14" width="62.6640625" hidden="1" customWidth="1"/>
    <col min="15" max="15" width="70.44140625" customWidth="1"/>
    <col min="16" max="16" width="114" hidden="1" customWidth="1"/>
    <col min="17" max="17" width="27.33203125" customWidth="1"/>
    <col min="18" max="18" width="11.109375" customWidth="1"/>
    <col min="19" max="19" width="13.88671875" customWidth="1"/>
    <col min="20" max="20" width="29" bestFit="1" customWidth="1"/>
    <col min="21" max="21" width="35.88671875" bestFit="1" customWidth="1"/>
    <col min="22" max="22" width="15.44140625" customWidth="1"/>
    <col min="23" max="23" width="43" customWidth="1"/>
    <col min="24" max="24" width="14.88671875" customWidth="1"/>
    <col min="25" max="25" width="17.33203125" bestFit="1" customWidth="1"/>
  </cols>
  <sheetData>
    <row r="1" spans="1:25" ht="14.4">
      <c r="A1" s="8" t="s">
        <v>2886</v>
      </c>
      <c r="B1" s="1" t="s">
        <v>2887</v>
      </c>
      <c r="C1" s="1" t="s">
        <v>2549</v>
      </c>
      <c r="D1" s="1" t="s">
        <v>2888</v>
      </c>
      <c r="E1" s="1" t="s">
        <v>2889</v>
      </c>
      <c r="F1" s="1" t="s">
        <v>0</v>
      </c>
      <c r="G1" s="1" t="s">
        <v>2890</v>
      </c>
      <c r="H1" s="1" t="s">
        <v>2891</v>
      </c>
      <c r="I1" s="1" t="s">
        <v>2892</v>
      </c>
      <c r="J1" s="1" t="s">
        <v>2893</v>
      </c>
      <c r="K1" s="1" t="s">
        <v>2894</v>
      </c>
      <c r="L1" s="1" t="s">
        <v>2895</v>
      </c>
      <c r="M1" s="1" t="s">
        <v>2896</v>
      </c>
      <c r="N1" s="69" t="s">
        <v>2897</v>
      </c>
      <c r="O1" s="96" t="s">
        <v>2846</v>
      </c>
      <c r="P1" s="96" t="s">
        <v>2898</v>
      </c>
      <c r="Q1" s="1" t="s">
        <v>726</v>
      </c>
      <c r="R1" s="1" t="s">
        <v>2847</v>
      </c>
      <c r="S1" s="1" t="s">
        <v>2848</v>
      </c>
      <c r="T1" s="1" t="s">
        <v>2899</v>
      </c>
      <c r="U1" s="68" t="s">
        <v>431</v>
      </c>
      <c r="V1" s="8" t="s">
        <v>2900</v>
      </c>
      <c r="W1" s="8" t="s">
        <v>2901</v>
      </c>
      <c r="X1" s="8" t="s">
        <v>2902</v>
      </c>
      <c r="Y1" s="8" t="s">
        <v>2903</v>
      </c>
    </row>
    <row r="2" spans="1:25" ht="14.4" hidden="1" customHeight="1">
      <c r="A2" t="str">
        <f>Table326[[#This Row],[Template]]&amp;Table326[[#This Row],[parent_attribute]]</f>
        <v>Compressor Centrífugo BásicoCorrente</v>
      </c>
      <c r="B2" t="s">
        <v>2904</v>
      </c>
      <c r="C2" s="10" t="s">
        <v>2905</v>
      </c>
      <c r="D2" t="s">
        <v>2906</v>
      </c>
      <c r="E2" t="s">
        <v>2907</v>
      </c>
      <c r="F2" t="s">
        <v>2873</v>
      </c>
      <c r="I2" t="s">
        <v>443</v>
      </c>
      <c r="J2" t="s">
        <v>443</v>
      </c>
      <c r="K2" t="str">
        <f>VLOOKUP(Table326[[#This Row],[attribute_name EN2]],'Tradução Atributos'!$A$1:$B$67,2,0)</f>
        <v>Corrente</v>
      </c>
      <c r="N2" t="s">
        <v>444</v>
      </c>
      <c r="O2" t="s">
        <v>444</v>
      </c>
      <c r="P2" t="str">
        <f>_xlfn.CONCAT(Table326[[#This Row],[Equipamento]],Table326[[#This Row],[attribute_name]])</f>
        <v>FRADE-CAE-1340/1345 (LP/IP Compressor Trem 1)Corrente</v>
      </c>
      <c r="Q2" s="32" t="s">
        <v>1211</v>
      </c>
      <c r="R2" s="32" t="s">
        <v>445</v>
      </c>
      <c r="S2">
        <v>1</v>
      </c>
      <c r="T2" s="33" t="s">
        <v>446</v>
      </c>
      <c r="U2" s="10" t="s">
        <v>447</v>
      </c>
      <c r="V2" t="str">
        <f t="shared" ref="V2:V65" si="0">IFERROR(IF(FIND("|",N2),"subattribute", "attribute"), "attribute")</f>
        <v>attribute</v>
      </c>
      <c r="W2" t="str">
        <f>TRIM(INDEX(_xlfn.TEXTSPLIT(Table326[[#This Row],[attribute_name PT (rascunho)]],"|"), 1,1))</f>
        <v>Corrente</v>
      </c>
      <c r="X2" t="str">
        <f>IFERROR(TRIM(INDEX(_xlfn.TEXTSPLIT(Table326[[#This Row],[attribute_name]],"|"), 1,2)), "")</f>
        <v/>
      </c>
      <c r="Y2" t="b" cm="1">
        <f t="array" ref="Y2">IF(ISERROR(IF(Table326[[#This Row],[type]]="subattribute", VLOOKUP(Table326[[#This Row],[Template]]&amp;Table326[[#This Row],[parent_attribute]],_xlfn._xlws.FILTER(Table326[[#All],[concat]], Table326[[#All],[type]]="attribute"),1, FALSE), TRUE)), FALSE, TRUE)</f>
        <v>1</v>
      </c>
    </row>
    <row r="3" spans="1:25" ht="12.75" hidden="1" customHeight="1">
      <c r="A3" t="str">
        <f>Table326[[#This Row],[Template]]&amp;Table326[[#This Row],[parent_attribute]]</f>
        <v>Compressor Centrífugo BásicoDelta de Pressão - Filtro de Sucção</v>
      </c>
      <c r="B3" t="s">
        <v>2904</v>
      </c>
      <c r="C3" s="10" t="s">
        <v>2905</v>
      </c>
      <c r="D3" t="s">
        <v>2906</v>
      </c>
      <c r="E3" t="s">
        <v>2907</v>
      </c>
      <c r="F3" s="10" t="s">
        <v>2873</v>
      </c>
      <c r="I3" s="10" t="s">
        <v>2908</v>
      </c>
      <c r="N3" t="s">
        <v>2909</v>
      </c>
      <c r="O3" s="10" t="s">
        <v>2909</v>
      </c>
      <c r="P3" t="str">
        <f>_xlfn.CONCAT(Table326[[#This Row],[Equipamento]],Table326[[#This Row],[attribute_name]])</f>
        <v xml:space="preserve">FRADE-CAE-1340/1345 (LP/IP Compressor Trem 1)Delta de Pressão - Filtro de Sucção </v>
      </c>
      <c r="Q3" s="33" t="s">
        <v>2910</v>
      </c>
      <c r="R3" s="32" t="s">
        <v>194</v>
      </c>
      <c r="S3">
        <v>1</v>
      </c>
      <c r="T3" s="33" t="s">
        <v>530</v>
      </c>
      <c r="U3" s="10" t="s">
        <v>531</v>
      </c>
      <c r="V3" t="str">
        <f t="shared" si="0"/>
        <v>attribute</v>
      </c>
      <c r="W3" t="str">
        <f>TRIM(INDEX(_xlfn.TEXTSPLIT(Table326[[#This Row],[attribute_name PT (rascunho)]],"|"), 1,1))</f>
        <v>Delta de Pressão - Filtro de Sucção</v>
      </c>
      <c r="X3" t="str">
        <f>IFERROR(TRIM(INDEX(_xlfn.TEXTSPLIT(Table326[[#This Row],[attribute_name]],"|"), 1,2)), "")</f>
        <v/>
      </c>
      <c r="Y3" t="b" cm="1">
        <f t="array" ref="Y3">IF(ISERROR(IF(Table326[[#This Row],[type]]="subattribute", VLOOKUP(Table326[[#This Row],[Template]]&amp;Table326[[#This Row],[parent_attribute]],_xlfn._xlws.FILTER(Table326[[#All],[concat]], Table326[[#All],[type]]="attribute"),1, FALSE), TRUE)), FALSE, TRUE)</f>
        <v>1</v>
      </c>
    </row>
    <row r="4" spans="1:25" ht="14.4" hidden="1" customHeight="1">
      <c r="A4" t="str">
        <f>Table326[[#This Row],[Template]]&amp;Table326[[#This Row],[parent_attribute]]</f>
        <v>Compressor Centrífugo BásicoDelta de Pressão - Filtro de Sucção (2)</v>
      </c>
      <c r="B4" t="s">
        <v>2904</v>
      </c>
      <c r="C4" s="10" t="s">
        <v>2905</v>
      </c>
      <c r="D4" t="s">
        <v>2906</v>
      </c>
      <c r="E4" t="s">
        <v>2907</v>
      </c>
      <c r="F4" s="10" t="s">
        <v>2873</v>
      </c>
      <c r="I4" s="10" t="s">
        <v>2911</v>
      </c>
      <c r="N4" t="s">
        <v>2912</v>
      </c>
      <c r="O4" s="10" t="s">
        <v>2912</v>
      </c>
      <c r="P4" t="str">
        <f>_xlfn.CONCAT(Table326[[#This Row],[Equipamento]],Table326[[#This Row],[attribute_name]])</f>
        <v>FRADE-CAE-1340/1345 (LP/IP Compressor Trem 1)Delta de Pressão - Filtro de Sucção (2)</v>
      </c>
      <c r="Q4" s="33" t="s">
        <v>2913</v>
      </c>
      <c r="R4" s="32" t="s">
        <v>194</v>
      </c>
      <c r="S4">
        <v>1</v>
      </c>
      <c r="T4" s="33" t="s">
        <v>530</v>
      </c>
      <c r="U4" s="10" t="s">
        <v>531</v>
      </c>
      <c r="V4" t="str">
        <f t="shared" si="0"/>
        <v>attribute</v>
      </c>
      <c r="W4" t="str">
        <f>TRIM(INDEX(_xlfn.TEXTSPLIT(Table326[[#This Row],[attribute_name PT (rascunho)]],"|"), 1,1))</f>
        <v>Delta de Pressão - Filtro de Sucção (2)</v>
      </c>
      <c r="X4" t="str">
        <f>IFERROR(TRIM(INDEX(_xlfn.TEXTSPLIT(Table326[[#This Row],[attribute_name]],"|"), 1,2)), "")</f>
        <v/>
      </c>
      <c r="Y4" t="b" cm="1">
        <f t="array" ref="Y4">IF(ISERROR(IF(Table326[[#This Row],[type]]="subattribute", VLOOKUP(Table326[[#This Row],[Template]]&amp;Table326[[#This Row],[parent_attribute]],_xlfn._xlws.FILTER(Table326[[#All],[concat]], Table326[[#All],[type]]="attribute"),1, FALSE), TRUE)), FALSE, TRUE)</f>
        <v>1</v>
      </c>
    </row>
    <row r="5" spans="1:25" ht="14.4" hidden="1" customHeight="1">
      <c r="A5" t="str">
        <f>Table326[[#This Row],[Template]]&amp;Table326[[#This Row],[parent_attribute]]</f>
        <v>Compressor Centrífugo BásicoDelta de Pressão - Filtro de Sucção (2)</v>
      </c>
      <c r="B5" t="s">
        <v>2904</v>
      </c>
      <c r="C5" s="10" t="s">
        <v>2905</v>
      </c>
      <c r="D5" t="s">
        <v>2906</v>
      </c>
      <c r="E5" t="s">
        <v>2907</v>
      </c>
      <c r="F5" s="10" t="s">
        <v>2873</v>
      </c>
      <c r="I5" s="79" t="s">
        <v>2914</v>
      </c>
      <c r="N5" t="s">
        <v>2915</v>
      </c>
      <c r="O5" s="10" t="s">
        <v>2915</v>
      </c>
      <c r="P5" t="str">
        <f>_xlfn.CONCAT(Table326[[#This Row],[Equipamento]],Table326[[#This Row],[attribute_name]])</f>
        <v>FRADE-CAE-1340/1345 (LP/IP Compressor Trem 1)Delta de Pressão - Filtro de Sucção (2)|Hi</v>
      </c>
      <c r="Q5" s="10">
        <v>40</v>
      </c>
      <c r="R5" s="32" t="s">
        <v>194</v>
      </c>
      <c r="S5">
        <v>1</v>
      </c>
      <c r="T5" s="33" t="s">
        <v>530</v>
      </c>
      <c r="U5" s="10" t="s">
        <v>531</v>
      </c>
      <c r="V5" t="str">
        <f t="shared" si="0"/>
        <v>subattribute</v>
      </c>
      <c r="W5" t="str">
        <f>TRIM(INDEX(_xlfn.TEXTSPLIT(Table326[[#This Row],[attribute_name PT (rascunho)]],"|"), 1,1))</f>
        <v>Delta de Pressão - Filtro de Sucção (2)</v>
      </c>
      <c r="X5" t="str">
        <f>IFERROR(TRIM(INDEX(_xlfn.TEXTSPLIT(Table326[[#This Row],[attribute_name]],"|"), 1,2)), "")</f>
        <v>Hi</v>
      </c>
      <c r="Y5" t="b" cm="1">
        <f t="array" ref="Y5">IF(ISERROR(IF(Table326[[#This Row],[type]]="subattribute", VLOOKUP(Table326[[#This Row],[Template]]&amp;Table326[[#This Row],[parent_attribute]],_xlfn._xlws.FILTER(Table326[[#All],[concat]], Table326[[#All],[type]]="attribute"),1, FALSE), TRUE)), FALSE, TRUE)</f>
        <v>1</v>
      </c>
    </row>
    <row r="6" spans="1:25" ht="14.4" hidden="1" customHeight="1">
      <c r="A6" t="str">
        <f>Table326[[#This Row],[Template]]&amp;Table326[[#This Row],[parent_attribute]]</f>
        <v>Compressor Centrífugo BásicoDelta de Pressão - Filtro de Sucção (2)</v>
      </c>
      <c r="B6" t="s">
        <v>2904</v>
      </c>
      <c r="C6" s="10" t="s">
        <v>2905</v>
      </c>
      <c r="D6" t="s">
        <v>2906</v>
      </c>
      <c r="E6" t="s">
        <v>2907</v>
      </c>
      <c r="F6" s="10" t="s">
        <v>2873</v>
      </c>
      <c r="I6" s="79" t="s">
        <v>2916</v>
      </c>
      <c r="N6" t="s">
        <v>2917</v>
      </c>
      <c r="O6" s="10" t="s">
        <v>2917</v>
      </c>
      <c r="P6" t="str">
        <f>_xlfn.CONCAT(Table326[[#This Row],[Equipamento]],Table326[[#This Row],[attribute_name]])</f>
        <v>FRADE-CAE-1340/1345 (LP/IP Compressor Trem 1)Delta de Pressão - Filtro de Sucção (2)|HiHi</v>
      </c>
      <c r="Q6" s="33"/>
      <c r="R6" s="32" t="s">
        <v>194</v>
      </c>
      <c r="S6">
        <v>1</v>
      </c>
      <c r="T6" s="33" t="s">
        <v>530</v>
      </c>
      <c r="U6" s="10" t="s">
        <v>531</v>
      </c>
      <c r="V6" t="str">
        <f t="shared" si="0"/>
        <v>subattribute</v>
      </c>
      <c r="W6" t="str">
        <f>TRIM(INDEX(_xlfn.TEXTSPLIT(Table326[[#This Row],[attribute_name PT (rascunho)]],"|"), 1,1))</f>
        <v>Delta de Pressão - Filtro de Sucção (2)</v>
      </c>
      <c r="X6" t="str">
        <f>IFERROR(TRIM(INDEX(_xlfn.TEXTSPLIT(Table326[[#This Row],[attribute_name]],"|"), 1,2)), "")</f>
        <v>HiHi</v>
      </c>
      <c r="Y6" t="b" cm="1">
        <f t="array" ref="Y6">IF(ISERROR(IF(Table326[[#This Row],[type]]="subattribute", VLOOKUP(Table326[[#This Row],[Template]]&amp;Table326[[#This Row],[parent_attribute]],_xlfn._xlws.FILTER(Table326[[#All],[concat]], Table326[[#All],[type]]="attribute"),1, FALSE), TRUE)), FALSE, TRUE)</f>
        <v>1</v>
      </c>
    </row>
    <row r="7" spans="1:25" ht="14.4" hidden="1" customHeight="1">
      <c r="A7" t="str">
        <f>Table326[[#This Row],[Template]]&amp;Table326[[#This Row],[parent_attribute]]</f>
        <v>Compressor Centrífugo BásicoDelta de Pressão - Filtro de Sucção (2)</v>
      </c>
      <c r="B7" t="s">
        <v>2904</v>
      </c>
      <c r="C7" s="10" t="s">
        <v>2905</v>
      </c>
      <c r="D7" t="s">
        <v>2906</v>
      </c>
      <c r="E7" t="s">
        <v>2907</v>
      </c>
      <c r="F7" s="10" t="s">
        <v>2873</v>
      </c>
      <c r="I7" s="79" t="s">
        <v>2918</v>
      </c>
      <c r="N7" t="s">
        <v>2919</v>
      </c>
      <c r="O7" s="10" t="s">
        <v>2920</v>
      </c>
      <c r="P7" t="str">
        <f>_xlfn.CONCAT(Table326[[#This Row],[Equipamento]],Table326[[#This Row],[attribute_name]])</f>
        <v>FRADE-CAE-1340/1345 (LP/IP Compressor Trem 1)Delta de Pressão - Filtro de Sucção (2)|Pre-alarm Hi</v>
      </c>
      <c r="Q7" s="33">
        <v>36</v>
      </c>
      <c r="R7" s="32" t="s">
        <v>194</v>
      </c>
      <c r="S7">
        <v>1</v>
      </c>
      <c r="T7" s="33" t="s">
        <v>530</v>
      </c>
      <c r="U7" s="10" t="s">
        <v>531</v>
      </c>
      <c r="V7" t="str">
        <f t="shared" si="0"/>
        <v>subattribute</v>
      </c>
      <c r="W7" t="str">
        <f>TRIM(INDEX(_xlfn.TEXTSPLIT(Table326[[#This Row],[attribute_name PT (rascunho)]],"|"), 1,1))</f>
        <v>Delta de Pressão - Filtro de Sucção (2)</v>
      </c>
      <c r="X7" t="str">
        <f>IFERROR(TRIM(INDEX(_xlfn.TEXTSPLIT(Table326[[#This Row],[attribute_name]],"|"), 1,2)), "")</f>
        <v>Pre-alarm Hi</v>
      </c>
      <c r="Y7" t="b" cm="1">
        <f t="array" ref="Y7">IF(ISERROR(IF(Table326[[#This Row],[type]]="subattribute", VLOOKUP(Table326[[#This Row],[Template]]&amp;Table326[[#This Row],[parent_attribute]],_xlfn._xlws.FILTER(Table326[[#All],[concat]], Table326[[#All],[type]]="attribute"),1, FALSE), TRUE)), FALSE, TRUE)</f>
        <v>1</v>
      </c>
    </row>
    <row r="8" spans="1:25" ht="14.4" hidden="1" customHeight="1">
      <c r="A8" t="str">
        <f>Table326[[#This Row],[Template]]&amp;Table326[[#This Row],[parent_attribute]]</f>
        <v>Compressor Centrífugo BásicoDelta de Pressão - Filtro de Sucção</v>
      </c>
      <c r="B8" t="s">
        <v>2904</v>
      </c>
      <c r="C8" s="10" t="s">
        <v>2905</v>
      </c>
      <c r="D8" t="s">
        <v>2906</v>
      </c>
      <c r="E8" t="s">
        <v>2907</v>
      </c>
      <c r="F8" s="10" t="s">
        <v>2873</v>
      </c>
      <c r="I8" s="79" t="s">
        <v>2921</v>
      </c>
      <c r="N8" t="s">
        <v>2922</v>
      </c>
      <c r="O8" s="10" t="s">
        <v>2922</v>
      </c>
      <c r="P8" t="str">
        <f>_xlfn.CONCAT(Table326[[#This Row],[Equipamento]],Table326[[#This Row],[attribute_name]])</f>
        <v>FRADE-CAE-1340/1345 (LP/IP Compressor Trem 1)Delta de Pressão - Filtro de Sucção |Hi</v>
      </c>
      <c r="Q8" s="33">
        <v>40</v>
      </c>
      <c r="R8" s="32" t="s">
        <v>194</v>
      </c>
      <c r="S8">
        <v>1</v>
      </c>
      <c r="T8" s="33" t="s">
        <v>530</v>
      </c>
      <c r="U8" s="10" t="s">
        <v>531</v>
      </c>
      <c r="V8" t="str">
        <f t="shared" si="0"/>
        <v>subattribute</v>
      </c>
      <c r="W8" t="str">
        <f>TRIM(INDEX(_xlfn.TEXTSPLIT(Table326[[#This Row],[attribute_name PT (rascunho)]],"|"), 1,1))</f>
        <v>Delta de Pressão - Filtro de Sucção</v>
      </c>
      <c r="X8" t="str">
        <f>IFERROR(TRIM(INDEX(_xlfn.TEXTSPLIT(Table326[[#This Row],[attribute_name]],"|"), 1,2)), "")</f>
        <v>Hi</v>
      </c>
      <c r="Y8" t="b" cm="1">
        <f t="array" ref="Y8">IF(ISERROR(IF(Table326[[#This Row],[type]]="subattribute", VLOOKUP(Table326[[#This Row],[Template]]&amp;Table326[[#This Row],[parent_attribute]],_xlfn._xlws.FILTER(Table326[[#All],[concat]], Table326[[#All],[type]]="attribute"),1, FALSE), TRUE)), FALSE, TRUE)</f>
        <v>1</v>
      </c>
    </row>
    <row r="9" spans="1:25" ht="14.4" hidden="1" customHeight="1">
      <c r="A9" t="str">
        <f>Table326[[#This Row],[Template]]&amp;Table326[[#This Row],[parent_attribute]]</f>
        <v>Compressor Centrífugo BásicoDelta de Pressão - Filtro de Sucção</v>
      </c>
      <c r="B9" t="s">
        <v>2904</v>
      </c>
      <c r="C9" s="10" t="s">
        <v>2905</v>
      </c>
      <c r="D9" t="s">
        <v>2906</v>
      </c>
      <c r="E9" t="s">
        <v>2907</v>
      </c>
      <c r="F9" s="10" t="s">
        <v>2873</v>
      </c>
      <c r="I9" s="79" t="s">
        <v>2923</v>
      </c>
      <c r="N9" t="s">
        <v>2924</v>
      </c>
      <c r="O9" s="10" t="s">
        <v>2924</v>
      </c>
      <c r="P9" t="str">
        <f>_xlfn.CONCAT(Table326[[#This Row],[Equipamento]],Table326[[#This Row],[attribute_name]])</f>
        <v>FRADE-CAE-1340/1345 (LP/IP Compressor Trem 1)Delta de Pressão - Filtro de Sucção |HiHi</v>
      </c>
      <c r="Q9" s="33"/>
      <c r="R9" s="32" t="s">
        <v>194</v>
      </c>
      <c r="S9">
        <v>1</v>
      </c>
      <c r="T9" s="33" t="s">
        <v>530</v>
      </c>
      <c r="U9" s="10" t="s">
        <v>531</v>
      </c>
      <c r="V9" t="str">
        <f t="shared" si="0"/>
        <v>subattribute</v>
      </c>
      <c r="W9" t="str">
        <f>TRIM(INDEX(_xlfn.TEXTSPLIT(Table326[[#This Row],[attribute_name PT (rascunho)]],"|"), 1,1))</f>
        <v>Delta de Pressão - Filtro de Sucção</v>
      </c>
      <c r="X9" t="str">
        <f>IFERROR(TRIM(INDEX(_xlfn.TEXTSPLIT(Table326[[#This Row],[attribute_name]],"|"), 1,2)), "")</f>
        <v>HiHi</v>
      </c>
      <c r="Y9" t="b" cm="1">
        <f t="array" ref="Y9">IF(ISERROR(IF(Table326[[#This Row],[type]]="subattribute", VLOOKUP(Table326[[#This Row],[Template]]&amp;Table326[[#This Row],[parent_attribute]],_xlfn._xlws.FILTER(Table326[[#All],[concat]], Table326[[#All],[type]]="attribute"),1, FALSE), TRUE)), FALSE, TRUE)</f>
        <v>1</v>
      </c>
    </row>
    <row r="10" spans="1:25" ht="14.4" hidden="1" customHeight="1">
      <c r="A10" t="str">
        <f>Table326[[#This Row],[Template]]&amp;Table326[[#This Row],[parent_attribute]]</f>
        <v>Compressor Centrífugo BásicoDelta de Pressão - Filtro de Sucção</v>
      </c>
      <c r="B10" t="s">
        <v>2904</v>
      </c>
      <c r="C10" s="10" t="s">
        <v>2905</v>
      </c>
      <c r="D10" t="s">
        <v>2906</v>
      </c>
      <c r="E10" t="s">
        <v>2907</v>
      </c>
      <c r="F10" s="10" t="s">
        <v>2873</v>
      </c>
      <c r="I10" s="79" t="s">
        <v>2925</v>
      </c>
      <c r="N10" t="s">
        <v>2926</v>
      </c>
      <c r="O10" s="10" t="s">
        <v>2927</v>
      </c>
      <c r="P10" t="str">
        <f>_xlfn.CONCAT(Table326[[#This Row],[Equipamento]],Table326[[#This Row],[attribute_name]])</f>
        <v>FRADE-CAE-1340/1345 (LP/IP Compressor Trem 1)Delta de Pressão - Filtro de Sucção |Pre-alarm Hi</v>
      </c>
      <c r="Q10" s="33">
        <v>36</v>
      </c>
      <c r="R10" s="32" t="s">
        <v>194</v>
      </c>
      <c r="S10">
        <v>1</v>
      </c>
      <c r="T10" s="33" t="s">
        <v>530</v>
      </c>
      <c r="U10" s="10" t="s">
        <v>531</v>
      </c>
      <c r="V10" t="str">
        <f t="shared" si="0"/>
        <v>subattribute</v>
      </c>
      <c r="W10" t="str">
        <f>TRIM(INDEX(_xlfn.TEXTSPLIT(Table326[[#This Row],[attribute_name PT (rascunho)]],"|"), 1,1))</f>
        <v>Delta de Pressão - Filtro de Sucção</v>
      </c>
      <c r="X10" t="str">
        <f>IFERROR(TRIM(INDEX(_xlfn.TEXTSPLIT(Table326[[#This Row],[attribute_name]],"|"), 1,2)), "")</f>
        <v>Pre-alarm Hi</v>
      </c>
      <c r="Y10" t="b" cm="1">
        <f t="array" ref="Y10">IF(ISERROR(IF(Table326[[#This Row],[type]]="subattribute", VLOOKUP(Table326[[#This Row],[Template]]&amp;Table326[[#This Row],[parent_attribute]],_xlfn._xlws.FILTER(Table326[[#All],[concat]], Table326[[#All],[type]]="attribute"),1, FALSE), TRUE)), FALSE, TRUE)</f>
        <v>1</v>
      </c>
    </row>
    <row r="11" spans="1:25" ht="14.4" hidden="1" customHeight="1">
      <c r="A11" t="str">
        <f>Table326[[#This Row],[Template]]&amp;Table326[[#This Row],[parent_attribute]]</f>
        <v>Compressor Centrífugo BásicoDeslocamento Axial - Caixa de Engrenagens (1)</v>
      </c>
      <c r="B11" t="s">
        <v>2904</v>
      </c>
      <c r="C11" s="10" t="s">
        <v>2905</v>
      </c>
      <c r="D11" t="s">
        <v>2906</v>
      </c>
      <c r="E11" t="s">
        <v>2907</v>
      </c>
      <c r="F11" t="s">
        <v>2873</v>
      </c>
      <c r="I11" t="s">
        <v>9</v>
      </c>
      <c r="J11" t="s">
        <v>9</v>
      </c>
      <c r="K11" t="str">
        <f>VLOOKUP(Table326[[#This Row],[attribute_name EN2]],'Tradução Atributos'!$A$1:$B$67,2,0)</f>
        <v>Deslocamento Axial - Caixa de Engrenagens (1)</v>
      </c>
      <c r="N11" t="s">
        <v>611</v>
      </c>
      <c r="O11" t="s">
        <v>611</v>
      </c>
      <c r="P11" t="str">
        <f>_xlfn.CONCAT(Table326[[#This Row],[Equipamento]],Table326[[#This Row],[attribute_name]])</f>
        <v>FRADE-CAE-1340/1345 (LP/IP Compressor Trem 1)Deslocamento Axial - Caixa de Engrenagens (1)</v>
      </c>
      <c r="Q11" s="33" t="s">
        <v>1193</v>
      </c>
      <c r="R11" s="33" t="s">
        <v>13</v>
      </c>
      <c r="S11">
        <v>1</v>
      </c>
      <c r="T11" s="33" t="s">
        <v>474</v>
      </c>
      <c r="U11" s="10" t="s">
        <v>475</v>
      </c>
      <c r="V11" t="str">
        <f t="shared" si="0"/>
        <v>attribute</v>
      </c>
      <c r="W11" t="str">
        <f>TRIM(INDEX(_xlfn.TEXTSPLIT(Table326[[#This Row],[attribute_name PT (rascunho)]],"|"), 1,1))</f>
        <v>Deslocamento Axial - Caixa de Engrenagens (1)</v>
      </c>
      <c r="X11" t="str">
        <f>IFERROR(TRIM(INDEX(_xlfn.TEXTSPLIT(Table326[[#This Row],[attribute_name]],"|"), 1,2)), "")</f>
        <v/>
      </c>
      <c r="Y11" t="b" cm="1">
        <f t="array" ref="Y11">IF(ISERROR(IF(Table326[[#This Row],[type]]="subattribute", VLOOKUP(Table326[[#This Row],[Template]]&amp;Table326[[#This Row],[parent_attribute]],_xlfn._xlws.FILTER(Table326[[#All],[concat]], Table326[[#All],[type]]="attribute"),1, FALSE), TRUE)), FALSE, TRUE)</f>
        <v>1</v>
      </c>
    </row>
    <row r="12" spans="1:25" ht="14.4" hidden="1" customHeight="1">
      <c r="A12" t="str">
        <f>Table326[[#This Row],[Template]]&amp;Table326[[#This Row],[parent_attribute]]</f>
        <v>Compressor Centrífugo BásicoDeslocamento Axial - Caixa de Engrenagens (1)</v>
      </c>
      <c r="B12" t="s">
        <v>2904</v>
      </c>
      <c r="C12" s="10" t="s">
        <v>2905</v>
      </c>
      <c r="D12" t="s">
        <v>2906</v>
      </c>
      <c r="E12" t="s">
        <v>2907</v>
      </c>
      <c r="F12" t="s">
        <v>2873</v>
      </c>
      <c r="I12" t="s">
        <v>1194</v>
      </c>
      <c r="J12" t="s">
        <v>9</v>
      </c>
      <c r="K12" t="str">
        <f>VLOOKUP(Table326[[#This Row],[attribute_name EN2]],'Tradução Atributos'!$A$1:$B$67,2,0)</f>
        <v>Deslocamento Axial - Caixa de Engrenagens (1)</v>
      </c>
      <c r="L12" t="s">
        <v>2928</v>
      </c>
      <c r="M12" t="s">
        <v>2929</v>
      </c>
      <c r="N12" t="s">
        <v>882</v>
      </c>
      <c r="O12" t="s">
        <v>882</v>
      </c>
      <c r="P12" t="str">
        <f>_xlfn.CONCAT(Table326[[#This Row],[Equipamento]],Table326[[#This Row],[attribute_name]])</f>
        <v>FRADE-CAE-1340/1345 (LP/IP Compressor Trem 1)Deslocamento Axial - Caixa de Engrenagens (1)|Hi</v>
      </c>
      <c r="Q12" s="33">
        <v>0.6</v>
      </c>
      <c r="R12" s="52" t="s">
        <v>13</v>
      </c>
      <c r="S12">
        <v>1</v>
      </c>
      <c r="T12" s="52" t="s">
        <v>736</v>
      </c>
      <c r="U12" s="83"/>
      <c r="V12" t="str">
        <f t="shared" si="0"/>
        <v>subattribute</v>
      </c>
      <c r="W12" t="str">
        <f>TRIM(INDEX(_xlfn.TEXTSPLIT(Table326[[#This Row],[attribute_name PT (rascunho)]],"|"), 1,1))</f>
        <v>Deslocamento Axial - Caixa de Engrenagens (1)</v>
      </c>
      <c r="X12" t="str">
        <f>IFERROR(TRIM(INDEX(_xlfn.TEXTSPLIT(Table326[[#This Row],[attribute_name]],"|"), 1,2)), "")</f>
        <v>Hi</v>
      </c>
      <c r="Y12" t="b" cm="1">
        <f t="array" ref="Y12">IF(ISERROR(IF(Table326[[#This Row],[type]]="subattribute", VLOOKUP(Table326[[#This Row],[Template]]&amp;Table326[[#This Row],[parent_attribute]],_xlfn._xlws.FILTER(Table326[[#All],[concat]], Table326[[#All],[type]]="attribute"),1, FALSE), TRUE)), FALSE, TRUE)</f>
        <v>1</v>
      </c>
    </row>
    <row r="13" spans="1:25" ht="14.4" hidden="1" customHeight="1">
      <c r="A13" t="str">
        <f>Table326[[#This Row],[Template]]&amp;Table326[[#This Row],[parent_attribute]]</f>
        <v>Compressor Centrífugo BásicoDeslocamento Axial - Caixa de Engrenagens (1)</v>
      </c>
      <c r="B13" t="s">
        <v>2904</v>
      </c>
      <c r="C13" s="10" t="s">
        <v>2905</v>
      </c>
      <c r="D13" t="s">
        <v>2906</v>
      </c>
      <c r="E13" t="s">
        <v>2907</v>
      </c>
      <c r="F13" t="s">
        <v>2873</v>
      </c>
      <c r="I13" t="s">
        <v>1195</v>
      </c>
      <c r="J13" t="s">
        <v>9</v>
      </c>
      <c r="K13" t="str">
        <f>VLOOKUP(Table326[[#This Row],[attribute_name EN2]],'Tradução Atributos'!$A$1:$B$67,2,0)</f>
        <v>Deslocamento Axial - Caixa de Engrenagens (1)</v>
      </c>
      <c r="L13" t="s">
        <v>2928</v>
      </c>
      <c r="M13" t="s">
        <v>2930</v>
      </c>
      <c r="N13" t="s">
        <v>884</v>
      </c>
      <c r="O13" t="s">
        <v>884</v>
      </c>
      <c r="P13" t="str">
        <f>_xlfn.CONCAT(Table326[[#This Row],[Equipamento]],Table326[[#This Row],[attribute_name]])</f>
        <v>FRADE-CAE-1340/1345 (LP/IP Compressor Trem 1)Deslocamento Axial - Caixa de Engrenagens (1)|HiHi</v>
      </c>
      <c r="Q13" s="33">
        <v>0.7</v>
      </c>
      <c r="R13" s="33" t="s">
        <v>13</v>
      </c>
      <c r="S13">
        <v>1</v>
      </c>
      <c r="T13" s="33" t="s">
        <v>736</v>
      </c>
      <c r="U13" s="10"/>
      <c r="V13" t="str">
        <f t="shared" si="0"/>
        <v>subattribute</v>
      </c>
      <c r="W13" t="str">
        <f>TRIM(INDEX(_xlfn.TEXTSPLIT(Table326[[#This Row],[attribute_name PT (rascunho)]],"|"), 1,1))</f>
        <v>Deslocamento Axial - Caixa de Engrenagens (1)</v>
      </c>
      <c r="X13" t="str">
        <f>IFERROR(TRIM(INDEX(_xlfn.TEXTSPLIT(Table326[[#This Row],[attribute_name]],"|"), 1,2)), "")</f>
        <v>HiHi</v>
      </c>
      <c r="Y13" t="b" cm="1">
        <f t="array" ref="Y13">IF(ISERROR(IF(Table326[[#This Row],[type]]="subattribute", VLOOKUP(Table326[[#This Row],[Template]]&amp;Table326[[#This Row],[parent_attribute]],_xlfn._xlws.FILTER(Table326[[#All],[concat]], Table326[[#All],[type]]="attribute"),1, FALSE), TRUE)), FALSE, TRUE)</f>
        <v>1</v>
      </c>
    </row>
    <row r="14" spans="1:25" ht="14.4" hidden="1" customHeight="1">
      <c r="A14" t="str">
        <f>Table326[[#This Row],[Template]]&amp;Table326[[#This Row],[parent_attribute]]</f>
        <v>Compressor Centrífugo BásicoDeslocamento Axial - Caixa de Engrenagens (1)</v>
      </c>
      <c r="B14" t="s">
        <v>2904</v>
      </c>
      <c r="C14" s="10" t="s">
        <v>2905</v>
      </c>
      <c r="D14" t="s">
        <v>2906</v>
      </c>
      <c r="E14" t="s">
        <v>2907</v>
      </c>
      <c r="F14" t="s">
        <v>2873</v>
      </c>
      <c r="I14" t="s">
        <v>1196</v>
      </c>
      <c r="J14" t="s">
        <v>9</v>
      </c>
      <c r="K14" t="str">
        <f>VLOOKUP(Table326[[#This Row],[attribute_name EN2]],'Tradução Atributos'!$A$1:$B$67,2,0)</f>
        <v>Deslocamento Axial - Caixa de Engrenagens (1)</v>
      </c>
      <c r="L14" t="s">
        <v>2928</v>
      </c>
      <c r="M14" t="s">
        <v>2931</v>
      </c>
      <c r="N14" t="s">
        <v>886</v>
      </c>
      <c r="O14" t="s">
        <v>886</v>
      </c>
      <c r="P14" t="str">
        <f>_xlfn.CONCAT(Table326[[#This Row],[Equipamento]],Table326[[#This Row],[attribute_name]])</f>
        <v>FRADE-CAE-1340/1345 (LP/IP Compressor Trem 1)Deslocamento Axial - Caixa de Engrenagens (1)|Lo</v>
      </c>
      <c r="Q14" s="33">
        <v>-0.6</v>
      </c>
      <c r="R14" s="52" t="s">
        <v>13</v>
      </c>
      <c r="S14">
        <v>1</v>
      </c>
      <c r="T14" s="52" t="s">
        <v>736</v>
      </c>
      <c r="U14" s="83"/>
      <c r="V14" t="str">
        <f t="shared" si="0"/>
        <v>subattribute</v>
      </c>
      <c r="W14" t="str">
        <f>TRIM(INDEX(_xlfn.TEXTSPLIT(Table326[[#This Row],[attribute_name PT (rascunho)]],"|"), 1,1))</f>
        <v>Deslocamento Axial - Caixa de Engrenagens (1)</v>
      </c>
      <c r="X14" t="str">
        <f>IFERROR(TRIM(INDEX(_xlfn.TEXTSPLIT(Table326[[#This Row],[attribute_name]],"|"), 1,2)), "")</f>
        <v>Lo</v>
      </c>
      <c r="Y14" t="b" cm="1">
        <f t="array" ref="Y14">IF(ISERROR(IF(Table326[[#This Row],[type]]="subattribute", VLOOKUP(Table326[[#This Row],[Template]]&amp;Table326[[#This Row],[parent_attribute]],_xlfn._xlws.FILTER(Table326[[#All],[concat]], Table326[[#All],[type]]="attribute"),1, FALSE), TRUE)), FALSE, TRUE)</f>
        <v>1</v>
      </c>
    </row>
    <row r="15" spans="1:25" ht="14.4" hidden="1" customHeight="1">
      <c r="A15" t="str">
        <f>Table326[[#This Row],[Template]]&amp;Table326[[#This Row],[parent_attribute]]</f>
        <v>Compressor Centrífugo BásicoDeslocamento Axial - Caixa de Engrenagens (1)</v>
      </c>
      <c r="B15" t="s">
        <v>2904</v>
      </c>
      <c r="C15" s="10" t="s">
        <v>2905</v>
      </c>
      <c r="D15" t="s">
        <v>2906</v>
      </c>
      <c r="E15" t="s">
        <v>2907</v>
      </c>
      <c r="F15" t="s">
        <v>2873</v>
      </c>
      <c r="I15" t="s">
        <v>1197</v>
      </c>
      <c r="J15" t="s">
        <v>9</v>
      </c>
      <c r="K15" t="str">
        <f>VLOOKUP(Table326[[#This Row],[attribute_name EN2]],'Tradução Atributos'!$A$1:$B$67,2,0)</f>
        <v>Deslocamento Axial - Caixa de Engrenagens (1)</v>
      </c>
      <c r="L15" t="s">
        <v>2928</v>
      </c>
      <c r="M15" t="s">
        <v>2932</v>
      </c>
      <c r="N15" t="s">
        <v>2933</v>
      </c>
      <c r="O15" t="s">
        <v>2933</v>
      </c>
      <c r="P15" t="str">
        <f>_xlfn.CONCAT(Table326[[#This Row],[Equipamento]],Table326[[#This Row],[attribute_name]])</f>
        <v>FRADE-CAE-1340/1345 (LP/IP Compressor Trem 1)Deslocamento Axial - Caixa de Engrenagens (1)|LoLo</v>
      </c>
      <c r="Q15" s="33">
        <v>-0.7</v>
      </c>
      <c r="R15" s="33" t="s">
        <v>13</v>
      </c>
      <c r="S15">
        <v>1</v>
      </c>
      <c r="T15" s="33" t="s">
        <v>736</v>
      </c>
      <c r="U15" s="10"/>
      <c r="V15" t="str">
        <f t="shared" si="0"/>
        <v>subattribute</v>
      </c>
      <c r="W15" t="str">
        <f>TRIM(INDEX(_xlfn.TEXTSPLIT(Table326[[#This Row],[attribute_name PT (rascunho)]],"|"), 1,1))</f>
        <v>Deslocamento Axial - Caixa de Engrenagens (1)</v>
      </c>
      <c r="X15" t="str">
        <f>IFERROR(TRIM(INDEX(_xlfn.TEXTSPLIT(Table326[[#This Row],[attribute_name]],"|"), 1,2)), "")</f>
        <v>LoLo</v>
      </c>
      <c r="Y15" t="b" cm="1">
        <f t="array" ref="Y15">IF(ISERROR(IF(Table326[[#This Row],[type]]="subattribute", VLOOKUP(Table326[[#This Row],[Template]]&amp;Table326[[#This Row],[parent_attribute]],_xlfn._xlws.FILTER(Table326[[#All],[concat]], Table326[[#All],[type]]="attribute"),1, FALSE), TRUE)), FALSE, TRUE)</f>
        <v>1</v>
      </c>
    </row>
    <row r="16" spans="1:25" ht="14.4" hidden="1" customHeight="1">
      <c r="A16" t="str">
        <f>Table326[[#This Row],[Template]]&amp;Table326[[#This Row],[parent_attribute]]</f>
        <v>Compressor Centrífugo BásicoDeslocamento Axial - Caixa de Engrenagens (1)</v>
      </c>
      <c r="B16" t="s">
        <v>2904</v>
      </c>
      <c r="C16" s="10" t="s">
        <v>2905</v>
      </c>
      <c r="D16" t="s">
        <v>2906</v>
      </c>
      <c r="E16" t="s">
        <v>2907</v>
      </c>
      <c r="F16" t="s">
        <v>2873</v>
      </c>
      <c r="I16" t="s">
        <v>1198</v>
      </c>
      <c r="J16" t="s">
        <v>9</v>
      </c>
      <c r="K16" t="str">
        <f>VLOOKUP(Table326[[#This Row],[attribute_name EN2]],'Tradução Atributos'!$A$1:$B$67,2,0)</f>
        <v>Deslocamento Axial - Caixa de Engrenagens (1)</v>
      </c>
      <c r="L16" t="s">
        <v>2928</v>
      </c>
      <c r="M16" t="s">
        <v>2934</v>
      </c>
      <c r="N16" t="s">
        <v>888</v>
      </c>
      <c r="O16" t="s">
        <v>2935</v>
      </c>
      <c r="P16" t="str">
        <f>_xlfn.CONCAT(Table326[[#This Row],[Equipamento]],Table326[[#This Row],[attribute_name]])</f>
        <v>FRADE-CAE-1340/1345 (LP/IP Compressor Trem 1)Deslocamento Axial - Caixa de Engrenagens (1)|Pre-alarm Hi</v>
      </c>
      <c r="Q16" s="33">
        <v>0.54</v>
      </c>
      <c r="R16" s="52" t="s">
        <v>13</v>
      </c>
      <c r="S16">
        <v>1</v>
      </c>
      <c r="T16" s="52" t="s">
        <v>736</v>
      </c>
      <c r="U16" s="83"/>
      <c r="V16" t="str">
        <f t="shared" si="0"/>
        <v>subattribute</v>
      </c>
      <c r="W16" t="str">
        <f>TRIM(INDEX(_xlfn.TEXTSPLIT(Table326[[#This Row],[attribute_name PT (rascunho)]],"|"), 1,1))</f>
        <v>Deslocamento Axial - Caixa de Engrenagens (1)</v>
      </c>
      <c r="X16" t="str">
        <f>IFERROR(TRIM(INDEX(_xlfn.TEXTSPLIT(Table326[[#This Row],[attribute_name]],"|"), 1,2)), "")</f>
        <v>Pre-alarm Hi</v>
      </c>
      <c r="Y16" t="b" cm="1">
        <f t="array" ref="Y16">IF(ISERROR(IF(Table326[[#This Row],[type]]="subattribute", VLOOKUP(Table326[[#This Row],[Template]]&amp;Table326[[#This Row],[parent_attribute]],_xlfn._xlws.FILTER(Table326[[#All],[concat]], Table326[[#All],[type]]="attribute"),1, FALSE), TRUE)), FALSE, TRUE)</f>
        <v>1</v>
      </c>
    </row>
    <row r="17" spans="1:25" ht="14.4" hidden="1" customHeight="1">
      <c r="A17" t="str">
        <f>Table326[[#This Row],[Template]]&amp;Table326[[#This Row],[parent_attribute]]</f>
        <v>Compressor Centrífugo BásicoDeslocamento Axial - Caixa de Engrenagens (1)</v>
      </c>
      <c r="B17" t="s">
        <v>2904</v>
      </c>
      <c r="C17" s="10" t="s">
        <v>2905</v>
      </c>
      <c r="D17" t="s">
        <v>2906</v>
      </c>
      <c r="E17" t="s">
        <v>2907</v>
      </c>
      <c r="F17" t="s">
        <v>2873</v>
      </c>
      <c r="I17" t="s">
        <v>1199</v>
      </c>
      <c r="J17" t="s">
        <v>9</v>
      </c>
      <c r="K17" t="str">
        <f>VLOOKUP(Table326[[#This Row],[attribute_name EN2]],'Tradução Atributos'!$A$1:$B$67,2,0)</f>
        <v>Deslocamento Axial - Caixa de Engrenagens (1)</v>
      </c>
      <c r="L17" t="s">
        <v>2928</v>
      </c>
      <c r="M17" t="s">
        <v>2936</v>
      </c>
      <c r="N17" t="s">
        <v>2937</v>
      </c>
      <c r="O17" t="s">
        <v>2938</v>
      </c>
      <c r="P17" t="str">
        <f>_xlfn.CONCAT(Table326[[#This Row],[Equipamento]],Table326[[#This Row],[attribute_name]])</f>
        <v>FRADE-CAE-1340/1345 (LP/IP Compressor Trem 1)Deslocamento Axial - Caixa de Engrenagens (1)|Pre-alarm Lo</v>
      </c>
      <c r="Q17" s="33">
        <v>-0.54</v>
      </c>
      <c r="R17" s="33" t="s">
        <v>13</v>
      </c>
      <c r="S17">
        <v>1</v>
      </c>
      <c r="T17" s="33" t="s">
        <v>736</v>
      </c>
      <c r="U17" s="10"/>
      <c r="V17" t="str">
        <f t="shared" si="0"/>
        <v>subattribute</v>
      </c>
      <c r="W17" t="str">
        <f>TRIM(INDEX(_xlfn.TEXTSPLIT(Table326[[#This Row],[attribute_name PT (rascunho)]],"|"), 1,1))</f>
        <v>Deslocamento Axial - Caixa de Engrenagens (1)</v>
      </c>
      <c r="X17" t="str">
        <f>IFERROR(TRIM(INDEX(_xlfn.TEXTSPLIT(Table326[[#This Row],[attribute_name]],"|"), 1,2)), "")</f>
        <v>Pre-alarm Lo</v>
      </c>
      <c r="Y17" t="b" cm="1">
        <f t="array" ref="Y17">IF(ISERROR(IF(Table326[[#This Row],[type]]="subattribute", VLOOKUP(Table326[[#This Row],[Template]]&amp;Table326[[#This Row],[parent_attribute]],_xlfn._xlws.FILTER(Table326[[#All],[concat]], Table326[[#All],[type]]="attribute"),1, FALSE), TRUE)), FALSE, TRUE)</f>
        <v>1</v>
      </c>
    </row>
    <row r="18" spans="1:25" ht="14.4" hidden="1" customHeight="1">
      <c r="A18" t="str">
        <f>Table326[[#This Row],[Template]]&amp;Table326[[#This Row],[parent_attribute]]</f>
        <v>Compressor Centrífugo BásicoDeslocamento Axial - Caixa de Engrenagens (2)</v>
      </c>
      <c r="B18" t="s">
        <v>2904</v>
      </c>
      <c r="C18" s="10" t="s">
        <v>2905</v>
      </c>
      <c r="D18" t="s">
        <v>2906</v>
      </c>
      <c r="E18" t="s">
        <v>2907</v>
      </c>
      <c r="F18" t="s">
        <v>2873</v>
      </c>
      <c r="I18" t="s">
        <v>14</v>
      </c>
      <c r="J18" t="s">
        <v>14</v>
      </c>
      <c r="K18" t="str">
        <f>VLOOKUP(Table326[[#This Row],[attribute_name EN2]],'Tradução Atributos'!$A$1:$B$67,2,0)</f>
        <v>Deslocamento Axial - Caixa de Engrenagens (2)</v>
      </c>
      <c r="N18" t="s">
        <v>612</v>
      </c>
      <c r="O18" t="s">
        <v>612</v>
      </c>
      <c r="P18" t="str">
        <f>_xlfn.CONCAT(Table326[[#This Row],[Equipamento]],Table326[[#This Row],[attribute_name]])</f>
        <v>FRADE-CAE-1340/1345 (LP/IP Compressor Trem 1)Deslocamento Axial - Caixa de Engrenagens (2)</v>
      </c>
      <c r="Q18" s="33" t="s">
        <v>1200</v>
      </c>
      <c r="R18" s="52" t="s">
        <v>13</v>
      </c>
      <c r="S18">
        <v>1</v>
      </c>
      <c r="T18" s="52" t="s">
        <v>474</v>
      </c>
      <c r="U18" s="10" t="s">
        <v>475</v>
      </c>
      <c r="V18" t="str">
        <f t="shared" si="0"/>
        <v>attribute</v>
      </c>
      <c r="W18" t="str">
        <f>TRIM(INDEX(_xlfn.TEXTSPLIT(Table326[[#This Row],[attribute_name PT (rascunho)]],"|"), 1,1))</f>
        <v>Deslocamento Axial - Caixa de Engrenagens (2)</v>
      </c>
      <c r="X18" t="str">
        <f>IFERROR(TRIM(INDEX(_xlfn.TEXTSPLIT(Table326[[#This Row],[attribute_name]],"|"), 1,2)), "")</f>
        <v/>
      </c>
      <c r="Y18" t="b" cm="1">
        <f t="array" ref="Y18">IF(ISERROR(IF(Table326[[#This Row],[type]]="subattribute", VLOOKUP(Table326[[#This Row],[Template]]&amp;Table326[[#This Row],[parent_attribute]],_xlfn._xlws.FILTER(Table326[[#All],[concat]], Table326[[#All],[type]]="attribute"),1, FALSE), TRUE)), FALSE, TRUE)</f>
        <v>1</v>
      </c>
    </row>
    <row r="19" spans="1:25" ht="14.4" hidden="1" customHeight="1">
      <c r="A19" t="str">
        <f>Table326[[#This Row],[Template]]&amp;Table326[[#This Row],[parent_attribute]]</f>
        <v>Compressor Centrífugo BásicoDeslocamento Axial - Caixa de Engrenagens (2)</v>
      </c>
      <c r="B19" t="s">
        <v>2904</v>
      </c>
      <c r="C19" s="10" t="s">
        <v>2905</v>
      </c>
      <c r="D19" t="s">
        <v>2906</v>
      </c>
      <c r="E19" t="s">
        <v>2907</v>
      </c>
      <c r="F19" t="s">
        <v>2873</v>
      </c>
      <c r="I19" t="s">
        <v>1201</v>
      </c>
      <c r="J19" t="s">
        <v>14</v>
      </c>
      <c r="K19" t="str">
        <f>VLOOKUP(Table326[[#This Row],[attribute_name EN2]],'Tradução Atributos'!$A$1:$B$67,2,0)</f>
        <v>Deslocamento Axial - Caixa de Engrenagens (2)</v>
      </c>
      <c r="L19" t="s">
        <v>2928</v>
      </c>
      <c r="M19" t="s">
        <v>2929</v>
      </c>
      <c r="N19" t="s">
        <v>890</v>
      </c>
      <c r="O19" t="s">
        <v>890</v>
      </c>
      <c r="P19" t="str">
        <f>_xlfn.CONCAT(Table326[[#This Row],[Equipamento]],Table326[[#This Row],[attribute_name]])</f>
        <v>FRADE-CAE-1340/1345 (LP/IP Compressor Trem 1)Deslocamento Axial - Caixa de Engrenagens (2)|Hi</v>
      </c>
      <c r="Q19" s="33">
        <v>0.6</v>
      </c>
      <c r="R19" s="33" t="s">
        <v>13</v>
      </c>
      <c r="S19">
        <v>1</v>
      </c>
      <c r="T19" s="33" t="s">
        <v>736</v>
      </c>
      <c r="U19" s="10"/>
      <c r="V19" t="str">
        <f t="shared" si="0"/>
        <v>subattribute</v>
      </c>
      <c r="W19" t="str">
        <f>TRIM(INDEX(_xlfn.TEXTSPLIT(Table326[[#This Row],[attribute_name PT (rascunho)]],"|"), 1,1))</f>
        <v>Deslocamento Axial - Caixa de Engrenagens (2)</v>
      </c>
      <c r="X19" t="str">
        <f>IFERROR(TRIM(INDEX(_xlfn.TEXTSPLIT(Table326[[#This Row],[attribute_name]],"|"), 1,2)), "")</f>
        <v>Hi</v>
      </c>
      <c r="Y19" t="b" cm="1">
        <f t="array" ref="Y19">IF(ISERROR(IF(Table326[[#This Row],[type]]="subattribute", VLOOKUP(Table326[[#This Row],[Template]]&amp;Table326[[#This Row],[parent_attribute]],_xlfn._xlws.FILTER(Table326[[#All],[concat]], Table326[[#All],[type]]="attribute"),1, FALSE), TRUE)), FALSE, TRUE)</f>
        <v>1</v>
      </c>
    </row>
    <row r="20" spans="1:25" ht="14.4" hidden="1" customHeight="1">
      <c r="A20" t="str">
        <f>Table326[[#This Row],[Template]]&amp;Table326[[#This Row],[parent_attribute]]</f>
        <v>Compressor Centrífugo BásicoDeslocamento Axial - Caixa de Engrenagens (2)</v>
      </c>
      <c r="B20" t="s">
        <v>2904</v>
      </c>
      <c r="C20" s="10" t="s">
        <v>2905</v>
      </c>
      <c r="D20" t="s">
        <v>2906</v>
      </c>
      <c r="E20" t="s">
        <v>2907</v>
      </c>
      <c r="F20" t="s">
        <v>2873</v>
      </c>
      <c r="I20" t="s">
        <v>1202</v>
      </c>
      <c r="J20" t="s">
        <v>14</v>
      </c>
      <c r="K20" t="str">
        <f>VLOOKUP(Table326[[#This Row],[attribute_name EN2]],'Tradução Atributos'!$A$1:$B$67,2,0)</f>
        <v>Deslocamento Axial - Caixa de Engrenagens (2)</v>
      </c>
      <c r="L20" t="s">
        <v>2928</v>
      </c>
      <c r="M20" t="s">
        <v>2930</v>
      </c>
      <c r="N20" t="s">
        <v>892</v>
      </c>
      <c r="O20" t="s">
        <v>892</v>
      </c>
      <c r="P20" t="str">
        <f>_xlfn.CONCAT(Table326[[#This Row],[Equipamento]],Table326[[#This Row],[attribute_name]])</f>
        <v>FRADE-CAE-1340/1345 (LP/IP Compressor Trem 1)Deslocamento Axial - Caixa de Engrenagens (2)|HiHi</v>
      </c>
      <c r="Q20" s="33">
        <v>0.7</v>
      </c>
      <c r="R20" s="52" t="s">
        <v>13</v>
      </c>
      <c r="S20">
        <v>1</v>
      </c>
      <c r="T20" s="52" t="s">
        <v>736</v>
      </c>
      <c r="U20" s="83"/>
      <c r="V20" t="str">
        <f t="shared" si="0"/>
        <v>subattribute</v>
      </c>
      <c r="W20" t="str">
        <f>TRIM(INDEX(_xlfn.TEXTSPLIT(Table326[[#This Row],[attribute_name PT (rascunho)]],"|"), 1,1))</f>
        <v>Deslocamento Axial - Caixa de Engrenagens (2)</v>
      </c>
      <c r="X20" t="str">
        <f>IFERROR(TRIM(INDEX(_xlfn.TEXTSPLIT(Table326[[#This Row],[attribute_name]],"|"), 1,2)), "")</f>
        <v>HiHi</v>
      </c>
      <c r="Y20" t="b" cm="1">
        <f t="array" ref="Y20">IF(ISERROR(IF(Table326[[#This Row],[type]]="subattribute", VLOOKUP(Table326[[#This Row],[Template]]&amp;Table326[[#This Row],[parent_attribute]],_xlfn._xlws.FILTER(Table326[[#All],[concat]], Table326[[#All],[type]]="attribute"),1, FALSE), TRUE)), FALSE, TRUE)</f>
        <v>1</v>
      </c>
    </row>
    <row r="21" spans="1:25" ht="14.4" hidden="1" customHeight="1">
      <c r="A21" t="str">
        <f>Table326[[#This Row],[Template]]&amp;Table326[[#This Row],[parent_attribute]]</f>
        <v>Compressor Centrífugo BásicoDeslocamento Axial - Caixa de Engrenagens (2)</v>
      </c>
      <c r="B21" t="s">
        <v>2904</v>
      </c>
      <c r="C21" s="10" t="s">
        <v>2905</v>
      </c>
      <c r="D21" t="s">
        <v>2906</v>
      </c>
      <c r="E21" t="s">
        <v>2907</v>
      </c>
      <c r="F21" t="s">
        <v>2873</v>
      </c>
      <c r="I21" t="s">
        <v>1203</v>
      </c>
      <c r="J21" t="s">
        <v>14</v>
      </c>
      <c r="K21" t="str">
        <f>VLOOKUP(Table326[[#This Row],[attribute_name EN2]],'Tradução Atributos'!$A$1:$B$67,2,0)</f>
        <v>Deslocamento Axial - Caixa de Engrenagens (2)</v>
      </c>
      <c r="L21" t="s">
        <v>2928</v>
      </c>
      <c r="M21" t="s">
        <v>2931</v>
      </c>
      <c r="N21" t="s">
        <v>894</v>
      </c>
      <c r="O21" t="s">
        <v>894</v>
      </c>
      <c r="P21" t="str">
        <f>_xlfn.CONCAT(Table326[[#This Row],[Equipamento]],Table326[[#This Row],[attribute_name]])</f>
        <v>FRADE-CAE-1340/1345 (LP/IP Compressor Trem 1)Deslocamento Axial - Caixa de Engrenagens (2)|Lo</v>
      </c>
      <c r="Q21" s="33">
        <v>-0.6</v>
      </c>
      <c r="R21" s="33" t="s">
        <v>13</v>
      </c>
      <c r="S21">
        <v>1</v>
      </c>
      <c r="T21" s="33" t="s">
        <v>736</v>
      </c>
      <c r="U21" s="10"/>
      <c r="V21" t="str">
        <f t="shared" si="0"/>
        <v>subattribute</v>
      </c>
      <c r="W21" t="str">
        <f>TRIM(INDEX(_xlfn.TEXTSPLIT(Table326[[#This Row],[attribute_name PT (rascunho)]],"|"), 1,1))</f>
        <v>Deslocamento Axial - Caixa de Engrenagens (2)</v>
      </c>
      <c r="X21" t="str">
        <f>IFERROR(TRIM(INDEX(_xlfn.TEXTSPLIT(Table326[[#This Row],[attribute_name]],"|"), 1,2)), "")</f>
        <v>Lo</v>
      </c>
      <c r="Y21" t="b" cm="1">
        <f t="array" ref="Y21">IF(ISERROR(IF(Table326[[#This Row],[type]]="subattribute", VLOOKUP(Table326[[#This Row],[Template]]&amp;Table326[[#This Row],[parent_attribute]],_xlfn._xlws.FILTER(Table326[[#All],[concat]], Table326[[#All],[type]]="attribute"),1, FALSE), TRUE)), FALSE, TRUE)</f>
        <v>1</v>
      </c>
    </row>
    <row r="22" spans="1:25" ht="14.4" hidden="1" customHeight="1">
      <c r="A22" t="str">
        <f>Table326[[#This Row],[Template]]&amp;Table326[[#This Row],[parent_attribute]]</f>
        <v>Compressor Centrífugo BásicoDeslocamento Axial - Caixa de Engrenagens (2)</v>
      </c>
      <c r="B22" t="s">
        <v>2904</v>
      </c>
      <c r="C22" s="10" t="s">
        <v>2905</v>
      </c>
      <c r="D22" t="s">
        <v>2906</v>
      </c>
      <c r="E22" t="s">
        <v>2907</v>
      </c>
      <c r="F22" t="s">
        <v>2873</v>
      </c>
      <c r="I22" t="s">
        <v>1204</v>
      </c>
      <c r="J22" t="s">
        <v>14</v>
      </c>
      <c r="K22" t="str">
        <f>VLOOKUP(Table326[[#This Row],[attribute_name EN2]],'Tradução Atributos'!$A$1:$B$67,2,0)</f>
        <v>Deslocamento Axial - Caixa de Engrenagens (2)</v>
      </c>
      <c r="L22" t="s">
        <v>2928</v>
      </c>
      <c r="M22" t="s">
        <v>2932</v>
      </c>
      <c r="N22" t="s">
        <v>2939</v>
      </c>
      <c r="O22" t="s">
        <v>2939</v>
      </c>
      <c r="P22" t="str">
        <f>_xlfn.CONCAT(Table326[[#This Row],[Equipamento]],Table326[[#This Row],[attribute_name]])</f>
        <v>FRADE-CAE-1340/1345 (LP/IP Compressor Trem 1)Deslocamento Axial - Caixa de Engrenagens (2)|LoLo</v>
      </c>
      <c r="Q22" s="33">
        <v>-0.7</v>
      </c>
      <c r="R22" s="52" t="s">
        <v>13</v>
      </c>
      <c r="S22">
        <v>1</v>
      </c>
      <c r="T22" s="52" t="s">
        <v>736</v>
      </c>
      <c r="U22" s="83"/>
      <c r="V22" t="str">
        <f t="shared" si="0"/>
        <v>subattribute</v>
      </c>
      <c r="W22" t="str">
        <f>TRIM(INDEX(_xlfn.TEXTSPLIT(Table326[[#This Row],[attribute_name PT (rascunho)]],"|"), 1,1))</f>
        <v>Deslocamento Axial - Caixa de Engrenagens (2)</v>
      </c>
      <c r="X22" t="str">
        <f>IFERROR(TRIM(INDEX(_xlfn.TEXTSPLIT(Table326[[#This Row],[attribute_name]],"|"), 1,2)), "")</f>
        <v>LoLo</v>
      </c>
      <c r="Y22" t="b" cm="1">
        <f t="array" ref="Y22">IF(ISERROR(IF(Table326[[#This Row],[type]]="subattribute", VLOOKUP(Table326[[#This Row],[Template]]&amp;Table326[[#This Row],[parent_attribute]],_xlfn._xlws.FILTER(Table326[[#All],[concat]], Table326[[#All],[type]]="attribute"),1, FALSE), TRUE)), FALSE, TRUE)</f>
        <v>1</v>
      </c>
    </row>
    <row r="23" spans="1:25" ht="14.4" hidden="1" customHeight="1">
      <c r="A23" t="str">
        <f>Table326[[#This Row],[Template]]&amp;Table326[[#This Row],[parent_attribute]]</f>
        <v>Compressor Centrífugo BásicoDeslocamento Axial - Caixa de Engrenagens (2)</v>
      </c>
      <c r="B23" t="s">
        <v>2904</v>
      </c>
      <c r="C23" s="10" t="s">
        <v>2905</v>
      </c>
      <c r="D23" t="s">
        <v>2906</v>
      </c>
      <c r="E23" t="s">
        <v>2907</v>
      </c>
      <c r="F23" t="s">
        <v>2873</v>
      </c>
      <c r="I23" t="s">
        <v>1205</v>
      </c>
      <c r="J23" t="s">
        <v>14</v>
      </c>
      <c r="K23" t="str">
        <f>VLOOKUP(Table326[[#This Row],[attribute_name EN2]],'Tradução Atributos'!$A$1:$B$67,2,0)</f>
        <v>Deslocamento Axial - Caixa de Engrenagens (2)</v>
      </c>
      <c r="L23" t="s">
        <v>2928</v>
      </c>
      <c r="M23" t="s">
        <v>2934</v>
      </c>
      <c r="N23" t="s">
        <v>896</v>
      </c>
      <c r="O23" t="s">
        <v>2940</v>
      </c>
      <c r="P23" t="str">
        <f>_xlfn.CONCAT(Table326[[#This Row],[Equipamento]],Table326[[#This Row],[attribute_name]])</f>
        <v>FRADE-CAE-1340/1345 (LP/IP Compressor Trem 1)Deslocamento Axial - Caixa de Engrenagens (2)|Pre-alarm Hi</v>
      </c>
      <c r="Q23" s="33">
        <v>0.54</v>
      </c>
      <c r="R23" s="33" t="s">
        <v>13</v>
      </c>
      <c r="S23">
        <v>1</v>
      </c>
      <c r="T23" s="33" t="s">
        <v>736</v>
      </c>
      <c r="U23" s="10"/>
      <c r="V23" t="str">
        <f t="shared" si="0"/>
        <v>subattribute</v>
      </c>
      <c r="W23" t="str">
        <f>TRIM(INDEX(_xlfn.TEXTSPLIT(Table326[[#This Row],[attribute_name PT (rascunho)]],"|"), 1,1))</f>
        <v>Deslocamento Axial - Caixa de Engrenagens (2)</v>
      </c>
      <c r="X23" t="str">
        <f>IFERROR(TRIM(INDEX(_xlfn.TEXTSPLIT(Table326[[#This Row],[attribute_name]],"|"), 1,2)), "")</f>
        <v>Pre-alarm Hi</v>
      </c>
      <c r="Y23" t="b" cm="1">
        <f t="array" ref="Y23">IF(ISERROR(IF(Table326[[#This Row],[type]]="subattribute", VLOOKUP(Table326[[#This Row],[Template]]&amp;Table326[[#This Row],[parent_attribute]],_xlfn._xlws.FILTER(Table326[[#All],[concat]], Table326[[#All],[type]]="attribute"),1, FALSE), TRUE)), FALSE, TRUE)</f>
        <v>1</v>
      </c>
    </row>
    <row r="24" spans="1:25" ht="14.4" hidden="1" customHeight="1">
      <c r="A24" t="str">
        <f>Table326[[#This Row],[Template]]&amp;Table326[[#This Row],[parent_attribute]]</f>
        <v>Compressor Centrífugo BásicoDeslocamento Axial - Caixa de Engrenagens (2)</v>
      </c>
      <c r="B24" t="s">
        <v>2904</v>
      </c>
      <c r="C24" s="10" t="s">
        <v>2905</v>
      </c>
      <c r="D24" t="s">
        <v>2906</v>
      </c>
      <c r="E24" t="s">
        <v>2907</v>
      </c>
      <c r="F24" t="s">
        <v>2873</v>
      </c>
      <c r="I24" t="s">
        <v>1206</v>
      </c>
      <c r="J24" t="s">
        <v>14</v>
      </c>
      <c r="K24" t="str">
        <f>VLOOKUP(Table326[[#This Row],[attribute_name EN2]],'Tradução Atributos'!$A$1:$B$67,2,0)</f>
        <v>Deslocamento Axial - Caixa de Engrenagens (2)</v>
      </c>
      <c r="L24" t="s">
        <v>2928</v>
      </c>
      <c r="M24" t="s">
        <v>2936</v>
      </c>
      <c r="N24" t="s">
        <v>2941</v>
      </c>
      <c r="O24" t="s">
        <v>2942</v>
      </c>
      <c r="P24" t="str">
        <f>_xlfn.CONCAT(Table326[[#This Row],[Equipamento]],Table326[[#This Row],[attribute_name]])</f>
        <v>FRADE-CAE-1340/1345 (LP/IP Compressor Trem 1)Deslocamento Axial - Caixa de Engrenagens (2)|Pre-alarm Lo</v>
      </c>
      <c r="Q24" s="10">
        <v>-0.54</v>
      </c>
      <c r="R24" s="52" t="s">
        <v>13</v>
      </c>
      <c r="S24">
        <v>1</v>
      </c>
      <c r="T24" s="52" t="s">
        <v>736</v>
      </c>
      <c r="U24" s="83"/>
      <c r="V24" t="str">
        <f t="shared" si="0"/>
        <v>subattribute</v>
      </c>
      <c r="W24" t="str">
        <f>TRIM(INDEX(_xlfn.TEXTSPLIT(Table326[[#This Row],[attribute_name PT (rascunho)]],"|"), 1,1))</f>
        <v>Deslocamento Axial - Caixa de Engrenagens (2)</v>
      </c>
      <c r="X24" t="str">
        <f>IFERROR(TRIM(INDEX(_xlfn.TEXTSPLIT(Table326[[#This Row],[attribute_name]],"|"), 1,2)), "")</f>
        <v>Pre-alarm Lo</v>
      </c>
      <c r="Y24" t="b" cm="1">
        <f t="array" ref="Y24">IF(ISERROR(IF(Table326[[#This Row],[type]]="subattribute", VLOOKUP(Table326[[#This Row],[Template]]&amp;Table326[[#This Row],[parent_attribute]],_xlfn._xlws.FILTER(Table326[[#All],[concat]], Table326[[#All],[type]]="attribute"),1, FALSE), TRUE)), FALSE, TRUE)</f>
        <v>1</v>
      </c>
    </row>
    <row r="25" spans="1:25" ht="14.4" hidden="1" customHeight="1">
      <c r="A25" t="str">
        <f>Table326[[#This Row],[Template]]&amp;Table326[[#This Row],[parent_attribute]]</f>
        <v>Compressor Centrífugo BásicoDeslocamento Axial - Compressor (1)</v>
      </c>
      <c r="B25" t="s">
        <v>2904</v>
      </c>
      <c r="C25" s="10" t="s">
        <v>2905</v>
      </c>
      <c r="D25" t="s">
        <v>2906</v>
      </c>
      <c r="E25" t="s">
        <v>2907</v>
      </c>
      <c r="F25" t="s">
        <v>2873</v>
      </c>
      <c r="I25" t="s">
        <v>1170</v>
      </c>
      <c r="J25" t="s">
        <v>1170</v>
      </c>
      <c r="K25" t="str">
        <f>VLOOKUP(Table326[[#This Row],[attribute_name EN2]],'Tradução Atributos'!$A$1:$B$67,2,0)</f>
        <v>Deslocamento Axial - Compressor (1)</v>
      </c>
      <c r="N25" t="s">
        <v>2943</v>
      </c>
      <c r="O25" t="s">
        <v>2943</v>
      </c>
      <c r="P25" t="str">
        <f>_xlfn.CONCAT(Table326[[#This Row],[Equipamento]],Table326[[#This Row],[attribute_name]])</f>
        <v>FRADE-CAE-1340/1345 (LP/IP Compressor Trem 1)Deslocamento Axial - Compressor (1)</v>
      </c>
      <c r="Q25" s="10" t="s">
        <v>1171</v>
      </c>
      <c r="R25" s="33" t="s">
        <v>13</v>
      </c>
      <c r="S25">
        <v>1</v>
      </c>
      <c r="T25" s="33" t="s">
        <v>439</v>
      </c>
      <c r="U25" s="10" t="s">
        <v>440</v>
      </c>
      <c r="V25" t="str">
        <f t="shared" si="0"/>
        <v>attribute</v>
      </c>
      <c r="W25" t="str">
        <f>TRIM(INDEX(_xlfn.TEXTSPLIT(Table326[[#This Row],[attribute_name PT (rascunho)]],"|"), 1,1))</f>
        <v>Deslocamento Axial - Compressor (1)</v>
      </c>
      <c r="X25" t="str">
        <f>IFERROR(TRIM(INDEX(_xlfn.TEXTSPLIT(Table326[[#This Row],[attribute_name]],"|"), 1,2)), "")</f>
        <v/>
      </c>
      <c r="Y25" t="b" cm="1">
        <f t="array" ref="Y25">IF(ISERROR(IF(Table326[[#This Row],[type]]="subattribute", VLOOKUP(Table326[[#This Row],[Template]]&amp;Table326[[#This Row],[parent_attribute]],_xlfn._xlws.FILTER(Table326[[#All],[concat]], Table326[[#All],[type]]="attribute"),1, FALSE), TRUE)), FALSE, TRUE)</f>
        <v>1</v>
      </c>
    </row>
    <row r="26" spans="1:25" ht="14.4" hidden="1" customHeight="1">
      <c r="A26" t="str">
        <f>Table326[[#This Row],[Template]]&amp;Table326[[#This Row],[parent_attribute]]</f>
        <v>Compressor Centrífugo BásicoDeslocamento Axial - Compressor (1)</v>
      </c>
      <c r="B26" t="s">
        <v>2904</v>
      </c>
      <c r="C26" s="10" t="s">
        <v>2905</v>
      </c>
      <c r="D26" t="s">
        <v>2906</v>
      </c>
      <c r="E26" t="s">
        <v>2907</v>
      </c>
      <c r="F26" t="s">
        <v>2873</v>
      </c>
      <c r="I26" t="s">
        <v>1172</v>
      </c>
      <c r="J26" t="s">
        <v>1170</v>
      </c>
      <c r="K26" t="str">
        <f>VLOOKUP(Table326[[#This Row],[attribute_name EN2]],'Tradução Atributos'!$A$1:$B$67,2,0)</f>
        <v>Deslocamento Axial - Compressor (1)</v>
      </c>
      <c r="L26" t="s">
        <v>2928</v>
      </c>
      <c r="M26" t="s">
        <v>2929</v>
      </c>
      <c r="N26" t="s">
        <v>863</v>
      </c>
      <c r="O26" t="s">
        <v>863</v>
      </c>
      <c r="P26" t="str">
        <f>_xlfn.CONCAT(Table326[[#This Row],[Equipamento]],Table326[[#This Row],[attribute_name]])</f>
        <v>FRADE-CAE-1340/1345 (LP/IP Compressor Trem 1)Deslocamento Axial - Compressor (1)|Hi</v>
      </c>
      <c r="Q26" s="33">
        <v>0.4</v>
      </c>
      <c r="R26" s="52" t="s">
        <v>13</v>
      </c>
      <c r="S26">
        <v>1</v>
      </c>
      <c r="T26" s="52" t="s">
        <v>736</v>
      </c>
      <c r="U26" s="83"/>
      <c r="V26" t="str">
        <f t="shared" si="0"/>
        <v>subattribute</v>
      </c>
      <c r="W26" t="str">
        <f>TRIM(INDEX(_xlfn.TEXTSPLIT(Table326[[#This Row],[attribute_name PT (rascunho)]],"|"), 1,1))</f>
        <v>Deslocamento Axial - Compressor (1)</v>
      </c>
      <c r="X26" t="str">
        <f>IFERROR(TRIM(INDEX(_xlfn.TEXTSPLIT(Table326[[#This Row],[attribute_name]],"|"), 1,2)), "")</f>
        <v>Hi</v>
      </c>
      <c r="Y26" t="b" cm="1">
        <f t="array" ref="Y26">IF(ISERROR(IF(Table326[[#This Row],[type]]="subattribute", VLOOKUP(Table326[[#This Row],[Template]]&amp;Table326[[#This Row],[parent_attribute]],_xlfn._xlws.FILTER(Table326[[#All],[concat]], Table326[[#All],[type]]="attribute"),1, FALSE), TRUE)), FALSE, TRUE)</f>
        <v>1</v>
      </c>
    </row>
    <row r="27" spans="1:25" ht="14.4" hidden="1" customHeight="1">
      <c r="A27" t="str">
        <f>Table326[[#This Row],[Template]]&amp;Table326[[#This Row],[parent_attribute]]</f>
        <v>Compressor Centrífugo BásicoDeslocamento Axial - Compressor (1)</v>
      </c>
      <c r="B27" t="s">
        <v>2904</v>
      </c>
      <c r="C27" s="10" t="s">
        <v>2905</v>
      </c>
      <c r="D27" t="s">
        <v>2906</v>
      </c>
      <c r="E27" t="s">
        <v>2907</v>
      </c>
      <c r="F27" t="s">
        <v>2873</v>
      </c>
      <c r="I27" t="s">
        <v>1173</v>
      </c>
      <c r="J27" t="s">
        <v>1170</v>
      </c>
      <c r="K27" t="str">
        <f>VLOOKUP(Table326[[#This Row],[attribute_name EN2]],'Tradução Atributos'!$A$1:$B$67,2,0)</f>
        <v>Deslocamento Axial - Compressor (1)</v>
      </c>
      <c r="L27" t="s">
        <v>2928</v>
      </c>
      <c r="M27" t="s">
        <v>2930</v>
      </c>
      <c r="N27" t="s">
        <v>867</v>
      </c>
      <c r="O27" t="s">
        <v>867</v>
      </c>
      <c r="P27" t="str">
        <f>_xlfn.CONCAT(Table326[[#This Row],[Equipamento]],Table326[[#This Row],[attribute_name]])</f>
        <v>FRADE-CAE-1340/1345 (LP/IP Compressor Trem 1)Deslocamento Axial - Compressor (1)|HiHi</v>
      </c>
      <c r="Q27" s="33">
        <v>0.5</v>
      </c>
      <c r="R27" s="33" t="s">
        <v>13</v>
      </c>
      <c r="S27">
        <v>1</v>
      </c>
      <c r="T27" s="33" t="s">
        <v>736</v>
      </c>
      <c r="U27" s="10"/>
      <c r="V27" t="str">
        <f t="shared" si="0"/>
        <v>subattribute</v>
      </c>
      <c r="W27" t="str">
        <f>TRIM(INDEX(_xlfn.TEXTSPLIT(Table326[[#This Row],[attribute_name PT (rascunho)]],"|"), 1,1))</f>
        <v>Deslocamento Axial - Compressor (1)</v>
      </c>
      <c r="X27" t="str">
        <f>IFERROR(TRIM(INDEX(_xlfn.TEXTSPLIT(Table326[[#This Row],[attribute_name]],"|"), 1,2)), "")</f>
        <v>HiHi</v>
      </c>
      <c r="Y27" t="b" cm="1">
        <f t="array" ref="Y27">IF(ISERROR(IF(Table326[[#This Row],[type]]="subattribute", VLOOKUP(Table326[[#This Row],[Template]]&amp;Table326[[#This Row],[parent_attribute]],_xlfn._xlws.FILTER(Table326[[#All],[concat]], Table326[[#All],[type]]="attribute"),1, FALSE), TRUE)), FALSE, TRUE)</f>
        <v>1</v>
      </c>
    </row>
    <row r="28" spans="1:25" ht="14.4" hidden="1" customHeight="1">
      <c r="A28" t="str">
        <f>Table326[[#This Row],[Template]]&amp;Table326[[#This Row],[parent_attribute]]</f>
        <v>Compressor Centrífugo BásicoDeslocamento Axial - Compressor (1)</v>
      </c>
      <c r="B28" t="s">
        <v>2904</v>
      </c>
      <c r="C28" s="10" t="s">
        <v>2905</v>
      </c>
      <c r="D28" t="s">
        <v>2906</v>
      </c>
      <c r="E28" t="s">
        <v>2907</v>
      </c>
      <c r="F28" t="s">
        <v>2873</v>
      </c>
      <c r="I28" t="s">
        <v>1174</v>
      </c>
      <c r="J28" t="s">
        <v>1170</v>
      </c>
      <c r="K28" t="str">
        <f>VLOOKUP(Table326[[#This Row],[attribute_name EN2]],'Tradução Atributos'!$A$1:$B$67,2,0)</f>
        <v>Deslocamento Axial - Compressor (1)</v>
      </c>
      <c r="L28" t="s">
        <v>2928</v>
      </c>
      <c r="M28" t="s">
        <v>2931</v>
      </c>
      <c r="N28" t="s">
        <v>869</v>
      </c>
      <c r="O28" t="s">
        <v>869</v>
      </c>
      <c r="P28" t="str">
        <f>_xlfn.CONCAT(Table326[[#This Row],[Equipamento]],Table326[[#This Row],[attribute_name]])</f>
        <v>FRADE-CAE-1340/1345 (LP/IP Compressor Trem 1)Deslocamento Axial - Compressor (1)|Lo</v>
      </c>
      <c r="Q28" s="33">
        <v>-0.4</v>
      </c>
      <c r="R28" s="52" t="s">
        <v>13</v>
      </c>
      <c r="S28">
        <v>1</v>
      </c>
      <c r="T28" s="52" t="s">
        <v>736</v>
      </c>
      <c r="U28" s="83"/>
      <c r="V28" t="str">
        <f t="shared" si="0"/>
        <v>subattribute</v>
      </c>
      <c r="W28" t="str">
        <f>TRIM(INDEX(_xlfn.TEXTSPLIT(Table326[[#This Row],[attribute_name PT (rascunho)]],"|"), 1,1))</f>
        <v>Deslocamento Axial - Compressor (1)</v>
      </c>
      <c r="X28" t="str">
        <f>IFERROR(TRIM(INDEX(_xlfn.TEXTSPLIT(Table326[[#This Row],[attribute_name]],"|"), 1,2)), "")</f>
        <v>Lo</v>
      </c>
      <c r="Y28" t="b" cm="1">
        <f t="array" ref="Y28">IF(ISERROR(IF(Table326[[#This Row],[type]]="subattribute", VLOOKUP(Table326[[#This Row],[Template]]&amp;Table326[[#This Row],[parent_attribute]],_xlfn._xlws.FILTER(Table326[[#All],[concat]], Table326[[#All],[type]]="attribute"),1, FALSE), TRUE)), FALSE, TRUE)</f>
        <v>1</v>
      </c>
    </row>
    <row r="29" spans="1:25" ht="14.4" hidden="1" customHeight="1">
      <c r="A29" t="str">
        <f>Table326[[#This Row],[Template]]&amp;Table326[[#This Row],[parent_attribute]]</f>
        <v>Compressor Centrífugo BásicoDeslocamento Axial - Compressor (1)</v>
      </c>
      <c r="B29" t="s">
        <v>2904</v>
      </c>
      <c r="C29" s="10" t="s">
        <v>2905</v>
      </c>
      <c r="D29" t="s">
        <v>2906</v>
      </c>
      <c r="E29" t="s">
        <v>2907</v>
      </c>
      <c r="F29" t="s">
        <v>2873</v>
      </c>
      <c r="I29" t="s">
        <v>1175</v>
      </c>
      <c r="J29" t="s">
        <v>1170</v>
      </c>
      <c r="K29" t="str">
        <f>VLOOKUP(Table326[[#This Row],[attribute_name EN2]],'Tradução Atributos'!$A$1:$B$67,2,0)</f>
        <v>Deslocamento Axial - Compressor (1)</v>
      </c>
      <c r="L29" t="s">
        <v>2928</v>
      </c>
      <c r="M29" t="s">
        <v>2932</v>
      </c>
      <c r="N29" t="s">
        <v>2944</v>
      </c>
      <c r="O29" t="s">
        <v>2944</v>
      </c>
      <c r="P29" t="str">
        <f>_xlfn.CONCAT(Table326[[#This Row],[Equipamento]],Table326[[#This Row],[attribute_name]])</f>
        <v>FRADE-CAE-1340/1345 (LP/IP Compressor Trem 1)Deslocamento Axial - Compressor (1)|LoLo</v>
      </c>
      <c r="Q29" s="33">
        <v>-0.5</v>
      </c>
      <c r="R29" s="33" t="s">
        <v>13</v>
      </c>
      <c r="S29">
        <v>1</v>
      </c>
      <c r="T29" s="33" t="s">
        <v>736</v>
      </c>
      <c r="U29" s="10"/>
      <c r="V29" t="str">
        <f t="shared" si="0"/>
        <v>subattribute</v>
      </c>
      <c r="W29" t="str">
        <f>TRIM(INDEX(_xlfn.TEXTSPLIT(Table326[[#This Row],[attribute_name PT (rascunho)]],"|"), 1,1))</f>
        <v>Deslocamento Axial - Compressor (1)</v>
      </c>
      <c r="X29" t="str">
        <f>IFERROR(TRIM(INDEX(_xlfn.TEXTSPLIT(Table326[[#This Row],[attribute_name]],"|"), 1,2)), "")</f>
        <v>LoLo</v>
      </c>
      <c r="Y29" t="b" cm="1">
        <f t="array" ref="Y29">IF(ISERROR(IF(Table326[[#This Row],[type]]="subattribute", VLOOKUP(Table326[[#This Row],[Template]]&amp;Table326[[#This Row],[parent_attribute]],_xlfn._xlws.FILTER(Table326[[#All],[concat]], Table326[[#All],[type]]="attribute"),1, FALSE), TRUE)), FALSE, TRUE)</f>
        <v>1</v>
      </c>
    </row>
    <row r="30" spans="1:25" ht="14.4" hidden="1" customHeight="1">
      <c r="A30" t="str">
        <f>Table326[[#This Row],[Template]]&amp;Table326[[#This Row],[parent_attribute]]</f>
        <v>Compressor Centrífugo BásicoDeslocamento Axial - Compressor (1)</v>
      </c>
      <c r="B30" t="s">
        <v>2904</v>
      </c>
      <c r="C30" s="10" t="s">
        <v>2905</v>
      </c>
      <c r="D30" t="s">
        <v>2906</v>
      </c>
      <c r="E30" t="s">
        <v>2907</v>
      </c>
      <c r="F30" t="s">
        <v>2873</v>
      </c>
      <c r="I30" t="s">
        <v>1176</v>
      </c>
      <c r="J30" t="s">
        <v>1170</v>
      </c>
      <c r="K30" t="str">
        <f>VLOOKUP(Table326[[#This Row],[attribute_name EN2]],'Tradução Atributos'!$A$1:$B$67,2,0)</f>
        <v>Deslocamento Axial - Compressor (1)</v>
      </c>
      <c r="L30" t="s">
        <v>2928</v>
      </c>
      <c r="M30" t="s">
        <v>2934</v>
      </c>
      <c r="N30" t="s">
        <v>871</v>
      </c>
      <c r="O30" t="s">
        <v>2945</v>
      </c>
      <c r="P30" t="str">
        <f>_xlfn.CONCAT(Table326[[#This Row],[Equipamento]],Table326[[#This Row],[attribute_name]])</f>
        <v>FRADE-CAE-1340/1345 (LP/IP Compressor Trem 1)Deslocamento Axial - Compressor (1)|Pre-alarm Hi</v>
      </c>
      <c r="Q30" s="33">
        <v>0.36</v>
      </c>
      <c r="R30" s="52" t="s">
        <v>13</v>
      </c>
      <c r="S30">
        <v>1</v>
      </c>
      <c r="T30" s="52" t="s">
        <v>736</v>
      </c>
      <c r="U30" s="83"/>
      <c r="V30" t="str">
        <f t="shared" si="0"/>
        <v>subattribute</v>
      </c>
      <c r="W30" t="str">
        <f>TRIM(INDEX(_xlfn.TEXTSPLIT(Table326[[#This Row],[attribute_name PT (rascunho)]],"|"), 1,1))</f>
        <v>Deslocamento Axial - Compressor (1)</v>
      </c>
      <c r="X30" t="str">
        <f>IFERROR(TRIM(INDEX(_xlfn.TEXTSPLIT(Table326[[#This Row],[attribute_name]],"|"), 1,2)), "")</f>
        <v>Pre-alarm Hi</v>
      </c>
      <c r="Y30" t="b" cm="1">
        <f t="array" ref="Y30">IF(ISERROR(IF(Table326[[#This Row],[type]]="subattribute", VLOOKUP(Table326[[#This Row],[Template]]&amp;Table326[[#This Row],[parent_attribute]],_xlfn._xlws.FILTER(Table326[[#All],[concat]], Table326[[#All],[type]]="attribute"),1, FALSE), TRUE)), FALSE, TRUE)</f>
        <v>1</v>
      </c>
    </row>
    <row r="31" spans="1:25" ht="14.4" hidden="1" customHeight="1">
      <c r="A31" t="str">
        <f>Table326[[#This Row],[Template]]&amp;Table326[[#This Row],[parent_attribute]]</f>
        <v>Compressor Centrífugo BásicoDeslocamento Axial - Compressor (1)</v>
      </c>
      <c r="B31" t="s">
        <v>2904</v>
      </c>
      <c r="C31" s="10" t="s">
        <v>2905</v>
      </c>
      <c r="D31" t="s">
        <v>2906</v>
      </c>
      <c r="E31" t="s">
        <v>2907</v>
      </c>
      <c r="F31" t="s">
        <v>2873</v>
      </c>
      <c r="I31" t="s">
        <v>1177</v>
      </c>
      <c r="J31" t="s">
        <v>1170</v>
      </c>
      <c r="K31" t="str">
        <f>VLOOKUP(Table326[[#This Row],[attribute_name EN2]],'Tradução Atributos'!$A$1:$B$67,2,0)</f>
        <v>Deslocamento Axial - Compressor (1)</v>
      </c>
      <c r="L31" t="s">
        <v>2928</v>
      </c>
      <c r="M31" t="s">
        <v>2936</v>
      </c>
      <c r="N31" t="s">
        <v>2946</v>
      </c>
      <c r="O31" t="s">
        <v>2947</v>
      </c>
      <c r="P31" t="str">
        <f>_xlfn.CONCAT(Table326[[#This Row],[Equipamento]],Table326[[#This Row],[attribute_name]])</f>
        <v>FRADE-CAE-1340/1345 (LP/IP Compressor Trem 1)Deslocamento Axial - Compressor (1)|Pre-alarm Lo</v>
      </c>
      <c r="Q31" s="33">
        <v>-0.36</v>
      </c>
      <c r="R31" s="33" t="s">
        <v>13</v>
      </c>
      <c r="S31">
        <v>1</v>
      </c>
      <c r="T31" s="33" t="s">
        <v>736</v>
      </c>
      <c r="U31" s="10"/>
      <c r="V31" t="str">
        <f t="shared" si="0"/>
        <v>subattribute</v>
      </c>
      <c r="W31" t="str">
        <f>TRIM(INDEX(_xlfn.TEXTSPLIT(Table326[[#This Row],[attribute_name PT (rascunho)]],"|"), 1,1))</f>
        <v>Deslocamento Axial - Compressor (1)</v>
      </c>
      <c r="X31" t="str">
        <f>IFERROR(TRIM(INDEX(_xlfn.TEXTSPLIT(Table326[[#This Row],[attribute_name]],"|"), 1,2)), "")</f>
        <v>Pre-alarm Lo</v>
      </c>
      <c r="Y31" t="b" cm="1">
        <f t="array" ref="Y31">IF(ISERROR(IF(Table326[[#This Row],[type]]="subattribute", VLOOKUP(Table326[[#This Row],[Template]]&amp;Table326[[#This Row],[parent_attribute]],_xlfn._xlws.FILTER(Table326[[#All],[concat]], Table326[[#All],[type]]="attribute"),1, FALSE), TRUE)), FALSE, TRUE)</f>
        <v>1</v>
      </c>
    </row>
    <row r="32" spans="1:25" ht="14.4" hidden="1" customHeight="1">
      <c r="A32" t="str">
        <f>Table326[[#This Row],[Template]]&amp;Table326[[#This Row],[parent_attribute]]</f>
        <v>Compressor Centrífugo BásicoDeslocamento Axial - Compressor (2)</v>
      </c>
      <c r="B32" t="s">
        <v>2904</v>
      </c>
      <c r="C32" s="10" t="s">
        <v>2905</v>
      </c>
      <c r="D32" t="s">
        <v>2906</v>
      </c>
      <c r="E32" t="s">
        <v>2907</v>
      </c>
      <c r="F32" t="s">
        <v>2873</v>
      </c>
      <c r="I32" t="s">
        <v>1178</v>
      </c>
      <c r="J32" t="s">
        <v>1178</v>
      </c>
      <c r="K32" t="str">
        <f>VLOOKUP(Table326[[#This Row],[attribute_name EN2]],'Tradução Atributos'!$A$1:$B$67,2,0)</f>
        <v>Deslocamento Axial - Compressor (2)</v>
      </c>
      <c r="N32" t="s">
        <v>2948</v>
      </c>
      <c r="O32" t="s">
        <v>2948</v>
      </c>
      <c r="P32" t="str">
        <f>_xlfn.CONCAT(Table326[[#This Row],[Equipamento]],Table326[[#This Row],[attribute_name]])</f>
        <v>FRADE-CAE-1340/1345 (LP/IP Compressor Trem 1)Deslocamento Axial - Compressor (2)</v>
      </c>
      <c r="Q32" s="10" t="s">
        <v>1179</v>
      </c>
      <c r="R32" s="52" t="s">
        <v>13</v>
      </c>
      <c r="S32">
        <v>1</v>
      </c>
      <c r="T32" s="52" t="s">
        <v>439</v>
      </c>
      <c r="U32" s="10" t="s">
        <v>440</v>
      </c>
      <c r="V32" t="str">
        <f t="shared" si="0"/>
        <v>attribute</v>
      </c>
      <c r="W32" t="str">
        <f>TRIM(INDEX(_xlfn.TEXTSPLIT(Table326[[#This Row],[attribute_name PT (rascunho)]],"|"), 1,1))</f>
        <v>Deslocamento Axial - Compressor (2)</v>
      </c>
      <c r="X32" t="str">
        <f>IFERROR(TRIM(INDEX(_xlfn.TEXTSPLIT(Table326[[#This Row],[attribute_name]],"|"), 1,2)), "")</f>
        <v/>
      </c>
      <c r="Y32" t="b" cm="1">
        <f t="array" ref="Y32">IF(ISERROR(IF(Table326[[#This Row],[type]]="subattribute", VLOOKUP(Table326[[#This Row],[Template]]&amp;Table326[[#This Row],[parent_attribute]],_xlfn._xlws.FILTER(Table326[[#All],[concat]], Table326[[#All],[type]]="attribute"),1, FALSE), TRUE)), FALSE, TRUE)</f>
        <v>1</v>
      </c>
    </row>
    <row r="33" spans="1:25" ht="14.4" hidden="1" customHeight="1">
      <c r="A33" t="str">
        <f>Table326[[#This Row],[Template]]&amp;Table326[[#This Row],[parent_attribute]]</f>
        <v>Compressor Centrífugo BásicoDeslocamento Axial - Compressor (2)</v>
      </c>
      <c r="B33" t="s">
        <v>2904</v>
      </c>
      <c r="C33" s="10" t="s">
        <v>2905</v>
      </c>
      <c r="D33" t="s">
        <v>2906</v>
      </c>
      <c r="E33" t="s">
        <v>2907</v>
      </c>
      <c r="F33" t="s">
        <v>2873</v>
      </c>
      <c r="I33" t="s">
        <v>1180</v>
      </c>
      <c r="J33" t="s">
        <v>1178</v>
      </c>
      <c r="K33" t="str">
        <f>VLOOKUP(Table326[[#This Row],[attribute_name EN2]],'Tradução Atributos'!$A$1:$B$67,2,0)</f>
        <v>Deslocamento Axial - Compressor (2)</v>
      </c>
      <c r="L33" t="s">
        <v>2928</v>
      </c>
      <c r="M33" t="s">
        <v>2929</v>
      </c>
      <c r="N33" t="s">
        <v>873</v>
      </c>
      <c r="O33" t="s">
        <v>873</v>
      </c>
      <c r="P33" t="str">
        <f>_xlfn.CONCAT(Table326[[#This Row],[Equipamento]],Table326[[#This Row],[attribute_name]])</f>
        <v>FRADE-CAE-1340/1345 (LP/IP Compressor Trem 1)Deslocamento Axial - Compressor (2)|Hi</v>
      </c>
      <c r="Q33" s="33">
        <v>0.4</v>
      </c>
      <c r="R33" s="33" t="s">
        <v>13</v>
      </c>
      <c r="S33">
        <v>1</v>
      </c>
      <c r="T33" s="33" t="s">
        <v>736</v>
      </c>
      <c r="U33" s="33"/>
      <c r="V33" t="str">
        <f t="shared" si="0"/>
        <v>subattribute</v>
      </c>
      <c r="W33" t="str">
        <f>TRIM(INDEX(_xlfn.TEXTSPLIT(Table326[[#This Row],[attribute_name PT (rascunho)]],"|"), 1,1))</f>
        <v>Deslocamento Axial - Compressor (2)</v>
      </c>
      <c r="X33" t="str">
        <f>IFERROR(TRIM(INDEX(_xlfn.TEXTSPLIT(Table326[[#This Row],[attribute_name]],"|"), 1,2)), "")</f>
        <v>Hi</v>
      </c>
      <c r="Y33" t="b" cm="1">
        <f t="array" ref="Y33">IF(ISERROR(IF(Table326[[#This Row],[type]]="subattribute", VLOOKUP(Table326[[#This Row],[Template]]&amp;Table326[[#This Row],[parent_attribute]],_xlfn._xlws.FILTER(Table326[[#All],[concat]], Table326[[#All],[type]]="attribute"),1, FALSE), TRUE)), FALSE, TRUE)</f>
        <v>1</v>
      </c>
    </row>
    <row r="34" spans="1:25" ht="14.4" hidden="1" customHeight="1">
      <c r="A34" t="str">
        <f>Table326[[#This Row],[Template]]&amp;Table326[[#This Row],[parent_attribute]]</f>
        <v>Compressor Centrífugo BásicoDeslocamento Axial - Compressor (2)</v>
      </c>
      <c r="B34" t="s">
        <v>2904</v>
      </c>
      <c r="C34" s="10" t="s">
        <v>2905</v>
      </c>
      <c r="D34" t="s">
        <v>2906</v>
      </c>
      <c r="E34" t="s">
        <v>2907</v>
      </c>
      <c r="F34" t="s">
        <v>2873</v>
      </c>
      <c r="I34" t="s">
        <v>1181</v>
      </c>
      <c r="J34" t="s">
        <v>1178</v>
      </c>
      <c r="K34" t="str">
        <f>VLOOKUP(Table326[[#This Row],[attribute_name EN2]],'Tradução Atributos'!$A$1:$B$67,2,0)</f>
        <v>Deslocamento Axial - Compressor (2)</v>
      </c>
      <c r="L34" t="s">
        <v>2928</v>
      </c>
      <c r="M34" t="s">
        <v>2930</v>
      </c>
      <c r="N34" t="s">
        <v>875</v>
      </c>
      <c r="O34" t="s">
        <v>875</v>
      </c>
      <c r="P34" t="str">
        <f>_xlfn.CONCAT(Table326[[#This Row],[Equipamento]],Table326[[#This Row],[attribute_name]])</f>
        <v>FRADE-CAE-1340/1345 (LP/IP Compressor Trem 1)Deslocamento Axial - Compressor (2)|HiHi</v>
      </c>
      <c r="Q34" s="33">
        <v>0.5</v>
      </c>
      <c r="R34" s="52" t="s">
        <v>13</v>
      </c>
      <c r="S34">
        <v>1</v>
      </c>
      <c r="T34" s="52" t="s">
        <v>736</v>
      </c>
      <c r="U34" s="83"/>
      <c r="V34" t="str">
        <f t="shared" si="0"/>
        <v>subattribute</v>
      </c>
      <c r="W34" t="str">
        <f>TRIM(INDEX(_xlfn.TEXTSPLIT(Table326[[#This Row],[attribute_name PT (rascunho)]],"|"), 1,1))</f>
        <v>Deslocamento Axial - Compressor (2)</v>
      </c>
      <c r="X34" t="str">
        <f>IFERROR(TRIM(INDEX(_xlfn.TEXTSPLIT(Table326[[#This Row],[attribute_name]],"|"), 1,2)), "")</f>
        <v>HiHi</v>
      </c>
      <c r="Y34" t="b" cm="1">
        <f t="array" ref="Y34">IF(ISERROR(IF(Table326[[#This Row],[type]]="subattribute", VLOOKUP(Table326[[#This Row],[Template]]&amp;Table326[[#This Row],[parent_attribute]],_xlfn._xlws.FILTER(Table326[[#All],[concat]], Table326[[#All],[type]]="attribute"),1, FALSE), TRUE)), FALSE, TRUE)</f>
        <v>1</v>
      </c>
    </row>
    <row r="35" spans="1:25" ht="14.4" hidden="1" customHeight="1">
      <c r="A35" t="str">
        <f>Table326[[#This Row],[Template]]&amp;Table326[[#This Row],[parent_attribute]]</f>
        <v>Compressor Centrífugo BásicoDeslocamento Axial - Compressor (2)</v>
      </c>
      <c r="B35" t="s">
        <v>2904</v>
      </c>
      <c r="C35" s="10" t="s">
        <v>2905</v>
      </c>
      <c r="D35" t="s">
        <v>2906</v>
      </c>
      <c r="E35" t="s">
        <v>2907</v>
      </c>
      <c r="F35" t="s">
        <v>2873</v>
      </c>
      <c r="I35" t="s">
        <v>1182</v>
      </c>
      <c r="J35" t="s">
        <v>1178</v>
      </c>
      <c r="K35" t="str">
        <f>VLOOKUP(Table326[[#This Row],[attribute_name EN2]],'Tradução Atributos'!$A$1:$B$67,2,0)</f>
        <v>Deslocamento Axial - Compressor (2)</v>
      </c>
      <c r="L35" t="s">
        <v>2928</v>
      </c>
      <c r="M35" t="s">
        <v>2931</v>
      </c>
      <c r="N35" t="s">
        <v>877</v>
      </c>
      <c r="O35" t="s">
        <v>877</v>
      </c>
      <c r="P35" t="str">
        <f>_xlfn.CONCAT(Table326[[#This Row],[Equipamento]],Table326[[#This Row],[attribute_name]])</f>
        <v>FRADE-CAE-1340/1345 (LP/IP Compressor Trem 1)Deslocamento Axial - Compressor (2)|Lo</v>
      </c>
      <c r="Q35" s="33">
        <v>-0.4</v>
      </c>
      <c r="R35" s="33" t="s">
        <v>13</v>
      </c>
      <c r="S35">
        <v>1</v>
      </c>
      <c r="T35" s="33" t="s">
        <v>736</v>
      </c>
      <c r="U35" s="10"/>
      <c r="V35" t="str">
        <f t="shared" si="0"/>
        <v>subattribute</v>
      </c>
      <c r="W35" t="str">
        <f>TRIM(INDEX(_xlfn.TEXTSPLIT(Table326[[#This Row],[attribute_name PT (rascunho)]],"|"), 1,1))</f>
        <v>Deslocamento Axial - Compressor (2)</v>
      </c>
      <c r="X35" t="str">
        <f>IFERROR(TRIM(INDEX(_xlfn.TEXTSPLIT(Table326[[#This Row],[attribute_name]],"|"), 1,2)), "")</f>
        <v>Lo</v>
      </c>
      <c r="Y35" t="b" cm="1">
        <f t="array" ref="Y35">IF(ISERROR(IF(Table326[[#This Row],[type]]="subattribute", VLOOKUP(Table326[[#This Row],[Template]]&amp;Table326[[#This Row],[parent_attribute]],_xlfn._xlws.FILTER(Table326[[#All],[concat]], Table326[[#All],[type]]="attribute"),1, FALSE), TRUE)), FALSE, TRUE)</f>
        <v>1</v>
      </c>
    </row>
    <row r="36" spans="1:25" ht="14.4" hidden="1" customHeight="1">
      <c r="A36" t="str">
        <f>Table326[[#This Row],[Template]]&amp;Table326[[#This Row],[parent_attribute]]</f>
        <v>Compressor Centrífugo BásicoDeslocamento Axial - Compressor (2)</v>
      </c>
      <c r="B36" t="s">
        <v>2904</v>
      </c>
      <c r="C36" s="10" t="s">
        <v>2905</v>
      </c>
      <c r="D36" t="s">
        <v>2906</v>
      </c>
      <c r="E36" t="s">
        <v>2907</v>
      </c>
      <c r="F36" t="s">
        <v>2873</v>
      </c>
      <c r="I36" t="s">
        <v>1183</v>
      </c>
      <c r="J36" t="s">
        <v>1178</v>
      </c>
      <c r="K36" t="str">
        <f>VLOOKUP(Table326[[#This Row],[attribute_name EN2]],'Tradução Atributos'!$A$1:$B$67,2,0)</f>
        <v>Deslocamento Axial - Compressor (2)</v>
      </c>
      <c r="L36" t="s">
        <v>2928</v>
      </c>
      <c r="M36" t="s">
        <v>2932</v>
      </c>
      <c r="N36" t="s">
        <v>2949</v>
      </c>
      <c r="O36" t="s">
        <v>2949</v>
      </c>
      <c r="P36" t="str">
        <f>_xlfn.CONCAT(Table326[[#This Row],[Equipamento]],Table326[[#This Row],[attribute_name]])</f>
        <v>FRADE-CAE-1340/1345 (LP/IP Compressor Trem 1)Deslocamento Axial - Compressor (2)|LoLo</v>
      </c>
      <c r="Q36" s="33">
        <v>-0.5</v>
      </c>
      <c r="R36" s="52" t="s">
        <v>13</v>
      </c>
      <c r="S36">
        <v>1</v>
      </c>
      <c r="T36" s="52" t="s">
        <v>736</v>
      </c>
      <c r="U36" s="83"/>
      <c r="V36" t="str">
        <f t="shared" si="0"/>
        <v>subattribute</v>
      </c>
      <c r="W36" t="str">
        <f>TRIM(INDEX(_xlfn.TEXTSPLIT(Table326[[#This Row],[attribute_name PT (rascunho)]],"|"), 1,1))</f>
        <v>Deslocamento Axial - Compressor (2)</v>
      </c>
      <c r="X36" t="str">
        <f>IFERROR(TRIM(INDEX(_xlfn.TEXTSPLIT(Table326[[#This Row],[attribute_name]],"|"), 1,2)), "")</f>
        <v>LoLo</v>
      </c>
      <c r="Y36" t="b" cm="1">
        <f t="array" ref="Y36">IF(ISERROR(IF(Table326[[#This Row],[type]]="subattribute", VLOOKUP(Table326[[#This Row],[Template]]&amp;Table326[[#This Row],[parent_attribute]],_xlfn._xlws.FILTER(Table326[[#All],[concat]], Table326[[#All],[type]]="attribute"),1, FALSE), TRUE)), FALSE, TRUE)</f>
        <v>1</v>
      </c>
    </row>
    <row r="37" spans="1:25" ht="14.4" hidden="1" customHeight="1">
      <c r="A37" t="str">
        <f>Table326[[#This Row],[Template]]&amp;Table326[[#This Row],[parent_attribute]]</f>
        <v>Compressor Centrífugo BásicoDeslocamento Axial - Compressor (2)</v>
      </c>
      <c r="B37" t="s">
        <v>2904</v>
      </c>
      <c r="C37" s="10" t="s">
        <v>2905</v>
      </c>
      <c r="D37" t="s">
        <v>2906</v>
      </c>
      <c r="E37" t="s">
        <v>2907</v>
      </c>
      <c r="F37" t="s">
        <v>2873</v>
      </c>
      <c r="I37" t="s">
        <v>1184</v>
      </c>
      <c r="J37" t="s">
        <v>1178</v>
      </c>
      <c r="K37" t="str">
        <f>VLOOKUP(Table326[[#This Row],[attribute_name EN2]],'Tradução Atributos'!$A$1:$B$67,2,0)</f>
        <v>Deslocamento Axial - Compressor (2)</v>
      </c>
      <c r="L37" t="s">
        <v>2928</v>
      </c>
      <c r="M37" t="s">
        <v>2934</v>
      </c>
      <c r="N37" t="s">
        <v>880</v>
      </c>
      <c r="O37" t="s">
        <v>2950</v>
      </c>
      <c r="P37" t="str">
        <f>_xlfn.CONCAT(Table326[[#This Row],[Equipamento]],Table326[[#This Row],[attribute_name]])</f>
        <v>FRADE-CAE-1340/1345 (LP/IP Compressor Trem 1)Deslocamento Axial - Compressor (2)|Pre-alarm Hi</v>
      </c>
      <c r="Q37" s="33">
        <v>0.36</v>
      </c>
      <c r="R37" s="33" t="s">
        <v>13</v>
      </c>
      <c r="S37">
        <v>1</v>
      </c>
      <c r="T37" s="33" t="s">
        <v>736</v>
      </c>
      <c r="U37" s="33"/>
      <c r="V37" t="str">
        <f t="shared" si="0"/>
        <v>subattribute</v>
      </c>
      <c r="W37" t="str">
        <f>TRIM(INDEX(_xlfn.TEXTSPLIT(Table326[[#This Row],[attribute_name PT (rascunho)]],"|"), 1,1))</f>
        <v>Deslocamento Axial - Compressor (2)</v>
      </c>
      <c r="X37" t="str">
        <f>IFERROR(TRIM(INDEX(_xlfn.TEXTSPLIT(Table326[[#This Row],[attribute_name]],"|"), 1,2)), "")</f>
        <v>Pre-alarm Hi</v>
      </c>
      <c r="Y37" t="b" cm="1">
        <f t="array" ref="Y37">IF(ISERROR(IF(Table326[[#This Row],[type]]="subattribute", VLOOKUP(Table326[[#This Row],[Template]]&amp;Table326[[#This Row],[parent_attribute]],_xlfn._xlws.FILTER(Table326[[#All],[concat]], Table326[[#All],[type]]="attribute"),1, FALSE), TRUE)), FALSE, TRUE)</f>
        <v>1</v>
      </c>
    </row>
    <row r="38" spans="1:25" ht="14.4" hidden="1" customHeight="1">
      <c r="A38" t="str">
        <f>Table326[[#This Row],[Template]]&amp;Table326[[#This Row],[parent_attribute]]</f>
        <v>Compressor Centrífugo BásicoDeslocamento Axial - Compressor (2)</v>
      </c>
      <c r="B38" t="s">
        <v>2904</v>
      </c>
      <c r="C38" s="10" t="s">
        <v>2905</v>
      </c>
      <c r="D38" t="s">
        <v>2906</v>
      </c>
      <c r="E38" t="s">
        <v>2907</v>
      </c>
      <c r="F38" t="s">
        <v>2873</v>
      </c>
      <c r="I38" t="s">
        <v>1185</v>
      </c>
      <c r="J38" t="s">
        <v>1178</v>
      </c>
      <c r="K38" t="str">
        <f>VLOOKUP(Table326[[#This Row],[attribute_name EN2]],'Tradução Atributos'!$A$1:$B$67,2,0)</f>
        <v>Deslocamento Axial - Compressor (2)</v>
      </c>
      <c r="L38" t="s">
        <v>2928</v>
      </c>
      <c r="M38" t="s">
        <v>2936</v>
      </c>
      <c r="N38" t="s">
        <v>2951</v>
      </c>
      <c r="O38" t="s">
        <v>2952</v>
      </c>
      <c r="P38" t="str">
        <f>_xlfn.CONCAT(Table326[[#This Row],[Equipamento]],Table326[[#This Row],[attribute_name]])</f>
        <v>FRADE-CAE-1340/1345 (LP/IP Compressor Trem 1)Deslocamento Axial - Compressor (2)|Pre-alarm Lo</v>
      </c>
      <c r="Q38" s="33">
        <v>-0.36</v>
      </c>
      <c r="R38" s="52" t="s">
        <v>13</v>
      </c>
      <c r="S38">
        <v>1</v>
      </c>
      <c r="T38" s="52" t="s">
        <v>736</v>
      </c>
      <c r="U38" s="83"/>
      <c r="V38" t="str">
        <f t="shared" si="0"/>
        <v>subattribute</v>
      </c>
      <c r="W38" t="str">
        <f>TRIM(INDEX(_xlfn.TEXTSPLIT(Table326[[#This Row],[attribute_name PT (rascunho)]],"|"), 1,1))</f>
        <v>Deslocamento Axial - Compressor (2)</v>
      </c>
      <c r="X38" t="str">
        <f>IFERROR(TRIM(INDEX(_xlfn.TEXTSPLIT(Table326[[#This Row],[attribute_name]],"|"), 1,2)), "")</f>
        <v>Pre-alarm Lo</v>
      </c>
      <c r="Y38" t="b" cm="1">
        <f t="array" ref="Y38">IF(ISERROR(IF(Table326[[#This Row],[type]]="subattribute", VLOOKUP(Table326[[#This Row],[Template]]&amp;Table326[[#This Row],[parent_attribute]],_xlfn._xlws.FILTER(Table326[[#All],[concat]], Table326[[#All],[type]]="attribute"),1, FALSE), TRUE)), FALSE, TRUE)</f>
        <v>1</v>
      </c>
    </row>
    <row r="39" spans="1:25" ht="14.4" hidden="1" customHeight="1">
      <c r="A39" t="str">
        <f>Table326[[#This Row],[Template]]&amp;Table326[[#This Row],[parent_attribute]]</f>
        <v>Compressor Centrífugo BásicoDiferença de Pressão - Filtro de Injeção de Gás de Selagem Primária</v>
      </c>
      <c r="B39" t="s">
        <v>2904</v>
      </c>
      <c r="C39" s="10" t="s">
        <v>2905</v>
      </c>
      <c r="D39" t="s">
        <v>2906</v>
      </c>
      <c r="E39" t="s">
        <v>2907</v>
      </c>
      <c r="F39" t="s">
        <v>2873</v>
      </c>
      <c r="I39" t="s">
        <v>1287</v>
      </c>
      <c r="J39" t="s">
        <v>1287</v>
      </c>
      <c r="K39" t="str">
        <f>VLOOKUP(Table326[[#This Row],[attribute_name EN2]],'Tradução Atributos'!$A$1:$B$67,2,0)</f>
        <v>Diferença de Pressão - Filtro de Injeção de Gás de Selagem Primária</v>
      </c>
      <c r="N39" t="s">
        <v>2953</v>
      </c>
      <c r="O39" t="s">
        <v>2953</v>
      </c>
      <c r="P39" t="str">
        <f>_xlfn.CONCAT(Table326[[#This Row],[Equipamento]],Table326[[#This Row],[attribute_name]])</f>
        <v>FRADE-CAE-1340/1345 (LP/IP Compressor Trem 1)Diferença de Pressão - Filtro de Injeção de Gás de Selagem Primária</v>
      </c>
      <c r="Q39" s="186" t="s">
        <v>1288</v>
      </c>
      <c r="R39" s="33" t="s">
        <v>194</v>
      </c>
      <c r="S39">
        <v>1</v>
      </c>
      <c r="T39" s="33" t="s">
        <v>451</v>
      </c>
      <c r="U39" s="10" t="s">
        <v>452</v>
      </c>
      <c r="V39" t="str">
        <f t="shared" si="0"/>
        <v>attribute</v>
      </c>
      <c r="W39" t="str">
        <f>TRIM(INDEX(_xlfn.TEXTSPLIT(Table326[[#This Row],[attribute_name PT (rascunho)]],"|"), 1,1))</f>
        <v>Diferença de Pressão - Filtro de Injeção de Gás de Selagem Primária</v>
      </c>
      <c r="X39" t="str">
        <f>IFERROR(TRIM(INDEX(_xlfn.TEXTSPLIT(Table326[[#This Row],[attribute_name]],"|"), 1,2)), "")</f>
        <v/>
      </c>
      <c r="Y39" t="b" cm="1">
        <f t="array" ref="Y39">IF(ISERROR(IF(Table326[[#This Row],[type]]="subattribute", VLOOKUP(Table326[[#This Row],[Template]]&amp;Table326[[#This Row],[parent_attribute]],_xlfn._xlws.FILTER(Table326[[#All],[concat]], Table326[[#All],[type]]="attribute"),1, FALSE), TRUE)), FALSE, TRUE)</f>
        <v>1</v>
      </c>
    </row>
    <row r="40" spans="1:25" ht="14.4" hidden="1" customHeight="1">
      <c r="A40" t="str">
        <f>Table326[[#This Row],[Template]]&amp;Table326[[#This Row],[parent_attribute]]</f>
        <v>Compressor Centrífugo BásicoDiferença de Pressão - Filtro de Injeção de Gás de Selagem Primária</v>
      </c>
      <c r="B40" t="s">
        <v>2904</v>
      </c>
      <c r="C40" s="10" t="s">
        <v>2905</v>
      </c>
      <c r="D40" t="s">
        <v>2906</v>
      </c>
      <c r="E40" t="s">
        <v>2907</v>
      </c>
      <c r="F40" t="s">
        <v>2873</v>
      </c>
      <c r="I40" t="s">
        <v>1289</v>
      </c>
      <c r="J40" t="s">
        <v>1287</v>
      </c>
      <c r="K40" t="str">
        <f>VLOOKUP(Table326[[#This Row],[attribute_name EN2]],'Tradução Atributos'!$A$1:$B$67,2,0)</f>
        <v>Diferença de Pressão - Filtro de Injeção de Gás de Selagem Primária</v>
      </c>
      <c r="L40" t="s">
        <v>2928</v>
      </c>
      <c r="M40" t="s">
        <v>2929</v>
      </c>
      <c r="N40" t="s">
        <v>898</v>
      </c>
      <c r="O40" t="s">
        <v>898</v>
      </c>
      <c r="P40" t="str">
        <f>_xlfn.CONCAT(Table326[[#This Row],[Equipamento]],Table326[[#This Row],[attribute_name]])</f>
        <v>FRADE-CAE-1340/1345 (LP/IP Compressor Trem 1)Diferença de Pressão - Filtro de Injeção de Gás de Selagem Primária|Hi</v>
      </c>
      <c r="Q40" s="186">
        <v>100</v>
      </c>
      <c r="R40" s="33" t="s">
        <v>194</v>
      </c>
      <c r="S40">
        <v>1</v>
      </c>
      <c r="T40" s="52" t="s">
        <v>736</v>
      </c>
      <c r="U40" s="83"/>
      <c r="V40" t="str">
        <f t="shared" si="0"/>
        <v>subattribute</v>
      </c>
      <c r="W40" t="str">
        <f>TRIM(INDEX(_xlfn.TEXTSPLIT(Table326[[#This Row],[attribute_name PT (rascunho)]],"|"), 1,1))</f>
        <v>Diferença de Pressão - Filtro de Injeção de Gás de Selagem Primária</v>
      </c>
      <c r="X40" t="str">
        <f>IFERROR(TRIM(INDEX(_xlfn.TEXTSPLIT(Table326[[#This Row],[attribute_name]],"|"), 1,2)), "")</f>
        <v>Hi</v>
      </c>
      <c r="Y40" t="b" cm="1">
        <f t="array" ref="Y40">IF(ISERROR(IF(Table326[[#This Row],[type]]="subattribute", VLOOKUP(Table326[[#This Row],[Template]]&amp;Table326[[#This Row],[parent_attribute]],_xlfn._xlws.FILTER(Table326[[#All],[concat]], Table326[[#All],[type]]="attribute"),1, FALSE), TRUE)), FALSE, TRUE)</f>
        <v>1</v>
      </c>
    </row>
    <row r="41" spans="1:25" ht="14.4" hidden="1" customHeight="1">
      <c r="A41" t="str">
        <f>Table326[[#This Row],[Template]]&amp;Table326[[#This Row],[parent_attribute]]</f>
        <v>Compressor Centrífugo BásicoDiferença de Pressão - Filtro de Injeção de Gás de Selagem Primária</v>
      </c>
      <c r="B41" t="s">
        <v>2904</v>
      </c>
      <c r="C41" s="10" t="s">
        <v>2905</v>
      </c>
      <c r="D41" t="s">
        <v>2906</v>
      </c>
      <c r="E41" t="s">
        <v>2907</v>
      </c>
      <c r="F41" t="s">
        <v>2873</v>
      </c>
      <c r="I41" t="s">
        <v>1290</v>
      </c>
      <c r="J41" t="s">
        <v>1287</v>
      </c>
      <c r="K41" t="str">
        <f>VLOOKUP(Table326[[#This Row],[attribute_name EN2]],'Tradução Atributos'!$A$1:$B$67,2,0)</f>
        <v>Diferença de Pressão - Filtro de Injeção de Gás de Selagem Primária</v>
      </c>
      <c r="L41" t="s">
        <v>2928</v>
      </c>
      <c r="M41" t="s">
        <v>2930</v>
      </c>
      <c r="N41" t="s">
        <v>900</v>
      </c>
      <c r="O41" t="s">
        <v>900</v>
      </c>
      <c r="P41" t="str">
        <f>_xlfn.CONCAT(Table326[[#This Row],[Equipamento]],Table326[[#This Row],[attribute_name]])</f>
        <v>FRADE-CAE-1340/1345 (LP/IP Compressor Trem 1)Diferença de Pressão - Filtro de Injeção de Gás de Selagem Primária|HiHi</v>
      </c>
      <c r="Q41" s="33"/>
      <c r="R41" s="33" t="s">
        <v>194</v>
      </c>
      <c r="S41">
        <v>1</v>
      </c>
      <c r="T41" s="33" t="s">
        <v>736</v>
      </c>
      <c r="U41" s="33"/>
      <c r="V41" t="str">
        <f t="shared" si="0"/>
        <v>subattribute</v>
      </c>
      <c r="W41" t="str">
        <f>TRIM(INDEX(_xlfn.TEXTSPLIT(Table326[[#This Row],[attribute_name PT (rascunho)]],"|"), 1,1))</f>
        <v>Diferença de Pressão - Filtro de Injeção de Gás de Selagem Primária</v>
      </c>
      <c r="X41" t="str">
        <f>IFERROR(TRIM(INDEX(_xlfn.TEXTSPLIT(Table326[[#This Row],[attribute_name]],"|"), 1,2)), "")</f>
        <v>HiHi</v>
      </c>
      <c r="Y41" t="b" cm="1">
        <f t="array" ref="Y41">IF(ISERROR(IF(Table326[[#This Row],[type]]="subattribute", VLOOKUP(Table326[[#This Row],[Template]]&amp;Table326[[#This Row],[parent_attribute]],_xlfn._xlws.FILTER(Table326[[#All],[concat]], Table326[[#All],[type]]="attribute"),1, FALSE), TRUE)), FALSE, TRUE)</f>
        <v>1</v>
      </c>
    </row>
    <row r="42" spans="1:25" ht="14.4" hidden="1" customHeight="1">
      <c r="A42" t="str">
        <f>Table326[[#This Row],[Template]]&amp;Table326[[#This Row],[parent_attribute]]</f>
        <v>Compressor Centrífugo BásicoDiferença de Pressão - Filtro de Injeção de Gás de Selagem Primária</v>
      </c>
      <c r="B42" t="s">
        <v>2904</v>
      </c>
      <c r="C42" s="10" t="s">
        <v>2905</v>
      </c>
      <c r="D42" t="s">
        <v>2906</v>
      </c>
      <c r="E42" t="s">
        <v>2907</v>
      </c>
      <c r="F42" t="s">
        <v>2873</v>
      </c>
      <c r="I42" t="s">
        <v>1291</v>
      </c>
      <c r="J42" t="s">
        <v>1287</v>
      </c>
      <c r="K42" t="str">
        <f>VLOOKUP(Table326[[#This Row],[attribute_name EN2]],'Tradução Atributos'!$A$1:$B$67,2,0)</f>
        <v>Diferença de Pressão - Filtro de Injeção de Gás de Selagem Primária</v>
      </c>
      <c r="L42" t="s">
        <v>2928</v>
      </c>
      <c r="M42" t="s">
        <v>2931</v>
      </c>
      <c r="N42" t="s">
        <v>902</v>
      </c>
      <c r="O42" t="s">
        <v>902</v>
      </c>
      <c r="P42" t="str">
        <f>_xlfn.CONCAT(Table326[[#This Row],[Equipamento]],Table326[[#This Row],[attribute_name]])</f>
        <v>FRADE-CAE-1340/1345 (LP/IP Compressor Trem 1)Diferença de Pressão - Filtro de Injeção de Gás de Selagem Primária|Lo</v>
      </c>
      <c r="Q42" s="33"/>
      <c r="R42" s="33" t="s">
        <v>194</v>
      </c>
      <c r="S42">
        <v>1</v>
      </c>
      <c r="T42" s="52" t="s">
        <v>736</v>
      </c>
      <c r="U42" s="83"/>
      <c r="V42" t="str">
        <f t="shared" si="0"/>
        <v>subattribute</v>
      </c>
      <c r="W42" t="str">
        <f>TRIM(INDEX(_xlfn.TEXTSPLIT(Table326[[#This Row],[attribute_name PT (rascunho)]],"|"), 1,1))</f>
        <v>Diferença de Pressão - Filtro de Injeção de Gás de Selagem Primária</v>
      </c>
      <c r="X42" t="str">
        <f>IFERROR(TRIM(INDEX(_xlfn.TEXTSPLIT(Table326[[#This Row],[attribute_name]],"|"), 1,2)), "")</f>
        <v>Lo</v>
      </c>
      <c r="Y42" t="b" cm="1">
        <f t="array" ref="Y42">IF(ISERROR(IF(Table326[[#This Row],[type]]="subattribute", VLOOKUP(Table326[[#This Row],[Template]]&amp;Table326[[#This Row],[parent_attribute]],_xlfn._xlws.FILTER(Table326[[#All],[concat]], Table326[[#All],[type]]="attribute"),1, FALSE), TRUE)), FALSE, TRUE)</f>
        <v>1</v>
      </c>
    </row>
    <row r="43" spans="1:25" ht="14.4" hidden="1" customHeight="1">
      <c r="A43" t="str">
        <f>Table326[[#This Row],[Template]]&amp;Table326[[#This Row],[parent_attribute]]</f>
        <v>Compressor Centrífugo BásicoDiferença de Pressão - Filtro de Injeção de Gás de Selagem Primária</v>
      </c>
      <c r="B43" t="s">
        <v>2904</v>
      </c>
      <c r="C43" s="10" t="s">
        <v>2905</v>
      </c>
      <c r="D43" t="s">
        <v>2906</v>
      </c>
      <c r="E43" t="s">
        <v>2907</v>
      </c>
      <c r="F43" t="s">
        <v>2873</v>
      </c>
      <c r="I43" t="s">
        <v>1292</v>
      </c>
      <c r="J43" t="s">
        <v>1287</v>
      </c>
      <c r="K43" t="str">
        <f>VLOOKUP(Table326[[#This Row],[attribute_name EN2]],'Tradução Atributos'!$A$1:$B$67,2,0)</f>
        <v>Diferença de Pressão - Filtro de Injeção de Gás de Selagem Primária</v>
      </c>
      <c r="L43" t="s">
        <v>2928</v>
      </c>
      <c r="M43" t="s">
        <v>2932</v>
      </c>
      <c r="N43" t="s">
        <v>2954</v>
      </c>
      <c r="O43" t="s">
        <v>2954</v>
      </c>
      <c r="P43" t="str">
        <f>_xlfn.CONCAT(Table326[[#This Row],[Equipamento]],Table326[[#This Row],[attribute_name]])</f>
        <v>FRADE-CAE-1340/1345 (LP/IP Compressor Trem 1)Diferença de Pressão - Filtro de Injeção de Gás de Selagem Primária|LoLo</v>
      </c>
      <c r="Q43" s="33"/>
      <c r="R43" s="33" t="s">
        <v>194</v>
      </c>
      <c r="S43">
        <v>1</v>
      </c>
      <c r="T43" s="33" t="s">
        <v>736</v>
      </c>
      <c r="U43" s="10"/>
      <c r="V43" t="str">
        <f t="shared" si="0"/>
        <v>subattribute</v>
      </c>
      <c r="W43" t="str">
        <f>TRIM(INDEX(_xlfn.TEXTSPLIT(Table326[[#This Row],[attribute_name PT (rascunho)]],"|"), 1,1))</f>
        <v>Diferença de Pressão - Filtro de Injeção de Gás de Selagem Primária</v>
      </c>
      <c r="X43" t="str">
        <f>IFERROR(TRIM(INDEX(_xlfn.TEXTSPLIT(Table326[[#This Row],[attribute_name]],"|"), 1,2)), "")</f>
        <v>LoLo</v>
      </c>
      <c r="Y43" t="b" cm="1">
        <f t="array" ref="Y43">IF(ISERROR(IF(Table326[[#This Row],[type]]="subattribute", VLOOKUP(Table326[[#This Row],[Template]]&amp;Table326[[#This Row],[parent_attribute]],_xlfn._xlws.FILTER(Table326[[#All],[concat]], Table326[[#All],[type]]="attribute"),1, FALSE), TRUE)), FALSE, TRUE)</f>
        <v>1</v>
      </c>
    </row>
    <row r="44" spans="1:25" ht="14.4" hidden="1" customHeight="1">
      <c r="A44" t="str">
        <f>Table326[[#This Row],[Template]]&amp;Table326[[#This Row],[parent_attribute]]</f>
        <v>Compressor Centrífugo BásicoDiferença de Pressão - Filtro de Injeção de Gás de Selagem Primária</v>
      </c>
      <c r="B44" t="s">
        <v>2904</v>
      </c>
      <c r="C44" s="10" t="s">
        <v>2905</v>
      </c>
      <c r="D44" t="s">
        <v>2906</v>
      </c>
      <c r="E44" t="s">
        <v>2907</v>
      </c>
      <c r="F44" t="s">
        <v>2873</v>
      </c>
      <c r="I44" t="s">
        <v>1293</v>
      </c>
      <c r="J44" t="s">
        <v>1287</v>
      </c>
      <c r="K44" t="str">
        <f>VLOOKUP(Table326[[#This Row],[attribute_name EN2]],'Tradução Atributos'!$A$1:$B$67,2,0)</f>
        <v>Diferença de Pressão - Filtro de Injeção de Gás de Selagem Primária</v>
      </c>
      <c r="L44" t="s">
        <v>2928</v>
      </c>
      <c r="M44" t="s">
        <v>2934</v>
      </c>
      <c r="N44" t="s">
        <v>904</v>
      </c>
      <c r="O44" s="9" t="s">
        <v>2955</v>
      </c>
      <c r="P44" t="str">
        <f>_xlfn.CONCAT(Table326[[#This Row],[Equipamento]],Table326[[#This Row],[attribute_name]])</f>
        <v>FRADE-CAE-1340/1345 (LP/IP Compressor Trem 1)Diferença de Pressão - Filtro de Injeção de Gás de Selagem Primária|Pre-alarm Hi</v>
      </c>
      <c r="Q44" s="185">
        <v>90</v>
      </c>
      <c r="R44" s="33" t="s">
        <v>194</v>
      </c>
      <c r="S44">
        <v>1</v>
      </c>
      <c r="T44" s="52" t="s">
        <v>736</v>
      </c>
      <c r="U44" s="83"/>
      <c r="V44" t="str">
        <f t="shared" si="0"/>
        <v>subattribute</v>
      </c>
      <c r="W44" t="str">
        <f>TRIM(INDEX(_xlfn.TEXTSPLIT(Table326[[#This Row],[attribute_name PT (rascunho)]],"|"), 1,1))</f>
        <v>Diferença de Pressão - Filtro de Injeção de Gás de Selagem Primária</v>
      </c>
      <c r="X44" t="str">
        <f>IFERROR(TRIM(INDEX(_xlfn.TEXTSPLIT(Table326[[#This Row],[attribute_name]],"|"), 1,2)), "")</f>
        <v>Pre-alarm Hi</v>
      </c>
      <c r="Y44" t="b" cm="1">
        <f t="array" ref="Y44">IF(ISERROR(IF(Table326[[#This Row],[type]]="subattribute", VLOOKUP(Table326[[#This Row],[Template]]&amp;Table326[[#This Row],[parent_attribute]],_xlfn._xlws.FILTER(Table326[[#All],[concat]], Table326[[#All],[type]]="attribute"),1, FALSE), TRUE)), FALSE, TRUE)</f>
        <v>1</v>
      </c>
    </row>
    <row r="45" spans="1:25" ht="14.4" hidden="1" customHeight="1">
      <c r="A45" t="str">
        <f>Table326[[#This Row],[Template]]&amp;Table326[[#This Row],[parent_attribute]]</f>
        <v>Compressor Centrífugo BásicoDiferença de Pressão - Filtro de Injeção de Gás de Selagem Primária</v>
      </c>
      <c r="B45" t="s">
        <v>2904</v>
      </c>
      <c r="C45" s="10" t="s">
        <v>2905</v>
      </c>
      <c r="D45" t="s">
        <v>2906</v>
      </c>
      <c r="E45" t="s">
        <v>2907</v>
      </c>
      <c r="F45" t="s">
        <v>2873</v>
      </c>
      <c r="I45" t="s">
        <v>1294</v>
      </c>
      <c r="J45" t="s">
        <v>1287</v>
      </c>
      <c r="K45" t="str">
        <f>VLOOKUP(Table326[[#This Row],[attribute_name EN2]],'Tradução Atributos'!$A$1:$B$67,2,0)</f>
        <v>Diferença de Pressão - Filtro de Injeção de Gás de Selagem Primária</v>
      </c>
      <c r="L45" t="s">
        <v>2928</v>
      </c>
      <c r="M45" t="s">
        <v>2936</v>
      </c>
      <c r="N45" t="s">
        <v>2956</v>
      </c>
      <c r="O45" t="s">
        <v>2957</v>
      </c>
      <c r="P45" t="str">
        <f>_xlfn.CONCAT(Table326[[#This Row],[Equipamento]],Table326[[#This Row],[attribute_name]])</f>
        <v>FRADE-CAE-1340/1345 (LP/IP Compressor Trem 1)Diferença de Pressão - Filtro de Injeção de Gás de Selagem Primária|Pre-alarm Lo</v>
      </c>
      <c r="Q45" s="33"/>
      <c r="R45" s="33" t="s">
        <v>194</v>
      </c>
      <c r="S45">
        <v>1</v>
      </c>
      <c r="T45" s="33" t="s">
        <v>736</v>
      </c>
      <c r="U45" s="33"/>
      <c r="V45" t="str">
        <f t="shared" si="0"/>
        <v>subattribute</v>
      </c>
      <c r="W45" t="str">
        <f>TRIM(INDEX(_xlfn.TEXTSPLIT(Table326[[#This Row],[attribute_name PT (rascunho)]],"|"), 1,1))</f>
        <v>Diferença de Pressão - Filtro de Injeção de Gás de Selagem Primária</v>
      </c>
      <c r="X45" t="str">
        <f>IFERROR(TRIM(INDEX(_xlfn.TEXTSPLIT(Table326[[#This Row],[attribute_name]],"|"), 1,2)), "")</f>
        <v>Pre-alarm Lo</v>
      </c>
      <c r="Y45" t="b" cm="1">
        <f t="array" ref="Y45">IF(ISERROR(IF(Table326[[#This Row],[type]]="subattribute", VLOOKUP(Table326[[#This Row],[Template]]&amp;Table326[[#This Row],[parent_attribute]],_xlfn._xlws.FILTER(Table326[[#All],[concat]], Table326[[#All],[type]]="attribute"),1, FALSE), TRUE)), FALSE, TRUE)</f>
        <v>1</v>
      </c>
    </row>
    <row r="46" spans="1:25" ht="14.4" hidden="1" customHeight="1">
      <c r="A46" t="str">
        <f>Table326[[#This Row],[Template]]&amp;Table326[[#This Row],[parent_attribute]]</f>
        <v>Compressor Centrífugo BásicoDiferença de Pressão - Filtro de Óleo Lubrificante</v>
      </c>
      <c r="B46" t="s">
        <v>2904</v>
      </c>
      <c r="C46" s="10" t="s">
        <v>2905</v>
      </c>
      <c r="D46" t="s">
        <v>2906</v>
      </c>
      <c r="E46" t="s">
        <v>2907</v>
      </c>
      <c r="F46" t="s">
        <v>2873</v>
      </c>
      <c r="I46" t="s">
        <v>739</v>
      </c>
      <c r="J46" t="s">
        <v>739</v>
      </c>
      <c r="K46" t="str">
        <f>VLOOKUP(Table326[[#This Row],[attribute_name EN2]],'Tradução Atributos'!$A$1:$B$67,2,0)</f>
        <v>Diferença de Pressão - Filtro de Óleo Lubrificante</v>
      </c>
      <c r="N46" t="s">
        <v>2958</v>
      </c>
      <c r="O46" t="s">
        <v>2958</v>
      </c>
      <c r="P46" t="str">
        <f>_xlfn.CONCAT(Table326[[#This Row],[Equipamento]],Table326[[#This Row],[attribute_name]])</f>
        <v>FRADE-CAE-1340/1345 (LP/IP Compressor Trem 1)Diferença de Pressão - Filtro de Óleo Lubrificante</v>
      </c>
      <c r="Q46" s="33" t="s">
        <v>2959</v>
      </c>
      <c r="R46" s="52" t="s">
        <v>194</v>
      </c>
      <c r="S46">
        <v>1</v>
      </c>
      <c r="T46" s="52" t="s">
        <v>461</v>
      </c>
      <c r="U46" s="83" t="s">
        <v>462</v>
      </c>
      <c r="V46" t="str">
        <f t="shared" si="0"/>
        <v>attribute</v>
      </c>
      <c r="W46" t="str">
        <f>TRIM(INDEX(_xlfn.TEXTSPLIT(Table326[[#This Row],[attribute_name PT (rascunho)]],"|"), 1,1))</f>
        <v>Diferença de Pressão - Filtro de Óleo Lubrificante</v>
      </c>
      <c r="X46" t="str">
        <f>IFERROR(TRIM(INDEX(_xlfn.TEXTSPLIT(Table326[[#This Row],[attribute_name]],"|"), 1,2)), "")</f>
        <v/>
      </c>
      <c r="Y46" t="b" cm="1">
        <f t="array" ref="Y46">IF(ISERROR(IF(Table326[[#This Row],[type]]="subattribute", VLOOKUP(Table326[[#This Row],[Template]]&amp;Table326[[#This Row],[parent_attribute]],_xlfn._xlws.FILTER(Table326[[#All],[concat]], Table326[[#All],[type]]="attribute"),1, FALSE), TRUE)), FALSE, TRUE)</f>
        <v>1</v>
      </c>
    </row>
    <row r="47" spans="1:25" ht="14.4" hidden="1" customHeight="1">
      <c r="A47" t="str">
        <f>Table326[[#This Row],[Template]]&amp;Table326[[#This Row],[parent_attribute]]</f>
        <v>Compressor Centrífugo BásicoDiferença de Pressão - Filtro de Óleo Lubrificante</v>
      </c>
      <c r="B47" t="s">
        <v>2904</v>
      </c>
      <c r="C47" s="10" t="s">
        <v>2905</v>
      </c>
      <c r="D47" t="s">
        <v>2906</v>
      </c>
      <c r="E47" t="s">
        <v>2907</v>
      </c>
      <c r="F47" t="s">
        <v>2873</v>
      </c>
      <c r="I47" t="s">
        <v>743</v>
      </c>
      <c r="J47" t="s">
        <v>739</v>
      </c>
      <c r="K47" t="str">
        <f>VLOOKUP(Table326[[#This Row],[attribute_name EN2]],'Tradução Atributos'!$A$1:$B$67,2,0)</f>
        <v>Diferença de Pressão - Filtro de Óleo Lubrificante</v>
      </c>
      <c r="L47" t="s">
        <v>2928</v>
      </c>
      <c r="M47" t="s">
        <v>2929</v>
      </c>
      <c r="N47" t="s">
        <v>2960</v>
      </c>
      <c r="O47" t="s">
        <v>2960</v>
      </c>
      <c r="P47" t="str">
        <f>_xlfn.CONCAT(Table326[[#This Row],[Equipamento]],Table326[[#This Row],[attribute_name]])</f>
        <v>FRADE-CAE-1340/1345 (LP/IP Compressor Trem 1)Diferença de Pressão - Filtro de Óleo Lubrificante|Hi</v>
      </c>
      <c r="Q47" s="33">
        <v>100</v>
      </c>
      <c r="R47" s="33" t="s">
        <v>194</v>
      </c>
      <c r="S47">
        <v>1</v>
      </c>
      <c r="T47" s="33" t="s">
        <v>736</v>
      </c>
      <c r="U47" s="10"/>
      <c r="V47" t="str">
        <f t="shared" si="0"/>
        <v>subattribute</v>
      </c>
      <c r="W47" t="str">
        <f>TRIM(INDEX(_xlfn.TEXTSPLIT(Table326[[#This Row],[attribute_name PT (rascunho)]],"|"), 1,1))</f>
        <v>Diferença de Pressão - Filtro de Óleo Lubrificante</v>
      </c>
      <c r="X47" t="str">
        <f>IFERROR(TRIM(INDEX(_xlfn.TEXTSPLIT(Table326[[#This Row],[attribute_name]],"|"), 1,2)), "")</f>
        <v>Hi</v>
      </c>
      <c r="Y47" t="b" cm="1">
        <f t="array" ref="Y47">IF(ISERROR(IF(Table326[[#This Row],[type]]="subattribute", VLOOKUP(Table326[[#This Row],[Template]]&amp;Table326[[#This Row],[parent_attribute]],_xlfn._xlws.FILTER(Table326[[#All],[concat]], Table326[[#All],[type]]="attribute"),1, FALSE), TRUE)), FALSE, TRUE)</f>
        <v>1</v>
      </c>
    </row>
    <row r="48" spans="1:25" ht="14.4" hidden="1" customHeight="1">
      <c r="A48" t="str">
        <f>Table326[[#This Row],[Template]]&amp;Table326[[#This Row],[parent_attribute]]</f>
        <v>Compressor Centrífugo BásicoDiferença de Pressão - Filtro de Óleo Lubrificante</v>
      </c>
      <c r="B48" t="s">
        <v>2904</v>
      </c>
      <c r="C48" s="10" t="s">
        <v>2905</v>
      </c>
      <c r="D48" t="s">
        <v>2906</v>
      </c>
      <c r="E48" t="s">
        <v>2907</v>
      </c>
      <c r="F48" t="s">
        <v>2873</v>
      </c>
      <c r="I48" t="s">
        <v>745</v>
      </c>
      <c r="J48" t="s">
        <v>739</v>
      </c>
      <c r="K48" t="str">
        <f>VLOOKUP(Table326[[#This Row],[attribute_name EN2]],'Tradução Atributos'!$A$1:$B$67,2,0)</f>
        <v>Diferença de Pressão - Filtro de Óleo Lubrificante</v>
      </c>
      <c r="L48" t="s">
        <v>2928</v>
      </c>
      <c r="M48" t="s">
        <v>2930</v>
      </c>
      <c r="N48" t="s">
        <v>2961</v>
      </c>
      <c r="O48" t="s">
        <v>2961</v>
      </c>
      <c r="P48" t="str">
        <f>_xlfn.CONCAT(Table326[[#This Row],[Equipamento]],Table326[[#This Row],[attribute_name]])</f>
        <v>FRADE-CAE-1340/1345 (LP/IP Compressor Trem 1)Diferença de Pressão - Filtro de Óleo Lubrificante|HiHi</v>
      </c>
      <c r="Q48" s="10"/>
      <c r="R48" s="33" t="s">
        <v>194</v>
      </c>
      <c r="S48">
        <v>1</v>
      </c>
      <c r="T48" s="52" t="s">
        <v>736</v>
      </c>
      <c r="U48" s="83"/>
      <c r="V48" t="str">
        <f t="shared" si="0"/>
        <v>subattribute</v>
      </c>
      <c r="W48" t="str">
        <f>TRIM(INDEX(_xlfn.TEXTSPLIT(Table326[[#This Row],[attribute_name PT (rascunho)]],"|"), 1,1))</f>
        <v>Diferença de Pressão - Filtro de Óleo Lubrificante</v>
      </c>
      <c r="X48" t="str">
        <f>IFERROR(TRIM(INDEX(_xlfn.TEXTSPLIT(Table326[[#This Row],[attribute_name]],"|"), 1,2)), "")</f>
        <v>HiHi</v>
      </c>
      <c r="Y48" t="b" cm="1">
        <f t="array" ref="Y48">IF(ISERROR(IF(Table326[[#This Row],[type]]="subattribute", VLOOKUP(Table326[[#This Row],[Template]]&amp;Table326[[#This Row],[parent_attribute]],_xlfn._xlws.FILTER(Table326[[#All],[concat]], Table326[[#All],[type]]="attribute"),1, FALSE), TRUE)), FALSE, TRUE)</f>
        <v>1</v>
      </c>
    </row>
    <row r="49" spans="1:25" ht="14.4" hidden="1" customHeight="1">
      <c r="A49" t="str">
        <f>Table326[[#This Row],[Template]]&amp;Table326[[#This Row],[parent_attribute]]</f>
        <v>Compressor Centrífugo BásicoDiferença de Pressão - Filtro de Óleo Lubrificante</v>
      </c>
      <c r="B49" t="s">
        <v>2904</v>
      </c>
      <c r="C49" s="10" t="s">
        <v>2905</v>
      </c>
      <c r="D49" t="s">
        <v>2906</v>
      </c>
      <c r="E49" t="s">
        <v>2907</v>
      </c>
      <c r="F49" t="s">
        <v>2873</v>
      </c>
      <c r="I49" t="s">
        <v>747</v>
      </c>
      <c r="J49" t="s">
        <v>739</v>
      </c>
      <c r="K49" t="str">
        <f>VLOOKUP(Table326[[#This Row],[attribute_name EN2]],'Tradução Atributos'!$A$1:$B$67,2,0)</f>
        <v>Diferença de Pressão - Filtro de Óleo Lubrificante</v>
      </c>
      <c r="L49" t="s">
        <v>2928</v>
      </c>
      <c r="M49" t="s">
        <v>2934</v>
      </c>
      <c r="N49" t="s">
        <v>2962</v>
      </c>
      <c r="O49" t="s">
        <v>2963</v>
      </c>
      <c r="P49" t="str">
        <f>_xlfn.CONCAT(Table326[[#This Row],[Equipamento]],Table326[[#This Row],[attribute_name]])</f>
        <v>FRADE-CAE-1340/1345 (LP/IP Compressor Trem 1)Diferença de Pressão - Filtro de Óleo Lubrificante|Pre-alarm Hi</v>
      </c>
      <c r="Q49" s="33">
        <v>50</v>
      </c>
      <c r="R49" s="33" t="s">
        <v>194</v>
      </c>
      <c r="S49">
        <v>1</v>
      </c>
      <c r="T49" s="33" t="s">
        <v>736</v>
      </c>
      <c r="U49" s="33"/>
      <c r="V49" t="str">
        <f t="shared" si="0"/>
        <v>subattribute</v>
      </c>
      <c r="W49" t="str">
        <f>TRIM(INDEX(_xlfn.TEXTSPLIT(Table326[[#This Row],[attribute_name PT (rascunho)]],"|"), 1,1))</f>
        <v>Diferença de Pressão - Filtro de Óleo Lubrificante</v>
      </c>
      <c r="X49" t="str">
        <f>IFERROR(TRIM(INDEX(_xlfn.TEXTSPLIT(Table326[[#This Row],[attribute_name]],"|"), 1,2)), "")</f>
        <v>Pre-alarm Hi</v>
      </c>
      <c r="Y49" t="b" cm="1">
        <f t="array" ref="Y49">IF(ISERROR(IF(Table326[[#This Row],[type]]="subattribute", VLOOKUP(Table326[[#This Row],[Template]]&amp;Table326[[#This Row],[parent_attribute]],_xlfn._xlws.FILTER(Table326[[#All],[concat]], Table326[[#All],[type]]="attribute"),1, FALSE), TRUE)), FALSE, TRUE)</f>
        <v>1</v>
      </c>
    </row>
    <row r="50" spans="1:25" ht="14.4" hidden="1" customHeight="1">
      <c r="A50" t="str">
        <f>Table326[[#This Row],[Template]]&amp;Table326[[#This Row],[parent_attribute]]</f>
        <v>Compressor Centrífugo BásicoNível - Tanque de Óleo Lubrificante (1)</v>
      </c>
      <c r="B50" t="s">
        <v>2904</v>
      </c>
      <c r="C50" s="10" t="s">
        <v>2905</v>
      </c>
      <c r="D50" t="s">
        <v>2906</v>
      </c>
      <c r="E50" t="s">
        <v>2907</v>
      </c>
      <c r="F50" t="s">
        <v>2873</v>
      </c>
      <c r="I50" t="s">
        <v>756</v>
      </c>
      <c r="J50" t="s">
        <v>756</v>
      </c>
      <c r="K50" t="str">
        <f>VLOOKUP(Table326[[#This Row],[attribute_name EN2]],'Tradução Atributos'!$A$1:$B$67,2,0)</f>
        <v>Nível - Tanque de Óleo Lubrificante (1)</v>
      </c>
      <c r="N50" t="s">
        <v>2964</v>
      </c>
      <c r="O50" t="s">
        <v>2964</v>
      </c>
      <c r="P50" t="str">
        <f>_xlfn.CONCAT(Table326[[#This Row],[Equipamento]],Table326[[#This Row],[attribute_name]])</f>
        <v>FRADE-CAE-1340/1345 (LP/IP Compressor Trem 1)Nível - Tanque de Óleo Lubrificante (1)</v>
      </c>
      <c r="Q50" s="84" t="s">
        <v>757</v>
      </c>
      <c r="R50" s="85" t="s">
        <v>28</v>
      </c>
      <c r="S50">
        <v>1</v>
      </c>
      <c r="T50" s="52" t="s">
        <v>461</v>
      </c>
      <c r="U50" s="83" t="s">
        <v>462</v>
      </c>
      <c r="V50" t="str">
        <f t="shared" si="0"/>
        <v>attribute</v>
      </c>
      <c r="W50" t="str">
        <f>TRIM(INDEX(_xlfn.TEXTSPLIT(Table326[[#This Row],[attribute_name PT (rascunho)]],"|"), 1,1))</f>
        <v>Nível - Tanque de Óleo Lubrificante (1)</v>
      </c>
      <c r="X50" t="str">
        <f>IFERROR(TRIM(INDEX(_xlfn.TEXTSPLIT(Table326[[#This Row],[attribute_name]],"|"), 1,2)), "")</f>
        <v/>
      </c>
      <c r="Y50" t="b" cm="1">
        <f t="array" ref="Y50">IF(ISERROR(IF(Table326[[#This Row],[type]]="subattribute", VLOOKUP(Table326[[#This Row],[Template]]&amp;Table326[[#This Row],[parent_attribute]],_xlfn._xlws.FILTER(Table326[[#All],[concat]], Table326[[#All],[type]]="attribute"),1, FALSE), TRUE)), FALSE, TRUE)</f>
        <v>1</v>
      </c>
    </row>
    <row r="51" spans="1:25" ht="14.4" hidden="1" customHeight="1">
      <c r="A51" t="str">
        <f>Table326[[#This Row],[Template]]&amp;Table326[[#This Row],[parent_attribute]]</f>
        <v>Compressor Centrífugo BásicoNível - Tanque de Óleo Lubrificante (1)</v>
      </c>
      <c r="B51" t="s">
        <v>2904</v>
      </c>
      <c r="C51" s="10" t="s">
        <v>2905</v>
      </c>
      <c r="D51" t="s">
        <v>2906</v>
      </c>
      <c r="E51" t="s">
        <v>2907</v>
      </c>
      <c r="F51" t="s">
        <v>2873</v>
      </c>
      <c r="I51" t="s">
        <v>759</v>
      </c>
      <c r="J51" t="s">
        <v>756</v>
      </c>
      <c r="K51" t="str">
        <f>VLOOKUP(Table326[[#This Row],[attribute_name EN2]],'Tradução Atributos'!$A$1:$B$67,2,0)</f>
        <v>Nível - Tanque de Óleo Lubrificante (1)</v>
      </c>
      <c r="L51" t="s">
        <v>2928</v>
      </c>
      <c r="M51" t="s">
        <v>2929</v>
      </c>
      <c r="N51" t="s">
        <v>734</v>
      </c>
      <c r="O51" t="s">
        <v>734</v>
      </c>
      <c r="P51" t="str">
        <f>_xlfn.CONCAT(Table326[[#This Row],[Equipamento]],Table326[[#This Row],[attribute_name]])</f>
        <v>FRADE-CAE-1340/1345 (LP/IP Compressor Trem 1)Nível - Tanque de Óleo Lubrificante (1)|Hi</v>
      </c>
      <c r="Q51" s="33"/>
      <c r="R51" s="85" t="s">
        <v>28</v>
      </c>
      <c r="S51">
        <v>1</v>
      </c>
      <c r="T51" s="33" t="s">
        <v>736</v>
      </c>
      <c r="U51" s="10"/>
      <c r="V51" t="str">
        <f t="shared" si="0"/>
        <v>subattribute</v>
      </c>
      <c r="W51" t="str">
        <f>TRIM(INDEX(_xlfn.TEXTSPLIT(Table326[[#This Row],[attribute_name PT (rascunho)]],"|"), 1,1))</f>
        <v>Nível - Tanque de Óleo Lubrificante (1)</v>
      </c>
      <c r="X51" t="str">
        <f>IFERROR(TRIM(INDEX(_xlfn.TEXTSPLIT(Table326[[#This Row],[attribute_name]],"|"), 1,2)), "")</f>
        <v>Hi</v>
      </c>
      <c r="Y51" t="b" cm="1">
        <f t="array" ref="Y51">IF(ISERROR(IF(Table326[[#This Row],[type]]="subattribute", VLOOKUP(Table326[[#This Row],[Template]]&amp;Table326[[#This Row],[parent_attribute]],_xlfn._xlws.FILTER(Table326[[#All],[concat]], Table326[[#All],[type]]="attribute"),1, FALSE), TRUE)), FALSE, TRUE)</f>
        <v>1</v>
      </c>
    </row>
    <row r="52" spans="1:25" ht="14.4" hidden="1" customHeight="1">
      <c r="A52" t="str">
        <f>Table326[[#This Row],[Template]]&amp;Table326[[#This Row],[parent_attribute]]</f>
        <v>Compressor Centrífugo BásicoNível - Tanque de Óleo Lubrificante (1)</v>
      </c>
      <c r="B52" t="s">
        <v>2904</v>
      </c>
      <c r="C52" s="10" t="s">
        <v>2905</v>
      </c>
      <c r="D52" t="s">
        <v>2906</v>
      </c>
      <c r="E52" t="s">
        <v>2907</v>
      </c>
      <c r="F52" t="s">
        <v>2873</v>
      </c>
      <c r="I52" t="s">
        <v>761</v>
      </c>
      <c r="J52" t="s">
        <v>756</v>
      </c>
      <c r="K52" t="str">
        <f>VLOOKUP(Table326[[#This Row],[attribute_name EN2]],'Tradução Atributos'!$A$1:$B$67,2,0)</f>
        <v>Nível - Tanque de Óleo Lubrificante (1)</v>
      </c>
      <c r="L52" t="s">
        <v>2928</v>
      </c>
      <c r="M52" t="s">
        <v>2930</v>
      </c>
      <c r="N52" t="s">
        <v>737</v>
      </c>
      <c r="O52" t="s">
        <v>737</v>
      </c>
      <c r="P52" t="str">
        <f>_xlfn.CONCAT(Table326[[#This Row],[Equipamento]],Table326[[#This Row],[attribute_name]])</f>
        <v>FRADE-CAE-1340/1345 (LP/IP Compressor Trem 1)Nível - Tanque de Óleo Lubrificante (1)|HiHi</v>
      </c>
      <c r="Q52" s="10"/>
      <c r="R52" s="85" t="s">
        <v>28</v>
      </c>
      <c r="S52">
        <v>1</v>
      </c>
      <c r="T52" s="52" t="s">
        <v>736</v>
      </c>
      <c r="U52" s="83"/>
      <c r="V52" t="str">
        <f t="shared" si="0"/>
        <v>subattribute</v>
      </c>
      <c r="W52" t="str">
        <f>TRIM(INDEX(_xlfn.TEXTSPLIT(Table326[[#This Row],[attribute_name PT (rascunho)]],"|"), 1,1))</f>
        <v>Nível - Tanque de Óleo Lubrificante (1)</v>
      </c>
      <c r="X52" t="str">
        <f>IFERROR(TRIM(INDEX(_xlfn.TEXTSPLIT(Table326[[#This Row],[attribute_name]],"|"), 1,2)), "")</f>
        <v>HiHi</v>
      </c>
      <c r="Y52" t="b" cm="1">
        <f t="array" ref="Y52">IF(ISERROR(IF(Table326[[#This Row],[type]]="subattribute", VLOOKUP(Table326[[#This Row],[Template]]&amp;Table326[[#This Row],[parent_attribute]],_xlfn._xlws.FILTER(Table326[[#All],[concat]], Table326[[#All],[type]]="attribute"),1, FALSE), TRUE)), FALSE, TRUE)</f>
        <v>1</v>
      </c>
    </row>
    <row r="53" spans="1:25" ht="14.4" hidden="1" customHeight="1">
      <c r="A53" t="str">
        <f>Table326[[#This Row],[Template]]&amp;Table326[[#This Row],[parent_attribute]]</f>
        <v>Compressor Centrífugo BásicoNível - Tanque de Óleo Lubrificante (1)</v>
      </c>
      <c r="B53" t="s">
        <v>2904</v>
      </c>
      <c r="C53" s="10" t="s">
        <v>2905</v>
      </c>
      <c r="D53" t="s">
        <v>2906</v>
      </c>
      <c r="E53" t="s">
        <v>2907</v>
      </c>
      <c r="F53" t="s">
        <v>2873</v>
      </c>
      <c r="I53" t="s">
        <v>763</v>
      </c>
      <c r="J53" t="s">
        <v>756</v>
      </c>
      <c r="K53" t="str">
        <f>VLOOKUP(Table326[[#This Row],[attribute_name EN2]],'Tradução Atributos'!$A$1:$B$67,2,0)</f>
        <v>Nível - Tanque de Óleo Lubrificante (1)</v>
      </c>
      <c r="L53" t="s">
        <v>2928</v>
      </c>
      <c r="M53" t="s">
        <v>2931</v>
      </c>
      <c r="N53" t="s">
        <v>742</v>
      </c>
      <c r="O53" t="s">
        <v>742</v>
      </c>
      <c r="P53" t="str">
        <f>_xlfn.CONCAT(Table326[[#This Row],[Equipamento]],Table326[[#This Row],[attribute_name]])</f>
        <v>FRADE-CAE-1340/1345 (LP/IP Compressor Trem 1)Nível - Tanque de Óleo Lubrificante (1)|Lo</v>
      </c>
      <c r="Q53" s="33"/>
      <c r="R53" s="85" t="s">
        <v>28</v>
      </c>
      <c r="S53">
        <v>1</v>
      </c>
      <c r="T53" s="33" t="s">
        <v>736</v>
      </c>
      <c r="U53" s="33"/>
      <c r="V53" t="str">
        <f t="shared" si="0"/>
        <v>subattribute</v>
      </c>
      <c r="W53" t="str">
        <f>TRIM(INDEX(_xlfn.TEXTSPLIT(Table326[[#This Row],[attribute_name PT (rascunho)]],"|"), 1,1))</f>
        <v>Nível - Tanque de Óleo Lubrificante (1)</v>
      </c>
      <c r="X53" t="str">
        <f>IFERROR(TRIM(INDEX(_xlfn.TEXTSPLIT(Table326[[#This Row],[attribute_name]],"|"), 1,2)), "")</f>
        <v>Lo</v>
      </c>
      <c r="Y53" t="b" cm="1">
        <f t="array" ref="Y53">IF(ISERROR(IF(Table326[[#This Row],[type]]="subattribute", VLOOKUP(Table326[[#This Row],[Template]]&amp;Table326[[#This Row],[parent_attribute]],_xlfn._xlws.FILTER(Table326[[#All],[concat]], Table326[[#All],[type]]="attribute"),1, FALSE), TRUE)), FALSE, TRUE)</f>
        <v>1</v>
      </c>
    </row>
    <row r="54" spans="1:25" ht="14.4" hidden="1" customHeight="1">
      <c r="A54" t="str">
        <f>Table326[[#This Row],[Template]]&amp;Table326[[#This Row],[parent_attribute]]</f>
        <v>Compressor Centrífugo BásicoNível - Tanque de Óleo Lubrificante (1)</v>
      </c>
      <c r="B54" t="s">
        <v>2904</v>
      </c>
      <c r="C54" s="10" t="s">
        <v>2905</v>
      </c>
      <c r="D54" t="s">
        <v>2906</v>
      </c>
      <c r="E54" t="s">
        <v>2907</v>
      </c>
      <c r="F54" t="s">
        <v>2873</v>
      </c>
      <c r="I54" t="s">
        <v>765</v>
      </c>
      <c r="J54" t="s">
        <v>756</v>
      </c>
      <c r="K54" t="str">
        <f>VLOOKUP(Table326[[#This Row],[attribute_name EN2]],'Tradução Atributos'!$A$1:$B$67,2,0)</f>
        <v>Nível - Tanque de Óleo Lubrificante (1)</v>
      </c>
      <c r="L54" t="s">
        <v>2928</v>
      </c>
      <c r="M54" t="s">
        <v>2932</v>
      </c>
      <c r="N54" t="s">
        <v>2965</v>
      </c>
      <c r="O54" t="s">
        <v>2965</v>
      </c>
      <c r="P54" t="str">
        <f>_xlfn.CONCAT(Table326[[#This Row],[Equipamento]],Table326[[#This Row],[attribute_name]])</f>
        <v>FRADE-CAE-1340/1345 (LP/IP Compressor Trem 1)Nível - Tanque de Óleo Lubrificante (1)|LoLo</v>
      </c>
      <c r="Q54" s="33"/>
      <c r="R54" s="85" t="s">
        <v>28</v>
      </c>
      <c r="S54">
        <v>1</v>
      </c>
      <c r="T54" s="52" t="s">
        <v>736</v>
      </c>
      <c r="U54" s="83"/>
      <c r="V54" t="str">
        <f t="shared" si="0"/>
        <v>subattribute</v>
      </c>
      <c r="W54" t="str">
        <f>TRIM(INDEX(_xlfn.TEXTSPLIT(Table326[[#This Row],[attribute_name PT (rascunho)]],"|"), 1,1))</f>
        <v>Nível - Tanque de Óleo Lubrificante (1)</v>
      </c>
      <c r="X54" t="str">
        <f>IFERROR(TRIM(INDEX(_xlfn.TEXTSPLIT(Table326[[#This Row],[attribute_name]],"|"), 1,2)), "")</f>
        <v>LoLo</v>
      </c>
      <c r="Y54" t="b" cm="1">
        <f t="array" ref="Y54">IF(ISERROR(IF(Table326[[#This Row],[type]]="subattribute", VLOOKUP(Table326[[#This Row],[Template]]&amp;Table326[[#This Row],[parent_attribute]],_xlfn._xlws.FILTER(Table326[[#All],[concat]], Table326[[#All],[type]]="attribute"),1, FALSE), TRUE)), FALSE, TRUE)</f>
        <v>1</v>
      </c>
    </row>
    <row r="55" spans="1:25" ht="14.4" hidden="1" customHeight="1">
      <c r="A55" t="str">
        <f>Table326[[#This Row],[Template]]&amp;Table326[[#This Row],[parent_attribute]]</f>
        <v>Compressor Centrífugo BásicoNível - Tanque de Óleo Lubrificante (1)</v>
      </c>
      <c r="B55" t="s">
        <v>2904</v>
      </c>
      <c r="C55" s="10" t="s">
        <v>2905</v>
      </c>
      <c r="D55" t="s">
        <v>2906</v>
      </c>
      <c r="E55" t="s">
        <v>2907</v>
      </c>
      <c r="F55" t="s">
        <v>2873</v>
      </c>
      <c r="I55" t="s">
        <v>767</v>
      </c>
      <c r="J55" t="s">
        <v>756</v>
      </c>
      <c r="K55" t="str">
        <f>VLOOKUP(Table326[[#This Row],[attribute_name EN2]],'Tradução Atributos'!$A$1:$B$67,2,0)</f>
        <v>Nível - Tanque de Óleo Lubrificante (1)</v>
      </c>
      <c r="L55" t="s">
        <v>2928</v>
      </c>
      <c r="M55" t="s">
        <v>2934</v>
      </c>
      <c r="N55" t="s">
        <v>744</v>
      </c>
      <c r="O55" t="s">
        <v>2966</v>
      </c>
      <c r="P55" t="str">
        <f>_xlfn.CONCAT(Table326[[#This Row],[Equipamento]],Table326[[#This Row],[attribute_name]])</f>
        <v>FRADE-CAE-1340/1345 (LP/IP Compressor Trem 1)Nível - Tanque de Óleo Lubrificante (1)|Pre-alarm Hi</v>
      </c>
      <c r="Q55" s="33">
        <v>70</v>
      </c>
      <c r="R55" s="85" t="s">
        <v>28</v>
      </c>
      <c r="S55">
        <v>1</v>
      </c>
      <c r="T55" s="33" t="s">
        <v>736</v>
      </c>
      <c r="U55" s="10"/>
      <c r="V55" t="str">
        <f t="shared" si="0"/>
        <v>subattribute</v>
      </c>
      <c r="W55" t="str">
        <f>TRIM(INDEX(_xlfn.TEXTSPLIT(Table326[[#This Row],[attribute_name PT (rascunho)]],"|"), 1,1))</f>
        <v>Nível - Tanque de Óleo Lubrificante (1)</v>
      </c>
      <c r="X55" t="str">
        <f>IFERROR(TRIM(INDEX(_xlfn.TEXTSPLIT(Table326[[#This Row],[attribute_name]],"|"), 1,2)), "")</f>
        <v>Pre-alarm Hi</v>
      </c>
      <c r="Y55" t="b" cm="1">
        <f t="array" ref="Y55">IF(ISERROR(IF(Table326[[#This Row],[type]]="subattribute", VLOOKUP(Table326[[#This Row],[Template]]&amp;Table326[[#This Row],[parent_attribute]],_xlfn._xlws.FILTER(Table326[[#All],[concat]], Table326[[#All],[type]]="attribute"),1, FALSE), TRUE)), FALSE, TRUE)</f>
        <v>1</v>
      </c>
    </row>
    <row r="56" spans="1:25" ht="14.4" hidden="1" customHeight="1">
      <c r="A56" t="str">
        <f>Table326[[#This Row],[Template]]&amp;Table326[[#This Row],[parent_attribute]]</f>
        <v>Compressor Centrífugo BásicoNível - Tanque de Óleo Lubrificante (1)</v>
      </c>
      <c r="B56" t="s">
        <v>2904</v>
      </c>
      <c r="C56" s="10" t="s">
        <v>2905</v>
      </c>
      <c r="D56" t="s">
        <v>2906</v>
      </c>
      <c r="E56" t="s">
        <v>2907</v>
      </c>
      <c r="F56" t="s">
        <v>2873</v>
      </c>
      <c r="I56" t="s">
        <v>769</v>
      </c>
      <c r="J56" t="s">
        <v>756</v>
      </c>
      <c r="K56" t="str">
        <f>VLOOKUP(Table326[[#This Row],[attribute_name EN2]],'Tradução Atributos'!$A$1:$B$67,2,0)</f>
        <v>Nível - Tanque de Óleo Lubrificante (1)</v>
      </c>
      <c r="L56" t="s">
        <v>2928</v>
      </c>
      <c r="M56" t="s">
        <v>2936</v>
      </c>
      <c r="N56" t="s">
        <v>2967</v>
      </c>
      <c r="O56" t="s">
        <v>2968</v>
      </c>
      <c r="P56" t="str">
        <f>_xlfn.CONCAT(Table326[[#This Row],[Equipamento]],Table326[[#This Row],[attribute_name]])</f>
        <v>FRADE-CAE-1340/1345 (LP/IP Compressor Trem 1)Nível - Tanque de Óleo Lubrificante (1)|Pre-alarm Lo</v>
      </c>
      <c r="Q56" s="10">
        <v>40</v>
      </c>
      <c r="R56" s="85" t="s">
        <v>28</v>
      </c>
      <c r="S56">
        <v>1</v>
      </c>
      <c r="T56" s="52" t="s">
        <v>736</v>
      </c>
      <c r="U56" s="83"/>
      <c r="V56" t="str">
        <f t="shared" si="0"/>
        <v>subattribute</v>
      </c>
      <c r="W56" t="str">
        <f>TRIM(INDEX(_xlfn.TEXTSPLIT(Table326[[#This Row],[attribute_name PT (rascunho)]],"|"), 1,1))</f>
        <v>Nível - Tanque de Óleo Lubrificante (1)</v>
      </c>
      <c r="X56" t="str">
        <f>IFERROR(TRIM(INDEX(_xlfn.TEXTSPLIT(Table326[[#This Row],[attribute_name]],"|"), 1,2)), "")</f>
        <v>Pre-alarm Lo</v>
      </c>
      <c r="Y56" t="b" cm="1">
        <f t="array" ref="Y56">IF(ISERROR(IF(Table326[[#This Row],[type]]="subattribute", VLOOKUP(Table326[[#This Row],[Template]]&amp;Table326[[#This Row],[parent_attribute]],_xlfn._xlws.FILTER(Table326[[#All],[concat]], Table326[[#All],[type]]="attribute"),1, FALSE), TRUE)), FALSE, TRUE)</f>
        <v>1</v>
      </c>
    </row>
    <row r="57" spans="1:25" ht="14.4" hidden="1" customHeight="1">
      <c r="A57" t="str">
        <f>Table326[[#This Row],[Template]]&amp;Table326[[#This Row],[parent_attribute]]</f>
        <v>Compressor Centrífugo BásicoPressão - Descarga</v>
      </c>
      <c r="B57" t="s">
        <v>2904</v>
      </c>
      <c r="C57" s="10" t="s">
        <v>2905</v>
      </c>
      <c r="D57" t="s">
        <v>2906</v>
      </c>
      <c r="E57" t="s">
        <v>2907</v>
      </c>
      <c r="F57" s="10" t="s">
        <v>2873</v>
      </c>
      <c r="I57" s="10" t="s">
        <v>2969</v>
      </c>
      <c r="N57" t="s">
        <v>2970</v>
      </c>
      <c r="O57" s="10" t="s">
        <v>2970</v>
      </c>
      <c r="P57" t="str">
        <f>_xlfn.CONCAT(Table326[[#This Row],[Equipamento]],Table326[[#This Row],[attribute_name]])</f>
        <v xml:space="preserve">FRADE-CAE-1340/1345 (LP/IP Compressor Trem 1)Pressão - Descarga </v>
      </c>
      <c r="Q57" s="33" t="s">
        <v>2971</v>
      </c>
      <c r="R57" s="32" t="s">
        <v>194</v>
      </c>
      <c r="S57">
        <v>1</v>
      </c>
      <c r="T57" s="33" t="s">
        <v>530</v>
      </c>
      <c r="U57" s="33" t="s">
        <v>531</v>
      </c>
      <c r="V57" t="str">
        <f t="shared" si="0"/>
        <v>attribute</v>
      </c>
      <c r="W57" t="str">
        <f>TRIM(INDEX(_xlfn.TEXTSPLIT(Table326[[#This Row],[attribute_name PT (rascunho)]],"|"), 1,1))</f>
        <v>Pressão - Descarga</v>
      </c>
      <c r="X57" t="str">
        <f>IFERROR(TRIM(INDEX(_xlfn.TEXTSPLIT(Table326[[#This Row],[attribute_name]],"|"), 1,2)), "")</f>
        <v/>
      </c>
      <c r="Y57" t="b" cm="1">
        <f t="array" ref="Y57">IF(ISERROR(IF(Table326[[#This Row],[type]]="subattribute", VLOOKUP(Table326[[#This Row],[Template]]&amp;Table326[[#This Row],[parent_attribute]],_xlfn._xlws.FILTER(Table326[[#All],[concat]], Table326[[#All],[type]]="attribute"),1, FALSE), TRUE)), FALSE, TRUE)</f>
        <v>1</v>
      </c>
    </row>
    <row r="58" spans="1:25" ht="14.4" hidden="1" customHeight="1">
      <c r="A58" t="str">
        <f>Table326[[#This Row],[Template]]&amp;Table326[[#This Row],[parent_attribute]]</f>
        <v>Compressor Centrífugo BásicoPressão - Descarga (2)</v>
      </c>
      <c r="B58" t="s">
        <v>2904</v>
      </c>
      <c r="C58" s="10" t="s">
        <v>2905</v>
      </c>
      <c r="D58" t="s">
        <v>2906</v>
      </c>
      <c r="E58" t="s">
        <v>2907</v>
      </c>
      <c r="F58" s="10" t="s">
        <v>2873</v>
      </c>
      <c r="I58" s="10" t="s">
        <v>2972</v>
      </c>
      <c r="N58" t="s">
        <v>2973</v>
      </c>
      <c r="O58" s="10" t="s">
        <v>2973</v>
      </c>
      <c r="P58" t="str">
        <f>_xlfn.CONCAT(Table326[[#This Row],[Equipamento]],Table326[[#This Row],[attribute_name]])</f>
        <v>FRADE-CAE-1340/1345 (LP/IP Compressor Trem 1)Pressão - Descarga (2)</v>
      </c>
      <c r="Q58" s="33" t="s">
        <v>2974</v>
      </c>
      <c r="R58" s="32" t="s">
        <v>194</v>
      </c>
      <c r="S58">
        <v>1</v>
      </c>
      <c r="T58" s="33" t="s">
        <v>530</v>
      </c>
      <c r="U58" s="10" t="s">
        <v>531</v>
      </c>
      <c r="V58" t="str">
        <f t="shared" si="0"/>
        <v>attribute</v>
      </c>
      <c r="W58" t="str">
        <f>TRIM(INDEX(_xlfn.TEXTSPLIT(Table326[[#This Row],[attribute_name PT (rascunho)]],"|"), 1,1))</f>
        <v>Pressão - Descarga (2)</v>
      </c>
      <c r="X58" t="str">
        <f>IFERROR(TRIM(INDEX(_xlfn.TEXTSPLIT(Table326[[#This Row],[attribute_name]],"|"), 1,2)), "")</f>
        <v/>
      </c>
      <c r="Y58" t="b" cm="1">
        <f t="array" ref="Y58">IF(ISERROR(IF(Table326[[#This Row],[type]]="subattribute", VLOOKUP(Table326[[#This Row],[Template]]&amp;Table326[[#This Row],[parent_attribute]],_xlfn._xlws.FILTER(Table326[[#All],[concat]], Table326[[#All],[type]]="attribute"),1, FALSE), TRUE)), FALSE, TRUE)</f>
        <v>1</v>
      </c>
    </row>
    <row r="59" spans="1:25" ht="14.4" hidden="1" customHeight="1">
      <c r="A59" t="str">
        <f>Table326[[#This Row],[Template]]&amp;Table326[[#This Row],[parent_attribute]]</f>
        <v>Compressor Centrífugo BásicoPressão - Gás de Selagem Primária para Tocha (LA) (1)</v>
      </c>
      <c r="B59" t="s">
        <v>2904</v>
      </c>
      <c r="C59" s="10" t="s">
        <v>2905</v>
      </c>
      <c r="D59" t="s">
        <v>2906</v>
      </c>
      <c r="E59" t="s">
        <v>2907</v>
      </c>
      <c r="F59" t="s">
        <v>2873</v>
      </c>
      <c r="I59" t="s">
        <v>1373</v>
      </c>
      <c r="J59" t="s">
        <v>1373</v>
      </c>
      <c r="K59" t="str">
        <f>VLOOKUP(Table326[[#This Row],[attribute_name EN2]],'Tradução Atributos'!$A$1:$B$67,2,0)</f>
        <v>Pressão - Gás de Selagem Primária para Tocha (LA) (1)</v>
      </c>
      <c r="N59" t="s">
        <v>2975</v>
      </c>
      <c r="O59" t="s">
        <v>2975</v>
      </c>
      <c r="P59" t="str">
        <f>_xlfn.CONCAT(Table326[[#This Row],[Equipamento]],Table326[[#This Row],[attribute_name]])</f>
        <v>FRADE-CAE-1340/1345 (LP/IP Compressor Trem 1)Pressão - Gás de Selagem Primária para Tocha (LA) (1)</v>
      </c>
      <c r="Q59" s="186" t="s">
        <v>1374</v>
      </c>
      <c r="R59" s="52" t="s">
        <v>2976</v>
      </c>
      <c r="S59">
        <v>1</v>
      </c>
      <c r="T59" s="52" t="s">
        <v>451</v>
      </c>
      <c r="U59" s="10" t="s">
        <v>452</v>
      </c>
      <c r="V59" t="str">
        <f t="shared" si="0"/>
        <v>attribute</v>
      </c>
      <c r="W59" t="str">
        <f>TRIM(INDEX(_xlfn.TEXTSPLIT(Table326[[#This Row],[attribute_name PT (rascunho)]],"|"), 1,1))</f>
        <v>Pressão - Gás de Selagem Primária para Tocha (LA) (1)</v>
      </c>
      <c r="X59" t="str">
        <f>IFERROR(TRIM(INDEX(_xlfn.TEXTSPLIT(Table326[[#This Row],[attribute_name]],"|"), 1,2)), "")</f>
        <v/>
      </c>
      <c r="Y59" t="b" cm="1">
        <f t="array" ref="Y59">IF(ISERROR(IF(Table326[[#This Row],[type]]="subattribute", VLOOKUP(Table326[[#This Row],[Template]]&amp;Table326[[#This Row],[parent_attribute]],_xlfn._xlws.FILTER(Table326[[#All],[concat]], Table326[[#All],[type]]="attribute"),1, FALSE), TRUE)), FALSE, TRUE)</f>
        <v>1</v>
      </c>
    </row>
    <row r="60" spans="1:25" ht="14.4" hidden="1" customHeight="1">
      <c r="A60" t="str">
        <f>Table326[[#This Row],[Template]]&amp;Table326[[#This Row],[parent_attribute]]</f>
        <v>Compressor Centrífugo BásicoPressão - Gás de Selagem Primária para Tocha (LA) (1)</v>
      </c>
      <c r="B60" t="s">
        <v>2904</v>
      </c>
      <c r="C60" s="10" t="s">
        <v>2905</v>
      </c>
      <c r="D60" t="s">
        <v>2906</v>
      </c>
      <c r="E60" t="s">
        <v>2907</v>
      </c>
      <c r="F60" t="s">
        <v>2873</v>
      </c>
      <c r="I60" t="s">
        <v>1376</v>
      </c>
      <c r="J60" t="s">
        <v>1373</v>
      </c>
      <c r="K60" t="str">
        <f>VLOOKUP(Table326[[#This Row],[attribute_name EN2]],'Tradução Atributos'!$A$1:$B$67,2,0)</f>
        <v>Pressão - Gás de Selagem Primária para Tocha (LA) (1)</v>
      </c>
      <c r="L60" t="s">
        <v>2928</v>
      </c>
      <c r="M60" t="s">
        <v>2929</v>
      </c>
      <c r="N60" t="s">
        <v>906</v>
      </c>
      <c r="O60" t="s">
        <v>906</v>
      </c>
      <c r="P60" t="str">
        <f>_xlfn.CONCAT(Table326[[#This Row],[Equipamento]],Table326[[#This Row],[attribute_name]])</f>
        <v>FRADE-CAE-1340/1345 (LP/IP Compressor Trem 1)Pressão - Gás de Selagem Primária para Tocha (LA) (1)|Hi</v>
      </c>
      <c r="Q60" s="185">
        <v>250</v>
      </c>
      <c r="R60" s="52" t="s">
        <v>2976</v>
      </c>
      <c r="S60">
        <v>1</v>
      </c>
      <c r="T60" s="33" t="s">
        <v>736</v>
      </c>
      <c r="U60" s="10"/>
      <c r="V60" t="str">
        <f t="shared" si="0"/>
        <v>subattribute</v>
      </c>
      <c r="W60" t="str">
        <f>TRIM(INDEX(_xlfn.TEXTSPLIT(Table326[[#This Row],[attribute_name PT (rascunho)]],"|"), 1,1))</f>
        <v>Pressão - Gás de Selagem Primária para Tocha (LA) (1)</v>
      </c>
      <c r="X60" t="str">
        <f>IFERROR(TRIM(INDEX(_xlfn.TEXTSPLIT(Table326[[#This Row],[attribute_name]],"|"), 1,2)), "")</f>
        <v>Hi</v>
      </c>
      <c r="Y60" t="b" cm="1">
        <f t="array" ref="Y60">IF(ISERROR(IF(Table326[[#This Row],[type]]="subattribute", VLOOKUP(Table326[[#This Row],[Template]]&amp;Table326[[#This Row],[parent_attribute]],_xlfn._xlws.FILTER(Table326[[#All],[concat]], Table326[[#All],[type]]="attribute"),1, FALSE), TRUE)), FALSE, TRUE)</f>
        <v>1</v>
      </c>
    </row>
    <row r="61" spans="1:25" ht="14.4" hidden="1" customHeight="1">
      <c r="A61" t="str">
        <f>Table326[[#This Row],[Template]]&amp;Table326[[#This Row],[parent_attribute]]</f>
        <v>Compressor Centrífugo BásicoPressão - Gás de Selagem Primária para Tocha (LA) (1)</v>
      </c>
      <c r="B61" t="s">
        <v>2904</v>
      </c>
      <c r="C61" s="10" t="s">
        <v>2905</v>
      </c>
      <c r="D61" t="s">
        <v>2906</v>
      </c>
      <c r="E61" t="s">
        <v>2907</v>
      </c>
      <c r="F61" t="s">
        <v>2873</v>
      </c>
      <c r="I61" t="s">
        <v>1377</v>
      </c>
      <c r="J61" t="s">
        <v>1373</v>
      </c>
      <c r="K61" t="str">
        <f>VLOOKUP(Table326[[#This Row],[attribute_name EN2]],'Tradução Atributos'!$A$1:$B$67,2,0)</f>
        <v>Pressão - Gás de Selagem Primária para Tocha (LA) (1)</v>
      </c>
      <c r="L61" t="s">
        <v>2928</v>
      </c>
      <c r="M61" t="s">
        <v>2930</v>
      </c>
      <c r="N61" t="s">
        <v>908</v>
      </c>
      <c r="O61" t="s">
        <v>908</v>
      </c>
      <c r="P61" t="str">
        <f>_xlfn.CONCAT(Table326[[#This Row],[Equipamento]],Table326[[#This Row],[attribute_name]])</f>
        <v>FRADE-CAE-1340/1345 (LP/IP Compressor Trem 1)Pressão - Gás de Selagem Primária para Tocha (LA) (1)|HiHi</v>
      </c>
      <c r="Q61" s="33"/>
      <c r="R61" s="52" t="s">
        <v>2976</v>
      </c>
      <c r="S61">
        <v>1</v>
      </c>
      <c r="T61" s="52" t="s">
        <v>736</v>
      </c>
      <c r="U61" s="52"/>
      <c r="V61" t="str">
        <f t="shared" si="0"/>
        <v>subattribute</v>
      </c>
      <c r="W61" t="str">
        <f>TRIM(INDEX(_xlfn.TEXTSPLIT(Table326[[#This Row],[attribute_name PT (rascunho)]],"|"), 1,1))</f>
        <v>Pressão - Gás de Selagem Primária para Tocha (LA) (1)</v>
      </c>
      <c r="X61" t="str">
        <f>IFERROR(TRIM(INDEX(_xlfn.TEXTSPLIT(Table326[[#This Row],[attribute_name]],"|"), 1,2)), "")</f>
        <v>HiHi</v>
      </c>
      <c r="Y61" t="b" cm="1">
        <f t="array" ref="Y61">IF(ISERROR(IF(Table326[[#This Row],[type]]="subattribute", VLOOKUP(Table326[[#This Row],[Template]]&amp;Table326[[#This Row],[parent_attribute]],_xlfn._xlws.FILTER(Table326[[#All],[concat]], Table326[[#All],[type]]="attribute"),1, FALSE), TRUE)), FALSE, TRUE)</f>
        <v>1</v>
      </c>
    </row>
    <row r="62" spans="1:25" ht="14.4" hidden="1" customHeight="1">
      <c r="A62" t="str">
        <f>Table326[[#This Row],[Template]]&amp;Table326[[#This Row],[parent_attribute]]</f>
        <v>Compressor Centrífugo BásicoPressão - Gás de Selagem Primária para Tocha (LA) (1)</v>
      </c>
      <c r="B62" t="s">
        <v>2904</v>
      </c>
      <c r="C62" s="10" t="s">
        <v>2905</v>
      </c>
      <c r="D62" t="s">
        <v>2906</v>
      </c>
      <c r="E62" t="s">
        <v>2907</v>
      </c>
      <c r="F62" t="s">
        <v>2873</v>
      </c>
      <c r="I62" t="s">
        <v>1378</v>
      </c>
      <c r="J62" t="s">
        <v>1373</v>
      </c>
      <c r="K62" t="str">
        <f>VLOOKUP(Table326[[#This Row],[attribute_name EN2]],'Tradução Atributos'!$A$1:$B$67,2,0)</f>
        <v>Pressão - Gás de Selagem Primária para Tocha (LA) (1)</v>
      </c>
      <c r="L62" t="s">
        <v>2928</v>
      </c>
      <c r="M62" t="s">
        <v>2931</v>
      </c>
      <c r="N62" t="s">
        <v>910</v>
      </c>
      <c r="O62" t="s">
        <v>910</v>
      </c>
      <c r="P62" t="str">
        <f>_xlfn.CONCAT(Table326[[#This Row],[Equipamento]],Table326[[#This Row],[attribute_name]])</f>
        <v>FRADE-CAE-1340/1345 (LP/IP Compressor Trem 1)Pressão - Gás de Selagem Primária para Tocha (LA) (1)|Lo</v>
      </c>
      <c r="Q62" s="33"/>
      <c r="R62" s="52" t="s">
        <v>2976</v>
      </c>
      <c r="S62">
        <v>1</v>
      </c>
      <c r="T62" s="33" t="s">
        <v>736</v>
      </c>
      <c r="U62" s="10"/>
      <c r="V62" t="str">
        <f t="shared" si="0"/>
        <v>subattribute</v>
      </c>
      <c r="W62" t="str">
        <f>TRIM(INDEX(_xlfn.TEXTSPLIT(Table326[[#This Row],[attribute_name PT (rascunho)]],"|"), 1,1))</f>
        <v>Pressão - Gás de Selagem Primária para Tocha (LA) (1)</v>
      </c>
      <c r="X62" t="str">
        <f>IFERROR(TRIM(INDEX(_xlfn.TEXTSPLIT(Table326[[#This Row],[attribute_name]],"|"), 1,2)), "")</f>
        <v>Lo</v>
      </c>
      <c r="Y62" t="b" cm="1">
        <f t="array" ref="Y62">IF(ISERROR(IF(Table326[[#This Row],[type]]="subattribute", VLOOKUP(Table326[[#This Row],[Template]]&amp;Table326[[#This Row],[parent_attribute]],_xlfn._xlws.FILTER(Table326[[#All],[concat]], Table326[[#All],[type]]="attribute"),1, FALSE), TRUE)), FALSE, TRUE)</f>
        <v>1</v>
      </c>
    </row>
    <row r="63" spans="1:25" ht="14.4" hidden="1" customHeight="1">
      <c r="A63" t="str">
        <f>Table326[[#This Row],[Template]]&amp;Table326[[#This Row],[parent_attribute]]</f>
        <v>Compressor Centrífugo BásicoPressão - Gás de Selagem Primária para Tocha (LA) (1)</v>
      </c>
      <c r="B63" t="s">
        <v>2904</v>
      </c>
      <c r="C63" s="10" t="s">
        <v>2905</v>
      </c>
      <c r="D63" t="s">
        <v>2906</v>
      </c>
      <c r="E63" t="s">
        <v>2907</v>
      </c>
      <c r="F63" t="s">
        <v>2873</v>
      </c>
      <c r="I63" t="s">
        <v>1379</v>
      </c>
      <c r="J63" t="s">
        <v>1373</v>
      </c>
      <c r="K63" t="str">
        <f>VLOOKUP(Table326[[#This Row],[attribute_name EN2]],'Tradução Atributos'!$A$1:$B$67,2,0)</f>
        <v>Pressão - Gás de Selagem Primária para Tocha (LA) (1)</v>
      </c>
      <c r="L63" t="s">
        <v>2928</v>
      </c>
      <c r="M63" t="s">
        <v>2932</v>
      </c>
      <c r="N63" t="s">
        <v>2977</v>
      </c>
      <c r="O63" t="s">
        <v>2977</v>
      </c>
      <c r="P63" t="str">
        <f>_xlfn.CONCAT(Table326[[#This Row],[Equipamento]],Table326[[#This Row],[attribute_name]])</f>
        <v>FRADE-CAE-1340/1345 (LP/IP Compressor Trem 1)Pressão - Gás de Selagem Primária para Tocha (LA) (1)|LoLo</v>
      </c>
      <c r="Q63" s="185">
        <v>15</v>
      </c>
      <c r="R63" s="52" t="s">
        <v>2976</v>
      </c>
      <c r="S63">
        <v>1</v>
      </c>
      <c r="T63" s="52" t="s">
        <v>736</v>
      </c>
      <c r="U63" s="83"/>
      <c r="V63" t="str">
        <f t="shared" si="0"/>
        <v>subattribute</v>
      </c>
      <c r="W63" t="str">
        <f>TRIM(INDEX(_xlfn.TEXTSPLIT(Table326[[#This Row],[attribute_name PT (rascunho)]],"|"), 1,1))</f>
        <v>Pressão - Gás de Selagem Primária para Tocha (LA) (1)</v>
      </c>
      <c r="X63" t="str">
        <f>IFERROR(TRIM(INDEX(_xlfn.TEXTSPLIT(Table326[[#This Row],[attribute_name]],"|"), 1,2)), "")</f>
        <v>LoLo</v>
      </c>
      <c r="Y63" t="b" cm="1">
        <f t="array" ref="Y63">IF(ISERROR(IF(Table326[[#This Row],[type]]="subattribute", VLOOKUP(Table326[[#This Row],[Template]]&amp;Table326[[#This Row],[parent_attribute]],_xlfn._xlws.FILTER(Table326[[#All],[concat]], Table326[[#All],[type]]="attribute"),1, FALSE), TRUE)), FALSE, TRUE)</f>
        <v>1</v>
      </c>
    </row>
    <row r="64" spans="1:25" ht="14.4" hidden="1" customHeight="1">
      <c r="A64" t="str">
        <f>Table326[[#This Row],[Template]]&amp;Table326[[#This Row],[parent_attribute]]</f>
        <v>Compressor Centrífugo BásicoPressão - Gás de Selagem Primária para Tocha (LOA) (1)</v>
      </c>
      <c r="B64" t="s">
        <v>2904</v>
      </c>
      <c r="C64" s="10" t="s">
        <v>2905</v>
      </c>
      <c r="D64" t="s">
        <v>2906</v>
      </c>
      <c r="E64" t="s">
        <v>2907</v>
      </c>
      <c r="F64" t="s">
        <v>2873</v>
      </c>
      <c r="I64" t="s">
        <v>1386</v>
      </c>
      <c r="J64" t="s">
        <v>1386</v>
      </c>
      <c r="K64" t="str">
        <f>VLOOKUP(Table326[[#This Row],[attribute_name EN2]],'Tradução Atributos'!$A$1:$B$67,2,0)</f>
        <v>Pressão - Gás de Selagem Primária para Tocha (LOA) (1)</v>
      </c>
      <c r="N64" t="s">
        <v>2978</v>
      </c>
      <c r="O64" t="s">
        <v>2978</v>
      </c>
      <c r="P64" t="str">
        <f>_xlfn.CONCAT(Table326[[#This Row],[Equipamento]],Table326[[#This Row],[attribute_name]])</f>
        <v>FRADE-CAE-1340/1345 (LP/IP Compressor Trem 1)Pressão - Gás de Selagem Primária para Tocha (LOA) (1)</v>
      </c>
      <c r="Q64" s="10" t="s">
        <v>1387</v>
      </c>
      <c r="R64" s="33" t="s">
        <v>481</v>
      </c>
      <c r="S64">
        <v>1</v>
      </c>
      <c r="T64" s="33" t="s">
        <v>451</v>
      </c>
      <c r="U64" s="10" t="s">
        <v>452</v>
      </c>
      <c r="V64" t="str">
        <f t="shared" si="0"/>
        <v>attribute</v>
      </c>
      <c r="W64" t="str">
        <f>TRIM(INDEX(_xlfn.TEXTSPLIT(Table326[[#This Row],[attribute_name PT (rascunho)]],"|"), 1,1))</f>
        <v>Pressão - Gás de Selagem Primária para Tocha (LOA) (1)</v>
      </c>
      <c r="X64" t="str">
        <f>IFERROR(TRIM(INDEX(_xlfn.TEXTSPLIT(Table326[[#This Row],[attribute_name]],"|"), 1,2)), "")</f>
        <v/>
      </c>
      <c r="Y64" t="b" cm="1">
        <f t="array" ref="Y64">IF(ISERROR(IF(Table326[[#This Row],[type]]="subattribute", VLOOKUP(Table326[[#This Row],[Template]]&amp;Table326[[#This Row],[parent_attribute]],_xlfn._xlws.FILTER(Table326[[#All],[concat]], Table326[[#All],[type]]="attribute"),1, FALSE), TRUE)), FALSE, TRUE)</f>
        <v>1</v>
      </c>
    </row>
    <row r="65" spans="1:25" ht="14.4" hidden="1" customHeight="1">
      <c r="A65" t="str">
        <f>Table326[[#This Row],[Template]]&amp;Table326[[#This Row],[parent_attribute]]</f>
        <v>Compressor Centrífugo BásicoPressão - Gás de Selagem Primária para Tocha (LOA) (1)</v>
      </c>
      <c r="B65" t="s">
        <v>2904</v>
      </c>
      <c r="C65" s="10" t="s">
        <v>2905</v>
      </c>
      <c r="D65" t="s">
        <v>2906</v>
      </c>
      <c r="E65" t="s">
        <v>2907</v>
      </c>
      <c r="F65" t="s">
        <v>2873</v>
      </c>
      <c r="I65" t="s">
        <v>1388</v>
      </c>
      <c r="J65" t="s">
        <v>1386</v>
      </c>
      <c r="K65" t="str">
        <f>VLOOKUP(Table326[[#This Row],[attribute_name EN2]],'Tradução Atributos'!$A$1:$B$67,2,0)</f>
        <v>Pressão - Gás de Selagem Primária para Tocha (LOA) (1)</v>
      </c>
      <c r="L65" t="s">
        <v>2928</v>
      </c>
      <c r="M65" t="s">
        <v>2929</v>
      </c>
      <c r="N65" t="s">
        <v>912</v>
      </c>
      <c r="O65" t="s">
        <v>912</v>
      </c>
      <c r="P65" t="str">
        <f>_xlfn.CONCAT(Table326[[#This Row],[Equipamento]],Table326[[#This Row],[attribute_name]])</f>
        <v>FRADE-CAE-1340/1345 (LP/IP Compressor Trem 1)Pressão - Gás de Selagem Primária para Tocha (LOA) (1)|Hi</v>
      </c>
      <c r="Q65" s="33"/>
      <c r="R65" s="52" t="s">
        <v>481</v>
      </c>
      <c r="S65">
        <v>1</v>
      </c>
      <c r="T65" s="52" t="s">
        <v>736</v>
      </c>
      <c r="U65" s="52"/>
      <c r="V65" t="str">
        <f t="shared" si="0"/>
        <v>subattribute</v>
      </c>
      <c r="W65" t="str">
        <f>TRIM(INDEX(_xlfn.TEXTSPLIT(Table326[[#This Row],[attribute_name PT (rascunho)]],"|"), 1,1))</f>
        <v>Pressão - Gás de Selagem Primária para Tocha (LOA) (1)</v>
      </c>
      <c r="X65" t="str">
        <f>IFERROR(TRIM(INDEX(_xlfn.TEXTSPLIT(Table326[[#This Row],[attribute_name]],"|"), 1,2)), "")</f>
        <v>Hi</v>
      </c>
      <c r="Y65" t="b" cm="1">
        <f t="array" ref="Y65">IF(ISERROR(IF(Table326[[#This Row],[type]]="subattribute", VLOOKUP(Table326[[#This Row],[Template]]&amp;Table326[[#This Row],[parent_attribute]],_xlfn._xlws.FILTER(Table326[[#All],[concat]], Table326[[#All],[type]]="attribute"),1, FALSE), TRUE)), FALSE, TRUE)</f>
        <v>1</v>
      </c>
    </row>
    <row r="66" spans="1:25" ht="14.4" hidden="1" customHeight="1">
      <c r="A66" t="str">
        <f>Table326[[#This Row],[Template]]&amp;Table326[[#This Row],[parent_attribute]]</f>
        <v>Compressor Centrífugo BásicoPressão - Gás de Selagem Primária para Tocha (LOA) (1)</v>
      </c>
      <c r="B66" t="s">
        <v>2904</v>
      </c>
      <c r="C66" s="10" t="s">
        <v>2905</v>
      </c>
      <c r="D66" t="s">
        <v>2906</v>
      </c>
      <c r="E66" t="s">
        <v>2907</v>
      </c>
      <c r="F66" t="s">
        <v>2873</v>
      </c>
      <c r="I66" t="s">
        <v>1389</v>
      </c>
      <c r="J66" t="s">
        <v>1386</v>
      </c>
      <c r="K66" t="str">
        <f>VLOOKUP(Table326[[#This Row],[attribute_name EN2]],'Tradução Atributos'!$A$1:$B$67,2,0)</f>
        <v>Pressão - Gás de Selagem Primária para Tocha (LOA) (1)</v>
      </c>
      <c r="L66" t="s">
        <v>2928</v>
      </c>
      <c r="M66" t="s">
        <v>2930</v>
      </c>
      <c r="N66" t="s">
        <v>914</v>
      </c>
      <c r="O66" t="s">
        <v>914</v>
      </c>
      <c r="P66" t="str">
        <f>_xlfn.CONCAT(Table326[[#This Row],[Equipamento]],Table326[[#This Row],[attribute_name]])</f>
        <v>FRADE-CAE-1340/1345 (LP/IP Compressor Trem 1)Pressão - Gás de Selagem Primária para Tocha (LOA) (1)|HiHi</v>
      </c>
      <c r="Q66" s="33">
        <v>2.5</v>
      </c>
      <c r="R66" s="33" t="s">
        <v>481</v>
      </c>
      <c r="S66">
        <v>1</v>
      </c>
      <c r="T66" s="33" t="s">
        <v>736</v>
      </c>
      <c r="U66" s="10"/>
      <c r="V66" t="str">
        <f t="shared" ref="V66:V129" si="1">IFERROR(IF(FIND("|",N66),"subattribute", "attribute"), "attribute")</f>
        <v>subattribute</v>
      </c>
      <c r="W66" t="str">
        <f>TRIM(INDEX(_xlfn.TEXTSPLIT(Table326[[#This Row],[attribute_name PT (rascunho)]],"|"), 1,1))</f>
        <v>Pressão - Gás de Selagem Primária para Tocha (LOA) (1)</v>
      </c>
      <c r="X66" t="str">
        <f>IFERROR(TRIM(INDEX(_xlfn.TEXTSPLIT(Table326[[#This Row],[attribute_name]],"|"), 1,2)), "")</f>
        <v>HiHi</v>
      </c>
      <c r="Y66" t="b" cm="1">
        <f t="array" ref="Y66">IF(ISERROR(IF(Table326[[#This Row],[type]]="subattribute", VLOOKUP(Table326[[#This Row],[Template]]&amp;Table326[[#This Row],[parent_attribute]],_xlfn._xlws.FILTER(Table326[[#All],[concat]], Table326[[#All],[type]]="attribute"),1, FALSE), TRUE)), FALSE, TRUE)</f>
        <v>1</v>
      </c>
    </row>
    <row r="67" spans="1:25" ht="14.4" hidden="1" customHeight="1">
      <c r="A67" t="str">
        <f>Table326[[#This Row],[Template]]&amp;Table326[[#This Row],[parent_attribute]]</f>
        <v>Compressor Centrífugo BásicoPressão - Gás de Selagem Primária para Tocha (LOA) (1)</v>
      </c>
      <c r="B67" t="s">
        <v>2904</v>
      </c>
      <c r="C67" s="10" t="s">
        <v>2905</v>
      </c>
      <c r="D67" t="s">
        <v>2906</v>
      </c>
      <c r="E67" t="s">
        <v>2907</v>
      </c>
      <c r="F67" t="s">
        <v>2873</v>
      </c>
      <c r="I67" t="s">
        <v>1390</v>
      </c>
      <c r="J67" t="s">
        <v>1386</v>
      </c>
      <c r="K67" t="str">
        <f>VLOOKUP(Table326[[#This Row],[attribute_name EN2]],'Tradução Atributos'!$A$1:$B$67,2,0)</f>
        <v>Pressão - Gás de Selagem Primária para Tocha (LOA) (1)</v>
      </c>
      <c r="L67" t="s">
        <v>2928</v>
      </c>
      <c r="M67" t="s">
        <v>2931</v>
      </c>
      <c r="N67" t="s">
        <v>916</v>
      </c>
      <c r="O67" t="s">
        <v>916</v>
      </c>
      <c r="P67" t="str">
        <f>_xlfn.CONCAT(Table326[[#This Row],[Equipamento]],Table326[[#This Row],[attribute_name]])</f>
        <v>FRADE-CAE-1340/1345 (LP/IP Compressor Trem 1)Pressão - Gás de Selagem Primária para Tocha (LOA) (1)|Lo</v>
      </c>
      <c r="Q67" s="33"/>
      <c r="R67" s="52" t="s">
        <v>481</v>
      </c>
      <c r="S67">
        <v>1</v>
      </c>
      <c r="T67" s="52" t="s">
        <v>736</v>
      </c>
      <c r="U67" s="83"/>
      <c r="V67" t="str">
        <f t="shared" si="1"/>
        <v>subattribute</v>
      </c>
      <c r="W67" t="str">
        <f>TRIM(INDEX(_xlfn.TEXTSPLIT(Table326[[#This Row],[attribute_name PT (rascunho)]],"|"), 1,1))</f>
        <v>Pressão - Gás de Selagem Primária para Tocha (LOA) (1)</v>
      </c>
      <c r="X67" t="str">
        <f>IFERROR(TRIM(INDEX(_xlfn.TEXTSPLIT(Table326[[#This Row],[attribute_name]],"|"), 1,2)), "")</f>
        <v>Lo</v>
      </c>
      <c r="Y67" t="b" cm="1">
        <f t="array" ref="Y67">IF(ISERROR(IF(Table326[[#This Row],[type]]="subattribute", VLOOKUP(Table326[[#This Row],[Template]]&amp;Table326[[#This Row],[parent_attribute]],_xlfn._xlws.FILTER(Table326[[#All],[concat]], Table326[[#All],[type]]="attribute"),1, FALSE), TRUE)), FALSE, TRUE)</f>
        <v>1</v>
      </c>
    </row>
    <row r="68" spans="1:25" ht="14.4" hidden="1" customHeight="1">
      <c r="A68" t="str">
        <f>Table326[[#This Row],[Template]]&amp;Table326[[#This Row],[parent_attribute]]</f>
        <v>Compressor Centrífugo BásicoPressão - Gás de Selagem Primária para Tocha (LOA) (1)</v>
      </c>
      <c r="B68" t="s">
        <v>2904</v>
      </c>
      <c r="C68" s="10" t="s">
        <v>2905</v>
      </c>
      <c r="D68" t="s">
        <v>2906</v>
      </c>
      <c r="E68" t="s">
        <v>2907</v>
      </c>
      <c r="F68" t="s">
        <v>2873</v>
      </c>
      <c r="I68" t="s">
        <v>1391</v>
      </c>
      <c r="J68" t="s">
        <v>1386</v>
      </c>
      <c r="K68" t="str">
        <f>VLOOKUP(Table326[[#This Row],[attribute_name EN2]],'Tradução Atributos'!$A$1:$B$67,2,0)</f>
        <v>Pressão - Gás de Selagem Primária para Tocha (LOA) (1)</v>
      </c>
      <c r="L68" t="s">
        <v>2928</v>
      </c>
      <c r="M68" t="s">
        <v>2932</v>
      </c>
      <c r="N68" t="s">
        <v>2979</v>
      </c>
      <c r="O68" t="s">
        <v>2979</v>
      </c>
      <c r="P68" t="str">
        <f>_xlfn.CONCAT(Table326[[#This Row],[Equipamento]],Table326[[#This Row],[attribute_name]])</f>
        <v>FRADE-CAE-1340/1345 (LP/IP Compressor Trem 1)Pressão - Gás de Selagem Primária para Tocha (LOA) (1)|LoLo</v>
      </c>
      <c r="Q68" s="10">
        <v>0.15</v>
      </c>
      <c r="R68" s="33" t="s">
        <v>481</v>
      </c>
      <c r="S68">
        <v>1</v>
      </c>
      <c r="T68" s="33" t="s">
        <v>736</v>
      </c>
      <c r="U68" s="10"/>
      <c r="V68" t="str">
        <f t="shared" si="1"/>
        <v>subattribute</v>
      </c>
      <c r="W68" t="str">
        <f>TRIM(INDEX(_xlfn.TEXTSPLIT(Table326[[#This Row],[attribute_name PT (rascunho)]],"|"), 1,1))</f>
        <v>Pressão - Gás de Selagem Primária para Tocha (LOA) (1)</v>
      </c>
      <c r="X68" t="str">
        <f>IFERROR(TRIM(INDEX(_xlfn.TEXTSPLIT(Table326[[#This Row],[attribute_name]],"|"), 1,2)), "")</f>
        <v>LoLo</v>
      </c>
      <c r="Y68" t="b" cm="1">
        <f t="array" ref="Y68">IF(ISERROR(IF(Table326[[#This Row],[type]]="subattribute", VLOOKUP(Table326[[#This Row],[Template]]&amp;Table326[[#This Row],[parent_attribute]],_xlfn._xlws.FILTER(Table326[[#All],[concat]], Table326[[#All],[type]]="attribute"),1, FALSE), TRUE)), FALSE, TRUE)</f>
        <v>1</v>
      </c>
    </row>
    <row r="69" spans="1:25" ht="14.4" hidden="1" customHeight="1">
      <c r="A69" t="str">
        <f>Table326[[#This Row],[Template]]&amp;Table326[[#This Row],[parent_attribute]]</f>
        <v>Compressor Centrífugo BásicoPressão - Gás de Selagem Secundária para Vent (LA)</v>
      </c>
      <c r="B69" t="s">
        <v>2904</v>
      </c>
      <c r="C69" s="10" t="s">
        <v>2905</v>
      </c>
      <c r="D69" t="s">
        <v>2906</v>
      </c>
      <c r="E69" t="s">
        <v>2907</v>
      </c>
      <c r="F69" t="s">
        <v>2873</v>
      </c>
      <c r="I69" t="s">
        <v>1505</v>
      </c>
      <c r="J69" t="s">
        <v>1505</v>
      </c>
      <c r="K69" t="str">
        <f>VLOOKUP(Table326[[#This Row],[attribute_name EN2]],'Tradução Atributos'!$A$1:$B$67,2,0)</f>
        <v>Pressão - Gás de Selagem Secundária para Vent (LA)</v>
      </c>
      <c r="N69" t="s">
        <v>2980</v>
      </c>
      <c r="O69" t="s">
        <v>2980</v>
      </c>
      <c r="P69" t="str">
        <f>_xlfn.CONCAT(Table326[[#This Row],[Equipamento]],Table326[[#This Row],[attribute_name]])</f>
        <v>FRADE-CAE-1340/1345 (LP/IP Compressor Trem 1)Pressão - Gás de Selagem Secundária para Vent (LA)</v>
      </c>
      <c r="Q69" s="84" t="s">
        <v>1506</v>
      </c>
      <c r="R69" s="87" t="s">
        <v>2976</v>
      </c>
      <c r="S69">
        <v>1</v>
      </c>
      <c r="T69" s="52" t="s">
        <v>451</v>
      </c>
      <c r="U69" s="33" t="s">
        <v>452</v>
      </c>
      <c r="V69" t="str">
        <f t="shared" si="1"/>
        <v>attribute</v>
      </c>
      <c r="W69" t="str">
        <f>TRIM(INDEX(_xlfn.TEXTSPLIT(Table326[[#This Row],[attribute_name PT (rascunho)]],"|"), 1,1))</f>
        <v>Pressão - Gás de Selagem Secundária para Vent (LA)</v>
      </c>
      <c r="X69" t="str">
        <f>IFERROR(TRIM(INDEX(_xlfn.TEXTSPLIT(Table326[[#This Row],[attribute_name]],"|"), 1,2)), "")</f>
        <v/>
      </c>
      <c r="Y69" t="b" cm="1">
        <f t="array" ref="Y69">IF(ISERROR(IF(Table326[[#This Row],[type]]="subattribute", VLOOKUP(Table326[[#This Row],[Template]]&amp;Table326[[#This Row],[parent_attribute]],_xlfn._xlws.FILTER(Table326[[#All],[concat]], Table326[[#All],[type]]="attribute"),1, FALSE), TRUE)), FALSE, TRUE)</f>
        <v>1</v>
      </c>
    </row>
    <row r="70" spans="1:25" ht="14.4" hidden="1" customHeight="1">
      <c r="A70" t="str">
        <f>Table326[[#This Row],[Template]]&amp;Table326[[#This Row],[parent_attribute]]</f>
        <v>Compressor Centrífugo BásicoPressão - Gás de Selagem Secundária para Vent (LA)</v>
      </c>
      <c r="B70" t="s">
        <v>2904</v>
      </c>
      <c r="C70" s="10" t="s">
        <v>2905</v>
      </c>
      <c r="D70" t="s">
        <v>2906</v>
      </c>
      <c r="E70" t="s">
        <v>2907</v>
      </c>
      <c r="F70" t="s">
        <v>2873</v>
      </c>
      <c r="I70" t="s">
        <v>1507</v>
      </c>
      <c r="J70" t="s">
        <v>1505</v>
      </c>
      <c r="K70" t="str">
        <f>VLOOKUP(Table326[[#This Row],[attribute_name EN2]],'Tradução Atributos'!$A$1:$B$67,2,0)</f>
        <v>Pressão - Gás de Selagem Secundária para Vent (LA)</v>
      </c>
      <c r="L70" t="s">
        <v>2928</v>
      </c>
      <c r="M70" t="s">
        <v>2929</v>
      </c>
      <c r="N70" t="s">
        <v>931</v>
      </c>
      <c r="O70" t="s">
        <v>931</v>
      </c>
      <c r="P70" t="str">
        <f>_xlfn.CONCAT(Table326[[#This Row],[Equipamento]],Table326[[#This Row],[attribute_name]])</f>
        <v>FRADE-CAE-1340/1345 (LP/IP Compressor Trem 1)Pressão - Gás de Selagem Secundária para Vent (LA)|Hi</v>
      </c>
      <c r="Q70" s="33"/>
      <c r="R70" s="87" t="s">
        <v>2976</v>
      </c>
      <c r="S70">
        <v>1</v>
      </c>
      <c r="T70" s="33" t="s">
        <v>736</v>
      </c>
      <c r="U70" s="10"/>
      <c r="V70" t="str">
        <f t="shared" si="1"/>
        <v>subattribute</v>
      </c>
      <c r="W70" t="str">
        <f>TRIM(INDEX(_xlfn.TEXTSPLIT(Table326[[#This Row],[attribute_name PT (rascunho)]],"|"), 1,1))</f>
        <v>Pressão - Gás de Selagem Secundária para Vent (LA)</v>
      </c>
      <c r="X70" t="str">
        <f>IFERROR(TRIM(INDEX(_xlfn.TEXTSPLIT(Table326[[#This Row],[attribute_name]],"|"), 1,2)), "")</f>
        <v>Hi</v>
      </c>
      <c r="Y70" t="b" cm="1">
        <f t="array" ref="Y70">IF(ISERROR(IF(Table326[[#This Row],[type]]="subattribute", VLOOKUP(Table326[[#This Row],[Template]]&amp;Table326[[#This Row],[parent_attribute]],_xlfn._xlws.FILTER(Table326[[#All],[concat]], Table326[[#All],[type]]="attribute"),1, FALSE), TRUE)), FALSE, TRUE)</f>
        <v>1</v>
      </c>
    </row>
    <row r="71" spans="1:25" ht="14.4" hidden="1" customHeight="1">
      <c r="A71" t="str">
        <f>Table326[[#This Row],[Template]]&amp;Table326[[#This Row],[parent_attribute]]</f>
        <v>Compressor Centrífugo BásicoPressão - Gás de Selagem Secundária para Vent (LA)</v>
      </c>
      <c r="B71" t="s">
        <v>2904</v>
      </c>
      <c r="C71" s="10" t="s">
        <v>2905</v>
      </c>
      <c r="D71" t="s">
        <v>2906</v>
      </c>
      <c r="E71" t="s">
        <v>2907</v>
      </c>
      <c r="F71" t="s">
        <v>2873</v>
      </c>
      <c r="I71" t="s">
        <v>1508</v>
      </c>
      <c r="J71" t="s">
        <v>1505</v>
      </c>
      <c r="K71" t="str">
        <f>VLOOKUP(Table326[[#This Row],[attribute_name EN2]],'Tradução Atributos'!$A$1:$B$67,2,0)</f>
        <v>Pressão - Gás de Selagem Secundária para Vent (LA)</v>
      </c>
      <c r="L71" t="s">
        <v>2928</v>
      </c>
      <c r="M71" t="s">
        <v>2930</v>
      </c>
      <c r="N71" t="s">
        <v>934</v>
      </c>
      <c r="O71" t="s">
        <v>934</v>
      </c>
      <c r="P71" t="str">
        <f>_xlfn.CONCAT(Table326[[#This Row],[Equipamento]],Table326[[#This Row],[attribute_name]])</f>
        <v>FRADE-CAE-1340/1345 (LP/IP Compressor Trem 1)Pressão - Gás de Selagem Secundária para Vent (LA)|HiHi</v>
      </c>
      <c r="Q71" s="33"/>
      <c r="R71" s="87" t="s">
        <v>2976</v>
      </c>
      <c r="S71">
        <v>1</v>
      </c>
      <c r="T71" s="52" t="s">
        <v>736</v>
      </c>
      <c r="U71" s="83"/>
      <c r="V71" t="str">
        <f t="shared" si="1"/>
        <v>subattribute</v>
      </c>
      <c r="W71" t="str">
        <f>TRIM(INDEX(_xlfn.TEXTSPLIT(Table326[[#This Row],[attribute_name PT (rascunho)]],"|"), 1,1))</f>
        <v>Pressão - Gás de Selagem Secundária para Vent (LA)</v>
      </c>
      <c r="X71" t="str">
        <f>IFERROR(TRIM(INDEX(_xlfn.TEXTSPLIT(Table326[[#This Row],[attribute_name]],"|"), 1,2)), "")</f>
        <v>HiHi</v>
      </c>
      <c r="Y71" t="b" cm="1">
        <f t="array" ref="Y71">IF(ISERROR(IF(Table326[[#This Row],[type]]="subattribute", VLOOKUP(Table326[[#This Row],[Template]]&amp;Table326[[#This Row],[parent_attribute]],_xlfn._xlws.FILTER(Table326[[#All],[concat]], Table326[[#All],[type]]="attribute"),1, FALSE), TRUE)), FALSE, TRUE)</f>
        <v>1</v>
      </c>
    </row>
    <row r="72" spans="1:25" ht="14.4" hidden="1" customHeight="1">
      <c r="A72" t="str">
        <f>Table326[[#This Row],[Template]]&amp;Table326[[#This Row],[parent_attribute]]</f>
        <v>Compressor Centrífugo BásicoPressão - Gás de Selagem Secundária para Vent (LA)</v>
      </c>
      <c r="B72" t="s">
        <v>2904</v>
      </c>
      <c r="C72" s="10" t="s">
        <v>2905</v>
      </c>
      <c r="D72" t="s">
        <v>2906</v>
      </c>
      <c r="E72" t="s">
        <v>2907</v>
      </c>
      <c r="F72" t="s">
        <v>2873</v>
      </c>
      <c r="I72" t="s">
        <v>1509</v>
      </c>
      <c r="J72" t="s">
        <v>1505</v>
      </c>
      <c r="K72" t="str">
        <f>VLOOKUP(Table326[[#This Row],[attribute_name EN2]],'Tradução Atributos'!$A$1:$B$67,2,0)</f>
        <v>Pressão - Gás de Selagem Secundária para Vent (LA)</v>
      </c>
      <c r="L72" t="s">
        <v>2928</v>
      </c>
      <c r="M72" t="s">
        <v>2934</v>
      </c>
      <c r="N72" t="s">
        <v>936</v>
      </c>
      <c r="O72" t="s">
        <v>2981</v>
      </c>
      <c r="P72" t="str">
        <f>_xlfn.CONCAT(Table326[[#This Row],[Equipamento]],Table326[[#This Row],[attribute_name]])</f>
        <v>FRADE-CAE-1340/1345 (LP/IP Compressor Trem 1)Pressão - Gás de Selagem Secundária para Vent (LA)|Pre-alarm Hi</v>
      </c>
      <c r="Q72" s="185">
        <v>200</v>
      </c>
      <c r="R72" s="87" t="s">
        <v>2976</v>
      </c>
      <c r="S72">
        <v>1</v>
      </c>
      <c r="T72" s="33" t="s">
        <v>736</v>
      </c>
      <c r="U72" s="10"/>
      <c r="V72" t="str">
        <f t="shared" si="1"/>
        <v>subattribute</v>
      </c>
      <c r="W72" t="str">
        <f>TRIM(INDEX(_xlfn.TEXTSPLIT(Table326[[#This Row],[attribute_name PT (rascunho)]],"|"), 1,1))</f>
        <v>Pressão - Gás de Selagem Secundária para Vent (LA)</v>
      </c>
      <c r="X72" t="str">
        <f>IFERROR(TRIM(INDEX(_xlfn.TEXTSPLIT(Table326[[#This Row],[attribute_name]],"|"), 1,2)), "")</f>
        <v>Pre-alarm Hi</v>
      </c>
      <c r="Y72" t="b" cm="1">
        <f t="array" ref="Y72">IF(ISERROR(IF(Table326[[#This Row],[type]]="subattribute", VLOOKUP(Table326[[#This Row],[Template]]&amp;Table326[[#This Row],[parent_attribute]],_xlfn._xlws.FILTER(Table326[[#All],[concat]], Table326[[#All],[type]]="attribute"),1, FALSE), TRUE)), FALSE, TRUE)</f>
        <v>1</v>
      </c>
    </row>
    <row r="73" spans="1:25" ht="14.4" hidden="1" customHeight="1">
      <c r="A73" t="str">
        <f>Table326[[#This Row],[Template]]&amp;Table326[[#This Row],[parent_attribute]]</f>
        <v>Compressor Centrífugo BásicoPressão - Gás de Selagem Secundária para Vent (LOA)</v>
      </c>
      <c r="B73" t="s">
        <v>2904</v>
      </c>
      <c r="C73" s="10" t="s">
        <v>2905</v>
      </c>
      <c r="D73" t="s">
        <v>2906</v>
      </c>
      <c r="E73" t="s">
        <v>2907</v>
      </c>
      <c r="F73" t="s">
        <v>2873</v>
      </c>
      <c r="I73" t="s">
        <v>1510</v>
      </c>
      <c r="J73" t="s">
        <v>1510</v>
      </c>
      <c r="K73" t="str">
        <f>VLOOKUP(Table326[[#This Row],[attribute_name EN2]],'Tradução Atributos'!$A$1:$B$67,2,0)</f>
        <v>Pressão - Gás de Selagem Secundária para Vent (LOA)</v>
      </c>
      <c r="N73" t="s">
        <v>2982</v>
      </c>
      <c r="O73" t="s">
        <v>2982</v>
      </c>
      <c r="P73" t="str">
        <f>_xlfn.CONCAT(Table326[[#This Row],[Equipamento]],Table326[[#This Row],[attribute_name]])</f>
        <v>FRADE-CAE-1340/1345 (LP/IP Compressor Trem 1)Pressão - Gás de Selagem Secundária para Vent (LOA)</v>
      </c>
      <c r="Q73" s="84" t="s">
        <v>1511</v>
      </c>
      <c r="R73" s="87" t="s">
        <v>2976</v>
      </c>
      <c r="S73">
        <v>1</v>
      </c>
      <c r="T73" s="52" t="s">
        <v>451</v>
      </c>
      <c r="U73" s="33" t="s">
        <v>452</v>
      </c>
      <c r="V73" t="str">
        <f t="shared" si="1"/>
        <v>attribute</v>
      </c>
      <c r="W73" t="str">
        <f>TRIM(INDEX(_xlfn.TEXTSPLIT(Table326[[#This Row],[attribute_name PT (rascunho)]],"|"), 1,1))</f>
        <v>Pressão - Gás de Selagem Secundária para Vent (LOA)</v>
      </c>
      <c r="X73" t="str">
        <f>IFERROR(TRIM(INDEX(_xlfn.TEXTSPLIT(Table326[[#This Row],[attribute_name]],"|"), 1,2)), "")</f>
        <v/>
      </c>
      <c r="Y73" t="b" cm="1">
        <f t="array" ref="Y73">IF(ISERROR(IF(Table326[[#This Row],[type]]="subattribute", VLOOKUP(Table326[[#This Row],[Template]]&amp;Table326[[#This Row],[parent_attribute]],_xlfn._xlws.FILTER(Table326[[#All],[concat]], Table326[[#All],[type]]="attribute"),1, FALSE), TRUE)), FALSE, TRUE)</f>
        <v>1</v>
      </c>
    </row>
    <row r="74" spans="1:25" ht="14.4" hidden="1" customHeight="1">
      <c r="A74" t="str">
        <f>Table326[[#This Row],[Template]]&amp;Table326[[#This Row],[parent_attribute]]</f>
        <v>Compressor Centrífugo BásicoPressão - Gás de Selagem Secundária para Vent (LOA)</v>
      </c>
      <c r="B74" t="s">
        <v>2904</v>
      </c>
      <c r="C74" s="10" t="s">
        <v>2905</v>
      </c>
      <c r="D74" t="s">
        <v>2906</v>
      </c>
      <c r="E74" t="s">
        <v>2907</v>
      </c>
      <c r="F74" t="s">
        <v>2873</v>
      </c>
      <c r="I74" t="s">
        <v>1512</v>
      </c>
      <c r="J74" t="s">
        <v>1510</v>
      </c>
      <c r="K74" t="str">
        <f>VLOOKUP(Table326[[#This Row],[attribute_name EN2]],'Tradução Atributos'!$A$1:$B$67,2,0)</f>
        <v>Pressão - Gás de Selagem Secundária para Vent (LOA)</v>
      </c>
      <c r="L74" t="s">
        <v>2928</v>
      </c>
      <c r="M74" t="s">
        <v>2929</v>
      </c>
      <c r="N74" t="s">
        <v>938</v>
      </c>
      <c r="O74" t="s">
        <v>938</v>
      </c>
      <c r="P74" t="str">
        <f>_xlfn.CONCAT(Table326[[#This Row],[Equipamento]],Table326[[#This Row],[attribute_name]])</f>
        <v>FRADE-CAE-1340/1345 (LP/IP Compressor Trem 1)Pressão - Gás de Selagem Secundária para Vent (LOA)|Hi</v>
      </c>
      <c r="Q74" s="33"/>
      <c r="R74" s="87" t="s">
        <v>2976</v>
      </c>
      <c r="S74">
        <v>1</v>
      </c>
      <c r="T74" s="33" t="s">
        <v>736</v>
      </c>
      <c r="U74" s="10"/>
      <c r="V74" t="str">
        <f t="shared" si="1"/>
        <v>subattribute</v>
      </c>
      <c r="W74" t="str">
        <f>TRIM(INDEX(_xlfn.TEXTSPLIT(Table326[[#This Row],[attribute_name PT (rascunho)]],"|"), 1,1))</f>
        <v>Pressão - Gás de Selagem Secundária para Vent (LOA)</v>
      </c>
      <c r="X74" t="str">
        <f>IFERROR(TRIM(INDEX(_xlfn.TEXTSPLIT(Table326[[#This Row],[attribute_name]],"|"), 1,2)), "")</f>
        <v>Hi</v>
      </c>
      <c r="Y74" t="b" cm="1">
        <f t="array" ref="Y74">IF(ISERROR(IF(Table326[[#This Row],[type]]="subattribute", VLOOKUP(Table326[[#This Row],[Template]]&amp;Table326[[#This Row],[parent_attribute]],_xlfn._xlws.FILTER(Table326[[#All],[concat]], Table326[[#All],[type]]="attribute"),1, FALSE), TRUE)), FALSE, TRUE)</f>
        <v>1</v>
      </c>
    </row>
    <row r="75" spans="1:25" ht="14.4" hidden="1" customHeight="1">
      <c r="A75" t="str">
        <f>Table326[[#This Row],[Template]]&amp;Table326[[#This Row],[parent_attribute]]</f>
        <v>Compressor Centrífugo BásicoPressão - Gás de Selagem Secundária para Vent (LOA)</v>
      </c>
      <c r="B75" t="s">
        <v>2904</v>
      </c>
      <c r="C75" s="10" t="s">
        <v>2905</v>
      </c>
      <c r="D75" t="s">
        <v>2906</v>
      </c>
      <c r="E75" t="s">
        <v>2907</v>
      </c>
      <c r="F75" t="s">
        <v>2873</v>
      </c>
      <c r="I75" t="s">
        <v>1513</v>
      </c>
      <c r="J75" t="s">
        <v>1510</v>
      </c>
      <c r="K75" t="str">
        <f>VLOOKUP(Table326[[#This Row],[attribute_name EN2]],'Tradução Atributos'!$A$1:$B$67,2,0)</f>
        <v>Pressão - Gás de Selagem Secundária para Vent (LOA)</v>
      </c>
      <c r="L75" t="s">
        <v>2928</v>
      </c>
      <c r="M75" t="s">
        <v>2930</v>
      </c>
      <c r="N75" t="s">
        <v>940</v>
      </c>
      <c r="O75" t="s">
        <v>940</v>
      </c>
      <c r="P75" t="str">
        <f>_xlfn.CONCAT(Table326[[#This Row],[Equipamento]],Table326[[#This Row],[attribute_name]])</f>
        <v>FRADE-CAE-1340/1345 (LP/IP Compressor Trem 1)Pressão - Gás de Selagem Secundária para Vent (LOA)|HiHi</v>
      </c>
      <c r="Q75" s="33"/>
      <c r="R75" s="87" t="s">
        <v>2976</v>
      </c>
      <c r="S75">
        <v>1</v>
      </c>
      <c r="T75" s="52" t="s">
        <v>736</v>
      </c>
      <c r="U75" s="83"/>
      <c r="V75" t="str">
        <f t="shared" si="1"/>
        <v>subattribute</v>
      </c>
      <c r="W75" t="str">
        <f>TRIM(INDEX(_xlfn.TEXTSPLIT(Table326[[#This Row],[attribute_name PT (rascunho)]],"|"), 1,1))</f>
        <v>Pressão - Gás de Selagem Secundária para Vent (LOA)</v>
      </c>
      <c r="X75" t="str">
        <f>IFERROR(TRIM(INDEX(_xlfn.TEXTSPLIT(Table326[[#This Row],[attribute_name]],"|"), 1,2)), "")</f>
        <v>HiHi</v>
      </c>
      <c r="Y75" t="b" cm="1">
        <f t="array" ref="Y75">IF(ISERROR(IF(Table326[[#This Row],[type]]="subattribute", VLOOKUP(Table326[[#This Row],[Template]]&amp;Table326[[#This Row],[parent_attribute]],_xlfn._xlws.FILTER(Table326[[#All],[concat]], Table326[[#All],[type]]="attribute"),1, FALSE), TRUE)), FALSE, TRUE)</f>
        <v>1</v>
      </c>
    </row>
    <row r="76" spans="1:25" ht="14.4" hidden="1" customHeight="1">
      <c r="A76" t="str">
        <f>Table326[[#This Row],[Template]]&amp;Table326[[#This Row],[parent_attribute]]</f>
        <v>Compressor Centrífugo BásicoPressão - Gás de Selagem Secundária para Vent (LOA)</v>
      </c>
      <c r="B76" t="s">
        <v>2904</v>
      </c>
      <c r="C76" s="10" t="s">
        <v>2905</v>
      </c>
      <c r="D76" t="s">
        <v>2906</v>
      </c>
      <c r="E76" t="s">
        <v>2907</v>
      </c>
      <c r="F76" t="s">
        <v>2873</v>
      </c>
      <c r="I76" t="s">
        <v>1514</v>
      </c>
      <c r="J76" t="s">
        <v>1510</v>
      </c>
      <c r="K76" t="str">
        <f>VLOOKUP(Table326[[#This Row],[attribute_name EN2]],'Tradução Atributos'!$A$1:$B$67,2,0)</f>
        <v>Pressão - Gás de Selagem Secundária para Vent (LOA)</v>
      </c>
      <c r="L76" t="s">
        <v>2928</v>
      </c>
      <c r="M76" t="s">
        <v>2934</v>
      </c>
      <c r="N76" t="s">
        <v>942</v>
      </c>
      <c r="O76" t="s">
        <v>2983</v>
      </c>
      <c r="P76" t="str">
        <f>_xlfn.CONCAT(Table326[[#This Row],[Equipamento]],Table326[[#This Row],[attribute_name]])</f>
        <v>FRADE-CAE-1340/1345 (LP/IP Compressor Trem 1)Pressão - Gás de Selagem Secundária para Vent (LOA)|Pre-alarm Hi</v>
      </c>
      <c r="Q76" s="185">
        <v>200</v>
      </c>
      <c r="R76" s="87" t="s">
        <v>2976</v>
      </c>
      <c r="S76">
        <v>1</v>
      </c>
      <c r="T76" s="33" t="s">
        <v>736</v>
      </c>
      <c r="U76" s="10"/>
      <c r="V76" t="str">
        <f t="shared" si="1"/>
        <v>subattribute</v>
      </c>
      <c r="W76" t="str">
        <f>TRIM(INDEX(_xlfn.TEXTSPLIT(Table326[[#This Row],[attribute_name PT (rascunho)]],"|"), 1,1))</f>
        <v>Pressão - Gás de Selagem Secundária para Vent (LOA)</v>
      </c>
      <c r="X76" t="str">
        <f>IFERROR(TRIM(INDEX(_xlfn.TEXTSPLIT(Table326[[#This Row],[attribute_name]],"|"), 1,2)), "")</f>
        <v>Pre-alarm Hi</v>
      </c>
      <c r="Y76" t="b" cm="1">
        <f t="array" ref="Y76">IF(ISERROR(IF(Table326[[#This Row],[type]]="subattribute", VLOOKUP(Table326[[#This Row],[Template]]&amp;Table326[[#This Row],[parent_attribute]],_xlfn._xlws.FILTER(Table326[[#All],[concat]], Table326[[#All],[type]]="attribute"),1, FALSE), TRUE)), FALSE, TRUE)</f>
        <v>1</v>
      </c>
    </row>
    <row r="77" spans="1:25" ht="14.4" hidden="1" customHeight="1">
      <c r="A77" t="str">
        <f>Table326[[#This Row],[Template]]&amp;Table326[[#This Row],[parent_attribute]]</f>
        <v>Compressor Centrífugo BásicoPressão - Injeção de Gás de Selagem Primária</v>
      </c>
      <c r="B77" t="s">
        <v>2904</v>
      </c>
      <c r="C77" s="10" t="s">
        <v>2905</v>
      </c>
      <c r="D77" t="s">
        <v>2906</v>
      </c>
      <c r="E77" t="s">
        <v>2907</v>
      </c>
      <c r="F77" t="s">
        <v>2873</v>
      </c>
      <c r="I77" t="s">
        <v>1445</v>
      </c>
      <c r="J77" t="s">
        <v>1445</v>
      </c>
      <c r="K77" t="str">
        <f>VLOOKUP(Table326[[#This Row],[attribute_name EN2]],'Tradução Atributos'!$A$1:$B$67,2,0)</f>
        <v>Pressão - Injeção de Gás de Selagem Primária</v>
      </c>
      <c r="N77" t="s">
        <v>2984</v>
      </c>
      <c r="O77" t="s">
        <v>2984</v>
      </c>
      <c r="P77" t="str">
        <f>_xlfn.CONCAT(Table326[[#This Row],[Equipamento]],Table326[[#This Row],[attribute_name]])</f>
        <v>FRADE-CAE-1340/1345 (LP/IP Compressor Trem 1)Pressão - Injeção de Gás de Selagem Primária</v>
      </c>
      <c r="Q77" s="84" t="s">
        <v>1446</v>
      </c>
      <c r="R77" s="87" t="s">
        <v>2976</v>
      </c>
      <c r="S77">
        <v>1</v>
      </c>
      <c r="T77" s="52" t="s">
        <v>451</v>
      </c>
      <c r="U77" s="33" t="s">
        <v>452</v>
      </c>
      <c r="V77" t="str">
        <f t="shared" si="1"/>
        <v>attribute</v>
      </c>
      <c r="W77" t="str">
        <f>TRIM(INDEX(_xlfn.TEXTSPLIT(Table326[[#This Row],[attribute_name PT (rascunho)]],"|"), 1,1))</f>
        <v>Pressão - Injeção de Gás de Selagem Primária</v>
      </c>
      <c r="X77" t="str">
        <f>IFERROR(TRIM(INDEX(_xlfn.TEXTSPLIT(Table326[[#This Row],[attribute_name]],"|"), 1,2)), "")</f>
        <v/>
      </c>
      <c r="Y77" t="b" cm="1">
        <f t="array" ref="Y77">IF(ISERROR(IF(Table326[[#This Row],[type]]="subattribute", VLOOKUP(Table326[[#This Row],[Template]]&amp;Table326[[#This Row],[parent_attribute]],_xlfn._xlws.FILTER(Table326[[#All],[concat]], Table326[[#All],[type]]="attribute"),1, FALSE), TRUE)), FALSE, TRUE)</f>
        <v>1</v>
      </c>
    </row>
    <row r="78" spans="1:25" ht="14.4" hidden="1" customHeight="1">
      <c r="A78" t="str">
        <f>Table326[[#This Row],[Template]]&amp;Table326[[#This Row],[parent_attribute]]</f>
        <v>Compressor Centrífugo BásicoPressão - Injeção de Gás de Selagem Primária (2)</v>
      </c>
      <c r="B78" t="s">
        <v>2904</v>
      </c>
      <c r="C78" s="10" t="s">
        <v>2905</v>
      </c>
      <c r="D78" t="s">
        <v>2906</v>
      </c>
      <c r="E78" t="s">
        <v>2907</v>
      </c>
      <c r="F78" t="s">
        <v>2873</v>
      </c>
      <c r="I78" t="s">
        <v>1453</v>
      </c>
      <c r="J78" t="s">
        <v>1453</v>
      </c>
      <c r="K78" t="str">
        <f>VLOOKUP(Table326[[#This Row],[attribute_name EN2]],'Tradução Atributos'!$A$1:$B$67,2,0)</f>
        <v>Pressão - Injeção de Gás de Selagem Primária (2)</v>
      </c>
      <c r="N78" t="s">
        <v>2985</v>
      </c>
      <c r="O78" t="s">
        <v>2985</v>
      </c>
      <c r="P78" t="str">
        <f>_xlfn.CONCAT(Table326[[#This Row],[Equipamento]],Table326[[#This Row],[attribute_name]])</f>
        <v>FRADE-CAE-1340/1345 (LP/IP Compressor Trem 1)Pressão - Injeção de Gás de Selagem Primária (2)</v>
      </c>
      <c r="Q78" s="84" t="s">
        <v>1454</v>
      </c>
      <c r="R78" s="87" t="s">
        <v>2976</v>
      </c>
      <c r="S78">
        <v>1</v>
      </c>
      <c r="T78" s="33" t="s">
        <v>451</v>
      </c>
      <c r="U78" s="10" t="s">
        <v>452</v>
      </c>
      <c r="V78" t="str">
        <f t="shared" si="1"/>
        <v>attribute</v>
      </c>
      <c r="W78" t="str">
        <f>TRIM(INDEX(_xlfn.TEXTSPLIT(Table326[[#This Row],[attribute_name PT (rascunho)]],"|"), 1,1))</f>
        <v>Pressão - Injeção de Gás de Selagem Primária (2)</v>
      </c>
      <c r="X78" t="str">
        <f>IFERROR(TRIM(INDEX(_xlfn.TEXTSPLIT(Table326[[#This Row],[attribute_name]],"|"), 1,2)), "")</f>
        <v/>
      </c>
      <c r="Y78" t="b" cm="1">
        <f t="array" ref="Y78">IF(ISERROR(IF(Table326[[#This Row],[type]]="subattribute", VLOOKUP(Table326[[#This Row],[Template]]&amp;Table326[[#This Row],[parent_attribute]],_xlfn._xlws.FILTER(Table326[[#All],[concat]], Table326[[#All],[type]]="attribute"),1, FALSE), TRUE)), FALSE, TRUE)</f>
        <v>1</v>
      </c>
    </row>
    <row r="79" spans="1:25" ht="14.4" hidden="1" customHeight="1">
      <c r="A79" t="str">
        <f>Table326[[#This Row],[Template]]&amp;Table326[[#This Row],[parent_attribute]]</f>
        <v>Compressor Centrífugo BásicoPressão - Injeção de Gás de Selagem Primária (2)</v>
      </c>
      <c r="B79" t="s">
        <v>2904</v>
      </c>
      <c r="C79" s="10" t="s">
        <v>2905</v>
      </c>
      <c r="D79" t="s">
        <v>2906</v>
      </c>
      <c r="E79" t="s">
        <v>2907</v>
      </c>
      <c r="F79" t="s">
        <v>2873</v>
      </c>
      <c r="I79" t="s">
        <v>1455</v>
      </c>
      <c r="J79" t="s">
        <v>1453</v>
      </c>
      <c r="K79" t="str">
        <f>VLOOKUP(Table326[[#This Row],[attribute_name EN2]],'Tradução Atributos'!$A$1:$B$67,2,0)</f>
        <v>Pressão - Injeção de Gás de Selagem Primária (2)</v>
      </c>
      <c r="L79" t="s">
        <v>2928</v>
      </c>
      <c r="M79" t="s">
        <v>2929</v>
      </c>
      <c r="N79" t="s">
        <v>2986</v>
      </c>
      <c r="O79" t="s">
        <v>2986</v>
      </c>
      <c r="P79" t="str">
        <f>_xlfn.CONCAT(Table326[[#This Row],[Equipamento]],Table326[[#This Row],[attribute_name]])</f>
        <v>FRADE-CAE-1340/1345 (LP/IP Compressor Trem 1)Pressão - Injeção de Gás de Selagem Primária (2)|Hi</v>
      </c>
      <c r="Q79" s="33"/>
      <c r="R79" s="87" t="s">
        <v>2976</v>
      </c>
      <c r="S79">
        <v>1</v>
      </c>
      <c r="T79" s="52" t="s">
        <v>736</v>
      </c>
      <c r="U79" s="83"/>
      <c r="V79" t="str">
        <f t="shared" si="1"/>
        <v>subattribute</v>
      </c>
      <c r="W79" t="str">
        <f>TRIM(INDEX(_xlfn.TEXTSPLIT(Table326[[#This Row],[attribute_name PT (rascunho)]],"|"), 1,1))</f>
        <v>Pressão - Injeção de Gás de Selagem Primária (2)</v>
      </c>
      <c r="X79" t="str">
        <f>IFERROR(TRIM(INDEX(_xlfn.TEXTSPLIT(Table326[[#This Row],[attribute_name]],"|"), 1,2)), "")</f>
        <v>Hi</v>
      </c>
      <c r="Y79" t="b" cm="1">
        <f t="array" ref="Y79">IF(ISERROR(IF(Table326[[#This Row],[type]]="subattribute", VLOOKUP(Table326[[#This Row],[Template]]&amp;Table326[[#This Row],[parent_attribute]],_xlfn._xlws.FILTER(Table326[[#All],[concat]], Table326[[#All],[type]]="attribute"),1, FALSE), TRUE)), FALSE, TRUE)</f>
        <v>1</v>
      </c>
    </row>
    <row r="80" spans="1:25" ht="14.4" hidden="1" customHeight="1">
      <c r="A80" t="str">
        <f>Table326[[#This Row],[Template]]&amp;Table326[[#This Row],[parent_attribute]]</f>
        <v>Compressor Centrífugo BásicoPressão - Injeção de Gás de Selagem Primária (2)</v>
      </c>
      <c r="B80" t="s">
        <v>2904</v>
      </c>
      <c r="C80" s="10" t="s">
        <v>2905</v>
      </c>
      <c r="D80" t="s">
        <v>2906</v>
      </c>
      <c r="E80" t="s">
        <v>2907</v>
      </c>
      <c r="F80" t="s">
        <v>2873</v>
      </c>
      <c r="I80" t="s">
        <v>1456</v>
      </c>
      <c r="J80" t="s">
        <v>1453</v>
      </c>
      <c r="K80" t="str">
        <f>VLOOKUP(Table326[[#This Row],[attribute_name EN2]],'Tradução Atributos'!$A$1:$B$67,2,0)</f>
        <v>Pressão - Injeção de Gás de Selagem Primária (2)</v>
      </c>
      <c r="L80" t="s">
        <v>2928</v>
      </c>
      <c r="M80" t="s">
        <v>2930</v>
      </c>
      <c r="N80" t="s">
        <v>2987</v>
      </c>
      <c r="O80" t="s">
        <v>2987</v>
      </c>
      <c r="P80" t="str">
        <f>_xlfn.CONCAT(Table326[[#This Row],[Equipamento]],Table326[[#This Row],[attribute_name]])</f>
        <v>FRADE-CAE-1340/1345 (LP/IP Compressor Trem 1)Pressão - Injeção de Gás de Selagem Primária (2)|HiHi</v>
      </c>
      <c r="Q80" s="10"/>
      <c r="R80" s="87" t="s">
        <v>2976</v>
      </c>
      <c r="S80">
        <v>1</v>
      </c>
      <c r="T80" s="33" t="s">
        <v>736</v>
      </c>
      <c r="U80" s="10"/>
      <c r="V80" t="str">
        <f t="shared" si="1"/>
        <v>subattribute</v>
      </c>
      <c r="W80" t="str">
        <f>TRIM(INDEX(_xlfn.TEXTSPLIT(Table326[[#This Row],[attribute_name PT (rascunho)]],"|"), 1,1))</f>
        <v>Pressão - Injeção de Gás de Selagem Primária (2)</v>
      </c>
      <c r="X80" t="str">
        <f>IFERROR(TRIM(INDEX(_xlfn.TEXTSPLIT(Table326[[#This Row],[attribute_name]],"|"), 1,2)), "")</f>
        <v>HiHi</v>
      </c>
      <c r="Y80" t="b" cm="1">
        <f t="array" ref="Y80">IF(ISERROR(IF(Table326[[#This Row],[type]]="subattribute", VLOOKUP(Table326[[#This Row],[Template]]&amp;Table326[[#This Row],[parent_attribute]],_xlfn._xlws.FILTER(Table326[[#All],[concat]], Table326[[#All],[type]]="attribute"),1, FALSE), TRUE)), FALSE, TRUE)</f>
        <v>1</v>
      </c>
    </row>
    <row r="81" spans="1:25" ht="14.4" hidden="1" customHeight="1">
      <c r="A81" t="str">
        <f>Table326[[#This Row],[Template]]&amp;Table326[[#This Row],[parent_attribute]]</f>
        <v>Compressor Centrífugo BásicoPressão - Injeção de Gás de Selagem Primária (2)</v>
      </c>
      <c r="B81" t="s">
        <v>2904</v>
      </c>
      <c r="C81" s="10" t="s">
        <v>2905</v>
      </c>
      <c r="D81" t="s">
        <v>2906</v>
      </c>
      <c r="E81" t="s">
        <v>2907</v>
      </c>
      <c r="F81" t="s">
        <v>2873</v>
      </c>
      <c r="I81" t="s">
        <v>1457</v>
      </c>
      <c r="J81" t="s">
        <v>1453</v>
      </c>
      <c r="K81" t="str">
        <f>VLOOKUP(Table326[[#This Row],[attribute_name EN2]],'Tradução Atributos'!$A$1:$B$67,2,0)</f>
        <v>Pressão - Injeção de Gás de Selagem Primária (2)</v>
      </c>
      <c r="L81" t="s">
        <v>2928</v>
      </c>
      <c r="M81" t="s">
        <v>2931</v>
      </c>
      <c r="N81" t="s">
        <v>2988</v>
      </c>
      <c r="O81" t="s">
        <v>2988</v>
      </c>
      <c r="P81" t="str">
        <f>_xlfn.CONCAT(Table326[[#This Row],[Equipamento]],Table326[[#This Row],[attribute_name]])</f>
        <v>FRADE-CAE-1340/1345 (LP/IP Compressor Trem 1)Pressão - Injeção de Gás de Selagem Primária (2)|Lo</v>
      </c>
      <c r="Q81" s="33"/>
      <c r="R81" s="87" t="s">
        <v>2976</v>
      </c>
      <c r="S81">
        <v>1</v>
      </c>
      <c r="T81" s="52" t="s">
        <v>736</v>
      </c>
      <c r="U81" s="52"/>
      <c r="V81" t="str">
        <f t="shared" si="1"/>
        <v>subattribute</v>
      </c>
      <c r="W81" t="str">
        <f>TRIM(INDEX(_xlfn.TEXTSPLIT(Table326[[#This Row],[attribute_name PT (rascunho)]],"|"), 1,1))</f>
        <v>Pressão - Injeção de Gás de Selagem Primária (2)</v>
      </c>
      <c r="X81" t="str">
        <f>IFERROR(TRIM(INDEX(_xlfn.TEXTSPLIT(Table326[[#This Row],[attribute_name]],"|"), 1,2)), "")</f>
        <v>Lo</v>
      </c>
      <c r="Y81" t="b" cm="1">
        <f t="array" ref="Y81">IF(ISERROR(IF(Table326[[#This Row],[type]]="subattribute", VLOOKUP(Table326[[#This Row],[Template]]&amp;Table326[[#This Row],[parent_attribute]],_xlfn._xlws.FILTER(Table326[[#All],[concat]], Table326[[#All],[type]]="attribute"),1, FALSE), TRUE)), FALSE, TRUE)</f>
        <v>1</v>
      </c>
    </row>
    <row r="82" spans="1:25" ht="14.4" hidden="1" customHeight="1">
      <c r="A82" t="str">
        <f>Table326[[#This Row],[Template]]&amp;Table326[[#This Row],[parent_attribute]]</f>
        <v>Compressor Centrífugo BásicoPressão - Injeção de Gás de Selagem Primária (2)</v>
      </c>
      <c r="B82" t="s">
        <v>2904</v>
      </c>
      <c r="C82" s="10" t="s">
        <v>2905</v>
      </c>
      <c r="D82" t="s">
        <v>2906</v>
      </c>
      <c r="E82" t="s">
        <v>2907</v>
      </c>
      <c r="F82" t="s">
        <v>2873</v>
      </c>
      <c r="I82" t="s">
        <v>1458</v>
      </c>
      <c r="J82" t="s">
        <v>1453</v>
      </c>
      <c r="K82" t="str">
        <f>VLOOKUP(Table326[[#This Row],[attribute_name EN2]],'Tradução Atributos'!$A$1:$B$67,2,0)</f>
        <v>Pressão - Injeção de Gás de Selagem Primária (2)</v>
      </c>
      <c r="L82" t="s">
        <v>2928</v>
      </c>
      <c r="M82" t="s">
        <v>2932</v>
      </c>
      <c r="N82" t="s">
        <v>2989</v>
      </c>
      <c r="O82" t="s">
        <v>2989</v>
      </c>
      <c r="P82" t="str">
        <f>_xlfn.CONCAT(Table326[[#This Row],[Equipamento]],Table326[[#This Row],[attribute_name]])</f>
        <v>FRADE-CAE-1340/1345 (LP/IP Compressor Trem 1)Pressão - Injeção de Gás de Selagem Primária (2)|LoLo</v>
      </c>
      <c r="Q82" s="33"/>
      <c r="R82" s="87" t="s">
        <v>2976</v>
      </c>
      <c r="S82">
        <v>1</v>
      </c>
      <c r="T82" s="33" t="s">
        <v>736</v>
      </c>
      <c r="U82" s="10"/>
      <c r="V82" t="str">
        <f t="shared" si="1"/>
        <v>subattribute</v>
      </c>
      <c r="W82" t="str">
        <f>TRIM(INDEX(_xlfn.TEXTSPLIT(Table326[[#This Row],[attribute_name PT (rascunho)]],"|"), 1,1))</f>
        <v>Pressão - Injeção de Gás de Selagem Primária (2)</v>
      </c>
      <c r="X82" t="str">
        <f>IFERROR(TRIM(INDEX(_xlfn.TEXTSPLIT(Table326[[#This Row],[attribute_name]],"|"), 1,2)), "")</f>
        <v>LoLo</v>
      </c>
      <c r="Y82" t="b" cm="1">
        <f t="array" ref="Y82">IF(ISERROR(IF(Table326[[#This Row],[type]]="subattribute", VLOOKUP(Table326[[#This Row],[Template]]&amp;Table326[[#This Row],[parent_attribute]],_xlfn._xlws.FILTER(Table326[[#All],[concat]], Table326[[#All],[type]]="attribute"),1, FALSE), TRUE)), FALSE, TRUE)</f>
        <v>1</v>
      </c>
    </row>
    <row r="83" spans="1:25" ht="14.4" hidden="1" customHeight="1">
      <c r="A83" t="str">
        <f>Table326[[#This Row],[Template]]&amp;Table326[[#This Row],[parent_attribute]]</f>
        <v>Compressor Centrífugo BásicoPressão - Injeção de Gás de Selagem Primária (2)</v>
      </c>
      <c r="B83" t="s">
        <v>2904</v>
      </c>
      <c r="C83" s="10" t="s">
        <v>2905</v>
      </c>
      <c r="D83" t="s">
        <v>2906</v>
      </c>
      <c r="E83" t="s">
        <v>2907</v>
      </c>
      <c r="F83" t="s">
        <v>2873</v>
      </c>
      <c r="I83" t="s">
        <v>1459</v>
      </c>
      <c r="J83" t="s">
        <v>1453</v>
      </c>
      <c r="K83" t="str">
        <f>VLOOKUP(Table326[[#This Row],[attribute_name EN2]],'Tradução Atributos'!$A$1:$B$67,2,0)</f>
        <v>Pressão - Injeção de Gás de Selagem Primária (2)</v>
      </c>
      <c r="L83" t="s">
        <v>2928</v>
      </c>
      <c r="M83" t="s">
        <v>2934</v>
      </c>
      <c r="N83" t="s">
        <v>2990</v>
      </c>
      <c r="O83" t="s">
        <v>2991</v>
      </c>
      <c r="P83" t="str">
        <f>_xlfn.CONCAT(Table326[[#This Row],[Equipamento]],Table326[[#This Row],[attribute_name]])</f>
        <v>FRADE-CAE-1340/1345 (LP/IP Compressor Trem 1)Pressão - Injeção de Gás de Selagem Primária (2)|Pre-alarm Hi</v>
      </c>
      <c r="Q83" s="33">
        <v>1777</v>
      </c>
      <c r="R83" s="87" t="s">
        <v>2976</v>
      </c>
      <c r="S83">
        <v>1</v>
      </c>
      <c r="T83" s="52" t="s">
        <v>736</v>
      </c>
      <c r="U83" s="83"/>
      <c r="V83" t="str">
        <f t="shared" si="1"/>
        <v>subattribute</v>
      </c>
      <c r="W83" t="str">
        <f>TRIM(INDEX(_xlfn.TEXTSPLIT(Table326[[#This Row],[attribute_name PT (rascunho)]],"|"), 1,1))</f>
        <v>Pressão - Injeção de Gás de Selagem Primária (2)</v>
      </c>
      <c r="X83" t="str">
        <f>IFERROR(TRIM(INDEX(_xlfn.TEXTSPLIT(Table326[[#This Row],[attribute_name]],"|"), 1,2)), "")</f>
        <v>Pre-alarm Hi</v>
      </c>
      <c r="Y83" t="b" cm="1">
        <f t="array" ref="Y83">IF(ISERROR(IF(Table326[[#This Row],[type]]="subattribute", VLOOKUP(Table326[[#This Row],[Template]]&amp;Table326[[#This Row],[parent_attribute]],_xlfn._xlws.FILTER(Table326[[#All],[concat]], Table326[[#All],[type]]="attribute"),1, FALSE), TRUE)), FALSE, TRUE)</f>
        <v>1</v>
      </c>
    </row>
    <row r="84" spans="1:25" ht="14.4" hidden="1" customHeight="1">
      <c r="A84" t="str">
        <f>Table326[[#This Row],[Template]]&amp;Table326[[#This Row],[parent_attribute]]</f>
        <v>Compressor Centrífugo BásicoPressão - Injeção de Gás de Selagem Primária (2)</v>
      </c>
      <c r="B84" t="s">
        <v>2904</v>
      </c>
      <c r="C84" s="10" t="s">
        <v>2905</v>
      </c>
      <c r="D84" t="s">
        <v>2906</v>
      </c>
      <c r="E84" t="s">
        <v>2907</v>
      </c>
      <c r="F84" t="s">
        <v>2873</v>
      </c>
      <c r="I84" t="s">
        <v>1460</v>
      </c>
      <c r="J84" t="s">
        <v>1453</v>
      </c>
      <c r="K84" t="str">
        <f>VLOOKUP(Table326[[#This Row],[attribute_name EN2]],'Tradução Atributos'!$A$1:$B$67,2,0)</f>
        <v>Pressão - Injeção de Gás de Selagem Primária (2)</v>
      </c>
      <c r="L84" t="s">
        <v>2928</v>
      </c>
      <c r="M84" t="s">
        <v>2936</v>
      </c>
      <c r="N84" t="s">
        <v>2992</v>
      </c>
      <c r="O84" t="s">
        <v>2993</v>
      </c>
      <c r="P84" t="str">
        <f>_xlfn.CONCAT(Table326[[#This Row],[Equipamento]],Table326[[#This Row],[attribute_name]])</f>
        <v>FRADE-CAE-1340/1345 (LP/IP Compressor Trem 1)Pressão - Injeção de Gás de Selagem Primária (2)|Pre-alarm Lo</v>
      </c>
      <c r="Q84" s="10">
        <v>1285</v>
      </c>
      <c r="R84" s="87" t="s">
        <v>2976</v>
      </c>
      <c r="S84">
        <v>1</v>
      </c>
      <c r="T84" s="33" t="s">
        <v>736</v>
      </c>
      <c r="U84" s="10"/>
      <c r="V84" t="str">
        <f t="shared" si="1"/>
        <v>subattribute</v>
      </c>
      <c r="W84" t="str">
        <f>TRIM(INDEX(_xlfn.TEXTSPLIT(Table326[[#This Row],[attribute_name PT (rascunho)]],"|"), 1,1))</f>
        <v>Pressão - Injeção de Gás de Selagem Primária (2)</v>
      </c>
      <c r="X84" t="str">
        <f>IFERROR(TRIM(INDEX(_xlfn.TEXTSPLIT(Table326[[#This Row],[attribute_name]],"|"), 1,2)), "")</f>
        <v>Pre-alarm Lo</v>
      </c>
      <c r="Y84" t="b" cm="1">
        <f t="array" ref="Y84">IF(ISERROR(IF(Table326[[#This Row],[type]]="subattribute", VLOOKUP(Table326[[#This Row],[Template]]&amp;Table326[[#This Row],[parent_attribute]],_xlfn._xlws.FILTER(Table326[[#All],[concat]], Table326[[#All],[type]]="attribute"),1, FALSE), TRUE)), FALSE, TRUE)</f>
        <v>1</v>
      </c>
    </row>
    <row r="85" spans="1:25" ht="14.4" hidden="1" customHeight="1">
      <c r="A85" t="str">
        <f>Table326[[#This Row],[Template]]&amp;Table326[[#This Row],[parent_attribute]]</f>
        <v>Compressor Centrífugo BásicoPressão - Injeção de Gás de Selagem Primária</v>
      </c>
      <c r="B85" t="s">
        <v>2904</v>
      </c>
      <c r="C85" s="10" t="s">
        <v>2905</v>
      </c>
      <c r="D85" t="s">
        <v>2906</v>
      </c>
      <c r="E85" t="s">
        <v>2907</v>
      </c>
      <c r="F85" t="s">
        <v>2873</v>
      </c>
      <c r="I85" t="s">
        <v>1447</v>
      </c>
      <c r="J85" t="s">
        <v>1445</v>
      </c>
      <c r="K85" t="str">
        <f>VLOOKUP(Table326[[#This Row],[attribute_name EN2]],'Tradução Atributos'!$A$1:$B$67,2,0)</f>
        <v>Pressão - Injeção de Gás de Selagem Primária</v>
      </c>
      <c r="L85" t="s">
        <v>2928</v>
      </c>
      <c r="M85" t="s">
        <v>2929</v>
      </c>
      <c r="N85" t="s">
        <v>2994</v>
      </c>
      <c r="O85" t="s">
        <v>2994</v>
      </c>
      <c r="P85" t="str">
        <f>_xlfn.CONCAT(Table326[[#This Row],[Equipamento]],Table326[[#This Row],[attribute_name]])</f>
        <v>FRADE-CAE-1340/1345 (LP/IP Compressor Trem 1)Pressão - Injeção de Gás de Selagem Primária|Hi</v>
      </c>
      <c r="Q85" s="33"/>
      <c r="R85" s="87" t="s">
        <v>2976</v>
      </c>
      <c r="S85">
        <v>1</v>
      </c>
      <c r="T85" s="33" t="s">
        <v>736</v>
      </c>
      <c r="U85" s="33"/>
      <c r="V85" t="str">
        <f t="shared" si="1"/>
        <v>subattribute</v>
      </c>
      <c r="W85" t="str">
        <f>TRIM(INDEX(_xlfn.TEXTSPLIT(Table326[[#This Row],[attribute_name PT (rascunho)]],"|"), 1,1))</f>
        <v>Pressão - Injeção de Gás de Selagem Primária</v>
      </c>
      <c r="X85" t="str">
        <f>IFERROR(TRIM(INDEX(_xlfn.TEXTSPLIT(Table326[[#This Row],[attribute_name]],"|"), 1,2)), "")</f>
        <v>Hi</v>
      </c>
      <c r="Y85" t="b" cm="1">
        <f t="array" ref="Y85">IF(ISERROR(IF(Table326[[#This Row],[type]]="subattribute", VLOOKUP(Table326[[#This Row],[Template]]&amp;Table326[[#This Row],[parent_attribute]],_xlfn._xlws.FILTER(Table326[[#All],[concat]], Table326[[#All],[type]]="attribute"),1, FALSE), TRUE)), FALSE, TRUE)</f>
        <v>1</v>
      </c>
    </row>
    <row r="86" spans="1:25" ht="14.4" hidden="1" customHeight="1">
      <c r="A86" t="str">
        <f>Table326[[#This Row],[Template]]&amp;Table326[[#This Row],[parent_attribute]]</f>
        <v>Compressor Centrífugo BásicoPressão - Injeção de Gás de Selagem Primária</v>
      </c>
      <c r="B86" t="s">
        <v>2904</v>
      </c>
      <c r="C86" s="10" t="s">
        <v>2905</v>
      </c>
      <c r="D86" t="s">
        <v>2906</v>
      </c>
      <c r="E86" t="s">
        <v>2907</v>
      </c>
      <c r="F86" t="s">
        <v>2873</v>
      </c>
      <c r="I86" t="s">
        <v>1448</v>
      </c>
      <c r="J86" t="s">
        <v>1445</v>
      </c>
      <c r="K86" t="str">
        <f>VLOOKUP(Table326[[#This Row],[attribute_name EN2]],'Tradução Atributos'!$A$1:$B$67,2,0)</f>
        <v>Pressão - Injeção de Gás de Selagem Primária</v>
      </c>
      <c r="L86" t="s">
        <v>2928</v>
      </c>
      <c r="M86" t="s">
        <v>2930</v>
      </c>
      <c r="N86" t="s">
        <v>2995</v>
      </c>
      <c r="O86" t="s">
        <v>2995</v>
      </c>
      <c r="P86" t="str">
        <f>_xlfn.CONCAT(Table326[[#This Row],[Equipamento]],Table326[[#This Row],[attribute_name]])</f>
        <v>FRADE-CAE-1340/1345 (LP/IP Compressor Trem 1)Pressão - Injeção de Gás de Selagem Primária|HiHi</v>
      </c>
      <c r="Q86" s="33"/>
      <c r="R86" s="87" t="s">
        <v>2976</v>
      </c>
      <c r="S86">
        <v>1</v>
      </c>
      <c r="T86" s="52" t="s">
        <v>736</v>
      </c>
      <c r="U86" s="83"/>
      <c r="V86" t="str">
        <f t="shared" si="1"/>
        <v>subattribute</v>
      </c>
      <c r="W86" t="str">
        <f>TRIM(INDEX(_xlfn.TEXTSPLIT(Table326[[#This Row],[attribute_name PT (rascunho)]],"|"), 1,1))</f>
        <v>Pressão - Injeção de Gás de Selagem Primária</v>
      </c>
      <c r="X86" t="str">
        <f>IFERROR(TRIM(INDEX(_xlfn.TEXTSPLIT(Table326[[#This Row],[attribute_name]],"|"), 1,2)), "")</f>
        <v>HiHi</v>
      </c>
      <c r="Y86" t="b" cm="1">
        <f t="array" ref="Y86">IF(ISERROR(IF(Table326[[#This Row],[type]]="subattribute", VLOOKUP(Table326[[#This Row],[Template]]&amp;Table326[[#This Row],[parent_attribute]],_xlfn._xlws.FILTER(Table326[[#All],[concat]], Table326[[#All],[type]]="attribute"),1, FALSE), TRUE)), FALSE, TRUE)</f>
        <v>1</v>
      </c>
    </row>
    <row r="87" spans="1:25" ht="14.4" hidden="1" customHeight="1">
      <c r="A87" t="str">
        <f>Table326[[#This Row],[Template]]&amp;Table326[[#This Row],[parent_attribute]]</f>
        <v>Compressor Centrífugo BásicoPressão - Injeção de Gás de Selagem Primária</v>
      </c>
      <c r="B87" t="s">
        <v>2904</v>
      </c>
      <c r="C87" s="10" t="s">
        <v>2905</v>
      </c>
      <c r="D87" t="s">
        <v>2906</v>
      </c>
      <c r="E87" t="s">
        <v>2907</v>
      </c>
      <c r="F87" t="s">
        <v>2873</v>
      </c>
      <c r="I87" t="s">
        <v>1449</v>
      </c>
      <c r="J87" t="s">
        <v>1445</v>
      </c>
      <c r="K87" t="str">
        <f>VLOOKUP(Table326[[#This Row],[attribute_name EN2]],'Tradução Atributos'!$A$1:$B$67,2,0)</f>
        <v>Pressão - Injeção de Gás de Selagem Primária</v>
      </c>
      <c r="L87" t="s">
        <v>2928</v>
      </c>
      <c r="M87" t="s">
        <v>2931</v>
      </c>
      <c r="N87" t="s">
        <v>2996</v>
      </c>
      <c r="O87" t="s">
        <v>2996</v>
      </c>
      <c r="P87" t="str">
        <f>_xlfn.CONCAT(Table326[[#This Row],[Equipamento]],Table326[[#This Row],[attribute_name]])</f>
        <v>FRADE-CAE-1340/1345 (LP/IP Compressor Trem 1)Pressão - Injeção de Gás de Selagem Primária|Lo</v>
      </c>
      <c r="Q87" s="33"/>
      <c r="R87" s="87" t="s">
        <v>2976</v>
      </c>
      <c r="S87">
        <v>1</v>
      </c>
      <c r="T87" s="33" t="s">
        <v>736</v>
      </c>
      <c r="U87" s="10"/>
      <c r="V87" t="str">
        <f t="shared" si="1"/>
        <v>subattribute</v>
      </c>
      <c r="W87" t="str">
        <f>TRIM(INDEX(_xlfn.TEXTSPLIT(Table326[[#This Row],[attribute_name PT (rascunho)]],"|"), 1,1))</f>
        <v>Pressão - Injeção de Gás de Selagem Primária</v>
      </c>
      <c r="X87" t="str">
        <f>IFERROR(TRIM(INDEX(_xlfn.TEXTSPLIT(Table326[[#This Row],[attribute_name]],"|"), 1,2)), "")</f>
        <v>Lo</v>
      </c>
      <c r="Y87" t="b" cm="1">
        <f t="array" ref="Y87">IF(ISERROR(IF(Table326[[#This Row],[type]]="subattribute", VLOOKUP(Table326[[#This Row],[Template]]&amp;Table326[[#This Row],[parent_attribute]],_xlfn._xlws.FILTER(Table326[[#All],[concat]], Table326[[#All],[type]]="attribute"),1, FALSE), TRUE)), FALSE, TRUE)</f>
        <v>1</v>
      </c>
    </row>
    <row r="88" spans="1:25" ht="14.4" hidden="1" customHeight="1">
      <c r="A88" t="str">
        <f>Table326[[#This Row],[Template]]&amp;Table326[[#This Row],[parent_attribute]]</f>
        <v>Compressor Centrífugo BásicoPressão - Injeção de Gás de Selagem Primária</v>
      </c>
      <c r="B88" t="s">
        <v>2904</v>
      </c>
      <c r="C88" s="10" t="s">
        <v>2905</v>
      </c>
      <c r="D88" t="s">
        <v>2906</v>
      </c>
      <c r="E88" t="s">
        <v>2907</v>
      </c>
      <c r="F88" t="s">
        <v>2873</v>
      </c>
      <c r="I88" t="s">
        <v>1450</v>
      </c>
      <c r="J88" t="s">
        <v>1445</v>
      </c>
      <c r="K88" t="str">
        <f>VLOOKUP(Table326[[#This Row],[attribute_name EN2]],'Tradução Atributos'!$A$1:$B$67,2,0)</f>
        <v>Pressão - Injeção de Gás de Selagem Primária</v>
      </c>
      <c r="L88" t="s">
        <v>2928</v>
      </c>
      <c r="M88" t="s">
        <v>2932</v>
      </c>
      <c r="N88" t="s">
        <v>2997</v>
      </c>
      <c r="O88" t="s">
        <v>2997</v>
      </c>
      <c r="P88" t="str">
        <f>_xlfn.CONCAT(Table326[[#This Row],[Equipamento]],Table326[[#This Row],[attribute_name]])</f>
        <v>FRADE-CAE-1340/1345 (LP/IP Compressor Trem 1)Pressão - Injeção de Gás de Selagem Primária|LoLo</v>
      </c>
      <c r="Q88" s="10"/>
      <c r="R88" s="87" t="s">
        <v>2976</v>
      </c>
      <c r="S88">
        <v>1</v>
      </c>
      <c r="T88" s="52" t="s">
        <v>736</v>
      </c>
      <c r="U88" s="83"/>
      <c r="V88" t="str">
        <f t="shared" si="1"/>
        <v>subattribute</v>
      </c>
      <c r="W88" t="str">
        <f>TRIM(INDEX(_xlfn.TEXTSPLIT(Table326[[#This Row],[attribute_name PT (rascunho)]],"|"), 1,1))</f>
        <v>Pressão - Injeção de Gás de Selagem Primária</v>
      </c>
      <c r="X88" t="str">
        <f>IFERROR(TRIM(INDEX(_xlfn.TEXTSPLIT(Table326[[#This Row],[attribute_name]],"|"), 1,2)), "")</f>
        <v>LoLo</v>
      </c>
      <c r="Y88" t="b" cm="1">
        <f t="array" ref="Y88">IF(ISERROR(IF(Table326[[#This Row],[type]]="subattribute", VLOOKUP(Table326[[#This Row],[Template]]&amp;Table326[[#This Row],[parent_attribute]],_xlfn._xlws.FILTER(Table326[[#All],[concat]], Table326[[#All],[type]]="attribute"),1, FALSE), TRUE)), FALSE, TRUE)</f>
        <v>1</v>
      </c>
    </row>
    <row r="89" spans="1:25" ht="14.4" hidden="1" customHeight="1">
      <c r="A89" t="str">
        <f>Table326[[#This Row],[Template]]&amp;Table326[[#This Row],[parent_attribute]]</f>
        <v>Compressor Centrífugo BásicoPressão - Injeção de Gás de Selagem Primária</v>
      </c>
      <c r="B89" t="s">
        <v>2904</v>
      </c>
      <c r="C89" s="10" t="s">
        <v>2905</v>
      </c>
      <c r="D89" t="s">
        <v>2906</v>
      </c>
      <c r="E89" t="s">
        <v>2907</v>
      </c>
      <c r="F89" t="s">
        <v>2873</v>
      </c>
      <c r="I89" t="s">
        <v>1451</v>
      </c>
      <c r="J89" t="s">
        <v>1445</v>
      </c>
      <c r="K89" t="str">
        <f>VLOOKUP(Table326[[#This Row],[attribute_name EN2]],'Tradução Atributos'!$A$1:$B$67,2,0)</f>
        <v>Pressão - Injeção de Gás de Selagem Primária</v>
      </c>
      <c r="L89" t="s">
        <v>2928</v>
      </c>
      <c r="M89" t="s">
        <v>2934</v>
      </c>
      <c r="N89" t="s">
        <v>2998</v>
      </c>
      <c r="O89" t="s">
        <v>2999</v>
      </c>
      <c r="P89" t="str">
        <f>_xlfn.CONCAT(Table326[[#This Row],[Equipamento]],Table326[[#This Row],[attribute_name]])</f>
        <v>FRADE-CAE-1340/1345 (LP/IP Compressor Trem 1)Pressão - Injeção de Gás de Selagem Primária|Pre-alarm Hi</v>
      </c>
      <c r="Q89" s="33">
        <v>1798</v>
      </c>
      <c r="R89" s="87" t="s">
        <v>2976</v>
      </c>
      <c r="S89">
        <v>1</v>
      </c>
      <c r="T89" s="33" t="s">
        <v>736</v>
      </c>
      <c r="U89" s="10"/>
      <c r="V89" t="str">
        <f t="shared" si="1"/>
        <v>subattribute</v>
      </c>
      <c r="W89" t="str">
        <f>TRIM(INDEX(_xlfn.TEXTSPLIT(Table326[[#This Row],[attribute_name PT (rascunho)]],"|"), 1,1))</f>
        <v>Pressão - Injeção de Gás de Selagem Primária</v>
      </c>
      <c r="X89" t="str">
        <f>IFERROR(TRIM(INDEX(_xlfn.TEXTSPLIT(Table326[[#This Row],[attribute_name]],"|"), 1,2)), "")</f>
        <v>Pre-alarm Hi</v>
      </c>
      <c r="Y89" t="b" cm="1">
        <f t="array" ref="Y89">IF(ISERROR(IF(Table326[[#This Row],[type]]="subattribute", VLOOKUP(Table326[[#This Row],[Template]]&amp;Table326[[#This Row],[parent_attribute]],_xlfn._xlws.FILTER(Table326[[#All],[concat]], Table326[[#All],[type]]="attribute"),1, FALSE), TRUE)), FALSE, TRUE)</f>
        <v>1</v>
      </c>
    </row>
    <row r="90" spans="1:25" ht="14.4" hidden="1" customHeight="1">
      <c r="A90" t="str">
        <f>Table326[[#This Row],[Template]]&amp;Table326[[#This Row],[parent_attribute]]</f>
        <v>Compressor Centrífugo BásicoPressão - Injeção de Gás de Selagem Primária</v>
      </c>
      <c r="B90" t="s">
        <v>2904</v>
      </c>
      <c r="C90" s="10" t="s">
        <v>2905</v>
      </c>
      <c r="D90" t="s">
        <v>2906</v>
      </c>
      <c r="E90" t="s">
        <v>2907</v>
      </c>
      <c r="F90" t="s">
        <v>2873</v>
      </c>
      <c r="I90" t="s">
        <v>1452</v>
      </c>
      <c r="J90" t="s">
        <v>1445</v>
      </c>
      <c r="K90" t="str">
        <f>VLOOKUP(Table326[[#This Row],[attribute_name EN2]],'Tradução Atributos'!$A$1:$B$67,2,0)</f>
        <v>Pressão - Injeção de Gás de Selagem Primária</v>
      </c>
      <c r="L90" t="s">
        <v>2928</v>
      </c>
      <c r="M90" t="s">
        <v>2936</v>
      </c>
      <c r="N90" t="s">
        <v>3000</v>
      </c>
      <c r="O90" t="s">
        <v>3001</v>
      </c>
      <c r="P90" t="str">
        <f>_xlfn.CONCAT(Table326[[#This Row],[Equipamento]],Table326[[#This Row],[attribute_name]])</f>
        <v>FRADE-CAE-1340/1345 (LP/IP Compressor Trem 1)Pressão - Injeção de Gás de Selagem Primária|Pre-alarm Lo</v>
      </c>
      <c r="Q90" s="33">
        <v>1304</v>
      </c>
      <c r="R90" s="87" t="s">
        <v>2976</v>
      </c>
      <c r="S90">
        <v>1</v>
      </c>
      <c r="T90" s="52" t="s">
        <v>736</v>
      </c>
      <c r="U90" s="83"/>
      <c r="V90" t="str">
        <f t="shared" si="1"/>
        <v>subattribute</v>
      </c>
      <c r="W90" t="str">
        <f>TRIM(INDEX(_xlfn.TEXTSPLIT(Table326[[#This Row],[attribute_name PT (rascunho)]],"|"), 1,1))</f>
        <v>Pressão - Injeção de Gás de Selagem Primária</v>
      </c>
      <c r="X90" t="str">
        <f>IFERROR(TRIM(INDEX(_xlfn.TEXTSPLIT(Table326[[#This Row],[attribute_name]],"|"), 1,2)), "")</f>
        <v>Pre-alarm Lo</v>
      </c>
      <c r="Y90" t="b" cm="1">
        <f t="array" ref="Y90">IF(ISERROR(IF(Table326[[#This Row],[type]]="subattribute", VLOOKUP(Table326[[#This Row],[Template]]&amp;Table326[[#This Row],[parent_attribute]],_xlfn._xlws.FILTER(Table326[[#All],[concat]], Table326[[#All],[type]]="attribute"),1, FALSE), TRUE)), FALSE, TRUE)</f>
        <v>1</v>
      </c>
    </row>
    <row r="91" spans="1:25" ht="14.4" hidden="1" customHeight="1">
      <c r="A91" t="str">
        <f>Table326[[#This Row],[Template]]&amp;Table326[[#This Row],[parent_attribute]]</f>
        <v>Compressor Centrífugo BásicoPressão - Injeção de Gás de Separação (1)</v>
      </c>
      <c r="B91" t="s">
        <v>2904</v>
      </c>
      <c r="C91" s="10" t="s">
        <v>2905</v>
      </c>
      <c r="D91" t="s">
        <v>2906</v>
      </c>
      <c r="E91" t="s">
        <v>2907</v>
      </c>
      <c r="F91" t="s">
        <v>2873</v>
      </c>
      <c r="I91" t="s">
        <v>1515</v>
      </c>
      <c r="J91" t="s">
        <v>1515</v>
      </c>
      <c r="K91" t="str">
        <f>VLOOKUP(Table326[[#This Row],[attribute_name EN2]],'Tradução Atributos'!$A$1:$B$67,2,0)</f>
        <v>Pressão - Injeção de Gás de Separação (1)</v>
      </c>
      <c r="N91" t="s">
        <v>3002</v>
      </c>
      <c r="O91" t="s">
        <v>3002</v>
      </c>
      <c r="P91" s="17" t="str">
        <f>_xlfn.CONCAT(Table326[[#This Row],[Equipamento]],Table326[[#This Row],[attribute_name]])</f>
        <v>FRADE-CAE-1340/1345 (LP/IP Compressor Trem 1)Pressão - Injeção de Gás de Separação (1)</v>
      </c>
      <c r="Q91" s="186" t="s">
        <v>1516</v>
      </c>
      <c r="R91" s="33" t="s">
        <v>2976</v>
      </c>
      <c r="S91">
        <v>1</v>
      </c>
      <c r="T91" s="52" t="s">
        <v>451</v>
      </c>
      <c r="U91" s="10" t="s">
        <v>452</v>
      </c>
      <c r="V91" t="str">
        <f t="shared" si="1"/>
        <v>attribute</v>
      </c>
      <c r="W91" t="str">
        <f>TRIM(INDEX(_xlfn.TEXTSPLIT(Table326[[#This Row],[attribute_name PT (rascunho)]],"|"), 1,1))</f>
        <v>Pressão - Injeção de Gás de Separação (1)</v>
      </c>
      <c r="X91" t="str">
        <f>IFERROR(TRIM(INDEX(_xlfn.TEXTSPLIT(Table326[[#This Row],[attribute_name]],"|"), 1,2)), "")</f>
        <v/>
      </c>
      <c r="Y91" t="b" cm="1">
        <f t="array" ref="Y91">IF(ISERROR(IF(Table326[[#This Row],[type]]="subattribute", VLOOKUP(Table326[[#This Row],[Template]]&amp;Table326[[#This Row],[parent_attribute]],_xlfn._xlws.FILTER(Table326[[#All],[concat]], Table326[[#All],[type]]="attribute"),1, FALSE), TRUE)), FALSE, TRUE)</f>
        <v>1</v>
      </c>
    </row>
    <row r="92" spans="1:25" ht="14.4" hidden="1" customHeight="1">
      <c r="A92" t="str">
        <f>Table326[[#This Row],[Template]]&amp;Table326[[#This Row],[parent_attribute]]</f>
        <v>Compressor Centrífugo BásicoPressão - Injeção de Gás de Separação (1)</v>
      </c>
      <c r="B92" t="s">
        <v>2904</v>
      </c>
      <c r="C92" s="10" t="s">
        <v>2905</v>
      </c>
      <c r="D92" t="s">
        <v>2906</v>
      </c>
      <c r="E92" t="s">
        <v>2907</v>
      </c>
      <c r="F92" t="s">
        <v>2873</v>
      </c>
      <c r="I92" t="s">
        <v>1517</v>
      </c>
      <c r="J92" t="s">
        <v>1515</v>
      </c>
      <c r="K92" t="str">
        <f>VLOOKUP(Table326[[#This Row],[attribute_name EN2]],'Tradução Atributos'!$A$1:$B$67,2,0)</f>
        <v>Pressão - Injeção de Gás de Separação (1)</v>
      </c>
      <c r="L92" t="s">
        <v>2928</v>
      </c>
      <c r="M92" t="s">
        <v>2929</v>
      </c>
      <c r="N92" t="s">
        <v>944</v>
      </c>
      <c r="O92" t="s">
        <v>944</v>
      </c>
      <c r="P92" s="17" t="str">
        <f>_xlfn.CONCAT(Table326[[#This Row],[Equipamento]],Table326[[#This Row],[attribute_name]])</f>
        <v>FRADE-CAE-1340/1345 (LP/IP Compressor Trem 1)Pressão - Injeção de Gás de Separação (1)|Hi</v>
      </c>
      <c r="Q92" s="186">
        <v>14</v>
      </c>
      <c r="R92" s="33" t="s">
        <v>2976</v>
      </c>
      <c r="S92">
        <v>1</v>
      </c>
      <c r="T92" s="33" t="s">
        <v>736</v>
      </c>
      <c r="U92" s="10"/>
      <c r="V92" t="str">
        <f t="shared" si="1"/>
        <v>subattribute</v>
      </c>
      <c r="W92" t="str">
        <f>TRIM(INDEX(_xlfn.TEXTSPLIT(Table326[[#This Row],[attribute_name PT (rascunho)]],"|"), 1,1))</f>
        <v>Pressão - Injeção de Gás de Separação (1)</v>
      </c>
      <c r="X92" t="str">
        <f>IFERROR(TRIM(INDEX(_xlfn.TEXTSPLIT(Table326[[#This Row],[attribute_name]],"|"), 1,2)), "")</f>
        <v>Hi</v>
      </c>
      <c r="Y92" t="b" cm="1">
        <f t="array" ref="Y92">IF(ISERROR(IF(Table326[[#This Row],[type]]="subattribute", VLOOKUP(Table326[[#This Row],[Template]]&amp;Table326[[#This Row],[parent_attribute]],_xlfn._xlws.FILTER(Table326[[#All],[concat]], Table326[[#All],[type]]="attribute"),1, FALSE), TRUE)), FALSE, TRUE)</f>
        <v>1</v>
      </c>
    </row>
    <row r="93" spans="1:25" ht="14.4" hidden="1" customHeight="1">
      <c r="A93" t="str">
        <f>Table326[[#This Row],[Template]]&amp;Table326[[#This Row],[parent_attribute]]</f>
        <v>Compressor Centrífugo BásicoPressão - Injeção de Gás de Separação (1)</v>
      </c>
      <c r="B93" t="s">
        <v>2904</v>
      </c>
      <c r="C93" s="10" t="s">
        <v>2905</v>
      </c>
      <c r="D93" t="s">
        <v>2906</v>
      </c>
      <c r="E93" t="s">
        <v>2907</v>
      </c>
      <c r="F93" t="s">
        <v>2873</v>
      </c>
      <c r="I93" t="s">
        <v>1518</v>
      </c>
      <c r="J93" t="s">
        <v>1515</v>
      </c>
      <c r="K93" t="str">
        <f>VLOOKUP(Table326[[#This Row],[attribute_name EN2]],'Tradução Atributos'!$A$1:$B$67,2,0)</f>
        <v>Pressão - Injeção de Gás de Separação (1)</v>
      </c>
      <c r="L93" t="s">
        <v>2928</v>
      </c>
      <c r="M93" t="s">
        <v>2930</v>
      </c>
      <c r="N93" t="s">
        <v>946</v>
      </c>
      <c r="O93" t="s">
        <v>946</v>
      </c>
      <c r="P93" s="17" t="str">
        <f>_xlfn.CONCAT(Table326[[#This Row],[Equipamento]],Table326[[#This Row],[attribute_name]])</f>
        <v>FRADE-CAE-1340/1345 (LP/IP Compressor Trem 1)Pressão - Injeção de Gás de Separação (1)|HiHi</v>
      </c>
      <c r="Q93" s="33"/>
      <c r="R93" s="33" t="s">
        <v>2976</v>
      </c>
      <c r="S93">
        <v>1</v>
      </c>
      <c r="T93" s="52" t="s">
        <v>736</v>
      </c>
      <c r="U93" s="83"/>
      <c r="V93" t="str">
        <f t="shared" si="1"/>
        <v>subattribute</v>
      </c>
      <c r="W93" t="str">
        <f>TRIM(INDEX(_xlfn.TEXTSPLIT(Table326[[#This Row],[attribute_name PT (rascunho)]],"|"), 1,1))</f>
        <v>Pressão - Injeção de Gás de Separação (1)</v>
      </c>
      <c r="X93" t="str">
        <f>IFERROR(TRIM(INDEX(_xlfn.TEXTSPLIT(Table326[[#This Row],[attribute_name]],"|"), 1,2)), "")</f>
        <v>HiHi</v>
      </c>
      <c r="Y93" t="b" cm="1">
        <f t="array" ref="Y93">IF(ISERROR(IF(Table326[[#This Row],[type]]="subattribute", VLOOKUP(Table326[[#This Row],[Template]]&amp;Table326[[#This Row],[parent_attribute]],_xlfn._xlws.FILTER(Table326[[#All],[concat]], Table326[[#All],[type]]="attribute"),1, FALSE), TRUE)), FALSE, TRUE)</f>
        <v>1</v>
      </c>
    </row>
    <row r="94" spans="1:25" ht="14.4" hidden="1" customHeight="1">
      <c r="A94" t="str">
        <f>Table326[[#This Row],[Template]]&amp;Table326[[#This Row],[parent_attribute]]</f>
        <v>Compressor Centrífugo BásicoPressão - Injeção de Gás de Separação (1)</v>
      </c>
      <c r="B94" t="s">
        <v>2904</v>
      </c>
      <c r="C94" s="10" t="s">
        <v>2905</v>
      </c>
      <c r="D94" t="s">
        <v>2906</v>
      </c>
      <c r="E94" t="s">
        <v>2907</v>
      </c>
      <c r="F94" t="s">
        <v>2873</v>
      </c>
      <c r="I94" t="s">
        <v>1519</v>
      </c>
      <c r="J94" t="s">
        <v>1515</v>
      </c>
      <c r="K94" t="str">
        <f>VLOOKUP(Table326[[#This Row],[attribute_name EN2]],'Tradução Atributos'!$A$1:$B$67,2,0)</f>
        <v>Pressão - Injeção de Gás de Separação (1)</v>
      </c>
      <c r="L94" t="s">
        <v>2928</v>
      </c>
      <c r="M94" t="s">
        <v>2931</v>
      </c>
      <c r="N94" t="s">
        <v>948</v>
      </c>
      <c r="O94" t="s">
        <v>948</v>
      </c>
      <c r="P94" s="17" t="str">
        <f>_xlfn.CONCAT(Table326[[#This Row],[Equipamento]],Table326[[#This Row],[attribute_name]])</f>
        <v>FRADE-CAE-1340/1345 (LP/IP Compressor Trem 1)Pressão - Injeção de Gás de Separação (1)|Lo</v>
      </c>
      <c r="Q94" s="185">
        <v>3</v>
      </c>
      <c r="R94" s="33" t="s">
        <v>2976</v>
      </c>
      <c r="S94">
        <v>1</v>
      </c>
      <c r="T94" s="33" t="s">
        <v>736</v>
      </c>
      <c r="U94" s="10"/>
      <c r="V94" t="str">
        <f t="shared" si="1"/>
        <v>subattribute</v>
      </c>
      <c r="W94" t="str">
        <f>TRIM(INDEX(_xlfn.TEXTSPLIT(Table326[[#This Row],[attribute_name PT (rascunho)]],"|"), 1,1))</f>
        <v>Pressão - Injeção de Gás de Separação (1)</v>
      </c>
      <c r="X94" t="str">
        <f>IFERROR(TRIM(INDEX(_xlfn.TEXTSPLIT(Table326[[#This Row],[attribute_name]],"|"), 1,2)), "")</f>
        <v>Lo</v>
      </c>
      <c r="Y94" t="b" cm="1">
        <f t="array" ref="Y94">IF(ISERROR(IF(Table326[[#This Row],[type]]="subattribute", VLOOKUP(Table326[[#This Row],[Template]]&amp;Table326[[#This Row],[parent_attribute]],_xlfn._xlws.FILTER(Table326[[#All],[concat]], Table326[[#All],[type]]="attribute"),1, FALSE), TRUE)), FALSE, TRUE)</f>
        <v>1</v>
      </c>
    </row>
    <row r="95" spans="1:25" ht="14.4" hidden="1" customHeight="1">
      <c r="A95" t="str">
        <f>Table326[[#This Row],[Template]]&amp;Table326[[#This Row],[parent_attribute]]</f>
        <v>Compressor Centrífugo BásicoPressão - Injeção de Gás de Separação (1)</v>
      </c>
      <c r="B95" t="s">
        <v>2904</v>
      </c>
      <c r="C95" s="10" t="s">
        <v>2905</v>
      </c>
      <c r="D95" t="s">
        <v>2906</v>
      </c>
      <c r="E95" t="s">
        <v>2907</v>
      </c>
      <c r="F95" t="s">
        <v>2873</v>
      </c>
      <c r="I95" t="s">
        <v>1520</v>
      </c>
      <c r="J95" t="s">
        <v>1515</v>
      </c>
      <c r="K95" t="str">
        <f>VLOOKUP(Table326[[#This Row],[attribute_name EN2]],'Tradução Atributos'!$A$1:$B$67,2,0)</f>
        <v>Pressão - Injeção de Gás de Separação (1)</v>
      </c>
      <c r="L95" t="s">
        <v>2928</v>
      </c>
      <c r="M95" t="s">
        <v>2932</v>
      </c>
      <c r="N95" t="s">
        <v>3003</v>
      </c>
      <c r="O95" t="s">
        <v>3003</v>
      </c>
      <c r="P95" s="17" t="str">
        <f>_xlfn.CONCAT(Table326[[#This Row],[Equipamento]],Table326[[#This Row],[attribute_name]])</f>
        <v>FRADE-CAE-1340/1345 (LP/IP Compressor Trem 1)Pressão - Injeção de Gás de Separação (1)|LoLo</v>
      </c>
      <c r="Q95" s="185">
        <v>2</v>
      </c>
      <c r="R95" s="33" t="s">
        <v>2976</v>
      </c>
      <c r="S95">
        <v>1</v>
      </c>
      <c r="T95" s="52" t="s">
        <v>736</v>
      </c>
      <c r="U95" s="83"/>
      <c r="V95" t="str">
        <f t="shared" si="1"/>
        <v>subattribute</v>
      </c>
      <c r="W95" t="str">
        <f>TRIM(INDEX(_xlfn.TEXTSPLIT(Table326[[#This Row],[attribute_name PT (rascunho)]],"|"), 1,1))</f>
        <v>Pressão - Injeção de Gás de Separação (1)</v>
      </c>
      <c r="X95" t="str">
        <f>IFERROR(TRIM(INDEX(_xlfn.TEXTSPLIT(Table326[[#This Row],[attribute_name]],"|"), 1,2)), "")</f>
        <v>LoLo</v>
      </c>
      <c r="Y95" t="b" cm="1">
        <f t="array" ref="Y95">IF(ISERROR(IF(Table326[[#This Row],[type]]="subattribute", VLOOKUP(Table326[[#This Row],[Template]]&amp;Table326[[#This Row],[parent_attribute]],_xlfn._xlws.FILTER(Table326[[#All],[concat]], Table326[[#All],[type]]="attribute"),1, FALSE), TRUE)), FALSE, TRUE)</f>
        <v>1</v>
      </c>
    </row>
    <row r="96" spans="1:25" ht="14.4" hidden="1" customHeight="1">
      <c r="A96" t="str">
        <f>Table326[[#This Row],[Template]]&amp;Table326[[#This Row],[parent_attribute]]</f>
        <v>Compressor Centrífugo BásicoPressão - Injeção de Gás de Separação (1)</v>
      </c>
      <c r="B96" t="s">
        <v>2904</v>
      </c>
      <c r="C96" s="10" t="s">
        <v>2905</v>
      </c>
      <c r="D96" t="s">
        <v>2906</v>
      </c>
      <c r="E96" t="s">
        <v>2907</v>
      </c>
      <c r="F96" t="s">
        <v>2873</v>
      </c>
      <c r="I96" t="s">
        <v>1521</v>
      </c>
      <c r="J96" t="s">
        <v>1515</v>
      </c>
      <c r="K96" t="str">
        <f>VLOOKUP(Table326[[#This Row],[attribute_name EN2]],'Tradução Atributos'!$A$1:$B$67,2,0)</f>
        <v>Pressão - Injeção de Gás de Separação (1)</v>
      </c>
      <c r="L96" t="s">
        <v>2928</v>
      </c>
      <c r="M96" t="s">
        <v>2934</v>
      </c>
      <c r="N96" t="s">
        <v>950</v>
      </c>
      <c r="O96" t="s">
        <v>3004</v>
      </c>
      <c r="P96" s="17" t="str">
        <f>_xlfn.CONCAT(Table326[[#This Row],[Equipamento]],Table326[[#This Row],[attribute_name]])</f>
        <v>FRADE-CAE-1340/1345 (LP/IP Compressor Trem 1)Pressão - Injeção de Gás de Separação (1)|Pre-alarm Hi</v>
      </c>
      <c r="Q96" s="186">
        <v>13</v>
      </c>
      <c r="R96" s="33" t="s">
        <v>2976</v>
      </c>
      <c r="S96">
        <v>1</v>
      </c>
      <c r="T96" s="33" t="s">
        <v>736</v>
      </c>
      <c r="U96" s="10"/>
      <c r="V96" t="str">
        <f t="shared" si="1"/>
        <v>subattribute</v>
      </c>
      <c r="W96" t="str">
        <f>TRIM(INDEX(_xlfn.TEXTSPLIT(Table326[[#This Row],[attribute_name PT (rascunho)]],"|"), 1,1))</f>
        <v>Pressão - Injeção de Gás de Separação (1)</v>
      </c>
      <c r="X96" t="str">
        <f>IFERROR(TRIM(INDEX(_xlfn.TEXTSPLIT(Table326[[#This Row],[attribute_name]],"|"), 1,2)), "")</f>
        <v>Pre-alarm Hi</v>
      </c>
      <c r="Y96" t="b" cm="1">
        <f t="array" ref="Y96">IF(ISERROR(IF(Table326[[#This Row],[type]]="subattribute", VLOOKUP(Table326[[#This Row],[Template]]&amp;Table326[[#This Row],[parent_attribute]],_xlfn._xlws.FILTER(Table326[[#All],[concat]], Table326[[#All],[type]]="attribute"),1, FALSE), TRUE)), FALSE, TRUE)</f>
        <v>1</v>
      </c>
    </row>
    <row r="97" spans="1:25" ht="14.4" hidden="1" customHeight="1">
      <c r="A97" t="str">
        <f>Table326[[#This Row],[Template]]&amp;Table326[[#This Row],[parent_attribute]]</f>
        <v>Compressor Centrífugo BásicoPressão - Injeção de Gás de Separação (1)</v>
      </c>
      <c r="B97" t="s">
        <v>2904</v>
      </c>
      <c r="C97" s="10" t="s">
        <v>2905</v>
      </c>
      <c r="D97" t="s">
        <v>2906</v>
      </c>
      <c r="E97" t="s">
        <v>2907</v>
      </c>
      <c r="F97" t="s">
        <v>2873</v>
      </c>
      <c r="I97" t="s">
        <v>1522</v>
      </c>
      <c r="J97" t="s">
        <v>1515</v>
      </c>
      <c r="K97" t="str">
        <f>VLOOKUP(Table326[[#This Row],[attribute_name EN2]],'Tradução Atributos'!$A$1:$B$67,2,0)</f>
        <v>Pressão - Injeção de Gás de Separação (1)</v>
      </c>
      <c r="L97" t="s">
        <v>2928</v>
      </c>
      <c r="M97" t="s">
        <v>2936</v>
      </c>
      <c r="N97" t="s">
        <v>3005</v>
      </c>
      <c r="O97" t="s">
        <v>3006</v>
      </c>
      <c r="P97" s="17" t="str">
        <f>_xlfn.CONCAT(Table326[[#This Row],[Equipamento]],Table326[[#This Row],[attribute_name]])</f>
        <v>FRADE-CAE-1340/1345 (LP/IP Compressor Trem 1)Pressão - Injeção de Gás de Separação (1)|Pre-alarm Lo</v>
      </c>
      <c r="Q97" s="186">
        <v>3.3</v>
      </c>
      <c r="R97" s="33" t="s">
        <v>2976</v>
      </c>
      <c r="S97">
        <v>1</v>
      </c>
      <c r="T97" s="52" t="s">
        <v>736</v>
      </c>
      <c r="U97" s="83"/>
      <c r="V97" t="str">
        <f t="shared" si="1"/>
        <v>subattribute</v>
      </c>
      <c r="W97" t="str">
        <f>TRIM(INDEX(_xlfn.TEXTSPLIT(Table326[[#This Row],[attribute_name PT (rascunho)]],"|"), 1,1))</f>
        <v>Pressão - Injeção de Gás de Separação (1)</v>
      </c>
      <c r="X97" t="str">
        <f>IFERROR(TRIM(INDEX(_xlfn.TEXTSPLIT(Table326[[#This Row],[attribute_name]],"|"), 1,2)), "")</f>
        <v>Pre-alarm Lo</v>
      </c>
      <c r="Y97" t="b" cm="1">
        <f t="array" ref="Y97">IF(ISERROR(IF(Table326[[#This Row],[type]]="subattribute", VLOOKUP(Table326[[#This Row],[Template]]&amp;Table326[[#This Row],[parent_attribute]],_xlfn._xlws.FILTER(Table326[[#All],[concat]], Table326[[#All],[type]]="attribute"),1, FALSE), TRUE)), FALSE, TRUE)</f>
        <v>1</v>
      </c>
    </row>
    <row r="98" spans="1:25" ht="14.4" hidden="1" customHeight="1">
      <c r="A98" t="str">
        <f>Table326[[#This Row],[Template]]&amp;Table326[[#This Row],[parent_attribute]]</f>
        <v>Compressor Centrífugo BásicoPressão - Linha Principal de Óleo Lubrificante dos Mancais (2)</v>
      </c>
      <c r="B98" t="s">
        <v>2904</v>
      </c>
      <c r="C98" s="10" t="s">
        <v>2905</v>
      </c>
      <c r="D98" t="s">
        <v>2906</v>
      </c>
      <c r="E98" t="s">
        <v>2907</v>
      </c>
      <c r="F98" t="s">
        <v>2873</v>
      </c>
      <c r="I98" t="s">
        <v>878</v>
      </c>
      <c r="J98" t="s">
        <v>878</v>
      </c>
      <c r="K98" t="str">
        <f>VLOOKUP(Table326[[#This Row],[attribute_name EN2]],'Tradução Atributos'!$A$1:$B$67,2,0)</f>
        <v>Pressão - Linha Principal de Óleo Lubrificante dos Mancais (2)</v>
      </c>
      <c r="N98" t="s">
        <v>3007</v>
      </c>
      <c r="O98" t="s">
        <v>3007</v>
      </c>
      <c r="P98" s="17" t="str">
        <f>_xlfn.CONCAT(Table326[[#This Row],[Equipamento]],Table326[[#This Row],[attribute_name]])</f>
        <v>FRADE-CAE-1340/1345 (LP/IP Compressor Trem 1)Pressão - Linha Principal de Óleo Lubrificante dos Mancais (2)</v>
      </c>
      <c r="Q98" s="186" t="s">
        <v>879</v>
      </c>
      <c r="R98" s="33" t="s">
        <v>2976</v>
      </c>
      <c r="S98">
        <v>1</v>
      </c>
      <c r="T98" s="33" t="s">
        <v>461</v>
      </c>
      <c r="U98" s="83" t="s">
        <v>462</v>
      </c>
      <c r="V98" t="str">
        <f t="shared" si="1"/>
        <v>attribute</v>
      </c>
      <c r="W98" t="str">
        <f>TRIM(INDEX(_xlfn.TEXTSPLIT(Table326[[#This Row],[attribute_name PT (rascunho)]],"|"), 1,1))</f>
        <v>Pressão - Linha Principal de Óleo Lubrificante dos Mancais (2)</v>
      </c>
      <c r="X98" t="str">
        <f>IFERROR(TRIM(INDEX(_xlfn.TEXTSPLIT(Table326[[#This Row],[attribute_name]],"|"), 1,2)), "")</f>
        <v/>
      </c>
      <c r="Y98" t="b" cm="1">
        <f t="array" ref="Y98">IF(ISERROR(IF(Table326[[#This Row],[type]]="subattribute", VLOOKUP(Table326[[#This Row],[Template]]&amp;Table326[[#This Row],[parent_attribute]],_xlfn._xlws.FILTER(Table326[[#All],[concat]], Table326[[#All],[type]]="attribute"),1, FALSE), TRUE)), FALSE, TRUE)</f>
        <v>1</v>
      </c>
    </row>
    <row r="99" spans="1:25" ht="14.4" hidden="1" customHeight="1">
      <c r="A99" t="str">
        <f>Table326[[#This Row],[Template]]&amp;Table326[[#This Row],[parent_attribute]]</f>
        <v>Compressor Centrífugo BásicoPressão - Linha Principal de Óleo Lubrificante dos Mancais (2)</v>
      </c>
      <c r="B99" t="s">
        <v>2904</v>
      </c>
      <c r="C99" s="10" t="s">
        <v>2905</v>
      </c>
      <c r="D99" t="s">
        <v>2906</v>
      </c>
      <c r="E99" t="s">
        <v>2907</v>
      </c>
      <c r="F99" t="s">
        <v>2873</v>
      </c>
      <c r="I99" t="s">
        <v>881</v>
      </c>
      <c r="J99" t="s">
        <v>878</v>
      </c>
      <c r="K99" t="str">
        <f>VLOOKUP(Table326[[#This Row],[attribute_name EN2]],'Tradução Atributos'!$A$1:$B$67,2,0)</f>
        <v>Pressão - Linha Principal de Óleo Lubrificante dos Mancais (2)</v>
      </c>
      <c r="L99" t="s">
        <v>2928</v>
      </c>
      <c r="M99" t="s">
        <v>2929</v>
      </c>
      <c r="N99" t="s">
        <v>746</v>
      </c>
      <c r="O99" t="s">
        <v>746</v>
      </c>
      <c r="P99" s="17" t="str">
        <f>_xlfn.CONCAT(Table326[[#This Row],[Equipamento]],Table326[[#This Row],[attribute_name]])</f>
        <v>FRADE-CAE-1340/1345 (LP/IP Compressor Trem 1)Pressão - Linha Principal de Óleo Lubrificante dos Mancais (2)|Hi</v>
      </c>
      <c r="Q99" s="33"/>
      <c r="R99" s="33" t="s">
        <v>2976</v>
      </c>
      <c r="S99">
        <v>1</v>
      </c>
      <c r="T99" s="52" t="s">
        <v>736</v>
      </c>
      <c r="U99" s="83"/>
      <c r="V99" t="str">
        <f t="shared" si="1"/>
        <v>subattribute</v>
      </c>
      <c r="W99" t="str">
        <f>TRIM(INDEX(_xlfn.TEXTSPLIT(Table326[[#This Row],[attribute_name PT (rascunho)]],"|"), 1,1))</f>
        <v>Pressão - Linha Principal de Óleo Lubrificante dos Mancais (2)</v>
      </c>
      <c r="X99" t="str">
        <f>IFERROR(TRIM(INDEX(_xlfn.TEXTSPLIT(Table326[[#This Row],[attribute_name]],"|"), 1,2)), "")</f>
        <v>Hi</v>
      </c>
      <c r="Y99" t="b" cm="1">
        <f t="array" ref="Y99">IF(ISERROR(IF(Table326[[#This Row],[type]]="subattribute", VLOOKUP(Table326[[#This Row],[Template]]&amp;Table326[[#This Row],[parent_attribute]],_xlfn._xlws.FILTER(Table326[[#All],[concat]], Table326[[#All],[type]]="attribute"),1, FALSE), TRUE)), FALSE, TRUE)</f>
        <v>1</v>
      </c>
    </row>
    <row r="100" spans="1:25" ht="14.4" hidden="1" customHeight="1">
      <c r="A100" t="str">
        <f>Table326[[#This Row],[Template]]&amp;Table326[[#This Row],[parent_attribute]]</f>
        <v>Compressor Centrífugo BásicoPressão - Linha Principal de Óleo Lubrificante dos Mancais (2)</v>
      </c>
      <c r="B100" t="s">
        <v>2904</v>
      </c>
      <c r="C100" s="10" t="s">
        <v>2905</v>
      </c>
      <c r="D100" t="s">
        <v>2906</v>
      </c>
      <c r="E100" t="s">
        <v>2907</v>
      </c>
      <c r="F100" t="s">
        <v>2873</v>
      </c>
      <c r="I100" t="s">
        <v>883</v>
      </c>
      <c r="J100" t="s">
        <v>878</v>
      </c>
      <c r="K100" t="str">
        <f>VLOOKUP(Table326[[#This Row],[attribute_name EN2]],'Tradução Atributos'!$A$1:$B$67,2,0)</f>
        <v>Pressão - Linha Principal de Óleo Lubrificante dos Mancais (2)</v>
      </c>
      <c r="L100" t="s">
        <v>2928</v>
      </c>
      <c r="M100" t="s">
        <v>2931</v>
      </c>
      <c r="N100" t="s">
        <v>748</v>
      </c>
      <c r="O100" t="s">
        <v>748</v>
      </c>
      <c r="P100" s="17" t="str">
        <f>_xlfn.CONCAT(Table326[[#This Row],[Equipamento]],Table326[[#This Row],[attribute_name]])</f>
        <v>FRADE-CAE-1340/1345 (LP/IP Compressor Trem 1)Pressão - Linha Principal de Óleo Lubrificante dos Mancais (2)|Lo</v>
      </c>
      <c r="Q100" s="33"/>
      <c r="R100" s="33" t="s">
        <v>2976</v>
      </c>
      <c r="S100">
        <v>1</v>
      </c>
      <c r="T100" s="33" t="s">
        <v>736</v>
      </c>
      <c r="U100" s="10"/>
      <c r="V100" t="str">
        <f t="shared" si="1"/>
        <v>subattribute</v>
      </c>
      <c r="W100" t="str">
        <f>TRIM(INDEX(_xlfn.TEXTSPLIT(Table326[[#This Row],[attribute_name PT (rascunho)]],"|"), 1,1))</f>
        <v>Pressão - Linha Principal de Óleo Lubrificante dos Mancais (2)</v>
      </c>
      <c r="X100" t="str">
        <f>IFERROR(TRIM(INDEX(_xlfn.TEXTSPLIT(Table326[[#This Row],[attribute_name]],"|"), 1,2)), "")</f>
        <v>Lo</v>
      </c>
      <c r="Y100" t="b" cm="1">
        <f t="array" ref="Y100">IF(ISERROR(IF(Table326[[#This Row],[type]]="subattribute", VLOOKUP(Table326[[#This Row],[Template]]&amp;Table326[[#This Row],[parent_attribute]],_xlfn._xlws.FILTER(Table326[[#All],[concat]], Table326[[#All],[type]]="attribute"),1, FALSE), TRUE)), FALSE, TRUE)</f>
        <v>1</v>
      </c>
    </row>
    <row r="101" spans="1:25" ht="14.4" hidden="1" customHeight="1">
      <c r="A101" t="str">
        <f>Table326[[#This Row],[Template]]&amp;Table326[[#This Row],[parent_attribute]]</f>
        <v>Compressor Centrífugo BásicoPressão - Linha Principal de Óleo Lubrificante dos Mancais (2)</v>
      </c>
      <c r="B101" t="s">
        <v>2904</v>
      </c>
      <c r="C101" s="10" t="s">
        <v>2905</v>
      </c>
      <c r="D101" t="s">
        <v>2906</v>
      </c>
      <c r="E101" t="s">
        <v>2907</v>
      </c>
      <c r="F101" t="s">
        <v>2873</v>
      </c>
      <c r="I101" t="s">
        <v>885</v>
      </c>
      <c r="J101" t="s">
        <v>878</v>
      </c>
      <c r="K101" t="str">
        <f>VLOOKUP(Table326[[#This Row],[attribute_name EN2]],'Tradução Atributos'!$A$1:$B$67,2,0)</f>
        <v>Pressão - Linha Principal de Óleo Lubrificante dos Mancais (2)</v>
      </c>
      <c r="L101" t="s">
        <v>2928</v>
      </c>
      <c r="M101" t="s">
        <v>2932</v>
      </c>
      <c r="N101" t="s">
        <v>3008</v>
      </c>
      <c r="O101" t="s">
        <v>3008</v>
      </c>
      <c r="P101" s="17" t="str">
        <f>_xlfn.CONCAT(Table326[[#This Row],[Equipamento]],Table326[[#This Row],[attribute_name]])</f>
        <v>FRADE-CAE-1340/1345 (LP/IP Compressor Trem 1)Pressão - Linha Principal de Óleo Lubrificante dos Mancais (2)|LoLo</v>
      </c>
      <c r="Q101" s="185">
        <v>120</v>
      </c>
      <c r="R101" s="33" t="s">
        <v>2976</v>
      </c>
      <c r="S101">
        <v>1</v>
      </c>
      <c r="T101" s="52" t="s">
        <v>736</v>
      </c>
      <c r="U101" s="83"/>
      <c r="V101" t="str">
        <f t="shared" si="1"/>
        <v>subattribute</v>
      </c>
      <c r="W101" t="str">
        <f>TRIM(INDEX(_xlfn.TEXTSPLIT(Table326[[#This Row],[attribute_name PT (rascunho)]],"|"), 1,1))</f>
        <v>Pressão - Linha Principal de Óleo Lubrificante dos Mancais (2)</v>
      </c>
      <c r="X101" t="str">
        <f>IFERROR(TRIM(INDEX(_xlfn.TEXTSPLIT(Table326[[#This Row],[attribute_name]],"|"), 1,2)), "")</f>
        <v>LoLo</v>
      </c>
      <c r="Y101" t="b" cm="1">
        <f t="array" ref="Y101">IF(ISERROR(IF(Table326[[#This Row],[type]]="subattribute", VLOOKUP(Table326[[#This Row],[Template]]&amp;Table326[[#This Row],[parent_attribute]],_xlfn._xlws.FILTER(Table326[[#All],[concat]], Table326[[#All],[type]]="attribute"),1, FALSE), TRUE)), FALSE, TRUE)</f>
        <v>1</v>
      </c>
    </row>
    <row r="102" spans="1:25" ht="14.4" hidden="1" customHeight="1">
      <c r="A102" t="str">
        <f>Table326[[#This Row],[Template]]&amp;Table326[[#This Row],[parent_attribute]]</f>
        <v>Compressor Centrífugo BásicoPressão - Linha Principal de Óleo Lubrificante dos Mancais (2)</v>
      </c>
      <c r="B102" t="s">
        <v>2904</v>
      </c>
      <c r="C102" s="10" t="s">
        <v>2905</v>
      </c>
      <c r="D102" t="s">
        <v>2906</v>
      </c>
      <c r="E102" t="s">
        <v>2907</v>
      </c>
      <c r="F102" t="s">
        <v>2873</v>
      </c>
      <c r="I102" t="s">
        <v>887</v>
      </c>
      <c r="J102" t="s">
        <v>878</v>
      </c>
      <c r="K102" t="str">
        <f>VLOOKUP(Table326[[#This Row],[attribute_name EN2]],'Tradução Atributos'!$A$1:$B$67,2,0)</f>
        <v>Pressão - Linha Principal de Óleo Lubrificante dos Mancais (2)</v>
      </c>
      <c r="L102" t="s">
        <v>2928</v>
      </c>
      <c r="M102" t="s">
        <v>2934</v>
      </c>
      <c r="N102" t="s">
        <v>750</v>
      </c>
      <c r="O102" t="s">
        <v>3009</v>
      </c>
      <c r="P102" s="17" t="str">
        <f>_xlfn.CONCAT(Table326[[#This Row],[Equipamento]],Table326[[#This Row],[attribute_name]])</f>
        <v>FRADE-CAE-1340/1345 (LP/IP Compressor Trem 1)Pressão - Linha Principal de Óleo Lubrificante dos Mancais (2)|Pre-alarm Hi</v>
      </c>
      <c r="Q102" s="10"/>
      <c r="R102" s="33" t="s">
        <v>2976</v>
      </c>
      <c r="S102">
        <v>1</v>
      </c>
      <c r="T102" s="33" t="s">
        <v>736</v>
      </c>
      <c r="U102" s="10"/>
      <c r="V102" t="str">
        <f t="shared" si="1"/>
        <v>subattribute</v>
      </c>
      <c r="W102" t="str">
        <f>TRIM(INDEX(_xlfn.TEXTSPLIT(Table326[[#This Row],[attribute_name PT (rascunho)]],"|"), 1,1))</f>
        <v>Pressão - Linha Principal de Óleo Lubrificante dos Mancais (2)</v>
      </c>
      <c r="X102" t="str">
        <f>IFERROR(TRIM(INDEX(_xlfn.TEXTSPLIT(Table326[[#This Row],[attribute_name]],"|"), 1,2)), "")</f>
        <v>Pre-alarm Hi</v>
      </c>
      <c r="Y102" t="b" cm="1">
        <f t="array" ref="Y102">IF(ISERROR(IF(Table326[[#This Row],[type]]="subattribute", VLOOKUP(Table326[[#This Row],[Template]]&amp;Table326[[#This Row],[parent_attribute]],_xlfn._xlws.FILTER(Table326[[#All],[concat]], Table326[[#All],[type]]="attribute"),1, FALSE), TRUE)), FALSE, TRUE)</f>
        <v>1</v>
      </c>
    </row>
    <row r="103" spans="1:25" ht="14.4" hidden="1" customHeight="1">
      <c r="A103" t="str">
        <f>Table326[[#This Row],[Template]]&amp;Table326[[#This Row],[parent_attribute]]</f>
        <v>Compressor Centrífugo BásicoPressão - Linha Principal de Óleo Lubrificante dos Mancais (2)</v>
      </c>
      <c r="B103" t="s">
        <v>2904</v>
      </c>
      <c r="C103" s="10" t="s">
        <v>2905</v>
      </c>
      <c r="D103" t="s">
        <v>2906</v>
      </c>
      <c r="E103" t="s">
        <v>2907</v>
      </c>
      <c r="F103" t="s">
        <v>2873</v>
      </c>
      <c r="I103" t="s">
        <v>889</v>
      </c>
      <c r="J103" t="s">
        <v>878</v>
      </c>
      <c r="K103" t="str">
        <f>VLOOKUP(Table326[[#This Row],[attribute_name EN2]],'Tradução Atributos'!$A$1:$B$67,2,0)</f>
        <v>Pressão - Linha Principal de Óleo Lubrificante dos Mancais (2)</v>
      </c>
      <c r="L103" t="s">
        <v>2928</v>
      </c>
      <c r="M103" t="s">
        <v>2936</v>
      </c>
      <c r="N103" t="s">
        <v>3010</v>
      </c>
      <c r="O103" t="s">
        <v>3011</v>
      </c>
      <c r="P103" s="17" t="str">
        <f>_xlfn.CONCAT(Table326[[#This Row],[Equipamento]],Table326[[#This Row],[attribute_name]])</f>
        <v>FRADE-CAE-1340/1345 (LP/IP Compressor Trem 1)Pressão - Linha Principal de Óleo Lubrificante dos Mancais (2)|Pre-alarm Lo</v>
      </c>
      <c r="Q103" s="186">
        <v>140</v>
      </c>
      <c r="R103" s="33" t="s">
        <v>2976</v>
      </c>
      <c r="S103">
        <v>1</v>
      </c>
      <c r="T103" s="52" t="s">
        <v>736</v>
      </c>
      <c r="U103" s="83"/>
      <c r="V103" t="str">
        <f t="shared" si="1"/>
        <v>subattribute</v>
      </c>
      <c r="W103" t="str">
        <f>TRIM(INDEX(_xlfn.TEXTSPLIT(Table326[[#This Row],[attribute_name PT (rascunho)]],"|"), 1,1))</f>
        <v>Pressão - Linha Principal de Óleo Lubrificante dos Mancais (2)</v>
      </c>
      <c r="X103" t="str">
        <f>IFERROR(TRIM(INDEX(_xlfn.TEXTSPLIT(Table326[[#This Row],[attribute_name]],"|"), 1,2)), "")</f>
        <v>Pre-alarm Lo</v>
      </c>
      <c r="Y103" t="b" cm="1">
        <f t="array" ref="Y103">IF(ISERROR(IF(Table326[[#This Row],[type]]="subattribute", VLOOKUP(Table326[[#This Row],[Template]]&amp;Table326[[#This Row],[parent_attribute]],_xlfn._xlws.FILTER(Table326[[#All],[concat]], Table326[[#All],[type]]="attribute"),1, FALSE), TRUE)), FALSE, TRUE)</f>
        <v>1</v>
      </c>
    </row>
    <row r="104" spans="1:25" ht="14.4" hidden="1" customHeight="1">
      <c r="A104" t="str">
        <f>Table326[[#This Row],[Template]]&amp;Table326[[#This Row],[parent_attribute]]</f>
        <v>Compressor Centrífugo BásicoPressão - Sucção</v>
      </c>
      <c r="B104" t="s">
        <v>2904</v>
      </c>
      <c r="C104" s="10" t="s">
        <v>2905</v>
      </c>
      <c r="D104" t="s">
        <v>2906</v>
      </c>
      <c r="E104" t="s">
        <v>2907</v>
      </c>
      <c r="F104" s="10" t="s">
        <v>2873</v>
      </c>
      <c r="I104" s="10" t="s">
        <v>3012</v>
      </c>
      <c r="N104" t="s">
        <v>3013</v>
      </c>
      <c r="O104" s="10" t="s">
        <v>3013</v>
      </c>
      <c r="P104" t="str">
        <f>_xlfn.CONCAT(Table326[[#This Row],[Equipamento]],Table326[[#This Row],[attribute_name]])</f>
        <v xml:space="preserve">FRADE-CAE-1340/1345 (LP/IP Compressor Trem 1)Pressão - Sucção </v>
      </c>
      <c r="Q104" s="33" t="s">
        <v>3014</v>
      </c>
      <c r="R104" s="32" t="s">
        <v>194</v>
      </c>
      <c r="S104">
        <v>1</v>
      </c>
      <c r="T104" s="33" t="s">
        <v>530</v>
      </c>
      <c r="U104" s="10" t="s">
        <v>531</v>
      </c>
      <c r="V104" t="str">
        <f t="shared" si="1"/>
        <v>attribute</v>
      </c>
      <c r="W104" t="str">
        <f>TRIM(INDEX(_xlfn.TEXTSPLIT(Table326[[#This Row],[attribute_name PT (rascunho)]],"|"), 1,1))</f>
        <v>Pressão - Sucção</v>
      </c>
      <c r="X104" t="str">
        <f>IFERROR(TRIM(INDEX(_xlfn.TEXTSPLIT(Table326[[#This Row],[attribute_name]],"|"), 1,2)), "")</f>
        <v/>
      </c>
      <c r="Y104" t="b" cm="1">
        <f t="array" ref="Y104">IF(ISERROR(IF(Table326[[#This Row],[type]]="subattribute", VLOOKUP(Table326[[#This Row],[Template]]&amp;Table326[[#This Row],[parent_attribute]],_xlfn._xlws.FILTER(Table326[[#All],[concat]], Table326[[#All],[type]]="attribute"),1, FALSE), TRUE)), FALSE, TRUE)</f>
        <v>1</v>
      </c>
    </row>
    <row r="105" spans="1:25" ht="14.4" hidden="1" customHeight="1">
      <c r="A105" t="str">
        <f>Table326[[#This Row],[Template]]&amp;Table326[[#This Row],[parent_attribute]]</f>
        <v>Compressor Centrífugo BásicoPressão - Sucção (2)</v>
      </c>
      <c r="B105" t="s">
        <v>2904</v>
      </c>
      <c r="C105" s="10" t="s">
        <v>2905</v>
      </c>
      <c r="D105" t="s">
        <v>2906</v>
      </c>
      <c r="E105" t="s">
        <v>2907</v>
      </c>
      <c r="F105" s="10" t="s">
        <v>2873</v>
      </c>
      <c r="I105" s="10" t="s">
        <v>3015</v>
      </c>
      <c r="N105" t="s">
        <v>3016</v>
      </c>
      <c r="O105" s="10" t="s">
        <v>3016</v>
      </c>
      <c r="P105" t="str">
        <f>_xlfn.CONCAT(Table326[[#This Row],[Equipamento]],Table326[[#This Row],[attribute_name]])</f>
        <v>FRADE-CAE-1340/1345 (LP/IP Compressor Trem 1)Pressão - Sucção (2)</v>
      </c>
      <c r="Q105" s="33" t="s">
        <v>3017</v>
      </c>
      <c r="R105" s="32" t="s">
        <v>194</v>
      </c>
      <c r="S105">
        <v>1</v>
      </c>
      <c r="T105" s="33" t="s">
        <v>530</v>
      </c>
      <c r="U105" s="10" t="s">
        <v>531</v>
      </c>
      <c r="V105" t="str">
        <f t="shared" si="1"/>
        <v>attribute</v>
      </c>
      <c r="W105" t="str">
        <f>TRIM(INDEX(_xlfn.TEXTSPLIT(Table326[[#This Row],[attribute_name PT (rascunho)]],"|"), 1,1))</f>
        <v>Pressão - Sucção (2)</v>
      </c>
      <c r="X105" t="str">
        <f>IFERROR(TRIM(INDEX(_xlfn.TEXTSPLIT(Table326[[#This Row],[attribute_name]],"|"), 1,2)), "")</f>
        <v/>
      </c>
      <c r="Y105" t="b" cm="1">
        <f t="array" ref="Y105">IF(ISERROR(IF(Table326[[#This Row],[type]]="subattribute", VLOOKUP(Table326[[#This Row],[Template]]&amp;Table326[[#This Row],[parent_attribute]],_xlfn._xlws.FILTER(Table326[[#All],[concat]], Table326[[#All],[type]]="attribute"),1, FALSE), TRUE)), FALSE, TRUE)</f>
        <v>1</v>
      </c>
    </row>
    <row r="106" spans="1:25" ht="14.4" hidden="1" customHeight="1">
      <c r="A106" t="str">
        <f>Table326[[#This Row],[Template]]&amp;Table326[[#This Row],[parent_attribute]]</f>
        <v>Compressor Centrífugo BásicoPressão - Sucção (2)</v>
      </c>
      <c r="B106" t="s">
        <v>2904</v>
      </c>
      <c r="C106" s="10" t="s">
        <v>2905</v>
      </c>
      <c r="D106" t="s">
        <v>2906</v>
      </c>
      <c r="E106" t="s">
        <v>2907</v>
      </c>
      <c r="F106" s="10" t="s">
        <v>2873</v>
      </c>
      <c r="I106" s="10" t="s">
        <v>3018</v>
      </c>
      <c r="N106" t="s">
        <v>3019</v>
      </c>
      <c r="O106" s="10" t="s">
        <v>3019</v>
      </c>
      <c r="P106" t="str">
        <f>_xlfn.CONCAT(Table326[[#This Row],[Equipamento]],Table326[[#This Row],[attribute_name]])</f>
        <v>FRADE-CAE-1340/1345 (LP/IP Compressor Trem 1)Pressão - Sucção (2)|Hi</v>
      </c>
      <c r="Q106" s="33"/>
      <c r="R106" s="32" t="s">
        <v>194</v>
      </c>
      <c r="S106">
        <v>1</v>
      </c>
      <c r="T106" s="33" t="s">
        <v>530</v>
      </c>
      <c r="U106" s="10" t="s">
        <v>531</v>
      </c>
      <c r="V106" t="str">
        <f t="shared" si="1"/>
        <v>subattribute</v>
      </c>
      <c r="W106" t="str">
        <f>TRIM(INDEX(_xlfn.TEXTSPLIT(Table326[[#This Row],[attribute_name PT (rascunho)]],"|"), 1,1))</f>
        <v>Pressão - Sucção (2)</v>
      </c>
      <c r="X106" t="str">
        <f>IFERROR(TRIM(INDEX(_xlfn.TEXTSPLIT(Table326[[#This Row],[attribute_name]],"|"), 1,2)), "")</f>
        <v>Hi</v>
      </c>
      <c r="Y106" t="b" cm="1">
        <f t="array" ref="Y106">IF(ISERROR(IF(Table326[[#This Row],[type]]="subattribute", VLOOKUP(Table326[[#This Row],[Template]]&amp;Table326[[#This Row],[parent_attribute]],_xlfn._xlws.FILTER(Table326[[#All],[concat]], Table326[[#All],[type]]="attribute"),1, FALSE), TRUE)), FALSE, TRUE)</f>
        <v>1</v>
      </c>
    </row>
    <row r="107" spans="1:25" ht="14.4" hidden="1" customHeight="1">
      <c r="A107" t="str">
        <f>Table326[[#This Row],[Template]]&amp;Table326[[#This Row],[parent_attribute]]</f>
        <v>Compressor Centrífugo BásicoPressão - Sucção (2)</v>
      </c>
      <c r="B107" t="s">
        <v>2904</v>
      </c>
      <c r="C107" s="10" t="s">
        <v>2905</v>
      </c>
      <c r="D107" t="s">
        <v>2906</v>
      </c>
      <c r="E107" t="s">
        <v>2907</v>
      </c>
      <c r="F107" s="10" t="s">
        <v>2873</v>
      </c>
      <c r="I107" s="10" t="s">
        <v>3020</v>
      </c>
      <c r="N107" t="s">
        <v>3021</v>
      </c>
      <c r="O107" s="10" t="s">
        <v>3021</v>
      </c>
      <c r="P107" t="str">
        <f>_xlfn.CONCAT(Table326[[#This Row],[Equipamento]],Table326[[#This Row],[attribute_name]])</f>
        <v>FRADE-CAE-1340/1345 (LP/IP Compressor Trem 1)Pressão - Sucção (2)|HiHi</v>
      </c>
      <c r="Q107" s="33"/>
      <c r="R107" s="32" t="s">
        <v>194</v>
      </c>
      <c r="S107">
        <v>1</v>
      </c>
      <c r="T107" s="33" t="s">
        <v>530</v>
      </c>
      <c r="U107" s="10" t="s">
        <v>531</v>
      </c>
      <c r="V107" t="str">
        <f t="shared" si="1"/>
        <v>subattribute</v>
      </c>
      <c r="W107" t="str">
        <f>TRIM(INDEX(_xlfn.TEXTSPLIT(Table326[[#This Row],[attribute_name PT (rascunho)]],"|"), 1,1))</f>
        <v>Pressão - Sucção (2)</v>
      </c>
      <c r="X107" t="str">
        <f>IFERROR(TRIM(INDEX(_xlfn.TEXTSPLIT(Table326[[#This Row],[attribute_name]],"|"), 1,2)), "")</f>
        <v>HiHi</v>
      </c>
      <c r="Y107" t="b" cm="1">
        <f t="array" ref="Y107">IF(ISERROR(IF(Table326[[#This Row],[type]]="subattribute", VLOOKUP(Table326[[#This Row],[Template]]&amp;Table326[[#This Row],[parent_attribute]],_xlfn._xlws.FILTER(Table326[[#All],[concat]], Table326[[#All],[type]]="attribute"),1, FALSE), TRUE)), FALSE, TRUE)</f>
        <v>1</v>
      </c>
    </row>
    <row r="108" spans="1:25" ht="14.4" hidden="1" customHeight="1">
      <c r="A108" t="str">
        <f>Table326[[#This Row],[Template]]&amp;Table326[[#This Row],[parent_attribute]]</f>
        <v>Compressor Centrífugo BásicoPressão - Sucção (2)</v>
      </c>
      <c r="B108" t="s">
        <v>2904</v>
      </c>
      <c r="C108" s="10" t="s">
        <v>2905</v>
      </c>
      <c r="D108" t="s">
        <v>2906</v>
      </c>
      <c r="E108" t="s">
        <v>2907</v>
      </c>
      <c r="F108" s="10" t="s">
        <v>2873</v>
      </c>
      <c r="I108" s="10" t="s">
        <v>3022</v>
      </c>
      <c r="N108" t="s">
        <v>3023</v>
      </c>
      <c r="O108" s="10" t="s">
        <v>3023</v>
      </c>
      <c r="P108" t="str">
        <f>_xlfn.CONCAT(Table326[[#This Row],[Equipamento]],Table326[[#This Row],[attribute_name]])</f>
        <v>FRADE-CAE-1340/1345 (LP/IP Compressor Trem 1)Pressão - Sucção (2)|Lo</v>
      </c>
      <c r="Q108" s="10"/>
      <c r="R108" s="32" t="s">
        <v>194</v>
      </c>
      <c r="S108">
        <v>1</v>
      </c>
      <c r="T108" s="33" t="s">
        <v>530</v>
      </c>
      <c r="U108" s="10" t="s">
        <v>531</v>
      </c>
      <c r="V108" t="str">
        <f t="shared" si="1"/>
        <v>subattribute</v>
      </c>
      <c r="W108" t="str">
        <f>TRIM(INDEX(_xlfn.TEXTSPLIT(Table326[[#This Row],[attribute_name PT (rascunho)]],"|"), 1,1))</f>
        <v>Pressão - Sucção (2)</v>
      </c>
      <c r="X108" t="str">
        <f>IFERROR(TRIM(INDEX(_xlfn.TEXTSPLIT(Table326[[#This Row],[attribute_name]],"|"), 1,2)), "")</f>
        <v>Lo</v>
      </c>
      <c r="Y108" t="b" cm="1">
        <f t="array" ref="Y108">IF(ISERROR(IF(Table326[[#This Row],[type]]="subattribute", VLOOKUP(Table326[[#This Row],[Template]]&amp;Table326[[#This Row],[parent_attribute]],_xlfn._xlws.FILTER(Table326[[#All],[concat]], Table326[[#All],[type]]="attribute"),1, FALSE), TRUE)), FALSE, TRUE)</f>
        <v>1</v>
      </c>
    </row>
    <row r="109" spans="1:25" ht="14.4" hidden="1" customHeight="1">
      <c r="A109" t="str">
        <f>Table326[[#This Row],[Template]]&amp;Table326[[#This Row],[parent_attribute]]</f>
        <v>Compressor Centrífugo BásicoPressão - Sucção (2)</v>
      </c>
      <c r="B109" t="s">
        <v>2904</v>
      </c>
      <c r="C109" s="10" t="s">
        <v>2905</v>
      </c>
      <c r="D109" t="s">
        <v>2906</v>
      </c>
      <c r="E109" t="s">
        <v>2907</v>
      </c>
      <c r="F109" s="10" t="s">
        <v>2873</v>
      </c>
      <c r="I109" s="10" t="s">
        <v>3024</v>
      </c>
      <c r="N109" t="s">
        <v>3025</v>
      </c>
      <c r="O109" s="10" t="s">
        <v>3025</v>
      </c>
      <c r="P109" t="str">
        <f>_xlfn.CONCAT(Table326[[#This Row],[Equipamento]],Table326[[#This Row],[attribute_name]])</f>
        <v>FRADE-CAE-1340/1345 (LP/IP Compressor Trem 1)Pressão - Sucção (2)|LoLo</v>
      </c>
      <c r="Q109" s="10"/>
      <c r="R109" s="32" t="s">
        <v>194</v>
      </c>
      <c r="S109">
        <v>1</v>
      </c>
      <c r="T109" s="33" t="s">
        <v>530</v>
      </c>
      <c r="U109" s="10" t="s">
        <v>531</v>
      </c>
      <c r="V109" t="str">
        <f t="shared" si="1"/>
        <v>subattribute</v>
      </c>
      <c r="W109" t="str">
        <f>TRIM(INDEX(_xlfn.TEXTSPLIT(Table326[[#This Row],[attribute_name PT (rascunho)]],"|"), 1,1))</f>
        <v>Pressão - Sucção (2)</v>
      </c>
      <c r="X109" t="str">
        <f>IFERROR(TRIM(INDEX(_xlfn.TEXTSPLIT(Table326[[#This Row],[attribute_name]],"|"), 1,2)), "")</f>
        <v>LoLo</v>
      </c>
      <c r="Y109" t="b" cm="1">
        <f t="array" ref="Y109">IF(ISERROR(IF(Table326[[#This Row],[type]]="subattribute", VLOOKUP(Table326[[#This Row],[Template]]&amp;Table326[[#This Row],[parent_attribute]],_xlfn._xlws.FILTER(Table326[[#All],[concat]], Table326[[#All],[type]]="attribute"),1, FALSE), TRUE)), FALSE, TRUE)</f>
        <v>1</v>
      </c>
    </row>
    <row r="110" spans="1:25" ht="14.4" hidden="1" customHeight="1">
      <c r="A110" t="str">
        <f>Table326[[#This Row],[Template]]&amp;Table326[[#This Row],[parent_attribute]]</f>
        <v>Compressor Centrífugo BásicoPressão - Sucção</v>
      </c>
      <c r="B110" t="s">
        <v>2904</v>
      </c>
      <c r="C110" s="10" t="s">
        <v>2905</v>
      </c>
      <c r="D110" t="s">
        <v>2906</v>
      </c>
      <c r="E110" t="s">
        <v>2907</v>
      </c>
      <c r="F110" s="10" t="s">
        <v>2873</v>
      </c>
      <c r="I110" s="10" t="s">
        <v>3026</v>
      </c>
      <c r="N110" s="10" t="s">
        <v>3027</v>
      </c>
      <c r="O110" s="10" t="s">
        <v>3027</v>
      </c>
      <c r="P110" t="str">
        <f>_xlfn.CONCAT(Table326[[#This Row],[Equipamento]],Table326[[#This Row],[attribute_name]])</f>
        <v>FRADE-CAE-1340/1345 (LP/IP Compressor Trem 1)Pressão - Sucção |Hi</v>
      </c>
      <c r="Q110" s="33"/>
      <c r="R110" s="32" t="s">
        <v>194</v>
      </c>
      <c r="S110">
        <v>1</v>
      </c>
      <c r="T110" s="33" t="s">
        <v>530</v>
      </c>
      <c r="U110" s="10" t="s">
        <v>531</v>
      </c>
      <c r="V110" t="str">
        <f t="shared" si="1"/>
        <v>subattribute</v>
      </c>
      <c r="W110" t="str">
        <f>TRIM(INDEX(_xlfn.TEXTSPLIT(Table326[[#This Row],[attribute_name PT (rascunho)]],"|"), 1,1))</f>
        <v>Pressão - Sucção</v>
      </c>
      <c r="X110" t="str">
        <f>IFERROR(TRIM(INDEX(_xlfn.TEXTSPLIT(Table326[[#This Row],[attribute_name]],"|"), 1,2)), "")</f>
        <v>Hi</v>
      </c>
      <c r="Y110" t="b" cm="1">
        <f t="array" ref="Y110">IF(ISERROR(IF(Table326[[#This Row],[type]]="subattribute", VLOOKUP(Table326[[#This Row],[Template]]&amp;Table326[[#This Row],[parent_attribute]],_xlfn._xlws.FILTER(Table326[[#All],[concat]], Table326[[#All],[type]]="attribute"),1, FALSE), TRUE)), FALSE, TRUE)</f>
        <v>1</v>
      </c>
    </row>
    <row r="111" spans="1:25" ht="14.4" hidden="1" customHeight="1">
      <c r="A111" t="str">
        <f>Table326[[#This Row],[Template]]&amp;Table326[[#This Row],[parent_attribute]]</f>
        <v>Compressor Centrífugo BásicoPressão - Sucção</v>
      </c>
      <c r="B111" t="s">
        <v>2904</v>
      </c>
      <c r="C111" s="10" t="s">
        <v>2905</v>
      </c>
      <c r="D111" t="s">
        <v>2906</v>
      </c>
      <c r="E111" t="s">
        <v>2907</v>
      </c>
      <c r="F111" s="10" t="s">
        <v>2873</v>
      </c>
      <c r="I111" s="10" t="s">
        <v>3028</v>
      </c>
      <c r="N111" s="10" t="s">
        <v>3029</v>
      </c>
      <c r="O111" s="10" t="s">
        <v>3029</v>
      </c>
      <c r="P111" t="str">
        <f>_xlfn.CONCAT(Table326[[#This Row],[Equipamento]],Table326[[#This Row],[attribute_name]])</f>
        <v>FRADE-CAE-1340/1345 (LP/IP Compressor Trem 1)Pressão - Sucção |HiHi</v>
      </c>
      <c r="Q111" s="33"/>
      <c r="R111" s="32" t="s">
        <v>194</v>
      </c>
      <c r="S111">
        <v>1</v>
      </c>
      <c r="T111" s="33" t="s">
        <v>530</v>
      </c>
      <c r="U111" s="10" t="s">
        <v>531</v>
      </c>
      <c r="V111" t="str">
        <f t="shared" si="1"/>
        <v>subattribute</v>
      </c>
      <c r="W111" t="str">
        <f>TRIM(INDEX(_xlfn.TEXTSPLIT(Table326[[#This Row],[attribute_name PT (rascunho)]],"|"), 1,1))</f>
        <v>Pressão - Sucção</v>
      </c>
      <c r="X111" t="str">
        <f>IFERROR(TRIM(INDEX(_xlfn.TEXTSPLIT(Table326[[#This Row],[attribute_name]],"|"), 1,2)), "")</f>
        <v>HiHi</v>
      </c>
      <c r="Y111" t="b" cm="1">
        <f t="array" ref="Y111">IF(ISERROR(IF(Table326[[#This Row],[type]]="subattribute", VLOOKUP(Table326[[#This Row],[Template]]&amp;Table326[[#This Row],[parent_attribute]],_xlfn._xlws.FILTER(Table326[[#All],[concat]], Table326[[#All],[type]]="attribute"),1, FALSE), TRUE)), FALSE, TRUE)</f>
        <v>1</v>
      </c>
    </row>
    <row r="112" spans="1:25" ht="14.4" hidden="1" customHeight="1">
      <c r="A112" t="str">
        <f>Table326[[#This Row],[Template]]&amp;Table326[[#This Row],[parent_attribute]]</f>
        <v>Compressor Centrífugo BásicoPressão - Sucção</v>
      </c>
      <c r="B112" t="s">
        <v>2904</v>
      </c>
      <c r="C112" s="10" t="s">
        <v>2905</v>
      </c>
      <c r="D112" t="s">
        <v>2906</v>
      </c>
      <c r="E112" t="s">
        <v>2907</v>
      </c>
      <c r="F112" s="10" t="s">
        <v>2873</v>
      </c>
      <c r="I112" s="10" t="s">
        <v>3030</v>
      </c>
      <c r="N112" s="10" t="s">
        <v>3031</v>
      </c>
      <c r="O112" s="10" t="s">
        <v>3031</v>
      </c>
      <c r="P112" t="str">
        <f>_xlfn.CONCAT(Table326[[#This Row],[Equipamento]],Table326[[#This Row],[attribute_name]])</f>
        <v>FRADE-CAE-1340/1345 (LP/IP Compressor Trem 1)Pressão - Sucção |Lo</v>
      </c>
      <c r="Q112" s="33"/>
      <c r="R112" s="32" t="s">
        <v>194</v>
      </c>
      <c r="S112">
        <v>1</v>
      </c>
      <c r="T112" s="33" t="s">
        <v>530</v>
      </c>
      <c r="U112" s="10" t="s">
        <v>531</v>
      </c>
      <c r="V112" t="str">
        <f t="shared" si="1"/>
        <v>subattribute</v>
      </c>
      <c r="W112" t="str">
        <f>TRIM(INDEX(_xlfn.TEXTSPLIT(Table326[[#This Row],[attribute_name PT (rascunho)]],"|"), 1,1))</f>
        <v>Pressão - Sucção</v>
      </c>
      <c r="X112" t="str">
        <f>IFERROR(TRIM(INDEX(_xlfn.TEXTSPLIT(Table326[[#This Row],[attribute_name]],"|"), 1,2)), "")</f>
        <v>Lo</v>
      </c>
      <c r="Y112" t="b" cm="1">
        <f t="array" ref="Y112">IF(ISERROR(IF(Table326[[#This Row],[type]]="subattribute", VLOOKUP(Table326[[#This Row],[Template]]&amp;Table326[[#This Row],[parent_attribute]],_xlfn._xlws.FILTER(Table326[[#All],[concat]], Table326[[#All],[type]]="attribute"),1, FALSE), TRUE)), FALSE, TRUE)</f>
        <v>1</v>
      </c>
    </row>
    <row r="113" spans="1:25" ht="14.4" hidden="1">
      <c r="A113" t="str">
        <f>Table326[[#This Row],[Template]]&amp;Table326[[#This Row],[parent_attribute]]</f>
        <v>Compressor Centrífugo BásicoPressão - Sucção</v>
      </c>
      <c r="B113" t="s">
        <v>2904</v>
      </c>
      <c r="C113" s="10" t="s">
        <v>2905</v>
      </c>
      <c r="D113" t="s">
        <v>2906</v>
      </c>
      <c r="E113" t="s">
        <v>2907</v>
      </c>
      <c r="F113" s="10" t="s">
        <v>2873</v>
      </c>
      <c r="I113" s="10" t="s">
        <v>3032</v>
      </c>
      <c r="N113" s="10" t="s">
        <v>3033</v>
      </c>
      <c r="O113" s="10" t="s">
        <v>3033</v>
      </c>
      <c r="P113" t="str">
        <f>_xlfn.CONCAT(Table326[[#This Row],[Equipamento]],Table326[[#This Row],[attribute_name]])</f>
        <v>FRADE-CAE-1340/1345 (LP/IP Compressor Trem 1)Pressão - Sucção |LoLo</v>
      </c>
      <c r="Q113" s="33"/>
      <c r="R113" s="32" t="s">
        <v>194</v>
      </c>
      <c r="S113">
        <v>1</v>
      </c>
      <c r="T113" s="33" t="s">
        <v>530</v>
      </c>
      <c r="U113" s="10" t="s">
        <v>531</v>
      </c>
      <c r="V113" t="str">
        <f t="shared" si="1"/>
        <v>subattribute</v>
      </c>
      <c r="W113" t="str">
        <f>TRIM(INDEX(_xlfn.TEXTSPLIT(Table326[[#This Row],[attribute_name PT (rascunho)]],"|"), 1,1))</f>
        <v>Pressão - Sucção</v>
      </c>
      <c r="X113" t="str">
        <f>IFERROR(TRIM(INDEX(_xlfn.TEXTSPLIT(Table326[[#This Row],[attribute_name]],"|"), 1,2)), "")</f>
        <v>LoLo</v>
      </c>
      <c r="Y113" t="b" cm="1">
        <f t="array" ref="Y113">IF(ISERROR(IF(Table326[[#This Row],[type]]="subattribute", VLOOKUP(Table326[[#This Row],[Template]]&amp;Table326[[#This Row],[parent_attribute]],_xlfn._xlws.FILTER(Table326[[#All],[concat]], Table326[[#All],[type]]="attribute"),1, FALSE), TRUE)), FALSE, TRUE)</f>
        <v>1</v>
      </c>
    </row>
    <row r="114" spans="1:25" ht="14.4" hidden="1">
      <c r="A114" t="str">
        <f>Table326[[#This Row],[Template]]&amp;Table326[[#This Row],[parent_attribute]]</f>
        <v>Compressor Centrífugo BásicoRotação - Eixo de Alta Velocidade</v>
      </c>
      <c r="B114" t="s">
        <v>2904</v>
      </c>
      <c r="C114" s="10" t="s">
        <v>2905</v>
      </c>
      <c r="D114" t="s">
        <v>2906</v>
      </c>
      <c r="E114" t="s">
        <v>2907</v>
      </c>
      <c r="F114" t="s">
        <v>2873</v>
      </c>
      <c r="I114" s="10" t="s">
        <v>1414</v>
      </c>
      <c r="N114" t="s">
        <v>3034</v>
      </c>
      <c r="O114" t="s">
        <v>3034</v>
      </c>
      <c r="P114" t="str">
        <f>_xlfn.CONCAT(Table326[[#This Row],[Equipamento]],Table326[[#This Row],[attribute_name]])</f>
        <v>FRADE-CAE-1340/1345 (LP/IP Compressor Trem 1)Rotação - Eixo de Alta Velocidade</v>
      </c>
      <c r="Q114" s="55" t="s">
        <v>1415</v>
      </c>
      <c r="R114" s="32" t="s">
        <v>622</v>
      </c>
      <c r="S114">
        <v>1</v>
      </c>
      <c r="T114" s="33" t="s">
        <v>3035</v>
      </c>
      <c r="U114" s="10" t="s">
        <v>475</v>
      </c>
      <c r="V114" t="str">
        <f t="shared" si="1"/>
        <v>attribute</v>
      </c>
      <c r="W114" t="str">
        <f>TRIM(INDEX(_xlfn.TEXTSPLIT(Table326[[#This Row],[attribute_name PT (rascunho)]],"|"), 1,1))</f>
        <v>Rotação - Eixo de Alta Velocidade</v>
      </c>
      <c r="X114" t="str">
        <f>IFERROR(TRIM(INDEX(_xlfn.TEXTSPLIT(Table326[[#This Row],[attribute_name]],"|"), 1,2)), "")</f>
        <v/>
      </c>
      <c r="Y114" t="b" cm="1">
        <f t="array" ref="Y114">IF(ISERROR(IF(Table326[[#This Row],[type]]="subattribute", VLOOKUP(Table326[[#This Row],[Template]]&amp;Table326[[#This Row],[parent_attribute]],_xlfn._xlws.FILTER(Table326[[#All],[concat]], Table326[[#All],[type]]="attribute"),1, FALSE), TRUE)), FALSE, TRUE)</f>
        <v>1</v>
      </c>
    </row>
    <row r="115" spans="1:25" ht="14.4" hidden="1">
      <c r="A115" t="str">
        <f>Table326[[#This Row],[Template]]&amp;Table326[[#This Row],[parent_attribute]]</f>
        <v>Compressor Centrífugo BásicoRotação - Eixo de Baixa Velocidade</v>
      </c>
      <c r="B115" t="s">
        <v>2904</v>
      </c>
      <c r="C115" s="10" t="s">
        <v>2905</v>
      </c>
      <c r="D115" t="s">
        <v>2906</v>
      </c>
      <c r="E115" t="s">
        <v>2907</v>
      </c>
      <c r="F115" t="s">
        <v>2873</v>
      </c>
      <c r="I115" s="10" t="s">
        <v>1417</v>
      </c>
      <c r="N115" t="s">
        <v>3036</v>
      </c>
      <c r="O115" t="s">
        <v>3036</v>
      </c>
      <c r="P115" t="str">
        <f>_xlfn.CONCAT(Table326[[#This Row],[Equipamento]],Table326[[#This Row],[attribute_name]])</f>
        <v>FRADE-CAE-1340/1345 (LP/IP Compressor Trem 1)Rotação - Eixo de Baixa Velocidade</v>
      </c>
      <c r="Q115" s="78" t="s">
        <v>1418</v>
      </c>
      <c r="R115" s="32" t="s">
        <v>622</v>
      </c>
      <c r="S115">
        <v>1</v>
      </c>
      <c r="T115" s="33" t="s">
        <v>3035</v>
      </c>
      <c r="U115" s="10" t="s">
        <v>475</v>
      </c>
      <c r="V115" t="str">
        <f t="shared" si="1"/>
        <v>attribute</v>
      </c>
      <c r="W115" t="str">
        <f>TRIM(INDEX(_xlfn.TEXTSPLIT(Table326[[#This Row],[attribute_name PT (rascunho)]],"|"), 1,1))</f>
        <v>Rotação - Eixo de Baixa Velocidade</v>
      </c>
      <c r="X115" t="str">
        <f>IFERROR(TRIM(INDEX(_xlfn.TEXTSPLIT(Table326[[#This Row],[attribute_name]],"|"), 1,2)), "")</f>
        <v/>
      </c>
      <c r="Y115" t="b" cm="1">
        <f t="array" ref="Y115">IF(ISERROR(IF(Table326[[#This Row],[type]]="subattribute", VLOOKUP(Table326[[#This Row],[Template]]&amp;Table326[[#This Row],[parent_attribute]],_xlfn._xlws.FILTER(Table326[[#All],[concat]], Table326[[#All],[type]]="attribute"),1, FALSE), TRUE)), FALSE, TRUE)</f>
        <v>1</v>
      </c>
    </row>
    <row r="116" spans="1:25" ht="14.4" hidden="1">
      <c r="A116" t="str">
        <f>Table326[[#This Row],[Template]]&amp;Table326[[#This Row],[parent_attribute]]</f>
        <v>Compressor Centrífugo BásicoTemperatura - Descarga</v>
      </c>
      <c r="B116" t="s">
        <v>2904</v>
      </c>
      <c r="C116" s="10" t="s">
        <v>2905</v>
      </c>
      <c r="D116" t="s">
        <v>2906</v>
      </c>
      <c r="E116" t="s">
        <v>2907</v>
      </c>
      <c r="F116" s="10" t="s">
        <v>2873</v>
      </c>
      <c r="I116" s="10" t="s">
        <v>3037</v>
      </c>
      <c r="N116" t="s">
        <v>3038</v>
      </c>
      <c r="O116" s="10" t="s">
        <v>3038</v>
      </c>
      <c r="P116" t="str">
        <f>_xlfn.CONCAT(Table326[[#This Row],[Equipamento]],Table326[[#This Row],[attribute_name]])</f>
        <v xml:space="preserve">FRADE-CAE-1340/1345 (LP/IP Compressor Trem 1)Temperatura - Descarga </v>
      </c>
      <c r="Q116" s="10" t="s">
        <v>3039</v>
      </c>
      <c r="R116" s="32" t="s">
        <v>49</v>
      </c>
      <c r="S116">
        <v>1</v>
      </c>
      <c r="T116" s="33" t="s">
        <v>530</v>
      </c>
      <c r="U116" s="10" t="s">
        <v>531</v>
      </c>
      <c r="V116" t="str">
        <f t="shared" si="1"/>
        <v>attribute</v>
      </c>
      <c r="W116" t="str">
        <f>TRIM(INDEX(_xlfn.TEXTSPLIT(Table326[[#This Row],[attribute_name PT (rascunho)]],"|"), 1,1))</f>
        <v>Temperatura - Descarga</v>
      </c>
      <c r="X116" t="str">
        <f>IFERROR(TRIM(INDEX(_xlfn.TEXTSPLIT(Table326[[#This Row],[attribute_name]],"|"), 1,2)), "")</f>
        <v/>
      </c>
      <c r="Y116" t="b" cm="1">
        <f t="array" ref="Y116">IF(ISERROR(IF(Table326[[#This Row],[type]]="subattribute", VLOOKUP(Table326[[#This Row],[Template]]&amp;Table326[[#This Row],[parent_attribute]],_xlfn._xlws.FILTER(Table326[[#All],[concat]], Table326[[#All],[type]]="attribute"),1, FALSE), TRUE)), FALSE, TRUE)</f>
        <v>1</v>
      </c>
    </row>
    <row r="117" spans="1:25" ht="14.4" hidden="1">
      <c r="A117" t="str">
        <f>Table326[[#This Row],[Template]]&amp;Table326[[#This Row],[parent_attribute]]</f>
        <v>Compressor Centrífugo BásicoTemperatura - Descarga (2)</v>
      </c>
      <c r="B117" t="s">
        <v>2904</v>
      </c>
      <c r="C117" s="10" t="s">
        <v>2905</v>
      </c>
      <c r="D117" t="s">
        <v>2906</v>
      </c>
      <c r="E117" t="s">
        <v>2907</v>
      </c>
      <c r="F117" s="10" t="s">
        <v>2873</v>
      </c>
      <c r="I117" s="10" t="s">
        <v>3040</v>
      </c>
      <c r="N117" t="s">
        <v>529</v>
      </c>
      <c r="O117" s="10" t="s">
        <v>529</v>
      </c>
      <c r="P117" t="str">
        <f>_xlfn.CONCAT(Table326[[#This Row],[Equipamento]],Table326[[#This Row],[attribute_name]])</f>
        <v>FRADE-CAE-1340/1345 (LP/IP Compressor Trem 1)Temperatura - Descarga (2)</v>
      </c>
      <c r="Q117" s="33" t="s">
        <v>3041</v>
      </c>
      <c r="R117" s="32" t="s">
        <v>49</v>
      </c>
      <c r="S117">
        <v>1</v>
      </c>
      <c r="T117" s="33" t="s">
        <v>530</v>
      </c>
      <c r="U117" s="33" t="s">
        <v>531</v>
      </c>
      <c r="V117" t="str">
        <f t="shared" si="1"/>
        <v>attribute</v>
      </c>
      <c r="W117" t="str">
        <f>TRIM(INDEX(_xlfn.TEXTSPLIT(Table326[[#This Row],[attribute_name PT (rascunho)]],"|"), 1,1))</f>
        <v>Temperatura - Descarga (2)</v>
      </c>
      <c r="X117" t="str">
        <f>IFERROR(TRIM(INDEX(_xlfn.TEXTSPLIT(Table326[[#This Row],[attribute_name]],"|"), 1,2)), "")</f>
        <v/>
      </c>
      <c r="Y117" t="b" cm="1">
        <f t="array" ref="Y117">IF(ISERROR(IF(Table326[[#This Row],[type]]="subattribute", VLOOKUP(Table326[[#This Row],[Template]]&amp;Table326[[#This Row],[parent_attribute]],_xlfn._xlws.FILTER(Table326[[#All],[concat]], Table326[[#All],[type]]="attribute"),1, FALSE), TRUE)), FALSE, TRUE)</f>
        <v>1</v>
      </c>
    </row>
    <row r="118" spans="1:25" ht="14.4" hidden="1">
      <c r="A118" t="str">
        <f>Table326[[#This Row],[Template]]&amp;Table326[[#This Row],[parent_attribute]]</f>
        <v>Compressor Centrífugo BásicoTemperatura - Linha Principal de Óleo Lubrificante</v>
      </c>
      <c r="B118" t="s">
        <v>2904</v>
      </c>
      <c r="C118" s="10" t="s">
        <v>2905</v>
      </c>
      <c r="D118" t="s">
        <v>2906</v>
      </c>
      <c r="E118" t="s">
        <v>2907</v>
      </c>
      <c r="F118" t="s">
        <v>2873</v>
      </c>
      <c r="I118" t="s">
        <v>955</v>
      </c>
      <c r="J118" t="s">
        <v>955</v>
      </c>
      <c r="K118" t="str">
        <f>VLOOKUP(Table326[[#This Row],[attribute_name EN2]],'Tradução Atributos'!$A$1:$B$67,2,0)</f>
        <v>Temperatura - Linha Principal de Óleo Lubrificante</v>
      </c>
      <c r="N118" t="s">
        <v>3042</v>
      </c>
      <c r="O118" t="s">
        <v>3042</v>
      </c>
      <c r="P118" t="str">
        <f>_xlfn.CONCAT(Table326[[#This Row],[Equipamento]],Table326[[#This Row],[attribute_name]])</f>
        <v>FRADE-CAE-1340/1345 (LP/IP Compressor Trem 1)Temperatura - Linha Principal de Óleo Lubrificante</v>
      </c>
      <c r="Q118" s="33" t="s">
        <v>3043</v>
      </c>
      <c r="R118" s="33" t="s">
        <v>753</v>
      </c>
      <c r="S118">
        <v>1</v>
      </c>
      <c r="T118" s="33" t="s">
        <v>461</v>
      </c>
      <c r="U118" s="83" t="s">
        <v>462</v>
      </c>
      <c r="V118" t="str">
        <f t="shared" si="1"/>
        <v>attribute</v>
      </c>
      <c r="W118" t="str">
        <f>TRIM(INDEX(_xlfn.TEXTSPLIT(Table326[[#This Row],[attribute_name PT (rascunho)]],"|"), 1,1))</f>
        <v>Temperatura - Linha Principal de Óleo Lubrificante</v>
      </c>
      <c r="X118" t="str">
        <f>IFERROR(TRIM(INDEX(_xlfn.TEXTSPLIT(Table326[[#This Row],[attribute_name]],"|"), 1,2)), "")</f>
        <v/>
      </c>
      <c r="Y118" t="b" cm="1">
        <f t="array" ref="Y118">IF(ISERROR(IF(Table326[[#This Row],[type]]="subattribute", VLOOKUP(Table326[[#This Row],[Template]]&amp;Table326[[#This Row],[parent_attribute]],_xlfn._xlws.FILTER(Table326[[#All],[concat]], Table326[[#All],[type]]="attribute"),1, FALSE), TRUE)), FALSE, TRUE)</f>
        <v>1</v>
      </c>
    </row>
    <row r="119" spans="1:25" ht="14.4" hidden="1">
      <c r="A119" t="str">
        <f>Table326[[#This Row],[Template]]&amp;Table326[[#This Row],[parent_attribute]]</f>
        <v>Compressor Centrífugo BásicoTemperatura - Linha Principal de Óleo Lubrificante</v>
      </c>
      <c r="B119" t="s">
        <v>2904</v>
      </c>
      <c r="C119" s="10" t="s">
        <v>2905</v>
      </c>
      <c r="D119" t="s">
        <v>2906</v>
      </c>
      <c r="E119" t="s">
        <v>2907</v>
      </c>
      <c r="F119" t="s">
        <v>2873</v>
      </c>
      <c r="I119" t="s">
        <v>958</v>
      </c>
      <c r="J119" t="s">
        <v>955</v>
      </c>
      <c r="K119" t="str">
        <f>VLOOKUP(Table326[[#This Row],[attribute_name EN2]],'Tradução Atributos'!$A$1:$B$67,2,0)</f>
        <v>Temperatura - Linha Principal de Óleo Lubrificante</v>
      </c>
      <c r="L119" t="s">
        <v>2928</v>
      </c>
      <c r="M119" t="s">
        <v>2929</v>
      </c>
      <c r="N119" t="s">
        <v>3044</v>
      </c>
      <c r="O119" t="s">
        <v>3044</v>
      </c>
      <c r="P119" t="str">
        <f>_xlfn.CONCAT(Table326[[#This Row],[Equipamento]],Table326[[#This Row],[attribute_name]])</f>
        <v>FRADE-CAE-1340/1345 (LP/IP Compressor Trem 1)Temperatura - Linha Principal de Óleo Lubrificante|Hi</v>
      </c>
      <c r="Q119" s="33">
        <v>55</v>
      </c>
      <c r="R119" s="52" t="s">
        <v>753</v>
      </c>
      <c r="S119">
        <v>1</v>
      </c>
      <c r="T119" s="52" t="s">
        <v>736</v>
      </c>
      <c r="U119" s="83"/>
      <c r="V119" t="str">
        <f t="shared" si="1"/>
        <v>subattribute</v>
      </c>
      <c r="W119" t="str">
        <f>TRIM(INDEX(_xlfn.TEXTSPLIT(Table326[[#This Row],[attribute_name PT (rascunho)]],"|"), 1,1))</f>
        <v>Temperatura - Linha Principal de Óleo Lubrificante</v>
      </c>
      <c r="X119" t="str">
        <f>IFERROR(TRIM(INDEX(_xlfn.TEXTSPLIT(Table326[[#This Row],[attribute_name]],"|"), 1,2)), "")</f>
        <v>Hi</v>
      </c>
      <c r="Y119" t="b" cm="1">
        <f t="array" ref="Y119">IF(ISERROR(IF(Table326[[#This Row],[type]]="subattribute", VLOOKUP(Table326[[#This Row],[Template]]&amp;Table326[[#This Row],[parent_attribute]],_xlfn._xlws.FILTER(Table326[[#All],[concat]], Table326[[#All],[type]]="attribute"),1, FALSE), TRUE)), FALSE, TRUE)</f>
        <v>1</v>
      </c>
    </row>
    <row r="120" spans="1:25" ht="14.4" hidden="1">
      <c r="A120" t="str">
        <f>Table326[[#This Row],[Template]]&amp;Table326[[#This Row],[parent_attribute]]</f>
        <v>Compressor Centrífugo BásicoTemperatura - Linha Principal de Óleo Lubrificante</v>
      </c>
      <c r="B120" t="s">
        <v>2904</v>
      </c>
      <c r="C120" s="10" t="s">
        <v>2905</v>
      </c>
      <c r="D120" t="s">
        <v>2906</v>
      </c>
      <c r="E120" t="s">
        <v>2907</v>
      </c>
      <c r="F120" t="s">
        <v>2873</v>
      </c>
      <c r="I120" t="s">
        <v>961</v>
      </c>
      <c r="J120" t="s">
        <v>955</v>
      </c>
      <c r="K120" t="str">
        <f>VLOOKUP(Table326[[#This Row],[attribute_name EN2]],'Tradução Atributos'!$A$1:$B$67,2,0)</f>
        <v>Temperatura - Linha Principal de Óleo Lubrificante</v>
      </c>
      <c r="L120" t="s">
        <v>2928</v>
      </c>
      <c r="M120" t="s">
        <v>2930</v>
      </c>
      <c r="N120" t="s">
        <v>3045</v>
      </c>
      <c r="O120" t="s">
        <v>3045</v>
      </c>
      <c r="P120" t="str">
        <f>_xlfn.CONCAT(Table326[[#This Row],[Equipamento]],Table326[[#This Row],[attribute_name]])</f>
        <v>FRADE-CAE-1340/1345 (LP/IP Compressor Trem 1)Temperatura - Linha Principal de Óleo Lubrificante|HiHi</v>
      </c>
      <c r="Q120" s="33"/>
      <c r="R120" s="33" t="s">
        <v>753</v>
      </c>
      <c r="S120">
        <v>1</v>
      </c>
      <c r="T120" s="33" t="s">
        <v>736</v>
      </c>
      <c r="U120" s="10"/>
      <c r="V120" t="str">
        <f t="shared" si="1"/>
        <v>subattribute</v>
      </c>
      <c r="W120" t="str">
        <f>TRIM(INDEX(_xlfn.TEXTSPLIT(Table326[[#This Row],[attribute_name PT (rascunho)]],"|"), 1,1))</f>
        <v>Temperatura - Linha Principal de Óleo Lubrificante</v>
      </c>
      <c r="X120" t="str">
        <f>IFERROR(TRIM(INDEX(_xlfn.TEXTSPLIT(Table326[[#This Row],[attribute_name]],"|"), 1,2)), "")</f>
        <v>HiHi</v>
      </c>
      <c r="Y120" t="b" cm="1">
        <f t="array" ref="Y120">IF(ISERROR(IF(Table326[[#This Row],[type]]="subattribute", VLOOKUP(Table326[[#This Row],[Template]]&amp;Table326[[#This Row],[parent_attribute]],_xlfn._xlws.FILTER(Table326[[#All],[concat]], Table326[[#All],[type]]="attribute"),1, FALSE), TRUE)), FALSE, TRUE)</f>
        <v>1</v>
      </c>
    </row>
    <row r="121" spans="1:25" ht="14.4" hidden="1">
      <c r="A121" t="str">
        <f>Table326[[#This Row],[Template]]&amp;Table326[[#This Row],[parent_attribute]]</f>
        <v>Compressor Centrífugo BásicoTemperatura - Linha Principal de Óleo Lubrificante</v>
      </c>
      <c r="B121" t="s">
        <v>2904</v>
      </c>
      <c r="C121" s="10" t="s">
        <v>2905</v>
      </c>
      <c r="D121" t="s">
        <v>2906</v>
      </c>
      <c r="E121" t="s">
        <v>2907</v>
      </c>
      <c r="F121" t="s">
        <v>2873</v>
      </c>
      <c r="I121" t="s">
        <v>964</v>
      </c>
      <c r="J121" t="s">
        <v>955</v>
      </c>
      <c r="K121" t="str">
        <f>VLOOKUP(Table326[[#This Row],[attribute_name EN2]],'Tradução Atributos'!$A$1:$B$67,2,0)</f>
        <v>Temperatura - Linha Principal de Óleo Lubrificante</v>
      </c>
      <c r="L121" t="s">
        <v>2928</v>
      </c>
      <c r="M121" t="s">
        <v>2931</v>
      </c>
      <c r="N121" t="s">
        <v>3046</v>
      </c>
      <c r="O121" t="s">
        <v>3046</v>
      </c>
      <c r="P121" t="str">
        <f>_xlfn.CONCAT(Table326[[#This Row],[Equipamento]],Table326[[#This Row],[attribute_name]])</f>
        <v>FRADE-CAE-1340/1345 (LP/IP Compressor Trem 1)Temperatura - Linha Principal de Óleo Lubrificante|Lo</v>
      </c>
      <c r="Q121" s="33">
        <v>30</v>
      </c>
      <c r="R121" s="52" t="s">
        <v>753</v>
      </c>
      <c r="S121">
        <v>1</v>
      </c>
      <c r="T121" s="52" t="s">
        <v>736</v>
      </c>
      <c r="U121" s="83"/>
      <c r="V121" t="str">
        <f t="shared" si="1"/>
        <v>subattribute</v>
      </c>
      <c r="W121" t="str">
        <f>TRIM(INDEX(_xlfn.TEXTSPLIT(Table326[[#This Row],[attribute_name PT (rascunho)]],"|"), 1,1))</f>
        <v>Temperatura - Linha Principal de Óleo Lubrificante</v>
      </c>
      <c r="X121" t="str">
        <f>IFERROR(TRIM(INDEX(_xlfn.TEXTSPLIT(Table326[[#This Row],[attribute_name]],"|"), 1,2)), "")</f>
        <v>Lo</v>
      </c>
      <c r="Y121" t="b" cm="1">
        <f t="array" ref="Y121">IF(ISERROR(IF(Table326[[#This Row],[type]]="subattribute", VLOOKUP(Table326[[#This Row],[Template]]&amp;Table326[[#This Row],[parent_attribute]],_xlfn._xlws.FILTER(Table326[[#All],[concat]], Table326[[#All],[type]]="attribute"),1, FALSE), TRUE)), FALSE, TRUE)</f>
        <v>1</v>
      </c>
    </row>
    <row r="122" spans="1:25" ht="14.4" hidden="1">
      <c r="A122" t="str">
        <f>Table326[[#This Row],[Template]]&amp;Table326[[#This Row],[parent_attribute]]</f>
        <v>Compressor Centrífugo BásicoTemperatura - Linha Principal de Óleo Lubrificante</v>
      </c>
      <c r="B122" t="s">
        <v>2904</v>
      </c>
      <c r="C122" s="10" t="s">
        <v>2905</v>
      </c>
      <c r="D122" t="s">
        <v>2906</v>
      </c>
      <c r="E122" t="s">
        <v>2907</v>
      </c>
      <c r="F122" t="s">
        <v>2873</v>
      </c>
      <c r="I122" t="s">
        <v>967</v>
      </c>
      <c r="J122" t="s">
        <v>955</v>
      </c>
      <c r="K122" t="str">
        <f>VLOOKUP(Table326[[#This Row],[attribute_name EN2]],'Tradução Atributos'!$A$1:$B$67,2,0)</f>
        <v>Temperatura - Linha Principal de Óleo Lubrificante</v>
      </c>
      <c r="L122" t="s">
        <v>2928</v>
      </c>
      <c r="M122" t="s">
        <v>2932</v>
      </c>
      <c r="N122" t="s">
        <v>3047</v>
      </c>
      <c r="O122" t="s">
        <v>3047</v>
      </c>
      <c r="P122" t="str">
        <f>_xlfn.CONCAT(Table326[[#This Row],[Equipamento]],Table326[[#This Row],[attribute_name]])</f>
        <v>FRADE-CAE-1340/1345 (LP/IP Compressor Trem 1)Temperatura - Linha Principal de Óleo Lubrificante|LoLo</v>
      </c>
      <c r="Q122" s="33"/>
      <c r="R122" s="33" t="s">
        <v>753</v>
      </c>
      <c r="S122">
        <v>1</v>
      </c>
      <c r="T122" s="33" t="s">
        <v>736</v>
      </c>
      <c r="U122" s="10"/>
      <c r="V122" t="str">
        <f t="shared" si="1"/>
        <v>subattribute</v>
      </c>
      <c r="W122" t="str">
        <f>TRIM(INDEX(_xlfn.TEXTSPLIT(Table326[[#This Row],[attribute_name PT (rascunho)]],"|"), 1,1))</f>
        <v>Temperatura - Linha Principal de Óleo Lubrificante</v>
      </c>
      <c r="X122" t="str">
        <f>IFERROR(TRIM(INDEX(_xlfn.TEXTSPLIT(Table326[[#This Row],[attribute_name]],"|"), 1,2)), "")</f>
        <v>LoLo</v>
      </c>
      <c r="Y122" t="b" cm="1">
        <f t="array" ref="Y122">IF(ISERROR(IF(Table326[[#This Row],[type]]="subattribute", VLOOKUP(Table326[[#This Row],[Template]]&amp;Table326[[#This Row],[parent_attribute]],_xlfn._xlws.FILTER(Table326[[#All],[concat]], Table326[[#All],[type]]="attribute"),1, FALSE), TRUE)), FALSE, TRUE)</f>
        <v>1</v>
      </c>
    </row>
    <row r="123" spans="1:25" ht="14.4" hidden="1">
      <c r="A123" t="str">
        <f>Table326[[#This Row],[Template]]&amp;Table326[[#This Row],[parent_attribute]]</f>
        <v>Compressor Centrífugo BásicoTemperatura - Linha Principal de Óleo Lubrificante</v>
      </c>
      <c r="B123" t="s">
        <v>2904</v>
      </c>
      <c r="C123" s="10" t="s">
        <v>2905</v>
      </c>
      <c r="D123" t="s">
        <v>2906</v>
      </c>
      <c r="E123" t="s">
        <v>2907</v>
      </c>
      <c r="F123" t="s">
        <v>2873</v>
      </c>
      <c r="I123" t="s">
        <v>970</v>
      </c>
      <c r="J123" t="s">
        <v>955</v>
      </c>
      <c r="K123" t="str">
        <f>VLOOKUP(Table326[[#This Row],[attribute_name EN2]],'Tradução Atributos'!$A$1:$B$67,2,0)</f>
        <v>Temperatura - Linha Principal de Óleo Lubrificante</v>
      </c>
      <c r="L123" t="s">
        <v>2928</v>
      </c>
      <c r="M123" t="s">
        <v>2934</v>
      </c>
      <c r="N123" t="s">
        <v>3048</v>
      </c>
      <c r="O123" t="s">
        <v>3049</v>
      </c>
      <c r="P123" t="str">
        <f>_xlfn.CONCAT(Table326[[#This Row],[Equipamento]],Table326[[#This Row],[attribute_name]])</f>
        <v>FRADE-CAE-1340/1345 (LP/IP Compressor Trem 1)Temperatura - Linha Principal de Óleo Lubrificante|Pre-alarm Hi</v>
      </c>
      <c r="Q123" s="10">
        <v>49.5</v>
      </c>
      <c r="R123" s="52" t="s">
        <v>753</v>
      </c>
      <c r="S123">
        <v>1</v>
      </c>
      <c r="T123" s="52" t="s">
        <v>736</v>
      </c>
      <c r="U123" s="83"/>
      <c r="V123" t="str">
        <f t="shared" si="1"/>
        <v>subattribute</v>
      </c>
      <c r="W123" t="str">
        <f>TRIM(INDEX(_xlfn.TEXTSPLIT(Table326[[#This Row],[attribute_name PT (rascunho)]],"|"), 1,1))</f>
        <v>Temperatura - Linha Principal de Óleo Lubrificante</v>
      </c>
      <c r="X123" t="str">
        <f>IFERROR(TRIM(INDEX(_xlfn.TEXTSPLIT(Table326[[#This Row],[attribute_name]],"|"), 1,2)), "")</f>
        <v>Pre-alarm Hi</v>
      </c>
      <c r="Y123" t="b" cm="1">
        <f t="array" ref="Y123">IF(ISERROR(IF(Table326[[#This Row],[type]]="subattribute", VLOOKUP(Table326[[#This Row],[Template]]&amp;Table326[[#This Row],[parent_attribute]],_xlfn._xlws.FILTER(Table326[[#All],[concat]], Table326[[#All],[type]]="attribute"),1, FALSE), TRUE)), FALSE, TRUE)</f>
        <v>1</v>
      </c>
    </row>
    <row r="124" spans="1:25" ht="14.4" hidden="1">
      <c r="A124" t="str">
        <f>Table326[[#This Row],[Template]]&amp;Table326[[#This Row],[parent_attribute]]</f>
        <v>Compressor Centrífugo BásicoTemperatura - Linha Principal de Óleo Lubrificante</v>
      </c>
      <c r="B124" t="s">
        <v>2904</v>
      </c>
      <c r="C124" s="10" t="s">
        <v>2905</v>
      </c>
      <c r="D124" t="s">
        <v>2906</v>
      </c>
      <c r="E124" t="s">
        <v>2907</v>
      </c>
      <c r="F124" t="s">
        <v>2873</v>
      </c>
      <c r="I124" t="s">
        <v>973</v>
      </c>
      <c r="J124" t="s">
        <v>955</v>
      </c>
      <c r="K124" t="str">
        <f>VLOOKUP(Table326[[#This Row],[attribute_name EN2]],'Tradução Atributos'!$A$1:$B$67,2,0)</f>
        <v>Temperatura - Linha Principal de Óleo Lubrificante</v>
      </c>
      <c r="L124" t="s">
        <v>2928</v>
      </c>
      <c r="M124" t="s">
        <v>2936</v>
      </c>
      <c r="N124" t="s">
        <v>3050</v>
      </c>
      <c r="O124" t="s">
        <v>3051</v>
      </c>
      <c r="P124" t="str">
        <f>_xlfn.CONCAT(Table326[[#This Row],[Equipamento]],Table326[[#This Row],[attribute_name]])</f>
        <v>FRADE-CAE-1340/1345 (LP/IP Compressor Trem 1)Temperatura - Linha Principal de Óleo Lubrificante|Pre-alarm Lo</v>
      </c>
      <c r="Q124" s="33">
        <v>33</v>
      </c>
      <c r="R124" s="33" t="s">
        <v>753</v>
      </c>
      <c r="S124">
        <v>1</v>
      </c>
      <c r="T124" s="33" t="s">
        <v>736</v>
      </c>
      <c r="U124" s="10"/>
      <c r="V124" t="str">
        <f t="shared" si="1"/>
        <v>subattribute</v>
      </c>
      <c r="W124" t="str">
        <f>TRIM(INDEX(_xlfn.TEXTSPLIT(Table326[[#This Row],[attribute_name PT (rascunho)]],"|"), 1,1))</f>
        <v>Temperatura - Linha Principal de Óleo Lubrificante</v>
      </c>
      <c r="X124" t="str">
        <f>IFERROR(TRIM(INDEX(_xlfn.TEXTSPLIT(Table326[[#This Row],[attribute_name]],"|"), 1,2)), "")</f>
        <v>Pre-alarm Lo</v>
      </c>
      <c r="Y124" t="b" cm="1">
        <f t="array" ref="Y124">IF(ISERROR(IF(Table326[[#This Row],[type]]="subattribute", VLOOKUP(Table326[[#This Row],[Template]]&amp;Table326[[#This Row],[parent_attribute]],_xlfn._xlws.FILTER(Table326[[#All],[concat]], Table326[[#All],[type]]="attribute"),1, FALSE), TRUE)), FALSE, TRUE)</f>
        <v>1</v>
      </c>
    </row>
    <row r="125" spans="1:25" ht="14.4" hidden="1">
      <c r="A125" t="str">
        <f>Table326[[#This Row],[Template]]&amp;Table326[[#This Row],[parent_attribute]]</f>
        <v>Compressor Centrífugo BásicoTemperatura - Mancal Axial da Engrenagem Lado Externo (1)</v>
      </c>
      <c r="B125" t="s">
        <v>2904</v>
      </c>
      <c r="C125" s="10" t="s">
        <v>2905</v>
      </c>
      <c r="D125" t="s">
        <v>2906</v>
      </c>
      <c r="E125" t="s">
        <v>2907</v>
      </c>
      <c r="F125" t="s">
        <v>2873</v>
      </c>
      <c r="I125" t="s">
        <v>1663</v>
      </c>
      <c r="J125" t="s">
        <v>1663</v>
      </c>
      <c r="K125" t="str">
        <f>VLOOKUP(Table326[[#This Row],[attribute_name EN2]],'Tradução Atributos'!$A$1:$B$67,2,0)</f>
        <v>Temperatura - Mancal Axial da Engrenagem Lado Externo (1)</v>
      </c>
      <c r="N125" t="s">
        <v>3052</v>
      </c>
      <c r="O125" t="s">
        <v>3052</v>
      </c>
      <c r="P125" t="str">
        <f>_xlfn.CONCAT(Table326[[#This Row],[Equipamento]],Table326[[#This Row],[attribute_name]])</f>
        <v>FRADE-CAE-1340/1345 (LP/IP Compressor Trem 1)Temperatura - Mancal Axial da Engrenagem Lado Externo (1)</v>
      </c>
      <c r="Q125" s="33" t="s">
        <v>1664</v>
      </c>
      <c r="R125" s="33" t="s">
        <v>49</v>
      </c>
      <c r="S125">
        <v>1</v>
      </c>
      <c r="T125" s="33" t="s">
        <v>474</v>
      </c>
      <c r="U125" s="10" t="s">
        <v>475</v>
      </c>
      <c r="V125" t="str">
        <f t="shared" si="1"/>
        <v>attribute</v>
      </c>
      <c r="W125" t="str">
        <f>TRIM(INDEX(_xlfn.TEXTSPLIT(Table326[[#This Row],[attribute_name PT (rascunho)]],"|"), 1,1))</f>
        <v>Temperatura - Mancal Axial da Engrenagem Lado Externo (1)</v>
      </c>
      <c r="X125" t="str">
        <f>IFERROR(TRIM(INDEX(_xlfn.TEXTSPLIT(Table326[[#This Row],[attribute_name]],"|"), 1,2)), "")</f>
        <v/>
      </c>
      <c r="Y125" t="b" cm="1">
        <f t="array" ref="Y125">IF(ISERROR(IF(Table326[[#This Row],[type]]="subattribute", VLOOKUP(Table326[[#This Row],[Template]]&amp;Table326[[#This Row],[parent_attribute]],_xlfn._xlws.FILTER(Table326[[#All],[concat]], Table326[[#All],[type]]="attribute"),1, FALSE), TRUE)), FALSE, TRUE)</f>
        <v>1</v>
      </c>
    </row>
    <row r="126" spans="1:25" ht="14.4" hidden="1">
      <c r="A126" t="str">
        <f>Table326[[#This Row],[Template]]&amp;Table326[[#This Row],[parent_attribute]]</f>
        <v>Compressor Centrífugo BásicoTemperatura - Mancal Axial da Engrenagem Lado Externo (1)</v>
      </c>
      <c r="B126" t="s">
        <v>2904</v>
      </c>
      <c r="C126" s="10" t="s">
        <v>2905</v>
      </c>
      <c r="D126" t="s">
        <v>2906</v>
      </c>
      <c r="E126" t="s">
        <v>2907</v>
      </c>
      <c r="F126" t="s">
        <v>2873</v>
      </c>
      <c r="I126" t="s">
        <v>1665</v>
      </c>
      <c r="J126" t="s">
        <v>1663</v>
      </c>
      <c r="K126" t="str">
        <f>VLOOKUP(Table326[[#This Row],[attribute_name EN2]],'Tradução Atributos'!$A$1:$B$67,2,0)</f>
        <v>Temperatura - Mancal Axial da Engrenagem Lado Externo (1)</v>
      </c>
      <c r="L126" t="s">
        <v>2928</v>
      </c>
      <c r="M126" t="s">
        <v>2929</v>
      </c>
      <c r="N126" t="s">
        <v>1052</v>
      </c>
      <c r="O126" t="s">
        <v>1052</v>
      </c>
      <c r="P126" t="str">
        <f>_xlfn.CONCAT(Table326[[#This Row],[Equipamento]],Table326[[#This Row],[attribute_name]])</f>
        <v>FRADE-CAE-1340/1345 (LP/IP Compressor Trem 1)Temperatura - Mancal Axial da Engrenagem Lado Externo (1)|Hi</v>
      </c>
      <c r="Q126" s="32">
        <v>80</v>
      </c>
      <c r="R126" s="52" t="s">
        <v>49</v>
      </c>
      <c r="S126">
        <v>1</v>
      </c>
      <c r="T126" s="52" t="s">
        <v>736</v>
      </c>
      <c r="U126" s="83"/>
      <c r="V126" t="str">
        <f t="shared" si="1"/>
        <v>subattribute</v>
      </c>
      <c r="W126" t="str">
        <f>TRIM(INDEX(_xlfn.TEXTSPLIT(Table326[[#This Row],[attribute_name PT (rascunho)]],"|"), 1,1))</f>
        <v>Temperatura - Mancal Axial da Engrenagem Lado Externo (1)</v>
      </c>
      <c r="X126" t="str">
        <f>IFERROR(TRIM(INDEX(_xlfn.TEXTSPLIT(Table326[[#This Row],[attribute_name]],"|"), 1,2)), "")</f>
        <v>Hi</v>
      </c>
      <c r="Y126" t="b" cm="1">
        <f t="array" ref="Y126">IF(ISERROR(IF(Table326[[#This Row],[type]]="subattribute", VLOOKUP(Table326[[#This Row],[Template]]&amp;Table326[[#This Row],[parent_attribute]],_xlfn._xlws.FILTER(Table326[[#All],[concat]], Table326[[#All],[type]]="attribute"),1, FALSE), TRUE)), FALSE, TRUE)</f>
        <v>1</v>
      </c>
    </row>
    <row r="127" spans="1:25" ht="14.4" hidden="1">
      <c r="A127" t="str">
        <f>Table326[[#This Row],[Template]]&amp;Table326[[#This Row],[parent_attribute]]</f>
        <v>Compressor Centrífugo BásicoTemperatura - Mancal Axial da Engrenagem Lado Externo (1)</v>
      </c>
      <c r="B127" t="s">
        <v>2904</v>
      </c>
      <c r="C127" s="10" t="s">
        <v>2905</v>
      </c>
      <c r="D127" t="s">
        <v>2906</v>
      </c>
      <c r="E127" t="s">
        <v>2907</v>
      </c>
      <c r="F127" t="s">
        <v>2873</v>
      </c>
      <c r="I127" t="s">
        <v>1666</v>
      </c>
      <c r="J127" t="s">
        <v>1663</v>
      </c>
      <c r="K127" t="str">
        <f>VLOOKUP(Table326[[#This Row],[attribute_name EN2]],'Tradução Atributos'!$A$1:$B$67,2,0)</f>
        <v>Temperatura - Mancal Axial da Engrenagem Lado Externo (1)</v>
      </c>
      <c r="L127" t="s">
        <v>2928</v>
      </c>
      <c r="M127" t="s">
        <v>2930</v>
      </c>
      <c r="N127" t="s">
        <v>1054</v>
      </c>
      <c r="O127" t="s">
        <v>1054</v>
      </c>
      <c r="P127" t="str">
        <f>_xlfn.CONCAT(Table326[[#This Row],[Equipamento]],Table326[[#This Row],[attribute_name]])</f>
        <v>FRADE-CAE-1340/1345 (LP/IP Compressor Trem 1)Temperatura - Mancal Axial da Engrenagem Lado Externo (1)|HiHi</v>
      </c>
      <c r="Q127" s="33">
        <v>85</v>
      </c>
      <c r="R127" s="33" t="s">
        <v>49</v>
      </c>
      <c r="S127">
        <v>1</v>
      </c>
      <c r="T127" s="33" t="s">
        <v>736</v>
      </c>
      <c r="U127" s="10"/>
      <c r="V127" t="str">
        <f t="shared" si="1"/>
        <v>subattribute</v>
      </c>
      <c r="W127" t="str">
        <f>TRIM(INDEX(_xlfn.TEXTSPLIT(Table326[[#This Row],[attribute_name PT (rascunho)]],"|"), 1,1))</f>
        <v>Temperatura - Mancal Axial da Engrenagem Lado Externo (1)</v>
      </c>
      <c r="X127" t="str">
        <f>IFERROR(TRIM(INDEX(_xlfn.TEXTSPLIT(Table326[[#This Row],[attribute_name]],"|"), 1,2)), "")</f>
        <v>HiHi</v>
      </c>
      <c r="Y127" t="b" cm="1">
        <f t="array" ref="Y127">IF(ISERROR(IF(Table326[[#This Row],[type]]="subattribute", VLOOKUP(Table326[[#This Row],[Template]]&amp;Table326[[#This Row],[parent_attribute]],_xlfn._xlws.FILTER(Table326[[#All],[concat]], Table326[[#All],[type]]="attribute"),1, FALSE), TRUE)), FALSE, TRUE)</f>
        <v>1</v>
      </c>
    </row>
    <row r="128" spans="1:25" ht="14.4" hidden="1">
      <c r="A128" t="str">
        <f>Table326[[#This Row],[Template]]&amp;Table326[[#This Row],[parent_attribute]]</f>
        <v>Compressor Centrífugo BásicoTemperatura - Mancal Axial da Engrenagem Lado Externo (1)</v>
      </c>
      <c r="B128" t="s">
        <v>2904</v>
      </c>
      <c r="C128" s="10" t="s">
        <v>2905</v>
      </c>
      <c r="D128" t="s">
        <v>2906</v>
      </c>
      <c r="E128" t="s">
        <v>2907</v>
      </c>
      <c r="F128" t="s">
        <v>2873</v>
      </c>
      <c r="I128" t="s">
        <v>1667</v>
      </c>
      <c r="J128" t="s">
        <v>1663</v>
      </c>
      <c r="K128" t="str">
        <f>VLOOKUP(Table326[[#This Row],[attribute_name EN2]],'Tradução Atributos'!$A$1:$B$67,2,0)</f>
        <v>Temperatura - Mancal Axial da Engrenagem Lado Externo (1)</v>
      </c>
      <c r="L128" t="s">
        <v>2928</v>
      </c>
      <c r="M128" t="s">
        <v>2934</v>
      </c>
      <c r="N128" t="s">
        <v>1056</v>
      </c>
      <c r="O128" t="s">
        <v>3053</v>
      </c>
      <c r="P128" t="str">
        <f>_xlfn.CONCAT(Table326[[#This Row],[Equipamento]],Table326[[#This Row],[attribute_name]])</f>
        <v>FRADE-CAE-1340/1345 (LP/IP Compressor Trem 1)Temperatura - Mancal Axial da Engrenagem Lado Externo (1)|Pre-alarm Hi</v>
      </c>
      <c r="Q128" s="33">
        <v>75</v>
      </c>
      <c r="R128" s="52" t="s">
        <v>49</v>
      </c>
      <c r="S128">
        <v>1</v>
      </c>
      <c r="T128" s="52" t="s">
        <v>736</v>
      </c>
      <c r="U128" s="83"/>
      <c r="V128" t="str">
        <f t="shared" si="1"/>
        <v>subattribute</v>
      </c>
      <c r="W128" t="str">
        <f>TRIM(INDEX(_xlfn.TEXTSPLIT(Table326[[#This Row],[attribute_name PT (rascunho)]],"|"), 1,1))</f>
        <v>Temperatura - Mancal Axial da Engrenagem Lado Externo (1)</v>
      </c>
      <c r="X128" t="str">
        <f>IFERROR(TRIM(INDEX(_xlfn.TEXTSPLIT(Table326[[#This Row],[attribute_name]],"|"), 1,2)), "")</f>
        <v>Pre-alarm Hi</v>
      </c>
      <c r="Y128" t="b" cm="1">
        <f t="array" ref="Y128">IF(ISERROR(IF(Table326[[#This Row],[type]]="subattribute", VLOOKUP(Table326[[#This Row],[Template]]&amp;Table326[[#This Row],[parent_attribute]],_xlfn._xlws.FILTER(Table326[[#All],[concat]], Table326[[#All],[type]]="attribute"),1, FALSE), TRUE)), FALSE, TRUE)</f>
        <v>1</v>
      </c>
    </row>
    <row r="129" spans="1:25" ht="14.4" hidden="1">
      <c r="A129" t="str">
        <f>Table326[[#This Row],[Template]]&amp;Table326[[#This Row],[parent_attribute]]</f>
        <v>Compressor Centrífugo BásicoTemperatura - Mancal Axial da Engrenagem Lado Externo (2)</v>
      </c>
      <c r="B129" t="s">
        <v>2904</v>
      </c>
      <c r="C129" s="10" t="s">
        <v>2905</v>
      </c>
      <c r="D129" t="s">
        <v>2906</v>
      </c>
      <c r="E129" t="s">
        <v>2907</v>
      </c>
      <c r="F129" t="s">
        <v>2873</v>
      </c>
      <c r="I129" t="s">
        <v>1668</v>
      </c>
      <c r="J129" t="s">
        <v>1668</v>
      </c>
      <c r="K129" t="str">
        <f>VLOOKUP(Table326[[#This Row],[attribute_name EN2]],'Tradução Atributos'!$A$1:$B$67,2,0)</f>
        <v>Temperatura - Mancal Axial da Engrenagem Lado Externo (2)</v>
      </c>
      <c r="N129" t="s">
        <v>3054</v>
      </c>
      <c r="O129" t="s">
        <v>3054</v>
      </c>
      <c r="P129" t="str">
        <f>_xlfn.CONCAT(Table326[[#This Row],[Equipamento]],Table326[[#This Row],[attribute_name]])</f>
        <v>FRADE-CAE-1340/1345 (LP/IP Compressor Trem 1)Temperatura - Mancal Axial da Engrenagem Lado Externo (2)</v>
      </c>
      <c r="Q129" s="33" t="s">
        <v>1669</v>
      </c>
      <c r="R129" s="33" t="s">
        <v>49</v>
      </c>
      <c r="S129">
        <v>1</v>
      </c>
      <c r="T129" s="33" t="s">
        <v>474</v>
      </c>
      <c r="U129" s="10" t="s">
        <v>475</v>
      </c>
      <c r="V129" t="str">
        <f t="shared" si="1"/>
        <v>attribute</v>
      </c>
      <c r="W129" t="str">
        <f>TRIM(INDEX(_xlfn.TEXTSPLIT(Table326[[#This Row],[attribute_name PT (rascunho)]],"|"), 1,1))</f>
        <v>Temperatura - Mancal Axial da Engrenagem Lado Externo (2)</v>
      </c>
      <c r="X129" t="str">
        <f>IFERROR(TRIM(INDEX(_xlfn.TEXTSPLIT(Table326[[#This Row],[attribute_name]],"|"), 1,2)), "")</f>
        <v/>
      </c>
      <c r="Y129" t="b" cm="1">
        <f t="array" ref="Y129">IF(ISERROR(IF(Table326[[#This Row],[type]]="subattribute", VLOOKUP(Table326[[#This Row],[Template]]&amp;Table326[[#This Row],[parent_attribute]],_xlfn._xlws.FILTER(Table326[[#All],[concat]], Table326[[#All],[type]]="attribute"),1, FALSE), TRUE)), FALSE, TRUE)</f>
        <v>1</v>
      </c>
    </row>
    <row r="130" spans="1:25" ht="14.4" hidden="1">
      <c r="A130" t="str">
        <f>Table326[[#This Row],[Template]]&amp;Table326[[#This Row],[parent_attribute]]</f>
        <v>Compressor Centrífugo BásicoTemperatura - Mancal Axial da Engrenagem Lado Externo (2)</v>
      </c>
      <c r="B130" t="s">
        <v>2904</v>
      </c>
      <c r="C130" s="10" t="s">
        <v>2905</v>
      </c>
      <c r="D130" t="s">
        <v>2906</v>
      </c>
      <c r="E130" t="s">
        <v>2907</v>
      </c>
      <c r="F130" t="s">
        <v>2873</v>
      </c>
      <c r="I130" t="s">
        <v>1670</v>
      </c>
      <c r="J130" t="s">
        <v>1668</v>
      </c>
      <c r="K130" t="str">
        <f>VLOOKUP(Table326[[#This Row],[attribute_name EN2]],'Tradução Atributos'!$A$1:$B$67,2,0)</f>
        <v>Temperatura - Mancal Axial da Engrenagem Lado Externo (2)</v>
      </c>
      <c r="L130" t="s">
        <v>2928</v>
      </c>
      <c r="M130" t="s">
        <v>2929</v>
      </c>
      <c r="N130" t="s">
        <v>1058</v>
      </c>
      <c r="O130" t="s">
        <v>1058</v>
      </c>
      <c r="P130" t="str">
        <f>_xlfn.CONCAT(Table326[[#This Row],[Equipamento]],Table326[[#This Row],[attribute_name]])</f>
        <v>FRADE-CAE-1340/1345 (LP/IP Compressor Trem 1)Temperatura - Mancal Axial da Engrenagem Lado Externo (2)|Hi</v>
      </c>
      <c r="Q130" s="33">
        <v>80</v>
      </c>
      <c r="R130" s="52" t="s">
        <v>49</v>
      </c>
      <c r="S130">
        <v>1</v>
      </c>
      <c r="T130" s="52" t="s">
        <v>736</v>
      </c>
      <c r="U130" s="83"/>
      <c r="V130" t="str">
        <f t="shared" ref="V130:V193" si="2">IFERROR(IF(FIND("|",N130),"subattribute", "attribute"), "attribute")</f>
        <v>subattribute</v>
      </c>
      <c r="W130" t="str">
        <f>TRIM(INDEX(_xlfn.TEXTSPLIT(Table326[[#This Row],[attribute_name PT (rascunho)]],"|"), 1,1))</f>
        <v>Temperatura - Mancal Axial da Engrenagem Lado Externo (2)</v>
      </c>
      <c r="X130" t="str">
        <f>IFERROR(TRIM(INDEX(_xlfn.TEXTSPLIT(Table326[[#This Row],[attribute_name]],"|"), 1,2)), "")</f>
        <v>Hi</v>
      </c>
      <c r="Y130" t="b" cm="1">
        <f t="array" ref="Y130">IF(ISERROR(IF(Table326[[#This Row],[type]]="subattribute", VLOOKUP(Table326[[#This Row],[Template]]&amp;Table326[[#This Row],[parent_attribute]],_xlfn._xlws.FILTER(Table326[[#All],[concat]], Table326[[#All],[type]]="attribute"),1, FALSE), TRUE)), FALSE, TRUE)</f>
        <v>1</v>
      </c>
    </row>
    <row r="131" spans="1:25" ht="14.4" hidden="1">
      <c r="A131" t="str">
        <f>Table326[[#This Row],[Template]]&amp;Table326[[#This Row],[parent_attribute]]</f>
        <v>Compressor Centrífugo BásicoTemperatura - Mancal Axial da Engrenagem Lado Externo (2)</v>
      </c>
      <c r="B131" t="s">
        <v>2904</v>
      </c>
      <c r="C131" s="10" t="s">
        <v>2905</v>
      </c>
      <c r="D131" t="s">
        <v>2906</v>
      </c>
      <c r="E131" t="s">
        <v>2907</v>
      </c>
      <c r="F131" t="s">
        <v>2873</v>
      </c>
      <c r="I131" t="s">
        <v>1671</v>
      </c>
      <c r="J131" t="s">
        <v>1668</v>
      </c>
      <c r="K131" t="str">
        <f>VLOOKUP(Table326[[#This Row],[attribute_name EN2]],'Tradução Atributos'!$A$1:$B$67,2,0)</f>
        <v>Temperatura - Mancal Axial da Engrenagem Lado Externo (2)</v>
      </c>
      <c r="L131" t="s">
        <v>2928</v>
      </c>
      <c r="M131" t="s">
        <v>2930</v>
      </c>
      <c r="N131" t="s">
        <v>1060</v>
      </c>
      <c r="O131" t="s">
        <v>1060</v>
      </c>
      <c r="P131" t="str">
        <f>_xlfn.CONCAT(Table326[[#This Row],[Equipamento]],Table326[[#This Row],[attribute_name]])</f>
        <v>FRADE-CAE-1340/1345 (LP/IP Compressor Trem 1)Temperatura - Mancal Axial da Engrenagem Lado Externo (2)|HiHi</v>
      </c>
      <c r="Q131" s="33">
        <v>85</v>
      </c>
      <c r="R131" s="33" t="s">
        <v>49</v>
      </c>
      <c r="S131">
        <v>1</v>
      </c>
      <c r="T131" s="33" t="s">
        <v>736</v>
      </c>
      <c r="U131" s="10"/>
      <c r="V131" t="str">
        <f t="shared" si="2"/>
        <v>subattribute</v>
      </c>
      <c r="W131" t="str">
        <f>TRIM(INDEX(_xlfn.TEXTSPLIT(Table326[[#This Row],[attribute_name PT (rascunho)]],"|"), 1,1))</f>
        <v>Temperatura - Mancal Axial da Engrenagem Lado Externo (2)</v>
      </c>
      <c r="X131" t="str">
        <f>IFERROR(TRIM(INDEX(_xlfn.TEXTSPLIT(Table326[[#This Row],[attribute_name]],"|"), 1,2)), "")</f>
        <v>HiHi</v>
      </c>
      <c r="Y131" t="b" cm="1">
        <f t="array" ref="Y131">IF(ISERROR(IF(Table326[[#This Row],[type]]="subattribute", VLOOKUP(Table326[[#This Row],[Template]]&amp;Table326[[#This Row],[parent_attribute]],_xlfn._xlws.FILTER(Table326[[#All],[concat]], Table326[[#All],[type]]="attribute"),1, FALSE), TRUE)), FALSE, TRUE)</f>
        <v>1</v>
      </c>
    </row>
    <row r="132" spans="1:25" ht="14.4" hidden="1">
      <c r="A132" t="str">
        <f>Table326[[#This Row],[Template]]&amp;Table326[[#This Row],[parent_attribute]]</f>
        <v>Compressor Centrífugo BásicoTemperatura - Mancal Axial da Engrenagem Lado Externo (2)</v>
      </c>
      <c r="B132" t="s">
        <v>2904</v>
      </c>
      <c r="C132" s="10" t="s">
        <v>2905</v>
      </c>
      <c r="D132" t="s">
        <v>2906</v>
      </c>
      <c r="E132" t="s">
        <v>2907</v>
      </c>
      <c r="F132" t="s">
        <v>2873</v>
      </c>
      <c r="I132" t="s">
        <v>1672</v>
      </c>
      <c r="J132" t="s">
        <v>1668</v>
      </c>
      <c r="K132" t="str">
        <f>VLOOKUP(Table326[[#This Row],[attribute_name EN2]],'Tradução Atributos'!$A$1:$B$67,2,0)</f>
        <v>Temperatura - Mancal Axial da Engrenagem Lado Externo (2)</v>
      </c>
      <c r="L132" t="s">
        <v>2928</v>
      </c>
      <c r="M132" t="s">
        <v>2934</v>
      </c>
      <c r="N132" t="s">
        <v>1062</v>
      </c>
      <c r="O132" t="s">
        <v>3055</v>
      </c>
      <c r="P132" t="str">
        <f>_xlfn.CONCAT(Table326[[#This Row],[Equipamento]],Table326[[#This Row],[attribute_name]])</f>
        <v>FRADE-CAE-1340/1345 (LP/IP Compressor Trem 1)Temperatura - Mancal Axial da Engrenagem Lado Externo (2)|Pre-alarm Hi</v>
      </c>
      <c r="Q132" s="33">
        <v>75</v>
      </c>
      <c r="R132" s="52" t="s">
        <v>49</v>
      </c>
      <c r="S132">
        <v>1</v>
      </c>
      <c r="T132" s="52" t="s">
        <v>736</v>
      </c>
      <c r="U132" s="83"/>
      <c r="V132" t="str">
        <f t="shared" si="2"/>
        <v>subattribute</v>
      </c>
      <c r="W132" t="str">
        <f>TRIM(INDEX(_xlfn.TEXTSPLIT(Table326[[#This Row],[attribute_name PT (rascunho)]],"|"), 1,1))</f>
        <v>Temperatura - Mancal Axial da Engrenagem Lado Externo (2)</v>
      </c>
      <c r="X132" t="str">
        <f>IFERROR(TRIM(INDEX(_xlfn.TEXTSPLIT(Table326[[#This Row],[attribute_name]],"|"), 1,2)), "")</f>
        <v>Pre-alarm Hi</v>
      </c>
      <c r="Y132" t="b" cm="1">
        <f t="array" ref="Y132">IF(ISERROR(IF(Table326[[#This Row],[type]]="subattribute", VLOOKUP(Table326[[#This Row],[Template]]&amp;Table326[[#This Row],[parent_attribute]],_xlfn._xlws.FILTER(Table326[[#All],[concat]], Table326[[#All],[type]]="attribute"),1, FALSE), TRUE)), FALSE, TRUE)</f>
        <v>1</v>
      </c>
    </row>
    <row r="133" spans="1:25" ht="14.4" hidden="1">
      <c r="A133" t="str">
        <f>Table326[[#This Row],[Template]]&amp;Table326[[#This Row],[parent_attribute]]</f>
        <v>Compressor Centrífugo BásicoTemperatura - Mancal Axial da Engrenagem Lado Interno (1)</v>
      </c>
      <c r="B133" t="s">
        <v>2904</v>
      </c>
      <c r="C133" s="10" t="s">
        <v>2905</v>
      </c>
      <c r="D133" t="s">
        <v>2906</v>
      </c>
      <c r="E133" t="s">
        <v>2907</v>
      </c>
      <c r="F133" t="s">
        <v>2873</v>
      </c>
      <c r="I133" t="s">
        <v>1653</v>
      </c>
      <c r="J133" t="s">
        <v>1653</v>
      </c>
      <c r="K133" t="str">
        <f>VLOOKUP(Table326[[#This Row],[attribute_name EN2]],'Tradução Atributos'!$A$1:$B$67,2,0)</f>
        <v>Temperatura - Mancal Axial da Engrenagem Lado Interno (1)</v>
      </c>
      <c r="N133" t="s">
        <v>3056</v>
      </c>
      <c r="O133" t="s">
        <v>3056</v>
      </c>
      <c r="P133" t="str">
        <f>_xlfn.CONCAT(Table326[[#This Row],[Equipamento]],Table326[[#This Row],[attribute_name]])</f>
        <v>FRADE-CAE-1340/1345 (LP/IP Compressor Trem 1)Temperatura - Mancal Axial da Engrenagem Lado Interno (1)</v>
      </c>
      <c r="Q133" s="33" t="s">
        <v>1654</v>
      </c>
      <c r="R133" s="33" t="s">
        <v>49</v>
      </c>
      <c r="S133">
        <v>1</v>
      </c>
      <c r="T133" s="33" t="s">
        <v>474</v>
      </c>
      <c r="U133" s="10" t="s">
        <v>475</v>
      </c>
      <c r="V133" t="str">
        <f t="shared" si="2"/>
        <v>attribute</v>
      </c>
      <c r="W133" t="str">
        <f>TRIM(INDEX(_xlfn.TEXTSPLIT(Table326[[#This Row],[attribute_name PT (rascunho)]],"|"), 1,1))</f>
        <v>Temperatura - Mancal Axial da Engrenagem Lado Interno (1)</v>
      </c>
      <c r="X133" t="str">
        <f>IFERROR(TRIM(INDEX(_xlfn.TEXTSPLIT(Table326[[#This Row],[attribute_name]],"|"), 1,2)), "")</f>
        <v/>
      </c>
      <c r="Y133" t="b" cm="1">
        <f t="array" ref="Y133">IF(ISERROR(IF(Table326[[#This Row],[type]]="subattribute", VLOOKUP(Table326[[#This Row],[Template]]&amp;Table326[[#This Row],[parent_attribute]],_xlfn._xlws.FILTER(Table326[[#All],[concat]], Table326[[#All],[type]]="attribute"),1, FALSE), TRUE)), FALSE, TRUE)</f>
        <v>1</v>
      </c>
    </row>
    <row r="134" spans="1:25" ht="14.4" hidden="1">
      <c r="A134" t="str">
        <f>Table326[[#This Row],[Template]]&amp;Table326[[#This Row],[parent_attribute]]</f>
        <v>Compressor Centrífugo BásicoTemperatura - Mancal Axial da Engrenagem Lado Interno (1)</v>
      </c>
      <c r="B134" t="s">
        <v>2904</v>
      </c>
      <c r="C134" s="10" t="s">
        <v>2905</v>
      </c>
      <c r="D134" t="s">
        <v>2906</v>
      </c>
      <c r="E134" t="s">
        <v>2907</v>
      </c>
      <c r="F134" t="s">
        <v>2873</v>
      </c>
      <c r="I134" t="s">
        <v>1655</v>
      </c>
      <c r="J134" t="s">
        <v>1653</v>
      </c>
      <c r="K134" t="str">
        <f>VLOOKUP(Table326[[#This Row],[attribute_name EN2]],'Tradução Atributos'!$A$1:$B$67,2,0)</f>
        <v>Temperatura - Mancal Axial da Engrenagem Lado Interno (1)</v>
      </c>
      <c r="L134" t="s">
        <v>2928</v>
      </c>
      <c r="M134" t="s">
        <v>2929</v>
      </c>
      <c r="N134" t="s">
        <v>1039</v>
      </c>
      <c r="O134" t="s">
        <v>1039</v>
      </c>
      <c r="P134" t="str">
        <f>_xlfn.CONCAT(Table326[[#This Row],[Equipamento]],Table326[[#This Row],[attribute_name]])</f>
        <v>FRADE-CAE-1340/1345 (LP/IP Compressor Trem 1)Temperatura - Mancal Axial da Engrenagem Lado Interno (1)|Hi</v>
      </c>
      <c r="Q134" s="32">
        <v>80</v>
      </c>
      <c r="R134" s="52" t="s">
        <v>49</v>
      </c>
      <c r="S134">
        <v>1</v>
      </c>
      <c r="T134" s="52" t="s">
        <v>736</v>
      </c>
      <c r="U134" s="83"/>
      <c r="V134" t="str">
        <f t="shared" si="2"/>
        <v>subattribute</v>
      </c>
      <c r="W134" t="str">
        <f>TRIM(INDEX(_xlfn.TEXTSPLIT(Table326[[#This Row],[attribute_name PT (rascunho)]],"|"), 1,1))</f>
        <v>Temperatura - Mancal Axial da Engrenagem Lado Interno (1)</v>
      </c>
      <c r="X134" t="str">
        <f>IFERROR(TRIM(INDEX(_xlfn.TEXTSPLIT(Table326[[#This Row],[attribute_name]],"|"), 1,2)), "")</f>
        <v>Hi</v>
      </c>
      <c r="Y134" t="b" cm="1">
        <f t="array" ref="Y134">IF(ISERROR(IF(Table326[[#This Row],[type]]="subattribute", VLOOKUP(Table326[[#This Row],[Template]]&amp;Table326[[#This Row],[parent_attribute]],_xlfn._xlws.FILTER(Table326[[#All],[concat]], Table326[[#All],[type]]="attribute"),1, FALSE), TRUE)), FALSE, TRUE)</f>
        <v>1</v>
      </c>
    </row>
    <row r="135" spans="1:25" ht="14.4" hidden="1">
      <c r="A135" t="str">
        <f>Table326[[#This Row],[Template]]&amp;Table326[[#This Row],[parent_attribute]]</f>
        <v>Compressor Centrífugo BásicoTemperatura - Mancal Axial da Engrenagem Lado Interno (1)</v>
      </c>
      <c r="B135" t="s">
        <v>2904</v>
      </c>
      <c r="C135" s="10" t="s">
        <v>2905</v>
      </c>
      <c r="D135" t="s">
        <v>2906</v>
      </c>
      <c r="E135" t="s">
        <v>2907</v>
      </c>
      <c r="F135" t="s">
        <v>2873</v>
      </c>
      <c r="I135" t="s">
        <v>1656</v>
      </c>
      <c r="J135" t="s">
        <v>1653</v>
      </c>
      <c r="K135" t="str">
        <f>VLOOKUP(Table326[[#This Row],[attribute_name EN2]],'Tradução Atributos'!$A$1:$B$67,2,0)</f>
        <v>Temperatura - Mancal Axial da Engrenagem Lado Interno (1)</v>
      </c>
      <c r="L135" t="s">
        <v>2928</v>
      </c>
      <c r="M135" t="s">
        <v>2930</v>
      </c>
      <c r="N135" t="s">
        <v>1041</v>
      </c>
      <c r="O135" t="s">
        <v>1041</v>
      </c>
      <c r="P135" t="str">
        <f>_xlfn.CONCAT(Table326[[#This Row],[Equipamento]],Table326[[#This Row],[attribute_name]])</f>
        <v>FRADE-CAE-1340/1345 (LP/IP Compressor Trem 1)Temperatura - Mancal Axial da Engrenagem Lado Interno (1)|HiHi</v>
      </c>
      <c r="Q135" s="33">
        <v>85</v>
      </c>
      <c r="R135" s="33" t="s">
        <v>49</v>
      </c>
      <c r="S135">
        <v>1</v>
      </c>
      <c r="T135" s="33" t="s">
        <v>736</v>
      </c>
      <c r="U135" s="10"/>
      <c r="V135" t="str">
        <f t="shared" si="2"/>
        <v>subattribute</v>
      </c>
      <c r="W135" t="str">
        <f>TRIM(INDEX(_xlfn.TEXTSPLIT(Table326[[#This Row],[attribute_name PT (rascunho)]],"|"), 1,1))</f>
        <v>Temperatura - Mancal Axial da Engrenagem Lado Interno (1)</v>
      </c>
      <c r="X135" t="str">
        <f>IFERROR(TRIM(INDEX(_xlfn.TEXTSPLIT(Table326[[#This Row],[attribute_name]],"|"), 1,2)), "")</f>
        <v>HiHi</v>
      </c>
      <c r="Y135" t="b" cm="1">
        <f t="array" ref="Y135">IF(ISERROR(IF(Table326[[#This Row],[type]]="subattribute", VLOOKUP(Table326[[#This Row],[Template]]&amp;Table326[[#This Row],[parent_attribute]],_xlfn._xlws.FILTER(Table326[[#All],[concat]], Table326[[#All],[type]]="attribute"),1, FALSE), TRUE)), FALSE, TRUE)</f>
        <v>1</v>
      </c>
    </row>
    <row r="136" spans="1:25" ht="14.4" hidden="1">
      <c r="A136" t="str">
        <f>Table326[[#This Row],[Template]]&amp;Table326[[#This Row],[parent_attribute]]</f>
        <v>Compressor Centrífugo BásicoTemperatura - Mancal Axial da Engrenagem Lado Interno (1)</v>
      </c>
      <c r="B136" t="s">
        <v>2904</v>
      </c>
      <c r="C136" s="10" t="s">
        <v>2905</v>
      </c>
      <c r="D136" t="s">
        <v>2906</v>
      </c>
      <c r="E136" t="s">
        <v>2907</v>
      </c>
      <c r="F136" t="s">
        <v>2873</v>
      </c>
      <c r="I136" t="s">
        <v>1657</v>
      </c>
      <c r="J136" t="s">
        <v>1653</v>
      </c>
      <c r="K136" t="str">
        <f>VLOOKUP(Table326[[#This Row],[attribute_name EN2]],'Tradução Atributos'!$A$1:$B$67,2,0)</f>
        <v>Temperatura - Mancal Axial da Engrenagem Lado Interno (1)</v>
      </c>
      <c r="L136" t="s">
        <v>2928</v>
      </c>
      <c r="M136" t="s">
        <v>2934</v>
      </c>
      <c r="N136" t="s">
        <v>1043</v>
      </c>
      <c r="O136" t="s">
        <v>3057</v>
      </c>
      <c r="P136" t="str">
        <f>_xlfn.CONCAT(Table326[[#This Row],[Equipamento]],Table326[[#This Row],[attribute_name]])</f>
        <v>FRADE-CAE-1340/1345 (LP/IP Compressor Trem 1)Temperatura - Mancal Axial da Engrenagem Lado Interno (1)|Pre-alarm Hi</v>
      </c>
      <c r="Q136" s="33">
        <v>75</v>
      </c>
      <c r="R136" s="52" t="s">
        <v>49</v>
      </c>
      <c r="S136">
        <v>1</v>
      </c>
      <c r="T136" s="52" t="s">
        <v>736</v>
      </c>
      <c r="U136" s="83"/>
      <c r="V136" t="str">
        <f t="shared" si="2"/>
        <v>subattribute</v>
      </c>
      <c r="W136" t="str">
        <f>TRIM(INDEX(_xlfn.TEXTSPLIT(Table326[[#This Row],[attribute_name PT (rascunho)]],"|"), 1,1))</f>
        <v>Temperatura - Mancal Axial da Engrenagem Lado Interno (1)</v>
      </c>
      <c r="X136" t="str">
        <f>IFERROR(TRIM(INDEX(_xlfn.TEXTSPLIT(Table326[[#This Row],[attribute_name]],"|"), 1,2)), "")</f>
        <v>Pre-alarm Hi</v>
      </c>
      <c r="Y136" t="b" cm="1">
        <f t="array" ref="Y136">IF(ISERROR(IF(Table326[[#This Row],[type]]="subattribute", VLOOKUP(Table326[[#This Row],[Template]]&amp;Table326[[#This Row],[parent_attribute]],_xlfn._xlws.FILTER(Table326[[#All],[concat]], Table326[[#All],[type]]="attribute"),1, FALSE), TRUE)), FALSE, TRUE)</f>
        <v>1</v>
      </c>
    </row>
    <row r="137" spans="1:25" ht="14.4" hidden="1">
      <c r="A137" t="str">
        <f>Table326[[#This Row],[Template]]&amp;Table326[[#This Row],[parent_attribute]]</f>
        <v>Compressor Centrífugo BásicoTemperatura - Mancal Axial da Engrenagem Lado Interno (2)</v>
      </c>
      <c r="B137" t="s">
        <v>2904</v>
      </c>
      <c r="C137" s="10" t="s">
        <v>2905</v>
      </c>
      <c r="D137" t="s">
        <v>2906</v>
      </c>
      <c r="E137" t="s">
        <v>2907</v>
      </c>
      <c r="F137" t="s">
        <v>2873</v>
      </c>
      <c r="I137" t="s">
        <v>1658</v>
      </c>
      <c r="J137" t="s">
        <v>1658</v>
      </c>
      <c r="K137" t="str">
        <f>VLOOKUP(Table326[[#This Row],[attribute_name EN2]],'Tradução Atributos'!$A$1:$B$67,2,0)</f>
        <v>Temperatura - Mancal Axial da Engrenagem Lado Interno (2)</v>
      </c>
      <c r="N137" t="s">
        <v>3058</v>
      </c>
      <c r="O137" t="s">
        <v>3058</v>
      </c>
      <c r="P137" t="str">
        <f>_xlfn.CONCAT(Table326[[#This Row],[Equipamento]],Table326[[#This Row],[attribute_name]])</f>
        <v>FRADE-CAE-1340/1345 (LP/IP Compressor Trem 1)Temperatura - Mancal Axial da Engrenagem Lado Interno (2)</v>
      </c>
      <c r="Q137" s="33" t="s">
        <v>1659</v>
      </c>
      <c r="R137" s="33" t="s">
        <v>49</v>
      </c>
      <c r="S137">
        <v>1</v>
      </c>
      <c r="T137" s="33" t="s">
        <v>474</v>
      </c>
      <c r="U137" s="10" t="s">
        <v>475</v>
      </c>
      <c r="V137" t="str">
        <f t="shared" si="2"/>
        <v>attribute</v>
      </c>
      <c r="W137" t="str">
        <f>TRIM(INDEX(_xlfn.TEXTSPLIT(Table326[[#This Row],[attribute_name PT (rascunho)]],"|"), 1,1))</f>
        <v>Temperatura - Mancal Axial da Engrenagem Lado Interno (2)</v>
      </c>
      <c r="X137" t="str">
        <f>IFERROR(TRIM(INDEX(_xlfn.TEXTSPLIT(Table326[[#This Row],[attribute_name]],"|"), 1,2)), "")</f>
        <v/>
      </c>
      <c r="Y137" t="b" cm="1">
        <f t="array" ref="Y137">IF(ISERROR(IF(Table326[[#This Row],[type]]="subattribute", VLOOKUP(Table326[[#This Row],[Template]]&amp;Table326[[#This Row],[parent_attribute]],_xlfn._xlws.FILTER(Table326[[#All],[concat]], Table326[[#All],[type]]="attribute"),1, FALSE), TRUE)), FALSE, TRUE)</f>
        <v>1</v>
      </c>
    </row>
    <row r="138" spans="1:25" ht="14.4" hidden="1">
      <c r="A138" t="str">
        <f>Table326[[#This Row],[Template]]&amp;Table326[[#This Row],[parent_attribute]]</f>
        <v>Compressor Centrífugo BásicoTemperatura - Mancal Axial da Engrenagem Lado Interno (2)</v>
      </c>
      <c r="B138" t="s">
        <v>2904</v>
      </c>
      <c r="C138" s="10" t="s">
        <v>2905</v>
      </c>
      <c r="D138" t="s">
        <v>2906</v>
      </c>
      <c r="E138" t="s">
        <v>2907</v>
      </c>
      <c r="F138" t="s">
        <v>2873</v>
      </c>
      <c r="I138" t="s">
        <v>1660</v>
      </c>
      <c r="J138" t="s">
        <v>1658</v>
      </c>
      <c r="K138" t="str">
        <f>VLOOKUP(Table326[[#This Row],[attribute_name EN2]],'Tradução Atributos'!$A$1:$B$67,2,0)</f>
        <v>Temperatura - Mancal Axial da Engrenagem Lado Interno (2)</v>
      </c>
      <c r="L138" t="s">
        <v>2928</v>
      </c>
      <c r="M138" t="s">
        <v>2929</v>
      </c>
      <c r="N138" t="s">
        <v>1045</v>
      </c>
      <c r="O138" t="s">
        <v>1045</v>
      </c>
      <c r="P138" t="str">
        <f>_xlfn.CONCAT(Table326[[#This Row],[Equipamento]],Table326[[#This Row],[attribute_name]])</f>
        <v>FRADE-CAE-1340/1345 (LP/IP Compressor Trem 1)Temperatura - Mancal Axial da Engrenagem Lado Interno (2)|Hi</v>
      </c>
      <c r="Q138" s="33">
        <v>80</v>
      </c>
      <c r="R138" s="52" t="s">
        <v>49</v>
      </c>
      <c r="S138">
        <v>1</v>
      </c>
      <c r="T138" s="52" t="s">
        <v>736</v>
      </c>
      <c r="U138" s="83"/>
      <c r="V138" t="str">
        <f t="shared" si="2"/>
        <v>subattribute</v>
      </c>
      <c r="W138" t="str">
        <f>TRIM(INDEX(_xlfn.TEXTSPLIT(Table326[[#This Row],[attribute_name PT (rascunho)]],"|"), 1,1))</f>
        <v>Temperatura - Mancal Axial da Engrenagem Lado Interno (2)</v>
      </c>
      <c r="X138" t="str">
        <f>IFERROR(TRIM(INDEX(_xlfn.TEXTSPLIT(Table326[[#This Row],[attribute_name]],"|"), 1,2)), "")</f>
        <v>Hi</v>
      </c>
      <c r="Y138" t="b" cm="1">
        <f t="array" ref="Y138">IF(ISERROR(IF(Table326[[#This Row],[type]]="subattribute", VLOOKUP(Table326[[#This Row],[Template]]&amp;Table326[[#This Row],[parent_attribute]],_xlfn._xlws.FILTER(Table326[[#All],[concat]], Table326[[#All],[type]]="attribute"),1, FALSE), TRUE)), FALSE, TRUE)</f>
        <v>1</v>
      </c>
    </row>
    <row r="139" spans="1:25" ht="14.4" hidden="1">
      <c r="A139" t="str">
        <f>Table326[[#This Row],[Template]]&amp;Table326[[#This Row],[parent_attribute]]</f>
        <v>Compressor Centrífugo BásicoTemperatura - Mancal Axial da Engrenagem Lado Interno (2)</v>
      </c>
      <c r="B139" t="s">
        <v>2904</v>
      </c>
      <c r="C139" s="10" t="s">
        <v>2905</v>
      </c>
      <c r="D139" t="s">
        <v>2906</v>
      </c>
      <c r="E139" t="s">
        <v>2907</v>
      </c>
      <c r="F139" t="s">
        <v>2873</v>
      </c>
      <c r="I139" t="s">
        <v>1661</v>
      </c>
      <c r="J139" t="s">
        <v>1658</v>
      </c>
      <c r="K139" t="str">
        <f>VLOOKUP(Table326[[#This Row],[attribute_name EN2]],'Tradução Atributos'!$A$1:$B$67,2,0)</f>
        <v>Temperatura - Mancal Axial da Engrenagem Lado Interno (2)</v>
      </c>
      <c r="L139" t="s">
        <v>2928</v>
      </c>
      <c r="M139" t="s">
        <v>2930</v>
      </c>
      <c r="N139" t="s">
        <v>1048</v>
      </c>
      <c r="O139" t="s">
        <v>1048</v>
      </c>
      <c r="P139" t="str">
        <f>_xlfn.CONCAT(Table326[[#This Row],[Equipamento]],Table326[[#This Row],[attribute_name]])</f>
        <v>FRADE-CAE-1340/1345 (LP/IP Compressor Trem 1)Temperatura - Mancal Axial da Engrenagem Lado Interno (2)|HiHi</v>
      </c>
      <c r="Q139" s="33">
        <v>85</v>
      </c>
      <c r="R139" s="33" t="s">
        <v>49</v>
      </c>
      <c r="S139">
        <v>1</v>
      </c>
      <c r="T139" s="33" t="s">
        <v>736</v>
      </c>
      <c r="U139" s="10"/>
      <c r="V139" t="str">
        <f t="shared" si="2"/>
        <v>subattribute</v>
      </c>
      <c r="W139" t="str">
        <f>TRIM(INDEX(_xlfn.TEXTSPLIT(Table326[[#This Row],[attribute_name PT (rascunho)]],"|"), 1,1))</f>
        <v>Temperatura - Mancal Axial da Engrenagem Lado Interno (2)</v>
      </c>
      <c r="X139" t="str">
        <f>IFERROR(TRIM(INDEX(_xlfn.TEXTSPLIT(Table326[[#This Row],[attribute_name]],"|"), 1,2)), "")</f>
        <v>HiHi</v>
      </c>
      <c r="Y139" t="b" cm="1">
        <f t="array" ref="Y139">IF(ISERROR(IF(Table326[[#This Row],[type]]="subattribute", VLOOKUP(Table326[[#This Row],[Template]]&amp;Table326[[#This Row],[parent_attribute]],_xlfn._xlws.FILTER(Table326[[#All],[concat]], Table326[[#All],[type]]="attribute"),1, FALSE), TRUE)), FALSE, TRUE)</f>
        <v>1</v>
      </c>
    </row>
    <row r="140" spans="1:25" ht="14.4" hidden="1">
      <c r="A140" t="str">
        <f>Table326[[#This Row],[Template]]&amp;Table326[[#This Row],[parent_attribute]]</f>
        <v>Compressor Centrífugo BásicoTemperatura - Mancal Axial da Engrenagem Lado Interno (2)</v>
      </c>
      <c r="B140" t="s">
        <v>2904</v>
      </c>
      <c r="C140" s="10" t="s">
        <v>2905</v>
      </c>
      <c r="D140" t="s">
        <v>2906</v>
      </c>
      <c r="E140" t="s">
        <v>2907</v>
      </c>
      <c r="F140" t="s">
        <v>2873</v>
      </c>
      <c r="I140" t="s">
        <v>1662</v>
      </c>
      <c r="J140" t="s">
        <v>1658</v>
      </c>
      <c r="K140" t="str">
        <f>VLOOKUP(Table326[[#This Row],[attribute_name EN2]],'Tradução Atributos'!$A$1:$B$67,2,0)</f>
        <v>Temperatura - Mancal Axial da Engrenagem Lado Interno (2)</v>
      </c>
      <c r="L140" t="s">
        <v>2928</v>
      </c>
      <c r="M140" t="s">
        <v>2934</v>
      </c>
      <c r="N140" t="s">
        <v>1050</v>
      </c>
      <c r="O140" t="s">
        <v>3059</v>
      </c>
      <c r="P140" t="str">
        <f>_xlfn.CONCAT(Table326[[#This Row],[Equipamento]],Table326[[#This Row],[attribute_name]])</f>
        <v>FRADE-CAE-1340/1345 (LP/IP Compressor Trem 1)Temperatura - Mancal Axial da Engrenagem Lado Interno (2)|Pre-alarm Hi</v>
      </c>
      <c r="Q140" s="33">
        <v>75</v>
      </c>
      <c r="R140" s="52" t="s">
        <v>49</v>
      </c>
      <c r="S140">
        <v>1</v>
      </c>
      <c r="T140" s="52" t="s">
        <v>736</v>
      </c>
      <c r="U140" s="83"/>
      <c r="V140" t="str">
        <f t="shared" si="2"/>
        <v>subattribute</v>
      </c>
      <c r="W140" t="str">
        <f>TRIM(INDEX(_xlfn.TEXTSPLIT(Table326[[#This Row],[attribute_name PT (rascunho)]],"|"), 1,1))</f>
        <v>Temperatura - Mancal Axial da Engrenagem Lado Interno (2)</v>
      </c>
      <c r="X140" t="str">
        <f>IFERROR(TRIM(INDEX(_xlfn.TEXTSPLIT(Table326[[#This Row],[attribute_name]],"|"), 1,2)), "")</f>
        <v>Pre-alarm Hi</v>
      </c>
      <c r="Y140" t="b" cm="1">
        <f t="array" ref="Y140">IF(ISERROR(IF(Table326[[#This Row],[type]]="subattribute", VLOOKUP(Table326[[#This Row],[Template]]&amp;Table326[[#This Row],[parent_attribute]],_xlfn._xlws.FILTER(Table326[[#All],[concat]], Table326[[#All],[type]]="attribute"),1, FALSE), TRUE)), FALSE, TRUE)</f>
        <v>1</v>
      </c>
    </row>
    <row r="141" spans="1:25" ht="14.4" hidden="1">
      <c r="A141" t="str">
        <f>Table326[[#This Row],[Template]]&amp;Table326[[#This Row],[parent_attribute]]</f>
        <v>Compressor Centrífugo BásicoTemperatura - Mancal Axial do Compressor Lado Externo (1)</v>
      </c>
      <c r="B141" t="s">
        <v>2904</v>
      </c>
      <c r="C141" s="10" t="s">
        <v>2905</v>
      </c>
      <c r="D141" t="s">
        <v>2906</v>
      </c>
      <c r="E141" t="s">
        <v>2907</v>
      </c>
      <c r="F141" t="s">
        <v>2873</v>
      </c>
      <c r="I141" t="s">
        <v>1824</v>
      </c>
      <c r="J141" t="s">
        <v>1824</v>
      </c>
      <c r="K141" t="str">
        <f>VLOOKUP(Table326[[#This Row],[attribute_name EN2]],'Tradução Atributos'!$A$1:$B$67,2,0)</f>
        <v>Temperatura - Mancal Axial do Compressor Lado Externo (1)</v>
      </c>
      <c r="N141" t="s">
        <v>3060</v>
      </c>
      <c r="O141" t="s">
        <v>3060</v>
      </c>
      <c r="P141" t="str">
        <f>_xlfn.CONCAT(Table326[[#This Row],[Equipamento]],Table326[[#This Row],[attribute_name]])</f>
        <v>FRADE-CAE-1340/1345 (LP/IP Compressor Trem 1)Temperatura - Mancal Axial do Compressor Lado Externo (1)</v>
      </c>
      <c r="Q141" s="33" t="s">
        <v>1825</v>
      </c>
      <c r="R141" s="52" t="s">
        <v>49</v>
      </c>
      <c r="S141">
        <v>1</v>
      </c>
      <c r="T141" s="52" t="s">
        <v>439</v>
      </c>
      <c r="U141" s="10" t="s">
        <v>440</v>
      </c>
      <c r="V141" t="str">
        <f t="shared" si="2"/>
        <v>attribute</v>
      </c>
      <c r="W141" t="str">
        <f>TRIM(INDEX(_xlfn.TEXTSPLIT(Table326[[#This Row],[attribute_name PT (rascunho)]],"|"), 1,1))</f>
        <v>Temperatura - Mancal Axial do Compressor Lado Externo (1)</v>
      </c>
      <c r="X141" t="str">
        <f>IFERROR(TRIM(INDEX(_xlfn.TEXTSPLIT(Table326[[#This Row],[attribute_name]],"|"), 1,2)), "")</f>
        <v/>
      </c>
      <c r="Y141" t="b" cm="1">
        <f t="array" ref="Y141">IF(ISERROR(IF(Table326[[#This Row],[type]]="subattribute", VLOOKUP(Table326[[#This Row],[Template]]&amp;Table326[[#This Row],[parent_attribute]],_xlfn._xlws.FILTER(Table326[[#All],[concat]], Table326[[#All],[type]]="attribute"),1, FALSE), TRUE)), FALSE, TRUE)</f>
        <v>1</v>
      </c>
    </row>
    <row r="142" spans="1:25" ht="14.4" hidden="1">
      <c r="A142" t="str">
        <f>Table326[[#This Row],[Template]]&amp;Table326[[#This Row],[parent_attribute]]</f>
        <v>Compressor Centrífugo BásicoTemperatura - Mancal Axial do Compressor Lado Externo (1)</v>
      </c>
      <c r="B142" t="s">
        <v>2904</v>
      </c>
      <c r="C142" s="10" t="s">
        <v>2905</v>
      </c>
      <c r="D142" t="s">
        <v>2906</v>
      </c>
      <c r="E142" t="s">
        <v>2907</v>
      </c>
      <c r="F142" t="s">
        <v>2873</v>
      </c>
      <c r="I142" t="s">
        <v>1827</v>
      </c>
      <c r="J142" t="s">
        <v>1824</v>
      </c>
      <c r="K142" t="str">
        <f>VLOOKUP(Table326[[#This Row],[attribute_name EN2]],'Tradução Atributos'!$A$1:$B$67,2,0)</f>
        <v>Temperatura - Mancal Axial do Compressor Lado Externo (1)</v>
      </c>
      <c r="L142" t="s">
        <v>2928</v>
      </c>
      <c r="M142" t="s">
        <v>2929</v>
      </c>
      <c r="N142" t="s">
        <v>1134</v>
      </c>
      <c r="O142" t="s">
        <v>1134</v>
      </c>
      <c r="P142" t="str">
        <f>_xlfn.CONCAT(Table326[[#This Row],[Equipamento]],Table326[[#This Row],[attribute_name]])</f>
        <v>FRADE-CAE-1340/1345 (LP/IP Compressor Trem 1)Temperatura - Mancal Axial do Compressor Lado Externo (1)|Hi</v>
      </c>
      <c r="Q142" s="33">
        <v>100</v>
      </c>
      <c r="R142" s="33" t="s">
        <v>49</v>
      </c>
      <c r="S142">
        <v>1</v>
      </c>
      <c r="T142" s="33" t="s">
        <v>736</v>
      </c>
      <c r="U142" s="10"/>
      <c r="V142" t="str">
        <f t="shared" si="2"/>
        <v>subattribute</v>
      </c>
      <c r="W142" t="str">
        <f>TRIM(INDEX(_xlfn.TEXTSPLIT(Table326[[#This Row],[attribute_name PT (rascunho)]],"|"), 1,1))</f>
        <v>Temperatura - Mancal Axial do Compressor Lado Externo (1)</v>
      </c>
      <c r="X142" t="str">
        <f>IFERROR(TRIM(INDEX(_xlfn.TEXTSPLIT(Table326[[#This Row],[attribute_name]],"|"), 1,2)), "")</f>
        <v>Hi</v>
      </c>
      <c r="Y142" t="b" cm="1">
        <f t="array" ref="Y142">IF(ISERROR(IF(Table326[[#This Row],[type]]="subattribute", VLOOKUP(Table326[[#This Row],[Template]]&amp;Table326[[#This Row],[parent_attribute]],_xlfn._xlws.FILTER(Table326[[#All],[concat]], Table326[[#All],[type]]="attribute"),1, FALSE), TRUE)), FALSE, TRUE)</f>
        <v>1</v>
      </c>
    </row>
    <row r="143" spans="1:25" ht="14.4" hidden="1">
      <c r="A143" t="str">
        <f>Table326[[#This Row],[Template]]&amp;Table326[[#This Row],[parent_attribute]]</f>
        <v>Compressor Centrífugo BásicoTemperatura - Mancal Axial do Compressor Lado Externo (1)</v>
      </c>
      <c r="B143" t="s">
        <v>2904</v>
      </c>
      <c r="C143" s="10" t="s">
        <v>2905</v>
      </c>
      <c r="D143" t="s">
        <v>2906</v>
      </c>
      <c r="E143" t="s">
        <v>2907</v>
      </c>
      <c r="F143" t="s">
        <v>2873</v>
      </c>
      <c r="I143" t="s">
        <v>1828</v>
      </c>
      <c r="J143" t="s">
        <v>1824</v>
      </c>
      <c r="K143" t="str">
        <f>VLOOKUP(Table326[[#This Row],[attribute_name EN2]],'Tradução Atributos'!$A$1:$B$67,2,0)</f>
        <v>Temperatura - Mancal Axial do Compressor Lado Externo (1)</v>
      </c>
      <c r="L143" t="s">
        <v>2928</v>
      </c>
      <c r="M143" t="s">
        <v>2930</v>
      </c>
      <c r="N143" t="s">
        <v>1136</v>
      </c>
      <c r="O143" t="s">
        <v>1136</v>
      </c>
      <c r="P143" t="str">
        <f>_xlfn.CONCAT(Table326[[#This Row],[Equipamento]],Table326[[#This Row],[attribute_name]])</f>
        <v>FRADE-CAE-1340/1345 (LP/IP Compressor Trem 1)Temperatura - Mancal Axial do Compressor Lado Externo (1)|HiHi</v>
      </c>
      <c r="Q143" s="33">
        <v>110</v>
      </c>
      <c r="R143" s="52" t="s">
        <v>49</v>
      </c>
      <c r="S143">
        <v>1</v>
      </c>
      <c r="T143" s="52" t="s">
        <v>736</v>
      </c>
      <c r="U143" s="83"/>
      <c r="V143" t="str">
        <f t="shared" si="2"/>
        <v>subattribute</v>
      </c>
      <c r="W143" t="str">
        <f>TRIM(INDEX(_xlfn.TEXTSPLIT(Table326[[#This Row],[attribute_name PT (rascunho)]],"|"), 1,1))</f>
        <v>Temperatura - Mancal Axial do Compressor Lado Externo (1)</v>
      </c>
      <c r="X143" t="str">
        <f>IFERROR(TRIM(INDEX(_xlfn.TEXTSPLIT(Table326[[#This Row],[attribute_name]],"|"), 1,2)), "")</f>
        <v>HiHi</v>
      </c>
      <c r="Y143" t="b" cm="1">
        <f t="array" ref="Y143">IF(ISERROR(IF(Table326[[#This Row],[type]]="subattribute", VLOOKUP(Table326[[#This Row],[Template]]&amp;Table326[[#This Row],[parent_attribute]],_xlfn._xlws.FILTER(Table326[[#All],[concat]], Table326[[#All],[type]]="attribute"),1, FALSE), TRUE)), FALSE, TRUE)</f>
        <v>1</v>
      </c>
    </row>
    <row r="144" spans="1:25" ht="14.4" hidden="1">
      <c r="A144" t="str">
        <f>Table326[[#This Row],[Template]]&amp;Table326[[#This Row],[parent_attribute]]</f>
        <v>Compressor Centrífugo BásicoTemperatura - Mancal Axial do Compressor Lado Externo (1)</v>
      </c>
      <c r="B144" t="s">
        <v>2904</v>
      </c>
      <c r="C144" s="10" t="s">
        <v>2905</v>
      </c>
      <c r="D144" t="s">
        <v>2906</v>
      </c>
      <c r="E144" t="s">
        <v>2907</v>
      </c>
      <c r="F144" t="s">
        <v>2873</v>
      </c>
      <c r="I144" t="s">
        <v>1829</v>
      </c>
      <c r="J144" t="s">
        <v>1824</v>
      </c>
      <c r="K144" t="str">
        <f>VLOOKUP(Table326[[#This Row],[attribute_name EN2]],'Tradução Atributos'!$A$1:$B$67,2,0)</f>
        <v>Temperatura - Mancal Axial do Compressor Lado Externo (1)</v>
      </c>
      <c r="L144" t="s">
        <v>2928</v>
      </c>
      <c r="M144" t="s">
        <v>2934</v>
      </c>
      <c r="N144" t="s">
        <v>1139</v>
      </c>
      <c r="O144" t="s">
        <v>3061</v>
      </c>
      <c r="P144" t="str">
        <f>_xlfn.CONCAT(Table326[[#This Row],[Equipamento]],Table326[[#This Row],[attribute_name]])</f>
        <v>FRADE-CAE-1340/1345 (LP/IP Compressor Trem 1)Temperatura - Mancal Axial do Compressor Lado Externo (1)|Pre-alarm Hi</v>
      </c>
      <c r="Q144" s="33">
        <v>95</v>
      </c>
      <c r="R144" s="33" t="s">
        <v>49</v>
      </c>
      <c r="S144">
        <v>1</v>
      </c>
      <c r="T144" s="33" t="s">
        <v>736</v>
      </c>
      <c r="U144" s="10"/>
      <c r="V144" t="str">
        <f t="shared" si="2"/>
        <v>subattribute</v>
      </c>
      <c r="W144" t="str">
        <f>TRIM(INDEX(_xlfn.TEXTSPLIT(Table326[[#This Row],[attribute_name PT (rascunho)]],"|"), 1,1))</f>
        <v>Temperatura - Mancal Axial do Compressor Lado Externo (1)</v>
      </c>
      <c r="X144" t="str">
        <f>IFERROR(TRIM(INDEX(_xlfn.TEXTSPLIT(Table326[[#This Row],[attribute_name]],"|"), 1,2)), "")</f>
        <v>Pre-alarm Hi</v>
      </c>
      <c r="Y144" t="b" cm="1">
        <f t="array" ref="Y144">IF(ISERROR(IF(Table326[[#This Row],[type]]="subattribute", VLOOKUP(Table326[[#This Row],[Template]]&amp;Table326[[#This Row],[parent_attribute]],_xlfn._xlws.FILTER(Table326[[#All],[concat]], Table326[[#All],[type]]="attribute"),1, FALSE), TRUE)), FALSE, TRUE)</f>
        <v>1</v>
      </c>
    </row>
    <row r="145" spans="1:25" ht="14.4" hidden="1" customHeight="1">
      <c r="A145" t="str">
        <f>Table326[[#This Row],[Template]]&amp;Table326[[#This Row],[parent_attribute]]</f>
        <v>Compressor Centrífugo BásicoTemperatura - Mancal Axial do Compressor Lado Externo (2)</v>
      </c>
      <c r="B145" t="s">
        <v>2904</v>
      </c>
      <c r="C145" s="10" t="s">
        <v>2905</v>
      </c>
      <c r="D145" t="s">
        <v>2906</v>
      </c>
      <c r="E145" t="s">
        <v>2907</v>
      </c>
      <c r="F145" t="s">
        <v>2873</v>
      </c>
      <c r="I145" t="s">
        <v>1830</v>
      </c>
      <c r="J145" t="s">
        <v>1830</v>
      </c>
      <c r="K145" t="str">
        <f>VLOOKUP(Table326[[#This Row],[attribute_name EN2]],'Tradução Atributos'!$A$1:$B$67,2,0)</f>
        <v>Temperatura - Mancal Axial do Compressor Lado Externo (2)</v>
      </c>
      <c r="N145" t="s">
        <v>3062</v>
      </c>
      <c r="O145" t="s">
        <v>3062</v>
      </c>
      <c r="P145" t="str">
        <f>_xlfn.CONCAT(Table326[[#This Row],[Equipamento]],Table326[[#This Row],[attribute_name]])</f>
        <v>FRADE-CAE-1340/1345 (LP/IP Compressor Trem 1)Temperatura - Mancal Axial do Compressor Lado Externo (2)</v>
      </c>
      <c r="Q145" s="33" t="s">
        <v>1831</v>
      </c>
      <c r="R145" s="52" t="s">
        <v>49</v>
      </c>
      <c r="S145">
        <v>1</v>
      </c>
      <c r="T145" s="52" t="s">
        <v>439</v>
      </c>
      <c r="U145" s="10" t="s">
        <v>440</v>
      </c>
      <c r="V145" t="str">
        <f t="shared" si="2"/>
        <v>attribute</v>
      </c>
      <c r="W145" t="str">
        <f>TRIM(INDEX(_xlfn.TEXTSPLIT(Table326[[#This Row],[attribute_name PT (rascunho)]],"|"), 1,1))</f>
        <v>Temperatura - Mancal Axial do Compressor Lado Externo (2)</v>
      </c>
      <c r="X145" t="str">
        <f>IFERROR(TRIM(INDEX(_xlfn.TEXTSPLIT(Table326[[#This Row],[attribute_name]],"|"), 1,2)), "")</f>
        <v/>
      </c>
      <c r="Y145" t="b" cm="1">
        <f t="array" ref="Y145">IF(ISERROR(IF(Table326[[#This Row],[type]]="subattribute", VLOOKUP(Table326[[#This Row],[Template]]&amp;Table326[[#This Row],[parent_attribute]],_xlfn._xlws.FILTER(Table326[[#All],[concat]], Table326[[#All],[type]]="attribute"),1, FALSE), TRUE)), FALSE, TRUE)</f>
        <v>1</v>
      </c>
    </row>
    <row r="146" spans="1:25" ht="14.4" hidden="1" customHeight="1">
      <c r="A146" t="str">
        <f>Table326[[#This Row],[Template]]&amp;Table326[[#This Row],[parent_attribute]]</f>
        <v>Compressor Centrífugo BásicoTemperatura - Mancal Axial do Compressor Lado Externo (2)</v>
      </c>
      <c r="B146" t="s">
        <v>2904</v>
      </c>
      <c r="C146" s="10" t="s">
        <v>2905</v>
      </c>
      <c r="D146" t="s">
        <v>2906</v>
      </c>
      <c r="E146" t="s">
        <v>2907</v>
      </c>
      <c r="F146" t="s">
        <v>2873</v>
      </c>
      <c r="I146" t="s">
        <v>1832</v>
      </c>
      <c r="J146" t="s">
        <v>1830</v>
      </c>
      <c r="K146" t="str">
        <f>VLOOKUP(Table326[[#This Row],[attribute_name EN2]],'Tradução Atributos'!$A$1:$B$67,2,0)</f>
        <v>Temperatura - Mancal Axial do Compressor Lado Externo (2)</v>
      </c>
      <c r="L146" t="s">
        <v>2928</v>
      </c>
      <c r="M146" t="s">
        <v>2929</v>
      </c>
      <c r="N146" t="s">
        <v>1141</v>
      </c>
      <c r="O146" t="s">
        <v>1141</v>
      </c>
      <c r="P146" t="str">
        <f>_xlfn.CONCAT(Table326[[#This Row],[Equipamento]],Table326[[#This Row],[attribute_name]])</f>
        <v>FRADE-CAE-1340/1345 (LP/IP Compressor Trem 1)Temperatura - Mancal Axial do Compressor Lado Externo (2)|Hi</v>
      </c>
      <c r="Q146" s="33">
        <v>100</v>
      </c>
      <c r="R146" s="33" t="s">
        <v>49</v>
      </c>
      <c r="S146">
        <v>1</v>
      </c>
      <c r="T146" s="33" t="s">
        <v>736</v>
      </c>
      <c r="U146" s="10"/>
      <c r="V146" t="str">
        <f t="shared" si="2"/>
        <v>subattribute</v>
      </c>
      <c r="W146" t="str">
        <f>TRIM(INDEX(_xlfn.TEXTSPLIT(Table326[[#This Row],[attribute_name PT (rascunho)]],"|"), 1,1))</f>
        <v>Temperatura - Mancal Axial do Compressor Lado Externo (2)</v>
      </c>
      <c r="X146" t="str">
        <f>IFERROR(TRIM(INDEX(_xlfn.TEXTSPLIT(Table326[[#This Row],[attribute_name]],"|"), 1,2)), "")</f>
        <v>Hi</v>
      </c>
      <c r="Y146" t="b" cm="1">
        <f t="array" ref="Y146">IF(ISERROR(IF(Table326[[#This Row],[type]]="subattribute", VLOOKUP(Table326[[#This Row],[Template]]&amp;Table326[[#This Row],[parent_attribute]],_xlfn._xlws.FILTER(Table326[[#All],[concat]], Table326[[#All],[type]]="attribute"),1, FALSE), TRUE)), FALSE, TRUE)</f>
        <v>1</v>
      </c>
    </row>
    <row r="147" spans="1:25" ht="14.4" hidden="1" customHeight="1">
      <c r="A147" t="str">
        <f>Table326[[#This Row],[Template]]&amp;Table326[[#This Row],[parent_attribute]]</f>
        <v>Compressor Centrífugo BásicoTemperatura - Mancal Axial do Compressor Lado Externo (2)</v>
      </c>
      <c r="B147" t="s">
        <v>2904</v>
      </c>
      <c r="C147" s="10" t="s">
        <v>2905</v>
      </c>
      <c r="D147" t="s">
        <v>2906</v>
      </c>
      <c r="E147" t="s">
        <v>2907</v>
      </c>
      <c r="F147" t="s">
        <v>2873</v>
      </c>
      <c r="I147" t="s">
        <v>1833</v>
      </c>
      <c r="J147" t="s">
        <v>1830</v>
      </c>
      <c r="K147" t="str">
        <f>VLOOKUP(Table326[[#This Row],[attribute_name EN2]],'Tradução Atributos'!$A$1:$B$67,2,0)</f>
        <v>Temperatura - Mancal Axial do Compressor Lado Externo (2)</v>
      </c>
      <c r="L147" t="s">
        <v>2928</v>
      </c>
      <c r="M147" t="s">
        <v>2930</v>
      </c>
      <c r="N147" t="s">
        <v>1143</v>
      </c>
      <c r="O147" t="s">
        <v>1143</v>
      </c>
      <c r="P147" t="str">
        <f>_xlfn.CONCAT(Table326[[#This Row],[Equipamento]],Table326[[#This Row],[attribute_name]])</f>
        <v>FRADE-CAE-1340/1345 (LP/IP Compressor Trem 1)Temperatura - Mancal Axial do Compressor Lado Externo (2)|HiHi</v>
      </c>
      <c r="Q147" s="33">
        <v>110</v>
      </c>
      <c r="R147" s="52" t="s">
        <v>49</v>
      </c>
      <c r="S147">
        <v>1</v>
      </c>
      <c r="T147" s="52" t="s">
        <v>736</v>
      </c>
      <c r="U147" s="83"/>
      <c r="V147" t="str">
        <f t="shared" si="2"/>
        <v>subattribute</v>
      </c>
      <c r="W147" t="str">
        <f>TRIM(INDEX(_xlfn.TEXTSPLIT(Table326[[#This Row],[attribute_name PT (rascunho)]],"|"), 1,1))</f>
        <v>Temperatura - Mancal Axial do Compressor Lado Externo (2)</v>
      </c>
      <c r="X147" t="str">
        <f>IFERROR(TRIM(INDEX(_xlfn.TEXTSPLIT(Table326[[#This Row],[attribute_name]],"|"), 1,2)), "")</f>
        <v>HiHi</v>
      </c>
      <c r="Y147" t="b" cm="1">
        <f t="array" ref="Y147">IF(ISERROR(IF(Table326[[#This Row],[type]]="subattribute", VLOOKUP(Table326[[#This Row],[Template]]&amp;Table326[[#This Row],[parent_attribute]],_xlfn._xlws.FILTER(Table326[[#All],[concat]], Table326[[#All],[type]]="attribute"),1, FALSE), TRUE)), FALSE, TRUE)</f>
        <v>1</v>
      </c>
    </row>
    <row r="148" spans="1:25" ht="14.4" hidden="1" customHeight="1">
      <c r="A148" t="str">
        <f>Table326[[#This Row],[Template]]&amp;Table326[[#This Row],[parent_attribute]]</f>
        <v>Compressor Centrífugo BásicoTemperatura - Mancal Axial do Compressor Lado Externo (2)</v>
      </c>
      <c r="B148" t="s">
        <v>2904</v>
      </c>
      <c r="C148" s="10" t="s">
        <v>2905</v>
      </c>
      <c r="D148" t="s">
        <v>2906</v>
      </c>
      <c r="E148" t="s">
        <v>2907</v>
      </c>
      <c r="F148" t="s">
        <v>2873</v>
      </c>
      <c r="I148" t="s">
        <v>1834</v>
      </c>
      <c r="J148" t="s">
        <v>1830</v>
      </c>
      <c r="K148" t="str">
        <f>VLOOKUP(Table326[[#This Row],[attribute_name EN2]],'Tradução Atributos'!$A$1:$B$67,2,0)</f>
        <v>Temperatura - Mancal Axial do Compressor Lado Externo (2)</v>
      </c>
      <c r="L148" t="s">
        <v>2928</v>
      </c>
      <c r="M148" t="s">
        <v>2934</v>
      </c>
      <c r="N148" t="s">
        <v>1145</v>
      </c>
      <c r="O148" t="s">
        <v>3063</v>
      </c>
      <c r="P148" t="str">
        <f>_xlfn.CONCAT(Table326[[#This Row],[Equipamento]],Table326[[#This Row],[attribute_name]])</f>
        <v>FRADE-CAE-1340/1345 (LP/IP Compressor Trem 1)Temperatura - Mancal Axial do Compressor Lado Externo (2)|Pre-alarm Hi</v>
      </c>
      <c r="Q148" s="33">
        <v>90</v>
      </c>
      <c r="R148" s="33" t="s">
        <v>49</v>
      </c>
      <c r="S148">
        <v>1</v>
      </c>
      <c r="T148" s="33" t="s">
        <v>736</v>
      </c>
      <c r="U148" s="10"/>
      <c r="V148" t="str">
        <f t="shared" si="2"/>
        <v>subattribute</v>
      </c>
      <c r="W148" t="str">
        <f>TRIM(INDEX(_xlfn.TEXTSPLIT(Table326[[#This Row],[attribute_name PT (rascunho)]],"|"), 1,1))</f>
        <v>Temperatura - Mancal Axial do Compressor Lado Externo (2)</v>
      </c>
      <c r="X148" t="str">
        <f>IFERROR(TRIM(INDEX(_xlfn.TEXTSPLIT(Table326[[#This Row],[attribute_name]],"|"), 1,2)), "")</f>
        <v>Pre-alarm Hi</v>
      </c>
      <c r="Y148" t="b" cm="1">
        <f t="array" ref="Y148">IF(ISERROR(IF(Table326[[#This Row],[type]]="subattribute", VLOOKUP(Table326[[#This Row],[Template]]&amp;Table326[[#This Row],[parent_attribute]],_xlfn._xlws.FILTER(Table326[[#All],[concat]], Table326[[#All],[type]]="attribute"),1, FALSE), TRUE)), FALSE, TRUE)</f>
        <v>1</v>
      </c>
    </row>
    <row r="149" spans="1:25" ht="14.4" hidden="1" customHeight="1">
      <c r="A149" t="str">
        <f>Table326[[#This Row],[Template]]&amp;Table326[[#This Row],[parent_attribute]]</f>
        <v>Compressor Centrífugo BásicoTemperatura - Mancal Axial do Compressor Lado Interno (1)</v>
      </c>
      <c r="B149" t="s">
        <v>2904</v>
      </c>
      <c r="C149" s="10" t="s">
        <v>2905</v>
      </c>
      <c r="D149" t="s">
        <v>2906</v>
      </c>
      <c r="E149" t="s">
        <v>2907</v>
      </c>
      <c r="F149" t="s">
        <v>2873</v>
      </c>
      <c r="I149" t="s">
        <v>1835</v>
      </c>
      <c r="J149" t="s">
        <v>1835</v>
      </c>
      <c r="K149" t="str">
        <f>VLOOKUP(Table326[[#This Row],[attribute_name EN2]],'Tradução Atributos'!$A$1:$B$67,2,0)</f>
        <v>Temperatura - Mancal Axial do Compressor Lado Interno (1)</v>
      </c>
      <c r="N149" t="s">
        <v>3064</v>
      </c>
      <c r="O149" t="s">
        <v>3064</v>
      </c>
      <c r="P149" t="str">
        <f>_xlfn.CONCAT(Table326[[#This Row],[Equipamento]],Table326[[#This Row],[attribute_name]])</f>
        <v>FRADE-CAE-1340/1345 (LP/IP Compressor Trem 1)Temperatura - Mancal Axial do Compressor Lado Interno (1)</v>
      </c>
      <c r="Q149" s="33" t="s">
        <v>1836</v>
      </c>
      <c r="R149" s="52" t="s">
        <v>49</v>
      </c>
      <c r="S149">
        <v>1</v>
      </c>
      <c r="T149" s="52" t="s">
        <v>439</v>
      </c>
      <c r="U149" s="10" t="s">
        <v>440</v>
      </c>
      <c r="V149" t="str">
        <f t="shared" si="2"/>
        <v>attribute</v>
      </c>
      <c r="W149" t="str">
        <f>TRIM(INDEX(_xlfn.TEXTSPLIT(Table326[[#This Row],[attribute_name PT (rascunho)]],"|"), 1,1))</f>
        <v>Temperatura - Mancal Axial do Compressor Lado Interno (1)</v>
      </c>
      <c r="X149" t="str">
        <f>IFERROR(TRIM(INDEX(_xlfn.TEXTSPLIT(Table326[[#This Row],[attribute_name]],"|"), 1,2)), "")</f>
        <v/>
      </c>
      <c r="Y149" t="b" cm="1">
        <f t="array" ref="Y149">IF(ISERROR(IF(Table326[[#This Row],[type]]="subattribute", VLOOKUP(Table326[[#This Row],[Template]]&amp;Table326[[#This Row],[parent_attribute]],_xlfn._xlws.FILTER(Table326[[#All],[concat]], Table326[[#All],[type]]="attribute"),1, FALSE), TRUE)), FALSE, TRUE)</f>
        <v>1</v>
      </c>
    </row>
    <row r="150" spans="1:25" ht="14.4" hidden="1" customHeight="1">
      <c r="A150" t="str">
        <f>Table326[[#This Row],[Template]]&amp;Table326[[#This Row],[parent_attribute]]</f>
        <v>Compressor Centrífugo BásicoTemperatura - Mancal Axial do Compressor Lado Interno (1)</v>
      </c>
      <c r="B150" t="s">
        <v>2904</v>
      </c>
      <c r="C150" s="10" t="s">
        <v>2905</v>
      </c>
      <c r="D150" t="s">
        <v>2906</v>
      </c>
      <c r="E150" t="s">
        <v>2907</v>
      </c>
      <c r="F150" t="s">
        <v>2873</v>
      </c>
      <c r="I150" t="s">
        <v>1837</v>
      </c>
      <c r="J150" t="s">
        <v>1835</v>
      </c>
      <c r="K150" t="str">
        <f>VLOOKUP(Table326[[#This Row],[attribute_name EN2]],'Tradução Atributos'!$A$1:$B$67,2,0)</f>
        <v>Temperatura - Mancal Axial do Compressor Lado Interno (1)</v>
      </c>
      <c r="L150" t="s">
        <v>2928</v>
      </c>
      <c r="M150" t="s">
        <v>2929</v>
      </c>
      <c r="N150" t="s">
        <v>1148</v>
      </c>
      <c r="O150" t="s">
        <v>1148</v>
      </c>
      <c r="P150" t="str">
        <f>_xlfn.CONCAT(Table326[[#This Row],[Equipamento]],Table326[[#This Row],[attribute_name]])</f>
        <v>FRADE-CAE-1340/1345 (LP/IP Compressor Trem 1)Temperatura - Mancal Axial do Compressor Lado Interno (1)|Hi</v>
      </c>
      <c r="Q150" s="33">
        <v>100</v>
      </c>
      <c r="R150" s="33" t="s">
        <v>49</v>
      </c>
      <c r="S150">
        <v>1</v>
      </c>
      <c r="T150" s="33" t="s">
        <v>736</v>
      </c>
      <c r="U150" s="10"/>
      <c r="V150" t="str">
        <f t="shared" si="2"/>
        <v>subattribute</v>
      </c>
      <c r="W150" t="str">
        <f>TRIM(INDEX(_xlfn.TEXTSPLIT(Table326[[#This Row],[attribute_name PT (rascunho)]],"|"), 1,1))</f>
        <v>Temperatura - Mancal Axial do Compressor Lado Interno (1)</v>
      </c>
      <c r="X150" t="str">
        <f>IFERROR(TRIM(INDEX(_xlfn.TEXTSPLIT(Table326[[#This Row],[attribute_name]],"|"), 1,2)), "")</f>
        <v>Hi</v>
      </c>
      <c r="Y150" t="b" cm="1">
        <f t="array" ref="Y150">IF(ISERROR(IF(Table326[[#This Row],[type]]="subattribute", VLOOKUP(Table326[[#This Row],[Template]]&amp;Table326[[#This Row],[parent_attribute]],_xlfn._xlws.FILTER(Table326[[#All],[concat]], Table326[[#All],[type]]="attribute"),1, FALSE), TRUE)), FALSE, TRUE)</f>
        <v>1</v>
      </c>
    </row>
    <row r="151" spans="1:25" ht="14.4" hidden="1" customHeight="1">
      <c r="A151" t="str">
        <f>Table326[[#This Row],[Template]]&amp;Table326[[#This Row],[parent_attribute]]</f>
        <v>Compressor Centrífugo BásicoTemperatura - Mancal Axial do Compressor Lado Interno (1)</v>
      </c>
      <c r="B151" t="s">
        <v>2904</v>
      </c>
      <c r="C151" s="10" t="s">
        <v>2905</v>
      </c>
      <c r="D151" t="s">
        <v>2906</v>
      </c>
      <c r="E151" t="s">
        <v>2907</v>
      </c>
      <c r="F151" t="s">
        <v>2873</v>
      </c>
      <c r="I151" t="s">
        <v>1838</v>
      </c>
      <c r="J151" t="s">
        <v>1835</v>
      </c>
      <c r="K151" t="str">
        <f>VLOOKUP(Table326[[#This Row],[attribute_name EN2]],'Tradução Atributos'!$A$1:$B$67,2,0)</f>
        <v>Temperatura - Mancal Axial do Compressor Lado Interno (1)</v>
      </c>
      <c r="L151" t="s">
        <v>2928</v>
      </c>
      <c r="M151" t="s">
        <v>2930</v>
      </c>
      <c r="N151" t="s">
        <v>1150</v>
      </c>
      <c r="O151" t="s">
        <v>1150</v>
      </c>
      <c r="P151" t="str">
        <f>_xlfn.CONCAT(Table326[[#This Row],[Equipamento]],Table326[[#This Row],[attribute_name]])</f>
        <v>FRADE-CAE-1340/1345 (LP/IP Compressor Trem 1)Temperatura - Mancal Axial do Compressor Lado Interno (1)|HiHi</v>
      </c>
      <c r="Q151" s="33">
        <v>110</v>
      </c>
      <c r="R151" s="52" t="s">
        <v>49</v>
      </c>
      <c r="S151">
        <v>1</v>
      </c>
      <c r="T151" s="52" t="s">
        <v>736</v>
      </c>
      <c r="U151" s="83"/>
      <c r="V151" t="str">
        <f t="shared" si="2"/>
        <v>subattribute</v>
      </c>
      <c r="W151" t="str">
        <f>TRIM(INDEX(_xlfn.TEXTSPLIT(Table326[[#This Row],[attribute_name PT (rascunho)]],"|"), 1,1))</f>
        <v>Temperatura - Mancal Axial do Compressor Lado Interno (1)</v>
      </c>
      <c r="X151" t="str">
        <f>IFERROR(TRIM(INDEX(_xlfn.TEXTSPLIT(Table326[[#This Row],[attribute_name]],"|"), 1,2)), "")</f>
        <v>HiHi</v>
      </c>
      <c r="Y151" t="b" cm="1">
        <f t="array" ref="Y151">IF(ISERROR(IF(Table326[[#This Row],[type]]="subattribute", VLOOKUP(Table326[[#This Row],[Template]]&amp;Table326[[#This Row],[parent_attribute]],_xlfn._xlws.FILTER(Table326[[#All],[concat]], Table326[[#All],[type]]="attribute"),1, FALSE), TRUE)), FALSE, TRUE)</f>
        <v>1</v>
      </c>
    </row>
    <row r="152" spans="1:25" ht="14.4" hidden="1" customHeight="1">
      <c r="A152" t="str">
        <f>Table326[[#This Row],[Template]]&amp;Table326[[#This Row],[parent_attribute]]</f>
        <v>Compressor Centrífugo BásicoTemperatura - Mancal Axial do Compressor Lado Interno (1)</v>
      </c>
      <c r="B152" t="s">
        <v>2904</v>
      </c>
      <c r="C152" s="10" t="s">
        <v>2905</v>
      </c>
      <c r="D152" t="s">
        <v>2906</v>
      </c>
      <c r="E152" t="s">
        <v>2907</v>
      </c>
      <c r="F152" t="s">
        <v>2873</v>
      </c>
      <c r="I152" t="s">
        <v>1839</v>
      </c>
      <c r="J152" t="s">
        <v>1835</v>
      </c>
      <c r="K152" t="str">
        <f>VLOOKUP(Table326[[#This Row],[attribute_name EN2]],'Tradução Atributos'!$A$1:$B$67,2,0)</f>
        <v>Temperatura - Mancal Axial do Compressor Lado Interno (1)</v>
      </c>
      <c r="L152" t="s">
        <v>2928</v>
      </c>
      <c r="M152" t="s">
        <v>2934</v>
      </c>
      <c r="N152" t="s">
        <v>1152</v>
      </c>
      <c r="O152" t="s">
        <v>3065</v>
      </c>
      <c r="P152" t="str">
        <f>_xlfn.CONCAT(Table326[[#This Row],[Equipamento]],Table326[[#This Row],[attribute_name]])</f>
        <v>FRADE-CAE-1340/1345 (LP/IP Compressor Trem 1)Temperatura - Mancal Axial do Compressor Lado Interno (1)|Pre-alarm Hi</v>
      </c>
      <c r="Q152" s="33">
        <v>92</v>
      </c>
      <c r="R152" s="33" t="s">
        <v>49</v>
      </c>
      <c r="S152">
        <v>1</v>
      </c>
      <c r="T152" s="33" t="s">
        <v>736</v>
      </c>
      <c r="U152" s="10"/>
      <c r="V152" t="str">
        <f t="shared" si="2"/>
        <v>subattribute</v>
      </c>
      <c r="W152" t="str">
        <f>TRIM(INDEX(_xlfn.TEXTSPLIT(Table326[[#This Row],[attribute_name PT (rascunho)]],"|"), 1,1))</f>
        <v>Temperatura - Mancal Axial do Compressor Lado Interno (1)</v>
      </c>
      <c r="X152" t="str">
        <f>IFERROR(TRIM(INDEX(_xlfn.TEXTSPLIT(Table326[[#This Row],[attribute_name]],"|"), 1,2)), "")</f>
        <v>Pre-alarm Hi</v>
      </c>
      <c r="Y152" t="b" cm="1">
        <f t="array" ref="Y152">IF(ISERROR(IF(Table326[[#This Row],[type]]="subattribute", VLOOKUP(Table326[[#This Row],[Template]]&amp;Table326[[#This Row],[parent_attribute]],_xlfn._xlws.FILTER(Table326[[#All],[concat]], Table326[[#All],[type]]="attribute"),1, FALSE), TRUE)), FALSE, TRUE)</f>
        <v>1</v>
      </c>
    </row>
    <row r="153" spans="1:25" ht="14.4" hidden="1" customHeight="1">
      <c r="A153" t="str">
        <f>Table326[[#This Row],[Template]]&amp;Table326[[#This Row],[parent_attribute]]</f>
        <v>Compressor Centrífugo BásicoTemperatura - Mancal Axial do Compressor Lado Interno (2)</v>
      </c>
      <c r="B153" t="s">
        <v>2904</v>
      </c>
      <c r="C153" s="10" t="s">
        <v>2905</v>
      </c>
      <c r="D153" t="s">
        <v>2906</v>
      </c>
      <c r="E153" t="s">
        <v>2907</v>
      </c>
      <c r="F153" t="s">
        <v>2873</v>
      </c>
      <c r="I153" t="s">
        <v>1840</v>
      </c>
      <c r="J153" t="s">
        <v>1840</v>
      </c>
      <c r="K153" t="str">
        <f>VLOOKUP(Table326[[#This Row],[attribute_name EN2]],'Tradução Atributos'!$A$1:$B$67,2,0)</f>
        <v>Temperatura - Mancal Axial do Compressor Lado Interno (2)</v>
      </c>
      <c r="N153" t="s">
        <v>3066</v>
      </c>
      <c r="O153" t="s">
        <v>3066</v>
      </c>
      <c r="P153" t="str">
        <f>_xlfn.CONCAT(Table326[[#This Row],[Equipamento]],Table326[[#This Row],[attribute_name]])</f>
        <v>FRADE-CAE-1340/1345 (LP/IP Compressor Trem 1)Temperatura - Mancal Axial do Compressor Lado Interno (2)</v>
      </c>
      <c r="Q153" s="33" t="s">
        <v>1841</v>
      </c>
      <c r="R153" s="52" t="s">
        <v>49</v>
      </c>
      <c r="S153">
        <v>1</v>
      </c>
      <c r="T153" s="52" t="s">
        <v>439</v>
      </c>
      <c r="U153" s="10" t="s">
        <v>440</v>
      </c>
      <c r="V153" t="str">
        <f t="shared" si="2"/>
        <v>attribute</v>
      </c>
      <c r="W153" t="str">
        <f>TRIM(INDEX(_xlfn.TEXTSPLIT(Table326[[#This Row],[attribute_name PT (rascunho)]],"|"), 1,1))</f>
        <v>Temperatura - Mancal Axial do Compressor Lado Interno (2)</v>
      </c>
      <c r="X153" t="str">
        <f>IFERROR(TRIM(INDEX(_xlfn.TEXTSPLIT(Table326[[#This Row],[attribute_name]],"|"), 1,2)), "")</f>
        <v/>
      </c>
      <c r="Y153" t="b" cm="1">
        <f t="array" ref="Y153">IF(ISERROR(IF(Table326[[#This Row],[type]]="subattribute", VLOOKUP(Table326[[#This Row],[Template]]&amp;Table326[[#This Row],[parent_attribute]],_xlfn._xlws.FILTER(Table326[[#All],[concat]], Table326[[#All],[type]]="attribute"),1, FALSE), TRUE)), FALSE, TRUE)</f>
        <v>1</v>
      </c>
    </row>
    <row r="154" spans="1:25" ht="14.4" hidden="1" customHeight="1">
      <c r="A154" t="str">
        <f>Table326[[#This Row],[Template]]&amp;Table326[[#This Row],[parent_attribute]]</f>
        <v>Compressor Centrífugo BásicoTemperatura - Mancal Axial do Compressor Lado Interno (2)</v>
      </c>
      <c r="B154" t="s">
        <v>2904</v>
      </c>
      <c r="C154" s="10" t="s">
        <v>2905</v>
      </c>
      <c r="D154" t="s">
        <v>2906</v>
      </c>
      <c r="E154" t="s">
        <v>2907</v>
      </c>
      <c r="F154" t="s">
        <v>2873</v>
      </c>
      <c r="I154" t="s">
        <v>1842</v>
      </c>
      <c r="J154" t="s">
        <v>1840</v>
      </c>
      <c r="K154" t="str">
        <f>VLOOKUP(Table326[[#This Row],[attribute_name EN2]],'Tradução Atributos'!$A$1:$B$67,2,0)</f>
        <v>Temperatura - Mancal Axial do Compressor Lado Interno (2)</v>
      </c>
      <c r="L154" t="s">
        <v>2928</v>
      </c>
      <c r="M154" t="s">
        <v>2929</v>
      </c>
      <c r="N154" t="s">
        <v>1154</v>
      </c>
      <c r="O154" t="s">
        <v>1154</v>
      </c>
      <c r="P154" t="str">
        <f>_xlfn.CONCAT(Table326[[#This Row],[Equipamento]],Table326[[#This Row],[attribute_name]])</f>
        <v>FRADE-CAE-1340/1345 (LP/IP Compressor Trem 1)Temperatura - Mancal Axial do Compressor Lado Interno (2)|Hi</v>
      </c>
      <c r="Q154" s="33">
        <v>100</v>
      </c>
      <c r="R154" s="33" t="s">
        <v>49</v>
      </c>
      <c r="S154">
        <v>1</v>
      </c>
      <c r="T154" s="33" t="s">
        <v>736</v>
      </c>
      <c r="U154" s="10"/>
      <c r="V154" t="str">
        <f t="shared" si="2"/>
        <v>subattribute</v>
      </c>
      <c r="W154" t="str">
        <f>TRIM(INDEX(_xlfn.TEXTSPLIT(Table326[[#This Row],[attribute_name PT (rascunho)]],"|"), 1,1))</f>
        <v>Temperatura - Mancal Axial do Compressor Lado Interno (2)</v>
      </c>
      <c r="X154" t="str">
        <f>IFERROR(TRIM(INDEX(_xlfn.TEXTSPLIT(Table326[[#This Row],[attribute_name]],"|"), 1,2)), "")</f>
        <v>Hi</v>
      </c>
      <c r="Y154" t="b" cm="1">
        <f t="array" ref="Y154">IF(ISERROR(IF(Table326[[#This Row],[type]]="subattribute", VLOOKUP(Table326[[#This Row],[Template]]&amp;Table326[[#This Row],[parent_attribute]],_xlfn._xlws.FILTER(Table326[[#All],[concat]], Table326[[#All],[type]]="attribute"),1, FALSE), TRUE)), FALSE, TRUE)</f>
        <v>1</v>
      </c>
    </row>
    <row r="155" spans="1:25" ht="14.4" hidden="1" customHeight="1">
      <c r="A155" t="str">
        <f>Table326[[#This Row],[Template]]&amp;Table326[[#This Row],[parent_attribute]]</f>
        <v>Compressor Centrífugo BásicoTemperatura - Mancal Axial do Compressor Lado Interno (2)</v>
      </c>
      <c r="B155" t="s">
        <v>2904</v>
      </c>
      <c r="C155" s="10" t="s">
        <v>2905</v>
      </c>
      <c r="D155" t="s">
        <v>2906</v>
      </c>
      <c r="E155" t="s">
        <v>2907</v>
      </c>
      <c r="F155" t="s">
        <v>2873</v>
      </c>
      <c r="I155" t="s">
        <v>1843</v>
      </c>
      <c r="J155" t="s">
        <v>1840</v>
      </c>
      <c r="K155" t="str">
        <f>VLOOKUP(Table326[[#This Row],[attribute_name EN2]],'Tradução Atributos'!$A$1:$B$67,2,0)</f>
        <v>Temperatura - Mancal Axial do Compressor Lado Interno (2)</v>
      </c>
      <c r="L155" t="s">
        <v>2928</v>
      </c>
      <c r="M155" t="s">
        <v>2930</v>
      </c>
      <c r="N155" t="s">
        <v>1157</v>
      </c>
      <c r="O155" t="s">
        <v>1157</v>
      </c>
      <c r="P155" t="str">
        <f>_xlfn.CONCAT(Table326[[#This Row],[Equipamento]],Table326[[#This Row],[attribute_name]])</f>
        <v>FRADE-CAE-1340/1345 (LP/IP Compressor Trem 1)Temperatura - Mancal Axial do Compressor Lado Interno (2)|HiHi</v>
      </c>
      <c r="Q155" s="33">
        <v>110</v>
      </c>
      <c r="R155" s="52" t="s">
        <v>49</v>
      </c>
      <c r="S155">
        <v>1</v>
      </c>
      <c r="T155" s="52" t="s">
        <v>736</v>
      </c>
      <c r="U155" s="83"/>
      <c r="V155" t="str">
        <f t="shared" si="2"/>
        <v>subattribute</v>
      </c>
      <c r="W155" t="str">
        <f>TRIM(INDEX(_xlfn.TEXTSPLIT(Table326[[#This Row],[attribute_name PT (rascunho)]],"|"), 1,1))</f>
        <v>Temperatura - Mancal Axial do Compressor Lado Interno (2)</v>
      </c>
      <c r="X155" t="str">
        <f>IFERROR(TRIM(INDEX(_xlfn.TEXTSPLIT(Table326[[#This Row],[attribute_name]],"|"), 1,2)), "")</f>
        <v>HiHi</v>
      </c>
      <c r="Y155" t="b" cm="1">
        <f t="array" ref="Y155">IF(ISERROR(IF(Table326[[#This Row],[type]]="subattribute", VLOOKUP(Table326[[#This Row],[Template]]&amp;Table326[[#This Row],[parent_attribute]],_xlfn._xlws.FILTER(Table326[[#All],[concat]], Table326[[#All],[type]]="attribute"),1, FALSE), TRUE)), FALSE, TRUE)</f>
        <v>1</v>
      </c>
    </row>
    <row r="156" spans="1:25" ht="14.4" hidden="1" customHeight="1">
      <c r="A156" t="str">
        <f>Table326[[#This Row],[Template]]&amp;Table326[[#This Row],[parent_attribute]]</f>
        <v>Compressor Centrífugo BásicoTemperatura - Mancal Axial do Compressor Lado Interno (2)</v>
      </c>
      <c r="B156" t="s">
        <v>2904</v>
      </c>
      <c r="C156" s="10" t="s">
        <v>2905</v>
      </c>
      <c r="D156" t="s">
        <v>2906</v>
      </c>
      <c r="E156" t="s">
        <v>2907</v>
      </c>
      <c r="F156" t="s">
        <v>2873</v>
      </c>
      <c r="I156" t="s">
        <v>1844</v>
      </c>
      <c r="J156" t="s">
        <v>1840</v>
      </c>
      <c r="K156" t="str">
        <f>VLOOKUP(Table326[[#This Row],[attribute_name EN2]],'Tradução Atributos'!$A$1:$B$67,2,0)</f>
        <v>Temperatura - Mancal Axial do Compressor Lado Interno (2)</v>
      </c>
      <c r="L156" t="s">
        <v>2928</v>
      </c>
      <c r="M156" t="s">
        <v>2934</v>
      </c>
      <c r="N156" t="s">
        <v>1159</v>
      </c>
      <c r="O156" t="s">
        <v>3067</v>
      </c>
      <c r="P156" t="str">
        <f>_xlfn.CONCAT(Table326[[#This Row],[Equipamento]],Table326[[#This Row],[attribute_name]])</f>
        <v>FRADE-CAE-1340/1345 (LP/IP Compressor Trem 1)Temperatura - Mancal Axial do Compressor Lado Interno (2)|Pre-alarm Hi</v>
      </c>
      <c r="Q156" s="33">
        <v>90</v>
      </c>
      <c r="R156" s="33" t="s">
        <v>49</v>
      </c>
      <c r="S156">
        <v>1</v>
      </c>
      <c r="T156" s="33" t="s">
        <v>736</v>
      </c>
      <c r="U156" s="10"/>
      <c r="V156" t="str">
        <f t="shared" si="2"/>
        <v>subattribute</v>
      </c>
      <c r="W156" t="str">
        <f>TRIM(INDEX(_xlfn.TEXTSPLIT(Table326[[#This Row],[attribute_name PT (rascunho)]],"|"), 1,1))</f>
        <v>Temperatura - Mancal Axial do Compressor Lado Interno (2)</v>
      </c>
      <c r="X156" t="str">
        <f>IFERROR(TRIM(INDEX(_xlfn.TEXTSPLIT(Table326[[#This Row],[attribute_name]],"|"), 1,2)), "")</f>
        <v>Pre-alarm Hi</v>
      </c>
      <c r="Y156" t="b" cm="1">
        <f t="array" ref="Y156">IF(ISERROR(IF(Table326[[#This Row],[type]]="subattribute", VLOOKUP(Table326[[#This Row],[Template]]&amp;Table326[[#This Row],[parent_attribute]],_xlfn._xlws.FILTER(Table326[[#All],[concat]], Table326[[#All],[type]]="attribute"),1, FALSE), TRUE)), FALSE, TRUE)</f>
        <v>1</v>
      </c>
    </row>
    <row r="157" spans="1:25" ht="14.4" hidden="1" customHeight="1">
      <c r="A157" t="str">
        <f>Table326[[#This Row],[Template]]&amp;Table326[[#This Row],[parent_attribute]]</f>
        <v>Compressor Centrífugo BásicoTemperatura - Mancal do Compressor (LA) (1)</v>
      </c>
      <c r="B157" t="s">
        <v>2904</v>
      </c>
      <c r="C157" s="10" t="s">
        <v>2905</v>
      </c>
      <c r="D157" t="s">
        <v>2906</v>
      </c>
      <c r="E157" t="s">
        <v>2907</v>
      </c>
      <c r="F157" t="s">
        <v>2873</v>
      </c>
      <c r="I157" t="s">
        <v>1561</v>
      </c>
      <c r="J157" t="s">
        <v>1561</v>
      </c>
      <c r="K157" t="str">
        <f>VLOOKUP(Table326[[#This Row],[attribute_name EN2]],'Tradução Atributos'!$A$1:$B$67,2,0)</f>
        <v>Temperatura - Mancal do Compressor (LA) (1)</v>
      </c>
      <c r="N157" t="s">
        <v>3068</v>
      </c>
      <c r="O157" t="s">
        <v>3068</v>
      </c>
      <c r="P157" t="str">
        <f>_xlfn.CONCAT(Table326[[#This Row],[Equipamento]],Table326[[#This Row],[attribute_name]])</f>
        <v>FRADE-CAE-1340/1345 (LP/IP Compressor Trem 1)Temperatura - Mancal do Compressor (LA) (1)</v>
      </c>
      <c r="Q157" s="33" t="s">
        <v>1562</v>
      </c>
      <c r="R157" s="33" t="s">
        <v>49</v>
      </c>
      <c r="S157">
        <v>1</v>
      </c>
      <c r="T157" s="33" t="s">
        <v>439</v>
      </c>
      <c r="U157" s="10" t="s">
        <v>440</v>
      </c>
      <c r="V157" t="str">
        <f t="shared" si="2"/>
        <v>attribute</v>
      </c>
      <c r="W157" t="str">
        <f>TRIM(INDEX(_xlfn.TEXTSPLIT(Table326[[#This Row],[attribute_name PT (rascunho)]],"|"), 1,1))</f>
        <v>Temperatura - Mancal do Compressor (LA) (1)</v>
      </c>
      <c r="X157" t="str">
        <f>IFERROR(TRIM(INDEX(_xlfn.TEXTSPLIT(Table326[[#This Row],[attribute_name]],"|"), 1,2)), "")</f>
        <v/>
      </c>
      <c r="Y157" t="b" cm="1">
        <f t="array" ref="Y157">IF(ISERROR(IF(Table326[[#This Row],[type]]="subattribute", VLOOKUP(Table326[[#This Row],[Template]]&amp;Table326[[#This Row],[parent_attribute]],_xlfn._xlws.FILTER(Table326[[#All],[concat]], Table326[[#All],[type]]="attribute"),1, FALSE), TRUE)), FALSE, TRUE)</f>
        <v>1</v>
      </c>
    </row>
    <row r="158" spans="1:25" ht="14.4" hidden="1" customHeight="1">
      <c r="A158" t="str">
        <f>Table326[[#This Row],[Template]]&amp;Table326[[#This Row],[parent_attribute]]</f>
        <v>Compressor Centrífugo BásicoTemperatura - Mancal do Compressor (LA) (1)</v>
      </c>
      <c r="B158" t="s">
        <v>2904</v>
      </c>
      <c r="C158" s="10" t="s">
        <v>2905</v>
      </c>
      <c r="D158" t="s">
        <v>2906</v>
      </c>
      <c r="E158" t="s">
        <v>2907</v>
      </c>
      <c r="F158" t="s">
        <v>2873</v>
      </c>
      <c r="I158" t="s">
        <v>1563</v>
      </c>
      <c r="J158" t="s">
        <v>1561</v>
      </c>
      <c r="K158" t="str">
        <f>VLOOKUP(Table326[[#This Row],[attribute_name EN2]],'Tradução Atributos'!$A$1:$B$67,2,0)</f>
        <v>Temperatura - Mancal do Compressor (LA) (1)</v>
      </c>
      <c r="L158" t="s">
        <v>2928</v>
      </c>
      <c r="M158" t="s">
        <v>2929</v>
      </c>
      <c r="N158" t="s">
        <v>952</v>
      </c>
      <c r="O158" t="s">
        <v>952</v>
      </c>
      <c r="P158" t="str">
        <f>_xlfn.CONCAT(Table326[[#This Row],[Equipamento]],Table326[[#This Row],[attribute_name]])</f>
        <v>FRADE-CAE-1340/1345 (LP/IP Compressor Trem 1)Temperatura - Mancal do Compressor (LA) (1)|Hi</v>
      </c>
      <c r="Q158" s="33">
        <v>110</v>
      </c>
      <c r="R158" s="52" t="s">
        <v>49</v>
      </c>
      <c r="S158">
        <v>1</v>
      </c>
      <c r="T158" s="52" t="s">
        <v>736</v>
      </c>
      <c r="U158" s="83"/>
      <c r="V158" t="str">
        <f t="shared" si="2"/>
        <v>subattribute</v>
      </c>
      <c r="W158" t="str">
        <f>TRIM(INDEX(_xlfn.TEXTSPLIT(Table326[[#This Row],[attribute_name PT (rascunho)]],"|"), 1,1))</f>
        <v>Temperatura - Mancal do Compressor (LA) (1)</v>
      </c>
      <c r="X158" t="str">
        <f>IFERROR(TRIM(INDEX(_xlfn.TEXTSPLIT(Table326[[#This Row],[attribute_name]],"|"), 1,2)), "")</f>
        <v>Hi</v>
      </c>
      <c r="Y158" t="b" cm="1">
        <f t="array" ref="Y158">IF(ISERROR(IF(Table326[[#This Row],[type]]="subattribute", VLOOKUP(Table326[[#This Row],[Template]]&amp;Table326[[#This Row],[parent_attribute]],_xlfn._xlws.FILTER(Table326[[#All],[concat]], Table326[[#All],[type]]="attribute"),1, FALSE), TRUE)), FALSE, TRUE)</f>
        <v>1</v>
      </c>
    </row>
    <row r="159" spans="1:25" ht="14.4" hidden="1" customHeight="1">
      <c r="A159" t="str">
        <f>Table326[[#This Row],[Template]]&amp;Table326[[#This Row],[parent_attribute]]</f>
        <v>Compressor Centrífugo BásicoTemperatura - Mancal do Compressor (LA) (1)</v>
      </c>
      <c r="B159" t="s">
        <v>2904</v>
      </c>
      <c r="C159" s="10" t="s">
        <v>2905</v>
      </c>
      <c r="D159" t="s">
        <v>2906</v>
      </c>
      <c r="E159" t="s">
        <v>2907</v>
      </c>
      <c r="F159" t="s">
        <v>2873</v>
      </c>
      <c r="I159" t="s">
        <v>1564</v>
      </c>
      <c r="J159" t="s">
        <v>1561</v>
      </c>
      <c r="K159" t="str">
        <f>VLOOKUP(Table326[[#This Row],[attribute_name EN2]],'Tradução Atributos'!$A$1:$B$67,2,0)</f>
        <v>Temperatura - Mancal do Compressor (LA) (1)</v>
      </c>
      <c r="L159" t="s">
        <v>2928</v>
      </c>
      <c r="M159" t="s">
        <v>2930</v>
      </c>
      <c r="N159" t="s">
        <v>954</v>
      </c>
      <c r="O159" t="s">
        <v>954</v>
      </c>
      <c r="P159" t="str">
        <f>_xlfn.CONCAT(Table326[[#This Row],[Equipamento]],Table326[[#This Row],[attribute_name]])</f>
        <v>FRADE-CAE-1340/1345 (LP/IP Compressor Trem 1)Temperatura - Mancal do Compressor (LA) (1)|HiHi</v>
      </c>
      <c r="Q159" s="33">
        <v>120</v>
      </c>
      <c r="R159" s="33" t="s">
        <v>49</v>
      </c>
      <c r="S159">
        <v>1</v>
      </c>
      <c r="T159" s="33" t="s">
        <v>736</v>
      </c>
      <c r="U159" s="10"/>
      <c r="V159" t="str">
        <f t="shared" si="2"/>
        <v>subattribute</v>
      </c>
      <c r="W159" t="str">
        <f>TRIM(INDEX(_xlfn.TEXTSPLIT(Table326[[#This Row],[attribute_name PT (rascunho)]],"|"), 1,1))</f>
        <v>Temperatura - Mancal do Compressor (LA) (1)</v>
      </c>
      <c r="X159" t="str">
        <f>IFERROR(TRIM(INDEX(_xlfn.TEXTSPLIT(Table326[[#This Row],[attribute_name]],"|"), 1,2)), "")</f>
        <v>HiHi</v>
      </c>
      <c r="Y159" t="b" cm="1">
        <f t="array" ref="Y159">IF(ISERROR(IF(Table326[[#This Row],[type]]="subattribute", VLOOKUP(Table326[[#This Row],[Template]]&amp;Table326[[#This Row],[parent_attribute]],_xlfn._xlws.FILTER(Table326[[#All],[concat]], Table326[[#All],[type]]="attribute"),1, FALSE), TRUE)), FALSE, TRUE)</f>
        <v>1</v>
      </c>
    </row>
    <row r="160" spans="1:25" ht="14.4" hidden="1" customHeight="1">
      <c r="A160" t="str">
        <f>Table326[[#This Row],[Template]]&amp;Table326[[#This Row],[parent_attribute]]</f>
        <v>Compressor Centrífugo BásicoTemperatura - Mancal do Compressor (LA) (1)</v>
      </c>
      <c r="B160" t="s">
        <v>2904</v>
      </c>
      <c r="C160" s="10" t="s">
        <v>2905</v>
      </c>
      <c r="D160" t="s">
        <v>2906</v>
      </c>
      <c r="E160" t="s">
        <v>2907</v>
      </c>
      <c r="F160" t="s">
        <v>2873</v>
      </c>
      <c r="I160" t="s">
        <v>1565</v>
      </c>
      <c r="J160" t="s">
        <v>1561</v>
      </c>
      <c r="K160" t="str">
        <f>VLOOKUP(Table326[[#This Row],[attribute_name EN2]],'Tradução Atributos'!$A$1:$B$67,2,0)</f>
        <v>Temperatura - Mancal do Compressor (LA) (1)</v>
      </c>
      <c r="L160" t="s">
        <v>2928</v>
      </c>
      <c r="M160" t="s">
        <v>2934</v>
      </c>
      <c r="N160" t="s">
        <v>957</v>
      </c>
      <c r="O160" t="s">
        <v>3069</v>
      </c>
      <c r="P160" t="str">
        <f>_xlfn.CONCAT(Table326[[#This Row],[Equipamento]],Table326[[#This Row],[attribute_name]])</f>
        <v>FRADE-CAE-1340/1345 (LP/IP Compressor Trem 1)Temperatura - Mancal do Compressor (LA) (1)|Pre-alarm Hi</v>
      </c>
      <c r="Q160" s="10">
        <v>100</v>
      </c>
      <c r="R160" s="52" t="s">
        <v>49</v>
      </c>
      <c r="S160">
        <v>1</v>
      </c>
      <c r="T160" s="52" t="s">
        <v>736</v>
      </c>
      <c r="U160" s="83"/>
      <c r="V160" t="str">
        <f t="shared" si="2"/>
        <v>subattribute</v>
      </c>
      <c r="W160" t="str">
        <f>TRIM(INDEX(_xlfn.TEXTSPLIT(Table326[[#This Row],[attribute_name PT (rascunho)]],"|"), 1,1))</f>
        <v>Temperatura - Mancal do Compressor (LA) (1)</v>
      </c>
      <c r="X160" t="str">
        <f>IFERROR(TRIM(INDEX(_xlfn.TEXTSPLIT(Table326[[#This Row],[attribute_name]],"|"), 1,2)), "")</f>
        <v>Pre-alarm Hi</v>
      </c>
      <c r="Y160" t="b" cm="1">
        <f t="array" ref="Y160">IF(ISERROR(IF(Table326[[#This Row],[type]]="subattribute", VLOOKUP(Table326[[#This Row],[Template]]&amp;Table326[[#This Row],[parent_attribute]],_xlfn._xlws.FILTER(Table326[[#All],[concat]], Table326[[#All],[type]]="attribute"),1, FALSE), TRUE)), FALSE, TRUE)</f>
        <v>1</v>
      </c>
    </row>
    <row r="161" spans="1:25" ht="14.4" hidden="1" customHeight="1">
      <c r="A161" t="str">
        <f>Table326[[#This Row],[Template]]&amp;Table326[[#This Row],[parent_attribute]]</f>
        <v>Compressor Centrífugo BásicoTemperatura - Mancal do Compressor (LA) (2)</v>
      </c>
      <c r="B161" t="s">
        <v>2904</v>
      </c>
      <c r="C161" s="10" t="s">
        <v>2905</v>
      </c>
      <c r="D161" t="s">
        <v>2906</v>
      </c>
      <c r="E161" t="s">
        <v>2907</v>
      </c>
      <c r="F161" t="s">
        <v>2873</v>
      </c>
      <c r="I161" t="s">
        <v>1566</v>
      </c>
      <c r="J161" t="s">
        <v>1566</v>
      </c>
      <c r="K161" t="str">
        <f>VLOOKUP(Table326[[#This Row],[attribute_name EN2]],'Tradução Atributos'!$A$1:$B$67,2,0)</f>
        <v>Temperatura - Mancal do Compressor (LA) (2)</v>
      </c>
      <c r="N161" t="s">
        <v>3070</v>
      </c>
      <c r="O161" t="s">
        <v>3070</v>
      </c>
      <c r="P161" t="str">
        <f>_xlfn.CONCAT(Table326[[#This Row],[Equipamento]],Table326[[#This Row],[attribute_name]])</f>
        <v>FRADE-CAE-1340/1345 (LP/IP Compressor Trem 1)Temperatura - Mancal do Compressor (LA) (2)</v>
      </c>
      <c r="Q161" s="156" t="s">
        <v>1567</v>
      </c>
      <c r="R161" s="33" t="s">
        <v>49</v>
      </c>
      <c r="S161">
        <v>1</v>
      </c>
      <c r="T161" s="33" t="s">
        <v>439</v>
      </c>
      <c r="U161" s="10" t="s">
        <v>440</v>
      </c>
      <c r="V161" t="str">
        <f t="shared" si="2"/>
        <v>attribute</v>
      </c>
      <c r="W161" t="str">
        <f>TRIM(INDEX(_xlfn.TEXTSPLIT(Table326[[#This Row],[attribute_name PT (rascunho)]],"|"), 1,1))</f>
        <v>Temperatura - Mancal do Compressor (LA) (2)</v>
      </c>
      <c r="X161" t="str">
        <f>IFERROR(TRIM(INDEX(_xlfn.TEXTSPLIT(Table326[[#This Row],[attribute_name]],"|"), 1,2)), "")</f>
        <v/>
      </c>
      <c r="Y161" t="b" cm="1">
        <f t="array" ref="Y161">IF(ISERROR(IF(Table326[[#This Row],[type]]="subattribute", VLOOKUP(Table326[[#This Row],[Template]]&amp;Table326[[#This Row],[parent_attribute]],_xlfn._xlws.FILTER(Table326[[#All],[concat]], Table326[[#All],[type]]="attribute"),1, FALSE), TRUE)), FALSE, TRUE)</f>
        <v>1</v>
      </c>
    </row>
    <row r="162" spans="1:25" ht="14.4" hidden="1" customHeight="1">
      <c r="A162" t="str">
        <f>Table326[[#This Row],[Template]]&amp;Table326[[#This Row],[parent_attribute]]</f>
        <v>Compressor Centrífugo BásicoTemperatura - Mancal do Compressor (LA) (2)</v>
      </c>
      <c r="B162" t="s">
        <v>2904</v>
      </c>
      <c r="C162" s="10" t="s">
        <v>2905</v>
      </c>
      <c r="D162" t="s">
        <v>2906</v>
      </c>
      <c r="E162" t="s">
        <v>2907</v>
      </c>
      <c r="F162" t="s">
        <v>2873</v>
      </c>
      <c r="I162" t="s">
        <v>1568</v>
      </c>
      <c r="J162" t="s">
        <v>1566</v>
      </c>
      <c r="K162" t="str">
        <f>VLOOKUP(Table326[[#This Row],[attribute_name EN2]],'Tradução Atributos'!$A$1:$B$67,2,0)</f>
        <v>Temperatura - Mancal do Compressor (LA) (2)</v>
      </c>
      <c r="L162" t="s">
        <v>2928</v>
      </c>
      <c r="M162" t="s">
        <v>2929</v>
      </c>
      <c r="N162" t="s">
        <v>960</v>
      </c>
      <c r="O162" t="s">
        <v>960</v>
      </c>
      <c r="P162" t="str">
        <f>_xlfn.CONCAT(Table326[[#This Row],[Equipamento]],Table326[[#This Row],[attribute_name]])</f>
        <v>FRADE-CAE-1340/1345 (LP/IP Compressor Trem 1)Temperatura - Mancal do Compressor (LA) (2)|Hi</v>
      </c>
      <c r="Q162" s="10">
        <v>110</v>
      </c>
      <c r="R162" s="52" t="s">
        <v>49</v>
      </c>
      <c r="S162">
        <v>1</v>
      </c>
      <c r="T162" s="52" t="s">
        <v>736</v>
      </c>
      <c r="U162" s="83"/>
      <c r="V162" t="str">
        <f t="shared" si="2"/>
        <v>subattribute</v>
      </c>
      <c r="W162" t="str">
        <f>TRIM(INDEX(_xlfn.TEXTSPLIT(Table326[[#This Row],[attribute_name PT (rascunho)]],"|"), 1,1))</f>
        <v>Temperatura - Mancal do Compressor (LA) (2)</v>
      </c>
      <c r="X162" t="str">
        <f>IFERROR(TRIM(INDEX(_xlfn.TEXTSPLIT(Table326[[#This Row],[attribute_name]],"|"), 1,2)), "")</f>
        <v>Hi</v>
      </c>
      <c r="Y162" t="b" cm="1">
        <f t="array" ref="Y162">IF(ISERROR(IF(Table326[[#This Row],[type]]="subattribute", VLOOKUP(Table326[[#This Row],[Template]]&amp;Table326[[#This Row],[parent_attribute]],_xlfn._xlws.FILTER(Table326[[#All],[concat]], Table326[[#All],[type]]="attribute"),1, FALSE), TRUE)), FALSE, TRUE)</f>
        <v>1</v>
      </c>
    </row>
    <row r="163" spans="1:25" ht="14.4" hidden="1" customHeight="1">
      <c r="A163" t="str">
        <f>Table326[[#This Row],[Template]]&amp;Table326[[#This Row],[parent_attribute]]</f>
        <v>Compressor Centrífugo BásicoTemperatura - Mancal do Compressor (LA) (2)</v>
      </c>
      <c r="B163" t="s">
        <v>2904</v>
      </c>
      <c r="C163" s="10" t="s">
        <v>2905</v>
      </c>
      <c r="D163" t="s">
        <v>2906</v>
      </c>
      <c r="E163" t="s">
        <v>2907</v>
      </c>
      <c r="F163" t="s">
        <v>2873</v>
      </c>
      <c r="I163" t="s">
        <v>1569</v>
      </c>
      <c r="J163" t="s">
        <v>1566</v>
      </c>
      <c r="K163" t="str">
        <f>VLOOKUP(Table326[[#This Row],[attribute_name EN2]],'Tradução Atributos'!$A$1:$B$67,2,0)</f>
        <v>Temperatura - Mancal do Compressor (LA) (2)</v>
      </c>
      <c r="L163" t="s">
        <v>2928</v>
      </c>
      <c r="M163" t="s">
        <v>2930</v>
      </c>
      <c r="N163" t="s">
        <v>963</v>
      </c>
      <c r="O163" t="s">
        <v>963</v>
      </c>
      <c r="P163" t="str">
        <f>_xlfn.CONCAT(Table326[[#This Row],[Equipamento]],Table326[[#This Row],[attribute_name]])</f>
        <v>FRADE-CAE-1340/1345 (LP/IP Compressor Trem 1)Temperatura - Mancal do Compressor (LA) (2)|HiHi</v>
      </c>
      <c r="Q163" s="33">
        <v>120</v>
      </c>
      <c r="R163" s="33" t="s">
        <v>49</v>
      </c>
      <c r="S163">
        <v>1</v>
      </c>
      <c r="T163" s="33" t="s">
        <v>736</v>
      </c>
      <c r="U163" s="10"/>
      <c r="V163" t="str">
        <f t="shared" si="2"/>
        <v>subattribute</v>
      </c>
      <c r="W163" t="str">
        <f>TRIM(INDEX(_xlfn.TEXTSPLIT(Table326[[#This Row],[attribute_name PT (rascunho)]],"|"), 1,1))</f>
        <v>Temperatura - Mancal do Compressor (LA) (2)</v>
      </c>
      <c r="X163" t="str">
        <f>IFERROR(TRIM(INDEX(_xlfn.TEXTSPLIT(Table326[[#This Row],[attribute_name]],"|"), 1,2)), "")</f>
        <v>HiHi</v>
      </c>
      <c r="Y163" t="b" cm="1">
        <f t="array" ref="Y163">IF(ISERROR(IF(Table326[[#This Row],[type]]="subattribute", VLOOKUP(Table326[[#This Row],[Template]]&amp;Table326[[#This Row],[parent_attribute]],_xlfn._xlws.FILTER(Table326[[#All],[concat]], Table326[[#All],[type]]="attribute"),1, FALSE), TRUE)), FALSE, TRUE)</f>
        <v>1</v>
      </c>
    </row>
    <row r="164" spans="1:25" ht="14.4" hidden="1" customHeight="1">
      <c r="A164" t="str">
        <f>Table326[[#This Row],[Template]]&amp;Table326[[#This Row],[parent_attribute]]</f>
        <v>Compressor Centrífugo BásicoTemperatura - Mancal do Compressor (LA) (2)</v>
      </c>
      <c r="B164" t="s">
        <v>2904</v>
      </c>
      <c r="C164" s="10" t="s">
        <v>2905</v>
      </c>
      <c r="D164" t="s">
        <v>2906</v>
      </c>
      <c r="E164" t="s">
        <v>2907</v>
      </c>
      <c r="F164" t="s">
        <v>2873</v>
      </c>
      <c r="I164" t="s">
        <v>1570</v>
      </c>
      <c r="J164" t="s">
        <v>1566</v>
      </c>
      <c r="K164" t="str">
        <f>VLOOKUP(Table326[[#This Row],[attribute_name EN2]],'Tradução Atributos'!$A$1:$B$67,2,0)</f>
        <v>Temperatura - Mancal do Compressor (LA) (2)</v>
      </c>
      <c r="L164" t="s">
        <v>2928</v>
      </c>
      <c r="M164" t="s">
        <v>2934</v>
      </c>
      <c r="N164" t="s">
        <v>966</v>
      </c>
      <c r="O164" t="s">
        <v>3071</v>
      </c>
      <c r="P164" t="str">
        <f>_xlfn.CONCAT(Table326[[#This Row],[Equipamento]],Table326[[#This Row],[attribute_name]])</f>
        <v>FRADE-CAE-1340/1345 (LP/IP Compressor Trem 1)Temperatura - Mancal do Compressor (LA) (2)|Pre-alarm Hi</v>
      </c>
      <c r="Q164" s="33">
        <v>99</v>
      </c>
      <c r="R164" s="52" t="s">
        <v>49</v>
      </c>
      <c r="S164">
        <v>1</v>
      </c>
      <c r="T164" s="52" t="s">
        <v>736</v>
      </c>
      <c r="U164" s="83"/>
      <c r="V164" t="str">
        <f t="shared" si="2"/>
        <v>subattribute</v>
      </c>
      <c r="W164" t="str">
        <f>TRIM(INDEX(_xlfn.TEXTSPLIT(Table326[[#This Row],[attribute_name PT (rascunho)]],"|"), 1,1))</f>
        <v>Temperatura - Mancal do Compressor (LA) (2)</v>
      </c>
      <c r="X164" t="str">
        <f>IFERROR(TRIM(INDEX(_xlfn.TEXTSPLIT(Table326[[#This Row],[attribute_name]],"|"), 1,2)), "")</f>
        <v>Pre-alarm Hi</v>
      </c>
      <c r="Y164" t="b" cm="1">
        <f t="array" ref="Y164">IF(ISERROR(IF(Table326[[#This Row],[type]]="subattribute", VLOOKUP(Table326[[#This Row],[Template]]&amp;Table326[[#This Row],[parent_attribute]],_xlfn._xlws.FILTER(Table326[[#All],[concat]], Table326[[#All],[type]]="attribute"),1, FALSE), TRUE)), FALSE, TRUE)</f>
        <v>1</v>
      </c>
    </row>
    <row r="165" spans="1:25" ht="14.4" hidden="1" customHeight="1">
      <c r="A165" t="str">
        <f>Table326[[#This Row],[Template]]&amp;Table326[[#This Row],[parent_attribute]]</f>
        <v>Compressor Centrífugo BásicoTemperatura - Mancal do Compressor (LOA) (1)</v>
      </c>
      <c r="B165" t="s">
        <v>2904</v>
      </c>
      <c r="C165" s="10" t="s">
        <v>2905</v>
      </c>
      <c r="D165" t="s">
        <v>2906</v>
      </c>
      <c r="E165" t="s">
        <v>2907</v>
      </c>
      <c r="F165" t="s">
        <v>2873</v>
      </c>
      <c r="I165" t="s">
        <v>1571</v>
      </c>
      <c r="J165" t="s">
        <v>1571</v>
      </c>
      <c r="K165" t="str">
        <f>VLOOKUP(Table326[[#This Row],[attribute_name EN2]],'Tradução Atributos'!$A$1:$B$67,2,0)</f>
        <v>Temperatura - Mancal do Compressor (LOA) (1)</v>
      </c>
      <c r="N165" t="s">
        <v>3072</v>
      </c>
      <c r="O165" t="s">
        <v>3072</v>
      </c>
      <c r="P165" t="str">
        <f>_xlfn.CONCAT(Table326[[#This Row],[Equipamento]],Table326[[#This Row],[attribute_name]])</f>
        <v>FRADE-CAE-1340/1345 (LP/IP Compressor Trem 1)Temperatura - Mancal do Compressor (LOA) (1)</v>
      </c>
      <c r="Q165" s="10" t="s">
        <v>1572</v>
      </c>
      <c r="R165" s="33" t="s">
        <v>49</v>
      </c>
      <c r="S165">
        <v>1</v>
      </c>
      <c r="T165" s="33" t="s">
        <v>439</v>
      </c>
      <c r="U165" s="10" t="s">
        <v>440</v>
      </c>
      <c r="V165" t="str">
        <f t="shared" si="2"/>
        <v>attribute</v>
      </c>
      <c r="W165" t="str">
        <f>TRIM(INDEX(_xlfn.TEXTSPLIT(Table326[[#This Row],[attribute_name PT (rascunho)]],"|"), 1,1))</f>
        <v>Temperatura - Mancal do Compressor (LOA) (1)</v>
      </c>
      <c r="X165" t="str">
        <f>IFERROR(TRIM(INDEX(_xlfn.TEXTSPLIT(Table326[[#This Row],[attribute_name]],"|"), 1,2)), "")</f>
        <v/>
      </c>
      <c r="Y165" t="b" cm="1">
        <f t="array" ref="Y165">IF(ISERROR(IF(Table326[[#This Row],[type]]="subattribute", VLOOKUP(Table326[[#This Row],[Template]]&amp;Table326[[#This Row],[parent_attribute]],_xlfn._xlws.FILTER(Table326[[#All],[concat]], Table326[[#All],[type]]="attribute"),1, FALSE), TRUE)), FALSE, TRUE)</f>
        <v>1</v>
      </c>
    </row>
    <row r="166" spans="1:25" ht="14.4" hidden="1" customHeight="1">
      <c r="A166" t="str">
        <f>Table326[[#This Row],[Template]]&amp;Table326[[#This Row],[parent_attribute]]</f>
        <v>Compressor Centrífugo BásicoTemperatura - Mancal do Compressor (LOA) (1)</v>
      </c>
      <c r="B166" t="s">
        <v>2904</v>
      </c>
      <c r="C166" s="10" t="s">
        <v>2905</v>
      </c>
      <c r="D166" t="s">
        <v>2906</v>
      </c>
      <c r="E166" t="s">
        <v>2907</v>
      </c>
      <c r="F166" t="s">
        <v>2873</v>
      </c>
      <c r="I166" t="s">
        <v>1573</v>
      </c>
      <c r="J166" t="s">
        <v>1571</v>
      </c>
      <c r="K166" t="str">
        <f>VLOOKUP(Table326[[#This Row],[attribute_name EN2]],'Tradução Atributos'!$A$1:$B$67,2,0)</f>
        <v>Temperatura - Mancal do Compressor (LOA) (1)</v>
      </c>
      <c r="L166" t="s">
        <v>2928</v>
      </c>
      <c r="M166" t="s">
        <v>2929</v>
      </c>
      <c r="N166" t="s">
        <v>969</v>
      </c>
      <c r="O166" t="s">
        <v>969</v>
      </c>
      <c r="P166" t="str">
        <f>_xlfn.CONCAT(Table326[[#This Row],[Equipamento]],Table326[[#This Row],[attribute_name]])</f>
        <v>FRADE-CAE-1340/1345 (LP/IP Compressor Trem 1)Temperatura - Mancal do Compressor (LOA) (1)|Hi</v>
      </c>
      <c r="Q166" s="33">
        <v>110</v>
      </c>
      <c r="R166" s="52" t="s">
        <v>49</v>
      </c>
      <c r="S166">
        <v>1</v>
      </c>
      <c r="T166" s="52" t="s">
        <v>736</v>
      </c>
      <c r="U166" s="83"/>
      <c r="V166" t="str">
        <f t="shared" si="2"/>
        <v>subattribute</v>
      </c>
      <c r="W166" t="str">
        <f>TRIM(INDEX(_xlfn.TEXTSPLIT(Table326[[#This Row],[attribute_name PT (rascunho)]],"|"), 1,1))</f>
        <v>Temperatura - Mancal do Compressor (LOA) (1)</v>
      </c>
      <c r="X166" t="str">
        <f>IFERROR(TRIM(INDEX(_xlfn.TEXTSPLIT(Table326[[#This Row],[attribute_name]],"|"), 1,2)), "")</f>
        <v>Hi</v>
      </c>
      <c r="Y166" t="b" cm="1">
        <f t="array" ref="Y166">IF(ISERROR(IF(Table326[[#This Row],[type]]="subattribute", VLOOKUP(Table326[[#This Row],[Template]]&amp;Table326[[#This Row],[parent_attribute]],_xlfn._xlws.FILTER(Table326[[#All],[concat]], Table326[[#All],[type]]="attribute"),1, FALSE), TRUE)), FALSE, TRUE)</f>
        <v>1</v>
      </c>
    </row>
    <row r="167" spans="1:25" ht="14.4" hidden="1" customHeight="1">
      <c r="A167" t="str">
        <f>Table326[[#This Row],[Template]]&amp;Table326[[#This Row],[parent_attribute]]</f>
        <v>Compressor Centrífugo BásicoTemperatura - Mancal do Compressor (LOA) (1)</v>
      </c>
      <c r="B167" t="s">
        <v>2904</v>
      </c>
      <c r="C167" s="10" t="s">
        <v>2905</v>
      </c>
      <c r="D167" t="s">
        <v>2906</v>
      </c>
      <c r="E167" t="s">
        <v>2907</v>
      </c>
      <c r="F167" t="s">
        <v>2873</v>
      </c>
      <c r="I167" t="s">
        <v>1574</v>
      </c>
      <c r="J167" t="s">
        <v>1571</v>
      </c>
      <c r="K167" t="str">
        <f>VLOOKUP(Table326[[#This Row],[attribute_name EN2]],'Tradução Atributos'!$A$1:$B$67,2,0)</f>
        <v>Temperatura - Mancal do Compressor (LOA) (1)</v>
      </c>
      <c r="L167" t="s">
        <v>2928</v>
      </c>
      <c r="M167" t="s">
        <v>2930</v>
      </c>
      <c r="N167" t="s">
        <v>972</v>
      </c>
      <c r="O167" t="s">
        <v>972</v>
      </c>
      <c r="P167" t="str">
        <f>_xlfn.CONCAT(Table326[[#This Row],[Equipamento]],Table326[[#This Row],[attribute_name]])</f>
        <v>FRADE-CAE-1340/1345 (LP/IP Compressor Trem 1)Temperatura - Mancal do Compressor (LOA) (1)|HiHi</v>
      </c>
      <c r="Q167" s="33">
        <v>120</v>
      </c>
      <c r="R167" s="33" t="s">
        <v>49</v>
      </c>
      <c r="S167">
        <v>1</v>
      </c>
      <c r="T167" s="33" t="s">
        <v>736</v>
      </c>
      <c r="U167" s="10"/>
      <c r="V167" t="str">
        <f t="shared" si="2"/>
        <v>subattribute</v>
      </c>
      <c r="W167" t="str">
        <f>TRIM(INDEX(_xlfn.TEXTSPLIT(Table326[[#This Row],[attribute_name PT (rascunho)]],"|"), 1,1))</f>
        <v>Temperatura - Mancal do Compressor (LOA) (1)</v>
      </c>
      <c r="X167" t="str">
        <f>IFERROR(TRIM(INDEX(_xlfn.TEXTSPLIT(Table326[[#This Row],[attribute_name]],"|"), 1,2)), "")</f>
        <v>HiHi</v>
      </c>
      <c r="Y167" t="b" cm="1">
        <f t="array" ref="Y167">IF(ISERROR(IF(Table326[[#This Row],[type]]="subattribute", VLOOKUP(Table326[[#This Row],[Template]]&amp;Table326[[#This Row],[parent_attribute]],_xlfn._xlws.FILTER(Table326[[#All],[concat]], Table326[[#All],[type]]="attribute"),1, FALSE), TRUE)), FALSE, TRUE)</f>
        <v>1</v>
      </c>
    </row>
    <row r="168" spans="1:25" ht="14.4" hidden="1" customHeight="1">
      <c r="A168" t="str">
        <f>Table326[[#This Row],[Template]]&amp;Table326[[#This Row],[parent_attribute]]</f>
        <v>Compressor Centrífugo BásicoTemperatura - Mancal do Compressor (LOA) (1)</v>
      </c>
      <c r="B168" t="s">
        <v>2904</v>
      </c>
      <c r="C168" s="10" t="s">
        <v>2905</v>
      </c>
      <c r="D168" t="s">
        <v>2906</v>
      </c>
      <c r="E168" t="s">
        <v>2907</v>
      </c>
      <c r="F168" t="s">
        <v>2873</v>
      </c>
      <c r="I168" t="s">
        <v>1575</v>
      </c>
      <c r="J168" t="s">
        <v>1571</v>
      </c>
      <c r="K168" t="str">
        <f>VLOOKUP(Table326[[#This Row],[attribute_name EN2]],'Tradução Atributos'!$A$1:$B$67,2,0)</f>
        <v>Temperatura - Mancal do Compressor (LOA) (1)</v>
      </c>
      <c r="L168" t="s">
        <v>2928</v>
      </c>
      <c r="M168" t="s">
        <v>2934</v>
      </c>
      <c r="N168" t="s">
        <v>975</v>
      </c>
      <c r="O168" t="s">
        <v>3073</v>
      </c>
      <c r="P168" t="str">
        <f>_xlfn.CONCAT(Table326[[#This Row],[Equipamento]],Table326[[#This Row],[attribute_name]])</f>
        <v>FRADE-CAE-1340/1345 (LP/IP Compressor Trem 1)Temperatura - Mancal do Compressor (LOA) (1)|Pre-alarm Hi</v>
      </c>
      <c r="Q168" s="33">
        <v>100</v>
      </c>
      <c r="R168" s="52" t="s">
        <v>49</v>
      </c>
      <c r="S168">
        <v>1</v>
      </c>
      <c r="T168" s="52" t="s">
        <v>736</v>
      </c>
      <c r="U168" s="83"/>
      <c r="V168" t="str">
        <f t="shared" si="2"/>
        <v>subattribute</v>
      </c>
      <c r="W168" t="str">
        <f>TRIM(INDEX(_xlfn.TEXTSPLIT(Table326[[#This Row],[attribute_name PT (rascunho)]],"|"), 1,1))</f>
        <v>Temperatura - Mancal do Compressor (LOA) (1)</v>
      </c>
      <c r="X168" t="str">
        <f>IFERROR(TRIM(INDEX(_xlfn.TEXTSPLIT(Table326[[#This Row],[attribute_name]],"|"), 1,2)), "")</f>
        <v>Pre-alarm Hi</v>
      </c>
      <c r="Y168" t="b" cm="1">
        <f t="array" ref="Y168">IF(ISERROR(IF(Table326[[#This Row],[type]]="subattribute", VLOOKUP(Table326[[#This Row],[Template]]&amp;Table326[[#This Row],[parent_attribute]],_xlfn._xlws.FILTER(Table326[[#All],[concat]], Table326[[#All],[type]]="attribute"),1, FALSE), TRUE)), FALSE, TRUE)</f>
        <v>1</v>
      </c>
    </row>
    <row r="169" spans="1:25" ht="14.4" hidden="1" customHeight="1">
      <c r="A169" t="str">
        <f>Table326[[#This Row],[Template]]&amp;Table326[[#This Row],[parent_attribute]]</f>
        <v>Compressor Centrífugo BásicoTemperatura - Mancal do Compressor (LOA) (2)</v>
      </c>
      <c r="B169" t="s">
        <v>2904</v>
      </c>
      <c r="C169" s="10" t="s">
        <v>2905</v>
      </c>
      <c r="D169" t="s">
        <v>2906</v>
      </c>
      <c r="E169" t="s">
        <v>2907</v>
      </c>
      <c r="F169" t="s">
        <v>2873</v>
      </c>
      <c r="I169" t="s">
        <v>1576</v>
      </c>
      <c r="J169" t="s">
        <v>1576</v>
      </c>
      <c r="K169" t="str">
        <f>VLOOKUP(Table326[[#This Row],[attribute_name EN2]],'Tradução Atributos'!$A$1:$B$67,2,0)</f>
        <v>Temperatura - Mancal do Compressor (LOA) (2)</v>
      </c>
      <c r="N169" t="s">
        <v>3074</v>
      </c>
      <c r="O169" t="s">
        <v>3074</v>
      </c>
      <c r="P169" t="str">
        <f>_xlfn.CONCAT(Table326[[#This Row],[Equipamento]],Table326[[#This Row],[attribute_name]])</f>
        <v>FRADE-CAE-1340/1345 (LP/IP Compressor Trem 1)Temperatura - Mancal do Compressor (LOA) (2)</v>
      </c>
      <c r="Q169" s="33" t="s">
        <v>1577</v>
      </c>
      <c r="R169" s="33" t="s">
        <v>49</v>
      </c>
      <c r="S169">
        <v>1</v>
      </c>
      <c r="T169" s="33" t="s">
        <v>439</v>
      </c>
      <c r="U169" s="10" t="s">
        <v>440</v>
      </c>
      <c r="V169" t="str">
        <f t="shared" si="2"/>
        <v>attribute</v>
      </c>
      <c r="W169" t="str">
        <f>TRIM(INDEX(_xlfn.TEXTSPLIT(Table326[[#This Row],[attribute_name PT (rascunho)]],"|"), 1,1))</f>
        <v>Temperatura - Mancal do Compressor (LOA) (2)</v>
      </c>
      <c r="X169" t="str">
        <f>IFERROR(TRIM(INDEX(_xlfn.TEXTSPLIT(Table326[[#This Row],[attribute_name]],"|"), 1,2)), "")</f>
        <v/>
      </c>
      <c r="Y169" t="b" cm="1">
        <f t="array" ref="Y169">IF(ISERROR(IF(Table326[[#This Row],[type]]="subattribute", VLOOKUP(Table326[[#This Row],[Template]]&amp;Table326[[#This Row],[parent_attribute]],_xlfn._xlws.FILTER(Table326[[#All],[concat]], Table326[[#All],[type]]="attribute"),1, FALSE), TRUE)), FALSE, TRUE)</f>
        <v>1</v>
      </c>
    </row>
    <row r="170" spans="1:25" ht="14.4" hidden="1" customHeight="1">
      <c r="A170" t="str">
        <f>Table326[[#This Row],[Template]]&amp;Table326[[#This Row],[parent_attribute]]</f>
        <v>Compressor Centrífugo BásicoTemperatura - Mancal do Compressor (LOA) (2)</v>
      </c>
      <c r="B170" t="s">
        <v>2904</v>
      </c>
      <c r="C170" s="10" t="s">
        <v>2905</v>
      </c>
      <c r="D170" t="s">
        <v>2906</v>
      </c>
      <c r="E170" t="s">
        <v>2907</v>
      </c>
      <c r="F170" t="s">
        <v>2873</v>
      </c>
      <c r="I170" t="s">
        <v>1578</v>
      </c>
      <c r="J170" t="s">
        <v>1576</v>
      </c>
      <c r="K170" t="str">
        <f>VLOOKUP(Table326[[#This Row],[attribute_name EN2]],'Tradução Atributos'!$A$1:$B$67,2,0)</f>
        <v>Temperatura - Mancal do Compressor (LOA) (2)</v>
      </c>
      <c r="L170" t="s">
        <v>2928</v>
      </c>
      <c r="M170" t="s">
        <v>2929</v>
      </c>
      <c r="N170" t="s">
        <v>978</v>
      </c>
      <c r="O170" t="s">
        <v>978</v>
      </c>
      <c r="P170" t="str">
        <f>_xlfn.CONCAT(Table326[[#This Row],[Equipamento]],Table326[[#This Row],[attribute_name]])</f>
        <v>FRADE-CAE-1340/1345 (LP/IP Compressor Trem 1)Temperatura - Mancal do Compressor (LOA) (2)|Hi</v>
      </c>
      <c r="Q170" s="33">
        <v>110</v>
      </c>
      <c r="R170" s="52" t="s">
        <v>49</v>
      </c>
      <c r="S170">
        <v>1</v>
      </c>
      <c r="T170" s="52" t="s">
        <v>736</v>
      </c>
      <c r="U170" s="83"/>
      <c r="V170" t="str">
        <f t="shared" si="2"/>
        <v>subattribute</v>
      </c>
      <c r="W170" t="str">
        <f>TRIM(INDEX(_xlfn.TEXTSPLIT(Table326[[#This Row],[attribute_name PT (rascunho)]],"|"), 1,1))</f>
        <v>Temperatura - Mancal do Compressor (LOA) (2)</v>
      </c>
      <c r="X170" t="str">
        <f>IFERROR(TRIM(INDEX(_xlfn.TEXTSPLIT(Table326[[#This Row],[attribute_name]],"|"), 1,2)), "")</f>
        <v>Hi</v>
      </c>
      <c r="Y170" t="b" cm="1">
        <f t="array" ref="Y170">IF(ISERROR(IF(Table326[[#This Row],[type]]="subattribute", VLOOKUP(Table326[[#This Row],[Template]]&amp;Table326[[#This Row],[parent_attribute]],_xlfn._xlws.FILTER(Table326[[#All],[concat]], Table326[[#All],[type]]="attribute"),1, FALSE), TRUE)), FALSE, TRUE)</f>
        <v>1</v>
      </c>
    </row>
    <row r="171" spans="1:25" ht="14.4" hidden="1" customHeight="1">
      <c r="A171" t="str">
        <f>Table326[[#This Row],[Template]]&amp;Table326[[#This Row],[parent_attribute]]</f>
        <v>Compressor Centrífugo BásicoTemperatura - Mancal do Compressor (LOA) (2)</v>
      </c>
      <c r="B171" t="s">
        <v>2904</v>
      </c>
      <c r="C171" s="10" t="s">
        <v>2905</v>
      </c>
      <c r="D171" t="s">
        <v>2906</v>
      </c>
      <c r="E171" t="s">
        <v>2907</v>
      </c>
      <c r="F171" t="s">
        <v>2873</v>
      </c>
      <c r="I171" t="s">
        <v>1579</v>
      </c>
      <c r="J171" t="s">
        <v>1576</v>
      </c>
      <c r="K171" t="str">
        <f>VLOOKUP(Table326[[#This Row],[attribute_name EN2]],'Tradução Atributos'!$A$1:$B$67,2,0)</f>
        <v>Temperatura - Mancal do Compressor (LOA) (2)</v>
      </c>
      <c r="L171" t="s">
        <v>2928</v>
      </c>
      <c r="M171" t="s">
        <v>2930</v>
      </c>
      <c r="N171" t="s">
        <v>980</v>
      </c>
      <c r="O171" t="s">
        <v>980</v>
      </c>
      <c r="P171" t="str">
        <f>_xlfn.CONCAT(Table326[[#This Row],[Equipamento]],Table326[[#This Row],[attribute_name]])</f>
        <v>FRADE-CAE-1340/1345 (LP/IP Compressor Trem 1)Temperatura - Mancal do Compressor (LOA) (2)|HiHi</v>
      </c>
      <c r="Q171" s="10">
        <v>120</v>
      </c>
      <c r="R171" s="33" t="s">
        <v>49</v>
      </c>
      <c r="S171">
        <v>1</v>
      </c>
      <c r="T171" s="33" t="s">
        <v>736</v>
      </c>
      <c r="U171" s="10"/>
      <c r="V171" t="str">
        <f t="shared" si="2"/>
        <v>subattribute</v>
      </c>
      <c r="W171" t="str">
        <f>TRIM(INDEX(_xlfn.TEXTSPLIT(Table326[[#This Row],[attribute_name PT (rascunho)]],"|"), 1,1))</f>
        <v>Temperatura - Mancal do Compressor (LOA) (2)</v>
      </c>
      <c r="X171" t="str">
        <f>IFERROR(TRIM(INDEX(_xlfn.TEXTSPLIT(Table326[[#This Row],[attribute_name]],"|"), 1,2)), "")</f>
        <v>HiHi</v>
      </c>
      <c r="Y171" t="b" cm="1">
        <f t="array" ref="Y171">IF(ISERROR(IF(Table326[[#This Row],[type]]="subattribute", VLOOKUP(Table326[[#This Row],[Template]]&amp;Table326[[#This Row],[parent_attribute]],_xlfn._xlws.FILTER(Table326[[#All],[concat]], Table326[[#All],[type]]="attribute"),1, FALSE), TRUE)), FALSE, TRUE)</f>
        <v>1</v>
      </c>
    </row>
    <row r="172" spans="1:25" ht="14.4" hidden="1" customHeight="1">
      <c r="A172" t="str">
        <f>Table326[[#This Row],[Template]]&amp;Table326[[#This Row],[parent_attribute]]</f>
        <v>Compressor Centrífugo BásicoTemperatura - Mancal do Compressor (LOA) (2)</v>
      </c>
      <c r="B172" t="s">
        <v>2904</v>
      </c>
      <c r="C172" s="10" t="s">
        <v>2905</v>
      </c>
      <c r="D172" t="s">
        <v>2906</v>
      </c>
      <c r="E172" t="s">
        <v>2907</v>
      </c>
      <c r="F172" t="s">
        <v>2873</v>
      </c>
      <c r="I172" t="s">
        <v>1580</v>
      </c>
      <c r="J172" t="s">
        <v>1576</v>
      </c>
      <c r="K172" t="str">
        <f>VLOOKUP(Table326[[#This Row],[attribute_name EN2]],'Tradução Atributos'!$A$1:$B$67,2,0)</f>
        <v>Temperatura - Mancal do Compressor (LOA) (2)</v>
      </c>
      <c r="L172" t="s">
        <v>2928</v>
      </c>
      <c r="M172" t="s">
        <v>2934</v>
      </c>
      <c r="N172" t="s">
        <v>982</v>
      </c>
      <c r="O172" t="s">
        <v>3075</v>
      </c>
      <c r="P172" t="str">
        <f>_xlfn.CONCAT(Table326[[#This Row],[Equipamento]],Table326[[#This Row],[attribute_name]])</f>
        <v>FRADE-CAE-1340/1345 (LP/IP Compressor Trem 1)Temperatura - Mancal do Compressor (LOA) (2)|Pre-alarm Hi</v>
      </c>
      <c r="Q172" s="33">
        <v>99</v>
      </c>
      <c r="R172" s="52" t="s">
        <v>49</v>
      </c>
      <c r="S172">
        <v>1</v>
      </c>
      <c r="T172" s="52" t="s">
        <v>736</v>
      </c>
      <c r="U172" s="83"/>
      <c r="V172" t="str">
        <f t="shared" si="2"/>
        <v>subattribute</v>
      </c>
      <c r="W172" t="str">
        <f>TRIM(INDEX(_xlfn.TEXTSPLIT(Table326[[#This Row],[attribute_name PT (rascunho)]],"|"), 1,1))</f>
        <v>Temperatura - Mancal do Compressor (LOA) (2)</v>
      </c>
      <c r="X172" t="str">
        <f>IFERROR(TRIM(INDEX(_xlfn.TEXTSPLIT(Table326[[#This Row],[attribute_name]],"|"), 1,2)), "")</f>
        <v>Pre-alarm Hi</v>
      </c>
      <c r="Y172" t="b" cm="1">
        <f t="array" ref="Y172">IF(ISERROR(IF(Table326[[#This Row],[type]]="subattribute", VLOOKUP(Table326[[#This Row],[Template]]&amp;Table326[[#This Row],[parent_attribute]],_xlfn._xlws.FILTER(Table326[[#All],[concat]], Table326[[#All],[type]]="attribute"),1, FALSE), TRUE)), FALSE, TRUE)</f>
        <v>1</v>
      </c>
    </row>
    <row r="173" spans="1:25" ht="14.4" hidden="1" customHeight="1">
      <c r="A173" t="str">
        <f>Table326[[#This Row],[Template]]&amp;Table326[[#This Row],[parent_attribute]]</f>
        <v>Compressor Centrífugo BásicoTemperatura - Mancal LA do Eixo de Engrenagem HS (1)</v>
      </c>
      <c r="B173" t="s">
        <v>2904</v>
      </c>
      <c r="C173" s="10" t="s">
        <v>2905</v>
      </c>
      <c r="D173" t="s">
        <v>2906</v>
      </c>
      <c r="E173" t="s">
        <v>2907</v>
      </c>
      <c r="F173" t="s">
        <v>2873</v>
      </c>
      <c r="I173" t="s">
        <v>643</v>
      </c>
      <c r="J173" t="s">
        <v>643</v>
      </c>
      <c r="K173" t="str">
        <f>VLOOKUP(Table326[[#This Row],[attribute_name EN2]],'Tradução Atributos'!$A$1:$B$67,2,0)</f>
        <v>Temperatura - Mancal LA do Eixo de Engrenagem HS (1)</v>
      </c>
      <c r="N173" t="s">
        <v>3076</v>
      </c>
      <c r="O173" t="s">
        <v>3076</v>
      </c>
      <c r="P173" t="str">
        <f>_xlfn.CONCAT(Table326[[#This Row],[Equipamento]],Table326[[#This Row],[attribute_name]])</f>
        <v>FRADE-CAE-1340/1345 (LP/IP Compressor Trem 1)Temperatura - Mancal LA do Eixo de Engrenagem HS (1)</v>
      </c>
      <c r="Q173" s="10" t="s">
        <v>1621</v>
      </c>
      <c r="R173" s="33" t="s">
        <v>49</v>
      </c>
      <c r="S173">
        <v>1</v>
      </c>
      <c r="T173" s="33" t="s">
        <v>474</v>
      </c>
      <c r="U173" s="10" t="s">
        <v>475</v>
      </c>
      <c r="V173" t="str">
        <f t="shared" si="2"/>
        <v>attribute</v>
      </c>
      <c r="W173" t="str">
        <f>TRIM(INDEX(_xlfn.TEXTSPLIT(Table326[[#This Row],[attribute_name PT (rascunho)]],"|"), 1,1))</f>
        <v>Temperatura - Mancal LA do Eixo de Engrenagem HS (1)</v>
      </c>
      <c r="X173" t="str">
        <f>IFERROR(TRIM(INDEX(_xlfn.TEXTSPLIT(Table326[[#This Row],[attribute_name]],"|"), 1,2)), "")</f>
        <v/>
      </c>
      <c r="Y173" t="b" cm="1">
        <f t="array" ref="Y173">IF(ISERROR(IF(Table326[[#This Row],[type]]="subattribute", VLOOKUP(Table326[[#This Row],[Template]]&amp;Table326[[#This Row],[parent_attribute]],_xlfn._xlws.FILTER(Table326[[#All],[concat]], Table326[[#All],[type]]="attribute"),1, FALSE), TRUE)), FALSE, TRUE)</f>
        <v>1</v>
      </c>
    </row>
    <row r="174" spans="1:25" ht="14.4" hidden="1" customHeight="1">
      <c r="A174" t="str">
        <f>Table326[[#This Row],[Template]]&amp;Table326[[#This Row],[parent_attribute]]</f>
        <v>Compressor Centrífugo BásicoTemperatura - Mancal LA do Eixo de Engrenagem HS (1)</v>
      </c>
      <c r="B174" t="s">
        <v>2904</v>
      </c>
      <c r="C174" s="10" t="s">
        <v>2905</v>
      </c>
      <c r="D174" t="s">
        <v>2906</v>
      </c>
      <c r="E174" t="s">
        <v>2907</v>
      </c>
      <c r="F174" t="s">
        <v>2873</v>
      </c>
      <c r="I174" t="s">
        <v>1622</v>
      </c>
      <c r="J174" t="s">
        <v>643</v>
      </c>
      <c r="K174" t="str">
        <f>VLOOKUP(Table326[[#This Row],[attribute_name EN2]],'Tradução Atributos'!$A$1:$B$67,2,0)</f>
        <v>Temperatura - Mancal LA do Eixo de Engrenagem HS (1)</v>
      </c>
      <c r="L174" t="s">
        <v>2928</v>
      </c>
      <c r="M174" t="s">
        <v>2929</v>
      </c>
      <c r="N174" t="s">
        <v>984</v>
      </c>
      <c r="O174" t="s">
        <v>984</v>
      </c>
      <c r="P174" t="str">
        <f>_xlfn.CONCAT(Table326[[#This Row],[Equipamento]],Table326[[#This Row],[attribute_name]])</f>
        <v>FRADE-CAE-1340/1345 (LP/IP Compressor Trem 1)Temperatura - Mancal LA do Eixo de Engrenagem HS (1)|Hi</v>
      </c>
      <c r="Q174" s="33">
        <v>115</v>
      </c>
      <c r="R174" s="52" t="s">
        <v>49</v>
      </c>
      <c r="S174">
        <v>1</v>
      </c>
      <c r="T174" s="52" t="s">
        <v>736</v>
      </c>
      <c r="U174" s="83"/>
      <c r="V174" t="str">
        <f t="shared" si="2"/>
        <v>subattribute</v>
      </c>
      <c r="W174" t="str">
        <f>TRIM(INDEX(_xlfn.TEXTSPLIT(Table326[[#This Row],[attribute_name PT (rascunho)]],"|"), 1,1))</f>
        <v>Temperatura - Mancal LA do Eixo de Engrenagem HS (1)</v>
      </c>
      <c r="X174" t="str">
        <f>IFERROR(TRIM(INDEX(_xlfn.TEXTSPLIT(Table326[[#This Row],[attribute_name]],"|"), 1,2)), "")</f>
        <v>Hi</v>
      </c>
      <c r="Y174" t="b" cm="1">
        <f t="array" ref="Y174">IF(ISERROR(IF(Table326[[#This Row],[type]]="subattribute", VLOOKUP(Table326[[#This Row],[Template]]&amp;Table326[[#This Row],[parent_attribute]],_xlfn._xlws.FILTER(Table326[[#All],[concat]], Table326[[#All],[type]]="attribute"),1, FALSE), TRUE)), FALSE, TRUE)</f>
        <v>1</v>
      </c>
    </row>
    <row r="175" spans="1:25" ht="14.4" hidden="1" customHeight="1">
      <c r="A175" t="str">
        <f>Table326[[#This Row],[Template]]&amp;Table326[[#This Row],[parent_attribute]]</f>
        <v>Compressor Centrífugo BásicoTemperatura - Mancal LA do Eixo de Engrenagem HS (1)</v>
      </c>
      <c r="B175" t="s">
        <v>2904</v>
      </c>
      <c r="C175" s="10" t="s">
        <v>2905</v>
      </c>
      <c r="D175" t="s">
        <v>2906</v>
      </c>
      <c r="E175" t="s">
        <v>2907</v>
      </c>
      <c r="F175" t="s">
        <v>2873</v>
      </c>
      <c r="I175" t="s">
        <v>1623</v>
      </c>
      <c r="J175" t="s">
        <v>643</v>
      </c>
      <c r="K175" t="str">
        <f>VLOOKUP(Table326[[#This Row],[attribute_name EN2]],'Tradução Atributos'!$A$1:$B$67,2,0)</f>
        <v>Temperatura - Mancal LA do Eixo de Engrenagem HS (1)</v>
      </c>
      <c r="L175" t="s">
        <v>2928</v>
      </c>
      <c r="M175" t="s">
        <v>2930</v>
      </c>
      <c r="N175" t="s">
        <v>986</v>
      </c>
      <c r="O175" t="s">
        <v>986</v>
      </c>
      <c r="P175" t="str">
        <f>_xlfn.CONCAT(Table326[[#This Row],[Equipamento]],Table326[[#This Row],[attribute_name]])</f>
        <v>FRADE-CAE-1340/1345 (LP/IP Compressor Trem 1)Temperatura - Mancal LA do Eixo de Engrenagem HS (1)|HiHi</v>
      </c>
      <c r="Q175" s="33">
        <v>120</v>
      </c>
      <c r="R175" s="33" t="s">
        <v>49</v>
      </c>
      <c r="S175">
        <v>1</v>
      </c>
      <c r="T175" s="33" t="s">
        <v>736</v>
      </c>
      <c r="U175" s="10"/>
      <c r="V175" t="str">
        <f t="shared" si="2"/>
        <v>subattribute</v>
      </c>
      <c r="W175" t="str">
        <f>TRIM(INDEX(_xlfn.TEXTSPLIT(Table326[[#This Row],[attribute_name PT (rascunho)]],"|"), 1,1))</f>
        <v>Temperatura - Mancal LA do Eixo de Engrenagem HS (1)</v>
      </c>
      <c r="X175" t="str">
        <f>IFERROR(TRIM(INDEX(_xlfn.TEXTSPLIT(Table326[[#This Row],[attribute_name]],"|"), 1,2)), "")</f>
        <v>HiHi</v>
      </c>
      <c r="Y175" t="b" cm="1">
        <f t="array" ref="Y175">IF(ISERROR(IF(Table326[[#This Row],[type]]="subattribute", VLOOKUP(Table326[[#This Row],[Template]]&amp;Table326[[#This Row],[parent_attribute]],_xlfn._xlws.FILTER(Table326[[#All],[concat]], Table326[[#All],[type]]="attribute"),1, FALSE), TRUE)), FALSE, TRUE)</f>
        <v>1</v>
      </c>
    </row>
    <row r="176" spans="1:25" ht="14.4" hidden="1" customHeight="1">
      <c r="A176" t="str">
        <f>Table326[[#This Row],[Template]]&amp;Table326[[#This Row],[parent_attribute]]</f>
        <v>Compressor Centrífugo BásicoTemperatura - Mancal LA do Eixo de Engrenagem HS (1)</v>
      </c>
      <c r="B176" t="s">
        <v>2904</v>
      </c>
      <c r="C176" s="10" t="s">
        <v>2905</v>
      </c>
      <c r="D176" t="s">
        <v>2906</v>
      </c>
      <c r="E176" t="s">
        <v>2907</v>
      </c>
      <c r="F176" t="s">
        <v>2873</v>
      </c>
      <c r="I176" t="s">
        <v>1624</v>
      </c>
      <c r="J176" t="s">
        <v>643</v>
      </c>
      <c r="K176" t="str">
        <f>VLOOKUP(Table326[[#This Row],[attribute_name EN2]],'Tradução Atributos'!$A$1:$B$67,2,0)</f>
        <v>Temperatura - Mancal LA do Eixo de Engrenagem HS (1)</v>
      </c>
      <c r="L176" t="s">
        <v>2928</v>
      </c>
      <c r="M176" t="s">
        <v>2934</v>
      </c>
      <c r="N176" t="s">
        <v>988</v>
      </c>
      <c r="O176" t="s">
        <v>3077</v>
      </c>
      <c r="P176" t="str">
        <f>_xlfn.CONCAT(Table326[[#This Row],[Equipamento]],Table326[[#This Row],[attribute_name]])</f>
        <v>FRADE-CAE-1340/1345 (LP/IP Compressor Trem 1)Temperatura - Mancal LA do Eixo de Engrenagem HS (1)|Pre-alarm Hi</v>
      </c>
      <c r="Q176" s="33">
        <v>100</v>
      </c>
      <c r="R176" s="52" t="s">
        <v>49</v>
      </c>
      <c r="S176">
        <v>1</v>
      </c>
      <c r="T176" s="52" t="s">
        <v>736</v>
      </c>
      <c r="U176" s="83"/>
      <c r="V176" t="str">
        <f t="shared" si="2"/>
        <v>subattribute</v>
      </c>
      <c r="W176" t="str">
        <f>TRIM(INDEX(_xlfn.TEXTSPLIT(Table326[[#This Row],[attribute_name PT (rascunho)]],"|"), 1,1))</f>
        <v>Temperatura - Mancal LA do Eixo de Engrenagem HS (1)</v>
      </c>
      <c r="X176" t="str">
        <f>IFERROR(TRIM(INDEX(_xlfn.TEXTSPLIT(Table326[[#This Row],[attribute_name]],"|"), 1,2)), "")</f>
        <v>Pre-alarm Hi</v>
      </c>
      <c r="Y176" t="b" cm="1">
        <f t="array" ref="Y176">IF(ISERROR(IF(Table326[[#This Row],[type]]="subattribute", VLOOKUP(Table326[[#This Row],[Template]]&amp;Table326[[#This Row],[parent_attribute]],_xlfn._xlws.FILTER(Table326[[#All],[concat]], Table326[[#All],[type]]="attribute"),1, FALSE), TRUE)), FALSE, TRUE)</f>
        <v>1</v>
      </c>
    </row>
    <row r="177" spans="1:25" ht="14.4" hidden="1" customHeight="1">
      <c r="A177" t="str">
        <f>Table326[[#This Row],[Template]]&amp;Table326[[#This Row],[parent_attribute]]</f>
        <v>Compressor Centrífugo BásicoTemperatura - Mancal LA do Eixo de Engrenagem HS (2)</v>
      </c>
      <c r="B177" t="s">
        <v>2904</v>
      </c>
      <c r="C177" s="10" t="s">
        <v>2905</v>
      </c>
      <c r="D177" t="s">
        <v>2906</v>
      </c>
      <c r="E177" t="s">
        <v>2907</v>
      </c>
      <c r="F177" t="s">
        <v>2873</v>
      </c>
      <c r="I177" t="s">
        <v>646</v>
      </c>
      <c r="J177" t="s">
        <v>646</v>
      </c>
      <c r="K177" t="str">
        <f>VLOOKUP(Table326[[#This Row],[attribute_name EN2]],'Tradução Atributos'!$A$1:$B$67,2,0)</f>
        <v>Temperatura - Mancal LA do Eixo de Engrenagem HS (2)</v>
      </c>
      <c r="N177" t="s">
        <v>3078</v>
      </c>
      <c r="O177" t="s">
        <v>3078</v>
      </c>
      <c r="P177" t="str">
        <f>_xlfn.CONCAT(Table326[[#This Row],[Equipamento]],Table326[[#This Row],[attribute_name]])</f>
        <v>FRADE-CAE-1340/1345 (LP/IP Compressor Trem 1)Temperatura - Mancal LA do Eixo de Engrenagem HS (2)</v>
      </c>
      <c r="Q177" s="33" t="s">
        <v>1625</v>
      </c>
      <c r="R177" s="33" t="s">
        <v>49</v>
      </c>
      <c r="S177">
        <v>1</v>
      </c>
      <c r="T177" s="33" t="s">
        <v>474</v>
      </c>
      <c r="U177" s="10" t="s">
        <v>475</v>
      </c>
      <c r="V177" t="str">
        <f t="shared" si="2"/>
        <v>attribute</v>
      </c>
      <c r="W177" t="str">
        <f>TRIM(INDEX(_xlfn.TEXTSPLIT(Table326[[#This Row],[attribute_name PT (rascunho)]],"|"), 1,1))</f>
        <v>Temperatura - Mancal LA do Eixo de Engrenagem HS (2)</v>
      </c>
      <c r="X177" t="str">
        <f>IFERROR(TRIM(INDEX(_xlfn.TEXTSPLIT(Table326[[#This Row],[attribute_name]],"|"), 1,2)), "")</f>
        <v/>
      </c>
      <c r="Y177" t="b" cm="1">
        <f t="array" ref="Y177">IF(ISERROR(IF(Table326[[#This Row],[type]]="subattribute", VLOOKUP(Table326[[#This Row],[Template]]&amp;Table326[[#This Row],[parent_attribute]],_xlfn._xlws.FILTER(Table326[[#All],[concat]], Table326[[#All],[type]]="attribute"),1, FALSE), TRUE)), FALSE, TRUE)</f>
        <v>1</v>
      </c>
    </row>
    <row r="178" spans="1:25" ht="14.4" hidden="1" customHeight="1">
      <c r="A178" t="str">
        <f>Table326[[#This Row],[Template]]&amp;Table326[[#This Row],[parent_attribute]]</f>
        <v>Compressor Centrífugo BásicoTemperatura - Mancal LA do Eixo de Engrenagem HS (2)</v>
      </c>
      <c r="B178" t="s">
        <v>2904</v>
      </c>
      <c r="C178" s="10" t="s">
        <v>2905</v>
      </c>
      <c r="D178" t="s">
        <v>2906</v>
      </c>
      <c r="E178" t="s">
        <v>2907</v>
      </c>
      <c r="F178" t="s">
        <v>2873</v>
      </c>
      <c r="I178" t="s">
        <v>1626</v>
      </c>
      <c r="J178" t="s">
        <v>646</v>
      </c>
      <c r="K178" t="str">
        <f>VLOOKUP(Table326[[#This Row],[attribute_name EN2]],'Tradução Atributos'!$A$1:$B$67,2,0)</f>
        <v>Temperatura - Mancal LA do Eixo de Engrenagem HS (2)</v>
      </c>
      <c r="L178" t="s">
        <v>2928</v>
      </c>
      <c r="M178" t="s">
        <v>2929</v>
      </c>
      <c r="N178" t="s">
        <v>990</v>
      </c>
      <c r="O178" t="s">
        <v>990</v>
      </c>
      <c r="P178" t="str">
        <f>_xlfn.CONCAT(Table326[[#This Row],[Equipamento]],Table326[[#This Row],[attribute_name]])</f>
        <v>FRADE-CAE-1340/1345 (LP/IP Compressor Trem 1)Temperatura - Mancal LA do Eixo de Engrenagem HS (2)|Hi</v>
      </c>
      <c r="Q178" s="33">
        <v>115</v>
      </c>
      <c r="R178" s="52" t="s">
        <v>49</v>
      </c>
      <c r="S178">
        <v>1</v>
      </c>
      <c r="T178" s="52" t="s">
        <v>736</v>
      </c>
      <c r="U178" s="83"/>
      <c r="V178" t="str">
        <f t="shared" si="2"/>
        <v>subattribute</v>
      </c>
      <c r="W178" t="str">
        <f>TRIM(INDEX(_xlfn.TEXTSPLIT(Table326[[#This Row],[attribute_name PT (rascunho)]],"|"), 1,1))</f>
        <v>Temperatura - Mancal LA do Eixo de Engrenagem HS (2)</v>
      </c>
      <c r="X178" t="str">
        <f>IFERROR(TRIM(INDEX(_xlfn.TEXTSPLIT(Table326[[#This Row],[attribute_name]],"|"), 1,2)), "")</f>
        <v>Hi</v>
      </c>
      <c r="Y178" t="b" cm="1">
        <f t="array" ref="Y178">IF(ISERROR(IF(Table326[[#This Row],[type]]="subattribute", VLOOKUP(Table326[[#This Row],[Template]]&amp;Table326[[#This Row],[parent_attribute]],_xlfn._xlws.FILTER(Table326[[#All],[concat]], Table326[[#All],[type]]="attribute"),1, FALSE), TRUE)), FALSE, TRUE)</f>
        <v>1</v>
      </c>
    </row>
    <row r="179" spans="1:25" ht="14.4" hidden="1" customHeight="1">
      <c r="A179" t="str">
        <f>Table326[[#This Row],[Template]]&amp;Table326[[#This Row],[parent_attribute]]</f>
        <v>Compressor Centrífugo BásicoTemperatura - Mancal LA do Eixo de Engrenagem HS (2)</v>
      </c>
      <c r="B179" t="s">
        <v>2904</v>
      </c>
      <c r="C179" s="10" t="s">
        <v>2905</v>
      </c>
      <c r="D179" t="s">
        <v>2906</v>
      </c>
      <c r="E179" t="s">
        <v>2907</v>
      </c>
      <c r="F179" t="s">
        <v>2873</v>
      </c>
      <c r="I179" t="s">
        <v>1627</v>
      </c>
      <c r="J179" t="s">
        <v>646</v>
      </c>
      <c r="K179" t="str">
        <f>VLOOKUP(Table326[[#This Row],[attribute_name EN2]],'Tradução Atributos'!$A$1:$B$67,2,0)</f>
        <v>Temperatura - Mancal LA do Eixo de Engrenagem HS (2)</v>
      </c>
      <c r="L179" t="s">
        <v>2928</v>
      </c>
      <c r="M179" t="s">
        <v>2930</v>
      </c>
      <c r="N179" t="s">
        <v>994</v>
      </c>
      <c r="O179" t="s">
        <v>994</v>
      </c>
      <c r="P179" t="str">
        <f>_xlfn.CONCAT(Table326[[#This Row],[Equipamento]],Table326[[#This Row],[attribute_name]])</f>
        <v>FRADE-CAE-1340/1345 (LP/IP Compressor Trem 1)Temperatura - Mancal LA do Eixo de Engrenagem HS (2)|HiHi</v>
      </c>
      <c r="Q179" s="10">
        <v>120</v>
      </c>
      <c r="R179" s="33" t="s">
        <v>49</v>
      </c>
      <c r="S179">
        <v>1</v>
      </c>
      <c r="T179" s="33" t="s">
        <v>736</v>
      </c>
      <c r="U179" s="10"/>
      <c r="V179" t="str">
        <f t="shared" si="2"/>
        <v>subattribute</v>
      </c>
      <c r="W179" t="str">
        <f>TRIM(INDEX(_xlfn.TEXTSPLIT(Table326[[#This Row],[attribute_name PT (rascunho)]],"|"), 1,1))</f>
        <v>Temperatura - Mancal LA do Eixo de Engrenagem HS (2)</v>
      </c>
      <c r="X179" t="str">
        <f>IFERROR(TRIM(INDEX(_xlfn.TEXTSPLIT(Table326[[#This Row],[attribute_name]],"|"), 1,2)), "")</f>
        <v>HiHi</v>
      </c>
      <c r="Y179" t="b" cm="1">
        <f t="array" ref="Y179">IF(ISERROR(IF(Table326[[#This Row],[type]]="subattribute", VLOOKUP(Table326[[#This Row],[Template]]&amp;Table326[[#This Row],[parent_attribute]],_xlfn._xlws.FILTER(Table326[[#All],[concat]], Table326[[#All],[type]]="attribute"),1, FALSE), TRUE)), FALSE, TRUE)</f>
        <v>1</v>
      </c>
    </row>
    <row r="180" spans="1:25" ht="14.4" hidden="1" customHeight="1">
      <c r="A180" t="str">
        <f>Table326[[#This Row],[Template]]&amp;Table326[[#This Row],[parent_attribute]]</f>
        <v>Compressor Centrífugo BásicoTemperatura - Mancal LA do Eixo de Engrenagem HS (2)</v>
      </c>
      <c r="B180" t="s">
        <v>2904</v>
      </c>
      <c r="C180" s="10" t="s">
        <v>2905</v>
      </c>
      <c r="D180" t="s">
        <v>2906</v>
      </c>
      <c r="E180" t="s">
        <v>2907</v>
      </c>
      <c r="F180" t="s">
        <v>2873</v>
      </c>
      <c r="I180" t="s">
        <v>1628</v>
      </c>
      <c r="J180" t="s">
        <v>646</v>
      </c>
      <c r="K180" t="str">
        <f>VLOOKUP(Table326[[#This Row],[attribute_name EN2]],'Tradução Atributos'!$A$1:$B$67,2,0)</f>
        <v>Temperatura - Mancal LA do Eixo de Engrenagem HS (2)</v>
      </c>
      <c r="L180" t="s">
        <v>2928</v>
      </c>
      <c r="M180" t="s">
        <v>2934</v>
      </c>
      <c r="N180" t="s">
        <v>996</v>
      </c>
      <c r="O180" t="s">
        <v>3079</v>
      </c>
      <c r="P180" t="str">
        <f>_xlfn.CONCAT(Table326[[#This Row],[Equipamento]],Table326[[#This Row],[attribute_name]])</f>
        <v>FRADE-CAE-1340/1345 (LP/IP Compressor Trem 1)Temperatura - Mancal LA do Eixo de Engrenagem HS (2)|Pre-alarm Hi</v>
      </c>
      <c r="Q180" s="33">
        <v>100</v>
      </c>
      <c r="R180" s="52" t="s">
        <v>49</v>
      </c>
      <c r="S180">
        <v>1</v>
      </c>
      <c r="T180" s="52" t="s">
        <v>736</v>
      </c>
      <c r="U180" s="83"/>
      <c r="V180" t="str">
        <f t="shared" si="2"/>
        <v>subattribute</v>
      </c>
      <c r="W180" t="str">
        <f>TRIM(INDEX(_xlfn.TEXTSPLIT(Table326[[#This Row],[attribute_name PT (rascunho)]],"|"), 1,1))</f>
        <v>Temperatura - Mancal LA do Eixo de Engrenagem HS (2)</v>
      </c>
      <c r="X180" t="str">
        <f>IFERROR(TRIM(INDEX(_xlfn.TEXTSPLIT(Table326[[#This Row],[attribute_name]],"|"), 1,2)), "")</f>
        <v>Pre-alarm Hi</v>
      </c>
      <c r="Y180" t="b" cm="1">
        <f t="array" ref="Y180">IF(ISERROR(IF(Table326[[#This Row],[type]]="subattribute", VLOOKUP(Table326[[#This Row],[Template]]&amp;Table326[[#This Row],[parent_attribute]],_xlfn._xlws.FILTER(Table326[[#All],[concat]], Table326[[#All],[type]]="attribute"),1, FALSE), TRUE)), FALSE, TRUE)</f>
        <v>1</v>
      </c>
    </row>
    <row r="181" spans="1:25" ht="14.4" hidden="1" customHeight="1">
      <c r="A181" t="str">
        <f>Table326[[#This Row],[Template]]&amp;Table326[[#This Row],[parent_attribute]]</f>
        <v>Compressor Centrífugo BásicoTemperatura - Mancal LA do Eixo de Engrenagem LS (1)</v>
      </c>
      <c r="B181" t="s">
        <v>2904</v>
      </c>
      <c r="C181" s="10" t="s">
        <v>2905</v>
      </c>
      <c r="D181" t="s">
        <v>2906</v>
      </c>
      <c r="E181" t="s">
        <v>2907</v>
      </c>
      <c r="F181" t="s">
        <v>2873</v>
      </c>
      <c r="I181" t="s">
        <v>655</v>
      </c>
      <c r="J181" t="s">
        <v>655</v>
      </c>
      <c r="K181" t="str">
        <f>VLOOKUP(Table326[[#This Row],[attribute_name EN2]],'Tradução Atributos'!$A$1:$B$67,2,0)</f>
        <v>Temperatura - Mancal LA do Eixo de Engrenagem LS (1)</v>
      </c>
      <c r="N181" t="s">
        <v>3080</v>
      </c>
      <c r="O181" t="s">
        <v>3080</v>
      </c>
      <c r="P181" t="str">
        <f>_xlfn.CONCAT(Table326[[#This Row],[Equipamento]],Table326[[#This Row],[attribute_name]])</f>
        <v>FRADE-CAE-1340/1345 (LP/IP Compressor Trem 1)Temperatura - Mancal LA do Eixo de Engrenagem LS (1)</v>
      </c>
      <c r="Q181" s="10" t="s">
        <v>1637</v>
      </c>
      <c r="R181" s="33" t="s">
        <v>49</v>
      </c>
      <c r="S181">
        <v>1</v>
      </c>
      <c r="T181" s="33" t="s">
        <v>474</v>
      </c>
      <c r="U181" s="10" t="s">
        <v>475</v>
      </c>
      <c r="V181" t="str">
        <f t="shared" si="2"/>
        <v>attribute</v>
      </c>
      <c r="W181" t="str">
        <f>TRIM(INDEX(_xlfn.TEXTSPLIT(Table326[[#This Row],[attribute_name PT (rascunho)]],"|"), 1,1))</f>
        <v>Temperatura - Mancal LA do Eixo de Engrenagem LS (1)</v>
      </c>
      <c r="X181" t="str">
        <f>IFERROR(TRIM(INDEX(_xlfn.TEXTSPLIT(Table326[[#This Row],[attribute_name]],"|"), 1,2)), "")</f>
        <v/>
      </c>
      <c r="Y181" t="b" cm="1">
        <f t="array" ref="Y181">IF(ISERROR(IF(Table326[[#This Row],[type]]="subattribute", VLOOKUP(Table326[[#This Row],[Template]]&amp;Table326[[#This Row],[parent_attribute]],_xlfn._xlws.FILTER(Table326[[#All],[concat]], Table326[[#All],[type]]="attribute"),1, FALSE), TRUE)), FALSE, TRUE)</f>
        <v>1</v>
      </c>
    </row>
    <row r="182" spans="1:25" ht="14.4" hidden="1" customHeight="1">
      <c r="A182" t="str">
        <f>Table326[[#This Row],[Template]]&amp;Table326[[#This Row],[parent_attribute]]</f>
        <v>Compressor Centrífugo BásicoTemperatura - Mancal LA do Eixo de Engrenagem LS (1)</v>
      </c>
      <c r="B182" t="s">
        <v>2904</v>
      </c>
      <c r="C182" s="10" t="s">
        <v>2905</v>
      </c>
      <c r="D182" t="s">
        <v>2906</v>
      </c>
      <c r="E182" t="s">
        <v>2907</v>
      </c>
      <c r="F182" t="s">
        <v>2873</v>
      </c>
      <c r="I182" t="s">
        <v>1638</v>
      </c>
      <c r="J182" t="s">
        <v>655</v>
      </c>
      <c r="K182" t="str">
        <f>VLOOKUP(Table326[[#This Row],[attribute_name EN2]],'Tradução Atributos'!$A$1:$B$67,2,0)</f>
        <v>Temperatura - Mancal LA do Eixo de Engrenagem LS (1)</v>
      </c>
      <c r="L182" t="s">
        <v>2928</v>
      </c>
      <c r="M182" t="s">
        <v>2929</v>
      </c>
      <c r="N182" t="s">
        <v>1013</v>
      </c>
      <c r="O182" t="s">
        <v>1013</v>
      </c>
      <c r="P182" t="str">
        <f>_xlfn.CONCAT(Table326[[#This Row],[Equipamento]],Table326[[#This Row],[attribute_name]])</f>
        <v>FRADE-CAE-1340/1345 (LP/IP Compressor Trem 1)Temperatura - Mancal LA do Eixo de Engrenagem LS (1)|Hi</v>
      </c>
      <c r="Q182" s="32">
        <v>80</v>
      </c>
      <c r="R182" s="52" t="s">
        <v>49</v>
      </c>
      <c r="S182">
        <v>1</v>
      </c>
      <c r="T182" s="52" t="s">
        <v>736</v>
      </c>
      <c r="U182" s="83"/>
      <c r="V182" t="str">
        <f t="shared" si="2"/>
        <v>subattribute</v>
      </c>
      <c r="W182" t="str">
        <f>TRIM(INDEX(_xlfn.TEXTSPLIT(Table326[[#This Row],[attribute_name PT (rascunho)]],"|"), 1,1))</f>
        <v>Temperatura - Mancal LA do Eixo de Engrenagem LS (1)</v>
      </c>
      <c r="X182" t="str">
        <f>IFERROR(TRIM(INDEX(_xlfn.TEXTSPLIT(Table326[[#This Row],[attribute_name]],"|"), 1,2)), "")</f>
        <v>Hi</v>
      </c>
      <c r="Y182" t="b" cm="1">
        <f t="array" ref="Y182">IF(ISERROR(IF(Table326[[#This Row],[type]]="subattribute", VLOOKUP(Table326[[#This Row],[Template]]&amp;Table326[[#This Row],[parent_attribute]],_xlfn._xlws.FILTER(Table326[[#All],[concat]], Table326[[#All],[type]]="attribute"),1, FALSE), TRUE)), FALSE, TRUE)</f>
        <v>1</v>
      </c>
    </row>
    <row r="183" spans="1:25" ht="14.4" hidden="1" customHeight="1">
      <c r="A183" t="str">
        <f>Table326[[#This Row],[Template]]&amp;Table326[[#This Row],[parent_attribute]]</f>
        <v>Compressor Centrífugo BásicoTemperatura - Mancal LA do Eixo de Engrenagem LS (1)</v>
      </c>
      <c r="B183" t="s">
        <v>2904</v>
      </c>
      <c r="C183" s="10" t="s">
        <v>2905</v>
      </c>
      <c r="D183" t="s">
        <v>2906</v>
      </c>
      <c r="E183" t="s">
        <v>2907</v>
      </c>
      <c r="F183" t="s">
        <v>2873</v>
      </c>
      <c r="I183" t="s">
        <v>1639</v>
      </c>
      <c r="J183" t="s">
        <v>655</v>
      </c>
      <c r="K183" t="str">
        <f>VLOOKUP(Table326[[#This Row],[attribute_name EN2]],'Tradução Atributos'!$A$1:$B$67,2,0)</f>
        <v>Temperatura - Mancal LA do Eixo de Engrenagem LS (1)</v>
      </c>
      <c r="L183" t="s">
        <v>2928</v>
      </c>
      <c r="M183" t="s">
        <v>2930</v>
      </c>
      <c r="N183" t="s">
        <v>1015</v>
      </c>
      <c r="O183" t="s">
        <v>1015</v>
      </c>
      <c r="P183" t="str">
        <f>_xlfn.CONCAT(Table326[[#This Row],[Equipamento]],Table326[[#This Row],[attribute_name]])</f>
        <v>FRADE-CAE-1340/1345 (LP/IP Compressor Trem 1)Temperatura - Mancal LA do Eixo de Engrenagem LS (1)|HiHi</v>
      </c>
      <c r="Q183" s="33">
        <v>85</v>
      </c>
      <c r="R183" s="33" t="s">
        <v>49</v>
      </c>
      <c r="S183">
        <v>1</v>
      </c>
      <c r="T183" s="33" t="s">
        <v>736</v>
      </c>
      <c r="U183" s="10"/>
      <c r="V183" t="str">
        <f t="shared" si="2"/>
        <v>subattribute</v>
      </c>
      <c r="W183" t="str">
        <f>TRIM(INDEX(_xlfn.TEXTSPLIT(Table326[[#This Row],[attribute_name PT (rascunho)]],"|"), 1,1))</f>
        <v>Temperatura - Mancal LA do Eixo de Engrenagem LS (1)</v>
      </c>
      <c r="X183" t="str">
        <f>IFERROR(TRIM(INDEX(_xlfn.TEXTSPLIT(Table326[[#This Row],[attribute_name]],"|"), 1,2)), "")</f>
        <v>HiHi</v>
      </c>
      <c r="Y183" t="b" cm="1">
        <f t="array" ref="Y183">IF(ISERROR(IF(Table326[[#This Row],[type]]="subattribute", VLOOKUP(Table326[[#This Row],[Template]]&amp;Table326[[#This Row],[parent_attribute]],_xlfn._xlws.FILTER(Table326[[#All],[concat]], Table326[[#All],[type]]="attribute"),1, FALSE), TRUE)), FALSE, TRUE)</f>
        <v>1</v>
      </c>
    </row>
    <row r="184" spans="1:25" ht="14.4" hidden="1" customHeight="1">
      <c r="A184" t="str">
        <f>Table326[[#This Row],[Template]]&amp;Table326[[#This Row],[parent_attribute]]</f>
        <v>Compressor Centrífugo BásicoTemperatura - Mancal LA do Eixo de Engrenagem LS (1)</v>
      </c>
      <c r="B184" t="s">
        <v>2904</v>
      </c>
      <c r="C184" s="10" t="s">
        <v>2905</v>
      </c>
      <c r="D184" t="s">
        <v>2906</v>
      </c>
      <c r="E184" t="s">
        <v>2907</v>
      </c>
      <c r="F184" t="s">
        <v>2873</v>
      </c>
      <c r="I184" t="s">
        <v>1640</v>
      </c>
      <c r="J184" t="s">
        <v>655</v>
      </c>
      <c r="K184" t="str">
        <f>VLOOKUP(Table326[[#This Row],[attribute_name EN2]],'Tradução Atributos'!$A$1:$B$67,2,0)</f>
        <v>Temperatura - Mancal LA do Eixo de Engrenagem LS (1)</v>
      </c>
      <c r="L184" t="s">
        <v>2928</v>
      </c>
      <c r="M184" t="s">
        <v>2934</v>
      </c>
      <c r="N184" t="s">
        <v>1017</v>
      </c>
      <c r="O184" t="s">
        <v>3081</v>
      </c>
      <c r="P184" t="str">
        <f>_xlfn.CONCAT(Table326[[#This Row],[Equipamento]],Table326[[#This Row],[attribute_name]])</f>
        <v>FRADE-CAE-1340/1345 (LP/IP Compressor Trem 1)Temperatura - Mancal LA do Eixo de Engrenagem LS (1)|Pre-alarm Hi</v>
      </c>
      <c r="Q184" s="33">
        <v>78</v>
      </c>
      <c r="R184" s="52" t="s">
        <v>49</v>
      </c>
      <c r="S184">
        <v>1</v>
      </c>
      <c r="T184" s="52" t="s">
        <v>736</v>
      </c>
      <c r="U184" s="83"/>
      <c r="V184" t="str">
        <f t="shared" si="2"/>
        <v>subattribute</v>
      </c>
      <c r="W184" t="str">
        <f>TRIM(INDEX(_xlfn.TEXTSPLIT(Table326[[#This Row],[attribute_name PT (rascunho)]],"|"), 1,1))</f>
        <v>Temperatura - Mancal LA do Eixo de Engrenagem LS (1)</v>
      </c>
      <c r="X184" t="str">
        <f>IFERROR(TRIM(INDEX(_xlfn.TEXTSPLIT(Table326[[#This Row],[attribute_name]],"|"), 1,2)), "")</f>
        <v>Pre-alarm Hi</v>
      </c>
      <c r="Y184" t="b" cm="1">
        <f t="array" ref="Y184">IF(ISERROR(IF(Table326[[#This Row],[type]]="subattribute", VLOOKUP(Table326[[#This Row],[Template]]&amp;Table326[[#This Row],[parent_attribute]],_xlfn._xlws.FILTER(Table326[[#All],[concat]], Table326[[#All],[type]]="attribute"),1, FALSE), TRUE)), FALSE, TRUE)</f>
        <v>1</v>
      </c>
    </row>
    <row r="185" spans="1:25" ht="14.4" hidden="1" customHeight="1">
      <c r="A185" t="str">
        <f>Table326[[#This Row],[Template]]&amp;Table326[[#This Row],[parent_attribute]]</f>
        <v>Compressor Centrífugo BásicoTemperatura - Mancal LA do Eixo de Engrenagem LS (2)</v>
      </c>
      <c r="B185" t="s">
        <v>2904</v>
      </c>
      <c r="C185" s="10" t="s">
        <v>2905</v>
      </c>
      <c r="D185" t="s">
        <v>2906</v>
      </c>
      <c r="E185" t="s">
        <v>2907</v>
      </c>
      <c r="F185" t="s">
        <v>2873</v>
      </c>
      <c r="I185" t="s">
        <v>658</v>
      </c>
      <c r="J185" t="s">
        <v>658</v>
      </c>
      <c r="K185" t="str">
        <f>VLOOKUP(Table326[[#This Row],[attribute_name EN2]],'Tradução Atributos'!$A$1:$B$67,2,0)</f>
        <v>Temperatura - Mancal LA do Eixo de Engrenagem LS (2)</v>
      </c>
      <c r="N185" t="s">
        <v>3082</v>
      </c>
      <c r="O185" t="s">
        <v>3082</v>
      </c>
      <c r="P185" t="str">
        <f>_xlfn.CONCAT(Table326[[#This Row],[Equipamento]],Table326[[#This Row],[attribute_name]])</f>
        <v>FRADE-CAE-1340/1345 (LP/IP Compressor Trem 1)Temperatura - Mancal LA do Eixo de Engrenagem LS (2)</v>
      </c>
      <c r="Q185" s="33" t="s">
        <v>1641</v>
      </c>
      <c r="R185" s="33" t="s">
        <v>49</v>
      </c>
      <c r="S185">
        <v>1</v>
      </c>
      <c r="T185" s="33" t="s">
        <v>474</v>
      </c>
      <c r="U185" s="10" t="s">
        <v>475</v>
      </c>
      <c r="V185" t="str">
        <f t="shared" si="2"/>
        <v>attribute</v>
      </c>
      <c r="W185" t="str">
        <f>TRIM(INDEX(_xlfn.TEXTSPLIT(Table326[[#This Row],[attribute_name PT (rascunho)]],"|"), 1,1))</f>
        <v>Temperatura - Mancal LA do Eixo de Engrenagem LS (2)</v>
      </c>
      <c r="X185" t="str">
        <f>IFERROR(TRIM(INDEX(_xlfn.TEXTSPLIT(Table326[[#This Row],[attribute_name]],"|"), 1,2)), "")</f>
        <v/>
      </c>
      <c r="Y185" t="b" cm="1">
        <f t="array" ref="Y185">IF(ISERROR(IF(Table326[[#This Row],[type]]="subattribute", VLOOKUP(Table326[[#This Row],[Template]]&amp;Table326[[#This Row],[parent_attribute]],_xlfn._xlws.FILTER(Table326[[#All],[concat]], Table326[[#All],[type]]="attribute"),1, FALSE), TRUE)), FALSE, TRUE)</f>
        <v>1</v>
      </c>
    </row>
    <row r="186" spans="1:25" ht="14.4" hidden="1" customHeight="1">
      <c r="A186" t="str">
        <f>Table326[[#This Row],[Template]]&amp;Table326[[#This Row],[parent_attribute]]</f>
        <v>Compressor Centrífugo BásicoTemperatura - Mancal LA do Eixo de Engrenagem LS (2)</v>
      </c>
      <c r="B186" t="s">
        <v>2904</v>
      </c>
      <c r="C186" s="10" t="s">
        <v>2905</v>
      </c>
      <c r="D186" t="s">
        <v>2906</v>
      </c>
      <c r="E186" t="s">
        <v>2907</v>
      </c>
      <c r="F186" t="s">
        <v>2873</v>
      </c>
      <c r="I186" t="s">
        <v>1642</v>
      </c>
      <c r="J186" t="s">
        <v>658</v>
      </c>
      <c r="K186" t="str">
        <f>VLOOKUP(Table326[[#This Row],[attribute_name EN2]],'Tradução Atributos'!$A$1:$B$67,2,0)</f>
        <v>Temperatura - Mancal LA do Eixo de Engrenagem LS (2)</v>
      </c>
      <c r="L186" t="s">
        <v>2928</v>
      </c>
      <c r="M186" t="s">
        <v>2929</v>
      </c>
      <c r="N186" t="s">
        <v>1019</v>
      </c>
      <c r="O186" t="s">
        <v>1019</v>
      </c>
      <c r="P186" t="str">
        <f>_xlfn.CONCAT(Table326[[#This Row],[Equipamento]],Table326[[#This Row],[attribute_name]])</f>
        <v>FRADE-CAE-1340/1345 (LP/IP Compressor Trem 1)Temperatura - Mancal LA do Eixo de Engrenagem LS (2)|Hi</v>
      </c>
      <c r="Q186" s="10">
        <v>80</v>
      </c>
      <c r="R186" s="52" t="s">
        <v>49</v>
      </c>
      <c r="S186">
        <v>1</v>
      </c>
      <c r="T186" s="52" t="s">
        <v>736</v>
      </c>
      <c r="U186" s="83"/>
      <c r="V186" t="str">
        <f t="shared" si="2"/>
        <v>subattribute</v>
      </c>
      <c r="W186" t="str">
        <f>TRIM(INDEX(_xlfn.TEXTSPLIT(Table326[[#This Row],[attribute_name PT (rascunho)]],"|"), 1,1))</f>
        <v>Temperatura - Mancal LA do Eixo de Engrenagem LS (2)</v>
      </c>
      <c r="X186" t="str">
        <f>IFERROR(TRIM(INDEX(_xlfn.TEXTSPLIT(Table326[[#This Row],[attribute_name]],"|"), 1,2)), "")</f>
        <v>Hi</v>
      </c>
      <c r="Y186" t="b" cm="1">
        <f t="array" ref="Y186">IF(ISERROR(IF(Table326[[#This Row],[type]]="subattribute", VLOOKUP(Table326[[#This Row],[Template]]&amp;Table326[[#This Row],[parent_attribute]],_xlfn._xlws.FILTER(Table326[[#All],[concat]], Table326[[#All],[type]]="attribute"),1, FALSE), TRUE)), FALSE, TRUE)</f>
        <v>1</v>
      </c>
    </row>
    <row r="187" spans="1:25" ht="14.4" hidden="1" customHeight="1">
      <c r="A187" t="str">
        <f>Table326[[#This Row],[Template]]&amp;Table326[[#This Row],[parent_attribute]]</f>
        <v>Compressor Centrífugo BásicoTemperatura - Mancal LA do Eixo de Engrenagem LS (2)</v>
      </c>
      <c r="B187" t="s">
        <v>2904</v>
      </c>
      <c r="C187" s="10" t="s">
        <v>2905</v>
      </c>
      <c r="D187" t="s">
        <v>2906</v>
      </c>
      <c r="E187" t="s">
        <v>2907</v>
      </c>
      <c r="F187" t="s">
        <v>2873</v>
      </c>
      <c r="I187" t="s">
        <v>1643</v>
      </c>
      <c r="J187" t="s">
        <v>658</v>
      </c>
      <c r="K187" t="str">
        <f>VLOOKUP(Table326[[#This Row],[attribute_name EN2]],'Tradução Atributos'!$A$1:$B$67,2,0)</f>
        <v>Temperatura - Mancal LA do Eixo de Engrenagem LS (2)</v>
      </c>
      <c r="L187" t="s">
        <v>2928</v>
      </c>
      <c r="M187" t="s">
        <v>2930</v>
      </c>
      <c r="N187" t="s">
        <v>1021</v>
      </c>
      <c r="O187" t="s">
        <v>1021</v>
      </c>
      <c r="P187" t="str">
        <f>_xlfn.CONCAT(Table326[[#This Row],[Equipamento]],Table326[[#This Row],[attribute_name]])</f>
        <v>FRADE-CAE-1340/1345 (LP/IP Compressor Trem 1)Temperatura - Mancal LA do Eixo de Engrenagem LS (2)|HiHi</v>
      </c>
      <c r="Q187" s="10">
        <v>85</v>
      </c>
      <c r="R187" s="33" t="s">
        <v>49</v>
      </c>
      <c r="S187">
        <v>1</v>
      </c>
      <c r="T187" s="33" t="s">
        <v>736</v>
      </c>
      <c r="U187" s="10"/>
      <c r="V187" t="str">
        <f t="shared" si="2"/>
        <v>subattribute</v>
      </c>
      <c r="W187" t="str">
        <f>TRIM(INDEX(_xlfn.TEXTSPLIT(Table326[[#This Row],[attribute_name PT (rascunho)]],"|"), 1,1))</f>
        <v>Temperatura - Mancal LA do Eixo de Engrenagem LS (2)</v>
      </c>
      <c r="X187" t="str">
        <f>IFERROR(TRIM(INDEX(_xlfn.TEXTSPLIT(Table326[[#This Row],[attribute_name]],"|"), 1,2)), "")</f>
        <v>HiHi</v>
      </c>
      <c r="Y187" t="b" cm="1">
        <f t="array" ref="Y187">IF(ISERROR(IF(Table326[[#This Row],[type]]="subattribute", VLOOKUP(Table326[[#This Row],[Template]]&amp;Table326[[#This Row],[parent_attribute]],_xlfn._xlws.FILTER(Table326[[#All],[concat]], Table326[[#All],[type]]="attribute"),1, FALSE), TRUE)), FALSE, TRUE)</f>
        <v>1</v>
      </c>
    </row>
    <row r="188" spans="1:25" ht="14.4" hidden="1" customHeight="1">
      <c r="A188" t="str">
        <f>Table326[[#This Row],[Template]]&amp;Table326[[#This Row],[parent_attribute]]</f>
        <v>Compressor Centrífugo BásicoTemperatura - Mancal LA do Eixo de Engrenagem LS (2)</v>
      </c>
      <c r="B188" t="s">
        <v>2904</v>
      </c>
      <c r="C188" s="10" t="s">
        <v>2905</v>
      </c>
      <c r="D188" t="s">
        <v>2906</v>
      </c>
      <c r="E188" t="s">
        <v>2907</v>
      </c>
      <c r="F188" t="s">
        <v>2873</v>
      </c>
      <c r="I188" t="s">
        <v>1644</v>
      </c>
      <c r="J188" t="s">
        <v>658</v>
      </c>
      <c r="K188" t="str">
        <f>VLOOKUP(Table326[[#This Row],[attribute_name EN2]],'Tradução Atributos'!$A$1:$B$67,2,0)</f>
        <v>Temperatura - Mancal LA do Eixo de Engrenagem LS (2)</v>
      </c>
      <c r="L188" t="s">
        <v>2928</v>
      </c>
      <c r="M188" t="s">
        <v>2934</v>
      </c>
      <c r="N188" t="s">
        <v>1023</v>
      </c>
      <c r="O188" t="s">
        <v>3083</v>
      </c>
      <c r="P188" t="str">
        <f>_xlfn.CONCAT(Table326[[#This Row],[Equipamento]],Table326[[#This Row],[attribute_name]])</f>
        <v>FRADE-CAE-1340/1345 (LP/IP Compressor Trem 1)Temperatura - Mancal LA do Eixo de Engrenagem LS (2)|Pre-alarm Hi</v>
      </c>
      <c r="Q188" s="33">
        <v>78</v>
      </c>
      <c r="R188" s="52" t="s">
        <v>49</v>
      </c>
      <c r="S188">
        <v>1</v>
      </c>
      <c r="T188" s="52" t="s">
        <v>736</v>
      </c>
      <c r="U188" s="83"/>
      <c r="V188" t="str">
        <f t="shared" si="2"/>
        <v>subattribute</v>
      </c>
      <c r="W188" t="str">
        <f>TRIM(INDEX(_xlfn.TEXTSPLIT(Table326[[#This Row],[attribute_name PT (rascunho)]],"|"), 1,1))</f>
        <v>Temperatura - Mancal LA do Eixo de Engrenagem LS (2)</v>
      </c>
      <c r="X188" t="str">
        <f>IFERROR(TRIM(INDEX(_xlfn.TEXTSPLIT(Table326[[#This Row],[attribute_name]],"|"), 1,2)), "")</f>
        <v>Pre-alarm Hi</v>
      </c>
      <c r="Y188" t="b" cm="1">
        <f t="array" ref="Y188">IF(ISERROR(IF(Table326[[#This Row],[type]]="subattribute", VLOOKUP(Table326[[#This Row],[Template]]&amp;Table326[[#This Row],[parent_attribute]],_xlfn._xlws.FILTER(Table326[[#All],[concat]], Table326[[#All],[type]]="attribute"),1, FALSE), TRUE)), FALSE, TRUE)</f>
        <v>1</v>
      </c>
    </row>
    <row r="189" spans="1:25" ht="14.4" hidden="1" customHeight="1">
      <c r="A189" t="str">
        <f>Table326[[#This Row],[Template]]&amp;Table326[[#This Row],[parent_attribute]]</f>
        <v>Compressor Centrífugo BásicoTemperatura - Mancal LOA do Eixo de Engrenagem HS (1)</v>
      </c>
      <c r="B189" t="s">
        <v>2904</v>
      </c>
      <c r="C189" s="10" t="s">
        <v>2905</v>
      </c>
      <c r="D189" t="s">
        <v>2906</v>
      </c>
      <c r="E189" t="s">
        <v>2907</v>
      </c>
      <c r="F189" t="s">
        <v>2873</v>
      </c>
      <c r="I189" t="s">
        <v>649</v>
      </c>
      <c r="J189" t="s">
        <v>649</v>
      </c>
      <c r="K189" t="str">
        <f>VLOOKUP(Table326[[#This Row],[attribute_name EN2]],'Tradução Atributos'!$A$1:$B$67,2,0)</f>
        <v>Temperatura - Mancal LOA do Eixo de Engrenagem HS (1)</v>
      </c>
      <c r="N189" t="s">
        <v>3084</v>
      </c>
      <c r="O189" t="s">
        <v>3084</v>
      </c>
      <c r="P189" t="str">
        <f>_xlfn.CONCAT(Table326[[#This Row],[Equipamento]],Table326[[#This Row],[attribute_name]])</f>
        <v>FRADE-CAE-1340/1345 (LP/IP Compressor Trem 1)Temperatura - Mancal LOA do Eixo de Engrenagem HS (1)</v>
      </c>
      <c r="Q189" s="10" t="s">
        <v>1629</v>
      </c>
      <c r="R189" s="33" t="s">
        <v>49</v>
      </c>
      <c r="S189">
        <v>1</v>
      </c>
      <c r="T189" s="33" t="s">
        <v>474</v>
      </c>
      <c r="U189" s="10" t="s">
        <v>475</v>
      </c>
      <c r="V189" t="str">
        <f t="shared" si="2"/>
        <v>attribute</v>
      </c>
      <c r="W189" t="str">
        <f>TRIM(INDEX(_xlfn.TEXTSPLIT(Table326[[#This Row],[attribute_name PT (rascunho)]],"|"), 1,1))</f>
        <v>Temperatura - Mancal LOA do Eixo de Engrenagem HS (1)</v>
      </c>
      <c r="X189" t="str">
        <f>IFERROR(TRIM(INDEX(_xlfn.TEXTSPLIT(Table326[[#This Row],[attribute_name]],"|"), 1,2)), "")</f>
        <v/>
      </c>
      <c r="Y189" t="b" cm="1">
        <f t="array" ref="Y189">IF(ISERROR(IF(Table326[[#This Row],[type]]="subattribute", VLOOKUP(Table326[[#This Row],[Template]]&amp;Table326[[#This Row],[parent_attribute]],_xlfn._xlws.FILTER(Table326[[#All],[concat]], Table326[[#All],[type]]="attribute"),1, FALSE), TRUE)), FALSE, TRUE)</f>
        <v>1</v>
      </c>
    </row>
    <row r="190" spans="1:25" ht="14.4" hidden="1" customHeight="1">
      <c r="A190" t="str">
        <f>Table326[[#This Row],[Template]]&amp;Table326[[#This Row],[parent_attribute]]</f>
        <v>Compressor Centrífugo BásicoTemperatura - Mancal LOA do Eixo de Engrenagem HS (1)</v>
      </c>
      <c r="B190" t="s">
        <v>2904</v>
      </c>
      <c r="C190" s="10" t="s">
        <v>2905</v>
      </c>
      <c r="D190" t="s">
        <v>2906</v>
      </c>
      <c r="E190" t="s">
        <v>2907</v>
      </c>
      <c r="F190" t="s">
        <v>2873</v>
      </c>
      <c r="I190" t="s">
        <v>1630</v>
      </c>
      <c r="J190" t="s">
        <v>649</v>
      </c>
      <c r="K190" t="str">
        <f>VLOOKUP(Table326[[#This Row],[attribute_name EN2]],'Tradução Atributos'!$A$1:$B$67,2,0)</f>
        <v>Temperatura - Mancal LOA do Eixo de Engrenagem HS (1)</v>
      </c>
      <c r="L190" t="s">
        <v>2928</v>
      </c>
      <c r="M190" t="s">
        <v>2929</v>
      </c>
      <c r="N190" t="s">
        <v>998</v>
      </c>
      <c r="O190" t="s">
        <v>998</v>
      </c>
      <c r="P190" t="str">
        <f>_xlfn.CONCAT(Table326[[#This Row],[Equipamento]],Table326[[#This Row],[attribute_name]])</f>
        <v>FRADE-CAE-1340/1345 (LP/IP Compressor Trem 1)Temperatura - Mancal LOA do Eixo de Engrenagem HS (1)|Hi</v>
      </c>
      <c r="Q190" s="33">
        <v>115</v>
      </c>
      <c r="R190" s="52" t="s">
        <v>49</v>
      </c>
      <c r="S190">
        <v>1</v>
      </c>
      <c r="T190" s="52" t="s">
        <v>736</v>
      </c>
      <c r="U190" s="83"/>
      <c r="V190" t="str">
        <f t="shared" si="2"/>
        <v>subattribute</v>
      </c>
      <c r="W190" t="str">
        <f>TRIM(INDEX(_xlfn.TEXTSPLIT(Table326[[#This Row],[attribute_name PT (rascunho)]],"|"), 1,1))</f>
        <v>Temperatura - Mancal LOA do Eixo de Engrenagem HS (1)</v>
      </c>
      <c r="X190" t="str">
        <f>IFERROR(TRIM(INDEX(_xlfn.TEXTSPLIT(Table326[[#This Row],[attribute_name]],"|"), 1,2)), "")</f>
        <v>Hi</v>
      </c>
      <c r="Y190" t="b" cm="1">
        <f t="array" ref="Y190">IF(ISERROR(IF(Table326[[#This Row],[type]]="subattribute", VLOOKUP(Table326[[#This Row],[Template]]&amp;Table326[[#This Row],[parent_attribute]],_xlfn._xlws.FILTER(Table326[[#All],[concat]], Table326[[#All],[type]]="attribute"),1, FALSE), TRUE)), FALSE, TRUE)</f>
        <v>1</v>
      </c>
    </row>
    <row r="191" spans="1:25" ht="14.4" hidden="1" customHeight="1">
      <c r="A191" t="str">
        <f>Table326[[#This Row],[Template]]&amp;Table326[[#This Row],[parent_attribute]]</f>
        <v>Compressor Centrífugo BásicoTemperatura - Mancal LOA do Eixo de Engrenagem HS (1)</v>
      </c>
      <c r="B191" t="s">
        <v>2904</v>
      </c>
      <c r="C191" s="10" t="s">
        <v>2905</v>
      </c>
      <c r="D191" t="s">
        <v>2906</v>
      </c>
      <c r="E191" t="s">
        <v>2907</v>
      </c>
      <c r="F191" t="s">
        <v>2873</v>
      </c>
      <c r="I191" t="s">
        <v>1631</v>
      </c>
      <c r="J191" t="s">
        <v>649</v>
      </c>
      <c r="K191" t="str">
        <f>VLOOKUP(Table326[[#This Row],[attribute_name EN2]],'Tradução Atributos'!$A$1:$B$67,2,0)</f>
        <v>Temperatura - Mancal LOA do Eixo de Engrenagem HS (1)</v>
      </c>
      <c r="L191" t="s">
        <v>2928</v>
      </c>
      <c r="M191" t="s">
        <v>2930</v>
      </c>
      <c r="N191" t="s">
        <v>1000</v>
      </c>
      <c r="O191" t="s">
        <v>1000</v>
      </c>
      <c r="P191" t="str">
        <f>_xlfn.CONCAT(Table326[[#This Row],[Equipamento]],Table326[[#This Row],[attribute_name]])</f>
        <v>FRADE-CAE-1340/1345 (LP/IP Compressor Trem 1)Temperatura - Mancal LOA do Eixo de Engrenagem HS (1)|HiHi</v>
      </c>
      <c r="Q191" s="33">
        <v>120</v>
      </c>
      <c r="R191" s="33" t="s">
        <v>49</v>
      </c>
      <c r="S191">
        <v>1</v>
      </c>
      <c r="T191" s="33" t="s">
        <v>736</v>
      </c>
      <c r="U191" s="10"/>
      <c r="V191" t="str">
        <f t="shared" si="2"/>
        <v>subattribute</v>
      </c>
      <c r="W191" t="str">
        <f>TRIM(INDEX(_xlfn.TEXTSPLIT(Table326[[#This Row],[attribute_name PT (rascunho)]],"|"), 1,1))</f>
        <v>Temperatura - Mancal LOA do Eixo de Engrenagem HS (1)</v>
      </c>
      <c r="X191" t="str">
        <f>IFERROR(TRIM(INDEX(_xlfn.TEXTSPLIT(Table326[[#This Row],[attribute_name]],"|"), 1,2)), "")</f>
        <v>HiHi</v>
      </c>
      <c r="Y191" t="b" cm="1">
        <f t="array" ref="Y191">IF(ISERROR(IF(Table326[[#This Row],[type]]="subattribute", VLOOKUP(Table326[[#This Row],[Template]]&amp;Table326[[#This Row],[parent_attribute]],_xlfn._xlws.FILTER(Table326[[#All],[concat]], Table326[[#All],[type]]="attribute"),1, FALSE), TRUE)), FALSE, TRUE)</f>
        <v>1</v>
      </c>
    </row>
    <row r="192" spans="1:25" ht="14.4" hidden="1" customHeight="1">
      <c r="A192" t="str">
        <f>Table326[[#This Row],[Template]]&amp;Table326[[#This Row],[parent_attribute]]</f>
        <v>Compressor Centrífugo BásicoTemperatura - Mancal LOA do Eixo de Engrenagem HS (1)</v>
      </c>
      <c r="B192" t="s">
        <v>2904</v>
      </c>
      <c r="C192" s="10" t="s">
        <v>2905</v>
      </c>
      <c r="D192" t="s">
        <v>2906</v>
      </c>
      <c r="E192" t="s">
        <v>2907</v>
      </c>
      <c r="F192" t="s">
        <v>2873</v>
      </c>
      <c r="I192" t="s">
        <v>1632</v>
      </c>
      <c r="J192" t="s">
        <v>649</v>
      </c>
      <c r="K192" t="str">
        <f>VLOOKUP(Table326[[#This Row],[attribute_name EN2]],'Tradução Atributos'!$A$1:$B$67,2,0)</f>
        <v>Temperatura - Mancal LOA do Eixo de Engrenagem HS (1)</v>
      </c>
      <c r="L192" t="s">
        <v>2928</v>
      </c>
      <c r="M192" t="s">
        <v>2934</v>
      </c>
      <c r="N192" t="s">
        <v>1003</v>
      </c>
      <c r="O192" t="s">
        <v>3085</v>
      </c>
      <c r="P192" t="str">
        <f>_xlfn.CONCAT(Table326[[#This Row],[Equipamento]],Table326[[#This Row],[attribute_name]])</f>
        <v>FRADE-CAE-1340/1345 (LP/IP Compressor Trem 1)Temperatura - Mancal LOA do Eixo de Engrenagem HS (1)|Pre-alarm Hi</v>
      </c>
      <c r="Q192" s="33">
        <v>100</v>
      </c>
      <c r="R192" s="52" t="s">
        <v>49</v>
      </c>
      <c r="S192">
        <v>1</v>
      </c>
      <c r="T192" s="52" t="s">
        <v>736</v>
      </c>
      <c r="U192" s="83"/>
      <c r="V192" t="str">
        <f t="shared" si="2"/>
        <v>subattribute</v>
      </c>
      <c r="W192" t="str">
        <f>TRIM(INDEX(_xlfn.TEXTSPLIT(Table326[[#This Row],[attribute_name PT (rascunho)]],"|"), 1,1))</f>
        <v>Temperatura - Mancal LOA do Eixo de Engrenagem HS (1)</v>
      </c>
      <c r="X192" t="str">
        <f>IFERROR(TRIM(INDEX(_xlfn.TEXTSPLIT(Table326[[#This Row],[attribute_name]],"|"), 1,2)), "")</f>
        <v>Pre-alarm Hi</v>
      </c>
      <c r="Y192" t="b" cm="1">
        <f t="array" ref="Y192">IF(ISERROR(IF(Table326[[#This Row],[type]]="subattribute", VLOOKUP(Table326[[#This Row],[Template]]&amp;Table326[[#This Row],[parent_attribute]],_xlfn._xlws.FILTER(Table326[[#All],[concat]], Table326[[#All],[type]]="attribute"),1, FALSE), TRUE)), FALSE, TRUE)</f>
        <v>1</v>
      </c>
    </row>
    <row r="193" spans="1:25" ht="14.4" hidden="1" customHeight="1">
      <c r="A193" t="str">
        <f>Table326[[#This Row],[Template]]&amp;Table326[[#This Row],[parent_attribute]]</f>
        <v>Compressor Centrífugo BásicoTemperatura - Mancal LOA do Eixo de Engrenagem HS (2)</v>
      </c>
      <c r="B193" t="s">
        <v>2904</v>
      </c>
      <c r="C193" s="10" t="s">
        <v>2905</v>
      </c>
      <c r="D193" t="s">
        <v>2906</v>
      </c>
      <c r="E193" t="s">
        <v>2907</v>
      </c>
      <c r="F193" t="s">
        <v>2873</v>
      </c>
      <c r="I193" t="s">
        <v>652</v>
      </c>
      <c r="J193" t="s">
        <v>652</v>
      </c>
      <c r="K193" t="str">
        <f>VLOOKUP(Table326[[#This Row],[attribute_name EN2]],'Tradução Atributos'!$A$1:$B$67,2,0)</f>
        <v>Temperatura - Mancal LOA do Eixo de Engrenagem HS (2)</v>
      </c>
      <c r="N193" t="s">
        <v>3086</v>
      </c>
      <c r="O193" t="s">
        <v>3086</v>
      </c>
      <c r="P193" t="str">
        <f>_xlfn.CONCAT(Table326[[#This Row],[Equipamento]],Table326[[#This Row],[attribute_name]])</f>
        <v>FRADE-CAE-1340/1345 (LP/IP Compressor Trem 1)Temperatura - Mancal LOA do Eixo de Engrenagem HS (2)</v>
      </c>
      <c r="Q193" s="33" t="s">
        <v>1633</v>
      </c>
      <c r="R193" s="33" t="s">
        <v>49</v>
      </c>
      <c r="S193">
        <v>1</v>
      </c>
      <c r="T193" s="33" t="s">
        <v>474</v>
      </c>
      <c r="U193" s="10" t="s">
        <v>475</v>
      </c>
      <c r="V193" t="str">
        <f t="shared" si="2"/>
        <v>attribute</v>
      </c>
      <c r="W193" t="str">
        <f>TRIM(INDEX(_xlfn.TEXTSPLIT(Table326[[#This Row],[attribute_name PT (rascunho)]],"|"), 1,1))</f>
        <v>Temperatura - Mancal LOA do Eixo de Engrenagem HS (2)</v>
      </c>
      <c r="X193" t="str">
        <f>IFERROR(TRIM(INDEX(_xlfn.TEXTSPLIT(Table326[[#This Row],[attribute_name]],"|"), 1,2)), "")</f>
        <v/>
      </c>
      <c r="Y193" t="b" cm="1">
        <f t="array" ref="Y193">IF(ISERROR(IF(Table326[[#This Row],[type]]="subattribute", VLOOKUP(Table326[[#This Row],[Template]]&amp;Table326[[#This Row],[parent_attribute]],_xlfn._xlws.FILTER(Table326[[#All],[concat]], Table326[[#All],[type]]="attribute"),1, FALSE), TRUE)), FALSE, TRUE)</f>
        <v>1</v>
      </c>
    </row>
    <row r="194" spans="1:25" ht="14.4" hidden="1" customHeight="1">
      <c r="A194" t="str">
        <f>Table326[[#This Row],[Template]]&amp;Table326[[#This Row],[parent_attribute]]</f>
        <v>Compressor Centrífugo BásicoTemperatura - Mancal LOA do Eixo de Engrenagem HS (2)</v>
      </c>
      <c r="B194" t="s">
        <v>2904</v>
      </c>
      <c r="C194" s="10" t="s">
        <v>2905</v>
      </c>
      <c r="D194" t="s">
        <v>2906</v>
      </c>
      <c r="E194" t="s">
        <v>2907</v>
      </c>
      <c r="F194" t="s">
        <v>2873</v>
      </c>
      <c r="I194" t="s">
        <v>1634</v>
      </c>
      <c r="J194" t="s">
        <v>652</v>
      </c>
      <c r="K194" t="str">
        <f>VLOOKUP(Table326[[#This Row],[attribute_name EN2]],'Tradução Atributos'!$A$1:$B$67,2,0)</f>
        <v>Temperatura - Mancal LOA do Eixo de Engrenagem HS (2)</v>
      </c>
      <c r="L194" t="s">
        <v>2928</v>
      </c>
      <c r="M194" t="s">
        <v>2929</v>
      </c>
      <c r="N194" t="s">
        <v>1005</v>
      </c>
      <c r="O194" t="s">
        <v>1005</v>
      </c>
      <c r="P194" t="str">
        <f>_xlfn.CONCAT(Table326[[#This Row],[Equipamento]],Table326[[#This Row],[attribute_name]])</f>
        <v>FRADE-CAE-1340/1345 (LP/IP Compressor Trem 1)Temperatura - Mancal LOA do Eixo de Engrenagem HS (2)|Hi</v>
      </c>
      <c r="Q194" s="10">
        <v>115</v>
      </c>
      <c r="R194" s="52" t="s">
        <v>49</v>
      </c>
      <c r="S194">
        <v>1</v>
      </c>
      <c r="T194" s="52" t="s">
        <v>736</v>
      </c>
      <c r="U194" s="83"/>
      <c r="V194" t="str">
        <f t="shared" ref="V194:V257" si="3">IFERROR(IF(FIND("|",N194),"subattribute", "attribute"), "attribute")</f>
        <v>subattribute</v>
      </c>
      <c r="W194" t="str">
        <f>TRIM(INDEX(_xlfn.TEXTSPLIT(Table326[[#This Row],[attribute_name PT (rascunho)]],"|"), 1,1))</f>
        <v>Temperatura - Mancal LOA do Eixo de Engrenagem HS (2)</v>
      </c>
      <c r="X194" t="str">
        <f>IFERROR(TRIM(INDEX(_xlfn.TEXTSPLIT(Table326[[#This Row],[attribute_name]],"|"), 1,2)), "")</f>
        <v>Hi</v>
      </c>
      <c r="Y194" t="b" cm="1">
        <f t="array" ref="Y194">IF(ISERROR(IF(Table326[[#This Row],[type]]="subattribute", VLOOKUP(Table326[[#This Row],[Template]]&amp;Table326[[#This Row],[parent_attribute]],_xlfn._xlws.FILTER(Table326[[#All],[concat]], Table326[[#All],[type]]="attribute"),1, FALSE), TRUE)), FALSE, TRUE)</f>
        <v>1</v>
      </c>
    </row>
    <row r="195" spans="1:25" ht="14.4" hidden="1" customHeight="1">
      <c r="A195" t="str">
        <f>Table326[[#This Row],[Template]]&amp;Table326[[#This Row],[parent_attribute]]</f>
        <v>Compressor Centrífugo BásicoTemperatura - Mancal LOA do Eixo de Engrenagem HS (2)</v>
      </c>
      <c r="B195" t="s">
        <v>2904</v>
      </c>
      <c r="C195" s="10" t="s">
        <v>2905</v>
      </c>
      <c r="D195" t="s">
        <v>2906</v>
      </c>
      <c r="E195" t="s">
        <v>2907</v>
      </c>
      <c r="F195" t="s">
        <v>2873</v>
      </c>
      <c r="I195" t="s">
        <v>1635</v>
      </c>
      <c r="J195" t="s">
        <v>652</v>
      </c>
      <c r="K195" t="str">
        <f>VLOOKUP(Table326[[#This Row],[attribute_name EN2]],'Tradução Atributos'!$A$1:$B$67,2,0)</f>
        <v>Temperatura - Mancal LOA do Eixo de Engrenagem HS (2)</v>
      </c>
      <c r="L195" t="s">
        <v>2928</v>
      </c>
      <c r="M195" t="s">
        <v>2930</v>
      </c>
      <c r="N195" t="s">
        <v>1007</v>
      </c>
      <c r="O195" t="s">
        <v>1007</v>
      </c>
      <c r="P195" t="str">
        <f>_xlfn.CONCAT(Table326[[#This Row],[Equipamento]],Table326[[#This Row],[attribute_name]])</f>
        <v>FRADE-CAE-1340/1345 (LP/IP Compressor Trem 1)Temperatura - Mancal LOA do Eixo de Engrenagem HS (2)|HiHi</v>
      </c>
      <c r="Q195" s="10">
        <v>120</v>
      </c>
      <c r="R195" s="33" t="s">
        <v>49</v>
      </c>
      <c r="S195">
        <v>1</v>
      </c>
      <c r="T195" s="33" t="s">
        <v>736</v>
      </c>
      <c r="U195" s="10"/>
      <c r="V195" t="str">
        <f t="shared" si="3"/>
        <v>subattribute</v>
      </c>
      <c r="W195" t="str">
        <f>TRIM(INDEX(_xlfn.TEXTSPLIT(Table326[[#This Row],[attribute_name PT (rascunho)]],"|"), 1,1))</f>
        <v>Temperatura - Mancal LOA do Eixo de Engrenagem HS (2)</v>
      </c>
      <c r="X195" t="str">
        <f>IFERROR(TRIM(INDEX(_xlfn.TEXTSPLIT(Table326[[#This Row],[attribute_name]],"|"), 1,2)), "")</f>
        <v>HiHi</v>
      </c>
      <c r="Y195" t="b" cm="1">
        <f t="array" ref="Y195">IF(ISERROR(IF(Table326[[#This Row],[type]]="subattribute", VLOOKUP(Table326[[#This Row],[Template]]&amp;Table326[[#This Row],[parent_attribute]],_xlfn._xlws.FILTER(Table326[[#All],[concat]], Table326[[#All],[type]]="attribute"),1, FALSE), TRUE)), FALSE, TRUE)</f>
        <v>1</v>
      </c>
    </row>
    <row r="196" spans="1:25" ht="14.4" hidden="1" customHeight="1">
      <c r="A196" t="str">
        <f>Table326[[#This Row],[Template]]&amp;Table326[[#This Row],[parent_attribute]]</f>
        <v>Compressor Centrífugo BásicoTemperatura - Mancal LOA do Eixo de Engrenagem HS (2)</v>
      </c>
      <c r="B196" t="s">
        <v>2904</v>
      </c>
      <c r="C196" s="10" t="s">
        <v>2905</v>
      </c>
      <c r="D196" t="s">
        <v>2906</v>
      </c>
      <c r="E196" t="s">
        <v>2907</v>
      </c>
      <c r="F196" t="s">
        <v>2873</v>
      </c>
      <c r="I196" t="s">
        <v>1636</v>
      </c>
      <c r="J196" t="s">
        <v>652</v>
      </c>
      <c r="K196" t="str">
        <f>VLOOKUP(Table326[[#This Row],[attribute_name EN2]],'Tradução Atributos'!$A$1:$B$67,2,0)</f>
        <v>Temperatura - Mancal LOA do Eixo de Engrenagem HS (2)</v>
      </c>
      <c r="L196" t="s">
        <v>2928</v>
      </c>
      <c r="M196" t="s">
        <v>2934</v>
      </c>
      <c r="N196" t="s">
        <v>1009</v>
      </c>
      <c r="O196" t="s">
        <v>3087</v>
      </c>
      <c r="P196" t="str">
        <f>_xlfn.CONCAT(Table326[[#This Row],[Equipamento]],Table326[[#This Row],[attribute_name]])</f>
        <v>FRADE-CAE-1340/1345 (LP/IP Compressor Trem 1)Temperatura - Mancal LOA do Eixo de Engrenagem HS (2)|Pre-alarm Hi</v>
      </c>
      <c r="Q196" s="33">
        <v>100</v>
      </c>
      <c r="R196" s="52" t="s">
        <v>49</v>
      </c>
      <c r="S196">
        <v>1</v>
      </c>
      <c r="T196" s="52" t="s">
        <v>736</v>
      </c>
      <c r="U196" s="83"/>
      <c r="V196" t="str">
        <f t="shared" si="3"/>
        <v>subattribute</v>
      </c>
      <c r="W196" t="str">
        <f>TRIM(INDEX(_xlfn.TEXTSPLIT(Table326[[#This Row],[attribute_name PT (rascunho)]],"|"), 1,1))</f>
        <v>Temperatura - Mancal LOA do Eixo de Engrenagem HS (2)</v>
      </c>
      <c r="X196" t="str">
        <f>IFERROR(TRIM(INDEX(_xlfn.TEXTSPLIT(Table326[[#This Row],[attribute_name]],"|"), 1,2)), "")</f>
        <v>Pre-alarm Hi</v>
      </c>
      <c r="Y196" t="b" cm="1">
        <f t="array" ref="Y196">IF(ISERROR(IF(Table326[[#This Row],[type]]="subattribute", VLOOKUP(Table326[[#This Row],[Template]]&amp;Table326[[#This Row],[parent_attribute]],_xlfn._xlws.FILTER(Table326[[#All],[concat]], Table326[[#All],[type]]="attribute"),1, FALSE), TRUE)), FALSE, TRUE)</f>
        <v>1</v>
      </c>
    </row>
    <row r="197" spans="1:25" ht="14.4" hidden="1" customHeight="1">
      <c r="A197" t="str">
        <f>Table326[[#This Row],[Template]]&amp;Table326[[#This Row],[parent_attribute]]</f>
        <v>Compressor Centrífugo BásicoTemperatura - Mancal LOA do Eixo de Engrenagem LS (1)</v>
      </c>
      <c r="B197" t="s">
        <v>2904</v>
      </c>
      <c r="C197" s="10" t="s">
        <v>2905</v>
      </c>
      <c r="D197" t="s">
        <v>2906</v>
      </c>
      <c r="E197" t="s">
        <v>2907</v>
      </c>
      <c r="F197" t="s">
        <v>2873</v>
      </c>
      <c r="I197" t="s">
        <v>661</v>
      </c>
      <c r="J197" t="s">
        <v>661</v>
      </c>
      <c r="K197" t="str">
        <f>VLOOKUP(Table326[[#This Row],[attribute_name EN2]],'Tradução Atributos'!$A$1:$B$67,2,0)</f>
        <v>Temperatura - Mancal LOA do Eixo de Engrenagem LS (1)</v>
      </c>
      <c r="N197" t="s">
        <v>3088</v>
      </c>
      <c r="O197" t="s">
        <v>3088</v>
      </c>
      <c r="P197" t="str">
        <f>_xlfn.CONCAT(Table326[[#This Row],[Equipamento]],Table326[[#This Row],[attribute_name]])</f>
        <v>FRADE-CAE-1340/1345 (LP/IP Compressor Trem 1)Temperatura - Mancal LOA do Eixo de Engrenagem LS (1)</v>
      </c>
      <c r="Q197" s="10" t="s">
        <v>1645</v>
      </c>
      <c r="R197" s="33" t="s">
        <v>49</v>
      </c>
      <c r="S197">
        <v>1</v>
      </c>
      <c r="T197" s="33" t="s">
        <v>474</v>
      </c>
      <c r="U197" s="10" t="s">
        <v>475</v>
      </c>
      <c r="V197" t="str">
        <f t="shared" si="3"/>
        <v>attribute</v>
      </c>
      <c r="W197" t="str">
        <f>TRIM(INDEX(_xlfn.TEXTSPLIT(Table326[[#This Row],[attribute_name PT (rascunho)]],"|"), 1,1))</f>
        <v>Temperatura - Mancal LOA do Eixo de Engrenagem LS (1)</v>
      </c>
      <c r="X197" t="str">
        <f>IFERROR(TRIM(INDEX(_xlfn.TEXTSPLIT(Table326[[#This Row],[attribute_name]],"|"), 1,2)), "")</f>
        <v/>
      </c>
      <c r="Y197" t="b" cm="1">
        <f t="array" ref="Y197">IF(ISERROR(IF(Table326[[#This Row],[type]]="subattribute", VLOOKUP(Table326[[#This Row],[Template]]&amp;Table326[[#This Row],[parent_attribute]],_xlfn._xlws.FILTER(Table326[[#All],[concat]], Table326[[#All],[type]]="attribute"),1, FALSE), TRUE)), FALSE, TRUE)</f>
        <v>1</v>
      </c>
    </row>
    <row r="198" spans="1:25" ht="14.4" hidden="1" customHeight="1">
      <c r="A198" t="str">
        <f>Table326[[#This Row],[Template]]&amp;Table326[[#This Row],[parent_attribute]]</f>
        <v>Compressor Centrífugo BásicoTemperatura - Mancal LOA do Eixo de Engrenagem LS (1)</v>
      </c>
      <c r="B198" t="s">
        <v>2904</v>
      </c>
      <c r="C198" s="10" t="s">
        <v>2905</v>
      </c>
      <c r="D198" t="s">
        <v>2906</v>
      </c>
      <c r="E198" t="s">
        <v>2907</v>
      </c>
      <c r="F198" t="s">
        <v>2873</v>
      </c>
      <c r="I198" t="s">
        <v>1646</v>
      </c>
      <c r="J198" t="s">
        <v>661</v>
      </c>
      <c r="K198" t="str">
        <f>VLOOKUP(Table326[[#This Row],[attribute_name EN2]],'Tradução Atributos'!$A$1:$B$67,2,0)</f>
        <v>Temperatura - Mancal LOA do Eixo de Engrenagem LS (1)</v>
      </c>
      <c r="L198" t="s">
        <v>2928</v>
      </c>
      <c r="M198" t="s">
        <v>2929</v>
      </c>
      <c r="N198" t="s">
        <v>1025</v>
      </c>
      <c r="O198" t="s">
        <v>1025</v>
      </c>
      <c r="P198" t="str">
        <f>_xlfn.CONCAT(Table326[[#This Row],[Equipamento]],Table326[[#This Row],[attribute_name]])</f>
        <v>FRADE-CAE-1340/1345 (LP/IP Compressor Trem 1)Temperatura - Mancal LOA do Eixo de Engrenagem LS (1)|Hi</v>
      </c>
      <c r="Q198" s="33">
        <v>80</v>
      </c>
      <c r="R198" s="52" t="s">
        <v>49</v>
      </c>
      <c r="S198">
        <v>1</v>
      </c>
      <c r="T198" s="52" t="s">
        <v>736</v>
      </c>
      <c r="U198" s="83"/>
      <c r="V198" t="str">
        <f t="shared" si="3"/>
        <v>subattribute</v>
      </c>
      <c r="W198" t="str">
        <f>TRIM(INDEX(_xlfn.TEXTSPLIT(Table326[[#This Row],[attribute_name PT (rascunho)]],"|"), 1,1))</f>
        <v>Temperatura - Mancal LOA do Eixo de Engrenagem LS (1)</v>
      </c>
      <c r="X198" t="str">
        <f>IFERROR(TRIM(INDEX(_xlfn.TEXTSPLIT(Table326[[#This Row],[attribute_name]],"|"), 1,2)), "")</f>
        <v>Hi</v>
      </c>
      <c r="Y198" t="b" cm="1">
        <f t="array" ref="Y198">IF(ISERROR(IF(Table326[[#This Row],[type]]="subattribute", VLOOKUP(Table326[[#This Row],[Template]]&amp;Table326[[#This Row],[parent_attribute]],_xlfn._xlws.FILTER(Table326[[#All],[concat]], Table326[[#All],[type]]="attribute"),1, FALSE), TRUE)), FALSE, TRUE)</f>
        <v>1</v>
      </c>
    </row>
    <row r="199" spans="1:25" ht="14.4" hidden="1" customHeight="1">
      <c r="A199" t="str">
        <f>Table326[[#This Row],[Template]]&amp;Table326[[#This Row],[parent_attribute]]</f>
        <v>Compressor Centrífugo BásicoTemperatura - Mancal LOA do Eixo de Engrenagem LS (1)</v>
      </c>
      <c r="B199" t="s">
        <v>2904</v>
      </c>
      <c r="C199" s="10" t="s">
        <v>2905</v>
      </c>
      <c r="D199" t="s">
        <v>2906</v>
      </c>
      <c r="E199" t="s">
        <v>2907</v>
      </c>
      <c r="F199" t="s">
        <v>2873</v>
      </c>
      <c r="I199" t="s">
        <v>1647</v>
      </c>
      <c r="J199" t="s">
        <v>661</v>
      </c>
      <c r="K199" t="str">
        <f>VLOOKUP(Table326[[#This Row],[attribute_name EN2]],'Tradução Atributos'!$A$1:$B$67,2,0)</f>
        <v>Temperatura - Mancal LOA do Eixo de Engrenagem LS (1)</v>
      </c>
      <c r="L199" t="s">
        <v>2928</v>
      </c>
      <c r="M199" t="s">
        <v>2930</v>
      </c>
      <c r="N199" t="s">
        <v>1027</v>
      </c>
      <c r="O199" t="s">
        <v>1027</v>
      </c>
      <c r="P199" t="str">
        <f>_xlfn.CONCAT(Table326[[#This Row],[Equipamento]],Table326[[#This Row],[attribute_name]])</f>
        <v>FRADE-CAE-1340/1345 (LP/IP Compressor Trem 1)Temperatura - Mancal LOA do Eixo de Engrenagem LS (1)|HiHi</v>
      </c>
      <c r="Q199" s="33">
        <v>85</v>
      </c>
      <c r="R199" s="33" t="s">
        <v>49</v>
      </c>
      <c r="S199">
        <v>1</v>
      </c>
      <c r="T199" s="33" t="s">
        <v>736</v>
      </c>
      <c r="U199" s="10"/>
      <c r="V199" t="str">
        <f t="shared" si="3"/>
        <v>subattribute</v>
      </c>
      <c r="W199" t="str">
        <f>TRIM(INDEX(_xlfn.TEXTSPLIT(Table326[[#This Row],[attribute_name PT (rascunho)]],"|"), 1,1))</f>
        <v>Temperatura - Mancal LOA do Eixo de Engrenagem LS (1)</v>
      </c>
      <c r="X199" t="str">
        <f>IFERROR(TRIM(INDEX(_xlfn.TEXTSPLIT(Table326[[#This Row],[attribute_name]],"|"), 1,2)), "")</f>
        <v>HiHi</v>
      </c>
      <c r="Y199" t="b" cm="1">
        <f t="array" ref="Y199">IF(ISERROR(IF(Table326[[#This Row],[type]]="subattribute", VLOOKUP(Table326[[#This Row],[Template]]&amp;Table326[[#This Row],[parent_attribute]],_xlfn._xlws.FILTER(Table326[[#All],[concat]], Table326[[#All],[type]]="attribute"),1, FALSE), TRUE)), FALSE, TRUE)</f>
        <v>1</v>
      </c>
    </row>
    <row r="200" spans="1:25" ht="14.4" hidden="1" customHeight="1">
      <c r="A200" t="str">
        <f>Table326[[#This Row],[Template]]&amp;Table326[[#This Row],[parent_attribute]]</f>
        <v>Compressor Centrífugo BásicoTemperatura - Mancal LOA do Eixo de Engrenagem LS (1)</v>
      </c>
      <c r="B200" t="s">
        <v>2904</v>
      </c>
      <c r="C200" s="10" t="s">
        <v>2905</v>
      </c>
      <c r="D200" t="s">
        <v>2906</v>
      </c>
      <c r="E200" t="s">
        <v>2907</v>
      </c>
      <c r="F200" t="s">
        <v>2873</v>
      </c>
      <c r="I200" t="s">
        <v>1648</v>
      </c>
      <c r="J200" t="s">
        <v>661</v>
      </c>
      <c r="K200" t="str">
        <f>VLOOKUP(Table326[[#This Row],[attribute_name EN2]],'Tradução Atributos'!$A$1:$B$67,2,0)</f>
        <v>Temperatura - Mancal LOA do Eixo de Engrenagem LS (1)</v>
      </c>
      <c r="L200" t="s">
        <v>2928</v>
      </c>
      <c r="M200" t="s">
        <v>2934</v>
      </c>
      <c r="N200" t="s">
        <v>1031</v>
      </c>
      <c r="O200" t="s">
        <v>3089</v>
      </c>
      <c r="P200" t="str">
        <f>_xlfn.CONCAT(Table326[[#This Row],[Equipamento]],Table326[[#This Row],[attribute_name]])</f>
        <v>FRADE-CAE-1340/1345 (LP/IP Compressor Trem 1)Temperatura - Mancal LOA do Eixo de Engrenagem LS (1)|Pre-alarm Hi</v>
      </c>
      <c r="Q200" s="33">
        <v>78</v>
      </c>
      <c r="R200" s="52" t="s">
        <v>49</v>
      </c>
      <c r="S200">
        <v>1</v>
      </c>
      <c r="T200" s="52" t="s">
        <v>736</v>
      </c>
      <c r="U200" s="83"/>
      <c r="V200" t="str">
        <f t="shared" si="3"/>
        <v>subattribute</v>
      </c>
      <c r="W200" t="str">
        <f>TRIM(INDEX(_xlfn.TEXTSPLIT(Table326[[#This Row],[attribute_name PT (rascunho)]],"|"), 1,1))</f>
        <v>Temperatura - Mancal LOA do Eixo de Engrenagem LS (1)</v>
      </c>
      <c r="X200" t="str">
        <f>IFERROR(TRIM(INDEX(_xlfn.TEXTSPLIT(Table326[[#This Row],[attribute_name]],"|"), 1,2)), "")</f>
        <v>Pre-alarm Hi</v>
      </c>
      <c r="Y200" t="b" cm="1">
        <f t="array" ref="Y200">IF(ISERROR(IF(Table326[[#This Row],[type]]="subattribute", VLOOKUP(Table326[[#This Row],[Template]]&amp;Table326[[#This Row],[parent_attribute]],_xlfn._xlws.FILTER(Table326[[#All],[concat]], Table326[[#All],[type]]="attribute"),1, FALSE), TRUE)), FALSE, TRUE)</f>
        <v>1</v>
      </c>
    </row>
    <row r="201" spans="1:25" ht="14.4" hidden="1" customHeight="1">
      <c r="A201" t="str">
        <f>Table326[[#This Row],[Template]]&amp;Table326[[#This Row],[parent_attribute]]</f>
        <v>Compressor Centrífugo BásicoTemperatura - Mancal LOA do Eixo de Engrenagem LS (2)</v>
      </c>
      <c r="B201" t="s">
        <v>2904</v>
      </c>
      <c r="C201" s="10" t="s">
        <v>2905</v>
      </c>
      <c r="D201" t="s">
        <v>2906</v>
      </c>
      <c r="E201" t="s">
        <v>2907</v>
      </c>
      <c r="F201" t="s">
        <v>2873</v>
      </c>
      <c r="I201" t="s">
        <v>664</v>
      </c>
      <c r="J201" t="s">
        <v>664</v>
      </c>
      <c r="K201" t="str">
        <f>VLOOKUP(Table326[[#This Row],[attribute_name EN2]],'Tradução Atributos'!$A$1:$B$67,2,0)</f>
        <v>Temperatura - Mancal LOA do Eixo de Engrenagem LS (2)</v>
      </c>
      <c r="N201" t="s">
        <v>3090</v>
      </c>
      <c r="O201" t="s">
        <v>3090</v>
      </c>
      <c r="P201" t="str">
        <f>_xlfn.CONCAT(Table326[[#This Row],[Equipamento]],Table326[[#This Row],[attribute_name]])</f>
        <v>FRADE-CAE-1340/1345 (LP/IP Compressor Trem 1)Temperatura - Mancal LOA do Eixo de Engrenagem LS (2)</v>
      </c>
      <c r="Q201" s="33" t="s">
        <v>1649</v>
      </c>
      <c r="R201" s="33" t="s">
        <v>49</v>
      </c>
      <c r="S201">
        <v>1</v>
      </c>
      <c r="T201" s="33" t="s">
        <v>474</v>
      </c>
      <c r="U201" s="10" t="s">
        <v>475</v>
      </c>
      <c r="V201" t="str">
        <f t="shared" si="3"/>
        <v>attribute</v>
      </c>
      <c r="W201" t="str">
        <f>TRIM(INDEX(_xlfn.TEXTSPLIT(Table326[[#This Row],[attribute_name PT (rascunho)]],"|"), 1,1))</f>
        <v>Temperatura - Mancal LOA do Eixo de Engrenagem LS (2)</v>
      </c>
      <c r="X201" t="str">
        <f>IFERROR(TRIM(INDEX(_xlfn.TEXTSPLIT(Table326[[#This Row],[attribute_name]],"|"), 1,2)), "")</f>
        <v/>
      </c>
      <c r="Y201" t="b" cm="1">
        <f t="array" ref="Y201">IF(ISERROR(IF(Table326[[#This Row],[type]]="subattribute", VLOOKUP(Table326[[#This Row],[Template]]&amp;Table326[[#This Row],[parent_attribute]],_xlfn._xlws.FILTER(Table326[[#All],[concat]], Table326[[#All],[type]]="attribute"),1, FALSE), TRUE)), FALSE, TRUE)</f>
        <v>1</v>
      </c>
    </row>
    <row r="202" spans="1:25" ht="14.4" hidden="1" customHeight="1">
      <c r="A202" t="str">
        <f>Table326[[#This Row],[Template]]&amp;Table326[[#This Row],[parent_attribute]]</f>
        <v>Compressor Centrífugo BásicoTemperatura - Mancal LOA do Eixo de Engrenagem LS (2)</v>
      </c>
      <c r="B202" t="s">
        <v>2904</v>
      </c>
      <c r="C202" s="10" t="s">
        <v>2905</v>
      </c>
      <c r="D202" t="s">
        <v>2906</v>
      </c>
      <c r="E202" t="s">
        <v>2907</v>
      </c>
      <c r="F202" t="s">
        <v>2873</v>
      </c>
      <c r="I202" t="s">
        <v>1650</v>
      </c>
      <c r="J202" t="s">
        <v>664</v>
      </c>
      <c r="K202" t="str">
        <f>VLOOKUP(Table326[[#This Row],[attribute_name EN2]],'Tradução Atributos'!$A$1:$B$67,2,0)</f>
        <v>Temperatura - Mancal LOA do Eixo de Engrenagem LS (2)</v>
      </c>
      <c r="L202" t="s">
        <v>2928</v>
      </c>
      <c r="M202" t="s">
        <v>2929</v>
      </c>
      <c r="N202" t="s">
        <v>1033</v>
      </c>
      <c r="O202" t="s">
        <v>1033</v>
      </c>
      <c r="P202" t="str">
        <f>_xlfn.CONCAT(Table326[[#This Row],[Equipamento]],Table326[[#This Row],[attribute_name]])</f>
        <v>FRADE-CAE-1340/1345 (LP/IP Compressor Trem 1)Temperatura - Mancal LOA do Eixo de Engrenagem LS (2)|Hi</v>
      </c>
      <c r="Q202" s="10">
        <v>80</v>
      </c>
      <c r="R202" s="52" t="s">
        <v>49</v>
      </c>
      <c r="S202">
        <v>1</v>
      </c>
      <c r="T202" s="52" t="s">
        <v>736</v>
      </c>
      <c r="U202" s="83"/>
      <c r="V202" t="str">
        <f t="shared" si="3"/>
        <v>subattribute</v>
      </c>
      <c r="W202" t="str">
        <f>TRIM(INDEX(_xlfn.TEXTSPLIT(Table326[[#This Row],[attribute_name PT (rascunho)]],"|"), 1,1))</f>
        <v>Temperatura - Mancal LOA do Eixo de Engrenagem LS (2)</v>
      </c>
      <c r="X202" t="str">
        <f>IFERROR(TRIM(INDEX(_xlfn.TEXTSPLIT(Table326[[#This Row],[attribute_name]],"|"), 1,2)), "")</f>
        <v>Hi</v>
      </c>
      <c r="Y202" t="b" cm="1">
        <f t="array" ref="Y202">IF(ISERROR(IF(Table326[[#This Row],[type]]="subattribute", VLOOKUP(Table326[[#This Row],[Template]]&amp;Table326[[#This Row],[parent_attribute]],_xlfn._xlws.FILTER(Table326[[#All],[concat]], Table326[[#All],[type]]="attribute"),1, FALSE), TRUE)), FALSE, TRUE)</f>
        <v>1</v>
      </c>
    </row>
    <row r="203" spans="1:25" ht="14.4" hidden="1" customHeight="1">
      <c r="A203" t="str">
        <f>Table326[[#This Row],[Template]]&amp;Table326[[#This Row],[parent_attribute]]</f>
        <v>Compressor Centrífugo BásicoTemperatura - Mancal LOA do Eixo de Engrenagem LS (2)</v>
      </c>
      <c r="B203" t="s">
        <v>2904</v>
      </c>
      <c r="C203" s="10" t="s">
        <v>2905</v>
      </c>
      <c r="D203" t="s">
        <v>2906</v>
      </c>
      <c r="E203" t="s">
        <v>2907</v>
      </c>
      <c r="F203" t="s">
        <v>2873</v>
      </c>
      <c r="I203" t="s">
        <v>1651</v>
      </c>
      <c r="J203" t="s">
        <v>664</v>
      </c>
      <c r="K203" t="str">
        <f>VLOOKUP(Table326[[#This Row],[attribute_name EN2]],'Tradução Atributos'!$A$1:$B$67,2,0)</f>
        <v>Temperatura - Mancal LOA do Eixo de Engrenagem LS (2)</v>
      </c>
      <c r="L203" t="s">
        <v>2928</v>
      </c>
      <c r="M203" t="s">
        <v>2930</v>
      </c>
      <c r="N203" t="s">
        <v>1035</v>
      </c>
      <c r="O203" t="s">
        <v>1035</v>
      </c>
      <c r="P203" t="str">
        <f>_xlfn.CONCAT(Table326[[#This Row],[Equipamento]],Table326[[#This Row],[attribute_name]])</f>
        <v>FRADE-CAE-1340/1345 (LP/IP Compressor Trem 1)Temperatura - Mancal LOA do Eixo de Engrenagem LS (2)|HiHi</v>
      </c>
      <c r="Q203">
        <v>85</v>
      </c>
      <c r="R203" s="33" t="s">
        <v>49</v>
      </c>
      <c r="S203">
        <v>1</v>
      </c>
      <c r="T203" s="33" t="s">
        <v>736</v>
      </c>
      <c r="U203" s="10"/>
      <c r="V203" t="str">
        <f t="shared" si="3"/>
        <v>subattribute</v>
      </c>
      <c r="W203" t="str">
        <f>TRIM(INDEX(_xlfn.TEXTSPLIT(Table326[[#This Row],[attribute_name PT (rascunho)]],"|"), 1,1))</f>
        <v>Temperatura - Mancal LOA do Eixo de Engrenagem LS (2)</v>
      </c>
      <c r="X203" t="str">
        <f>IFERROR(TRIM(INDEX(_xlfn.TEXTSPLIT(Table326[[#This Row],[attribute_name]],"|"), 1,2)), "")</f>
        <v>HiHi</v>
      </c>
      <c r="Y203" t="b" cm="1">
        <f t="array" ref="Y203">IF(ISERROR(IF(Table326[[#This Row],[type]]="subattribute", VLOOKUP(Table326[[#This Row],[Template]]&amp;Table326[[#This Row],[parent_attribute]],_xlfn._xlws.FILTER(Table326[[#All],[concat]], Table326[[#All],[type]]="attribute"),1, FALSE), TRUE)), FALSE, TRUE)</f>
        <v>1</v>
      </c>
    </row>
    <row r="204" spans="1:25" ht="14.4" hidden="1" customHeight="1">
      <c r="A204" t="str">
        <f>Table326[[#This Row],[Template]]&amp;Table326[[#This Row],[parent_attribute]]</f>
        <v>Compressor Centrífugo BásicoTemperatura - Mancal LOA do Eixo de Engrenagem LS (2)</v>
      </c>
      <c r="B204" t="s">
        <v>2904</v>
      </c>
      <c r="C204" s="10" t="s">
        <v>2905</v>
      </c>
      <c r="D204" t="s">
        <v>2906</v>
      </c>
      <c r="E204" t="s">
        <v>2907</v>
      </c>
      <c r="F204" t="s">
        <v>2873</v>
      </c>
      <c r="I204" t="s">
        <v>1652</v>
      </c>
      <c r="J204" t="s">
        <v>664</v>
      </c>
      <c r="K204" t="str">
        <f>VLOOKUP(Table326[[#This Row],[attribute_name EN2]],'Tradução Atributos'!$A$1:$B$67,2,0)</f>
        <v>Temperatura - Mancal LOA do Eixo de Engrenagem LS (2)</v>
      </c>
      <c r="L204" t="s">
        <v>2928</v>
      </c>
      <c r="M204" t="s">
        <v>2934</v>
      </c>
      <c r="N204" t="s">
        <v>1037</v>
      </c>
      <c r="O204" t="s">
        <v>3091</v>
      </c>
      <c r="P204" t="str">
        <f>_xlfn.CONCAT(Table326[[#This Row],[Equipamento]],Table326[[#This Row],[attribute_name]])</f>
        <v>FRADE-CAE-1340/1345 (LP/IP Compressor Trem 1)Temperatura - Mancal LOA do Eixo de Engrenagem LS (2)|Pre-alarm Hi</v>
      </c>
      <c r="Q204" s="33">
        <v>78</v>
      </c>
      <c r="R204" s="52" t="s">
        <v>49</v>
      </c>
      <c r="S204">
        <v>1</v>
      </c>
      <c r="T204" s="52" t="s">
        <v>736</v>
      </c>
      <c r="U204" s="83"/>
      <c r="V204" t="str">
        <f t="shared" si="3"/>
        <v>subattribute</v>
      </c>
      <c r="W204" t="str">
        <f>TRIM(INDEX(_xlfn.TEXTSPLIT(Table326[[#This Row],[attribute_name PT (rascunho)]],"|"), 1,1))</f>
        <v>Temperatura - Mancal LOA do Eixo de Engrenagem LS (2)</v>
      </c>
      <c r="X204" t="str">
        <f>IFERROR(TRIM(INDEX(_xlfn.TEXTSPLIT(Table326[[#This Row],[attribute_name]],"|"), 1,2)), "")</f>
        <v>Pre-alarm Hi</v>
      </c>
      <c r="Y204" t="b" cm="1">
        <f t="array" ref="Y204">IF(ISERROR(IF(Table326[[#This Row],[type]]="subattribute", VLOOKUP(Table326[[#This Row],[Template]]&amp;Table326[[#This Row],[parent_attribute]],_xlfn._xlws.FILTER(Table326[[#All],[concat]], Table326[[#All],[type]]="attribute"),1, FALSE), TRUE)), FALSE, TRUE)</f>
        <v>1</v>
      </c>
    </row>
    <row r="205" spans="1:25" ht="14.4" hidden="1" customHeight="1">
      <c r="A205" t="str">
        <f>Table326[[#This Row],[Template]]&amp;Table326[[#This Row],[parent_attribute]]</f>
        <v>Compressor Centrífugo BásicoTemperatura - Selo a Gás Seco do Compressor</v>
      </c>
      <c r="B205" t="s">
        <v>2904</v>
      </c>
      <c r="C205" s="10" t="s">
        <v>2905</v>
      </c>
      <c r="D205" t="s">
        <v>2906</v>
      </c>
      <c r="E205" t="s">
        <v>2907</v>
      </c>
      <c r="F205" t="s">
        <v>2873</v>
      </c>
      <c r="I205" t="s">
        <v>1816</v>
      </c>
      <c r="J205" t="s">
        <v>1816</v>
      </c>
      <c r="K205" t="str">
        <f>VLOOKUP(Table326[[#This Row],[attribute_name EN2]],'Tradução Atributos'!$A$1:$B$67,2,0)</f>
        <v>Temperatura - Selo a Gás Seco do Compressor</v>
      </c>
      <c r="N205" t="s">
        <v>3092</v>
      </c>
      <c r="O205" t="s">
        <v>3092</v>
      </c>
      <c r="P205" t="str">
        <f>_xlfn.CONCAT(Table326[[#This Row],[Equipamento]],Table326[[#This Row],[attribute_name]])</f>
        <v>FRADE-CAE-1340/1345 (LP/IP Compressor Trem 1)Temperatura - Selo a Gás Seco do Compressor</v>
      </c>
      <c r="Q205" s="10" t="s">
        <v>1817</v>
      </c>
      <c r="R205" s="33" t="s">
        <v>49</v>
      </c>
      <c r="S205">
        <v>1</v>
      </c>
      <c r="T205" s="33" t="s">
        <v>451</v>
      </c>
      <c r="U205" s="10" t="s">
        <v>452</v>
      </c>
      <c r="V205" t="str">
        <f t="shared" si="3"/>
        <v>attribute</v>
      </c>
      <c r="W205" t="str">
        <f>TRIM(INDEX(_xlfn.TEXTSPLIT(Table326[[#This Row],[attribute_name PT (rascunho)]],"|"), 1,1))</f>
        <v>Temperatura - Selo a Gás Seco do Compressor</v>
      </c>
      <c r="X205" t="str">
        <f>IFERROR(TRIM(INDEX(_xlfn.TEXTSPLIT(Table326[[#This Row],[attribute_name]],"|"), 1,2)), "")</f>
        <v/>
      </c>
      <c r="Y205" t="b" cm="1">
        <f t="array" ref="Y205">IF(ISERROR(IF(Table326[[#This Row],[type]]="subattribute", VLOOKUP(Table326[[#This Row],[Template]]&amp;Table326[[#This Row],[parent_attribute]],_xlfn._xlws.FILTER(Table326[[#All],[concat]], Table326[[#All],[type]]="attribute"),1, FALSE), TRUE)), FALSE, TRUE)</f>
        <v>1</v>
      </c>
    </row>
    <row r="206" spans="1:25" ht="14.4" hidden="1" customHeight="1">
      <c r="A206" t="str">
        <f>Table326[[#This Row],[Template]]&amp;Table326[[#This Row],[parent_attribute]]</f>
        <v>Compressor Centrífugo BásicoTemperatura - Selo a Gás Seco do Compressor</v>
      </c>
      <c r="B206" t="s">
        <v>2904</v>
      </c>
      <c r="C206" s="10" t="s">
        <v>2905</v>
      </c>
      <c r="D206" t="s">
        <v>2906</v>
      </c>
      <c r="E206" t="s">
        <v>2907</v>
      </c>
      <c r="F206" t="s">
        <v>2873</v>
      </c>
      <c r="I206" t="s">
        <v>1818</v>
      </c>
      <c r="J206" t="s">
        <v>1816</v>
      </c>
      <c r="K206" t="str">
        <f>VLOOKUP(Table326[[#This Row],[attribute_name EN2]],'Tradução Atributos'!$A$1:$B$67,2,0)</f>
        <v>Temperatura - Selo a Gás Seco do Compressor</v>
      </c>
      <c r="L206" t="s">
        <v>2928</v>
      </c>
      <c r="M206" t="s">
        <v>2929</v>
      </c>
      <c r="N206" t="s">
        <v>1126</v>
      </c>
      <c r="O206" t="s">
        <v>1126</v>
      </c>
      <c r="P206" t="str">
        <f>_xlfn.CONCAT(Table326[[#This Row],[Equipamento]],Table326[[#This Row],[attribute_name]])</f>
        <v>FRADE-CAE-1340/1345 (LP/IP Compressor Trem 1)Temperatura - Selo a Gás Seco do Compressor|Hi</v>
      </c>
      <c r="Q206" s="33">
        <v>140</v>
      </c>
      <c r="R206" s="52" t="s">
        <v>49</v>
      </c>
      <c r="S206">
        <v>1</v>
      </c>
      <c r="T206" s="52" t="s">
        <v>736</v>
      </c>
      <c r="U206" s="83"/>
      <c r="V206" t="str">
        <f t="shared" si="3"/>
        <v>subattribute</v>
      </c>
      <c r="W206" t="str">
        <f>TRIM(INDEX(_xlfn.TEXTSPLIT(Table326[[#This Row],[attribute_name PT (rascunho)]],"|"), 1,1))</f>
        <v>Temperatura - Selo a Gás Seco do Compressor</v>
      </c>
      <c r="X206" t="str">
        <f>IFERROR(TRIM(INDEX(_xlfn.TEXTSPLIT(Table326[[#This Row],[attribute_name]],"|"), 1,2)), "")</f>
        <v>Hi</v>
      </c>
      <c r="Y206" t="b" cm="1">
        <f t="array" ref="Y206">IF(ISERROR(IF(Table326[[#This Row],[type]]="subattribute", VLOOKUP(Table326[[#This Row],[Template]]&amp;Table326[[#This Row],[parent_attribute]],_xlfn._xlws.FILTER(Table326[[#All],[concat]], Table326[[#All],[type]]="attribute"),1, FALSE), TRUE)), FALSE, TRUE)</f>
        <v>1</v>
      </c>
    </row>
    <row r="207" spans="1:25" ht="14.4" hidden="1" customHeight="1">
      <c r="A207" t="str">
        <f>Table326[[#This Row],[Template]]&amp;Table326[[#This Row],[parent_attribute]]</f>
        <v>Compressor Centrífugo BásicoTemperatura - Selo a Gás Seco do Compressor</v>
      </c>
      <c r="B207" t="s">
        <v>2904</v>
      </c>
      <c r="C207" s="10" t="s">
        <v>2905</v>
      </c>
      <c r="D207" t="s">
        <v>2906</v>
      </c>
      <c r="E207" t="s">
        <v>2907</v>
      </c>
      <c r="F207" t="s">
        <v>2873</v>
      </c>
      <c r="I207" t="s">
        <v>1819</v>
      </c>
      <c r="J207" t="s">
        <v>1816</v>
      </c>
      <c r="K207" t="str">
        <f>VLOOKUP(Table326[[#This Row],[attribute_name EN2]],'Tradução Atributos'!$A$1:$B$67,2,0)</f>
        <v>Temperatura - Selo a Gás Seco do Compressor</v>
      </c>
      <c r="L207" t="s">
        <v>2928</v>
      </c>
      <c r="M207" t="s">
        <v>2930</v>
      </c>
      <c r="N207" t="s">
        <v>1128</v>
      </c>
      <c r="O207" t="s">
        <v>1128</v>
      </c>
      <c r="P207" t="str">
        <f>_xlfn.CONCAT(Table326[[#This Row],[Equipamento]],Table326[[#This Row],[attribute_name]])</f>
        <v>FRADE-CAE-1340/1345 (LP/IP Compressor Trem 1)Temperatura - Selo a Gás Seco do Compressor|HiHi</v>
      </c>
      <c r="Q207" s="33">
        <v>155</v>
      </c>
      <c r="R207" s="33" t="s">
        <v>49</v>
      </c>
      <c r="S207">
        <v>1</v>
      </c>
      <c r="T207" s="33" t="s">
        <v>736</v>
      </c>
      <c r="U207" s="10"/>
      <c r="V207" t="str">
        <f t="shared" si="3"/>
        <v>subattribute</v>
      </c>
      <c r="W207" t="str">
        <f>TRIM(INDEX(_xlfn.TEXTSPLIT(Table326[[#This Row],[attribute_name PT (rascunho)]],"|"), 1,1))</f>
        <v>Temperatura - Selo a Gás Seco do Compressor</v>
      </c>
      <c r="X207" t="str">
        <f>IFERROR(TRIM(INDEX(_xlfn.TEXTSPLIT(Table326[[#This Row],[attribute_name]],"|"), 1,2)), "")</f>
        <v>HiHi</v>
      </c>
      <c r="Y207" t="b" cm="1">
        <f t="array" ref="Y207">IF(ISERROR(IF(Table326[[#This Row],[type]]="subattribute", VLOOKUP(Table326[[#This Row],[Template]]&amp;Table326[[#This Row],[parent_attribute]],_xlfn._xlws.FILTER(Table326[[#All],[concat]], Table326[[#All],[type]]="attribute"),1, FALSE), TRUE)), FALSE, TRUE)</f>
        <v>1</v>
      </c>
    </row>
    <row r="208" spans="1:25" ht="14.4" hidden="1" customHeight="1">
      <c r="A208" t="str">
        <f>Table326[[#This Row],[Template]]&amp;Table326[[#This Row],[parent_attribute]]</f>
        <v>Compressor Centrífugo BásicoTemperatura - Selo a Gás Seco do Compressor</v>
      </c>
      <c r="B208" t="s">
        <v>2904</v>
      </c>
      <c r="C208" s="10" t="s">
        <v>2905</v>
      </c>
      <c r="D208" t="s">
        <v>2906</v>
      </c>
      <c r="E208" t="s">
        <v>2907</v>
      </c>
      <c r="F208" t="s">
        <v>2873</v>
      </c>
      <c r="I208" t="s">
        <v>1820</v>
      </c>
      <c r="J208" t="s">
        <v>1816</v>
      </c>
      <c r="K208" t="str">
        <f>VLOOKUP(Table326[[#This Row],[attribute_name EN2]],'Tradução Atributos'!$A$1:$B$67,2,0)</f>
        <v>Temperatura - Selo a Gás Seco do Compressor</v>
      </c>
      <c r="L208" t="s">
        <v>2928</v>
      </c>
      <c r="M208" t="s">
        <v>2931</v>
      </c>
      <c r="N208" t="s">
        <v>1130</v>
      </c>
      <c r="O208" t="s">
        <v>1130</v>
      </c>
      <c r="P208" t="str">
        <f>_xlfn.CONCAT(Table326[[#This Row],[Equipamento]],Table326[[#This Row],[attribute_name]])</f>
        <v>FRADE-CAE-1340/1345 (LP/IP Compressor Trem 1)Temperatura - Selo a Gás Seco do Compressor|Lo</v>
      </c>
      <c r="Q208" s="33">
        <v>55</v>
      </c>
      <c r="R208" s="52" t="s">
        <v>49</v>
      </c>
      <c r="S208">
        <v>1</v>
      </c>
      <c r="T208" s="52" t="s">
        <v>736</v>
      </c>
      <c r="U208" s="83"/>
      <c r="V208" t="str">
        <f t="shared" si="3"/>
        <v>subattribute</v>
      </c>
      <c r="W208" t="str">
        <f>TRIM(INDEX(_xlfn.TEXTSPLIT(Table326[[#This Row],[attribute_name PT (rascunho)]],"|"), 1,1))</f>
        <v>Temperatura - Selo a Gás Seco do Compressor</v>
      </c>
      <c r="X208" t="str">
        <f>IFERROR(TRIM(INDEX(_xlfn.TEXTSPLIT(Table326[[#This Row],[attribute_name]],"|"), 1,2)), "")</f>
        <v>Lo</v>
      </c>
      <c r="Y208" t="b" cm="1">
        <f t="array" ref="Y208">IF(ISERROR(IF(Table326[[#This Row],[type]]="subattribute", VLOOKUP(Table326[[#This Row],[Template]]&amp;Table326[[#This Row],[parent_attribute]],_xlfn._xlws.FILTER(Table326[[#All],[concat]], Table326[[#All],[type]]="attribute"),1, FALSE), TRUE)), FALSE, TRUE)</f>
        <v>1</v>
      </c>
    </row>
    <row r="209" spans="1:25" ht="14.4" hidden="1" customHeight="1">
      <c r="A209" t="str">
        <f>Table326[[#This Row],[Template]]&amp;Table326[[#This Row],[parent_attribute]]</f>
        <v>Compressor Centrífugo BásicoTemperatura - Selo a Gás Seco do Compressor</v>
      </c>
      <c r="B209" t="s">
        <v>2904</v>
      </c>
      <c r="C209" s="10" t="s">
        <v>2905</v>
      </c>
      <c r="D209" t="s">
        <v>2906</v>
      </c>
      <c r="E209" t="s">
        <v>2907</v>
      </c>
      <c r="F209" t="s">
        <v>2873</v>
      </c>
      <c r="I209" t="s">
        <v>1821</v>
      </c>
      <c r="J209" t="s">
        <v>1816</v>
      </c>
      <c r="K209" t="str">
        <f>VLOOKUP(Table326[[#This Row],[attribute_name EN2]],'Tradução Atributos'!$A$1:$B$67,2,0)</f>
        <v>Temperatura - Selo a Gás Seco do Compressor</v>
      </c>
      <c r="L209" t="s">
        <v>2928</v>
      </c>
      <c r="M209" t="s">
        <v>2932</v>
      </c>
      <c r="N209" t="s">
        <v>3093</v>
      </c>
      <c r="O209" t="s">
        <v>3093</v>
      </c>
      <c r="P209" t="str">
        <f>_xlfn.CONCAT(Table326[[#This Row],[Equipamento]],Table326[[#This Row],[attribute_name]])</f>
        <v>FRADE-CAE-1340/1345 (LP/IP Compressor Trem 1)Temperatura - Selo a Gás Seco do Compressor|LoLo</v>
      </c>
      <c r="Q209" s="33">
        <v>45</v>
      </c>
      <c r="R209" s="33" t="s">
        <v>49</v>
      </c>
      <c r="S209">
        <v>1</v>
      </c>
      <c r="T209" s="33" t="s">
        <v>736</v>
      </c>
      <c r="U209" s="10"/>
      <c r="V209" t="str">
        <f t="shared" si="3"/>
        <v>subattribute</v>
      </c>
      <c r="W209" t="str">
        <f>TRIM(INDEX(_xlfn.TEXTSPLIT(Table326[[#This Row],[attribute_name PT (rascunho)]],"|"), 1,1))</f>
        <v>Temperatura - Selo a Gás Seco do Compressor</v>
      </c>
      <c r="X209" t="str">
        <f>IFERROR(TRIM(INDEX(_xlfn.TEXTSPLIT(Table326[[#This Row],[attribute_name]],"|"), 1,2)), "")</f>
        <v>LoLo</v>
      </c>
      <c r="Y209" t="b" cm="1">
        <f t="array" ref="Y209">IF(ISERROR(IF(Table326[[#This Row],[type]]="subattribute", VLOOKUP(Table326[[#This Row],[Template]]&amp;Table326[[#This Row],[parent_attribute]],_xlfn._xlws.FILTER(Table326[[#All],[concat]], Table326[[#All],[type]]="attribute"),1, FALSE), TRUE)), FALSE, TRUE)</f>
        <v>1</v>
      </c>
    </row>
    <row r="210" spans="1:25" ht="14.4" hidden="1" customHeight="1">
      <c r="A210" t="str">
        <f>Table326[[#This Row],[Template]]&amp;Table326[[#This Row],[parent_attribute]]</f>
        <v>Compressor Centrífugo BásicoTemperatura - Selo a Gás Seco do Compressor</v>
      </c>
      <c r="B210" t="s">
        <v>2904</v>
      </c>
      <c r="C210" s="10" t="s">
        <v>2905</v>
      </c>
      <c r="D210" t="s">
        <v>2906</v>
      </c>
      <c r="E210" t="s">
        <v>2907</v>
      </c>
      <c r="F210" t="s">
        <v>2873</v>
      </c>
      <c r="I210" t="s">
        <v>1822</v>
      </c>
      <c r="J210" t="s">
        <v>1816</v>
      </c>
      <c r="K210" t="str">
        <f>VLOOKUP(Table326[[#This Row],[attribute_name EN2]],'Tradução Atributos'!$A$1:$B$67,2,0)</f>
        <v>Temperatura - Selo a Gás Seco do Compressor</v>
      </c>
      <c r="L210" t="s">
        <v>2928</v>
      </c>
      <c r="M210" t="s">
        <v>2934</v>
      </c>
      <c r="N210" t="s">
        <v>1132</v>
      </c>
      <c r="O210" t="s">
        <v>3094</v>
      </c>
      <c r="P210" t="str">
        <f>_xlfn.CONCAT(Table326[[#This Row],[Equipamento]],Table326[[#This Row],[attribute_name]])</f>
        <v>FRADE-CAE-1340/1345 (LP/IP Compressor Trem 1)Temperatura - Selo a Gás Seco do Compressor|Pre-alarm Hi</v>
      </c>
      <c r="Q210" s="10">
        <v>126</v>
      </c>
      <c r="R210" s="52" t="s">
        <v>49</v>
      </c>
      <c r="S210">
        <v>1</v>
      </c>
      <c r="T210" s="52" t="s">
        <v>736</v>
      </c>
      <c r="U210" s="83"/>
      <c r="V210" t="str">
        <f t="shared" si="3"/>
        <v>subattribute</v>
      </c>
      <c r="W210" t="str">
        <f>TRIM(INDEX(_xlfn.TEXTSPLIT(Table326[[#This Row],[attribute_name PT (rascunho)]],"|"), 1,1))</f>
        <v>Temperatura - Selo a Gás Seco do Compressor</v>
      </c>
      <c r="X210" t="str">
        <f>IFERROR(TRIM(INDEX(_xlfn.TEXTSPLIT(Table326[[#This Row],[attribute_name]],"|"), 1,2)), "")</f>
        <v>Pre-alarm Hi</v>
      </c>
      <c r="Y210" t="b" cm="1">
        <f t="array" ref="Y210">IF(ISERROR(IF(Table326[[#This Row],[type]]="subattribute", VLOOKUP(Table326[[#This Row],[Template]]&amp;Table326[[#This Row],[parent_attribute]],_xlfn._xlws.FILTER(Table326[[#All],[concat]], Table326[[#All],[type]]="attribute"),1, FALSE), TRUE)), FALSE, TRUE)</f>
        <v>1</v>
      </c>
    </row>
    <row r="211" spans="1:25" ht="14.4" hidden="1" customHeight="1">
      <c r="A211" t="str">
        <f>Table326[[#This Row],[Template]]&amp;Table326[[#This Row],[parent_attribute]]</f>
        <v>Compressor Centrífugo BásicoTemperatura - Selo a Gás Seco do Compressor</v>
      </c>
      <c r="B211" t="s">
        <v>2904</v>
      </c>
      <c r="C211" s="10" t="s">
        <v>2905</v>
      </c>
      <c r="D211" t="s">
        <v>2906</v>
      </c>
      <c r="E211" t="s">
        <v>2907</v>
      </c>
      <c r="F211" t="s">
        <v>2873</v>
      </c>
      <c r="I211" t="s">
        <v>1823</v>
      </c>
      <c r="J211" t="s">
        <v>1816</v>
      </c>
      <c r="K211" t="str">
        <f>VLOOKUP(Table326[[#This Row],[attribute_name EN2]],'Tradução Atributos'!$A$1:$B$67,2,0)</f>
        <v>Temperatura - Selo a Gás Seco do Compressor</v>
      </c>
      <c r="L211" t="s">
        <v>2928</v>
      </c>
      <c r="M211" t="s">
        <v>2936</v>
      </c>
      <c r="N211" t="s">
        <v>3095</v>
      </c>
      <c r="O211" t="s">
        <v>3096</v>
      </c>
      <c r="P211" t="str">
        <f>_xlfn.CONCAT(Table326[[#This Row],[Equipamento]],Table326[[#This Row],[attribute_name]])</f>
        <v>FRADE-CAE-1340/1345 (LP/IP Compressor Trem 1)Temperatura - Selo a Gás Seco do Compressor|Pre-alarm Lo</v>
      </c>
      <c r="Q211" s="10">
        <v>60</v>
      </c>
      <c r="R211" s="33" t="s">
        <v>49</v>
      </c>
      <c r="S211">
        <v>1</v>
      </c>
      <c r="T211" s="33" t="s">
        <v>736</v>
      </c>
      <c r="U211" s="10"/>
      <c r="V211" t="str">
        <f t="shared" si="3"/>
        <v>subattribute</v>
      </c>
      <c r="W211" t="str">
        <f>TRIM(INDEX(_xlfn.TEXTSPLIT(Table326[[#This Row],[attribute_name PT (rascunho)]],"|"), 1,1))</f>
        <v>Temperatura - Selo a Gás Seco do Compressor</v>
      </c>
      <c r="X211" t="str">
        <f>IFERROR(TRIM(INDEX(_xlfn.TEXTSPLIT(Table326[[#This Row],[attribute_name]],"|"), 1,2)), "")</f>
        <v>Pre-alarm Lo</v>
      </c>
      <c r="Y211" t="b" cm="1">
        <f t="array" ref="Y211">IF(ISERROR(IF(Table326[[#This Row],[type]]="subattribute", VLOOKUP(Table326[[#This Row],[Template]]&amp;Table326[[#This Row],[parent_attribute]],_xlfn._xlws.FILTER(Table326[[#All],[concat]], Table326[[#All],[type]]="attribute"),1, FALSE), TRUE)), FALSE, TRUE)</f>
        <v>1</v>
      </c>
    </row>
    <row r="212" spans="1:25" ht="14.4" hidden="1" customHeight="1">
      <c r="A212" t="str">
        <f>Table326[[#This Row],[Template]]&amp;Table326[[#This Row],[parent_attribute]]</f>
        <v>Compressor Centrífugo BásicoTemperatura - Sucção</v>
      </c>
      <c r="B212" t="s">
        <v>2904</v>
      </c>
      <c r="C212" s="10" t="s">
        <v>2905</v>
      </c>
      <c r="D212" t="s">
        <v>2906</v>
      </c>
      <c r="E212" t="s">
        <v>2907</v>
      </c>
      <c r="F212" s="10" t="s">
        <v>2873</v>
      </c>
      <c r="I212" s="10" t="s">
        <v>3097</v>
      </c>
      <c r="N212" t="s">
        <v>3098</v>
      </c>
      <c r="O212" s="10" t="s">
        <v>3098</v>
      </c>
      <c r="P212" t="str">
        <f>_xlfn.CONCAT(Table326[[#This Row],[Equipamento]],Table326[[#This Row],[attribute_name]])</f>
        <v xml:space="preserve">FRADE-CAE-1340/1345 (LP/IP Compressor Trem 1)Temperatura - Sucção </v>
      </c>
      <c r="Q212" s="33" t="s">
        <v>3099</v>
      </c>
      <c r="R212" s="32" t="s">
        <v>49</v>
      </c>
      <c r="S212">
        <v>1</v>
      </c>
      <c r="T212" s="33" t="s">
        <v>530</v>
      </c>
      <c r="U212" s="10" t="s">
        <v>531</v>
      </c>
      <c r="V212" t="str">
        <f t="shared" si="3"/>
        <v>attribute</v>
      </c>
      <c r="W212" t="str">
        <f>TRIM(INDEX(_xlfn.TEXTSPLIT(Table326[[#This Row],[attribute_name PT (rascunho)]],"|"), 1,1))</f>
        <v>Temperatura - Sucção</v>
      </c>
      <c r="X212" t="str">
        <f>IFERROR(TRIM(INDEX(_xlfn.TEXTSPLIT(Table326[[#This Row],[attribute_name]],"|"), 1,2)), "")</f>
        <v/>
      </c>
      <c r="Y212" t="b" cm="1">
        <f t="array" ref="Y212">IF(ISERROR(IF(Table326[[#This Row],[type]]="subattribute", VLOOKUP(Table326[[#This Row],[Template]]&amp;Table326[[#This Row],[parent_attribute]],_xlfn._xlws.FILTER(Table326[[#All],[concat]], Table326[[#All],[type]]="attribute"),1, FALSE), TRUE)), FALSE, TRUE)</f>
        <v>1</v>
      </c>
    </row>
    <row r="213" spans="1:25" ht="14.4" hidden="1" customHeight="1">
      <c r="A213" t="str">
        <f>Table326[[#This Row],[Template]]&amp;Table326[[#This Row],[parent_attribute]]</f>
        <v>Compressor Centrífugo BásicoTemperatura - Sucção (2)</v>
      </c>
      <c r="B213" t="s">
        <v>2904</v>
      </c>
      <c r="C213" s="10" t="s">
        <v>2905</v>
      </c>
      <c r="D213" t="s">
        <v>2906</v>
      </c>
      <c r="E213" t="s">
        <v>2907</v>
      </c>
      <c r="F213" s="10" t="s">
        <v>2873</v>
      </c>
      <c r="I213" s="10" t="s">
        <v>3100</v>
      </c>
      <c r="N213" t="s">
        <v>3101</v>
      </c>
      <c r="O213" s="10" t="s">
        <v>3101</v>
      </c>
      <c r="P213" t="str">
        <f>_xlfn.CONCAT(Table326[[#This Row],[Equipamento]],Table326[[#This Row],[attribute_name]])</f>
        <v>FRADE-CAE-1340/1345 (LP/IP Compressor Trem 1)Temperatura - Sucção (2)</v>
      </c>
      <c r="Q213" s="10" t="s">
        <v>3102</v>
      </c>
      <c r="R213" s="32" t="s">
        <v>49</v>
      </c>
      <c r="S213">
        <v>1</v>
      </c>
      <c r="T213" s="33" t="s">
        <v>530</v>
      </c>
      <c r="U213" s="10" t="s">
        <v>531</v>
      </c>
      <c r="V213" t="str">
        <f t="shared" si="3"/>
        <v>attribute</v>
      </c>
      <c r="W213" t="str">
        <f>TRIM(INDEX(_xlfn.TEXTSPLIT(Table326[[#This Row],[attribute_name PT (rascunho)]],"|"), 1,1))</f>
        <v>Temperatura - Sucção (2)</v>
      </c>
      <c r="X213" t="str">
        <f>IFERROR(TRIM(INDEX(_xlfn.TEXTSPLIT(Table326[[#This Row],[attribute_name]],"|"), 1,2)), "")</f>
        <v/>
      </c>
      <c r="Y213" t="b" cm="1">
        <f t="array" ref="Y213">IF(ISERROR(IF(Table326[[#This Row],[type]]="subattribute", VLOOKUP(Table326[[#This Row],[Template]]&amp;Table326[[#This Row],[parent_attribute]],_xlfn._xlws.FILTER(Table326[[#All],[concat]], Table326[[#All],[type]]="attribute"),1, FALSE), TRUE)), FALSE, TRUE)</f>
        <v>1</v>
      </c>
    </row>
    <row r="214" spans="1:25" ht="14.4" hidden="1" customHeight="1">
      <c r="A214" t="str">
        <f>Table326[[#This Row],[Template]]&amp;Table326[[#This Row],[parent_attribute]]</f>
        <v>Compressor Centrífugo BásicoTemperatura - Sucção (2)</v>
      </c>
      <c r="B214" t="s">
        <v>2904</v>
      </c>
      <c r="C214" s="10" t="s">
        <v>2905</v>
      </c>
      <c r="D214" t="s">
        <v>2906</v>
      </c>
      <c r="E214" t="s">
        <v>2907</v>
      </c>
      <c r="F214" s="10" t="s">
        <v>2873</v>
      </c>
      <c r="I214" s="79" t="s">
        <v>3103</v>
      </c>
      <c r="N214" t="s">
        <v>3104</v>
      </c>
      <c r="O214" s="10" t="s">
        <v>3104</v>
      </c>
      <c r="P214" t="str">
        <f>_xlfn.CONCAT(Table326[[#This Row],[Equipamento]],Table326[[#This Row],[attribute_name]])</f>
        <v>FRADE-CAE-1340/1345 (LP/IP Compressor Trem 1)Temperatura - Sucção (2)|Hi</v>
      </c>
      <c r="Q214" s="33"/>
      <c r="R214" s="32" t="s">
        <v>49</v>
      </c>
      <c r="S214">
        <v>1</v>
      </c>
      <c r="T214" s="33" t="s">
        <v>530</v>
      </c>
      <c r="U214" s="10" t="s">
        <v>531</v>
      </c>
      <c r="V214" t="str">
        <f t="shared" si="3"/>
        <v>subattribute</v>
      </c>
      <c r="W214" t="str">
        <f>TRIM(INDEX(_xlfn.TEXTSPLIT(Table326[[#This Row],[attribute_name PT (rascunho)]],"|"), 1,1))</f>
        <v>Temperatura - Sucção (2)</v>
      </c>
      <c r="X214" t="str">
        <f>IFERROR(TRIM(INDEX(_xlfn.TEXTSPLIT(Table326[[#This Row],[attribute_name]],"|"), 1,2)), "")</f>
        <v>Hi</v>
      </c>
      <c r="Y214" t="b" cm="1">
        <f t="array" ref="Y214">IF(ISERROR(IF(Table326[[#This Row],[type]]="subattribute", VLOOKUP(Table326[[#This Row],[Template]]&amp;Table326[[#This Row],[parent_attribute]],_xlfn._xlws.FILTER(Table326[[#All],[concat]], Table326[[#All],[type]]="attribute"),1, FALSE), TRUE)), FALSE, TRUE)</f>
        <v>1</v>
      </c>
    </row>
    <row r="215" spans="1:25" ht="14.4" hidden="1" customHeight="1">
      <c r="A215" t="str">
        <f>Table326[[#This Row],[Template]]&amp;Table326[[#This Row],[parent_attribute]]</f>
        <v>Compressor Centrífugo BásicoTemperatura - Sucção (2)</v>
      </c>
      <c r="B215" t="s">
        <v>2904</v>
      </c>
      <c r="C215" s="10" t="s">
        <v>2905</v>
      </c>
      <c r="D215" t="s">
        <v>2906</v>
      </c>
      <c r="E215" t="s">
        <v>2907</v>
      </c>
      <c r="F215" s="10" t="s">
        <v>2873</v>
      </c>
      <c r="I215" s="10" t="s">
        <v>3105</v>
      </c>
      <c r="N215" t="s">
        <v>3106</v>
      </c>
      <c r="O215" s="10" t="s">
        <v>3106</v>
      </c>
      <c r="P215" t="str">
        <f>_xlfn.CONCAT(Table326[[#This Row],[Equipamento]],Table326[[#This Row],[attribute_name]])</f>
        <v>FRADE-CAE-1340/1345 (LP/IP Compressor Trem 1)Temperatura - Sucção (2)|HiHi</v>
      </c>
      <c r="Q215" s="33"/>
      <c r="R215" s="32" t="s">
        <v>49</v>
      </c>
      <c r="S215">
        <v>1</v>
      </c>
      <c r="T215" s="33" t="s">
        <v>530</v>
      </c>
      <c r="U215" s="10" t="s">
        <v>531</v>
      </c>
      <c r="V215" t="str">
        <f t="shared" si="3"/>
        <v>subattribute</v>
      </c>
      <c r="W215" t="str">
        <f>TRIM(INDEX(_xlfn.TEXTSPLIT(Table326[[#This Row],[attribute_name PT (rascunho)]],"|"), 1,1))</f>
        <v>Temperatura - Sucção (2)</v>
      </c>
      <c r="X215" t="str">
        <f>IFERROR(TRIM(INDEX(_xlfn.TEXTSPLIT(Table326[[#This Row],[attribute_name]],"|"), 1,2)), "")</f>
        <v>HiHi</v>
      </c>
      <c r="Y215" t="b" cm="1">
        <f t="array" ref="Y215">IF(ISERROR(IF(Table326[[#This Row],[type]]="subattribute", VLOOKUP(Table326[[#This Row],[Template]]&amp;Table326[[#This Row],[parent_attribute]],_xlfn._xlws.FILTER(Table326[[#All],[concat]], Table326[[#All],[type]]="attribute"),1, FALSE), TRUE)), FALSE, TRUE)</f>
        <v>1</v>
      </c>
    </row>
    <row r="216" spans="1:25" ht="14.4" hidden="1" customHeight="1">
      <c r="A216" t="str">
        <f>Table326[[#This Row],[Template]]&amp;Table326[[#This Row],[parent_attribute]]</f>
        <v>Compressor Centrífugo BásicoTemperatura - Sucção</v>
      </c>
      <c r="B216" t="s">
        <v>2904</v>
      </c>
      <c r="C216" s="10" t="s">
        <v>2905</v>
      </c>
      <c r="D216" t="s">
        <v>2906</v>
      </c>
      <c r="E216" t="s">
        <v>2907</v>
      </c>
      <c r="F216" s="10" t="s">
        <v>2873</v>
      </c>
      <c r="I216" s="79" t="s">
        <v>3107</v>
      </c>
      <c r="N216" t="s">
        <v>3108</v>
      </c>
      <c r="O216" s="10" t="s">
        <v>3108</v>
      </c>
      <c r="P216" t="str">
        <f>_xlfn.CONCAT(Table326[[#This Row],[Equipamento]],Table326[[#This Row],[attribute_name]])</f>
        <v>FRADE-CAE-1340/1345 (LP/IP Compressor Trem 1)Temperatura - Sucção |Hi</v>
      </c>
      <c r="Q216" s="33"/>
      <c r="R216" s="32" t="s">
        <v>49</v>
      </c>
      <c r="S216">
        <v>1</v>
      </c>
      <c r="T216" s="33" t="s">
        <v>530</v>
      </c>
      <c r="U216" s="10" t="s">
        <v>531</v>
      </c>
      <c r="V216" t="str">
        <f t="shared" si="3"/>
        <v>subattribute</v>
      </c>
      <c r="W216" t="str">
        <f>TRIM(INDEX(_xlfn.TEXTSPLIT(Table326[[#This Row],[attribute_name PT (rascunho)]],"|"), 1,1))</f>
        <v>Temperatura - Sucção</v>
      </c>
      <c r="X216" t="str">
        <f>IFERROR(TRIM(INDEX(_xlfn.TEXTSPLIT(Table326[[#This Row],[attribute_name]],"|"), 1,2)), "")</f>
        <v>Hi</v>
      </c>
      <c r="Y216" t="b" cm="1">
        <f t="array" ref="Y216">IF(ISERROR(IF(Table326[[#This Row],[type]]="subattribute", VLOOKUP(Table326[[#This Row],[Template]]&amp;Table326[[#This Row],[parent_attribute]],_xlfn._xlws.FILTER(Table326[[#All],[concat]], Table326[[#All],[type]]="attribute"),1, FALSE), TRUE)), FALSE, TRUE)</f>
        <v>1</v>
      </c>
    </row>
    <row r="217" spans="1:25" ht="14.4" hidden="1" customHeight="1">
      <c r="A217" t="str">
        <f>Table326[[#This Row],[Template]]&amp;Table326[[#This Row],[parent_attribute]]</f>
        <v>Compressor Centrífugo BásicoTemperatura - Sucção</v>
      </c>
      <c r="B217" t="s">
        <v>2904</v>
      </c>
      <c r="C217" s="10" t="s">
        <v>2905</v>
      </c>
      <c r="D217" t="s">
        <v>2906</v>
      </c>
      <c r="E217" t="s">
        <v>2907</v>
      </c>
      <c r="F217" s="10" t="s">
        <v>2873</v>
      </c>
      <c r="I217" s="10" t="s">
        <v>3109</v>
      </c>
      <c r="N217" t="s">
        <v>3110</v>
      </c>
      <c r="O217" s="10" t="s">
        <v>3110</v>
      </c>
      <c r="P217" t="str">
        <f>_xlfn.CONCAT(Table326[[#This Row],[Equipamento]],Table326[[#This Row],[attribute_name]])</f>
        <v>FRADE-CAE-1340/1345 (LP/IP Compressor Trem 1)Temperatura - Sucção |HiHi</v>
      </c>
      <c r="Q217" s="33"/>
      <c r="R217" s="32" t="s">
        <v>49</v>
      </c>
      <c r="S217">
        <v>1</v>
      </c>
      <c r="T217" s="33" t="s">
        <v>530</v>
      </c>
      <c r="U217" s="10" t="s">
        <v>531</v>
      </c>
      <c r="V217" t="str">
        <f t="shared" si="3"/>
        <v>subattribute</v>
      </c>
      <c r="W217" t="str">
        <f>TRIM(INDEX(_xlfn.TEXTSPLIT(Table326[[#This Row],[attribute_name PT (rascunho)]],"|"), 1,1))</f>
        <v>Temperatura - Sucção</v>
      </c>
      <c r="X217" t="str">
        <f>IFERROR(TRIM(INDEX(_xlfn.TEXTSPLIT(Table326[[#This Row],[attribute_name]],"|"), 1,2)), "")</f>
        <v>HiHi</v>
      </c>
      <c r="Y217" t="b" cm="1">
        <f t="array" ref="Y217">IF(ISERROR(IF(Table326[[#This Row],[type]]="subattribute", VLOOKUP(Table326[[#This Row],[Template]]&amp;Table326[[#This Row],[parent_attribute]],_xlfn._xlws.FILTER(Table326[[#All],[concat]], Table326[[#All],[type]]="attribute"),1, FALSE), TRUE)), FALSE, TRUE)</f>
        <v>1</v>
      </c>
    </row>
    <row r="218" spans="1:25" ht="14.4" hidden="1" customHeight="1">
      <c r="A218" t="str">
        <f>Table326[[#This Row],[Template]]&amp;Table326[[#This Row],[parent_attribute]]</f>
        <v>Compressor Centrífugo BásicoTemperatura - Tanque de Óleo Lubrificante</v>
      </c>
      <c r="B218" t="s">
        <v>2904</v>
      </c>
      <c r="C218" s="10" t="s">
        <v>2905</v>
      </c>
      <c r="D218" t="s">
        <v>2906</v>
      </c>
      <c r="E218" t="s">
        <v>2907</v>
      </c>
      <c r="F218" t="s">
        <v>2873</v>
      </c>
      <c r="I218" t="s">
        <v>976</v>
      </c>
      <c r="J218" t="s">
        <v>976</v>
      </c>
      <c r="K218" t="str">
        <f>VLOOKUP(Table326[[#This Row],[attribute_name EN2]],'Tradução Atributos'!$A$1:$B$67,2,0)</f>
        <v>Temperatura - Tanque de Óleo Lubrificante</v>
      </c>
      <c r="N218" t="s">
        <v>3111</v>
      </c>
      <c r="O218" t="s">
        <v>3111</v>
      </c>
      <c r="P218" t="str">
        <f>_xlfn.CONCAT(Table326[[#This Row],[Equipamento]],Table326[[#This Row],[attribute_name]])</f>
        <v>FRADE-CAE-1340/1345 (LP/IP Compressor Trem 1)Temperatura - Tanque de Óleo Lubrificante</v>
      </c>
      <c r="Q218" s="10" t="s">
        <v>977</v>
      </c>
      <c r="R218" s="52" t="s">
        <v>753</v>
      </c>
      <c r="S218">
        <v>1</v>
      </c>
      <c r="T218" s="52" t="s">
        <v>461</v>
      </c>
      <c r="U218" s="83" t="s">
        <v>462</v>
      </c>
      <c r="V218" t="str">
        <f t="shared" si="3"/>
        <v>attribute</v>
      </c>
      <c r="W218" t="str">
        <f>TRIM(INDEX(_xlfn.TEXTSPLIT(Table326[[#This Row],[attribute_name PT (rascunho)]],"|"), 1,1))</f>
        <v>Temperatura - Tanque de Óleo Lubrificante</v>
      </c>
      <c r="X218" t="str">
        <f>IFERROR(TRIM(INDEX(_xlfn.TEXTSPLIT(Table326[[#This Row],[attribute_name]],"|"), 1,2)), "")</f>
        <v/>
      </c>
      <c r="Y218" t="b" cm="1">
        <f t="array" ref="Y218">IF(ISERROR(IF(Table326[[#This Row],[type]]="subattribute", VLOOKUP(Table326[[#This Row],[Template]]&amp;Table326[[#This Row],[parent_attribute]],_xlfn._xlws.FILTER(Table326[[#All],[concat]], Table326[[#All],[type]]="attribute"),1, FALSE), TRUE)), FALSE, TRUE)</f>
        <v>1</v>
      </c>
    </row>
    <row r="219" spans="1:25" ht="14.4" hidden="1" customHeight="1">
      <c r="A219" t="str">
        <f>Table326[[#This Row],[Template]]&amp;Table326[[#This Row],[parent_attribute]]</f>
        <v>Compressor Centrífugo BásicoTemperatura - Tanque de Óleo Lubrificante</v>
      </c>
      <c r="B219" t="s">
        <v>2904</v>
      </c>
      <c r="C219" s="10" t="s">
        <v>2905</v>
      </c>
      <c r="D219" t="s">
        <v>2906</v>
      </c>
      <c r="E219" t="s">
        <v>2907</v>
      </c>
      <c r="F219" t="s">
        <v>2873</v>
      </c>
      <c r="I219" t="s">
        <v>979</v>
      </c>
      <c r="J219" t="s">
        <v>976</v>
      </c>
      <c r="K219" t="str">
        <f>VLOOKUP(Table326[[#This Row],[attribute_name EN2]],'Tradução Atributos'!$A$1:$B$67,2,0)</f>
        <v>Temperatura - Tanque de Óleo Lubrificante</v>
      </c>
      <c r="L219" t="s">
        <v>2928</v>
      </c>
      <c r="M219" t="s">
        <v>2929</v>
      </c>
      <c r="N219" t="s">
        <v>752</v>
      </c>
      <c r="O219" t="s">
        <v>752</v>
      </c>
      <c r="P219" t="str">
        <f>_xlfn.CONCAT(Table326[[#This Row],[Equipamento]],Table326[[#This Row],[attribute_name]])</f>
        <v>FRADE-CAE-1340/1345 (LP/IP Compressor Trem 1)Temperatura - Tanque de Óleo Lubrificante|Hi</v>
      </c>
      <c r="Q219" s="10">
        <v>75</v>
      </c>
      <c r="R219" s="33" t="s">
        <v>753</v>
      </c>
      <c r="S219">
        <v>1</v>
      </c>
      <c r="T219" s="33" t="s">
        <v>736</v>
      </c>
      <c r="U219" s="10"/>
      <c r="V219" t="str">
        <f t="shared" si="3"/>
        <v>subattribute</v>
      </c>
      <c r="W219" t="str">
        <f>TRIM(INDEX(_xlfn.TEXTSPLIT(Table326[[#This Row],[attribute_name PT (rascunho)]],"|"), 1,1))</f>
        <v>Temperatura - Tanque de Óleo Lubrificante</v>
      </c>
      <c r="X219" t="str">
        <f>IFERROR(TRIM(INDEX(_xlfn.TEXTSPLIT(Table326[[#This Row],[attribute_name]],"|"), 1,2)), "")</f>
        <v>Hi</v>
      </c>
      <c r="Y219" t="b" cm="1">
        <f t="array" ref="Y219">IF(ISERROR(IF(Table326[[#This Row],[type]]="subattribute", VLOOKUP(Table326[[#This Row],[Template]]&amp;Table326[[#This Row],[parent_attribute]],_xlfn._xlws.FILTER(Table326[[#All],[concat]], Table326[[#All],[type]]="attribute"),1, FALSE), TRUE)), FALSE, TRUE)</f>
        <v>1</v>
      </c>
    </row>
    <row r="220" spans="1:25" ht="14.4" hidden="1" customHeight="1">
      <c r="A220" t="str">
        <f>Table326[[#This Row],[Template]]&amp;Table326[[#This Row],[parent_attribute]]</f>
        <v>Compressor Centrífugo BásicoTemperatura - Tanque de Óleo Lubrificante</v>
      </c>
      <c r="B220" t="s">
        <v>2904</v>
      </c>
      <c r="C220" s="10" t="s">
        <v>2905</v>
      </c>
      <c r="D220" t="s">
        <v>2906</v>
      </c>
      <c r="E220" t="s">
        <v>2907</v>
      </c>
      <c r="F220" t="s">
        <v>2873</v>
      </c>
      <c r="I220" t="s">
        <v>981</v>
      </c>
      <c r="J220" t="s">
        <v>976</v>
      </c>
      <c r="K220" t="str">
        <f>VLOOKUP(Table326[[#This Row],[attribute_name EN2]],'Tradução Atributos'!$A$1:$B$67,2,0)</f>
        <v>Temperatura - Tanque de Óleo Lubrificante</v>
      </c>
      <c r="L220" t="s">
        <v>2928</v>
      </c>
      <c r="M220" t="s">
        <v>2930</v>
      </c>
      <c r="N220" t="s">
        <v>755</v>
      </c>
      <c r="O220" t="s">
        <v>755</v>
      </c>
      <c r="P220" t="str">
        <f>_xlfn.CONCAT(Table326[[#This Row],[Equipamento]],Table326[[#This Row],[attribute_name]])</f>
        <v>FRADE-CAE-1340/1345 (LP/IP Compressor Trem 1)Temperatura - Tanque de Óleo Lubrificante|HiHi</v>
      </c>
      <c r="Q220" s="33"/>
      <c r="R220" s="52" t="s">
        <v>753</v>
      </c>
      <c r="S220">
        <v>1</v>
      </c>
      <c r="T220" s="52" t="s">
        <v>736</v>
      </c>
      <c r="U220" s="83"/>
      <c r="V220" t="str">
        <f t="shared" si="3"/>
        <v>subattribute</v>
      </c>
      <c r="W220" t="str">
        <f>TRIM(INDEX(_xlfn.TEXTSPLIT(Table326[[#This Row],[attribute_name PT (rascunho)]],"|"), 1,1))</f>
        <v>Temperatura - Tanque de Óleo Lubrificante</v>
      </c>
      <c r="X220" t="str">
        <f>IFERROR(TRIM(INDEX(_xlfn.TEXTSPLIT(Table326[[#This Row],[attribute_name]],"|"), 1,2)), "")</f>
        <v>HiHi</v>
      </c>
      <c r="Y220" t="b" cm="1">
        <f t="array" ref="Y220">IF(ISERROR(IF(Table326[[#This Row],[type]]="subattribute", VLOOKUP(Table326[[#This Row],[Template]]&amp;Table326[[#This Row],[parent_attribute]],_xlfn._xlws.FILTER(Table326[[#All],[concat]], Table326[[#All],[type]]="attribute"),1, FALSE), TRUE)), FALSE, TRUE)</f>
        <v>1</v>
      </c>
    </row>
    <row r="221" spans="1:25" ht="14.4" hidden="1" customHeight="1">
      <c r="A221" t="str">
        <f>Table326[[#This Row],[Template]]&amp;Table326[[#This Row],[parent_attribute]]</f>
        <v>Compressor Centrífugo BásicoTemperatura - Tanque de Óleo Lubrificante</v>
      </c>
      <c r="B221" t="s">
        <v>2904</v>
      </c>
      <c r="C221" s="10" t="s">
        <v>2905</v>
      </c>
      <c r="D221" t="s">
        <v>2906</v>
      </c>
      <c r="E221" t="s">
        <v>2907</v>
      </c>
      <c r="F221" t="s">
        <v>2873</v>
      </c>
      <c r="I221" t="s">
        <v>983</v>
      </c>
      <c r="J221" t="s">
        <v>976</v>
      </c>
      <c r="K221" t="str">
        <f>VLOOKUP(Table326[[#This Row],[attribute_name EN2]],'Tradução Atributos'!$A$1:$B$67,2,0)</f>
        <v>Temperatura - Tanque de Óleo Lubrificante</v>
      </c>
      <c r="L221" t="s">
        <v>2928</v>
      </c>
      <c r="M221" t="s">
        <v>2931</v>
      </c>
      <c r="N221" t="s">
        <v>758</v>
      </c>
      <c r="O221" t="s">
        <v>758</v>
      </c>
      <c r="P221" t="str">
        <f>_xlfn.CONCAT(Table326[[#This Row],[Equipamento]],Table326[[#This Row],[attribute_name]])</f>
        <v>FRADE-CAE-1340/1345 (LP/IP Compressor Trem 1)Temperatura - Tanque de Óleo Lubrificante|Lo</v>
      </c>
      <c r="Q221" s="10">
        <v>30</v>
      </c>
      <c r="R221" s="33" t="s">
        <v>753</v>
      </c>
      <c r="S221">
        <v>1</v>
      </c>
      <c r="T221" s="33" t="s">
        <v>736</v>
      </c>
      <c r="U221" s="10"/>
      <c r="V221" t="str">
        <f t="shared" si="3"/>
        <v>subattribute</v>
      </c>
      <c r="W221" t="str">
        <f>TRIM(INDEX(_xlfn.TEXTSPLIT(Table326[[#This Row],[attribute_name PT (rascunho)]],"|"), 1,1))</f>
        <v>Temperatura - Tanque de Óleo Lubrificante</v>
      </c>
      <c r="X221" t="str">
        <f>IFERROR(TRIM(INDEX(_xlfn.TEXTSPLIT(Table326[[#This Row],[attribute_name]],"|"), 1,2)), "")</f>
        <v>Lo</v>
      </c>
      <c r="Y221" t="b" cm="1">
        <f t="array" ref="Y221">IF(ISERROR(IF(Table326[[#This Row],[type]]="subattribute", VLOOKUP(Table326[[#This Row],[Template]]&amp;Table326[[#This Row],[parent_attribute]],_xlfn._xlws.FILTER(Table326[[#All],[concat]], Table326[[#All],[type]]="attribute"),1, FALSE), TRUE)), FALSE, TRUE)</f>
        <v>1</v>
      </c>
    </row>
    <row r="222" spans="1:25" ht="14.4" hidden="1">
      <c r="A222" t="str">
        <f>Table326[[#This Row],[Template]]&amp;Table326[[#This Row],[parent_attribute]]</f>
        <v>Compressor Centrífugo BásicoTemperatura - Tanque de Óleo Lubrificante</v>
      </c>
      <c r="B222" t="s">
        <v>2904</v>
      </c>
      <c r="C222" s="10" t="s">
        <v>2905</v>
      </c>
      <c r="D222" t="s">
        <v>2906</v>
      </c>
      <c r="E222" t="s">
        <v>2907</v>
      </c>
      <c r="F222" t="s">
        <v>2873</v>
      </c>
      <c r="I222" t="s">
        <v>985</v>
      </c>
      <c r="J222" t="s">
        <v>976</v>
      </c>
      <c r="K222" t="str">
        <f>VLOOKUP(Table326[[#This Row],[attribute_name EN2]],'Tradução Atributos'!$A$1:$B$67,2,0)</f>
        <v>Temperatura - Tanque de Óleo Lubrificante</v>
      </c>
      <c r="L222" t="s">
        <v>2928</v>
      </c>
      <c r="M222" t="s">
        <v>2932</v>
      </c>
      <c r="N222" t="s">
        <v>3112</v>
      </c>
      <c r="O222" t="s">
        <v>3112</v>
      </c>
      <c r="P222" t="str">
        <f>_xlfn.CONCAT(Table326[[#This Row],[Equipamento]],Table326[[#This Row],[attribute_name]])</f>
        <v>FRADE-CAE-1340/1345 (LP/IP Compressor Trem 1)Temperatura - Tanque de Óleo Lubrificante|LoLo</v>
      </c>
      <c r="Q222" s="33"/>
      <c r="R222" s="52" t="s">
        <v>753</v>
      </c>
      <c r="S222">
        <v>1</v>
      </c>
      <c r="T222" s="52" t="s">
        <v>736</v>
      </c>
      <c r="U222" s="83"/>
      <c r="V222" t="str">
        <f t="shared" si="3"/>
        <v>subattribute</v>
      </c>
      <c r="W222" t="str">
        <f>TRIM(INDEX(_xlfn.TEXTSPLIT(Table326[[#This Row],[attribute_name PT (rascunho)]],"|"), 1,1))</f>
        <v>Temperatura - Tanque de Óleo Lubrificante</v>
      </c>
      <c r="X222" t="str">
        <f>IFERROR(TRIM(INDEX(_xlfn.TEXTSPLIT(Table326[[#This Row],[attribute_name]],"|"), 1,2)), "")</f>
        <v>LoLo</v>
      </c>
      <c r="Y222" t="b" cm="1">
        <f t="array" ref="Y222">IF(ISERROR(IF(Table326[[#This Row],[type]]="subattribute", VLOOKUP(Table326[[#This Row],[Template]]&amp;Table326[[#This Row],[parent_attribute]],_xlfn._xlws.FILTER(Table326[[#All],[concat]], Table326[[#All],[type]]="attribute"),1, FALSE), TRUE)), FALSE, TRUE)</f>
        <v>1</v>
      </c>
    </row>
    <row r="223" spans="1:25" ht="14.4" hidden="1" customHeight="1">
      <c r="A223" t="str">
        <f>Table326[[#This Row],[Template]]&amp;Table326[[#This Row],[parent_attribute]]</f>
        <v>Compressor Centrífugo BásicoTemperatura - Tanque de Óleo Lubrificante</v>
      </c>
      <c r="B223" t="s">
        <v>2904</v>
      </c>
      <c r="C223" s="10" t="s">
        <v>2905</v>
      </c>
      <c r="D223" t="s">
        <v>2906</v>
      </c>
      <c r="E223" t="s">
        <v>2907</v>
      </c>
      <c r="F223" t="s">
        <v>2873</v>
      </c>
      <c r="I223" t="s">
        <v>987</v>
      </c>
      <c r="J223" t="s">
        <v>976</v>
      </c>
      <c r="K223" t="str">
        <f>VLOOKUP(Table326[[#This Row],[attribute_name EN2]],'Tradução Atributos'!$A$1:$B$67,2,0)</f>
        <v>Temperatura - Tanque de Óleo Lubrificante</v>
      </c>
      <c r="L223" t="s">
        <v>2928</v>
      </c>
      <c r="M223" t="s">
        <v>2934</v>
      </c>
      <c r="N223" t="s">
        <v>760</v>
      </c>
      <c r="O223" t="s">
        <v>3113</v>
      </c>
      <c r="P223" t="str">
        <f>_xlfn.CONCAT(Table326[[#This Row],[Equipamento]],Table326[[#This Row],[attribute_name]])</f>
        <v>FRADE-CAE-1340/1345 (LP/IP Compressor Trem 1)Temperatura - Tanque de Óleo Lubrificante|Pre-alarm Hi</v>
      </c>
      <c r="Q223" s="33">
        <v>73</v>
      </c>
      <c r="R223" s="33" t="s">
        <v>753</v>
      </c>
      <c r="S223">
        <v>1</v>
      </c>
      <c r="T223" s="33" t="s">
        <v>736</v>
      </c>
      <c r="U223" s="10"/>
      <c r="V223" t="str">
        <f t="shared" si="3"/>
        <v>subattribute</v>
      </c>
      <c r="W223" t="str">
        <f>TRIM(INDEX(_xlfn.TEXTSPLIT(Table326[[#This Row],[attribute_name PT (rascunho)]],"|"), 1,1))</f>
        <v>Temperatura - Tanque de Óleo Lubrificante</v>
      </c>
      <c r="X223" t="str">
        <f>IFERROR(TRIM(INDEX(_xlfn.TEXTSPLIT(Table326[[#This Row],[attribute_name]],"|"), 1,2)), "")</f>
        <v>Pre-alarm Hi</v>
      </c>
      <c r="Y223" t="b" cm="1">
        <f t="array" ref="Y223">IF(ISERROR(IF(Table326[[#This Row],[type]]="subattribute", VLOOKUP(Table326[[#This Row],[Template]]&amp;Table326[[#This Row],[parent_attribute]],_xlfn._xlws.FILTER(Table326[[#All],[concat]], Table326[[#All],[type]]="attribute"),1, FALSE), TRUE)), FALSE, TRUE)</f>
        <v>1</v>
      </c>
    </row>
    <row r="224" spans="1:25" ht="14.4" hidden="1" customHeight="1">
      <c r="A224" t="str">
        <f>Table326[[#This Row],[Template]]&amp;Table326[[#This Row],[parent_attribute]]</f>
        <v>Compressor Centrífugo BásicoTemperatura - Tanque de Óleo Lubrificante</v>
      </c>
      <c r="B224" t="s">
        <v>2904</v>
      </c>
      <c r="C224" s="10" t="s">
        <v>2905</v>
      </c>
      <c r="D224" t="s">
        <v>2906</v>
      </c>
      <c r="E224" t="s">
        <v>2907</v>
      </c>
      <c r="F224" t="s">
        <v>2873</v>
      </c>
      <c r="I224" t="s">
        <v>989</v>
      </c>
      <c r="J224" t="s">
        <v>976</v>
      </c>
      <c r="K224" t="str">
        <f>VLOOKUP(Table326[[#This Row],[attribute_name EN2]],'Tradução Atributos'!$A$1:$B$67,2,0)</f>
        <v>Temperatura - Tanque de Óleo Lubrificante</v>
      </c>
      <c r="L224" t="s">
        <v>2928</v>
      </c>
      <c r="M224" t="s">
        <v>2936</v>
      </c>
      <c r="N224" t="s">
        <v>3114</v>
      </c>
      <c r="O224" t="s">
        <v>3115</v>
      </c>
      <c r="P224" t="str">
        <f>_xlfn.CONCAT(Table326[[#This Row],[Equipamento]],Table326[[#This Row],[attribute_name]])</f>
        <v>FRADE-CAE-1340/1345 (LP/IP Compressor Trem 1)Temperatura - Tanque de Óleo Lubrificante|Pre-alarm Lo</v>
      </c>
      <c r="Q224" s="33">
        <v>33</v>
      </c>
      <c r="R224" s="52" t="s">
        <v>753</v>
      </c>
      <c r="S224">
        <v>1</v>
      </c>
      <c r="T224" s="52" t="s">
        <v>736</v>
      </c>
      <c r="U224" s="83"/>
      <c r="V224" t="str">
        <f t="shared" si="3"/>
        <v>subattribute</v>
      </c>
      <c r="W224" t="str">
        <f>TRIM(INDEX(_xlfn.TEXTSPLIT(Table326[[#This Row],[attribute_name PT (rascunho)]],"|"), 1,1))</f>
        <v>Temperatura - Tanque de Óleo Lubrificante</v>
      </c>
      <c r="X224" t="str">
        <f>IFERROR(TRIM(INDEX(_xlfn.TEXTSPLIT(Table326[[#This Row],[attribute_name]],"|"), 1,2)), "")</f>
        <v>Pre-alarm Lo</v>
      </c>
      <c r="Y224" t="b" cm="1">
        <f t="array" ref="Y224">IF(ISERROR(IF(Table326[[#This Row],[type]]="subattribute", VLOOKUP(Table326[[#This Row],[Template]]&amp;Table326[[#This Row],[parent_attribute]],_xlfn._xlws.FILTER(Table326[[#All],[concat]], Table326[[#All],[type]]="attribute"),1, FALSE), TRUE)), FALSE, TRUE)</f>
        <v>1</v>
      </c>
    </row>
    <row r="225" spans="1:25" ht="14.4" hidden="1" customHeight="1">
      <c r="A225" t="str">
        <f>Table326[[#This Row],[Template]]&amp;Table326[[#This Row],[parent_attribute]]</f>
        <v>Compressor Centrífugo BásicoVazão - Sucção</v>
      </c>
      <c r="B225" t="s">
        <v>2904</v>
      </c>
      <c r="C225" s="10" t="s">
        <v>2905</v>
      </c>
      <c r="D225" t="s">
        <v>2906</v>
      </c>
      <c r="E225" t="s">
        <v>2907</v>
      </c>
      <c r="F225" s="10" t="s">
        <v>2873</v>
      </c>
      <c r="I225" s="10" t="s">
        <v>3116</v>
      </c>
      <c r="N225" t="s">
        <v>3117</v>
      </c>
      <c r="O225" s="10" t="s">
        <v>3117</v>
      </c>
      <c r="P225" t="str">
        <f>_xlfn.CONCAT(Table326[[#This Row],[Equipamento]],Table326[[#This Row],[attribute_name]])</f>
        <v xml:space="preserve">FRADE-CAE-1340/1345 (LP/IP Compressor Trem 1)Vazão - Sucção </v>
      </c>
      <c r="Q225" s="33" t="s">
        <v>3118</v>
      </c>
      <c r="R225" s="32" t="s">
        <v>3119</v>
      </c>
      <c r="S225">
        <v>1</v>
      </c>
      <c r="T225" s="33" t="s">
        <v>530</v>
      </c>
      <c r="U225" s="10" t="s">
        <v>531</v>
      </c>
      <c r="V225" t="str">
        <f t="shared" si="3"/>
        <v>attribute</v>
      </c>
      <c r="W225" t="str">
        <f>TRIM(INDEX(_xlfn.TEXTSPLIT(Table326[[#This Row],[attribute_name PT (rascunho)]],"|"), 1,1))</f>
        <v>Vazão - Sucção</v>
      </c>
      <c r="X225" t="str">
        <f>IFERROR(TRIM(INDEX(_xlfn.TEXTSPLIT(Table326[[#This Row],[attribute_name]],"|"), 1,2)), "")</f>
        <v/>
      </c>
      <c r="Y225" t="b" cm="1">
        <f t="array" ref="Y225">IF(ISERROR(IF(Table326[[#This Row],[type]]="subattribute", VLOOKUP(Table326[[#This Row],[Template]]&amp;Table326[[#This Row],[parent_attribute]],_xlfn._xlws.FILTER(Table326[[#All],[concat]], Table326[[#All],[type]]="attribute"),1, FALSE), TRUE)), FALSE, TRUE)</f>
        <v>1</v>
      </c>
    </row>
    <row r="226" spans="1:25" ht="14.4" hidden="1" customHeight="1">
      <c r="A226" t="str">
        <f>Table326[[#This Row],[Template]]&amp;Table326[[#This Row],[parent_attribute]]</f>
        <v>Compressor Centrífugo BásicoVazão - Sucção (2)</v>
      </c>
      <c r="B226" t="s">
        <v>2904</v>
      </c>
      <c r="C226" s="10" t="s">
        <v>2905</v>
      </c>
      <c r="D226" t="s">
        <v>2906</v>
      </c>
      <c r="E226" t="s">
        <v>2907</v>
      </c>
      <c r="F226" s="10" t="s">
        <v>2873</v>
      </c>
      <c r="I226" s="10" t="s">
        <v>3120</v>
      </c>
      <c r="N226" t="s">
        <v>3121</v>
      </c>
      <c r="O226" s="10" t="s">
        <v>3121</v>
      </c>
      <c r="P226" t="str">
        <f>_xlfn.CONCAT(Table326[[#This Row],[Equipamento]],Table326[[#This Row],[attribute_name]])</f>
        <v>FRADE-CAE-1340/1345 (LP/IP Compressor Trem 1)Vazão - Sucção (2)</v>
      </c>
      <c r="Q226" s="10" t="s">
        <v>3122</v>
      </c>
      <c r="R226" s="32" t="s">
        <v>3119</v>
      </c>
      <c r="S226">
        <v>1</v>
      </c>
      <c r="T226" s="33" t="s">
        <v>530</v>
      </c>
      <c r="U226" s="10" t="s">
        <v>531</v>
      </c>
      <c r="V226" t="str">
        <f t="shared" si="3"/>
        <v>attribute</v>
      </c>
      <c r="W226" t="str">
        <f>TRIM(INDEX(_xlfn.TEXTSPLIT(Table326[[#This Row],[attribute_name PT (rascunho)]],"|"), 1,1))</f>
        <v>Vazão - Sucção (2)</v>
      </c>
      <c r="X226" t="str">
        <f>IFERROR(TRIM(INDEX(_xlfn.TEXTSPLIT(Table326[[#This Row],[attribute_name]],"|"), 1,2)), "")</f>
        <v/>
      </c>
      <c r="Y226" t="b" cm="1">
        <f t="array" ref="Y226">IF(ISERROR(IF(Table326[[#This Row],[type]]="subattribute", VLOOKUP(Table326[[#This Row],[Template]]&amp;Table326[[#This Row],[parent_attribute]],_xlfn._xlws.FILTER(Table326[[#All],[concat]], Table326[[#All],[type]]="attribute"),1, FALSE), TRUE)), FALSE, TRUE)</f>
        <v>1</v>
      </c>
    </row>
    <row r="227" spans="1:25" ht="14.4" hidden="1" customHeight="1">
      <c r="A227" t="str">
        <f>Table326[[#This Row],[Template]]&amp;Table326[[#This Row],[parent_attribute]]</f>
        <v>Compressor Centrífugo BásicoVibração - Mancal do Compressor (LA) (1)</v>
      </c>
      <c r="B227" t="s">
        <v>2904</v>
      </c>
      <c r="C227" s="10" t="s">
        <v>2905</v>
      </c>
      <c r="D227" t="s">
        <v>2906</v>
      </c>
      <c r="E227" t="s">
        <v>2907</v>
      </c>
      <c r="F227" t="s">
        <v>2873</v>
      </c>
      <c r="I227" t="s">
        <v>1743</v>
      </c>
      <c r="J227" t="s">
        <v>1743</v>
      </c>
      <c r="K227" t="str">
        <f>VLOOKUP(Table326[[#This Row],[attribute_name EN2]],'Tradução Atributos'!$A$1:$B$67,2,0)</f>
        <v>Vibração - Mancal do Compressor (LA) (1)</v>
      </c>
      <c r="N227" t="s">
        <v>3123</v>
      </c>
      <c r="O227" t="s">
        <v>3123</v>
      </c>
      <c r="P227" t="str">
        <f>_xlfn.CONCAT(Table326[[#This Row],[Equipamento]],Table326[[#This Row],[attribute_name]])</f>
        <v>FRADE-CAE-1340/1345 (LP/IP Compressor Trem 1)Vibração - Mancal do Compressor (LA) (1)</v>
      </c>
      <c r="Q227" s="10" t="s">
        <v>1744</v>
      </c>
      <c r="R227" s="33" t="s">
        <v>840</v>
      </c>
      <c r="S227">
        <v>1</v>
      </c>
      <c r="T227" s="33" t="s">
        <v>439</v>
      </c>
      <c r="U227" s="10" t="s">
        <v>440</v>
      </c>
      <c r="V227" t="str">
        <f t="shared" si="3"/>
        <v>attribute</v>
      </c>
      <c r="W227" t="str">
        <f>TRIM(INDEX(_xlfn.TEXTSPLIT(Table326[[#This Row],[attribute_name PT (rascunho)]],"|"), 1,1))</f>
        <v>Vibração - Mancal do Compressor (LA) (1)</v>
      </c>
      <c r="X227" t="str">
        <f>IFERROR(TRIM(INDEX(_xlfn.TEXTSPLIT(Table326[[#This Row],[attribute_name]],"|"), 1,2)), "")</f>
        <v/>
      </c>
      <c r="Y227" t="b" cm="1">
        <f t="array" ref="Y227">IF(ISERROR(IF(Table326[[#This Row],[type]]="subattribute", VLOOKUP(Table326[[#This Row],[Template]]&amp;Table326[[#This Row],[parent_attribute]],_xlfn._xlws.FILTER(Table326[[#All],[concat]], Table326[[#All],[type]]="attribute"),1, FALSE), TRUE)), FALSE, TRUE)</f>
        <v>1</v>
      </c>
    </row>
    <row r="228" spans="1:25" ht="14.4" hidden="1" customHeight="1">
      <c r="A228" t="str">
        <f>Table326[[#This Row],[Template]]&amp;Table326[[#This Row],[parent_attribute]]</f>
        <v>Compressor Centrífugo BásicoVibração - Mancal do Compressor (LA) (1)</v>
      </c>
      <c r="B228" t="s">
        <v>2904</v>
      </c>
      <c r="C228" s="10" t="s">
        <v>2905</v>
      </c>
      <c r="D228" t="s">
        <v>2906</v>
      </c>
      <c r="E228" t="s">
        <v>2907</v>
      </c>
      <c r="F228" t="s">
        <v>2873</v>
      </c>
      <c r="I228" t="s">
        <v>1745</v>
      </c>
      <c r="J228" t="s">
        <v>1743</v>
      </c>
      <c r="K228" t="str">
        <f>VLOOKUP(Table326[[#This Row],[attribute_name EN2]],'Tradução Atributos'!$A$1:$B$67,2,0)</f>
        <v>Vibração - Mancal do Compressor (LA) (1)</v>
      </c>
      <c r="L228" t="s">
        <v>2928</v>
      </c>
      <c r="M228" t="s">
        <v>2929</v>
      </c>
      <c r="N228" t="s">
        <v>1077</v>
      </c>
      <c r="O228" t="s">
        <v>1077</v>
      </c>
      <c r="P228" t="str">
        <f>_xlfn.CONCAT(Table326[[#This Row],[Equipamento]],Table326[[#This Row],[attribute_name]])</f>
        <v>FRADE-CAE-1340/1345 (LP/IP Compressor Trem 1)Vibração - Mancal do Compressor (LA) (1)|Hi</v>
      </c>
      <c r="Q228" s="33">
        <v>56</v>
      </c>
      <c r="R228" s="52" t="s">
        <v>840</v>
      </c>
      <c r="S228">
        <v>1</v>
      </c>
      <c r="T228" s="52" t="s">
        <v>736</v>
      </c>
      <c r="U228" s="52"/>
      <c r="V228" t="str">
        <f t="shared" si="3"/>
        <v>subattribute</v>
      </c>
      <c r="W228" t="str">
        <f>TRIM(INDEX(_xlfn.TEXTSPLIT(Table326[[#This Row],[attribute_name PT (rascunho)]],"|"), 1,1))</f>
        <v>Vibração - Mancal do Compressor (LA) (1)</v>
      </c>
      <c r="X228" t="str">
        <f>IFERROR(TRIM(INDEX(_xlfn.TEXTSPLIT(Table326[[#This Row],[attribute_name]],"|"), 1,2)), "")</f>
        <v>Hi</v>
      </c>
      <c r="Y228" t="b" cm="1">
        <f t="array" ref="Y228">IF(ISERROR(IF(Table326[[#This Row],[type]]="subattribute", VLOOKUP(Table326[[#This Row],[Template]]&amp;Table326[[#This Row],[parent_attribute]],_xlfn._xlws.FILTER(Table326[[#All],[concat]], Table326[[#All],[type]]="attribute"),1, FALSE), TRUE)), FALSE, TRUE)</f>
        <v>1</v>
      </c>
    </row>
    <row r="229" spans="1:25" ht="14.4" hidden="1" customHeight="1">
      <c r="A229" t="str">
        <f>Table326[[#This Row],[Template]]&amp;Table326[[#This Row],[parent_attribute]]</f>
        <v>Compressor Centrífugo BásicoVibração - Mancal do Compressor (LA) (1)</v>
      </c>
      <c r="B229" t="s">
        <v>2904</v>
      </c>
      <c r="C229" s="10" t="s">
        <v>2905</v>
      </c>
      <c r="D229" t="s">
        <v>2906</v>
      </c>
      <c r="E229" t="s">
        <v>2907</v>
      </c>
      <c r="F229" t="s">
        <v>2873</v>
      </c>
      <c r="I229" t="s">
        <v>1746</v>
      </c>
      <c r="J229" t="s">
        <v>1743</v>
      </c>
      <c r="K229" t="str">
        <f>VLOOKUP(Table326[[#This Row],[attribute_name EN2]],'Tradução Atributos'!$A$1:$B$67,2,0)</f>
        <v>Vibração - Mancal do Compressor (LA) (1)</v>
      </c>
      <c r="L229" t="s">
        <v>2928</v>
      </c>
      <c r="M229" t="s">
        <v>2930</v>
      </c>
      <c r="N229" t="s">
        <v>1079</v>
      </c>
      <c r="O229" t="s">
        <v>1079</v>
      </c>
      <c r="P229" t="str">
        <f>_xlfn.CONCAT(Table326[[#This Row],[Equipamento]],Table326[[#This Row],[attribute_name]])</f>
        <v>FRADE-CAE-1340/1345 (LP/IP Compressor Trem 1)Vibração - Mancal do Compressor (LA) (1)|HiHi</v>
      </c>
      <c r="Q229" s="33">
        <v>69</v>
      </c>
      <c r="R229" s="33" t="s">
        <v>840</v>
      </c>
      <c r="S229">
        <v>1</v>
      </c>
      <c r="T229" s="33" t="s">
        <v>736</v>
      </c>
      <c r="U229" s="10"/>
      <c r="V229" t="str">
        <f t="shared" si="3"/>
        <v>subattribute</v>
      </c>
      <c r="W229" t="str">
        <f>TRIM(INDEX(_xlfn.TEXTSPLIT(Table326[[#This Row],[attribute_name PT (rascunho)]],"|"), 1,1))</f>
        <v>Vibração - Mancal do Compressor (LA) (1)</v>
      </c>
      <c r="X229" t="str">
        <f>IFERROR(TRIM(INDEX(_xlfn.TEXTSPLIT(Table326[[#This Row],[attribute_name]],"|"), 1,2)), "")</f>
        <v>HiHi</v>
      </c>
      <c r="Y229" t="b" cm="1">
        <f t="array" ref="Y229">IF(ISERROR(IF(Table326[[#This Row],[type]]="subattribute", VLOOKUP(Table326[[#This Row],[Template]]&amp;Table326[[#This Row],[parent_attribute]],_xlfn._xlws.FILTER(Table326[[#All],[concat]], Table326[[#All],[type]]="attribute"),1, FALSE), TRUE)), FALSE, TRUE)</f>
        <v>1</v>
      </c>
    </row>
    <row r="230" spans="1:25" ht="14.4" hidden="1" customHeight="1">
      <c r="A230" t="str">
        <f>Table326[[#This Row],[Template]]&amp;Table326[[#This Row],[parent_attribute]]</f>
        <v>Compressor Centrífugo BásicoVibração - Mancal do Compressor (LA) (1)</v>
      </c>
      <c r="B230" t="s">
        <v>2904</v>
      </c>
      <c r="C230" s="10" t="s">
        <v>2905</v>
      </c>
      <c r="D230" t="s">
        <v>2906</v>
      </c>
      <c r="E230" t="s">
        <v>2907</v>
      </c>
      <c r="F230" t="s">
        <v>2873</v>
      </c>
      <c r="I230" t="s">
        <v>1747</v>
      </c>
      <c r="J230" t="s">
        <v>1743</v>
      </c>
      <c r="K230" t="str">
        <f>VLOOKUP(Table326[[#This Row],[attribute_name EN2]],'Tradução Atributos'!$A$1:$B$67,2,0)</f>
        <v>Vibração - Mancal do Compressor (LA) (1)</v>
      </c>
      <c r="L230" t="s">
        <v>2928</v>
      </c>
      <c r="M230" t="s">
        <v>2934</v>
      </c>
      <c r="N230" t="s">
        <v>1081</v>
      </c>
      <c r="O230" t="s">
        <v>3124</v>
      </c>
      <c r="P230" t="str">
        <f>_xlfn.CONCAT(Table326[[#This Row],[Equipamento]],Table326[[#This Row],[attribute_name]])</f>
        <v>FRADE-CAE-1340/1345 (LP/IP Compressor Trem 1)Vibração - Mancal do Compressor (LA) (1)|Pre-alarm Hi</v>
      </c>
      <c r="Q230" s="33">
        <v>50.4</v>
      </c>
      <c r="R230" s="52" t="s">
        <v>840</v>
      </c>
      <c r="S230">
        <v>1</v>
      </c>
      <c r="T230" s="52" t="s">
        <v>736</v>
      </c>
      <c r="U230" s="83"/>
      <c r="V230" t="str">
        <f t="shared" si="3"/>
        <v>subattribute</v>
      </c>
      <c r="W230" t="str">
        <f>TRIM(INDEX(_xlfn.TEXTSPLIT(Table326[[#This Row],[attribute_name PT (rascunho)]],"|"), 1,1))</f>
        <v>Vibração - Mancal do Compressor (LA) (1)</v>
      </c>
      <c r="X230" t="str">
        <f>IFERROR(TRIM(INDEX(_xlfn.TEXTSPLIT(Table326[[#This Row],[attribute_name]],"|"), 1,2)), "")</f>
        <v>Pre-alarm Hi</v>
      </c>
      <c r="Y230" t="b" cm="1">
        <f t="array" ref="Y230">IF(ISERROR(IF(Table326[[#This Row],[type]]="subattribute", VLOOKUP(Table326[[#This Row],[Template]]&amp;Table326[[#This Row],[parent_attribute]],_xlfn._xlws.FILTER(Table326[[#All],[concat]], Table326[[#All],[type]]="attribute"),1, FALSE), TRUE)), FALSE, TRUE)</f>
        <v>1</v>
      </c>
    </row>
    <row r="231" spans="1:25" ht="14.4" hidden="1" customHeight="1">
      <c r="A231" t="str">
        <f>Table326[[#This Row],[Template]]&amp;Table326[[#This Row],[parent_attribute]]</f>
        <v>Compressor Centrífugo BásicoVibração - Mancal do Compressor (LA) (2)</v>
      </c>
      <c r="B231" t="s">
        <v>2904</v>
      </c>
      <c r="C231" s="10" t="s">
        <v>2905</v>
      </c>
      <c r="D231" t="s">
        <v>2906</v>
      </c>
      <c r="E231" t="s">
        <v>2907</v>
      </c>
      <c r="F231" t="s">
        <v>2873</v>
      </c>
      <c r="I231" t="s">
        <v>1748</v>
      </c>
      <c r="J231" t="s">
        <v>1748</v>
      </c>
      <c r="K231" t="str">
        <f>VLOOKUP(Table326[[#This Row],[attribute_name EN2]],'Tradução Atributos'!$A$1:$B$67,2,0)</f>
        <v>Vibração - Mancal do Compressor (LA) (2)</v>
      </c>
      <c r="N231" t="s">
        <v>3125</v>
      </c>
      <c r="O231" t="s">
        <v>3125</v>
      </c>
      <c r="P231" t="str">
        <f>_xlfn.CONCAT(Table326[[#This Row],[Equipamento]],Table326[[#This Row],[attribute_name]])</f>
        <v>FRADE-CAE-1340/1345 (LP/IP Compressor Trem 1)Vibração - Mancal do Compressor (LA) (2)</v>
      </c>
      <c r="Q231" s="10" t="s">
        <v>1749</v>
      </c>
      <c r="R231" s="33" t="s">
        <v>840</v>
      </c>
      <c r="S231">
        <v>1</v>
      </c>
      <c r="T231" s="33" t="s">
        <v>439</v>
      </c>
      <c r="U231" s="10" t="s">
        <v>440</v>
      </c>
      <c r="V231" t="str">
        <f t="shared" si="3"/>
        <v>attribute</v>
      </c>
      <c r="W231" t="str">
        <f>TRIM(INDEX(_xlfn.TEXTSPLIT(Table326[[#This Row],[attribute_name PT (rascunho)]],"|"), 1,1))</f>
        <v>Vibração - Mancal do Compressor (LA) (2)</v>
      </c>
      <c r="X231" t="str">
        <f>IFERROR(TRIM(INDEX(_xlfn.TEXTSPLIT(Table326[[#This Row],[attribute_name]],"|"), 1,2)), "")</f>
        <v/>
      </c>
      <c r="Y231" t="b" cm="1">
        <f t="array" ref="Y231">IF(ISERROR(IF(Table326[[#This Row],[type]]="subattribute", VLOOKUP(Table326[[#This Row],[Template]]&amp;Table326[[#This Row],[parent_attribute]],_xlfn._xlws.FILTER(Table326[[#All],[concat]], Table326[[#All],[type]]="attribute"),1, FALSE), TRUE)), FALSE, TRUE)</f>
        <v>1</v>
      </c>
    </row>
    <row r="232" spans="1:25" ht="14.4" hidden="1" customHeight="1">
      <c r="A232" t="str">
        <f>Table326[[#This Row],[Template]]&amp;Table326[[#This Row],[parent_attribute]]</f>
        <v>Compressor Centrífugo BásicoVibração - Mancal do Compressor (LA) (2)</v>
      </c>
      <c r="B232" t="s">
        <v>2904</v>
      </c>
      <c r="C232" s="10" t="s">
        <v>2905</v>
      </c>
      <c r="D232" t="s">
        <v>2906</v>
      </c>
      <c r="E232" t="s">
        <v>2907</v>
      </c>
      <c r="F232" t="s">
        <v>2873</v>
      </c>
      <c r="I232" t="s">
        <v>1750</v>
      </c>
      <c r="J232" t="s">
        <v>1748</v>
      </c>
      <c r="K232" t="str">
        <f>VLOOKUP(Table326[[#This Row],[attribute_name EN2]],'Tradução Atributos'!$A$1:$B$67,2,0)</f>
        <v>Vibração - Mancal do Compressor (LA) (2)</v>
      </c>
      <c r="L232" t="s">
        <v>2928</v>
      </c>
      <c r="M232" t="s">
        <v>2929</v>
      </c>
      <c r="N232" t="s">
        <v>1083</v>
      </c>
      <c r="O232" t="s">
        <v>1083</v>
      </c>
      <c r="P232" t="str">
        <f>_xlfn.CONCAT(Table326[[#This Row],[Equipamento]],Table326[[#This Row],[attribute_name]])</f>
        <v>FRADE-CAE-1340/1345 (LP/IP Compressor Trem 1)Vibração - Mancal do Compressor (LA) (2)|Hi</v>
      </c>
      <c r="Q232" s="33">
        <v>56</v>
      </c>
      <c r="R232" s="52" t="s">
        <v>840</v>
      </c>
      <c r="S232">
        <v>1</v>
      </c>
      <c r="T232" s="52" t="s">
        <v>736</v>
      </c>
      <c r="U232" s="52"/>
      <c r="V232" t="str">
        <f t="shared" si="3"/>
        <v>subattribute</v>
      </c>
      <c r="W232" t="str">
        <f>TRIM(INDEX(_xlfn.TEXTSPLIT(Table326[[#This Row],[attribute_name PT (rascunho)]],"|"), 1,1))</f>
        <v>Vibração - Mancal do Compressor (LA) (2)</v>
      </c>
      <c r="X232" t="str">
        <f>IFERROR(TRIM(INDEX(_xlfn.TEXTSPLIT(Table326[[#This Row],[attribute_name]],"|"), 1,2)), "")</f>
        <v>Hi</v>
      </c>
      <c r="Y232" t="b" cm="1">
        <f t="array" ref="Y232">IF(ISERROR(IF(Table326[[#This Row],[type]]="subattribute", VLOOKUP(Table326[[#This Row],[Template]]&amp;Table326[[#This Row],[parent_attribute]],_xlfn._xlws.FILTER(Table326[[#All],[concat]], Table326[[#All],[type]]="attribute"),1, FALSE), TRUE)), FALSE, TRUE)</f>
        <v>1</v>
      </c>
    </row>
    <row r="233" spans="1:25" ht="14.4" hidden="1" customHeight="1">
      <c r="A233" t="str">
        <f>Table326[[#This Row],[Template]]&amp;Table326[[#This Row],[parent_attribute]]</f>
        <v>Compressor Centrífugo BásicoVibração - Mancal do Compressor (LA) (2)</v>
      </c>
      <c r="B233" t="s">
        <v>2904</v>
      </c>
      <c r="C233" s="10" t="s">
        <v>2905</v>
      </c>
      <c r="D233" t="s">
        <v>2906</v>
      </c>
      <c r="E233" t="s">
        <v>2907</v>
      </c>
      <c r="F233" t="s">
        <v>2873</v>
      </c>
      <c r="I233" t="s">
        <v>1751</v>
      </c>
      <c r="J233" t="s">
        <v>1748</v>
      </c>
      <c r="K233" t="str">
        <f>VLOOKUP(Table326[[#This Row],[attribute_name EN2]],'Tradução Atributos'!$A$1:$B$67,2,0)</f>
        <v>Vibração - Mancal do Compressor (LA) (2)</v>
      </c>
      <c r="L233" t="s">
        <v>2928</v>
      </c>
      <c r="M233" t="s">
        <v>2930</v>
      </c>
      <c r="N233" t="s">
        <v>1085</v>
      </c>
      <c r="O233" t="s">
        <v>1085</v>
      </c>
      <c r="P233" t="str">
        <f>_xlfn.CONCAT(Table326[[#This Row],[Equipamento]],Table326[[#This Row],[attribute_name]])</f>
        <v>FRADE-CAE-1340/1345 (LP/IP Compressor Trem 1)Vibração - Mancal do Compressor (LA) (2)|HiHi</v>
      </c>
      <c r="Q233" s="33">
        <v>69</v>
      </c>
      <c r="R233" s="33" t="s">
        <v>840</v>
      </c>
      <c r="S233">
        <v>1</v>
      </c>
      <c r="T233" s="33" t="s">
        <v>736</v>
      </c>
      <c r="U233" s="10"/>
      <c r="V233" t="str">
        <f t="shared" si="3"/>
        <v>subattribute</v>
      </c>
      <c r="W233" t="str">
        <f>TRIM(INDEX(_xlfn.TEXTSPLIT(Table326[[#This Row],[attribute_name PT (rascunho)]],"|"), 1,1))</f>
        <v>Vibração - Mancal do Compressor (LA) (2)</v>
      </c>
      <c r="X233" t="str">
        <f>IFERROR(TRIM(INDEX(_xlfn.TEXTSPLIT(Table326[[#This Row],[attribute_name]],"|"), 1,2)), "")</f>
        <v>HiHi</v>
      </c>
      <c r="Y233" t="b" cm="1">
        <f t="array" ref="Y233">IF(ISERROR(IF(Table326[[#This Row],[type]]="subattribute", VLOOKUP(Table326[[#This Row],[Template]]&amp;Table326[[#This Row],[parent_attribute]],_xlfn._xlws.FILTER(Table326[[#All],[concat]], Table326[[#All],[type]]="attribute"),1, FALSE), TRUE)), FALSE, TRUE)</f>
        <v>1</v>
      </c>
    </row>
    <row r="234" spans="1:25" ht="14.4" hidden="1" customHeight="1">
      <c r="A234" t="str">
        <f>Table326[[#This Row],[Template]]&amp;Table326[[#This Row],[parent_attribute]]</f>
        <v>Compressor Centrífugo BásicoVibração - Mancal do Compressor (LA) (2)</v>
      </c>
      <c r="B234" t="s">
        <v>2904</v>
      </c>
      <c r="C234" s="10" t="s">
        <v>2905</v>
      </c>
      <c r="D234" t="s">
        <v>2906</v>
      </c>
      <c r="E234" t="s">
        <v>2907</v>
      </c>
      <c r="F234" t="s">
        <v>2873</v>
      </c>
      <c r="I234" t="s">
        <v>1752</v>
      </c>
      <c r="J234" t="s">
        <v>1748</v>
      </c>
      <c r="K234" t="str">
        <f>VLOOKUP(Table326[[#This Row],[attribute_name EN2]],'Tradução Atributos'!$A$1:$B$67,2,0)</f>
        <v>Vibração - Mancal do Compressor (LA) (2)</v>
      </c>
      <c r="L234" t="s">
        <v>2928</v>
      </c>
      <c r="M234" t="s">
        <v>2934</v>
      </c>
      <c r="N234" t="s">
        <v>1087</v>
      </c>
      <c r="O234" t="s">
        <v>3126</v>
      </c>
      <c r="P234" t="str">
        <f>_xlfn.CONCAT(Table326[[#This Row],[Equipamento]],Table326[[#This Row],[attribute_name]])</f>
        <v>FRADE-CAE-1340/1345 (LP/IP Compressor Trem 1)Vibração - Mancal do Compressor (LA) (2)|Pre-alarm Hi</v>
      </c>
      <c r="Q234" s="33">
        <v>50.4</v>
      </c>
      <c r="R234" s="52" t="s">
        <v>840</v>
      </c>
      <c r="S234">
        <v>1</v>
      </c>
      <c r="T234" s="52" t="s">
        <v>736</v>
      </c>
      <c r="U234" s="83"/>
      <c r="V234" t="str">
        <f t="shared" si="3"/>
        <v>subattribute</v>
      </c>
      <c r="W234" t="str">
        <f>TRIM(INDEX(_xlfn.TEXTSPLIT(Table326[[#This Row],[attribute_name PT (rascunho)]],"|"), 1,1))</f>
        <v>Vibração - Mancal do Compressor (LA) (2)</v>
      </c>
      <c r="X234" t="str">
        <f>IFERROR(TRIM(INDEX(_xlfn.TEXTSPLIT(Table326[[#This Row],[attribute_name]],"|"), 1,2)), "")</f>
        <v>Pre-alarm Hi</v>
      </c>
      <c r="Y234" t="b" cm="1">
        <f t="array" ref="Y234">IF(ISERROR(IF(Table326[[#This Row],[type]]="subattribute", VLOOKUP(Table326[[#This Row],[Template]]&amp;Table326[[#This Row],[parent_attribute]],_xlfn._xlws.FILTER(Table326[[#All],[concat]], Table326[[#All],[type]]="attribute"),1, FALSE), TRUE)), FALSE, TRUE)</f>
        <v>1</v>
      </c>
    </row>
    <row r="235" spans="1:25" ht="14.4" hidden="1" customHeight="1">
      <c r="A235" t="str">
        <f>Table326[[#This Row],[Template]]&amp;Table326[[#This Row],[parent_attribute]]</f>
        <v>Compressor Centrífugo BásicoVibração - Mancal do Compressor (LOA) (1)</v>
      </c>
      <c r="B235" t="s">
        <v>2904</v>
      </c>
      <c r="C235" s="10" t="s">
        <v>2905</v>
      </c>
      <c r="D235" t="s">
        <v>2906</v>
      </c>
      <c r="E235" t="s">
        <v>2907</v>
      </c>
      <c r="F235" t="s">
        <v>2873</v>
      </c>
      <c r="I235" t="s">
        <v>1753</v>
      </c>
      <c r="J235" t="s">
        <v>1753</v>
      </c>
      <c r="K235" t="str">
        <f>VLOOKUP(Table326[[#This Row],[attribute_name EN2]],'Tradução Atributos'!$A$1:$B$67,2,0)</f>
        <v>Vibração - Mancal do Compressor (LOA) (1)</v>
      </c>
      <c r="N235" t="s">
        <v>3127</v>
      </c>
      <c r="O235" t="s">
        <v>3127</v>
      </c>
      <c r="P235" t="str">
        <f>_xlfn.CONCAT(Table326[[#This Row],[Equipamento]],Table326[[#This Row],[attribute_name]])</f>
        <v>FRADE-CAE-1340/1345 (LP/IP Compressor Trem 1)Vibração - Mancal do Compressor (LOA) (1)</v>
      </c>
      <c r="Q235" s="10" t="s">
        <v>1754</v>
      </c>
      <c r="R235" s="33" t="s">
        <v>840</v>
      </c>
      <c r="S235">
        <v>1</v>
      </c>
      <c r="T235" s="33" t="s">
        <v>439</v>
      </c>
      <c r="U235" s="10" t="s">
        <v>440</v>
      </c>
      <c r="V235" t="str">
        <f t="shared" si="3"/>
        <v>attribute</v>
      </c>
      <c r="W235" t="str">
        <f>TRIM(INDEX(_xlfn.TEXTSPLIT(Table326[[#This Row],[attribute_name PT (rascunho)]],"|"), 1,1))</f>
        <v>Vibração - Mancal do Compressor (LOA) (1)</v>
      </c>
      <c r="X235" t="str">
        <f>IFERROR(TRIM(INDEX(_xlfn.TEXTSPLIT(Table326[[#This Row],[attribute_name]],"|"), 1,2)), "")</f>
        <v/>
      </c>
      <c r="Y235" t="b" cm="1">
        <f t="array" ref="Y235">IF(ISERROR(IF(Table326[[#This Row],[type]]="subattribute", VLOOKUP(Table326[[#This Row],[Template]]&amp;Table326[[#This Row],[parent_attribute]],_xlfn._xlws.FILTER(Table326[[#All],[concat]], Table326[[#All],[type]]="attribute"),1, FALSE), TRUE)), FALSE, TRUE)</f>
        <v>1</v>
      </c>
    </row>
    <row r="236" spans="1:25" ht="14.4" hidden="1" customHeight="1">
      <c r="A236" t="str">
        <f>Table326[[#This Row],[Template]]&amp;Table326[[#This Row],[parent_attribute]]</f>
        <v>Compressor Centrífugo BásicoVibração - Mancal do Compressor (LOA) (1)</v>
      </c>
      <c r="B236" t="s">
        <v>2904</v>
      </c>
      <c r="C236" s="10" t="s">
        <v>2905</v>
      </c>
      <c r="D236" t="s">
        <v>2906</v>
      </c>
      <c r="E236" t="s">
        <v>2907</v>
      </c>
      <c r="F236" t="s">
        <v>2873</v>
      </c>
      <c r="I236" t="s">
        <v>1755</v>
      </c>
      <c r="J236" t="s">
        <v>1753</v>
      </c>
      <c r="K236" t="str">
        <f>VLOOKUP(Table326[[#This Row],[attribute_name EN2]],'Tradução Atributos'!$A$1:$B$67,2,0)</f>
        <v>Vibração - Mancal do Compressor (LOA) (1)</v>
      </c>
      <c r="L236" t="s">
        <v>2928</v>
      </c>
      <c r="M236" t="s">
        <v>2929</v>
      </c>
      <c r="N236" t="s">
        <v>1090</v>
      </c>
      <c r="O236" t="s">
        <v>1090</v>
      </c>
      <c r="P236" t="str">
        <f>_xlfn.CONCAT(Table326[[#This Row],[Equipamento]],Table326[[#This Row],[attribute_name]])</f>
        <v>FRADE-CAE-1340/1345 (LP/IP Compressor Trem 1)Vibração - Mancal do Compressor (LOA) (1)|Hi</v>
      </c>
      <c r="Q236" s="33">
        <v>56</v>
      </c>
      <c r="R236" s="88" t="s">
        <v>840</v>
      </c>
      <c r="S236">
        <v>1</v>
      </c>
      <c r="T236" s="52" t="s">
        <v>736</v>
      </c>
      <c r="U236" s="83"/>
      <c r="V236" t="str">
        <f t="shared" si="3"/>
        <v>subattribute</v>
      </c>
      <c r="W236" t="str">
        <f>TRIM(INDEX(_xlfn.TEXTSPLIT(Table326[[#This Row],[attribute_name PT (rascunho)]],"|"), 1,1))</f>
        <v>Vibração - Mancal do Compressor (LOA) (1)</v>
      </c>
      <c r="X236" t="str">
        <f>IFERROR(TRIM(INDEX(_xlfn.TEXTSPLIT(Table326[[#This Row],[attribute_name]],"|"), 1,2)), "")</f>
        <v>Hi</v>
      </c>
      <c r="Y236" t="b" cm="1">
        <f t="array" ref="Y236">IF(ISERROR(IF(Table326[[#This Row],[type]]="subattribute", VLOOKUP(Table326[[#This Row],[Template]]&amp;Table326[[#This Row],[parent_attribute]],_xlfn._xlws.FILTER(Table326[[#All],[concat]], Table326[[#All],[type]]="attribute"),1, FALSE), TRUE)), FALSE, TRUE)</f>
        <v>1</v>
      </c>
    </row>
    <row r="237" spans="1:25" ht="14.4" hidden="1" customHeight="1">
      <c r="A237" t="str">
        <f>Table326[[#This Row],[Template]]&amp;Table326[[#This Row],[parent_attribute]]</f>
        <v>Compressor Centrífugo BásicoVibração - Mancal do Compressor (LOA) (1)</v>
      </c>
      <c r="B237" t="s">
        <v>2904</v>
      </c>
      <c r="C237" s="10" t="s">
        <v>2905</v>
      </c>
      <c r="D237" t="s">
        <v>2906</v>
      </c>
      <c r="E237" t="s">
        <v>2907</v>
      </c>
      <c r="F237" t="s">
        <v>2873</v>
      </c>
      <c r="I237" t="s">
        <v>1756</v>
      </c>
      <c r="J237" t="s">
        <v>1753</v>
      </c>
      <c r="K237" t="str">
        <f>VLOOKUP(Table326[[#This Row],[attribute_name EN2]],'Tradução Atributos'!$A$1:$B$67,2,0)</f>
        <v>Vibração - Mancal do Compressor (LOA) (1)</v>
      </c>
      <c r="L237" t="s">
        <v>2928</v>
      </c>
      <c r="M237" t="s">
        <v>2930</v>
      </c>
      <c r="N237" t="s">
        <v>1092</v>
      </c>
      <c r="O237" t="s">
        <v>1092</v>
      </c>
      <c r="P237" t="str">
        <f>_xlfn.CONCAT(Table326[[#This Row],[Equipamento]],Table326[[#This Row],[attribute_name]])</f>
        <v>FRADE-CAE-1340/1345 (LP/IP Compressor Trem 1)Vibração - Mancal do Compressor (LOA) (1)|HiHi</v>
      </c>
      <c r="Q237" s="33">
        <v>69</v>
      </c>
      <c r="R237" s="18" t="s">
        <v>840</v>
      </c>
      <c r="S237">
        <v>1</v>
      </c>
      <c r="T237" s="33" t="s">
        <v>736</v>
      </c>
      <c r="U237" s="10"/>
      <c r="V237" t="str">
        <f t="shared" si="3"/>
        <v>subattribute</v>
      </c>
      <c r="W237" t="str">
        <f>TRIM(INDEX(_xlfn.TEXTSPLIT(Table326[[#This Row],[attribute_name PT (rascunho)]],"|"), 1,1))</f>
        <v>Vibração - Mancal do Compressor (LOA) (1)</v>
      </c>
      <c r="X237" t="str">
        <f>IFERROR(TRIM(INDEX(_xlfn.TEXTSPLIT(Table326[[#This Row],[attribute_name]],"|"), 1,2)), "")</f>
        <v>HiHi</v>
      </c>
      <c r="Y237" t="b" cm="1">
        <f t="array" ref="Y237">IF(ISERROR(IF(Table326[[#This Row],[type]]="subattribute", VLOOKUP(Table326[[#This Row],[Template]]&amp;Table326[[#This Row],[parent_attribute]],_xlfn._xlws.FILTER(Table326[[#All],[concat]], Table326[[#All],[type]]="attribute"),1, FALSE), TRUE)), FALSE, TRUE)</f>
        <v>1</v>
      </c>
    </row>
    <row r="238" spans="1:25" ht="14.4" hidden="1" customHeight="1">
      <c r="A238" t="str">
        <f>Table326[[#This Row],[Template]]&amp;Table326[[#This Row],[parent_attribute]]</f>
        <v>Compressor Centrífugo BásicoVibração - Mancal do Compressor (LOA) (1)</v>
      </c>
      <c r="B238" t="s">
        <v>2904</v>
      </c>
      <c r="C238" s="10" t="s">
        <v>2905</v>
      </c>
      <c r="D238" t="s">
        <v>2906</v>
      </c>
      <c r="E238" t="s">
        <v>2907</v>
      </c>
      <c r="F238" t="s">
        <v>2873</v>
      </c>
      <c r="I238" t="s">
        <v>1757</v>
      </c>
      <c r="J238" t="s">
        <v>1753</v>
      </c>
      <c r="K238" t="str">
        <f>VLOOKUP(Table326[[#This Row],[attribute_name EN2]],'Tradução Atributos'!$A$1:$B$67,2,0)</f>
        <v>Vibração - Mancal do Compressor (LOA) (1)</v>
      </c>
      <c r="L238" t="s">
        <v>2928</v>
      </c>
      <c r="M238" t="s">
        <v>2934</v>
      </c>
      <c r="N238" t="s">
        <v>1094</v>
      </c>
      <c r="O238" t="s">
        <v>3128</v>
      </c>
      <c r="P238" t="str">
        <f>_xlfn.CONCAT(Table326[[#This Row],[Equipamento]],Table326[[#This Row],[attribute_name]])</f>
        <v>FRADE-CAE-1340/1345 (LP/IP Compressor Trem 1)Vibração - Mancal do Compressor (LOA) (1)|Pre-alarm Hi</v>
      </c>
      <c r="Q238" s="33">
        <v>50.4</v>
      </c>
      <c r="R238" s="88" t="s">
        <v>840</v>
      </c>
      <c r="S238">
        <v>1</v>
      </c>
      <c r="T238" s="52" t="s">
        <v>736</v>
      </c>
      <c r="U238" s="83"/>
      <c r="V238" t="str">
        <f t="shared" si="3"/>
        <v>subattribute</v>
      </c>
      <c r="W238" t="str">
        <f>TRIM(INDEX(_xlfn.TEXTSPLIT(Table326[[#This Row],[attribute_name PT (rascunho)]],"|"), 1,1))</f>
        <v>Vibração - Mancal do Compressor (LOA) (1)</v>
      </c>
      <c r="X238" t="str">
        <f>IFERROR(TRIM(INDEX(_xlfn.TEXTSPLIT(Table326[[#This Row],[attribute_name]],"|"), 1,2)), "")</f>
        <v>Pre-alarm Hi</v>
      </c>
      <c r="Y238" t="b" cm="1">
        <f t="array" ref="Y238">IF(ISERROR(IF(Table326[[#This Row],[type]]="subattribute", VLOOKUP(Table326[[#This Row],[Template]]&amp;Table326[[#This Row],[parent_attribute]],_xlfn._xlws.FILTER(Table326[[#All],[concat]], Table326[[#All],[type]]="attribute"),1, FALSE), TRUE)), FALSE, TRUE)</f>
        <v>1</v>
      </c>
    </row>
    <row r="239" spans="1:25" ht="14.4" hidden="1" customHeight="1">
      <c r="A239" t="str">
        <f>Table326[[#This Row],[Template]]&amp;Table326[[#This Row],[parent_attribute]]</f>
        <v>Compressor Centrífugo BásicoVibração - Mancal do Compressor (LOA) (2)</v>
      </c>
      <c r="B239" t="s">
        <v>2904</v>
      </c>
      <c r="C239" s="10" t="s">
        <v>2905</v>
      </c>
      <c r="D239" t="s">
        <v>2906</v>
      </c>
      <c r="E239" t="s">
        <v>2907</v>
      </c>
      <c r="F239" t="s">
        <v>2873</v>
      </c>
      <c r="I239" t="s">
        <v>1758</v>
      </c>
      <c r="J239" t="s">
        <v>1758</v>
      </c>
      <c r="K239" t="str">
        <f>VLOOKUP(Table326[[#This Row],[attribute_name EN2]],'Tradução Atributos'!$A$1:$B$67,2,0)</f>
        <v>Vibração - Mancal do Compressor (LOA) (2)</v>
      </c>
      <c r="N239" t="s">
        <v>3129</v>
      </c>
      <c r="O239" t="s">
        <v>3129</v>
      </c>
      <c r="P239" t="str">
        <f>_xlfn.CONCAT(Table326[[#This Row],[Equipamento]],Table326[[#This Row],[attribute_name]])</f>
        <v>FRADE-CAE-1340/1345 (LP/IP Compressor Trem 1)Vibração - Mancal do Compressor (LOA) (2)</v>
      </c>
      <c r="Q239" s="10" t="s">
        <v>1759</v>
      </c>
      <c r="R239" s="18" t="s">
        <v>840</v>
      </c>
      <c r="S239">
        <v>1</v>
      </c>
      <c r="T239" s="33" t="s">
        <v>439</v>
      </c>
      <c r="U239" s="10" t="s">
        <v>440</v>
      </c>
      <c r="V239" t="str">
        <f t="shared" si="3"/>
        <v>attribute</v>
      </c>
      <c r="W239" t="str">
        <f>TRIM(INDEX(_xlfn.TEXTSPLIT(Table326[[#This Row],[attribute_name PT (rascunho)]],"|"), 1,1))</f>
        <v>Vibração - Mancal do Compressor (LOA) (2)</v>
      </c>
      <c r="X239" t="str">
        <f>IFERROR(TRIM(INDEX(_xlfn.TEXTSPLIT(Table326[[#This Row],[attribute_name]],"|"), 1,2)), "")</f>
        <v/>
      </c>
      <c r="Y239" t="b" cm="1">
        <f t="array" ref="Y239">IF(ISERROR(IF(Table326[[#This Row],[type]]="subattribute", VLOOKUP(Table326[[#This Row],[Template]]&amp;Table326[[#This Row],[parent_attribute]],_xlfn._xlws.FILTER(Table326[[#All],[concat]], Table326[[#All],[type]]="attribute"),1, FALSE), TRUE)), FALSE, TRUE)</f>
        <v>1</v>
      </c>
    </row>
    <row r="240" spans="1:25" ht="14.4" hidden="1" customHeight="1">
      <c r="A240" t="str">
        <f>Table326[[#This Row],[Template]]&amp;Table326[[#This Row],[parent_attribute]]</f>
        <v>Compressor Centrífugo BásicoVibração - Mancal do Compressor (LOA) (2)</v>
      </c>
      <c r="B240" t="s">
        <v>2904</v>
      </c>
      <c r="C240" s="10" t="s">
        <v>2905</v>
      </c>
      <c r="D240" t="s">
        <v>2906</v>
      </c>
      <c r="E240" t="s">
        <v>2907</v>
      </c>
      <c r="F240" t="s">
        <v>2873</v>
      </c>
      <c r="I240" t="s">
        <v>1760</v>
      </c>
      <c r="J240" t="s">
        <v>1758</v>
      </c>
      <c r="K240" t="str">
        <f>VLOOKUP(Table326[[#This Row],[attribute_name EN2]],'Tradução Atributos'!$A$1:$B$67,2,0)</f>
        <v>Vibração - Mancal do Compressor (LOA) (2)</v>
      </c>
      <c r="L240" t="s">
        <v>2928</v>
      </c>
      <c r="M240" t="s">
        <v>2929</v>
      </c>
      <c r="N240" t="s">
        <v>1096</v>
      </c>
      <c r="O240" t="s">
        <v>1096</v>
      </c>
      <c r="P240" t="str">
        <f>_xlfn.CONCAT(Table326[[#This Row],[Equipamento]],Table326[[#This Row],[attribute_name]])</f>
        <v>FRADE-CAE-1340/1345 (LP/IP Compressor Trem 1)Vibração - Mancal do Compressor (LOA) (2)|Hi</v>
      </c>
      <c r="Q240" s="33">
        <v>56</v>
      </c>
      <c r="R240" s="88" t="s">
        <v>840</v>
      </c>
      <c r="S240">
        <v>1</v>
      </c>
      <c r="T240" s="52" t="s">
        <v>736</v>
      </c>
      <c r="U240" s="83"/>
      <c r="V240" t="str">
        <f t="shared" si="3"/>
        <v>subattribute</v>
      </c>
      <c r="W240" t="str">
        <f>TRIM(INDEX(_xlfn.TEXTSPLIT(Table326[[#This Row],[attribute_name PT (rascunho)]],"|"), 1,1))</f>
        <v>Vibração - Mancal do Compressor (LOA) (2)</v>
      </c>
      <c r="X240" t="str">
        <f>IFERROR(TRIM(INDEX(_xlfn.TEXTSPLIT(Table326[[#This Row],[attribute_name]],"|"), 1,2)), "")</f>
        <v>Hi</v>
      </c>
      <c r="Y240" t="b" cm="1">
        <f t="array" ref="Y240">IF(ISERROR(IF(Table326[[#This Row],[type]]="subattribute", VLOOKUP(Table326[[#This Row],[Template]]&amp;Table326[[#This Row],[parent_attribute]],_xlfn._xlws.FILTER(Table326[[#All],[concat]], Table326[[#All],[type]]="attribute"),1, FALSE), TRUE)), FALSE, TRUE)</f>
        <v>1</v>
      </c>
    </row>
    <row r="241" spans="1:25" ht="14.4" hidden="1" customHeight="1">
      <c r="A241" t="str">
        <f>Table326[[#This Row],[Template]]&amp;Table326[[#This Row],[parent_attribute]]</f>
        <v>Compressor Centrífugo BásicoVibração - Mancal do Compressor (LOA) (2)</v>
      </c>
      <c r="B241" t="s">
        <v>2904</v>
      </c>
      <c r="C241" s="10" t="s">
        <v>2905</v>
      </c>
      <c r="D241" t="s">
        <v>2906</v>
      </c>
      <c r="E241" t="s">
        <v>2907</v>
      </c>
      <c r="F241" t="s">
        <v>2873</v>
      </c>
      <c r="I241" t="s">
        <v>1761</v>
      </c>
      <c r="J241" t="s">
        <v>1758</v>
      </c>
      <c r="K241" t="str">
        <f>VLOOKUP(Table326[[#This Row],[attribute_name EN2]],'Tradução Atributos'!$A$1:$B$67,2,0)</f>
        <v>Vibração - Mancal do Compressor (LOA) (2)</v>
      </c>
      <c r="L241" t="s">
        <v>2928</v>
      </c>
      <c r="M241" t="s">
        <v>2930</v>
      </c>
      <c r="N241" t="s">
        <v>1098</v>
      </c>
      <c r="O241" t="s">
        <v>1098</v>
      </c>
      <c r="P241" t="str">
        <f>_xlfn.CONCAT(Table326[[#This Row],[Equipamento]],Table326[[#This Row],[attribute_name]])</f>
        <v>FRADE-CAE-1340/1345 (LP/IP Compressor Trem 1)Vibração - Mancal do Compressor (LOA) (2)|HiHi</v>
      </c>
      <c r="Q241" s="33">
        <v>69</v>
      </c>
      <c r="R241" s="18" t="s">
        <v>840</v>
      </c>
      <c r="S241">
        <v>1</v>
      </c>
      <c r="T241" s="33" t="s">
        <v>736</v>
      </c>
      <c r="U241" s="10"/>
      <c r="V241" t="str">
        <f t="shared" si="3"/>
        <v>subattribute</v>
      </c>
      <c r="W241" t="str">
        <f>TRIM(INDEX(_xlfn.TEXTSPLIT(Table326[[#This Row],[attribute_name PT (rascunho)]],"|"), 1,1))</f>
        <v>Vibração - Mancal do Compressor (LOA) (2)</v>
      </c>
      <c r="X241" t="str">
        <f>IFERROR(TRIM(INDEX(_xlfn.TEXTSPLIT(Table326[[#This Row],[attribute_name]],"|"), 1,2)), "")</f>
        <v>HiHi</v>
      </c>
      <c r="Y241" t="b" cm="1">
        <f t="array" ref="Y241">IF(ISERROR(IF(Table326[[#This Row],[type]]="subattribute", VLOOKUP(Table326[[#This Row],[Template]]&amp;Table326[[#This Row],[parent_attribute]],_xlfn._xlws.FILTER(Table326[[#All],[concat]], Table326[[#All],[type]]="attribute"),1, FALSE), TRUE)), FALSE, TRUE)</f>
        <v>1</v>
      </c>
    </row>
    <row r="242" spans="1:25" ht="14.4" hidden="1" customHeight="1">
      <c r="A242" t="str">
        <f>Table326[[#This Row],[Template]]&amp;Table326[[#This Row],[parent_attribute]]</f>
        <v>Compressor Centrífugo BásicoVibração - Mancal do Compressor (LOA) (2)</v>
      </c>
      <c r="B242" t="s">
        <v>2904</v>
      </c>
      <c r="C242" s="10" t="s">
        <v>2905</v>
      </c>
      <c r="D242" t="s">
        <v>2906</v>
      </c>
      <c r="E242" t="s">
        <v>2907</v>
      </c>
      <c r="F242" t="s">
        <v>2873</v>
      </c>
      <c r="I242" t="s">
        <v>1762</v>
      </c>
      <c r="J242" t="s">
        <v>1758</v>
      </c>
      <c r="K242" t="str">
        <f>VLOOKUP(Table326[[#This Row],[attribute_name EN2]],'Tradução Atributos'!$A$1:$B$67,2,0)</f>
        <v>Vibração - Mancal do Compressor (LOA) (2)</v>
      </c>
      <c r="L242" t="s">
        <v>2928</v>
      </c>
      <c r="M242" t="s">
        <v>2934</v>
      </c>
      <c r="N242" t="s">
        <v>1100</v>
      </c>
      <c r="O242" t="s">
        <v>3130</v>
      </c>
      <c r="P242" t="str">
        <f>_xlfn.CONCAT(Table326[[#This Row],[Equipamento]],Table326[[#This Row],[attribute_name]])</f>
        <v>FRADE-CAE-1340/1345 (LP/IP Compressor Trem 1)Vibração - Mancal do Compressor (LOA) (2)|Pre-alarm Hi</v>
      </c>
      <c r="Q242" s="33">
        <v>50.4</v>
      </c>
      <c r="R242" s="88" t="s">
        <v>840</v>
      </c>
      <c r="S242">
        <v>1</v>
      </c>
      <c r="T242" s="52" t="s">
        <v>736</v>
      </c>
      <c r="U242" s="83"/>
      <c r="V242" t="str">
        <f t="shared" si="3"/>
        <v>subattribute</v>
      </c>
      <c r="W242" t="str">
        <f>TRIM(INDEX(_xlfn.TEXTSPLIT(Table326[[#This Row],[attribute_name PT (rascunho)]],"|"), 1,1))</f>
        <v>Vibração - Mancal do Compressor (LOA) (2)</v>
      </c>
      <c r="X242" t="str">
        <f>IFERROR(TRIM(INDEX(_xlfn.TEXTSPLIT(Table326[[#This Row],[attribute_name]],"|"), 1,2)), "")</f>
        <v>Pre-alarm Hi</v>
      </c>
      <c r="Y242" t="b" cm="1">
        <f t="array" ref="Y242">IF(ISERROR(IF(Table326[[#This Row],[type]]="subattribute", VLOOKUP(Table326[[#This Row],[Template]]&amp;Table326[[#This Row],[parent_attribute]],_xlfn._xlws.FILTER(Table326[[#All],[concat]], Table326[[#All],[type]]="attribute"),1, FALSE), TRUE)), FALSE, TRUE)</f>
        <v>1</v>
      </c>
    </row>
    <row r="243" spans="1:25" ht="14.4" hidden="1" customHeight="1">
      <c r="A243" t="str">
        <f>Table326[[#This Row],[Template]]&amp;Table326[[#This Row],[parent_attribute]]</f>
        <v>Compressor Centrífugo BásicoVibração - Mancal LA do Eixo de Engrenagem HS (1)</v>
      </c>
      <c r="B243" t="s">
        <v>2904</v>
      </c>
      <c r="C243" s="10" t="s">
        <v>2905</v>
      </c>
      <c r="D243" t="s">
        <v>2906</v>
      </c>
      <c r="E243" t="s">
        <v>2907</v>
      </c>
      <c r="F243" t="s">
        <v>2873</v>
      </c>
      <c r="I243" t="s">
        <v>697</v>
      </c>
      <c r="J243" t="s">
        <v>697</v>
      </c>
      <c r="K243" t="str">
        <f>VLOOKUP(Table326[[#This Row],[attribute_name EN2]],'Tradução Atributos'!$A$1:$B$67,2,0)</f>
        <v>Vibração - Mancal LA do Eixo de Engrenagem HS (1)</v>
      </c>
      <c r="N243" t="s">
        <v>3131</v>
      </c>
      <c r="O243" t="s">
        <v>3131</v>
      </c>
      <c r="P243" t="str">
        <f>_xlfn.CONCAT(Table326[[#This Row],[Equipamento]],Table326[[#This Row],[attribute_name]])</f>
        <v>FRADE-CAE-1340/1345 (LP/IP Compressor Trem 1)Vibração - Mancal LA do Eixo de Engrenagem HS (1)</v>
      </c>
      <c r="Q243" s="10" t="s">
        <v>1771</v>
      </c>
      <c r="R243" s="18" t="s">
        <v>840</v>
      </c>
      <c r="S243">
        <v>1</v>
      </c>
      <c r="T243" s="33" t="s">
        <v>474</v>
      </c>
      <c r="U243" s="10" t="s">
        <v>475</v>
      </c>
      <c r="V243" t="str">
        <f t="shared" si="3"/>
        <v>attribute</v>
      </c>
      <c r="W243" t="str">
        <f>TRIM(INDEX(_xlfn.TEXTSPLIT(Table326[[#This Row],[attribute_name PT (rascunho)]],"|"), 1,1))</f>
        <v>Vibração - Mancal LA do Eixo de Engrenagem HS (1)</v>
      </c>
      <c r="X243" t="str">
        <f>IFERROR(TRIM(INDEX(_xlfn.TEXTSPLIT(Table326[[#This Row],[attribute_name]],"|"), 1,2)), "")</f>
        <v/>
      </c>
      <c r="Y243" t="b" cm="1">
        <f t="array" ref="Y243">IF(ISERROR(IF(Table326[[#This Row],[type]]="subattribute", VLOOKUP(Table326[[#This Row],[Template]]&amp;Table326[[#This Row],[parent_attribute]],_xlfn._xlws.FILTER(Table326[[#All],[concat]], Table326[[#All],[type]]="attribute"),1, FALSE), TRUE)), FALSE, TRUE)</f>
        <v>1</v>
      </c>
    </row>
    <row r="244" spans="1:25" ht="14.4" hidden="1" customHeight="1">
      <c r="A244" t="str">
        <f>Table326[[#This Row],[Template]]&amp;Table326[[#This Row],[parent_attribute]]</f>
        <v>Compressor Centrífugo BásicoVibração - Mancal LA do Eixo de Engrenagem HS (1)</v>
      </c>
      <c r="B244" t="s">
        <v>2904</v>
      </c>
      <c r="C244" s="10" t="s">
        <v>2905</v>
      </c>
      <c r="D244" t="s">
        <v>2906</v>
      </c>
      <c r="E244" t="s">
        <v>2907</v>
      </c>
      <c r="F244" t="s">
        <v>2873</v>
      </c>
      <c r="I244" t="s">
        <v>1772</v>
      </c>
      <c r="J244" t="s">
        <v>697</v>
      </c>
      <c r="K244" t="str">
        <f>VLOOKUP(Table326[[#This Row],[attribute_name EN2]],'Tradução Atributos'!$A$1:$B$67,2,0)</f>
        <v>Vibração - Mancal LA do Eixo de Engrenagem HS (1)</v>
      </c>
      <c r="L244" t="s">
        <v>2928</v>
      </c>
      <c r="M244" t="s">
        <v>2929</v>
      </c>
      <c r="N244" t="s">
        <v>1102</v>
      </c>
      <c r="O244" t="s">
        <v>1102</v>
      </c>
      <c r="P244" t="str">
        <f>_xlfn.CONCAT(Table326[[#This Row],[Equipamento]],Table326[[#This Row],[attribute_name]])</f>
        <v>FRADE-CAE-1340/1345 (LP/IP Compressor Trem 1)Vibração - Mancal LA do Eixo de Engrenagem HS (1)|Hi</v>
      </c>
      <c r="Q244" s="33">
        <v>56</v>
      </c>
      <c r="R244" s="88" t="s">
        <v>840</v>
      </c>
      <c r="S244">
        <v>1</v>
      </c>
      <c r="T244" s="52" t="s">
        <v>736</v>
      </c>
      <c r="U244" s="83"/>
      <c r="V244" t="str">
        <f t="shared" si="3"/>
        <v>subattribute</v>
      </c>
      <c r="W244" t="str">
        <f>TRIM(INDEX(_xlfn.TEXTSPLIT(Table326[[#This Row],[attribute_name PT (rascunho)]],"|"), 1,1))</f>
        <v>Vibração - Mancal LA do Eixo de Engrenagem HS (1)</v>
      </c>
      <c r="X244" t="str">
        <f>IFERROR(TRIM(INDEX(_xlfn.TEXTSPLIT(Table326[[#This Row],[attribute_name]],"|"), 1,2)), "")</f>
        <v>Hi</v>
      </c>
      <c r="Y244" t="b" cm="1">
        <f t="array" ref="Y244">IF(ISERROR(IF(Table326[[#This Row],[type]]="subattribute", VLOOKUP(Table326[[#This Row],[Template]]&amp;Table326[[#This Row],[parent_attribute]],_xlfn._xlws.FILTER(Table326[[#All],[concat]], Table326[[#All],[type]]="attribute"),1, FALSE), TRUE)), FALSE, TRUE)</f>
        <v>1</v>
      </c>
    </row>
    <row r="245" spans="1:25" ht="14.4" hidden="1" customHeight="1">
      <c r="A245" t="str">
        <f>Table326[[#This Row],[Template]]&amp;Table326[[#This Row],[parent_attribute]]</f>
        <v>Compressor Centrífugo BásicoVibração - Mancal LA do Eixo de Engrenagem HS (1)</v>
      </c>
      <c r="B245" t="s">
        <v>2904</v>
      </c>
      <c r="C245" s="10" t="s">
        <v>2905</v>
      </c>
      <c r="D245" t="s">
        <v>2906</v>
      </c>
      <c r="E245" t="s">
        <v>2907</v>
      </c>
      <c r="F245" t="s">
        <v>2873</v>
      </c>
      <c r="I245" t="s">
        <v>1773</v>
      </c>
      <c r="J245" t="s">
        <v>697</v>
      </c>
      <c r="K245" t="str">
        <f>VLOOKUP(Table326[[#This Row],[attribute_name EN2]],'Tradução Atributos'!$A$1:$B$67,2,0)</f>
        <v>Vibração - Mancal LA do Eixo de Engrenagem HS (1)</v>
      </c>
      <c r="L245" t="s">
        <v>2928</v>
      </c>
      <c r="M245" t="s">
        <v>2930</v>
      </c>
      <c r="N245" t="s">
        <v>1104</v>
      </c>
      <c r="O245" t="s">
        <v>1104</v>
      </c>
      <c r="P245" t="str">
        <f>_xlfn.CONCAT(Table326[[#This Row],[Equipamento]],Table326[[#This Row],[attribute_name]])</f>
        <v>FRADE-CAE-1340/1345 (LP/IP Compressor Trem 1)Vibração - Mancal LA do Eixo de Engrenagem HS (1)|HiHi</v>
      </c>
      <c r="Q245" s="33">
        <v>69</v>
      </c>
      <c r="R245" s="18" t="s">
        <v>840</v>
      </c>
      <c r="S245">
        <v>1</v>
      </c>
      <c r="T245" s="33" t="s">
        <v>736</v>
      </c>
      <c r="U245" s="10"/>
      <c r="V245" t="str">
        <f t="shared" si="3"/>
        <v>subattribute</v>
      </c>
      <c r="W245" t="str">
        <f>TRIM(INDEX(_xlfn.TEXTSPLIT(Table326[[#This Row],[attribute_name PT (rascunho)]],"|"), 1,1))</f>
        <v>Vibração - Mancal LA do Eixo de Engrenagem HS (1)</v>
      </c>
      <c r="X245" t="str">
        <f>IFERROR(TRIM(INDEX(_xlfn.TEXTSPLIT(Table326[[#This Row],[attribute_name]],"|"), 1,2)), "")</f>
        <v>HiHi</v>
      </c>
      <c r="Y245" t="b" cm="1">
        <f t="array" ref="Y245">IF(ISERROR(IF(Table326[[#This Row],[type]]="subattribute", VLOOKUP(Table326[[#This Row],[Template]]&amp;Table326[[#This Row],[parent_attribute]],_xlfn._xlws.FILTER(Table326[[#All],[concat]], Table326[[#All],[type]]="attribute"),1, FALSE), TRUE)), FALSE, TRUE)</f>
        <v>1</v>
      </c>
    </row>
    <row r="246" spans="1:25" ht="14.4" hidden="1" customHeight="1">
      <c r="A246" t="str">
        <f>Table326[[#This Row],[Template]]&amp;Table326[[#This Row],[parent_attribute]]</f>
        <v>Compressor Centrífugo BásicoVibração - Mancal LA do Eixo de Engrenagem HS (1)</v>
      </c>
      <c r="B246" t="s">
        <v>2904</v>
      </c>
      <c r="C246" s="10" t="s">
        <v>2905</v>
      </c>
      <c r="D246" t="s">
        <v>2906</v>
      </c>
      <c r="E246" t="s">
        <v>2907</v>
      </c>
      <c r="F246" t="s">
        <v>2873</v>
      </c>
      <c r="I246" t="s">
        <v>1774</v>
      </c>
      <c r="J246" t="s">
        <v>697</v>
      </c>
      <c r="K246" t="str">
        <f>VLOOKUP(Table326[[#This Row],[attribute_name EN2]],'Tradução Atributos'!$A$1:$B$67,2,0)</f>
        <v>Vibração - Mancal LA do Eixo de Engrenagem HS (1)</v>
      </c>
      <c r="L246" t="s">
        <v>2928</v>
      </c>
      <c r="M246" t="s">
        <v>2934</v>
      </c>
      <c r="N246" t="s">
        <v>1106</v>
      </c>
      <c r="O246" t="s">
        <v>3132</v>
      </c>
      <c r="P246" t="str">
        <f>_xlfn.CONCAT(Table326[[#This Row],[Equipamento]],Table326[[#This Row],[attribute_name]])</f>
        <v>FRADE-CAE-1340/1345 (LP/IP Compressor Trem 1)Vibração - Mancal LA do Eixo de Engrenagem HS (1)|Pre-alarm Hi</v>
      </c>
      <c r="Q246" s="33">
        <v>50.4</v>
      </c>
      <c r="R246" s="88" t="s">
        <v>840</v>
      </c>
      <c r="S246">
        <v>1</v>
      </c>
      <c r="T246" s="52" t="s">
        <v>736</v>
      </c>
      <c r="U246" s="83"/>
      <c r="V246" t="str">
        <f t="shared" si="3"/>
        <v>subattribute</v>
      </c>
      <c r="W246" t="str">
        <f>TRIM(INDEX(_xlfn.TEXTSPLIT(Table326[[#This Row],[attribute_name PT (rascunho)]],"|"), 1,1))</f>
        <v>Vibração - Mancal LA do Eixo de Engrenagem HS (1)</v>
      </c>
      <c r="X246" t="str">
        <f>IFERROR(TRIM(INDEX(_xlfn.TEXTSPLIT(Table326[[#This Row],[attribute_name]],"|"), 1,2)), "")</f>
        <v>Pre-alarm Hi</v>
      </c>
      <c r="Y246" t="b" cm="1">
        <f t="array" ref="Y246">IF(ISERROR(IF(Table326[[#This Row],[type]]="subattribute", VLOOKUP(Table326[[#This Row],[Template]]&amp;Table326[[#This Row],[parent_attribute]],_xlfn._xlws.FILTER(Table326[[#All],[concat]], Table326[[#All],[type]]="attribute"),1, FALSE), TRUE)), FALSE, TRUE)</f>
        <v>1</v>
      </c>
    </row>
    <row r="247" spans="1:25" ht="14.4" hidden="1" customHeight="1">
      <c r="A247" t="str">
        <f>Table326[[#This Row],[Template]]&amp;Table326[[#This Row],[parent_attribute]]</f>
        <v>Compressor Centrífugo BásicoVibração - Mancal LA do Eixo de Engrenagem HS (2)</v>
      </c>
      <c r="B247" t="s">
        <v>2904</v>
      </c>
      <c r="C247" s="10" t="s">
        <v>2905</v>
      </c>
      <c r="D247" t="s">
        <v>2906</v>
      </c>
      <c r="E247" t="s">
        <v>2907</v>
      </c>
      <c r="F247" t="s">
        <v>2873</v>
      </c>
      <c r="I247" t="s">
        <v>700</v>
      </c>
      <c r="J247" t="s">
        <v>700</v>
      </c>
      <c r="K247" t="str">
        <f>VLOOKUP(Table326[[#This Row],[attribute_name EN2]],'Tradução Atributos'!$A$1:$B$67,2,0)</f>
        <v>Vibração - Mancal LA do Eixo de Engrenagem HS (2)</v>
      </c>
      <c r="N247" t="s">
        <v>3133</v>
      </c>
      <c r="O247" t="s">
        <v>3133</v>
      </c>
      <c r="P247" t="str">
        <f>_xlfn.CONCAT(Table326[[#This Row],[Equipamento]],Table326[[#This Row],[attribute_name]])</f>
        <v>FRADE-CAE-1340/1345 (LP/IP Compressor Trem 1)Vibração - Mancal LA do Eixo de Engrenagem HS (2)</v>
      </c>
      <c r="Q247" s="10" t="s">
        <v>1775</v>
      </c>
      <c r="R247" s="18" t="s">
        <v>840</v>
      </c>
      <c r="S247">
        <v>1</v>
      </c>
      <c r="T247" s="33" t="s">
        <v>474</v>
      </c>
      <c r="U247" s="10" t="s">
        <v>475</v>
      </c>
      <c r="V247" t="str">
        <f t="shared" si="3"/>
        <v>attribute</v>
      </c>
      <c r="W247" t="str">
        <f>TRIM(INDEX(_xlfn.TEXTSPLIT(Table326[[#This Row],[attribute_name PT (rascunho)]],"|"), 1,1))</f>
        <v>Vibração - Mancal LA do Eixo de Engrenagem HS (2)</v>
      </c>
      <c r="X247" t="str">
        <f>IFERROR(TRIM(INDEX(_xlfn.TEXTSPLIT(Table326[[#This Row],[attribute_name]],"|"), 1,2)), "")</f>
        <v/>
      </c>
      <c r="Y247" t="b" cm="1">
        <f t="array" ref="Y247">IF(ISERROR(IF(Table326[[#This Row],[type]]="subattribute", VLOOKUP(Table326[[#This Row],[Template]]&amp;Table326[[#This Row],[parent_attribute]],_xlfn._xlws.FILTER(Table326[[#All],[concat]], Table326[[#All],[type]]="attribute"),1, FALSE), TRUE)), FALSE, TRUE)</f>
        <v>1</v>
      </c>
    </row>
    <row r="248" spans="1:25" ht="14.4" hidden="1" customHeight="1">
      <c r="A248" t="str">
        <f>Table326[[#This Row],[Template]]&amp;Table326[[#This Row],[parent_attribute]]</f>
        <v>Compressor Centrífugo BásicoVibração - Mancal LA do Eixo de Engrenagem HS (2)</v>
      </c>
      <c r="B248" t="s">
        <v>2904</v>
      </c>
      <c r="C248" s="10" t="s">
        <v>2905</v>
      </c>
      <c r="D248" t="s">
        <v>2906</v>
      </c>
      <c r="E248" t="s">
        <v>2907</v>
      </c>
      <c r="F248" t="s">
        <v>2873</v>
      </c>
      <c r="I248" t="s">
        <v>1776</v>
      </c>
      <c r="J248" t="s">
        <v>700</v>
      </c>
      <c r="K248" t="str">
        <f>VLOOKUP(Table326[[#This Row],[attribute_name EN2]],'Tradução Atributos'!$A$1:$B$67,2,0)</f>
        <v>Vibração - Mancal LA do Eixo de Engrenagem HS (2)</v>
      </c>
      <c r="L248" t="s">
        <v>2928</v>
      </c>
      <c r="M248" t="s">
        <v>2929</v>
      </c>
      <c r="N248" t="s">
        <v>1108</v>
      </c>
      <c r="O248" t="s">
        <v>1108</v>
      </c>
      <c r="P248" t="str">
        <f>_xlfn.CONCAT(Table326[[#This Row],[Equipamento]],Table326[[#This Row],[attribute_name]])</f>
        <v>FRADE-CAE-1340/1345 (LP/IP Compressor Trem 1)Vibração - Mancal LA do Eixo de Engrenagem HS (2)|Hi</v>
      </c>
      <c r="Q248" s="33">
        <v>56</v>
      </c>
      <c r="R248" s="88" t="s">
        <v>840</v>
      </c>
      <c r="S248">
        <v>1</v>
      </c>
      <c r="T248" s="52" t="s">
        <v>736</v>
      </c>
      <c r="U248" s="83"/>
      <c r="V248" t="str">
        <f t="shared" si="3"/>
        <v>subattribute</v>
      </c>
      <c r="W248" t="str">
        <f>TRIM(INDEX(_xlfn.TEXTSPLIT(Table326[[#This Row],[attribute_name PT (rascunho)]],"|"), 1,1))</f>
        <v>Vibração - Mancal LA do Eixo de Engrenagem HS (2)</v>
      </c>
      <c r="X248" t="str">
        <f>IFERROR(TRIM(INDEX(_xlfn.TEXTSPLIT(Table326[[#This Row],[attribute_name]],"|"), 1,2)), "")</f>
        <v>Hi</v>
      </c>
      <c r="Y248" t="b" cm="1">
        <f t="array" ref="Y248">IF(ISERROR(IF(Table326[[#This Row],[type]]="subattribute", VLOOKUP(Table326[[#This Row],[Template]]&amp;Table326[[#This Row],[parent_attribute]],_xlfn._xlws.FILTER(Table326[[#All],[concat]], Table326[[#All],[type]]="attribute"),1, FALSE), TRUE)), FALSE, TRUE)</f>
        <v>1</v>
      </c>
    </row>
    <row r="249" spans="1:25" ht="14.4" hidden="1" customHeight="1">
      <c r="A249" t="str">
        <f>Table326[[#This Row],[Template]]&amp;Table326[[#This Row],[parent_attribute]]</f>
        <v>Compressor Centrífugo BásicoVibração - Mancal LA do Eixo de Engrenagem HS (2)</v>
      </c>
      <c r="B249" t="s">
        <v>2904</v>
      </c>
      <c r="C249" s="10" t="s">
        <v>2905</v>
      </c>
      <c r="D249" t="s">
        <v>2906</v>
      </c>
      <c r="E249" t="s">
        <v>2907</v>
      </c>
      <c r="F249" t="s">
        <v>2873</v>
      </c>
      <c r="I249" t="s">
        <v>1777</v>
      </c>
      <c r="J249" t="s">
        <v>700</v>
      </c>
      <c r="K249" t="str">
        <f>VLOOKUP(Table326[[#This Row],[attribute_name EN2]],'Tradução Atributos'!$A$1:$B$67,2,0)</f>
        <v>Vibração - Mancal LA do Eixo de Engrenagem HS (2)</v>
      </c>
      <c r="L249" t="s">
        <v>2928</v>
      </c>
      <c r="M249" t="s">
        <v>2930</v>
      </c>
      <c r="N249" t="s">
        <v>1110</v>
      </c>
      <c r="O249" t="s">
        <v>1110</v>
      </c>
      <c r="P249" t="str">
        <f>_xlfn.CONCAT(Table326[[#This Row],[Equipamento]],Table326[[#This Row],[attribute_name]])</f>
        <v>FRADE-CAE-1340/1345 (LP/IP Compressor Trem 1)Vibração - Mancal LA do Eixo de Engrenagem HS (2)|HiHi</v>
      </c>
      <c r="Q249" s="33">
        <v>69</v>
      </c>
      <c r="R249" s="18" t="s">
        <v>840</v>
      </c>
      <c r="S249">
        <v>1</v>
      </c>
      <c r="T249" s="33" t="s">
        <v>736</v>
      </c>
      <c r="U249" s="10"/>
      <c r="V249" t="str">
        <f t="shared" si="3"/>
        <v>subattribute</v>
      </c>
      <c r="W249" t="str">
        <f>TRIM(INDEX(_xlfn.TEXTSPLIT(Table326[[#This Row],[attribute_name PT (rascunho)]],"|"), 1,1))</f>
        <v>Vibração - Mancal LA do Eixo de Engrenagem HS (2)</v>
      </c>
      <c r="X249" t="str">
        <f>IFERROR(TRIM(INDEX(_xlfn.TEXTSPLIT(Table326[[#This Row],[attribute_name]],"|"), 1,2)), "")</f>
        <v>HiHi</v>
      </c>
      <c r="Y249" t="b" cm="1">
        <f t="array" ref="Y249">IF(ISERROR(IF(Table326[[#This Row],[type]]="subattribute", VLOOKUP(Table326[[#This Row],[Template]]&amp;Table326[[#This Row],[parent_attribute]],_xlfn._xlws.FILTER(Table326[[#All],[concat]], Table326[[#All],[type]]="attribute"),1, FALSE), TRUE)), FALSE, TRUE)</f>
        <v>1</v>
      </c>
    </row>
    <row r="250" spans="1:25" ht="14.4" hidden="1" customHeight="1">
      <c r="A250" t="str">
        <f>Table326[[#This Row],[Template]]&amp;Table326[[#This Row],[parent_attribute]]</f>
        <v>Compressor Centrífugo BásicoVibração - Mancal LA do Eixo de Engrenagem HS (2)</v>
      </c>
      <c r="B250" t="s">
        <v>2904</v>
      </c>
      <c r="C250" s="10" t="s">
        <v>2905</v>
      </c>
      <c r="D250" t="s">
        <v>2906</v>
      </c>
      <c r="E250" t="s">
        <v>2907</v>
      </c>
      <c r="F250" t="s">
        <v>2873</v>
      </c>
      <c r="I250" t="s">
        <v>1778</v>
      </c>
      <c r="J250" t="s">
        <v>700</v>
      </c>
      <c r="K250" t="str">
        <f>VLOOKUP(Table326[[#This Row],[attribute_name EN2]],'Tradução Atributos'!$A$1:$B$67,2,0)</f>
        <v>Vibração - Mancal LA do Eixo de Engrenagem HS (2)</v>
      </c>
      <c r="L250" t="s">
        <v>2928</v>
      </c>
      <c r="M250" t="s">
        <v>2934</v>
      </c>
      <c r="N250" t="s">
        <v>1112</v>
      </c>
      <c r="O250" t="s">
        <v>3134</v>
      </c>
      <c r="P250" t="str">
        <f>_xlfn.CONCAT(Table326[[#This Row],[Equipamento]],Table326[[#This Row],[attribute_name]])</f>
        <v>FRADE-CAE-1340/1345 (LP/IP Compressor Trem 1)Vibração - Mancal LA do Eixo de Engrenagem HS (2)|Pre-alarm Hi</v>
      </c>
      <c r="Q250" s="33">
        <v>50.4</v>
      </c>
      <c r="R250" s="88" t="s">
        <v>840</v>
      </c>
      <c r="S250">
        <v>1</v>
      </c>
      <c r="T250" s="52" t="s">
        <v>736</v>
      </c>
      <c r="U250" s="83"/>
      <c r="V250" t="str">
        <f t="shared" si="3"/>
        <v>subattribute</v>
      </c>
      <c r="W250" t="str">
        <f>TRIM(INDEX(_xlfn.TEXTSPLIT(Table326[[#This Row],[attribute_name PT (rascunho)]],"|"), 1,1))</f>
        <v>Vibração - Mancal LA do Eixo de Engrenagem HS (2)</v>
      </c>
      <c r="X250" t="str">
        <f>IFERROR(TRIM(INDEX(_xlfn.TEXTSPLIT(Table326[[#This Row],[attribute_name]],"|"), 1,2)), "")</f>
        <v>Pre-alarm Hi</v>
      </c>
      <c r="Y250" t="b" cm="1">
        <f t="array" ref="Y250">IF(ISERROR(IF(Table326[[#This Row],[type]]="subattribute", VLOOKUP(Table326[[#This Row],[Template]]&amp;Table326[[#This Row],[parent_attribute]],_xlfn._xlws.FILTER(Table326[[#All],[concat]], Table326[[#All],[type]]="attribute"),1, FALSE), TRUE)), FALSE, TRUE)</f>
        <v>1</v>
      </c>
    </row>
    <row r="251" spans="1:25" ht="14.4" hidden="1" customHeight="1">
      <c r="A251" t="str">
        <f>Table326[[#This Row],[Template]]&amp;Table326[[#This Row],[parent_attribute]]</f>
        <v>Compressor Centrífugo BásicoVibração - Mancal LA do Eixo de Engrenagem LS (1)</v>
      </c>
      <c r="B251" t="s">
        <v>2904</v>
      </c>
      <c r="C251" s="10" t="s">
        <v>2905</v>
      </c>
      <c r="D251" t="s">
        <v>2906</v>
      </c>
      <c r="E251" t="s">
        <v>2907</v>
      </c>
      <c r="F251" t="s">
        <v>2873</v>
      </c>
      <c r="I251" t="s">
        <v>709</v>
      </c>
      <c r="J251" t="s">
        <v>709</v>
      </c>
      <c r="K251" t="str">
        <f>VLOOKUP(Table326[[#This Row],[attribute_name EN2]],'Tradução Atributos'!$A$1:$B$67,2,0)</f>
        <v>Vibração - Mancal LA do Eixo de Engrenagem LS (1)</v>
      </c>
      <c r="N251" t="s">
        <v>3135</v>
      </c>
      <c r="O251" t="s">
        <v>3135</v>
      </c>
      <c r="P251" t="str">
        <f>_xlfn.CONCAT(Table326[[#This Row],[Equipamento]],Table326[[#This Row],[attribute_name]])</f>
        <v>FRADE-CAE-1340/1345 (LP/IP Compressor Trem 1)Vibração - Mancal LA do Eixo de Engrenagem LS (1)</v>
      </c>
      <c r="Q251" s="10" t="s">
        <v>1785</v>
      </c>
      <c r="R251" s="18" t="s">
        <v>840</v>
      </c>
      <c r="S251">
        <v>1</v>
      </c>
      <c r="T251" s="33" t="s">
        <v>474</v>
      </c>
      <c r="U251" s="10" t="s">
        <v>475</v>
      </c>
      <c r="V251" t="str">
        <f t="shared" si="3"/>
        <v>attribute</v>
      </c>
      <c r="W251" t="str">
        <f>TRIM(INDEX(_xlfn.TEXTSPLIT(Table326[[#This Row],[attribute_name PT (rascunho)]],"|"), 1,1))</f>
        <v>Vibração - Mancal LA do Eixo de Engrenagem LS (1)</v>
      </c>
      <c r="X251" t="str">
        <f>IFERROR(TRIM(INDEX(_xlfn.TEXTSPLIT(Table326[[#This Row],[attribute_name]],"|"), 1,2)), "")</f>
        <v/>
      </c>
      <c r="Y251" t="b" cm="1">
        <f t="array" ref="Y251">IF(ISERROR(IF(Table326[[#This Row],[type]]="subattribute", VLOOKUP(Table326[[#This Row],[Template]]&amp;Table326[[#This Row],[parent_attribute]],_xlfn._xlws.FILTER(Table326[[#All],[concat]], Table326[[#All],[type]]="attribute"),1, FALSE), TRUE)), FALSE, TRUE)</f>
        <v>1</v>
      </c>
    </row>
    <row r="252" spans="1:25" ht="14.4" hidden="1" customHeight="1">
      <c r="A252" t="str">
        <f>Table326[[#This Row],[Template]]&amp;Table326[[#This Row],[parent_attribute]]</f>
        <v>Compressor Centrífugo BásicoVibração - Mancal LA do Eixo de Engrenagem LS (1)</v>
      </c>
      <c r="B252" t="s">
        <v>2904</v>
      </c>
      <c r="C252" s="10" t="s">
        <v>2905</v>
      </c>
      <c r="D252" t="s">
        <v>2906</v>
      </c>
      <c r="E252" t="s">
        <v>2907</v>
      </c>
      <c r="F252" t="s">
        <v>2873</v>
      </c>
      <c r="I252" t="s">
        <v>1786</v>
      </c>
      <c r="J252" t="s">
        <v>709</v>
      </c>
      <c r="K252" t="str">
        <f>VLOOKUP(Table326[[#This Row],[attribute_name EN2]],'Tradução Atributos'!$A$1:$B$67,2,0)</f>
        <v>Vibração - Mancal LA do Eixo de Engrenagem LS (1)</v>
      </c>
      <c r="L252" t="s">
        <v>2928</v>
      </c>
      <c r="M252" t="s">
        <v>2929</v>
      </c>
      <c r="N252" t="s">
        <v>1114</v>
      </c>
      <c r="O252" t="s">
        <v>1114</v>
      </c>
      <c r="P252" t="str">
        <f>_xlfn.CONCAT(Table326[[#This Row],[Equipamento]],Table326[[#This Row],[attribute_name]])</f>
        <v>FRADE-CAE-1340/1345 (LP/IP Compressor Trem 1)Vibração - Mancal LA do Eixo de Engrenagem LS (1)|Hi</v>
      </c>
      <c r="Q252" s="33">
        <v>119</v>
      </c>
      <c r="R252" s="88" t="s">
        <v>840</v>
      </c>
      <c r="S252">
        <v>1</v>
      </c>
      <c r="T252" s="52" t="s">
        <v>736</v>
      </c>
      <c r="U252" s="83"/>
      <c r="V252" t="str">
        <f t="shared" si="3"/>
        <v>subattribute</v>
      </c>
      <c r="W252" t="str">
        <f>TRIM(INDEX(_xlfn.TEXTSPLIT(Table326[[#This Row],[attribute_name PT (rascunho)]],"|"), 1,1))</f>
        <v>Vibração - Mancal LA do Eixo de Engrenagem LS (1)</v>
      </c>
      <c r="X252" t="str">
        <f>IFERROR(TRIM(INDEX(_xlfn.TEXTSPLIT(Table326[[#This Row],[attribute_name]],"|"), 1,2)), "")</f>
        <v>Hi</v>
      </c>
      <c r="Y252" t="b" cm="1">
        <f t="array" ref="Y252">IF(ISERROR(IF(Table326[[#This Row],[type]]="subattribute", VLOOKUP(Table326[[#This Row],[Template]]&amp;Table326[[#This Row],[parent_attribute]],_xlfn._xlws.FILTER(Table326[[#All],[concat]], Table326[[#All],[type]]="attribute"),1, FALSE), TRUE)), FALSE, TRUE)</f>
        <v>1</v>
      </c>
    </row>
    <row r="253" spans="1:25" ht="14.4" hidden="1" customHeight="1">
      <c r="A253" t="str">
        <f>Table326[[#This Row],[Template]]&amp;Table326[[#This Row],[parent_attribute]]</f>
        <v>Compressor Centrífugo BásicoVibração - Mancal LA do Eixo de Engrenagem LS (1)</v>
      </c>
      <c r="B253" t="s">
        <v>2904</v>
      </c>
      <c r="C253" s="10" t="s">
        <v>2905</v>
      </c>
      <c r="D253" t="s">
        <v>2906</v>
      </c>
      <c r="E253" t="s">
        <v>2907</v>
      </c>
      <c r="F253" t="s">
        <v>2873</v>
      </c>
      <c r="I253" t="s">
        <v>1787</v>
      </c>
      <c r="J253" t="s">
        <v>709</v>
      </c>
      <c r="K253" t="str">
        <f>VLOOKUP(Table326[[#This Row],[attribute_name EN2]],'Tradução Atributos'!$A$1:$B$67,2,0)</f>
        <v>Vibração - Mancal LA do Eixo de Engrenagem LS (1)</v>
      </c>
      <c r="L253" t="s">
        <v>2928</v>
      </c>
      <c r="M253" t="s">
        <v>2930</v>
      </c>
      <c r="N253" t="s">
        <v>1116</v>
      </c>
      <c r="O253" t="s">
        <v>1116</v>
      </c>
      <c r="P253" t="str">
        <f>_xlfn.CONCAT(Table326[[#This Row],[Equipamento]],Table326[[#This Row],[attribute_name]])</f>
        <v>FRADE-CAE-1340/1345 (LP/IP Compressor Trem 1)Vibração - Mancal LA do Eixo de Engrenagem LS (1)|HiHi</v>
      </c>
      <c r="Q253" s="33">
        <v>146</v>
      </c>
      <c r="R253" s="18" t="s">
        <v>840</v>
      </c>
      <c r="S253">
        <v>1</v>
      </c>
      <c r="T253" s="33" t="s">
        <v>736</v>
      </c>
      <c r="U253" s="10"/>
      <c r="V253" t="str">
        <f t="shared" si="3"/>
        <v>subattribute</v>
      </c>
      <c r="W253" t="str">
        <f>TRIM(INDEX(_xlfn.TEXTSPLIT(Table326[[#This Row],[attribute_name PT (rascunho)]],"|"), 1,1))</f>
        <v>Vibração - Mancal LA do Eixo de Engrenagem LS (1)</v>
      </c>
      <c r="X253" t="str">
        <f>IFERROR(TRIM(INDEX(_xlfn.TEXTSPLIT(Table326[[#This Row],[attribute_name]],"|"), 1,2)), "")</f>
        <v>HiHi</v>
      </c>
      <c r="Y253" t="b" cm="1">
        <f t="array" ref="Y253">IF(ISERROR(IF(Table326[[#This Row],[type]]="subattribute", VLOOKUP(Table326[[#This Row],[Template]]&amp;Table326[[#This Row],[parent_attribute]],_xlfn._xlws.FILTER(Table326[[#All],[concat]], Table326[[#All],[type]]="attribute"),1, FALSE), TRUE)), FALSE, TRUE)</f>
        <v>1</v>
      </c>
    </row>
    <row r="254" spans="1:25" ht="14.4" hidden="1" customHeight="1">
      <c r="A254" t="str">
        <f>Table326[[#This Row],[Template]]&amp;Table326[[#This Row],[parent_attribute]]</f>
        <v>Compressor Centrífugo BásicoVibração - Mancal LA do Eixo de Engrenagem LS (1)</v>
      </c>
      <c r="B254" t="s">
        <v>2904</v>
      </c>
      <c r="C254" s="10" t="s">
        <v>2905</v>
      </c>
      <c r="D254" t="s">
        <v>2906</v>
      </c>
      <c r="E254" t="s">
        <v>2907</v>
      </c>
      <c r="F254" t="s">
        <v>2873</v>
      </c>
      <c r="I254" t="s">
        <v>1788</v>
      </c>
      <c r="J254" t="s">
        <v>709</v>
      </c>
      <c r="K254" t="str">
        <f>VLOOKUP(Table326[[#This Row],[attribute_name EN2]],'Tradução Atributos'!$A$1:$B$67,2,0)</f>
        <v>Vibração - Mancal LA do Eixo de Engrenagem LS (1)</v>
      </c>
      <c r="L254" t="s">
        <v>2928</v>
      </c>
      <c r="M254" t="s">
        <v>2934</v>
      </c>
      <c r="N254" t="s">
        <v>1118</v>
      </c>
      <c r="O254" t="s">
        <v>3136</v>
      </c>
      <c r="P254" t="str">
        <f>_xlfn.CONCAT(Table326[[#This Row],[Equipamento]],Table326[[#This Row],[attribute_name]])</f>
        <v>FRADE-CAE-1340/1345 (LP/IP Compressor Trem 1)Vibração - Mancal LA do Eixo de Engrenagem LS (1)|Pre-alarm Hi</v>
      </c>
      <c r="Q254" s="33">
        <v>107.1</v>
      </c>
      <c r="R254" s="88" t="s">
        <v>840</v>
      </c>
      <c r="S254">
        <v>1</v>
      </c>
      <c r="T254" s="52" t="s">
        <v>736</v>
      </c>
      <c r="U254" s="83"/>
      <c r="V254" t="str">
        <f t="shared" si="3"/>
        <v>subattribute</v>
      </c>
      <c r="W254" t="str">
        <f>TRIM(INDEX(_xlfn.TEXTSPLIT(Table326[[#This Row],[attribute_name PT (rascunho)]],"|"), 1,1))</f>
        <v>Vibração - Mancal LA do Eixo de Engrenagem LS (1)</v>
      </c>
      <c r="X254" t="str">
        <f>IFERROR(TRIM(INDEX(_xlfn.TEXTSPLIT(Table326[[#This Row],[attribute_name]],"|"), 1,2)), "")</f>
        <v>Pre-alarm Hi</v>
      </c>
      <c r="Y254" t="b" cm="1">
        <f t="array" ref="Y254">IF(ISERROR(IF(Table326[[#This Row],[type]]="subattribute", VLOOKUP(Table326[[#This Row],[Template]]&amp;Table326[[#This Row],[parent_attribute]],_xlfn._xlws.FILTER(Table326[[#All],[concat]], Table326[[#All],[type]]="attribute"),1, FALSE), TRUE)), FALSE, TRUE)</f>
        <v>1</v>
      </c>
    </row>
    <row r="255" spans="1:25" ht="14.4" hidden="1" customHeight="1">
      <c r="A255" t="str">
        <f>Table326[[#This Row],[Template]]&amp;Table326[[#This Row],[parent_attribute]]</f>
        <v>Compressor Centrífugo BásicoVibração - Mancal LA do Eixo de Engrenagem LS (2)</v>
      </c>
      <c r="B255" t="s">
        <v>2904</v>
      </c>
      <c r="C255" s="10" t="s">
        <v>2905</v>
      </c>
      <c r="D255" t="s">
        <v>2906</v>
      </c>
      <c r="E255" t="s">
        <v>2907</v>
      </c>
      <c r="F255" t="s">
        <v>2873</v>
      </c>
      <c r="I255" t="s">
        <v>712</v>
      </c>
      <c r="J255" t="s">
        <v>712</v>
      </c>
      <c r="K255" t="str">
        <f>VLOOKUP(Table326[[#This Row],[attribute_name EN2]],'Tradução Atributos'!$A$1:$B$67,2,0)</f>
        <v>Vibração - Mancal LA do Eixo de Engrenagem LS (2)</v>
      </c>
      <c r="N255" t="s">
        <v>3137</v>
      </c>
      <c r="O255" t="s">
        <v>3137</v>
      </c>
      <c r="P255" t="str">
        <f>_xlfn.CONCAT(Table326[[#This Row],[Equipamento]],Table326[[#This Row],[attribute_name]])</f>
        <v>FRADE-CAE-1340/1345 (LP/IP Compressor Trem 1)Vibração - Mancal LA do Eixo de Engrenagem LS (2)</v>
      </c>
      <c r="Q255" s="10" t="s">
        <v>1789</v>
      </c>
      <c r="R255" s="18" t="s">
        <v>840</v>
      </c>
      <c r="S255">
        <v>1</v>
      </c>
      <c r="T255" s="33" t="s">
        <v>474</v>
      </c>
      <c r="U255" s="10" t="s">
        <v>475</v>
      </c>
      <c r="V255" t="str">
        <f t="shared" si="3"/>
        <v>attribute</v>
      </c>
      <c r="W255" t="str">
        <f>TRIM(INDEX(_xlfn.TEXTSPLIT(Table326[[#This Row],[attribute_name PT (rascunho)]],"|"), 1,1))</f>
        <v>Vibração - Mancal LA do Eixo de Engrenagem LS (2)</v>
      </c>
      <c r="X255" t="str">
        <f>IFERROR(TRIM(INDEX(_xlfn.TEXTSPLIT(Table326[[#This Row],[attribute_name]],"|"), 1,2)), "")</f>
        <v/>
      </c>
      <c r="Y255" t="b" cm="1">
        <f t="array" ref="Y255">IF(ISERROR(IF(Table326[[#This Row],[type]]="subattribute", VLOOKUP(Table326[[#This Row],[Template]]&amp;Table326[[#This Row],[parent_attribute]],_xlfn._xlws.FILTER(Table326[[#All],[concat]], Table326[[#All],[type]]="attribute"),1, FALSE), TRUE)), FALSE, TRUE)</f>
        <v>1</v>
      </c>
    </row>
    <row r="256" spans="1:25" ht="14.4" hidden="1" customHeight="1">
      <c r="A256" t="str">
        <f>Table326[[#This Row],[Template]]&amp;Table326[[#This Row],[parent_attribute]]</f>
        <v>Compressor Centrífugo BásicoVibração - Mancal LA do Eixo de Engrenagem LS (2)</v>
      </c>
      <c r="B256" t="s">
        <v>2904</v>
      </c>
      <c r="C256" s="10" t="s">
        <v>2905</v>
      </c>
      <c r="D256" t="s">
        <v>2906</v>
      </c>
      <c r="E256" t="s">
        <v>2907</v>
      </c>
      <c r="F256" t="s">
        <v>2873</v>
      </c>
      <c r="I256" t="s">
        <v>1790</v>
      </c>
      <c r="J256" t="s">
        <v>712</v>
      </c>
      <c r="K256" t="str">
        <f>VLOOKUP(Table326[[#This Row],[attribute_name EN2]],'Tradução Atributos'!$A$1:$B$67,2,0)</f>
        <v>Vibração - Mancal LA do Eixo de Engrenagem LS (2)</v>
      </c>
      <c r="L256" t="s">
        <v>2928</v>
      </c>
      <c r="M256" t="s">
        <v>2929</v>
      </c>
      <c r="N256" t="s">
        <v>1120</v>
      </c>
      <c r="O256" t="s">
        <v>1120</v>
      </c>
      <c r="P256" t="str">
        <f>_xlfn.CONCAT(Table326[[#This Row],[Equipamento]],Table326[[#This Row],[attribute_name]])</f>
        <v>FRADE-CAE-1340/1345 (LP/IP Compressor Trem 1)Vibração - Mancal LA do Eixo de Engrenagem LS (2)|Hi</v>
      </c>
      <c r="Q256" s="33">
        <v>119</v>
      </c>
      <c r="R256" s="88" t="s">
        <v>840</v>
      </c>
      <c r="S256">
        <v>1</v>
      </c>
      <c r="T256" s="52" t="s">
        <v>736</v>
      </c>
      <c r="U256" s="83"/>
      <c r="V256" t="str">
        <f t="shared" si="3"/>
        <v>subattribute</v>
      </c>
      <c r="W256" t="str">
        <f>TRIM(INDEX(_xlfn.TEXTSPLIT(Table326[[#This Row],[attribute_name PT (rascunho)]],"|"), 1,1))</f>
        <v>Vibração - Mancal LA do Eixo de Engrenagem LS (2)</v>
      </c>
      <c r="X256" t="str">
        <f>IFERROR(TRIM(INDEX(_xlfn.TEXTSPLIT(Table326[[#This Row],[attribute_name]],"|"), 1,2)), "")</f>
        <v>Hi</v>
      </c>
      <c r="Y256" t="b" cm="1">
        <f t="array" ref="Y256">IF(ISERROR(IF(Table326[[#This Row],[type]]="subattribute", VLOOKUP(Table326[[#This Row],[Template]]&amp;Table326[[#This Row],[parent_attribute]],_xlfn._xlws.FILTER(Table326[[#All],[concat]], Table326[[#All],[type]]="attribute"),1, FALSE), TRUE)), FALSE, TRUE)</f>
        <v>1</v>
      </c>
    </row>
    <row r="257" spans="1:25" ht="14.4" hidden="1" customHeight="1">
      <c r="A257" t="str">
        <f>Table326[[#This Row],[Template]]&amp;Table326[[#This Row],[parent_attribute]]</f>
        <v>Compressor Centrífugo BásicoVibração - Mancal LA do Eixo de Engrenagem LS (2)</v>
      </c>
      <c r="B257" t="s">
        <v>2904</v>
      </c>
      <c r="C257" s="10" t="s">
        <v>2905</v>
      </c>
      <c r="D257" t="s">
        <v>2906</v>
      </c>
      <c r="E257" t="s">
        <v>2907</v>
      </c>
      <c r="F257" t="s">
        <v>2873</v>
      </c>
      <c r="I257" t="s">
        <v>1791</v>
      </c>
      <c r="J257" t="s">
        <v>712</v>
      </c>
      <c r="K257" t="str">
        <f>VLOOKUP(Table326[[#This Row],[attribute_name EN2]],'Tradução Atributos'!$A$1:$B$67,2,0)</f>
        <v>Vibração - Mancal LA do Eixo de Engrenagem LS (2)</v>
      </c>
      <c r="L257" t="s">
        <v>2928</v>
      </c>
      <c r="M257" t="s">
        <v>2930</v>
      </c>
      <c r="N257" t="s">
        <v>1122</v>
      </c>
      <c r="O257" t="s">
        <v>1122</v>
      </c>
      <c r="P257" t="str">
        <f>_xlfn.CONCAT(Table326[[#This Row],[Equipamento]],Table326[[#This Row],[attribute_name]])</f>
        <v>FRADE-CAE-1340/1345 (LP/IP Compressor Trem 1)Vibração - Mancal LA do Eixo de Engrenagem LS (2)|HiHi</v>
      </c>
      <c r="Q257" s="33">
        <v>146</v>
      </c>
      <c r="R257" s="18" t="s">
        <v>840</v>
      </c>
      <c r="S257">
        <v>1</v>
      </c>
      <c r="T257" s="33" t="s">
        <v>736</v>
      </c>
      <c r="U257" s="10"/>
      <c r="V257" t="str">
        <f t="shared" si="3"/>
        <v>subattribute</v>
      </c>
      <c r="W257" t="str">
        <f>TRIM(INDEX(_xlfn.TEXTSPLIT(Table326[[#This Row],[attribute_name PT (rascunho)]],"|"), 1,1))</f>
        <v>Vibração - Mancal LA do Eixo de Engrenagem LS (2)</v>
      </c>
      <c r="X257" t="str">
        <f>IFERROR(TRIM(INDEX(_xlfn.TEXTSPLIT(Table326[[#This Row],[attribute_name]],"|"), 1,2)), "")</f>
        <v>HiHi</v>
      </c>
      <c r="Y257" t="b" cm="1">
        <f t="array" ref="Y257">IF(ISERROR(IF(Table326[[#This Row],[type]]="subattribute", VLOOKUP(Table326[[#This Row],[Template]]&amp;Table326[[#This Row],[parent_attribute]],_xlfn._xlws.FILTER(Table326[[#All],[concat]], Table326[[#All],[type]]="attribute"),1, FALSE), TRUE)), FALSE, TRUE)</f>
        <v>1</v>
      </c>
    </row>
    <row r="258" spans="1:25" ht="14.4" hidden="1" customHeight="1">
      <c r="A258" t="str">
        <f>Table326[[#This Row],[Template]]&amp;Table326[[#This Row],[parent_attribute]]</f>
        <v>Compressor Centrífugo BásicoVibração - Mancal LA do Eixo de Engrenagem LS (2)</v>
      </c>
      <c r="B258" t="s">
        <v>2904</v>
      </c>
      <c r="C258" s="10" t="s">
        <v>2905</v>
      </c>
      <c r="D258" t="s">
        <v>2906</v>
      </c>
      <c r="E258" t="s">
        <v>2907</v>
      </c>
      <c r="F258" t="s">
        <v>2873</v>
      </c>
      <c r="I258" t="s">
        <v>1792</v>
      </c>
      <c r="J258" t="s">
        <v>712</v>
      </c>
      <c r="K258" t="str">
        <f>VLOOKUP(Table326[[#This Row],[attribute_name EN2]],'Tradução Atributos'!$A$1:$B$67,2,0)</f>
        <v>Vibração - Mancal LA do Eixo de Engrenagem LS (2)</v>
      </c>
      <c r="L258" t="s">
        <v>2928</v>
      </c>
      <c r="M258" t="s">
        <v>2934</v>
      </c>
      <c r="N258" t="s">
        <v>1124</v>
      </c>
      <c r="O258" t="s">
        <v>3138</v>
      </c>
      <c r="P258" t="str">
        <f>_xlfn.CONCAT(Table326[[#This Row],[Equipamento]],Table326[[#This Row],[attribute_name]])</f>
        <v>FRADE-CAE-1340/1345 (LP/IP Compressor Trem 1)Vibração - Mancal LA do Eixo de Engrenagem LS (2)|Pre-alarm Hi</v>
      </c>
      <c r="Q258" s="33">
        <v>107.1</v>
      </c>
      <c r="R258" s="88" t="s">
        <v>840</v>
      </c>
      <c r="S258">
        <v>1</v>
      </c>
      <c r="T258" s="52" t="s">
        <v>736</v>
      </c>
      <c r="U258" s="83"/>
      <c r="V258" t="str">
        <f t="shared" ref="V258:V321" si="4">IFERROR(IF(FIND("|",N258),"subattribute", "attribute"), "attribute")</f>
        <v>subattribute</v>
      </c>
      <c r="W258" t="str">
        <f>TRIM(INDEX(_xlfn.TEXTSPLIT(Table326[[#This Row],[attribute_name PT (rascunho)]],"|"), 1,1))</f>
        <v>Vibração - Mancal LA do Eixo de Engrenagem LS (2)</v>
      </c>
      <c r="X258" t="str">
        <f>IFERROR(TRIM(INDEX(_xlfn.TEXTSPLIT(Table326[[#This Row],[attribute_name]],"|"), 1,2)), "")</f>
        <v>Pre-alarm Hi</v>
      </c>
      <c r="Y258" t="b" cm="1">
        <f t="array" ref="Y258">IF(ISERROR(IF(Table326[[#This Row],[type]]="subattribute", VLOOKUP(Table326[[#This Row],[Template]]&amp;Table326[[#This Row],[parent_attribute]],_xlfn._xlws.FILTER(Table326[[#All],[concat]], Table326[[#All],[type]]="attribute"),1, FALSE), TRUE)), FALSE, TRUE)</f>
        <v>1</v>
      </c>
    </row>
    <row r="259" spans="1:25" ht="14.4" hidden="1" customHeight="1">
      <c r="A259" t="str">
        <f>Table326[[#This Row],[Template]]&amp;Table326[[#This Row],[parent_attribute]]</f>
        <v>Compressor Centrífugo BásicoCorrente</v>
      </c>
      <c r="B259" t="s">
        <v>2904</v>
      </c>
      <c r="C259" s="10" t="s">
        <v>2905</v>
      </c>
      <c r="D259" t="s">
        <v>2906</v>
      </c>
      <c r="E259" t="s">
        <v>3139</v>
      </c>
      <c r="F259" s="10" t="s">
        <v>2877</v>
      </c>
      <c r="I259" t="s">
        <v>443</v>
      </c>
      <c r="J259" t="s">
        <v>443</v>
      </c>
      <c r="K259" t="str">
        <f>VLOOKUP(Table326[[#This Row],[attribute_name EN2]],'Tradução Atributos'!$A$1:$B$67,2,0)</f>
        <v>Corrente</v>
      </c>
      <c r="N259" t="s">
        <v>444</v>
      </c>
      <c r="O259" t="s">
        <v>444</v>
      </c>
      <c r="P259" t="str">
        <f>_xlfn.CONCAT(Table326[[#This Row],[Equipamento]],Table326[[#This Row],[attribute_name]])</f>
        <v>FRADE-CAE-1350 (HP Compressor Trem 1)Corrente</v>
      </c>
      <c r="Q259" t="s">
        <v>3140</v>
      </c>
      <c r="R259" s="14" t="s">
        <v>445</v>
      </c>
      <c r="S259">
        <v>1</v>
      </c>
      <c r="T259" s="33" t="s">
        <v>446</v>
      </c>
      <c r="U259" s="10" t="s">
        <v>447</v>
      </c>
      <c r="V259" t="str">
        <f t="shared" si="4"/>
        <v>attribute</v>
      </c>
      <c r="W259" t="str">
        <f>TRIM(INDEX(_xlfn.TEXTSPLIT(Table326[[#This Row],[attribute_name PT (rascunho)]],"|"), 1,1))</f>
        <v>Corrente</v>
      </c>
      <c r="X259" t="str">
        <f>IFERROR(TRIM(INDEX(_xlfn.TEXTSPLIT(Table326[[#This Row],[attribute_name]],"|"), 1,2)), "")</f>
        <v/>
      </c>
      <c r="Y259" t="b" cm="1">
        <f t="array" ref="Y259">IF(ISERROR(IF(Table326[[#This Row],[type]]="subattribute", VLOOKUP(Table326[[#This Row],[Template]]&amp;Table326[[#This Row],[parent_attribute]],_xlfn._xlws.FILTER(Table326[[#All],[concat]], Table326[[#All],[type]]="attribute"),1, FALSE), TRUE)), FALSE, TRUE)</f>
        <v>1</v>
      </c>
    </row>
    <row r="260" spans="1:25" ht="14.4" hidden="1" customHeight="1">
      <c r="A260" t="str">
        <f>Table326[[#This Row],[Template]]&amp;Table326[[#This Row],[parent_attribute]]</f>
        <v>Compressor Centrífugo BásicoDelta de Pressão - Filtro de Sucção</v>
      </c>
      <c r="B260" t="s">
        <v>2904</v>
      </c>
      <c r="C260" s="10" t="s">
        <v>2905</v>
      </c>
      <c r="D260" t="s">
        <v>2906</v>
      </c>
      <c r="E260" t="s">
        <v>3139</v>
      </c>
      <c r="F260" s="10" t="s">
        <v>2877</v>
      </c>
      <c r="I260" s="10" t="s">
        <v>3141</v>
      </c>
      <c r="N260" t="s">
        <v>3142</v>
      </c>
      <c r="O260" s="10" t="s">
        <v>3142</v>
      </c>
      <c r="P260" t="str">
        <f>_xlfn.CONCAT(Table326[[#This Row],[Equipamento]],Table326[[#This Row],[attribute_name]])</f>
        <v>FRADE-CAE-1350 (HP Compressor Trem 1)Delta de Pressão - Filtro de Sucção</v>
      </c>
      <c r="Q260" s="33" t="s">
        <v>3143</v>
      </c>
      <c r="R260" s="14" t="s">
        <v>194</v>
      </c>
      <c r="S260">
        <v>1</v>
      </c>
      <c r="T260" s="33" t="s">
        <v>530</v>
      </c>
      <c r="U260" s="10" t="s">
        <v>531</v>
      </c>
      <c r="V260" t="str">
        <f t="shared" si="4"/>
        <v>attribute</v>
      </c>
      <c r="W260" t="str">
        <f>TRIM(INDEX(_xlfn.TEXTSPLIT(Table326[[#This Row],[attribute_name PT (rascunho)]],"|"), 1,1))</f>
        <v>Delta de Pressão - Filtro de Sucção</v>
      </c>
      <c r="X260" t="str">
        <f>IFERROR(TRIM(INDEX(_xlfn.TEXTSPLIT(Table326[[#This Row],[attribute_name]],"|"), 1,2)), "")</f>
        <v/>
      </c>
      <c r="Y260" t="b" cm="1">
        <f t="array" ref="Y260">IF(ISERROR(IF(Table326[[#This Row],[type]]="subattribute", VLOOKUP(Table326[[#This Row],[Template]]&amp;Table326[[#This Row],[parent_attribute]],_xlfn._xlws.FILTER(Table326[[#All],[concat]], Table326[[#All],[type]]="attribute"),1, FALSE), TRUE)), FALSE, TRUE)</f>
        <v>1</v>
      </c>
    </row>
    <row r="261" spans="1:25" ht="14.4" hidden="1" customHeight="1">
      <c r="A261" t="str">
        <f>Table326[[#This Row],[Template]]&amp;Table326[[#This Row],[parent_attribute]]</f>
        <v>Compressor Centrífugo BásicoDelta de Pressão - Filtro de Sucção</v>
      </c>
      <c r="B261" t="s">
        <v>2904</v>
      </c>
      <c r="C261" s="10" t="s">
        <v>2905</v>
      </c>
      <c r="D261" t="s">
        <v>2906</v>
      </c>
      <c r="E261" t="s">
        <v>3139</v>
      </c>
      <c r="F261" s="10" t="s">
        <v>2877</v>
      </c>
      <c r="I261" s="79" t="s">
        <v>3144</v>
      </c>
      <c r="N261" t="s">
        <v>3145</v>
      </c>
      <c r="O261" s="10" t="s">
        <v>3145</v>
      </c>
      <c r="P261" t="str">
        <f>_xlfn.CONCAT(Table326[[#This Row],[Equipamento]],Table326[[#This Row],[attribute_name]])</f>
        <v>FRADE-CAE-1350 (HP Compressor Trem 1)Delta de Pressão - Filtro de Sucção|Hi</v>
      </c>
      <c r="Q261" s="33">
        <v>40</v>
      </c>
      <c r="R261" s="14" t="s">
        <v>194</v>
      </c>
      <c r="S261">
        <v>1</v>
      </c>
      <c r="T261" s="33" t="s">
        <v>530</v>
      </c>
      <c r="U261" s="10" t="s">
        <v>531</v>
      </c>
      <c r="V261" t="str">
        <f t="shared" si="4"/>
        <v>subattribute</v>
      </c>
      <c r="W261" t="str">
        <f>TRIM(INDEX(_xlfn.TEXTSPLIT(Table326[[#This Row],[attribute_name PT (rascunho)]],"|"), 1,1))</f>
        <v>Delta de Pressão - Filtro de Sucção</v>
      </c>
      <c r="X261" t="str">
        <f>IFERROR(TRIM(INDEX(_xlfn.TEXTSPLIT(Table326[[#This Row],[attribute_name]],"|"), 1,2)), "")</f>
        <v>Hi</v>
      </c>
      <c r="Y261" t="b" cm="1">
        <f t="array" ref="Y261">IF(ISERROR(IF(Table326[[#This Row],[type]]="subattribute", VLOOKUP(Table326[[#This Row],[Template]]&amp;Table326[[#This Row],[parent_attribute]],_xlfn._xlws.FILTER(Table326[[#All],[concat]], Table326[[#All],[type]]="attribute"),1, FALSE), TRUE)), FALSE, TRUE)</f>
        <v>1</v>
      </c>
    </row>
    <row r="262" spans="1:25" ht="14.4" hidden="1" customHeight="1">
      <c r="A262" t="str">
        <f>Table326[[#This Row],[Template]]&amp;Table326[[#This Row],[parent_attribute]]</f>
        <v>Compressor Centrífugo BásicoDelta de Pressão - Filtro de Sucção</v>
      </c>
      <c r="B262" t="s">
        <v>2904</v>
      </c>
      <c r="C262" s="10" t="s">
        <v>2905</v>
      </c>
      <c r="D262" t="s">
        <v>2906</v>
      </c>
      <c r="E262" t="s">
        <v>3139</v>
      </c>
      <c r="F262" s="10" t="s">
        <v>2877</v>
      </c>
      <c r="I262" s="79" t="s">
        <v>3146</v>
      </c>
      <c r="N262" t="s">
        <v>3147</v>
      </c>
      <c r="O262" s="10" t="s">
        <v>3147</v>
      </c>
      <c r="P262" t="str">
        <f>_xlfn.CONCAT(Table326[[#This Row],[Equipamento]],Table326[[#This Row],[attribute_name]])</f>
        <v>FRADE-CAE-1350 (HP Compressor Trem 1)Delta de Pressão - Filtro de Sucção|HiHi</v>
      </c>
      <c r="Q262" s="33"/>
      <c r="R262" s="14" t="s">
        <v>194</v>
      </c>
      <c r="S262">
        <v>1</v>
      </c>
      <c r="T262" s="33" t="s">
        <v>530</v>
      </c>
      <c r="U262" s="10" t="s">
        <v>531</v>
      </c>
      <c r="V262" t="str">
        <f t="shared" si="4"/>
        <v>subattribute</v>
      </c>
      <c r="W262" t="str">
        <f>TRIM(INDEX(_xlfn.TEXTSPLIT(Table326[[#This Row],[attribute_name PT (rascunho)]],"|"), 1,1))</f>
        <v>Delta de Pressão - Filtro de Sucção</v>
      </c>
      <c r="X262" t="str">
        <f>IFERROR(TRIM(INDEX(_xlfn.TEXTSPLIT(Table326[[#This Row],[attribute_name]],"|"), 1,2)), "")</f>
        <v>HiHi</v>
      </c>
      <c r="Y262" t="b" cm="1">
        <f t="array" ref="Y262">IF(ISERROR(IF(Table326[[#This Row],[type]]="subattribute", VLOOKUP(Table326[[#This Row],[Template]]&amp;Table326[[#This Row],[parent_attribute]],_xlfn._xlws.FILTER(Table326[[#All],[concat]], Table326[[#All],[type]]="attribute"),1, FALSE), TRUE)), FALSE, TRUE)</f>
        <v>1</v>
      </c>
    </row>
    <row r="263" spans="1:25" ht="14.4" hidden="1" customHeight="1">
      <c r="A263" t="str">
        <f>Table326[[#This Row],[Template]]&amp;Table326[[#This Row],[parent_attribute]]</f>
        <v>Compressor Centrífugo BásicoDelta de Pressão - Filtro de Sucção</v>
      </c>
      <c r="B263" t="s">
        <v>2904</v>
      </c>
      <c r="C263" s="10" t="s">
        <v>2905</v>
      </c>
      <c r="D263" t="s">
        <v>2906</v>
      </c>
      <c r="E263" t="s">
        <v>3139</v>
      </c>
      <c r="F263" s="10" t="s">
        <v>2877</v>
      </c>
      <c r="I263" s="79" t="s">
        <v>3148</v>
      </c>
      <c r="N263" t="s">
        <v>3149</v>
      </c>
      <c r="O263" s="10" t="s">
        <v>3150</v>
      </c>
      <c r="P263" t="str">
        <f>_xlfn.CONCAT(Table326[[#This Row],[Equipamento]],Table326[[#This Row],[attribute_name]])</f>
        <v>FRADE-CAE-1350 (HP Compressor Trem 1)Delta de Pressão - Filtro de Sucção|Pre-alarm Hi</v>
      </c>
      <c r="Q263" s="10">
        <v>36</v>
      </c>
      <c r="R263" s="14" t="s">
        <v>194</v>
      </c>
      <c r="S263">
        <v>1</v>
      </c>
      <c r="T263" s="33" t="s">
        <v>530</v>
      </c>
      <c r="U263" s="10" t="s">
        <v>531</v>
      </c>
      <c r="V263" t="str">
        <f t="shared" si="4"/>
        <v>subattribute</v>
      </c>
      <c r="W263" t="str">
        <f>TRIM(INDEX(_xlfn.TEXTSPLIT(Table326[[#This Row],[attribute_name PT (rascunho)]],"|"), 1,1))</f>
        <v>Delta de Pressão - Filtro de Sucção</v>
      </c>
      <c r="X263" t="str">
        <f>IFERROR(TRIM(INDEX(_xlfn.TEXTSPLIT(Table326[[#This Row],[attribute_name]],"|"), 1,2)), "")</f>
        <v>Pre-alarm Hi</v>
      </c>
      <c r="Y263" t="b" cm="1">
        <f t="array" ref="Y263">IF(ISERROR(IF(Table326[[#This Row],[type]]="subattribute", VLOOKUP(Table326[[#This Row],[Template]]&amp;Table326[[#This Row],[parent_attribute]],_xlfn._xlws.FILTER(Table326[[#All],[concat]], Table326[[#All],[type]]="attribute"),1, FALSE), TRUE)), FALSE, TRUE)</f>
        <v>1</v>
      </c>
    </row>
    <row r="264" spans="1:25" ht="14.4" hidden="1" customHeight="1">
      <c r="A264" t="str">
        <f>Table326[[#This Row],[Template]]&amp;Table326[[#This Row],[parent_attribute]]</f>
        <v>Compressor Centrífugo BásicoDeslocamento Axial - Caixa de Engrenagens (1)</v>
      </c>
      <c r="B264" t="s">
        <v>2904</v>
      </c>
      <c r="C264" s="10" t="s">
        <v>2905</v>
      </c>
      <c r="D264" t="s">
        <v>2906</v>
      </c>
      <c r="E264" t="s">
        <v>3139</v>
      </c>
      <c r="F264" s="10" t="s">
        <v>2877</v>
      </c>
      <c r="I264" t="s">
        <v>9</v>
      </c>
      <c r="J264" t="s">
        <v>9</v>
      </c>
      <c r="K264" t="str">
        <f>VLOOKUP(Table326[[#This Row],[attribute_name EN2]],'Tradução Atributos'!$A$1:$B$67,2,0)</f>
        <v>Deslocamento Axial - Caixa de Engrenagens (1)</v>
      </c>
      <c r="N264" t="s">
        <v>611</v>
      </c>
      <c r="O264" t="s">
        <v>611</v>
      </c>
      <c r="P264" t="str">
        <f>_xlfn.CONCAT(Table326[[#This Row],[Equipamento]],Table326[[#This Row],[attribute_name]])</f>
        <v>FRADE-CAE-1350 (HP Compressor Trem 1)Deslocamento Axial - Caixa de Engrenagens (1)</v>
      </c>
      <c r="Q264" s="32" t="s">
        <v>3151</v>
      </c>
      <c r="R264" s="14" t="s">
        <v>13</v>
      </c>
      <c r="S264">
        <v>1</v>
      </c>
      <c r="T264" s="33" t="s">
        <v>474</v>
      </c>
      <c r="U264" s="10" t="s">
        <v>475</v>
      </c>
      <c r="V264" t="str">
        <f t="shared" si="4"/>
        <v>attribute</v>
      </c>
      <c r="W264" t="str">
        <f>TRIM(INDEX(_xlfn.TEXTSPLIT(Table326[[#This Row],[attribute_name PT (rascunho)]],"|"), 1,1))</f>
        <v>Deslocamento Axial - Caixa de Engrenagens (1)</v>
      </c>
      <c r="X264" t="str">
        <f>IFERROR(TRIM(INDEX(_xlfn.TEXTSPLIT(Table326[[#This Row],[attribute_name]],"|"), 1,2)), "")</f>
        <v/>
      </c>
      <c r="Y264" t="b" cm="1">
        <f t="array" ref="Y264">IF(ISERROR(IF(Table326[[#This Row],[type]]="subattribute", VLOOKUP(Table326[[#This Row],[Template]]&amp;Table326[[#This Row],[parent_attribute]],_xlfn._xlws.FILTER(Table326[[#All],[concat]], Table326[[#All],[type]]="attribute"),1, FALSE), TRUE)), FALSE, TRUE)</f>
        <v>1</v>
      </c>
    </row>
    <row r="265" spans="1:25" ht="14.4" hidden="1" customHeight="1">
      <c r="A265" t="str">
        <f>Table326[[#This Row],[Template]]&amp;Table326[[#This Row],[parent_attribute]]</f>
        <v>Compressor Centrífugo BásicoDeslocamento Axial - Caixa de Engrenagens (1)</v>
      </c>
      <c r="B265" t="s">
        <v>2904</v>
      </c>
      <c r="C265" s="10" t="s">
        <v>2905</v>
      </c>
      <c r="D265" t="s">
        <v>2906</v>
      </c>
      <c r="E265" t="s">
        <v>3139</v>
      </c>
      <c r="F265" s="10" t="s">
        <v>2877</v>
      </c>
      <c r="I265" t="s">
        <v>1194</v>
      </c>
      <c r="J265" t="s">
        <v>9</v>
      </c>
      <c r="K265" t="str">
        <f>VLOOKUP(Table326[[#This Row],[attribute_name EN2]],'Tradução Atributos'!$A$1:$B$67,2,0)</f>
        <v>Deslocamento Axial - Caixa de Engrenagens (1)</v>
      </c>
      <c r="L265" t="s">
        <v>2928</v>
      </c>
      <c r="M265" t="s">
        <v>2929</v>
      </c>
      <c r="N265" t="s">
        <v>882</v>
      </c>
      <c r="O265" t="s">
        <v>882</v>
      </c>
      <c r="P265" t="str">
        <f>_xlfn.CONCAT(Table326[[#This Row],[Equipamento]],Table326[[#This Row],[attribute_name]])</f>
        <v>FRADE-CAE-1350 (HP Compressor Trem 1)Deslocamento Axial - Caixa de Engrenagens (1)|Hi</v>
      </c>
      <c r="Q265" s="32">
        <v>0.6</v>
      </c>
      <c r="R265" s="14" t="s">
        <v>13</v>
      </c>
      <c r="S265">
        <v>1</v>
      </c>
      <c r="T265" s="33" t="s">
        <v>736</v>
      </c>
      <c r="U265" s="10"/>
      <c r="V265" t="str">
        <f t="shared" si="4"/>
        <v>subattribute</v>
      </c>
      <c r="W265" t="str">
        <f>TRIM(INDEX(_xlfn.TEXTSPLIT(Table326[[#This Row],[attribute_name PT (rascunho)]],"|"), 1,1))</f>
        <v>Deslocamento Axial - Caixa de Engrenagens (1)</v>
      </c>
      <c r="X265" t="str">
        <f>IFERROR(TRIM(INDEX(_xlfn.TEXTSPLIT(Table326[[#This Row],[attribute_name]],"|"), 1,2)), "")</f>
        <v>Hi</v>
      </c>
      <c r="Y265" t="b" cm="1">
        <f t="array" ref="Y265">IF(ISERROR(IF(Table326[[#This Row],[type]]="subattribute", VLOOKUP(Table326[[#This Row],[Template]]&amp;Table326[[#This Row],[parent_attribute]],_xlfn._xlws.FILTER(Table326[[#All],[concat]], Table326[[#All],[type]]="attribute"),1, FALSE), TRUE)), FALSE, TRUE)</f>
        <v>1</v>
      </c>
    </row>
    <row r="266" spans="1:25" ht="14.4" hidden="1" customHeight="1">
      <c r="A266" t="str">
        <f>Table326[[#This Row],[Template]]&amp;Table326[[#This Row],[parent_attribute]]</f>
        <v>Compressor Centrífugo BásicoDeslocamento Axial - Caixa de Engrenagens (1)</v>
      </c>
      <c r="B266" t="s">
        <v>2904</v>
      </c>
      <c r="C266" s="10" t="s">
        <v>2905</v>
      </c>
      <c r="D266" t="s">
        <v>2906</v>
      </c>
      <c r="E266" t="s">
        <v>3139</v>
      </c>
      <c r="F266" s="10" t="s">
        <v>2877</v>
      </c>
      <c r="I266" t="s">
        <v>1195</v>
      </c>
      <c r="J266" t="s">
        <v>9</v>
      </c>
      <c r="K266" t="str">
        <f>VLOOKUP(Table326[[#This Row],[attribute_name EN2]],'Tradução Atributos'!$A$1:$B$67,2,0)</f>
        <v>Deslocamento Axial - Caixa de Engrenagens (1)</v>
      </c>
      <c r="L266" t="s">
        <v>2928</v>
      </c>
      <c r="M266" t="s">
        <v>2930</v>
      </c>
      <c r="N266" t="s">
        <v>884</v>
      </c>
      <c r="O266" t="s">
        <v>884</v>
      </c>
      <c r="P266" t="str">
        <f>_xlfn.CONCAT(Table326[[#This Row],[Equipamento]],Table326[[#This Row],[attribute_name]])</f>
        <v>FRADE-CAE-1350 (HP Compressor Trem 1)Deslocamento Axial - Caixa de Engrenagens (1)|HiHi</v>
      </c>
      <c r="Q266" s="32">
        <v>0.7</v>
      </c>
      <c r="R266" s="14" t="s">
        <v>13</v>
      </c>
      <c r="S266">
        <v>1</v>
      </c>
      <c r="T266" s="33" t="s">
        <v>736</v>
      </c>
      <c r="U266" s="10"/>
      <c r="V266" t="str">
        <f t="shared" si="4"/>
        <v>subattribute</v>
      </c>
      <c r="W266" t="str">
        <f>TRIM(INDEX(_xlfn.TEXTSPLIT(Table326[[#This Row],[attribute_name PT (rascunho)]],"|"), 1,1))</f>
        <v>Deslocamento Axial - Caixa de Engrenagens (1)</v>
      </c>
      <c r="X266" t="str">
        <f>IFERROR(TRIM(INDEX(_xlfn.TEXTSPLIT(Table326[[#This Row],[attribute_name]],"|"), 1,2)), "")</f>
        <v>HiHi</v>
      </c>
      <c r="Y266" t="b" cm="1">
        <f t="array" ref="Y266">IF(ISERROR(IF(Table326[[#This Row],[type]]="subattribute", VLOOKUP(Table326[[#This Row],[Template]]&amp;Table326[[#This Row],[parent_attribute]],_xlfn._xlws.FILTER(Table326[[#All],[concat]], Table326[[#All],[type]]="attribute"),1, FALSE), TRUE)), FALSE, TRUE)</f>
        <v>1</v>
      </c>
    </row>
    <row r="267" spans="1:25" ht="14.4" hidden="1" customHeight="1">
      <c r="A267" t="str">
        <f>Table326[[#This Row],[Template]]&amp;Table326[[#This Row],[parent_attribute]]</f>
        <v>Compressor Centrífugo BásicoDeslocamento Axial - Caixa de Engrenagens (1)</v>
      </c>
      <c r="B267" t="s">
        <v>2904</v>
      </c>
      <c r="C267" s="10" t="s">
        <v>2905</v>
      </c>
      <c r="D267" t="s">
        <v>2906</v>
      </c>
      <c r="E267" t="s">
        <v>3139</v>
      </c>
      <c r="F267" s="10" t="s">
        <v>2877</v>
      </c>
      <c r="I267" t="s">
        <v>1196</v>
      </c>
      <c r="J267" t="s">
        <v>9</v>
      </c>
      <c r="K267" t="str">
        <f>VLOOKUP(Table326[[#This Row],[attribute_name EN2]],'Tradução Atributos'!$A$1:$B$67,2,0)</f>
        <v>Deslocamento Axial - Caixa de Engrenagens (1)</v>
      </c>
      <c r="L267" t="s">
        <v>2928</v>
      </c>
      <c r="M267" t="s">
        <v>2931</v>
      </c>
      <c r="N267" t="s">
        <v>886</v>
      </c>
      <c r="O267" t="s">
        <v>886</v>
      </c>
      <c r="P267" t="str">
        <f>_xlfn.CONCAT(Table326[[#This Row],[Equipamento]],Table326[[#This Row],[attribute_name]])</f>
        <v>FRADE-CAE-1350 (HP Compressor Trem 1)Deslocamento Axial - Caixa de Engrenagens (1)|Lo</v>
      </c>
      <c r="Q267" s="10">
        <v>-0.6</v>
      </c>
      <c r="R267" s="14" t="s">
        <v>13</v>
      </c>
      <c r="S267">
        <v>1</v>
      </c>
      <c r="T267" s="33" t="s">
        <v>736</v>
      </c>
      <c r="U267" s="10"/>
      <c r="V267" t="str">
        <f t="shared" si="4"/>
        <v>subattribute</v>
      </c>
      <c r="W267" t="str">
        <f>TRIM(INDEX(_xlfn.TEXTSPLIT(Table326[[#This Row],[attribute_name PT (rascunho)]],"|"), 1,1))</f>
        <v>Deslocamento Axial - Caixa de Engrenagens (1)</v>
      </c>
      <c r="X267" t="str">
        <f>IFERROR(TRIM(INDEX(_xlfn.TEXTSPLIT(Table326[[#This Row],[attribute_name]],"|"), 1,2)), "")</f>
        <v>Lo</v>
      </c>
      <c r="Y267" t="b" cm="1">
        <f t="array" ref="Y267">IF(ISERROR(IF(Table326[[#This Row],[type]]="subattribute", VLOOKUP(Table326[[#This Row],[Template]]&amp;Table326[[#This Row],[parent_attribute]],_xlfn._xlws.FILTER(Table326[[#All],[concat]], Table326[[#All],[type]]="attribute"),1, FALSE), TRUE)), FALSE, TRUE)</f>
        <v>1</v>
      </c>
    </row>
    <row r="268" spans="1:25" ht="14.4" hidden="1" customHeight="1">
      <c r="A268" t="str">
        <f>Table326[[#This Row],[Template]]&amp;Table326[[#This Row],[parent_attribute]]</f>
        <v>Compressor Centrífugo BásicoDeslocamento Axial - Caixa de Engrenagens (1)</v>
      </c>
      <c r="B268" t="s">
        <v>2904</v>
      </c>
      <c r="C268" s="10" t="s">
        <v>2905</v>
      </c>
      <c r="D268" t="s">
        <v>2906</v>
      </c>
      <c r="E268" t="s">
        <v>3139</v>
      </c>
      <c r="F268" s="10" t="s">
        <v>2877</v>
      </c>
      <c r="I268" t="s">
        <v>1197</v>
      </c>
      <c r="J268" t="s">
        <v>9</v>
      </c>
      <c r="K268" t="str">
        <f>VLOOKUP(Table326[[#This Row],[attribute_name EN2]],'Tradução Atributos'!$A$1:$B$67,2,0)</f>
        <v>Deslocamento Axial - Caixa de Engrenagens (1)</v>
      </c>
      <c r="L268" t="s">
        <v>2928</v>
      </c>
      <c r="M268" t="s">
        <v>2932</v>
      </c>
      <c r="N268" t="s">
        <v>2933</v>
      </c>
      <c r="O268" t="s">
        <v>2933</v>
      </c>
      <c r="P268" t="str">
        <f>_xlfn.CONCAT(Table326[[#This Row],[Equipamento]],Table326[[#This Row],[attribute_name]])</f>
        <v>FRADE-CAE-1350 (HP Compressor Trem 1)Deslocamento Axial - Caixa de Engrenagens (1)|LoLo</v>
      </c>
      <c r="Q268" s="33">
        <v>-0.7</v>
      </c>
      <c r="R268" s="32" t="s">
        <v>13</v>
      </c>
      <c r="S268">
        <v>1</v>
      </c>
      <c r="T268" s="33" t="s">
        <v>736</v>
      </c>
      <c r="U268" s="10"/>
      <c r="V268" t="str">
        <f t="shared" si="4"/>
        <v>subattribute</v>
      </c>
      <c r="W268" t="str">
        <f>TRIM(INDEX(_xlfn.TEXTSPLIT(Table326[[#This Row],[attribute_name PT (rascunho)]],"|"), 1,1))</f>
        <v>Deslocamento Axial - Caixa de Engrenagens (1)</v>
      </c>
      <c r="X268" t="str">
        <f>IFERROR(TRIM(INDEX(_xlfn.TEXTSPLIT(Table326[[#This Row],[attribute_name]],"|"), 1,2)), "")</f>
        <v>LoLo</v>
      </c>
      <c r="Y268" t="b" cm="1">
        <f t="array" ref="Y268">IF(ISERROR(IF(Table326[[#This Row],[type]]="subattribute", VLOOKUP(Table326[[#This Row],[Template]]&amp;Table326[[#This Row],[parent_attribute]],_xlfn._xlws.FILTER(Table326[[#All],[concat]], Table326[[#All],[type]]="attribute"),1, FALSE), TRUE)), FALSE, TRUE)</f>
        <v>1</v>
      </c>
    </row>
    <row r="269" spans="1:25" ht="14.4" hidden="1" customHeight="1">
      <c r="A269" t="str">
        <f>Table326[[#This Row],[Template]]&amp;Table326[[#This Row],[parent_attribute]]</f>
        <v>Compressor Centrífugo BásicoDeslocamento Axial - Caixa de Engrenagens (1)</v>
      </c>
      <c r="B269" t="s">
        <v>2904</v>
      </c>
      <c r="C269" s="10" t="s">
        <v>2905</v>
      </c>
      <c r="D269" t="s">
        <v>2906</v>
      </c>
      <c r="E269" t="s">
        <v>3139</v>
      </c>
      <c r="F269" s="10" t="s">
        <v>2877</v>
      </c>
      <c r="I269" t="s">
        <v>1198</v>
      </c>
      <c r="J269" t="s">
        <v>9</v>
      </c>
      <c r="K269" t="str">
        <f>VLOOKUP(Table326[[#This Row],[attribute_name EN2]],'Tradução Atributos'!$A$1:$B$67,2,0)</f>
        <v>Deslocamento Axial - Caixa de Engrenagens (1)</v>
      </c>
      <c r="L269" t="s">
        <v>2928</v>
      </c>
      <c r="M269" t="s">
        <v>2934</v>
      </c>
      <c r="N269" t="s">
        <v>888</v>
      </c>
      <c r="O269" t="s">
        <v>2935</v>
      </c>
      <c r="P269" t="str">
        <f>_xlfn.CONCAT(Table326[[#This Row],[Equipamento]],Table326[[#This Row],[attribute_name]])</f>
        <v>FRADE-CAE-1350 (HP Compressor Trem 1)Deslocamento Axial - Caixa de Engrenagens (1)|Pre-alarm Hi</v>
      </c>
      <c r="Q269" s="33">
        <v>0.54</v>
      </c>
      <c r="R269" s="32" t="s">
        <v>13</v>
      </c>
      <c r="S269">
        <v>1</v>
      </c>
      <c r="T269" s="33" t="s">
        <v>736</v>
      </c>
      <c r="U269" s="10"/>
      <c r="V269" t="str">
        <f t="shared" si="4"/>
        <v>subattribute</v>
      </c>
      <c r="W269" t="str">
        <f>TRIM(INDEX(_xlfn.TEXTSPLIT(Table326[[#This Row],[attribute_name PT (rascunho)]],"|"), 1,1))</f>
        <v>Deslocamento Axial - Caixa de Engrenagens (1)</v>
      </c>
      <c r="X269" t="str">
        <f>IFERROR(TRIM(INDEX(_xlfn.TEXTSPLIT(Table326[[#This Row],[attribute_name]],"|"), 1,2)), "")</f>
        <v>Pre-alarm Hi</v>
      </c>
      <c r="Y269" t="b" cm="1">
        <f t="array" ref="Y269">IF(ISERROR(IF(Table326[[#This Row],[type]]="subattribute", VLOOKUP(Table326[[#This Row],[Template]]&amp;Table326[[#This Row],[parent_attribute]],_xlfn._xlws.FILTER(Table326[[#All],[concat]], Table326[[#All],[type]]="attribute"),1, FALSE), TRUE)), FALSE, TRUE)</f>
        <v>1</v>
      </c>
    </row>
    <row r="270" spans="1:25" ht="14.4" hidden="1" customHeight="1">
      <c r="A270" t="str">
        <f>Table326[[#This Row],[Template]]&amp;Table326[[#This Row],[parent_attribute]]</f>
        <v>Compressor Centrífugo BásicoDeslocamento Axial - Caixa de Engrenagens (1)</v>
      </c>
      <c r="B270" t="s">
        <v>2904</v>
      </c>
      <c r="C270" s="10" t="s">
        <v>2905</v>
      </c>
      <c r="D270" t="s">
        <v>2906</v>
      </c>
      <c r="E270" t="s">
        <v>3139</v>
      </c>
      <c r="F270" s="10" t="s">
        <v>2877</v>
      </c>
      <c r="I270" t="s">
        <v>1199</v>
      </c>
      <c r="J270" t="s">
        <v>9</v>
      </c>
      <c r="K270" t="str">
        <f>VLOOKUP(Table326[[#This Row],[attribute_name EN2]],'Tradução Atributos'!$A$1:$B$67,2,0)</f>
        <v>Deslocamento Axial - Caixa de Engrenagens (1)</v>
      </c>
      <c r="L270" t="s">
        <v>2928</v>
      </c>
      <c r="M270" t="s">
        <v>2936</v>
      </c>
      <c r="N270" t="s">
        <v>2937</v>
      </c>
      <c r="O270" t="s">
        <v>2938</v>
      </c>
      <c r="P270" t="str">
        <f>_xlfn.CONCAT(Table326[[#This Row],[Equipamento]],Table326[[#This Row],[attribute_name]])</f>
        <v>FRADE-CAE-1350 (HP Compressor Trem 1)Deslocamento Axial - Caixa de Engrenagens (1)|Pre-alarm Lo</v>
      </c>
      <c r="Q270" s="33">
        <v>-0.54</v>
      </c>
      <c r="R270" s="32" t="s">
        <v>13</v>
      </c>
      <c r="S270">
        <v>1</v>
      </c>
      <c r="T270" s="33" t="s">
        <v>736</v>
      </c>
      <c r="U270" s="10"/>
      <c r="V270" t="str">
        <f t="shared" si="4"/>
        <v>subattribute</v>
      </c>
      <c r="W270" t="str">
        <f>TRIM(INDEX(_xlfn.TEXTSPLIT(Table326[[#This Row],[attribute_name PT (rascunho)]],"|"), 1,1))</f>
        <v>Deslocamento Axial - Caixa de Engrenagens (1)</v>
      </c>
      <c r="X270" t="str">
        <f>IFERROR(TRIM(INDEX(_xlfn.TEXTSPLIT(Table326[[#This Row],[attribute_name]],"|"), 1,2)), "")</f>
        <v>Pre-alarm Lo</v>
      </c>
      <c r="Y270" t="b" cm="1">
        <f t="array" ref="Y270">IF(ISERROR(IF(Table326[[#This Row],[type]]="subattribute", VLOOKUP(Table326[[#This Row],[Template]]&amp;Table326[[#This Row],[parent_attribute]],_xlfn._xlws.FILTER(Table326[[#All],[concat]], Table326[[#All],[type]]="attribute"),1, FALSE), TRUE)), FALSE, TRUE)</f>
        <v>1</v>
      </c>
    </row>
    <row r="271" spans="1:25" ht="14.4" hidden="1" customHeight="1">
      <c r="A271" t="str">
        <f>Table326[[#This Row],[Template]]&amp;Table326[[#This Row],[parent_attribute]]</f>
        <v>Compressor Centrífugo BásicoDeslocamento Axial - Caixa de Engrenagens (2)</v>
      </c>
      <c r="B271" t="s">
        <v>2904</v>
      </c>
      <c r="C271" s="10" t="s">
        <v>2905</v>
      </c>
      <c r="D271" t="s">
        <v>2906</v>
      </c>
      <c r="E271" t="s">
        <v>3139</v>
      </c>
      <c r="F271" s="10" t="s">
        <v>2877</v>
      </c>
      <c r="I271" t="s">
        <v>14</v>
      </c>
      <c r="J271" t="s">
        <v>14</v>
      </c>
      <c r="K271" t="str">
        <f>VLOOKUP(Table326[[#This Row],[attribute_name EN2]],'Tradução Atributos'!$A$1:$B$67,2,0)</f>
        <v>Deslocamento Axial - Caixa de Engrenagens (2)</v>
      </c>
      <c r="N271" t="s">
        <v>612</v>
      </c>
      <c r="O271" t="s">
        <v>612</v>
      </c>
      <c r="P271" t="str">
        <f>_xlfn.CONCAT(Table326[[#This Row],[Equipamento]],Table326[[#This Row],[attribute_name]])</f>
        <v>FRADE-CAE-1350 (HP Compressor Trem 1)Deslocamento Axial - Caixa de Engrenagens (2)</v>
      </c>
      <c r="Q271" s="32" t="s">
        <v>3152</v>
      </c>
      <c r="R271" s="32" t="s">
        <v>13</v>
      </c>
      <c r="S271">
        <v>1</v>
      </c>
      <c r="T271" s="33" t="s">
        <v>474</v>
      </c>
      <c r="U271" s="10" t="s">
        <v>475</v>
      </c>
      <c r="V271" t="str">
        <f t="shared" si="4"/>
        <v>attribute</v>
      </c>
      <c r="W271" t="str">
        <f>TRIM(INDEX(_xlfn.TEXTSPLIT(Table326[[#This Row],[attribute_name PT (rascunho)]],"|"), 1,1))</f>
        <v>Deslocamento Axial - Caixa de Engrenagens (2)</v>
      </c>
      <c r="X271" t="str">
        <f>IFERROR(TRIM(INDEX(_xlfn.TEXTSPLIT(Table326[[#This Row],[attribute_name]],"|"), 1,2)), "")</f>
        <v/>
      </c>
      <c r="Y271" t="b" cm="1">
        <f t="array" ref="Y271">IF(ISERROR(IF(Table326[[#This Row],[type]]="subattribute", VLOOKUP(Table326[[#This Row],[Template]]&amp;Table326[[#This Row],[parent_attribute]],_xlfn._xlws.FILTER(Table326[[#All],[concat]], Table326[[#All],[type]]="attribute"),1, FALSE), TRUE)), FALSE, TRUE)</f>
        <v>1</v>
      </c>
    </row>
    <row r="272" spans="1:25" ht="14.4" hidden="1" customHeight="1">
      <c r="A272" t="str">
        <f>Table326[[#This Row],[Template]]&amp;Table326[[#This Row],[parent_attribute]]</f>
        <v>Compressor Centrífugo BásicoDeslocamento Axial - Caixa de Engrenagens (2)</v>
      </c>
      <c r="B272" t="s">
        <v>2904</v>
      </c>
      <c r="C272" s="10" t="s">
        <v>2905</v>
      </c>
      <c r="D272" t="s">
        <v>2906</v>
      </c>
      <c r="E272" t="s">
        <v>3139</v>
      </c>
      <c r="F272" s="10" t="s">
        <v>2877</v>
      </c>
      <c r="I272" t="s">
        <v>1201</v>
      </c>
      <c r="J272" t="s">
        <v>14</v>
      </c>
      <c r="K272" t="str">
        <f>VLOOKUP(Table326[[#This Row],[attribute_name EN2]],'Tradução Atributos'!$A$1:$B$67,2,0)</f>
        <v>Deslocamento Axial - Caixa de Engrenagens (2)</v>
      </c>
      <c r="L272" t="s">
        <v>2928</v>
      </c>
      <c r="M272" t="s">
        <v>2929</v>
      </c>
      <c r="N272" t="s">
        <v>890</v>
      </c>
      <c r="O272" t="s">
        <v>890</v>
      </c>
      <c r="P272" t="str">
        <f>_xlfn.CONCAT(Table326[[#This Row],[Equipamento]],Table326[[#This Row],[attribute_name]])</f>
        <v>FRADE-CAE-1350 (HP Compressor Trem 1)Deslocamento Axial - Caixa de Engrenagens (2)|Hi</v>
      </c>
      <c r="Q272" s="32">
        <v>0.6</v>
      </c>
      <c r="R272" s="32" t="s">
        <v>13</v>
      </c>
      <c r="S272">
        <v>1</v>
      </c>
      <c r="T272" s="33" t="s">
        <v>736</v>
      </c>
      <c r="U272" s="10"/>
      <c r="V272" t="str">
        <f t="shared" si="4"/>
        <v>subattribute</v>
      </c>
      <c r="W272" t="str">
        <f>TRIM(INDEX(_xlfn.TEXTSPLIT(Table326[[#This Row],[attribute_name PT (rascunho)]],"|"), 1,1))</f>
        <v>Deslocamento Axial - Caixa de Engrenagens (2)</v>
      </c>
      <c r="X272" t="str">
        <f>IFERROR(TRIM(INDEX(_xlfn.TEXTSPLIT(Table326[[#This Row],[attribute_name]],"|"), 1,2)), "")</f>
        <v>Hi</v>
      </c>
      <c r="Y272" t="b" cm="1">
        <f t="array" ref="Y272">IF(ISERROR(IF(Table326[[#This Row],[type]]="subattribute", VLOOKUP(Table326[[#This Row],[Template]]&amp;Table326[[#This Row],[parent_attribute]],_xlfn._xlws.FILTER(Table326[[#All],[concat]], Table326[[#All],[type]]="attribute"),1, FALSE), TRUE)), FALSE, TRUE)</f>
        <v>1</v>
      </c>
    </row>
    <row r="273" spans="1:25" ht="14.4" hidden="1" customHeight="1">
      <c r="A273" t="str">
        <f>Table326[[#This Row],[Template]]&amp;Table326[[#This Row],[parent_attribute]]</f>
        <v>Compressor Centrífugo BásicoDeslocamento Axial - Caixa de Engrenagens (2)</v>
      </c>
      <c r="B273" t="s">
        <v>2904</v>
      </c>
      <c r="C273" s="10" t="s">
        <v>2905</v>
      </c>
      <c r="D273" t="s">
        <v>2906</v>
      </c>
      <c r="E273" t="s">
        <v>3139</v>
      </c>
      <c r="F273" s="10" t="s">
        <v>2877</v>
      </c>
      <c r="I273" t="s">
        <v>1202</v>
      </c>
      <c r="J273" t="s">
        <v>14</v>
      </c>
      <c r="K273" t="str">
        <f>VLOOKUP(Table326[[#This Row],[attribute_name EN2]],'Tradução Atributos'!$A$1:$B$67,2,0)</f>
        <v>Deslocamento Axial - Caixa de Engrenagens (2)</v>
      </c>
      <c r="L273" t="s">
        <v>2928</v>
      </c>
      <c r="M273" t="s">
        <v>2930</v>
      </c>
      <c r="N273" t="s">
        <v>892</v>
      </c>
      <c r="O273" t="s">
        <v>892</v>
      </c>
      <c r="P273" t="str">
        <f>_xlfn.CONCAT(Table326[[#This Row],[Equipamento]],Table326[[#This Row],[attribute_name]])</f>
        <v>FRADE-CAE-1350 (HP Compressor Trem 1)Deslocamento Axial - Caixa de Engrenagens (2)|HiHi</v>
      </c>
      <c r="Q273">
        <v>0.7</v>
      </c>
      <c r="R273" s="32" t="s">
        <v>13</v>
      </c>
      <c r="S273">
        <v>1</v>
      </c>
      <c r="T273" s="33" t="s">
        <v>736</v>
      </c>
      <c r="U273" s="10"/>
      <c r="V273" t="str">
        <f t="shared" si="4"/>
        <v>subattribute</v>
      </c>
      <c r="W273" t="str">
        <f>TRIM(INDEX(_xlfn.TEXTSPLIT(Table326[[#This Row],[attribute_name PT (rascunho)]],"|"), 1,1))</f>
        <v>Deslocamento Axial - Caixa de Engrenagens (2)</v>
      </c>
      <c r="X273" t="str">
        <f>IFERROR(TRIM(INDEX(_xlfn.TEXTSPLIT(Table326[[#This Row],[attribute_name]],"|"), 1,2)), "")</f>
        <v>HiHi</v>
      </c>
      <c r="Y273" t="b" cm="1">
        <f t="array" ref="Y273">IF(ISERROR(IF(Table326[[#This Row],[type]]="subattribute", VLOOKUP(Table326[[#This Row],[Template]]&amp;Table326[[#This Row],[parent_attribute]],_xlfn._xlws.FILTER(Table326[[#All],[concat]], Table326[[#All],[type]]="attribute"),1, FALSE), TRUE)), FALSE, TRUE)</f>
        <v>1</v>
      </c>
    </row>
    <row r="274" spans="1:25" ht="14.4" hidden="1" customHeight="1">
      <c r="A274" t="str">
        <f>Table326[[#This Row],[Template]]&amp;Table326[[#This Row],[parent_attribute]]</f>
        <v>Compressor Centrífugo BásicoDeslocamento Axial - Caixa de Engrenagens (2)</v>
      </c>
      <c r="B274" t="s">
        <v>2904</v>
      </c>
      <c r="C274" s="10" t="s">
        <v>2905</v>
      </c>
      <c r="D274" t="s">
        <v>2906</v>
      </c>
      <c r="E274" t="s">
        <v>3139</v>
      </c>
      <c r="F274" s="10" t="s">
        <v>2877</v>
      </c>
      <c r="I274" t="s">
        <v>1203</v>
      </c>
      <c r="J274" t="s">
        <v>14</v>
      </c>
      <c r="K274" t="str">
        <f>VLOOKUP(Table326[[#This Row],[attribute_name EN2]],'Tradução Atributos'!$A$1:$B$67,2,0)</f>
        <v>Deslocamento Axial - Caixa de Engrenagens (2)</v>
      </c>
      <c r="L274" t="s">
        <v>2928</v>
      </c>
      <c r="M274" t="s">
        <v>2931</v>
      </c>
      <c r="N274" t="s">
        <v>894</v>
      </c>
      <c r="O274" t="s">
        <v>894</v>
      </c>
      <c r="P274" t="str">
        <f>_xlfn.CONCAT(Table326[[#This Row],[Equipamento]],Table326[[#This Row],[attribute_name]])</f>
        <v>FRADE-CAE-1350 (HP Compressor Trem 1)Deslocamento Axial - Caixa de Engrenagens (2)|Lo</v>
      </c>
      <c r="Q274" s="10">
        <v>-0.6</v>
      </c>
      <c r="R274" s="32" t="s">
        <v>13</v>
      </c>
      <c r="S274">
        <v>1</v>
      </c>
      <c r="T274" s="33" t="s">
        <v>736</v>
      </c>
      <c r="U274" s="10"/>
      <c r="V274" t="str">
        <f t="shared" si="4"/>
        <v>subattribute</v>
      </c>
      <c r="W274" t="str">
        <f>TRIM(INDEX(_xlfn.TEXTSPLIT(Table326[[#This Row],[attribute_name PT (rascunho)]],"|"), 1,1))</f>
        <v>Deslocamento Axial - Caixa de Engrenagens (2)</v>
      </c>
      <c r="X274" t="str">
        <f>IFERROR(TRIM(INDEX(_xlfn.TEXTSPLIT(Table326[[#This Row],[attribute_name]],"|"), 1,2)), "")</f>
        <v>Lo</v>
      </c>
      <c r="Y274" t="b" cm="1">
        <f t="array" ref="Y274">IF(ISERROR(IF(Table326[[#This Row],[type]]="subattribute", VLOOKUP(Table326[[#This Row],[Template]]&amp;Table326[[#This Row],[parent_attribute]],_xlfn._xlws.FILTER(Table326[[#All],[concat]], Table326[[#All],[type]]="attribute"),1, FALSE), TRUE)), FALSE, TRUE)</f>
        <v>1</v>
      </c>
    </row>
    <row r="275" spans="1:25" ht="14.4" hidden="1" customHeight="1">
      <c r="A275" t="str">
        <f>Table326[[#This Row],[Template]]&amp;Table326[[#This Row],[parent_attribute]]</f>
        <v>Compressor Centrífugo BásicoDeslocamento Axial - Caixa de Engrenagens (2)</v>
      </c>
      <c r="B275" t="s">
        <v>2904</v>
      </c>
      <c r="C275" s="10" t="s">
        <v>2905</v>
      </c>
      <c r="D275" t="s">
        <v>2906</v>
      </c>
      <c r="E275" t="s">
        <v>3139</v>
      </c>
      <c r="F275" s="10" t="s">
        <v>2877</v>
      </c>
      <c r="I275" t="s">
        <v>1204</v>
      </c>
      <c r="J275" t="s">
        <v>14</v>
      </c>
      <c r="K275" t="str">
        <f>VLOOKUP(Table326[[#This Row],[attribute_name EN2]],'Tradução Atributos'!$A$1:$B$67,2,0)</f>
        <v>Deslocamento Axial - Caixa de Engrenagens (2)</v>
      </c>
      <c r="L275" t="s">
        <v>2928</v>
      </c>
      <c r="M275" t="s">
        <v>2932</v>
      </c>
      <c r="N275" t="s">
        <v>2939</v>
      </c>
      <c r="O275" t="s">
        <v>2939</v>
      </c>
      <c r="P275" t="str">
        <f>_xlfn.CONCAT(Table326[[#This Row],[Equipamento]],Table326[[#This Row],[attribute_name]])</f>
        <v>FRADE-CAE-1350 (HP Compressor Trem 1)Deslocamento Axial - Caixa de Engrenagens (2)|LoLo</v>
      </c>
      <c r="Q275" s="33">
        <v>-0.7</v>
      </c>
      <c r="R275" s="32" t="s">
        <v>13</v>
      </c>
      <c r="S275">
        <v>1</v>
      </c>
      <c r="T275" s="33" t="s">
        <v>736</v>
      </c>
      <c r="U275" s="10"/>
      <c r="V275" t="str">
        <f t="shared" si="4"/>
        <v>subattribute</v>
      </c>
      <c r="W275" t="str">
        <f>TRIM(INDEX(_xlfn.TEXTSPLIT(Table326[[#This Row],[attribute_name PT (rascunho)]],"|"), 1,1))</f>
        <v>Deslocamento Axial - Caixa de Engrenagens (2)</v>
      </c>
      <c r="X275" t="str">
        <f>IFERROR(TRIM(INDEX(_xlfn.TEXTSPLIT(Table326[[#This Row],[attribute_name]],"|"), 1,2)), "")</f>
        <v>LoLo</v>
      </c>
      <c r="Y275" t="b" cm="1">
        <f t="array" ref="Y275">IF(ISERROR(IF(Table326[[#This Row],[type]]="subattribute", VLOOKUP(Table326[[#This Row],[Template]]&amp;Table326[[#This Row],[parent_attribute]],_xlfn._xlws.FILTER(Table326[[#All],[concat]], Table326[[#All],[type]]="attribute"),1, FALSE), TRUE)), FALSE, TRUE)</f>
        <v>1</v>
      </c>
    </row>
    <row r="276" spans="1:25" ht="14.4" hidden="1" customHeight="1">
      <c r="A276" t="str">
        <f>Table326[[#This Row],[Template]]&amp;Table326[[#This Row],[parent_attribute]]</f>
        <v>Compressor Centrífugo BásicoDeslocamento Axial - Caixa de Engrenagens (2)</v>
      </c>
      <c r="B276" t="s">
        <v>2904</v>
      </c>
      <c r="C276" s="10" t="s">
        <v>2905</v>
      </c>
      <c r="D276" t="s">
        <v>2906</v>
      </c>
      <c r="E276" t="s">
        <v>3139</v>
      </c>
      <c r="F276" s="33" t="s">
        <v>2877</v>
      </c>
      <c r="I276" t="s">
        <v>1205</v>
      </c>
      <c r="J276" t="s">
        <v>14</v>
      </c>
      <c r="K276" t="str">
        <f>VLOOKUP(Table326[[#This Row],[attribute_name EN2]],'Tradução Atributos'!$A$1:$B$67,2,0)</f>
        <v>Deslocamento Axial - Caixa de Engrenagens (2)</v>
      </c>
      <c r="L276" t="s">
        <v>2928</v>
      </c>
      <c r="M276" t="s">
        <v>2934</v>
      </c>
      <c r="N276" t="s">
        <v>896</v>
      </c>
      <c r="O276" t="s">
        <v>2940</v>
      </c>
      <c r="P276" t="str">
        <f>_xlfn.CONCAT(Table326[[#This Row],[Equipamento]],Table326[[#This Row],[attribute_name]])</f>
        <v>FRADE-CAE-1350 (HP Compressor Trem 1)Deslocamento Axial - Caixa de Engrenagens (2)|Pre-alarm Hi</v>
      </c>
      <c r="Q276" s="10">
        <v>0.54</v>
      </c>
      <c r="R276" s="32" t="s">
        <v>13</v>
      </c>
      <c r="S276">
        <v>1</v>
      </c>
      <c r="T276" s="33" t="s">
        <v>736</v>
      </c>
      <c r="U276" s="10"/>
      <c r="V276" t="str">
        <f t="shared" si="4"/>
        <v>subattribute</v>
      </c>
      <c r="W276" t="str">
        <f>TRIM(INDEX(_xlfn.TEXTSPLIT(Table326[[#This Row],[attribute_name PT (rascunho)]],"|"), 1,1))</f>
        <v>Deslocamento Axial - Caixa de Engrenagens (2)</v>
      </c>
      <c r="X276" t="str">
        <f>IFERROR(TRIM(INDEX(_xlfn.TEXTSPLIT(Table326[[#This Row],[attribute_name]],"|"), 1,2)), "")</f>
        <v>Pre-alarm Hi</v>
      </c>
      <c r="Y276" t="b" cm="1">
        <f t="array" ref="Y276">IF(ISERROR(IF(Table326[[#This Row],[type]]="subattribute", VLOOKUP(Table326[[#This Row],[Template]]&amp;Table326[[#This Row],[parent_attribute]],_xlfn._xlws.FILTER(Table326[[#All],[concat]], Table326[[#All],[type]]="attribute"),1, FALSE), TRUE)), FALSE, TRUE)</f>
        <v>1</v>
      </c>
    </row>
    <row r="277" spans="1:25" ht="14.4" hidden="1" customHeight="1">
      <c r="A277" t="str">
        <f>Table326[[#This Row],[Template]]&amp;Table326[[#This Row],[parent_attribute]]</f>
        <v>Compressor Centrífugo BásicoDeslocamento Axial - Caixa de Engrenagens (2)</v>
      </c>
      <c r="B277" t="s">
        <v>2904</v>
      </c>
      <c r="C277" s="10" t="s">
        <v>2905</v>
      </c>
      <c r="D277" t="s">
        <v>2906</v>
      </c>
      <c r="E277" t="s">
        <v>3139</v>
      </c>
      <c r="F277" s="33" t="s">
        <v>2877</v>
      </c>
      <c r="I277" t="s">
        <v>1206</v>
      </c>
      <c r="J277" t="s">
        <v>14</v>
      </c>
      <c r="K277" t="str">
        <f>VLOOKUP(Table326[[#This Row],[attribute_name EN2]],'Tradução Atributos'!$A$1:$B$67,2,0)</f>
        <v>Deslocamento Axial - Caixa de Engrenagens (2)</v>
      </c>
      <c r="L277" t="s">
        <v>2928</v>
      </c>
      <c r="M277" t="s">
        <v>2936</v>
      </c>
      <c r="N277" t="s">
        <v>2941</v>
      </c>
      <c r="O277" t="s">
        <v>2942</v>
      </c>
      <c r="P277" t="str">
        <f>_xlfn.CONCAT(Table326[[#This Row],[Equipamento]],Table326[[#This Row],[attribute_name]])</f>
        <v>FRADE-CAE-1350 (HP Compressor Trem 1)Deslocamento Axial - Caixa de Engrenagens (2)|Pre-alarm Lo</v>
      </c>
      <c r="Q277" s="10">
        <v>-0.54</v>
      </c>
      <c r="R277" s="32" t="s">
        <v>13</v>
      </c>
      <c r="S277">
        <v>1</v>
      </c>
      <c r="T277" s="33" t="s">
        <v>736</v>
      </c>
      <c r="U277" s="10"/>
      <c r="V277" t="str">
        <f t="shared" si="4"/>
        <v>subattribute</v>
      </c>
      <c r="W277" t="str">
        <f>TRIM(INDEX(_xlfn.TEXTSPLIT(Table326[[#This Row],[attribute_name PT (rascunho)]],"|"), 1,1))</f>
        <v>Deslocamento Axial - Caixa de Engrenagens (2)</v>
      </c>
      <c r="X277" t="str">
        <f>IFERROR(TRIM(INDEX(_xlfn.TEXTSPLIT(Table326[[#This Row],[attribute_name]],"|"), 1,2)), "")</f>
        <v>Pre-alarm Lo</v>
      </c>
      <c r="Y277" t="b" cm="1">
        <f t="array" ref="Y277">IF(ISERROR(IF(Table326[[#This Row],[type]]="subattribute", VLOOKUP(Table326[[#This Row],[Template]]&amp;Table326[[#This Row],[parent_attribute]],_xlfn._xlws.FILTER(Table326[[#All],[concat]], Table326[[#All],[type]]="attribute"),1, FALSE), TRUE)), FALSE, TRUE)</f>
        <v>1</v>
      </c>
    </row>
    <row r="278" spans="1:25" ht="14.4" hidden="1" customHeight="1">
      <c r="A278" t="str">
        <f>Table326[[#This Row],[Template]]&amp;Table326[[#This Row],[parent_attribute]]</f>
        <v>Compressor Centrífugo BásicoDeslocamento Axial - Compressor (1)</v>
      </c>
      <c r="B278" t="s">
        <v>2904</v>
      </c>
      <c r="C278" s="10" t="s">
        <v>2905</v>
      </c>
      <c r="D278" t="s">
        <v>2906</v>
      </c>
      <c r="E278" t="s">
        <v>3139</v>
      </c>
      <c r="F278" s="33" t="s">
        <v>2877</v>
      </c>
      <c r="I278" t="s">
        <v>1170</v>
      </c>
      <c r="J278" t="s">
        <v>1170</v>
      </c>
      <c r="K278" t="str">
        <f>VLOOKUP(Table326[[#This Row],[attribute_name EN2]],'Tradução Atributos'!$A$1:$B$67,2,0)</f>
        <v>Deslocamento Axial - Compressor (1)</v>
      </c>
      <c r="N278" t="s">
        <v>2943</v>
      </c>
      <c r="O278" t="s">
        <v>2943</v>
      </c>
      <c r="P278" t="str">
        <f>_xlfn.CONCAT(Table326[[#This Row],[Equipamento]],Table326[[#This Row],[attribute_name]])</f>
        <v>FRADE-CAE-1350 (HP Compressor Trem 1)Deslocamento Axial - Compressor (1)</v>
      </c>
      <c r="Q278" t="s">
        <v>3153</v>
      </c>
      <c r="R278" s="32" t="s">
        <v>13</v>
      </c>
      <c r="S278">
        <v>1</v>
      </c>
      <c r="T278" s="33" t="s">
        <v>439</v>
      </c>
      <c r="U278" s="10" t="s">
        <v>440</v>
      </c>
      <c r="V278" t="str">
        <f t="shared" si="4"/>
        <v>attribute</v>
      </c>
      <c r="W278" t="str">
        <f>TRIM(INDEX(_xlfn.TEXTSPLIT(Table326[[#This Row],[attribute_name PT (rascunho)]],"|"), 1,1))</f>
        <v>Deslocamento Axial - Compressor (1)</v>
      </c>
      <c r="X278" t="str">
        <f>IFERROR(TRIM(INDEX(_xlfn.TEXTSPLIT(Table326[[#This Row],[attribute_name]],"|"), 1,2)), "")</f>
        <v/>
      </c>
      <c r="Y278" t="b" cm="1">
        <f t="array" ref="Y278">IF(ISERROR(IF(Table326[[#This Row],[type]]="subattribute", VLOOKUP(Table326[[#This Row],[Template]]&amp;Table326[[#This Row],[parent_attribute]],_xlfn._xlws.FILTER(Table326[[#All],[concat]], Table326[[#All],[type]]="attribute"),1, FALSE), TRUE)), FALSE, TRUE)</f>
        <v>1</v>
      </c>
    </row>
    <row r="279" spans="1:25" ht="14.4" hidden="1" customHeight="1">
      <c r="A279" t="str">
        <f>Table326[[#This Row],[Template]]&amp;Table326[[#This Row],[parent_attribute]]</f>
        <v>Compressor Centrífugo BásicoDeslocamento Axial - Compressor (1)</v>
      </c>
      <c r="B279" t="s">
        <v>2904</v>
      </c>
      <c r="C279" s="10" t="s">
        <v>2905</v>
      </c>
      <c r="D279" t="s">
        <v>2906</v>
      </c>
      <c r="E279" t="s">
        <v>3139</v>
      </c>
      <c r="F279" s="10" t="s">
        <v>2877</v>
      </c>
      <c r="I279" t="s">
        <v>1172</v>
      </c>
      <c r="J279" t="s">
        <v>1170</v>
      </c>
      <c r="K279" t="str">
        <f>VLOOKUP(Table326[[#This Row],[attribute_name EN2]],'Tradução Atributos'!$A$1:$B$67,2,0)</f>
        <v>Deslocamento Axial - Compressor (1)</v>
      </c>
      <c r="L279" t="s">
        <v>2928</v>
      </c>
      <c r="M279" t="s">
        <v>2929</v>
      </c>
      <c r="N279" t="s">
        <v>863</v>
      </c>
      <c r="O279" t="s">
        <v>863</v>
      </c>
      <c r="P279" t="str">
        <f>_xlfn.CONCAT(Table326[[#This Row],[Equipamento]],Table326[[#This Row],[attribute_name]])</f>
        <v>FRADE-CAE-1350 (HP Compressor Trem 1)Deslocamento Axial - Compressor (1)|Hi</v>
      </c>
      <c r="Q279" s="32">
        <v>0.4</v>
      </c>
      <c r="R279" s="32" t="s">
        <v>13</v>
      </c>
      <c r="S279">
        <v>1</v>
      </c>
      <c r="T279" s="33" t="s">
        <v>736</v>
      </c>
      <c r="U279" s="10"/>
      <c r="V279" t="str">
        <f t="shared" si="4"/>
        <v>subattribute</v>
      </c>
      <c r="W279" t="str">
        <f>TRIM(INDEX(_xlfn.TEXTSPLIT(Table326[[#This Row],[attribute_name PT (rascunho)]],"|"), 1,1))</f>
        <v>Deslocamento Axial - Compressor (1)</v>
      </c>
      <c r="X279" t="str">
        <f>IFERROR(TRIM(INDEX(_xlfn.TEXTSPLIT(Table326[[#This Row],[attribute_name]],"|"), 1,2)), "")</f>
        <v>Hi</v>
      </c>
      <c r="Y279" t="b" cm="1">
        <f t="array" ref="Y279">IF(ISERROR(IF(Table326[[#This Row],[type]]="subattribute", VLOOKUP(Table326[[#This Row],[Template]]&amp;Table326[[#This Row],[parent_attribute]],_xlfn._xlws.FILTER(Table326[[#All],[concat]], Table326[[#All],[type]]="attribute"),1, FALSE), TRUE)), FALSE, TRUE)</f>
        <v>1</v>
      </c>
    </row>
    <row r="280" spans="1:25" ht="14.4" hidden="1" customHeight="1">
      <c r="A280" t="str">
        <f>Table326[[#This Row],[Template]]&amp;Table326[[#This Row],[parent_attribute]]</f>
        <v>Compressor Centrífugo BásicoDeslocamento Axial - Compressor (1)</v>
      </c>
      <c r="B280" t="s">
        <v>2904</v>
      </c>
      <c r="C280" s="10" t="s">
        <v>2905</v>
      </c>
      <c r="D280" t="s">
        <v>2906</v>
      </c>
      <c r="E280" t="s">
        <v>3139</v>
      </c>
      <c r="F280" s="10" t="s">
        <v>2877</v>
      </c>
      <c r="I280" t="s">
        <v>1173</v>
      </c>
      <c r="J280" t="s">
        <v>1170</v>
      </c>
      <c r="K280" t="str">
        <f>VLOOKUP(Table326[[#This Row],[attribute_name EN2]],'Tradução Atributos'!$A$1:$B$67,2,0)</f>
        <v>Deslocamento Axial - Compressor (1)</v>
      </c>
      <c r="L280" t="s">
        <v>2928</v>
      </c>
      <c r="M280" t="s">
        <v>2930</v>
      </c>
      <c r="N280" t="s">
        <v>867</v>
      </c>
      <c r="O280" t="s">
        <v>867</v>
      </c>
      <c r="P280" t="str">
        <f>_xlfn.CONCAT(Table326[[#This Row],[Equipamento]],Table326[[#This Row],[attribute_name]])</f>
        <v>FRADE-CAE-1350 (HP Compressor Trem 1)Deslocamento Axial - Compressor (1)|HiHi</v>
      </c>
      <c r="Q280">
        <v>0.5</v>
      </c>
      <c r="R280" s="32" t="s">
        <v>13</v>
      </c>
      <c r="S280">
        <v>1</v>
      </c>
      <c r="T280" s="33" t="s">
        <v>736</v>
      </c>
      <c r="U280" s="10"/>
      <c r="V280" t="str">
        <f t="shared" si="4"/>
        <v>subattribute</v>
      </c>
      <c r="W280" t="str">
        <f>TRIM(INDEX(_xlfn.TEXTSPLIT(Table326[[#This Row],[attribute_name PT (rascunho)]],"|"), 1,1))</f>
        <v>Deslocamento Axial - Compressor (1)</v>
      </c>
      <c r="X280" t="str">
        <f>IFERROR(TRIM(INDEX(_xlfn.TEXTSPLIT(Table326[[#This Row],[attribute_name]],"|"), 1,2)), "")</f>
        <v>HiHi</v>
      </c>
      <c r="Y280" t="b" cm="1">
        <f t="array" ref="Y280">IF(ISERROR(IF(Table326[[#This Row],[type]]="subattribute", VLOOKUP(Table326[[#This Row],[Template]]&amp;Table326[[#This Row],[parent_attribute]],_xlfn._xlws.FILTER(Table326[[#All],[concat]], Table326[[#All],[type]]="attribute"),1, FALSE), TRUE)), FALSE, TRUE)</f>
        <v>1</v>
      </c>
    </row>
    <row r="281" spans="1:25" ht="14.4" hidden="1" customHeight="1">
      <c r="A281" t="str">
        <f>Table326[[#This Row],[Template]]&amp;Table326[[#This Row],[parent_attribute]]</f>
        <v>Compressor Centrífugo BásicoDeslocamento Axial - Compressor (1)</v>
      </c>
      <c r="B281" t="s">
        <v>2904</v>
      </c>
      <c r="C281" s="10" t="s">
        <v>2905</v>
      </c>
      <c r="D281" t="s">
        <v>2906</v>
      </c>
      <c r="E281" t="s">
        <v>3139</v>
      </c>
      <c r="F281" s="10" t="s">
        <v>2877</v>
      </c>
      <c r="I281" t="s">
        <v>1174</v>
      </c>
      <c r="J281" t="s">
        <v>1170</v>
      </c>
      <c r="K281" t="str">
        <f>VLOOKUP(Table326[[#This Row],[attribute_name EN2]],'Tradução Atributos'!$A$1:$B$67,2,0)</f>
        <v>Deslocamento Axial - Compressor (1)</v>
      </c>
      <c r="L281" t="s">
        <v>2928</v>
      </c>
      <c r="M281" t="s">
        <v>2931</v>
      </c>
      <c r="N281" t="s">
        <v>869</v>
      </c>
      <c r="O281" t="s">
        <v>869</v>
      </c>
      <c r="P281" t="str">
        <f>_xlfn.CONCAT(Table326[[#This Row],[Equipamento]],Table326[[#This Row],[attribute_name]])</f>
        <v>FRADE-CAE-1350 (HP Compressor Trem 1)Deslocamento Axial - Compressor (1)|Lo</v>
      </c>
      <c r="Q281" s="33">
        <v>-0.36</v>
      </c>
      <c r="R281" s="32" t="s">
        <v>13</v>
      </c>
      <c r="S281">
        <v>1</v>
      </c>
      <c r="T281" s="33" t="s">
        <v>736</v>
      </c>
      <c r="U281" s="10"/>
      <c r="V281" t="str">
        <f t="shared" si="4"/>
        <v>subattribute</v>
      </c>
      <c r="W281" t="str">
        <f>TRIM(INDEX(_xlfn.TEXTSPLIT(Table326[[#This Row],[attribute_name PT (rascunho)]],"|"), 1,1))</f>
        <v>Deslocamento Axial - Compressor (1)</v>
      </c>
      <c r="X281" t="str">
        <f>IFERROR(TRIM(INDEX(_xlfn.TEXTSPLIT(Table326[[#This Row],[attribute_name]],"|"), 1,2)), "")</f>
        <v>Lo</v>
      </c>
      <c r="Y281" t="b" cm="1">
        <f t="array" ref="Y281">IF(ISERROR(IF(Table326[[#This Row],[type]]="subattribute", VLOOKUP(Table326[[#This Row],[Template]]&amp;Table326[[#This Row],[parent_attribute]],_xlfn._xlws.FILTER(Table326[[#All],[concat]], Table326[[#All],[type]]="attribute"),1, FALSE), TRUE)), FALSE, TRUE)</f>
        <v>1</v>
      </c>
    </row>
    <row r="282" spans="1:25" ht="14.4" hidden="1" customHeight="1">
      <c r="A282" t="str">
        <f>Table326[[#This Row],[Template]]&amp;Table326[[#This Row],[parent_attribute]]</f>
        <v>Compressor Centrífugo BásicoDeslocamento Axial - Compressor (1)</v>
      </c>
      <c r="B282" t="s">
        <v>2904</v>
      </c>
      <c r="C282" s="10" t="s">
        <v>2905</v>
      </c>
      <c r="D282" t="s">
        <v>2906</v>
      </c>
      <c r="E282" t="s">
        <v>3139</v>
      </c>
      <c r="F282" s="10" t="s">
        <v>2877</v>
      </c>
      <c r="I282" t="s">
        <v>1175</v>
      </c>
      <c r="J282" t="s">
        <v>1170</v>
      </c>
      <c r="K282" t="str">
        <f>VLOOKUP(Table326[[#This Row],[attribute_name EN2]],'Tradução Atributos'!$A$1:$B$67,2,0)</f>
        <v>Deslocamento Axial - Compressor (1)</v>
      </c>
      <c r="L282" t="s">
        <v>2928</v>
      </c>
      <c r="M282" t="s">
        <v>2932</v>
      </c>
      <c r="N282" t="s">
        <v>2944</v>
      </c>
      <c r="O282" t="s">
        <v>2944</v>
      </c>
      <c r="P282" t="str">
        <f>_xlfn.CONCAT(Table326[[#This Row],[Equipamento]],Table326[[#This Row],[attribute_name]])</f>
        <v>FRADE-CAE-1350 (HP Compressor Trem 1)Deslocamento Axial - Compressor (1)|LoLo</v>
      </c>
      <c r="Q282" s="33">
        <v>-0.5</v>
      </c>
      <c r="R282" s="32" t="s">
        <v>13</v>
      </c>
      <c r="S282">
        <v>1</v>
      </c>
      <c r="T282" s="33" t="s">
        <v>736</v>
      </c>
      <c r="U282" s="10"/>
      <c r="V282" t="str">
        <f t="shared" si="4"/>
        <v>subattribute</v>
      </c>
      <c r="W282" t="str">
        <f>TRIM(INDEX(_xlfn.TEXTSPLIT(Table326[[#This Row],[attribute_name PT (rascunho)]],"|"), 1,1))</f>
        <v>Deslocamento Axial - Compressor (1)</v>
      </c>
      <c r="X282" t="str">
        <f>IFERROR(TRIM(INDEX(_xlfn.TEXTSPLIT(Table326[[#This Row],[attribute_name]],"|"), 1,2)), "")</f>
        <v>LoLo</v>
      </c>
      <c r="Y282" t="b" cm="1">
        <f t="array" ref="Y282">IF(ISERROR(IF(Table326[[#This Row],[type]]="subattribute", VLOOKUP(Table326[[#This Row],[Template]]&amp;Table326[[#This Row],[parent_attribute]],_xlfn._xlws.FILTER(Table326[[#All],[concat]], Table326[[#All],[type]]="attribute"),1, FALSE), TRUE)), FALSE, TRUE)</f>
        <v>1</v>
      </c>
    </row>
    <row r="283" spans="1:25" ht="14.4" hidden="1" customHeight="1">
      <c r="A283" t="str">
        <f>Table326[[#This Row],[Template]]&amp;Table326[[#This Row],[parent_attribute]]</f>
        <v>Compressor Centrífugo BásicoDeslocamento Axial - Compressor (1)</v>
      </c>
      <c r="B283" t="s">
        <v>2904</v>
      </c>
      <c r="C283" s="10" t="s">
        <v>2905</v>
      </c>
      <c r="D283" t="s">
        <v>2906</v>
      </c>
      <c r="E283" t="s">
        <v>3139</v>
      </c>
      <c r="F283" s="10" t="s">
        <v>2877</v>
      </c>
      <c r="I283" t="s">
        <v>1176</v>
      </c>
      <c r="J283" t="s">
        <v>1170</v>
      </c>
      <c r="K283" t="str">
        <f>VLOOKUP(Table326[[#This Row],[attribute_name EN2]],'Tradução Atributos'!$A$1:$B$67,2,0)</f>
        <v>Deslocamento Axial - Compressor (1)</v>
      </c>
      <c r="L283" t="s">
        <v>2928</v>
      </c>
      <c r="M283" t="s">
        <v>2934</v>
      </c>
      <c r="N283" t="s">
        <v>871</v>
      </c>
      <c r="O283" t="s">
        <v>2945</v>
      </c>
      <c r="P283" t="str">
        <f>_xlfn.CONCAT(Table326[[#This Row],[Equipamento]],Table326[[#This Row],[attribute_name]])</f>
        <v>FRADE-CAE-1350 (HP Compressor Trem 1)Deslocamento Axial - Compressor (1)|Pre-alarm Hi</v>
      </c>
      <c r="Q283" s="33">
        <v>0.36</v>
      </c>
      <c r="R283" s="32" t="s">
        <v>13</v>
      </c>
      <c r="S283">
        <v>1</v>
      </c>
      <c r="T283" s="33" t="s">
        <v>736</v>
      </c>
      <c r="U283" s="10"/>
      <c r="V283" t="str">
        <f t="shared" si="4"/>
        <v>subattribute</v>
      </c>
      <c r="W283" t="str">
        <f>TRIM(INDEX(_xlfn.TEXTSPLIT(Table326[[#This Row],[attribute_name PT (rascunho)]],"|"), 1,1))</f>
        <v>Deslocamento Axial - Compressor (1)</v>
      </c>
      <c r="X283" t="str">
        <f>IFERROR(TRIM(INDEX(_xlfn.TEXTSPLIT(Table326[[#This Row],[attribute_name]],"|"), 1,2)), "")</f>
        <v>Pre-alarm Hi</v>
      </c>
      <c r="Y283" t="b" cm="1">
        <f t="array" ref="Y283">IF(ISERROR(IF(Table326[[#This Row],[type]]="subattribute", VLOOKUP(Table326[[#This Row],[Template]]&amp;Table326[[#This Row],[parent_attribute]],_xlfn._xlws.FILTER(Table326[[#All],[concat]], Table326[[#All],[type]]="attribute"),1, FALSE), TRUE)), FALSE, TRUE)</f>
        <v>1</v>
      </c>
    </row>
    <row r="284" spans="1:25" ht="14.4" hidden="1" customHeight="1">
      <c r="A284" t="str">
        <f>Table326[[#This Row],[Template]]&amp;Table326[[#This Row],[parent_attribute]]</f>
        <v>Compressor Centrífugo BásicoDeslocamento Axial - Compressor (1)</v>
      </c>
      <c r="B284" t="s">
        <v>2904</v>
      </c>
      <c r="C284" s="10" t="s">
        <v>2905</v>
      </c>
      <c r="D284" t="s">
        <v>2906</v>
      </c>
      <c r="E284" t="s">
        <v>3139</v>
      </c>
      <c r="F284" s="10" t="s">
        <v>2877</v>
      </c>
      <c r="I284" t="s">
        <v>1177</v>
      </c>
      <c r="J284" t="s">
        <v>1170</v>
      </c>
      <c r="K284" t="str">
        <f>VLOOKUP(Table326[[#This Row],[attribute_name EN2]],'Tradução Atributos'!$A$1:$B$67,2,0)</f>
        <v>Deslocamento Axial - Compressor (1)</v>
      </c>
      <c r="L284" t="s">
        <v>2928</v>
      </c>
      <c r="M284" t="s">
        <v>2936</v>
      </c>
      <c r="N284" t="s">
        <v>2946</v>
      </c>
      <c r="O284" t="s">
        <v>2947</v>
      </c>
      <c r="P284" t="str">
        <f>_xlfn.CONCAT(Table326[[#This Row],[Equipamento]],Table326[[#This Row],[attribute_name]])</f>
        <v>FRADE-CAE-1350 (HP Compressor Trem 1)Deslocamento Axial - Compressor (1)|Pre-alarm Lo</v>
      </c>
      <c r="Q284" s="33">
        <v>-0.36</v>
      </c>
      <c r="R284" s="32" t="s">
        <v>13</v>
      </c>
      <c r="S284">
        <v>1</v>
      </c>
      <c r="T284" s="33" t="s">
        <v>736</v>
      </c>
      <c r="U284" s="10"/>
      <c r="V284" t="str">
        <f t="shared" si="4"/>
        <v>subattribute</v>
      </c>
      <c r="W284" t="str">
        <f>TRIM(INDEX(_xlfn.TEXTSPLIT(Table326[[#This Row],[attribute_name PT (rascunho)]],"|"), 1,1))</f>
        <v>Deslocamento Axial - Compressor (1)</v>
      </c>
      <c r="X284" t="str">
        <f>IFERROR(TRIM(INDEX(_xlfn.TEXTSPLIT(Table326[[#This Row],[attribute_name]],"|"), 1,2)), "")</f>
        <v>Pre-alarm Lo</v>
      </c>
      <c r="Y284" t="b" cm="1">
        <f t="array" ref="Y284">IF(ISERROR(IF(Table326[[#This Row],[type]]="subattribute", VLOOKUP(Table326[[#This Row],[Template]]&amp;Table326[[#This Row],[parent_attribute]],_xlfn._xlws.FILTER(Table326[[#All],[concat]], Table326[[#All],[type]]="attribute"),1, FALSE), TRUE)), FALSE, TRUE)</f>
        <v>1</v>
      </c>
    </row>
    <row r="285" spans="1:25" ht="14.4" hidden="1" customHeight="1">
      <c r="A285" t="str">
        <f>Table326[[#This Row],[Template]]&amp;Table326[[#This Row],[parent_attribute]]</f>
        <v>Compressor Centrífugo BásicoDeslocamento Axial - Compressor (2)</v>
      </c>
      <c r="B285" t="s">
        <v>2904</v>
      </c>
      <c r="C285" s="10" t="s">
        <v>2905</v>
      </c>
      <c r="D285" t="s">
        <v>2906</v>
      </c>
      <c r="E285" t="s">
        <v>3139</v>
      </c>
      <c r="F285" s="10" t="s">
        <v>2877</v>
      </c>
      <c r="I285" t="s">
        <v>1178</v>
      </c>
      <c r="J285" t="s">
        <v>1178</v>
      </c>
      <c r="K285" t="str">
        <f>VLOOKUP(Table326[[#This Row],[attribute_name EN2]],'Tradução Atributos'!$A$1:$B$67,2,0)</f>
        <v>Deslocamento Axial - Compressor (2)</v>
      </c>
      <c r="N285" t="s">
        <v>2948</v>
      </c>
      <c r="O285" t="s">
        <v>2948</v>
      </c>
      <c r="P285" t="str">
        <f>_xlfn.CONCAT(Table326[[#This Row],[Equipamento]],Table326[[#This Row],[attribute_name]])</f>
        <v>FRADE-CAE-1350 (HP Compressor Trem 1)Deslocamento Axial - Compressor (2)</v>
      </c>
      <c r="Q285" t="s">
        <v>3154</v>
      </c>
      <c r="R285" s="32" t="s">
        <v>13</v>
      </c>
      <c r="S285">
        <v>1</v>
      </c>
      <c r="T285" s="33" t="s">
        <v>439</v>
      </c>
      <c r="U285" s="10" t="s">
        <v>440</v>
      </c>
      <c r="V285" t="str">
        <f t="shared" si="4"/>
        <v>attribute</v>
      </c>
      <c r="W285" t="str">
        <f>TRIM(INDEX(_xlfn.TEXTSPLIT(Table326[[#This Row],[attribute_name PT (rascunho)]],"|"), 1,1))</f>
        <v>Deslocamento Axial - Compressor (2)</v>
      </c>
      <c r="X285" t="str">
        <f>IFERROR(TRIM(INDEX(_xlfn.TEXTSPLIT(Table326[[#This Row],[attribute_name]],"|"), 1,2)), "")</f>
        <v/>
      </c>
      <c r="Y285" t="b" cm="1">
        <f t="array" ref="Y285">IF(ISERROR(IF(Table326[[#This Row],[type]]="subattribute", VLOOKUP(Table326[[#This Row],[Template]]&amp;Table326[[#This Row],[parent_attribute]],_xlfn._xlws.FILTER(Table326[[#All],[concat]], Table326[[#All],[type]]="attribute"),1, FALSE), TRUE)), FALSE, TRUE)</f>
        <v>1</v>
      </c>
    </row>
    <row r="286" spans="1:25" ht="14.4" hidden="1" customHeight="1">
      <c r="A286" t="str">
        <f>Table326[[#This Row],[Template]]&amp;Table326[[#This Row],[parent_attribute]]</f>
        <v>Compressor Centrífugo BásicoDeslocamento Axial - Compressor (2)</v>
      </c>
      <c r="B286" t="s">
        <v>2904</v>
      </c>
      <c r="C286" s="10" t="s">
        <v>2905</v>
      </c>
      <c r="D286" t="s">
        <v>2906</v>
      </c>
      <c r="E286" t="s">
        <v>3139</v>
      </c>
      <c r="F286" s="10" t="s">
        <v>2877</v>
      </c>
      <c r="I286" t="s">
        <v>1180</v>
      </c>
      <c r="J286" t="s">
        <v>1178</v>
      </c>
      <c r="K286" t="str">
        <f>VLOOKUP(Table326[[#This Row],[attribute_name EN2]],'Tradução Atributos'!$A$1:$B$67,2,0)</f>
        <v>Deslocamento Axial - Compressor (2)</v>
      </c>
      <c r="L286" t="s">
        <v>2928</v>
      </c>
      <c r="M286" t="s">
        <v>2929</v>
      </c>
      <c r="N286" t="s">
        <v>873</v>
      </c>
      <c r="O286" t="s">
        <v>873</v>
      </c>
      <c r="P286" t="str">
        <f>_xlfn.CONCAT(Table326[[#This Row],[Equipamento]],Table326[[#This Row],[attribute_name]])</f>
        <v>FRADE-CAE-1350 (HP Compressor Trem 1)Deslocamento Axial - Compressor (2)|Hi</v>
      </c>
      <c r="Q286">
        <v>0.4</v>
      </c>
      <c r="R286" s="32" t="s">
        <v>13</v>
      </c>
      <c r="S286">
        <v>1</v>
      </c>
      <c r="T286" s="33" t="s">
        <v>736</v>
      </c>
      <c r="U286" s="10"/>
      <c r="V286" t="str">
        <f t="shared" si="4"/>
        <v>subattribute</v>
      </c>
      <c r="W286" t="str">
        <f>TRIM(INDEX(_xlfn.TEXTSPLIT(Table326[[#This Row],[attribute_name PT (rascunho)]],"|"), 1,1))</f>
        <v>Deslocamento Axial - Compressor (2)</v>
      </c>
      <c r="X286" t="str">
        <f>IFERROR(TRIM(INDEX(_xlfn.TEXTSPLIT(Table326[[#This Row],[attribute_name]],"|"), 1,2)), "")</f>
        <v>Hi</v>
      </c>
      <c r="Y286" t="b" cm="1">
        <f t="array" ref="Y286">IF(ISERROR(IF(Table326[[#This Row],[type]]="subattribute", VLOOKUP(Table326[[#This Row],[Template]]&amp;Table326[[#This Row],[parent_attribute]],_xlfn._xlws.FILTER(Table326[[#All],[concat]], Table326[[#All],[type]]="attribute"),1, FALSE), TRUE)), FALSE, TRUE)</f>
        <v>1</v>
      </c>
    </row>
    <row r="287" spans="1:25" ht="14.4" hidden="1" customHeight="1">
      <c r="A287" t="str">
        <f>Table326[[#This Row],[Template]]&amp;Table326[[#This Row],[parent_attribute]]</f>
        <v>Compressor Centrífugo BásicoDeslocamento Axial - Compressor (2)</v>
      </c>
      <c r="B287" t="s">
        <v>2904</v>
      </c>
      <c r="C287" s="10" t="s">
        <v>2905</v>
      </c>
      <c r="D287" t="s">
        <v>2906</v>
      </c>
      <c r="E287" t="s">
        <v>3139</v>
      </c>
      <c r="F287" s="10" t="s">
        <v>2877</v>
      </c>
      <c r="I287" t="s">
        <v>1181</v>
      </c>
      <c r="J287" t="s">
        <v>1178</v>
      </c>
      <c r="K287" t="str">
        <f>VLOOKUP(Table326[[#This Row],[attribute_name EN2]],'Tradução Atributos'!$A$1:$B$67,2,0)</f>
        <v>Deslocamento Axial - Compressor (2)</v>
      </c>
      <c r="L287" t="s">
        <v>2928</v>
      </c>
      <c r="M287" t="s">
        <v>2930</v>
      </c>
      <c r="N287" t="s">
        <v>875</v>
      </c>
      <c r="O287" t="s">
        <v>875</v>
      </c>
      <c r="P287" t="str">
        <f>_xlfn.CONCAT(Table326[[#This Row],[Equipamento]],Table326[[#This Row],[attribute_name]])</f>
        <v>FRADE-CAE-1350 (HP Compressor Trem 1)Deslocamento Axial - Compressor (2)|HiHi</v>
      </c>
      <c r="Q287" s="32">
        <v>0.5</v>
      </c>
      <c r="R287" s="32" t="s">
        <v>13</v>
      </c>
      <c r="S287">
        <v>1</v>
      </c>
      <c r="T287" s="33" t="s">
        <v>736</v>
      </c>
      <c r="U287" s="10"/>
      <c r="V287" t="str">
        <f t="shared" si="4"/>
        <v>subattribute</v>
      </c>
      <c r="W287" t="str">
        <f>TRIM(INDEX(_xlfn.TEXTSPLIT(Table326[[#This Row],[attribute_name PT (rascunho)]],"|"), 1,1))</f>
        <v>Deslocamento Axial - Compressor (2)</v>
      </c>
      <c r="X287" t="str">
        <f>IFERROR(TRIM(INDEX(_xlfn.TEXTSPLIT(Table326[[#This Row],[attribute_name]],"|"), 1,2)), "")</f>
        <v>HiHi</v>
      </c>
      <c r="Y287" t="b" cm="1">
        <f t="array" ref="Y287">IF(ISERROR(IF(Table326[[#This Row],[type]]="subattribute", VLOOKUP(Table326[[#This Row],[Template]]&amp;Table326[[#This Row],[parent_attribute]],_xlfn._xlws.FILTER(Table326[[#All],[concat]], Table326[[#All],[type]]="attribute"),1, FALSE), TRUE)), FALSE, TRUE)</f>
        <v>1</v>
      </c>
    </row>
    <row r="288" spans="1:25" ht="14.4" hidden="1" customHeight="1">
      <c r="A288" t="str">
        <f>Table326[[#This Row],[Template]]&amp;Table326[[#This Row],[parent_attribute]]</f>
        <v>Compressor Centrífugo BásicoDeslocamento Axial - Compressor (2)</v>
      </c>
      <c r="B288" t="s">
        <v>2904</v>
      </c>
      <c r="C288" s="10" t="s">
        <v>2905</v>
      </c>
      <c r="D288" t="s">
        <v>2906</v>
      </c>
      <c r="E288" t="s">
        <v>3139</v>
      </c>
      <c r="F288" s="10" t="s">
        <v>2877</v>
      </c>
      <c r="I288" t="s">
        <v>1182</v>
      </c>
      <c r="J288" t="s">
        <v>1178</v>
      </c>
      <c r="K288" t="str">
        <f>VLOOKUP(Table326[[#This Row],[attribute_name EN2]],'Tradução Atributos'!$A$1:$B$67,2,0)</f>
        <v>Deslocamento Axial - Compressor (2)</v>
      </c>
      <c r="L288" t="s">
        <v>2928</v>
      </c>
      <c r="M288" t="s">
        <v>2931</v>
      </c>
      <c r="N288" t="s">
        <v>877</v>
      </c>
      <c r="O288" t="s">
        <v>877</v>
      </c>
      <c r="P288" t="str">
        <f>_xlfn.CONCAT(Table326[[#This Row],[Equipamento]],Table326[[#This Row],[attribute_name]])</f>
        <v>FRADE-CAE-1350 (HP Compressor Trem 1)Deslocamento Axial - Compressor (2)|Lo</v>
      </c>
      <c r="Q288">
        <v>-0.4</v>
      </c>
      <c r="R288" s="32" t="s">
        <v>13</v>
      </c>
      <c r="S288">
        <v>1</v>
      </c>
      <c r="T288" s="33" t="s">
        <v>736</v>
      </c>
      <c r="U288" s="10"/>
      <c r="V288" t="str">
        <f t="shared" si="4"/>
        <v>subattribute</v>
      </c>
      <c r="W288" t="str">
        <f>TRIM(INDEX(_xlfn.TEXTSPLIT(Table326[[#This Row],[attribute_name PT (rascunho)]],"|"), 1,1))</f>
        <v>Deslocamento Axial - Compressor (2)</v>
      </c>
      <c r="X288" t="str">
        <f>IFERROR(TRIM(INDEX(_xlfn.TEXTSPLIT(Table326[[#This Row],[attribute_name]],"|"), 1,2)), "")</f>
        <v>Lo</v>
      </c>
      <c r="Y288" t="b" cm="1">
        <f t="array" ref="Y288">IF(ISERROR(IF(Table326[[#This Row],[type]]="subattribute", VLOOKUP(Table326[[#This Row],[Template]]&amp;Table326[[#This Row],[parent_attribute]],_xlfn._xlws.FILTER(Table326[[#All],[concat]], Table326[[#All],[type]]="attribute"),1, FALSE), TRUE)), FALSE, TRUE)</f>
        <v>1</v>
      </c>
    </row>
    <row r="289" spans="1:25" ht="14.4" hidden="1" customHeight="1">
      <c r="A289" t="str">
        <f>Table326[[#This Row],[Template]]&amp;Table326[[#This Row],[parent_attribute]]</f>
        <v>Compressor Centrífugo BásicoDeslocamento Axial - Compressor (2)</v>
      </c>
      <c r="B289" t="s">
        <v>2904</v>
      </c>
      <c r="C289" s="10" t="s">
        <v>2905</v>
      </c>
      <c r="D289" t="s">
        <v>2906</v>
      </c>
      <c r="E289" t="s">
        <v>3139</v>
      </c>
      <c r="F289" s="10" t="s">
        <v>2877</v>
      </c>
      <c r="I289" t="s">
        <v>1183</v>
      </c>
      <c r="J289" t="s">
        <v>1178</v>
      </c>
      <c r="K289" t="str">
        <f>VLOOKUP(Table326[[#This Row],[attribute_name EN2]],'Tradução Atributos'!$A$1:$B$67,2,0)</f>
        <v>Deslocamento Axial - Compressor (2)</v>
      </c>
      <c r="L289" t="s">
        <v>2928</v>
      </c>
      <c r="M289" t="s">
        <v>2932</v>
      </c>
      <c r="N289" t="s">
        <v>2949</v>
      </c>
      <c r="O289" t="s">
        <v>2949</v>
      </c>
      <c r="P289" t="str">
        <f>_xlfn.CONCAT(Table326[[#This Row],[Equipamento]],Table326[[#This Row],[attribute_name]])</f>
        <v>FRADE-CAE-1350 (HP Compressor Trem 1)Deslocamento Axial - Compressor (2)|LoLo</v>
      </c>
      <c r="Q289" s="32">
        <v>-0.5</v>
      </c>
      <c r="R289" s="32" t="s">
        <v>13</v>
      </c>
      <c r="S289">
        <v>1</v>
      </c>
      <c r="T289" s="33" t="s">
        <v>736</v>
      </c>
      <c r="U289" s="10"/>
      <c r="V289" t="str">
        <f t="shared" si="4"/>
        <v>subattribute</v>
      </c>
      <c r="W289" t="str">
        <f>TRIM(INDEX(_xlfn.TEXTSPLIT(Table326[[#This Row],[attribute_name PT (rascunho)]],"|"), 1,1))</f>
        <v>Deslocamento Axial - Compressor (2)</v>
      </c>
      <c r="X289" t="str">
        <f>IFERROR(TRIM(INDEX(_xlfn.TEXTSPLIT(Table326[[#This Row],[attribute_name]],"|"), 1,2)), "")</f>
        <v>LoLo</v>
      </c>
      <c r="Y289" t="b" cm="1">
        <f t="array" ref="Y289">IF(ISERROR(IF(Table326[[#This Row],[type]]="subattribute", VLOOKUP(Table326[[#This Row],[Template]]&amp;Table326[[#This Row],[parent_attribute]],_xlfn._xlws.FILTER(Table326[[#All],[concat]], Table326[[#All],[type]]="attribute"),1, FALSE), TRUE)), FALSE, TRUE)</f>
        <v>1</v>
      </c>
    </row>
    <row r="290" spans="1:25" ht="14.4" hidden="1" customHeight="1">
      <c r="A290" t="str">
        <f>Table326[[#This Row],[Template]]&amp;Table326[[#This Row],[parent_attribute]]</f>
        <v>Compressor Centrífugo BásicoDeslocamento Axial - Compressor (2)</v>
      </c>
      <c r="B290" t="s">
        <v>2904</v>
      </c>
      <c r="C290" s="10" t="s">
        <v>2905</v>
      </c>
      <c r="D290" t="s">
        <v>2906</v>
      </c>
      <c r="E290" t="s">
        <v>3139</v>
      </c>
      <c r="F290" s="10" t="s">
        <v>2877</v>
      </c>
      <c r="I290" t="s">
        <v>1184</v>
      </c>
      <c r="J290" t="s">
        <v>1178</v>
      </c>
      <c r="K290" t="str">
        <f>VLOOKUP(Table326[[#This Row],[attribute_name EN2]],'Tradução Atributos'!$A$1:$B$67,2,0)</f>
        <v>Deslocamento Axial - Compressor (2)</v>
      </c>
      <c r="L290" t="s">
        <v>2928</v>
      </c>
      <c r="M290" t="s">
        <v>2934</v>
      </c>
      <c r="N290" t="s">
        <v>880</v>
      </c>
      <c r="O290" t="s">
        <v>2950</v>
      </c>
      <c r="P290" t="str">
        <f>_xlfn.CONCAT(Table326[[#This Row],[Equipamento]],Table326[[#This Row],[attribute_name]])</f>
        <v>FRADE-CAE-1350 (HP Compressor Trem 1)Deslocamento Axial - Compressor (2)|Pre-alarm Hi</v>
      </c>
      <c r="Q290" s="33">
        <v>0.36</v>
      </c>
      <c r="R290" s="32" t="s">
        <v>13</v>
      </c>
      <c r="S290">
        <v>1</v>
      </c>
      <c r="T290" s="33" t="s">
        <v>736</v>
      </c>
      <c r="U290" s="10"/>
      <c r="V290" t="str">
        <f t="shared" si="4"/>
        <v>subattribute</v>
      </c>
      <c r="W290" t="str">
        <f>TRIM(INDEX(_xlfn.TEXTSPLIT(Table326[[#This Row],[attribute_name PT (rascunho)]],"|"), 1,1))</f>
        <v>Deslocamento Axial - Compressor (2)</v>
      </c>
      <c r="X290" t="str">
        <f>IFERROR(TRIM(INDEX(_xlfn.TEXTSPLIT(Table326[[#This Row],[attribute_name]],"|"), 1,2)), "")</f>
        <v>Pre-alarm Hi</v>
      </c>
      <c r="Y290" t="b" cm="1">
        <f t="array" ref="Y290">IF(ISERROR(IF(Table326[[#This Row],[type]]="subattribute", VLOOKUP(Table326[[#This Row],[Template]]&amp;Table326[[#This Row],[parent_attribute]],_xlfn._xlws.FILTER(Table326[[#All],[concat]], Table326[[#All],[type]]="attribute"),1, FALSE), TRUE)), FALSE, TRUE)</f>
        <v>1</v>
      </c>
    </row>
    <row r="291" spans="1:25" ht="14.4" hidden="1" customHeight="1">
      <c r="A291" t="str">
        <f>Table326[[#This Row],[Template]]&amp;Table326[[#This Row],[parent_attribute]]</f>
        <v>Compressor Centrífugo BásicoDeslocamento Axial - Compressor (2)</v>
      </c>
      <c r="B291" t="s">
        <v>2904</v>
      </c>
      <c r="C291" s="10" t="s">
        <v>2905</v>
      </c>
      <c r="D291" t="s">
        <v>2906</v>
      </c>
      <c r="E291" t="s">
        <v>3139</v>
      </c>
      <c r="F291" s="10" t="s">
        <v>2877</v>
      </c>
      <c r="I291" t="s">
        <v>1185</v>
      </c>
      <c r="J291" t="s">
        <v>1178</v>
      </c>
      <c r="K291" t="str">
        <f>VLOOKUP(Table326[[#This Row],[attribute_name EN2]],'Tradução Atributos'!$A$1:$B$67,2,0)</f>
        <v>Deslocamento Axial - Compressor (2)</v>
      </c>
      <c r="L291" t="s">
        <v>2928</v>
      </c>
      <c r="M291" t="s">
        <v>2936</v>
      </c>
      <c r="N291" t="s">
        <v>2951</v>
      </c>
      <c r="O291" t="s">
        <v>2952</v>
      </c>
      <c r="P291" t="str">
        <f>_xlfn.CONCAT(Table326[[#This Row],[Equipamento]],Table326[[#This Row],[attribute_name]])</f>
        <v>FRADE-CAE-1350 (HP Compressor Trem 1)Deslocamento Axial - Compressor (2)|Pre-alarm Lo</v>
      </c>
      <c r="Q291" s="33">
        <v>-0.36</v>
      </c>
      <c r="R291" s="32" t="s">
        <v>13</v>
      </c>
      <c r="S291">
        <v>1</v>
      </c>
      <c r="T291" s="33" t="s">
        <v>736</v>
      </c>
      <c r="U291" s="10"/>
      <c r="V291" t="str">
        <f t="shared" si="4"/>
        <v>subattribute</v>
      </c>
      <c r="W291" t="str">
        <f>TRIM(INDEX(_xlfn.TEXTSPLIT(Table326[[#This Row],[attribute_name PT (rascunho)]],"|"), 1,1))</f>
        <v>Deslocamento Axial - Compressor (2)</v>
      </c>
      <c r="X291" t="str">
        <f>IFERROR(TRIM(INDEX(_xlfn.TEXTSPLIT(Table326[[#This Row],[attribute_name]],"|"), 1,2)), "")</f>
        <v>Pre-alarm Lo</v>
      </c>
      <c r="Y291" t="b" cm="1">
        <f t="array" ref="Y291">IF(ISERROR(IF(Table326[[#This Row],[type]]="subattribute", VLOOKUP(Table326[[#This Row],[Template]]&amp;Table326[[#This Row],[parent_attribute]],_xlfn._xlws.FILTER(Table326[[#All],[concat]], Table326[[#All],[type]]="attribute"),1, FALSE), TRUE)), FALSE, TRUE)</f>
        <v>1</v>
      </c>
    </row>
    <row r="292" spans="1:25" ht="14.4" hidden="1" customHeight="1">
      <c r="A292" t="str">
        <f>Table326[[#This Row],[Template]]&amp;Table326[[#This Row],[parent_attribute]]</f>
        <v>Compressor Centrífugo BásicoDiferença de Pressão - Filtro de Injeção de Gás de Selagem Primária</v>
      </c>
      <c r="B292" t="s">
        <v>2904</v>
      </c>
      <c r="C292" s="10" t="s">
        <v>2905</v>
      </c>
      <c r="D292" t="s">
        <v>2906</v>
      </c>
      <c r="E292" t="s">
        <v>3139</v>
      </c>
      <c r="F292" s="10" t="s">
        <v>2877</v>
      </c>
      <c r="I292" t="s">
        <v>1287</v>
      </c>
      <c r="J292" t="s">
        <v>1287</v>
      </c>
      <c r="K292" t="str">
        <f>VLOOKUP(Table326[[#This Row],[attribute_name EN2]],'Tradução Atributos'!$A$1:$B$67,2,0)</f>
        <v>Diferença de Pressão - Filtro de Injeção de Gás de Selagem Primária</v>
      </c>
      <c r="N292" t="s">
        <v>2953</v>
      </c>
      <c r="O292" t="s">
        <v>2953</v>
      </c>
      <c r="P292" t="str">
        <f>_xlfn.CONCAT(Table326[[#This Row],[Equipamento]],Table326[[#This Row],[attribute_name]])</f>
        <v>FRADE-CAE-1350 (HP Compressor Trem 1)Diferença de Pressão - Filtro de Injeção de Gás de Selagem Primária</v>
      </c>
      <c r="Q292" s="188" t="s">
        <v>3155</v>
      </c>
      <c r="R292" s="32" t="s">
        <v>194</v>
      </c>
      <c r="S292">
        <v>1</v>
      </c>
      <c r="T292" s="33" t="s">
        <v>451</v>
      </c>
      <c r="U292" s="10" t="s">
        <v>452</v>
      </c>
      <c r="V292" t="str">
        <f t="shared" si="4"/>
        <v>attribute</v>
      </c>
      <c r="W292" t="str">
        <f>TRIM(INDEX(_xlfn.TEXTSPLIT(Table326[[#This Row],[attribute_name PT (rascunho)]],"|"), 1,1))</f>
        <v>Diferença de Pressão - Filtro de Injeção de Gás de Selagem Primária</v>
      </c>
      <c r="X292" t="str">
        <f>IFERROR(TRIM(INDEX(_xlfn.TEXTSPLIT(Table326[[#This Row],[attribute_name]],"|"), 1,2)), "")</f>
        <v/>
      </c>
      <c r="Y292" t="b" cm="1">
        <f t="array" ref="Y292">IF(ISERROR(IF(Table326[[#This Row],[type]]="subattribute", VLOOKUP(Table326[[#This Row],[Template]]&amp;Table326[[#This Row],[parent_attribute]],_xlfn._xlws.FILTER(Table326[[#All],[concat]], Table326[[#All],[type]]="attribute"),1, FALSE), TRUE)), FALSE, TRUE)</f>
        <v>1</v>
      </c>
    </row>
    <row r="293" spans="1:25" ht="14.4" hidden="1" customHeight="1">
      <c r="A293" t="str">
        <f>Table326[[#This Row],[Template]]&amp;Table326[[#This Row],[parent_attribute]]</f>
        <v>Compressor Centrífugo BásicoDiferença de Pressão - Filtro de Injeção de Gás de Selagem Primária</v>
      </c>
      <c r="B293" t="s">
        <v>2904</v>
      </c>
      <c r="C293" s="10" t="s">
        <v>2905</v>
      </c>
      <c r="D293" t="s">
        <v>2906</v>
      </c>
      <c r="E293" t="s">
        <v>3139</v>
      </c>
      <c r="F293" s="10" t="s">
        <v>2877</v>
      </c>
      <c r="I293" t="s">
        <v>1289</v>
      </c>
      <c r="J293" t="s">
        <v>1287</v>
      </c>
      <c r="K293" t="str">
        <f>VLOOKUP(Table326[[#This Row],[attribute_name EN2]],'Tradução Atributos'!$A$1:$B$67,2,0)</f>
        <v>Diferença de Pressão - Filtro de Injeção de Gás de Selagem Primária</v>
      </c>
      <c r="L293" t="s">
        <v>2928</v>
      </c>
      <c r="M293" t="s">
        <v>2929</v>
      </c>
      <c r="N293" t="s">
        <v>898</v>
      </c>
      <c r="O293" t="s">
        <v>898</v>
      </c>
      <c r="P293" t="str">
        <f>_xlfn.CONCAT(Table326[[#This Row],[Equipamento]],Table326[[#This Row],[attribute_name]])</f>
        <v>FRADE-CAE-1350 (HP Compressor Trem 1)Diferença de Pressão - Filtro de Injeção de Gás de Selagem Primária|Hi</v>
      </c>
      <c r="Q293" s="187">
        <v>100</v>
      </c>
      <c r="R293" s="32" t="s">
        <v>194</v>
      </c>
      <c r="S293">
        <v>1</v>
      </c>
      <c r="T293" s="33" t="s">
        <v>736</v>
      </c>
      <c r="U293" s="10"/>
      <c r="V293" t="str">
        <f t="shared" si="4"/>
        <v>subattribute</v>
      </c>
      <c r="W293" t="str">
        <f>TRIM(INDEX(_xlfn.TEXTSPLIT(Table326[[#This Row],[attribute_name PT (rascunho)]],"|"), 1,1))</f>
        <v>Diferença de Pressão - Filtro de Injeção de Gás de Selagem Primária</v>
      </c>
      <c r="X293" t="str">
        <f>IFERROR(TRIM(INDEX(_xlfn.TEXTSPLIT(Table326[[#This Row],[attribute_name]],"|"), 1,2)), "")</f>
        <v>Hi</v>
      </c>
      <c r="Y293" t="b" cm="1">
        <f t="array" ref="Y293">IF(ISERROR(IF(Table326[[#This Row],[type]]="subattribute", VLOOKUP(Table326[[#This Row],[Template]]&amp;Table326[[#This Row],[parent_attribute]],_xlfn._xlws.FILTER(Table326[[#All],[concat]], Table326[[#All],[type]]="attribute"),1, FALSE), TRUE)), FALSE, TRUE)</f>
        <v>1</v>
      </c>
    </row>
    <row r="294" spans="1:25" ht="14.4" hidden="1" customHeight="1">
      <c r="A294" t="str">
        <f>Table326[[#This Row],[Template]]&amp;Table326[[#This Row],[parent_attribute]]</f>
        <v>Compressor Centrífugo BásicoDiferença de Pressão - Filtro de Injeção de Gás de Selagem Primária</v>
      </c>
      <c r="B294" t="s">
        <v>2904</v>
      </c>
      <c r="C294" s="10" t="s">
        <v>2905</v>
      </c>
      <c r="D294" t="s">
        <v>2906</v>
      </c>
      <c r="E294" t="s">
        <v>3139</v>
      </c>
      <c r="F294" s="10" t="s">
        <v>2877</v>
      </c>
      <c r="I294" t="s">
        <v>1290</v>
      </c>
      <c r="J294" t="s">
        <v>1287</v>
      </c>
      <c r="K294" t="str">
        <f>VLOOKUP(Table326[[#This Row],[attribute_name EN2]],'Tradução Atributos'!$A$1:$B$67,2,0)</f>
        <v>Diferença de Pressão - Filtro de Injeção de Gás de Selagem Primária</v>
      </c>
      <c r="L294" t="s">
        <v>2928</v>
      </c>
      <c r="M294" t="s">
        <v>2930</v>
      </c>
      <c r="N294" t="s">
        <v>900</v>
      </c>
      <c r="O294" t="s">
        <v>900</v>
      </c>
      <c r="P294" t="str">
        <f>_xlfn.CONCAT(Table326[[#This Row],[Equipamento]],Table326[[#This Row],[attribute_name]])</f>
        <v>FRADE-CAE-1350 (HP Compressor Trem 1)Diferença de Pressão - Filtro de Injeção de Gás de Selagem Primária|HiHi</v>
      </c>
      <c r="Q294" s="10"/>
      <c r="R294" s="32" t="s">
        <v>194</v>
      </c>
      <c r="S294">
        <v>1</v>
      </c>
      <c r="T294" s="33" t="s">
        <v>736</v>
      </c>
      <c r="U294" s="10"/>
      <c r="V294" t="str">
        <f t="shared" si="4"/>
        <v>subattribute</v>
      </c>
      <c r="W294" t="str">
        <f>TRIM(INDEX(_xlfn.TEXTSPLIT(Table326[[#This Row],[attribute_name PT (rascunho)]],"|"), 1,1))</f>
        <v>Diferença de Pressão - Filtro de Injeção de Gás de Selagem Primária</v>
      </c>
      <c r="X294" t="str">
        <f>IFERROR(TRIM(INDEX(_xlfn.TEXTSPLIT(Table326[[#This Row],[attribute_name]],"|"), 1,2)), "")</f>
        <v>HiHi</v>
      </c>
      <c r="Y294" t="b" cm="1">
        <f t="array" ref="Y294">IF(ISERROR(IF(Table326[[#This Row],[type]]="subattribute", VLOOKUP(Table326[[#This Row],[Template]]&amp;Table326[[#This Row],[parent_attribute]],_xlfn._xlws.FILTER(Table326[[#All],[concat]], Table326[[#All],[type]]="attribute"),1, FALSE), TRUE)), FALSE, TRUE)</f>
        <v>1</v>
      </c>
    </row>
    <row r="295" spans="1:25" ht="14.4" hidden="1" customHeight="1">
      <c r="A295" t="str">
        <f>Table326[[#This Row],[Template]]&amp;Table326[[#This Row],[parent_attribute]]</f>
        <v>Compressor Centrífugo BásicoDiferença de Pressão - Filtro de Injeção de Gás de Selagem Primária</v>
      </c>
      <c r="B295" t="s">
        <v>2904</v>
      </c>
      <c r="C295" s="10" t="s">
        <v>2905</v>
      </c>
      <c r="D295" t="s">
        <v>2906</v>
      </c>
      <c r="E295" t="s">
        <v>3139</v>
      </c>
      <c r="F295" s="10" t="s">
        <v>2877</v>
      </c>
      <c r="I295" t="s">
        <v>1291</v>
      </c>
      <c r="J295" t="s">
        <v>1287</v>
      </c>
      <c r="K295" t="str">
        <f>VLOOKUP(Table326[[#This Row],[attribute_name EN2]],'Tradução Atributos'!$A$1:$B$67,2,0)</f>
        <v>Diferença de Pressão - Filtro de Injeção de Gás de Selagem Primária</v>
      </c>
      <c r="L295" t="s">
        <v>2928</v>
      </c>
      <c r="M295" t="s">
        <v>2931</v>
      </c>
      <c r="N295" t="s">
        <v>902</v>
      </c>
      <c r="O295" t="s">
        <v>902</v>
      </c>
      <c r="P295" t="str">
        <f>_xlfn.CONCAT(Table326[[#This Row],[Equipamento]],Table326[[#This Row],[attribute_name]])</f>
        <v>FRADE-CAE-1350 (HP Compressor Trem 1)Diferença de Pressão - Filtro de Injeção de Gás de Selagem Primária|Lo</v>
      </c>
      <c r="Q295" s="33"/>
      <c r="R295" s="32" t="s">
        <v>194</v>
      </c>
      <c r="S295">
        <v>1</v>
      </c>
      <c r="T295" s="33" t="s">
        <v>736</v>
      </c>
      <c r="U295" s="10"/>
      <c r="V295" t="str">
        <f t="shared" si="4"/>
        <v>subattribute</v>
      </c>
      <c r="W295" t="str">
        <f>TRIM(INDEX(_xlfn.TEXTSPLIT(Table326[[#This Row],[attribute_name PT (rascunho)]],"|"), 1,1))</f>
        <v>Diferença de Pressão - Filtro de Injeção de Gás de Selagem Primária</v>
      </c>
      <c r="X295" t="str">
        <f>IFERROR(TRIM(INDEX(_xlfn.TEXTSPLIT(Table326[[#This Row],[attribute_name]],"|"), 1,2)), "")</f>
        <v>Lo</v>
      </c>
      <c r="Y295" t="b" cm="1">
        <f t="array" ref="Y295">IF(ISERROR(IF(Table326[[#This Row],[type]]="subattribute", VLOOKUP(Table326[[#This Row],[Template]]&amp;Table326[[#This Row],[parent_attribute]],_xlfn._xlws.FILTER(Table326[[#All],[concat]], Table326[[#All],[type]]="attribute"),1, FALSE), TRUE)), FALSE, TRUE)</f>
        <v>1</v>
      </c>
    </row>
    <row r="296" spans="1:25" ht="14.4" hidden="1" customHeight="1">
      <c r="A296" t="str">
        <f>Table326[[#This Row],[Template]]&amp;Table326[[#This Row],[parent_attribute]]</f>
        <v>Compressor Centrífugo BásicoDiferença de Pressão - Filtro de Injeção de Gás de Selagem Primária</v>
      </c>
      <c r="B296" t="s">
        <v>2904</v>
      </c>
      <c r="C296" s="10" t="s">
        <v>2905</v>
      </c>
      <c r="D296" t="s">
        <v>2906</v>
      </c>
      <c r="E296" t="s">
        <v>3139</v>
      </c>
      <c r="F296" s="10" t="s">
        <v>2877</v>
      </c>
      <c r="I296" t="s">
        <v>1292</v>
      </c>
      <c r="J296" t="s">
        <v>1287</v>
      </c>
      <c r="K296" t="str">
        <f>VLOOKUP(Table326[[#This Row],[attribute_name EN2]],'Tradução Atributos'!$A$1:$B$67,2,0)</f>
        <v>Diferença de Pressão - Filtro de Injeção de Gás de Selagem Primária</v>
      </c>
      <c r="L296" t="s">
        <v>2928</v>
      </c>
      <c r="M296" t="s">
        <v>2932</v>
      </c>
      <c r="N296" t="s">
        <v>2954</v>
      </c>
      <c r="O296" t="s">
        <v>2954</v>
      </c>
      <c r="P296" t="str">
        <f>_xlfn.CONCAT(Table326[[#This Row],[Equipamento]],Table326[[#This Row],[attribute_name]])</f>
        <v>FRADE-CAE-1350 (HP Compressor Trem 1)Diferença de Pressão - Filtro de Injeção de Gás de Selagem Primária|LoLo</v>
      </c>
      <c r="Q296" s="33"/>
      <c r="R296" s="32" t="s">
        <v>194</v>
      </c>
      <c r="S296">
        <v>1</v>
      </c>
      <c r="T296" s="33" t="s">
        <v>736</v>
      </c>
      <c r="U296" s="10"/>
      <c r="V296" t="str">
        <f t="shared" si="4"/>
        <v>subattribute</v>
      </c>
      <c r="W296" t="str">
        <f>TRIM(INDEX(_xlfn.TEXTSPLIT(Table326[[#This Row],[attribute_name PT (rascunho)]],"|"), 1,1))</f>
        <v>Diferença de Pressão - Filtro de Injeção de Gás de Selagem Primária</v>
      </c>
      <c r="X296" t="str">
        <f>IFERROR(TRIM(INDEX(_xlfn.TEXTSPLIT(Table326[[#This Row],[attribute_name]],"|"), 1,2)), "")</f>
        <v>LoLo</v>
      </c>
      <c r="Y296" t="b" cm="1">
        <f t="array" ref="Y296">IF(ISERROR(IF(Table326[[#This Row],[type]]="subattribute", VLOOKUP(Table326[[#This Row],[Template]]&amp;Table326[[#This Row],[parent_attribute]],_xlfn._xlws.FILTER(Table326[[#All],[concat]], Table326[[#All],[type]]="attribute"),1, FALSE), TRUE)), FALSE, TRUE)</f>
        <v>1</v>
      </c>
    </row>
    <row r="297" spans="1:25" ht="14.4" hidden="1" customHeight="1">
      <c r="A297" t="str">
        <f>Table326[[#This Row],[Template]]&amp;Table326[[#This Row],[parent_attribute]]</f>
        <v>Compressor Centrífugo BásicoDiferença de Pressão - Filtro de Injeção de Gás de Selagem Primária</v>
      </c>
      <c r="B297" t="s">
        <v>2904</v>
      </c>
      <c r="C297" s="10" t="s">
        <v>2905</v>
      </c>
      <c r="D297" t="s">
        <v>2906</v>
      </c>
      <c r="E297" t="s">
        <v>3139</v>
      </c>
      <c r="F297" s="10" t="s">
        <v>2877</v>
      </c>
      <c r="I297" t="s">
        <v>1293</v>
      </c>
      <c r="J297" t="s">
        <v>1287</v>
      </c>
      <c r="K297" t="str">
        <f>VLOOKUP(Table326[[#This Row],[attribute_name EN2]],'Tradução Atributos'!$A$1:$B$67,2,0)</f>
        <v>Diferença de Pressão - Filtro de Injeção de Gás de Selagem Primária</v>
      </c>
      <c r="L297" t="s">
        <v>2928</v>
      </c>
      <c r="M297" t="s">
        <v>2934</v>
      </c>
      <c r="N297" t="s">
        <v>904</v>
      </c>
      <c r="O297" t="s">
        <v>2955</v>
      </c>
      <c r="P297" t="str">
        <f>_xlfn.CONCAT(Table326[[#This Row],[Equipamento]],Table326[[#This Row],[attribute_name]])</f>
        <v>FRADE-CAE-1350 (HP Compressor Trem 1)Diferença de Pressão - Filtro de Injeção de Gás de Selagem Primária|Pre-alarm Hi</v>
      </c>
      <c r="Q297" s="186">
        <v>90</v>
      </c>
      <c r="R297" s="32" t="s">
        <v>194</v>
      </c>
      <c r="S297">
        <v>1</v>
      </c>
      <c r="T297" s="33" t="s">
        <v>736</v>
      </c>
      <c r="U297" s="10"/>
      <c r="V297" t="str">
        <f t="shared" si="4"/>
        <v>subattribute</v>
      </c>
      <c r="W297" t="str">
        <f>TRIM(INDEX(_xlfn.TEXTSPLIT(Table326[[#This Row],[attribute_name PT (rascunho)]],"|"), 1,1))</f>
        <v>Diferença de Pressão - Filtro de Injeção de Gás de Selagem Primária</v>
      </c>
      <c r="X297" t="str">
        <f>IFERROR(TRIM(INDEX(_xlfn.TEXTSPLIT(Table326[[#This Row],[attribute_name]],"|"), 1,2)), "")</f>
        <v>Pre-alarm Hi</v>
      </c>
      <c r="Y297" t="b" cm="1">
        <f t="array" ref="Y297">IF(ISERROR(IF(Table326[[#This Row],[type]]="subattribute", VLOOKUP(Table326[[#This Row],[Template]]&amp;Table326[[#This Row],[parent_attribute]],_xlfn._xlws.FILTER(Table326[[#All],[concat]], Table326[[#All],[type]]="attribute"),1, FALSE), TRUE)), FALSE, TRUE)</f>
        <v>1</v>
      </c>
    </row>
    <row r="298" spans="1:25" ht="14.4" hidden="1" customHeight="1">
      <c r="A298" t="str">
        <f>Table326[[#This Row],[Template]]&amp;Table326[[#This Row],[parent_attribute]]</f>
        <v>Compressor Centrífugo BásicoDiferença de Pressão - Filtro de Injeção de Gás de Selagem Primária</v>
      </c>
      <c r="B298" t="s">
        <v>2904</v>
      </c>
      <c r="C298" s="10" t="s">
        <v>2905</v>
      </c>
      <c r="D298" t="s">
        <v>2906</v>
      </c>
      <c r="E298" t="s">
        <v>3139</v>
      </c>
      <c r="F298" s="10" t="s">
        <v>2877</v>
      </c>
      <c r="I298" s="32" t="s">
        <v>1294</v>
      </c>
      <c r="J298" s="32" t="s">
        <v>1287</v>
      </c>
      <c r="K298" t="str">
        <f>VLOOKUP(Table326[[#This Row],[attribute_name EN2]],'Tradução Atributos'!$A$1:$B$67,2,0)</f>
        <v>Diferença de Pressão - Filtro de Injeção de Gás de Selagem Primária</v>
      </c>
      <c r="L298" t="s">
        <v>2928</v>
      </c>
      <c r="M298" t="s">
        <v>2936</v>
      </c>
      <c r="N298" t="s">
        <v>2956</v>
      </c>
      <c r="O298" t="s">
        <v>2957</v>
      </c>
      <c r="P298" t="str">
        <f>_xlfn.CONCAT(Table326[[#This Row],[Equipamento]],Table326[[#This Row],[attribute_name]])</f>
        <v>FRADE-CAE-1350 (HP Compressor Trem 1)Diferença de Pressão - Filtro de Injeção de Gás de Selagem Primária|Pre-alarm Lo</v>
      </c>
      <c r="Q298" s="10"/>
      <c r="R298" s="32" t="s">
        <v>194</v>
      </c>
      <c r="S298">
        <v>1</v>
      </c>
      <c r="T298" s="33" t="s">
        <v>736</v>
      </c>
      <c r="U298" s="10"/>
      <c r="V298" t="str">
        <f t="shared" si="4"/>
        <v>subattribute</v>
      </c>
      <c r="W298" t="str">
        <f>TRIM(INDEX(_xlfn.TEXTSPLIT(Table326[[#This Row],[attribute_name PT (rascunho)]],"|"), 1,1))</f>
        <v>Diferença de Pressão - Filtro de Injeção de Gás de Selagem Primária</v>
      </c>
      <c r="X298" t="str">
        <f>IFERROR(TRIM(INDEX(_xlfn.TEXTSPLIT(Table326[[#This Row],[attribute_name]],"|"), 1,2)), "")</f>
        <v>Pre-alarm Lo</v>
      </c>
      <c r="Y298" t="b" cm="1">
        <f t="array" ref="Y298">IF(ISERROR(IF(Table326[[#This Row],[type]]="subattribute", VLOOKUP(Table326[[#This Row],[Template]]&amp;Table326[[#This Row],[parent_attribute]],_xlfn._xlws.FILTER(Table326[[#All],[concat]], Table326[[#All],[type]]="attribute"),1, FALSE), TRUE)), FALSE, TRUE)</f>
        <v>1</v>
      </c>
    </row>
    <row r="299" spans="1:25" ht="14.4" hidden="1" customHeight="1">
      <c r="A299" t="str">
        <f>Table326[[#This Row],[Template]]&amp;Table326[[#This Row],[parent_attribute]]</f>
        <v>Compressor Centrífugo BásicoDiferença de Pressão - Filtro de Óleo Lubrificante</v>
      </c>
      <c r="B299" t="s">
        <v>2904</v>
      </c>
      <c r="C299" s="10" t="s">
        <v>2905</v>
      </c>
      <c r="D299" t="s">
        <v>2906</v>
      </c>
      <c r="E299" t="s">
        <v>3139</v>
      </c>
      <c r="F299" s="10" t="s">
        <v>2877</v>
      </c>
      <c r="I299" s="33" t="s">
        <v>739</v>
      </c>
      <c r="J299" s="33" t="s">
        <v>739</v>
      </c>
      <c r="K299" t="str">
        <f>VLOOKUP(Table326[[#This Row],[attribute_name EN2]],'Tradução Atributos'!$A$1:$B$67,2,0)</f>
        <v>Diferença de Pressão - Filtro de Óleo Lubrificante</v>
      </c>
      <c r="M299" s="33"/>
      <c r="N299" t="s">
        <v>2958</v>
      </c>
      <c r="O299" t="s">
        <v>2958</v>
      </c>
      <c r="P299" t="str">
        <f>_xlfn.CONCAT(Table326[[#This Row],[Equipamento]],Table326[[#This Row],[attribute_name]])</f>
        <v>FRADE-CAE-1350 (HP Compressor Trem 1)Diferença de Pressão - Filtro de Óleo Lubrificante</v>
      </c>
      <c r="Q299" s="10" t="s">
        <v>3156</v>
      </c>
      <c r="R299" s="32" t="s">
        <v>194</v>
      </c>
      <c r="S299">
        <v>1</v>
      </c>
      <c r="T299" s="33" t="s">
        <v>461</v>
      </c>
      <c r="U299" s="10" t="s">
        <v>462</v>
      </c>
      <c r="V299" t="str">
        <f t="shared" si="4"/>
        <v>attribute</v>
      </c>
      <c r="W299" t="str">
        <f>TRIM(INDEX(_xlfn.TEXTSPLIT(Table326[[#This Row],[attribute_name PT (rascunho)]],"|"), 1,1))</f>
        <v>Diferença de Pressão - Filtro de Óleo Lubrificante</v>
      </c>
      <c r="X299" t="str">
        <f>IFERROR(TRIM(INDEX(_xlfn.TEXTSPLIT(Table326[[#This Row],[attribute_name]],"|"), 1,2)), "")</f>
        <v/>
      </c>
      <c r="Y299" t="b" cm="1">
        <f t="array" ref="Y299">IF(ISERROR(IF(Table326[[#This Row],[type]]="subattribute", VLOOKUP(Table326[[#This Row],[Template]]&amp;Table326[[#This Row],[parent_attribute]],_xlfn._xlws.FILTER(Table326[[#All],[concat]], Table326[[#All],[type]]="attribute"),1, FALSE), TRUE)), FALSE, TRUE)</f>
        <v>1</v>
      </c>
    </row>
    <row r="300" spans="1:25" ht="14.4" hidden="1" customHeight="1">
      <c r="A300" t="str">
        <f>Table326[[#This Row],[Template]]&amp;Table326[[#This Row],[parent_attribute]]</f>
        <v>Compressor Centrífugo BásicoDiferença de Pressão - Filtro de Óleo Lubrificante</v>
      </c>
      <c r="B300" t="s">
        <v>2904</v>
      </c>
      <c r="C300" s="10" t="s">
        <v>2905</v>
      </c>
      <c r="D300" t="s">
        <v>2906</v>
      </c>
      <c r="E300" t="s">
        <v>3139</v>
      </c>
      <c r="F300" s="10" t="s">
        <v>2877</v>
      </c>
      <c r="I300" s="10" t="s">
        <v>743</v>
      </c>
      <c r="J300" s="10" t="s">
        <v>739</v>
      </c>
      <c r="K300" t="str">
        <f>VLOOKUP(Table326[[#This Row],[attribute_name EN2]],'Tradução Atributos'!$A$1:$B$67,2,0)</f>
        <v>Diferença de Pressão - Filtro de Óleo Lubrificante</v>
      </c>
      <c r="L300" t="s">
        <v>2928</v>
      </c>
      <c r="M300" s="10" t="s">
        <v>2929</v>
      </c>
      <c r="N300" t="s">
        <v>2960</v>
      </c>
      <c r="O300" t="s">
        <v>2960</v>
      </c>
      <c r="P300" t="str">
        <f>_xlfn.CONCAT(Table326[[#This Row],[Equipamento]],Table326[[#This Row],[attribute_name]])</f>
        <v>FRADE-CAE-1350 (HP Compressor Trem 1)Diferença de Pressão - Filtro de Óleo Lubrificante|Hi</v>
      </c>
      <c r="Q300" s="10">
        <v>100</v>
      </c>
      <c r="R300" s="32" t="s">
        <v>194</v>
      </c>
      <c r="S300">
        <v>1</v>
      </c>
      <c r="T300" s="33" t="s">
        <v>736</v>
      </c>
      <c r="U300" s="10"/>
      <c r="V300" t="str">
        <f t="shared" si="4"/>
        <v>subattribute</v>
      </c>
      <c r="W300" t="str">
        <f>TRIM(INDEX(_xlfn.TEXTSPLIT(Table326[[#This Row],[attribute_name PT (rascunho)]],"|"), 1,1))</f>
        <v>Diferença de Pressão - Filtro de Óleo Lubrificante</v>
      </c>
      <c r="X300" t="str">
        <f>IFERROR(TRIM(INDEX(_xlfn.TEXTSPLIT(Table326[[#This Row],[attribute_name]],"|"), 1,2)), "")</f>
        <v>Hi</v>
      </c>
      <c r="Y300" t="b" cm="1">
        <f t="array" ref="Y300">IF(ISERROR(IF(Table326[[#This Row],[type]]="subattribute", VLOOKUP(Table326[[#This Row],[Template]]&amp;Table326[[#This Row],[parent_attribute]],_xlfn._xlws.FILTER(Table326[[#All],[concat]], Table326[[#All],[type]]="attribute"),1, FALSE), TRUE)), FALSE, TRUE)</f>
        <v>1</v>
      </c>
    </row>
    <row r="301" spans="1:25" ht="14.4" hidden="1" customHeight="1">
      <c r="A301" t="str">
        <f>Table326[[#This Row],[Template]]&amp;Table326[[#This Row],[parent_attribute]]</f>
        <v>Compressor Centrífugo BásicoDiferença de Pressão - Filtro de Óleo Lubrificante</v>
      </c>
      <c r="B301" t="s">
        <v>2904</v>
      </c>
      <c r="C301" s="10" t="s">
        <v>2905</v>
      </c>
      <c r="D301" t="s">
        <v>2906</v>
      </c>
      <c r="E301" t="s">
        <v>3139</v>
      </c>
      <c r="F301" s="10" t="s">
        <v>2877</v>
      </c>
      <c r="I301" s="10" t="s">
        <v>745</v>
      </c>
      <c r="J301" s="10" t="s">
        <v>739</v>
      </c>
      <c r="K301" t="str">
        <f>VLOOKUP(Table326[[#This Row],[attribute_name EN2]],'Tradução Atributos'!$A$1:$B$67,2,0)</f>
        <v>Diferença de Pressão - Filtro de Óleo Lubrificante</v>
      </c>
      <c r="L301" t="s">
        <v>2928</v>
      </c>
      <c r="M301" s="10" t="s">
        <v>2930</v>
      </c>
      <c r="N301" t="s">
        <v>2961</v>
      </c>
      <c r="O301" t="s">
        <v>2961</v>
      </c>
      <c r="P301" t="str">
        <f>_xlfn.CONCAT(Table326[[#This Row],[Equipamento]],Table326[[#This Row],[attribute_name]])</f>
        <v>FRADE-CAE-1350 (HP Compressor Trem 1)Diferença de Pressão - Filtro de Óleo Lubrificante|HiHi</v>
      </c>
      <c r="Q301" s="33"/>
      <c r="R301" s="32" t="s">
        <v>194</v>
      </c>
      <c r="S301">
        <v>1</v>
      </c>
      <c r="T301" s="33" t="s">
        <v>736</v>
      </c>
      <c r="U301" s="10"/>
      <c r="V301" t="str">
        <f t="shared" si="4"/>
        <v>subattribute</v>
      </c>
      <c r="W301" t="str">
        <f>TRIM(INDEX(_xlfn.TEXTSPLIT(Table326[[#This Row],[attribute_name PT (rascunho)]],"|"), 1,1))</f>
        <v>Diferença de Pressão - Filtro de Óleo Lubrificante</v>
      </c>
      <c r="X301" t="str">
        <f>IFERROR(TRIM(INDEX(_xlfn.TEXTSPLIT(Table326[[#This Row],[attribute_name]],"|"), 1,2)), "")</f>
        <v>HiHi</v>
      </c>
      <c r="Y301" t="b" cm="1">
        <f t="array" ref="Y301">IF(ISERROR(IF(Table326[[#This Row],[type]]="subattribute", VLOOKUP(Table326[[#This Row],[Template]]&amp;Table326[[#This Row],[parent_attribute]],_xlfn._xlws.FILTER(Table326[[#All],[concat]], Table326[[#All],[type]]="attribute"),1, FALSE), TRUE)), FALSE, TRUE)</f>
        <v>1</v>
      </c>
    </row>
    <row r="302" spans="1:25" ht="14.4" hidden="1" customHeight="1">
      <c r="A302" t="str">
        <f>Table326[[#This Row],[Template]]&amp;Table326[[#This Row],[parent_attribute]]</f>
        <v>Compressor Centrífugo BásicoDiferença de Pressão - Filtro de Óleo Lubrificante</v>
      </c>
      <c r="B302" t="s">
        <v>2904</v>
      </c>
      <c r="C302" s="10" t="s">
        <v>2905</v>
      </c>
      <c r="D302" t="s">
        <v>2906</v>
      </c>
      <c r="E302" t="s">
        <v>3139</v>
      </c>
      <c r="F302" s="10" t="s">
        <v>2877</v>
      </c>
      <c r="I302" s="10" t="s">
        <v>747</v>
      </c>
      <c r="J302" s="10" t="s">
        <v>739</v>
      </c>
      <c r="K302" t="str">
        <f>VLOOKUP(Table326[[#This Row],[attribute_name EN2]],'Tradução Atributos'!$A$1:$B$67,2,0)</f>
        <v>Diferença de Pressão - Filtro de Óleo Lubrificante</v>
      </c>
      <c r="L302" t="s">
        <v>2928</v>
      </c>
      <c r="M302" s="10" t="s">
        <v>2934</v>
      </c>
      <c r="N302" t="s">
        <v>2962</v>
      </c>
      <c r="O302" t="s">
        <v>2963</v>
      </c>
      <c r="P302" t="str">
        <f>_xlfn.CONCAT(Table326[[#This Row],[Equipamento]],Table326[[#This Row],[attribute_name]])</f>
        <v>FRADE-CAE-1350 (HP Compressor Trem 1)Diferença de Pressão - Filtro de Óleo Lubrificante|Pre-alarm Hi</v>
      </c>
      <c r="Q302" s="10">
        <v>50</v>
      </c>
      <c r="R302" s="32" t="s">
        <v>194</v>
      </c>
      <c r="S302">
        <v>1</v>
      </c>
      <c r="T302" s="33" t="s">
        <v>736</v>
      </c>
      <c r="U302" s="10"/>
      <c r="V302" t="str">
        <f t="shared" si="4"/>
        <v>subattribute</v>
      </c>
      <c r="W302" t="str">
        <f>TRIM(INDEX(_xlfn.TEXTSPLIT(Table326[[#This Row],[attribute_name PT (rascunho)]],"|"), 1,1))</f>
        <v>Diferença de Pressão - Filtro de Óleo Lubrificante</v>
      </c>
      <c r="X302" t="str">
        <f>IFERROR(TRIM(INDEX(_xlfn.TEXTSPLIT(Table326[[#This Row],[attribute_name]],"|"), 1,2)), "")</f>
        <v>Pre-alarm Hi</v>
      </c>
      <c r="Y302" t="b" cm="1">
        <f t="array" ref="Y302">IF(ISERROR(IF(Table326[[#This Row],[type]]="subattribute", VLOOKUP(Table326[[#This Row],[Template]]&amp;Table326[[#This Row],[parent_attribute]],_xlfn._xlws.FILTER(Table326[[#All],[concat]], Table326[[#All],[type]]="attribute"),1, FALSE), TRUE)), FALSE, TRUE)</f>
        <v>1</v>
      </c>
    </row>
    <row r="303" spans="1:25" ht="14.4" hidden="1" customHeight="1">
      <c r="A303" t="str">
        <f>Table326[[#This Row],[Template]]&amp;Table326[[#This Row],[parent_attribute]]</f>
        <v>Compressor Centrífugo BásicoNível - Tanque de Óleo Lubrificante (1)</v>
      </c>
      <c r="B303" t="s">
        <v>2904</v>
      </c>
      <c r="C303" s="10" t="s">
        <v>2905</v>
      </c>
      <c r="D303" t="s">
        <v>2906</v>
      </c>
      <c r="E303" t="s">
        <v>3139</v>
      </c>
      <c r="F303" s="10" t="s">
        <v>2877</v>
      </c>
      <c r="I303" t="s">
        <v>756</v>
      </c>
      <c r="J303" t="s">
        <v>756</v>
      </c>
      <c r="K303" t="str">
        <f>VLOOKUP(Table326[[#This Row],[attribute_name EN2]],'Tradução Atributos'!$A$1:$B$67,2,0)</f>
        <v>Nível - Tanque de Óleo Lubrificante (1)</v>
      </c>
      <c r="N303" t="s">
        <v>2964</v>
      </c>
      <c r="O303" t="s">
        <v>2964</v>
      </c>
      <c r="P303" t="str">
        <f>_xlfn.CONCAT(Table326[[#This Row],[Equipamento]],Table326[[#This Row],[attribute_name]])</f>
        <v>FRADE-CAE-1350 (HP Compressor Trem 1)Nível - Tanque de Óleo Lubrificante (1)</v>
      </c>
      <c r="Q303" t="s">
        <v>3157</v>
      </c>
      <c r="R303" s="32" t="s">
        <v>28</v>
      </c>
      <c r="S303">
        <v>1</v>
      </c>
      <c r="T303" s="33" t="s">
        <v>461</v>
      </c>
      <c r="U303" s="10" t="s">
        <v>462</v>
      </c>
      <c r="V303" t="str">
        <f t="shared" si="4"/>
        <v>attribute</v>
      </c>
      <c r="W303" t="str">
        <f>TRIM(INDEX(_xlfn.TEXTSPLIT(Table326[[#This Row],[attribute_name PT (rascunho)]],"|"), 1,1))</f>
        <v>Nível - Tanque de Óleo Lubrificante (1)</v>
      </c>
      <c r="X303" t="str">
        <f>IFERROR(TRIM(INDEX(_xlfn.TEXTSPLIT(Table326[[#This Row],[attribute_name]],"|"), 1,2)), "")</f>
        <v/>
      </c>
      <c r="Y303" t="b" cm="1">
        <f t="array" ref="Y303">IF(ISERROR(IF(Table326[[#This Row],[type]]="subattribute", VLOOKUP(Table326[[#This Row],[Template]]&amp;Table326[[#This Row],[parent_attribute]],_xlfn._xlws.FILTER(Table326[[#All],[concat]], Table326[[#All],[type]]="attribute"),1, FALSE), TRUE)), FALSE, TRUE)</f>
        <v>1</v>
      </c>
    </row>
    <row r="304" spans="1:25" ht="14.4" hidden="1" customHeight="1">
      <c r="A304" t="str">
        <f>Table326[[#This Row],[Template]]&amp;Table326[[#This Row],[parent_attribute]]</f>
        <v>Compressor Centrífugo BásicoNível - Tanque de Óleo Lubrificante (1)</v>
      </c>
      <c r="B304" t="s">
        <v>2904</v>
      </c>
      <c r="C304" s="10" t="s">
        <v>2905</v>
      </c>
      <c r="D304" t="s">
        <v>2906</v>
      </c>
      <c r="E304" t="s">
        <v>3139</v>
      </c>
      <c r="F304" s="10" t="s">
        <v>2877</v>
      </c>
      <c r="I304" t="s">
        <v>759</v>
      </c>
      <c r="J304" t="s">
        <v>756</v>
      </c>
      <c r="K304" t="str">
        <f>VLOOKUP(Table326[[#This Row],[attribute_name EN2]],'Tradução Atributos'!$A$1:$B$67,2,0)</f>
        <v>Nível - Tanque de Óleo Lubrificante (1)</v>
      </c>
      <c r="L304" t="s">
        <v>2928</v>
      </c>
      <c r="M304" t="s">
        <v>2929</v>
      </c>
      <c r="N304" t="s">
        <v>734</v>
      </c>
      <c r="O304" t="s">
        <v>734</v>
      </c>
      <c r="P304" t="str">
        <f>_xlfn.CONCAT(Table326[[#This Row],[Equipamento]],Table326[[#This Row],[attribute_name]])</f>
        <v>FRADE-CAE-1350 (HP Compressor Trem 1)Nível - Tanque de Óleo Lubrificante (1)|Hi</v>
      </c>
      <c r="Q304" s="10"/>
      <c r="R304" s="32" t="s">
        <v>28</v>
      </c>
      <c r="S304">
        <v>1</v>
      </c>
      <c r="T304" s="33" t="s">
        <v>736</v>
      </c>
      <c r="U304" s="10"/>
      <c r="V304" t="str">
        <f t="shared" si="4"/>
        <v>subattribute</v>
      </c>
      <c r="W304" t="str">
        <f>TRIM(INDEX(_xlfn.TEXTSPLIT(Table326[[#This Row],[attribute_name PT (rascunho)]],"|"), 1,1))</f>
        <v>Nível - Tanque de Óleo Lubrificante (1)</v>
      </c>
      <c r="X304" t="str">
        <f>IFERROR(TRIM(INDEX(_xlfn.TEXTSPLIT(Table326[[#This Row],[attribute_name]],"|"), 1,2)), "")</f>
        <v>Hi</v>
      </c>
      <c r="Y304" t="b" cm="1">
        <f t="array" ref="Y304">IF(ISERROR(IF(Table326[[#This Row],[type]]="subattribute", VLOOKUP(Table326[[#This Row],[Template]]&amp;Table326[[#This Row],[parent_attribute]],_xlfn._xlws.FILTER(Table326[[#All],[concat]], Table326[[#All],[type]]="attribute"),1, FALSE), TRUE)), FALSE, TRUE)</f>
        <v>1</v>
      </c>
    </row>
    <row r="305" spans="1:25" ht="14.4" hidden="1" customHeight="1">
      <c r="A305" t="str">
        <f>Table326[[#This Row],[Template]]&amp;Table326[[#This Row],[parent_attribute]]</f>
        <v>Compressor Centrífugo BásicoNível - Tanque de Óleo Lubrificante (1)</v>
      </c>
      <c r="B305" t="s">
        <v>2904</v>
      </c>
      <c r="C305" s="10" t="s">
        <v>2905</v>
      </c>
      <c r="D305" t="s">
        <v>2906</v>
      </c>
      <c r="E305" t="s">
        <v>3139</v>
      </c>
      <c r="F305" s="10" t="s">
        <v>2877</v>
      </c>
      <c r="I305" t="s">
        <v>761</v>
      </c>
      <c r="J305" t="s">
        <v>756</v>
      </c>
      <c r="K305" t="str">
        <f>VLOOKUP(Table326[[#This Row],[attribute_name EN2]],'Tradução Atributos'!$A$1:$B$67,2,0)</f>
        <v>Nível - Tanque de Óleo Lubrificante (1)</v>
      </c>
      <c r="L305" t="s">
        <v>2928</v>
      </c>
      <c r="M305" t="s">
        <v>2930</v>
      </c>
      <c r="N305" t="s">
        <v>737</v>
      </c>
      <c r="O305" t="s">
        <v>737</v>
      </c>
      <c r="P305" t="str">
        <f>_xlfn.CONCAT(Table326[[#This Row],[Equipamento]],Table326[[#This Row],[attribute_name]])</f>
        <v>FRADE-CAE-1350 (HP Compressor Trem 1)Nível - Tanque de Óleo Lubrificante (1)|HiHi</v>
      </c>
      <c r="Q305" s="10"/>
      <c r="R305" s="32" t="s">
        <v>28</v>
      </c>
      <c r="S305">
        <v>1</v>
      </c>
      <c r="T305" s="33" t="s">
        <v>736</v>
      </c>
      <c r="U305" s="10"/>
      <c r="V305" t="str">
        <f t="shared" si="4"/>
        <v>subattribute</v>
      </c>
      <c r="W305" t="str">
        <f>TRIM(INDEX(_xlfn.TEXTSPLIT(Table326[[#This Row],[attribute_name PT (rascunho)]],"|"), 1,1))</f>
        <v>Nível - Tanque de Óleo Lubrificante (1)</v>
      </c>
      <c r="X305" t="str">
        <f>IFERROR(TRIM(INDEX(_xlfn.TEXTSPLIT(Table326[[#This Row],[attribute_name]],"|"), 1,2)), "")</f>
        <v>HiHi</v>
      </c>
      <c r="Y305" t="b" cm="1">
        <f t="array" ref="Y305">IF(ISERROR(IF(Table326[[#This Row],[type]]="subattribute", VLOOKUP(Table326[[#This Row],[Template]]&amp;Table326[[#This Row],[parent_attribute]],_xlfn._xlws.FILTER(Table326[[#All],[concat]], Table326[[#All],[type]]="attribute"),1, FALSE), TRUE)), FALSE, TRUE)</f>
        <v>1</v>
      </c>
    </row>
    <row r="306" spans="1:25" ht="14.4" hidden="1" customHeight="1">
      <c r="A306" t="str">
        <f>Table326[[#This Row],[Template]]&amp;Table326[[#This Row],[parent_attribute]]</f>
        <v>Compressor Centrífugo BásicoNível - Tanque de Óleo Lubrificante (1)</v>
      </c>
      <c r="B306" t="s">
        <v>2904</v>
      </c>
      <c r="C306" s="10" t="s">
        <v>2905</v>
      </c>
      <c r="D306" t="s">
        <v>2906</v>
      </c>
      <c r="E306" t="s">
        <v>3139</v>
      </c>
      <c r="F306" s="10" t="s">
        <v>2877</v>
      </c>
      <c r="I306" t="s">
        <v>763</v>
      </c>
      <c r="J306" t="s">
        <v>756</v>
      </c>
      <c r="K306" t="str">
        <f>VLOOKUP(Table326[[#This Row],[attribute_name EN2]],'Tradução Atributos'!$A$1:$B$67,2,0)</f>
        <v>Nível - Tanque de Óleo Lubrificante (1)</v>
      </c>
      <c r="L306" t="s">
        <v>2928</v>
      </c>
      <c r="M306" t="s">
        <v>2931</v>
      </c>
      <c r="N306" t="s">
        <v>742</v>
      </c>
      <c r="O306" t="s">
        <v>742</v>
      </c>
      <c r="P306" t="str">
        <f>_xlfn.CONCAT(Table326[[#This Row],[Equipamento]],Table326[[#This Row],[attribute_name]])</f>
        <v>FRADE-CAE-1350 (HP Compressor Trem 1)Nível - Tanque de Óleo Lubrificante (1)|Lo</v>
      </c>
      <c r="Q306" s="33"/>
      <c r="R306" s="32" t="s">
        <v>28</v>
      </c>
      <c r="S306">
        <v>1</v>
      </c>
      <c r="T306" s="33" t="s">
        <v>736</v>
      </c>
      <c r="U306" s="10"/>
      <c r="V306" t="str">
        <f t="shared" si="4"/>
        <v>subattribute</v>
      </c>
      <c r="W306" t="str">
        <f>TRIM(INDEX(_xlfn.TEXTSPLIT(Table326[[#This Row],[attribute_name PT (rascunho)]],"|"), 1,1))</f>
        <v>Nível - Tanque de Óleo Lubrificante (1)</v>
      </c>
      <c r="X306" t="str">
        <f>IFERROR(TRIM(INDEX(_xlfn.TEXTSPLIT(Table326[[#This Row],[attribute_name]],"|"), 1,2)), "")</f>
        <v>Lo</v>
      </c>
      <c r="Y306" t="b" cm="1">
        <f t="array" ref="Y306">IF(ISERROR(IF(Table326[[#This Row],[type]]="subattribute", VLOOKUP(Table326[[#This Row],[Template]]&amp;Table326[[#This Row],[parent_attribute]],_xlfn._xlws.FILTER(Table326[[#All],[concat]], Table326[[#All],[type]]="attribute"),1, FALSE), TRUE)), FALSE, TRUE)</f>
        <v>1</v>
      </c>
    </row>
    <row r="307" spans="1:25" ht="14.4" hidden="1" customHeight="1">
      <c r="A307" t="str">
        <f>Table326[[#This Row],[Template]]&amp;Table326[[#This Row],[parent_attribute]]</f>
        <v>Compressor Centrífugo BásicoNível - Tanque de Óleo Lubrificante (1)</v>
      </c>
      <c r="B307" t="s">
        <v>2904</v>
      </c>
      <c r="C307" s="10" t="s">
        <v>2905</v>
      </c>
      <c r="D307" t="s">
        <v>2906</v>
      </c>
      <c r="E307" t="s">
        <v>3139</v>
      </c>
      <c r="F307" s="10" t="s">
        <v>2877</v>
      </c>
      <c r="I307" t="s">
        <v>765</v>
      </c>
      <c r="J307" t="s">
        <v>756</v>
      </c>
      <c r="K307" t="str">
        <f>VLOOKUP(Table326[[#This Row],[attribute_name EN2]],'Tradução Atributos'!$A$1:$B$67,2,0)</f>
        <v>Nível - Tanque de Óleo Lubrificante (1)</v>
      </c>
      <c r="L307" t="s">
        <v>2928</v>
      </c>
      <c r="M307" t="s">
        <v>2932</v>
      </c>
      <c r="N307" t="s">
        <v>2965</v>
      </c>
      <c r="O307" t="s">
        <v>2965</v>
      </c>
      <c r="P307" t="str">
        <f>_xlfn.CONCAT(Table326[[#This Row],[Equipamento]],Table326[[#This Row],[attribute_name]])</f>
        <v>FRADE-CAE-1350 (HP Compressor Trem 1)Nível - Tanque de Óleo Lubrificante (1)|LoLo</v>
      </c>
      <c r="Q307" s="33"/>
      <c r="R307" s="32" t="s">
        <v>28</v>
      </c>
      <c r="S307">
        <v>1</v>
      </c>
      <c r="T307" s="33" t="s">
        <v>736</v>
      </c>
      <c r="U307" s="10"/>
      <c r="V307" t="str">
        <f t="shared" si="4"/>
        <v>subattribute</v>
      </c>
      <c r="W307" t="str">
        <f>TRIM(INDEX(_xlfn.TEXTSPLIT(Table326[[#This Row],[attribute_name PT (rascunho)]],"|"), 1,1))</f>
        <v>Nível - Tanque de Óleo Lubrificante (1)</v>
      </c>
      <c r="X307" t="str">
        <f>IFERROR(TRIM(INDEX(_xlfn.TEXTSPLIT(Table326[[#This Row],[attribute_name]],"|"), 1,2)), "")</f>
        <v>LoLo</v>
      </c>
      <c r="Y307" t="b" cm="1">
        <f t="array" ref="Y307">IF(ISERROR(IF(Table326[[#This Row],[type]]="subattribute", VLOOKUP(Table326[[#This Row],[Template]]&amp;Table326[[#This Row],[parent_attribute]],_xlfn._xlws.FILTER(Table326[[#All],[concat]], Table326[[#All],[type]]="attribute"),1, FALSE), TRUE)), FALSE, TRUE)</f>
        <v>1</v>
      </c>
    </row>
    <row r="308" spans="1:25" ht="14.4" hidden="1" customHeight="1">
      <c r="A308" t="str">
        <f>Table326[[#This Row],[Template]]&amp;Table326[[#This Row],[parent_attribute]]</f>
        <v>Compressor Centrífugo BásicoNível - Tanque de Óleo Lubrificante (1)</v>
      </c>
      <c r="B308" t="s">
        <v>2904</v>
      </c>
      <c r="C308" s="10" t="s">
        <v>2905</v>
      </c>
      <c r="D308" t="s">
        <v>2906</v>
      </c>
      <c r="E308" t="s">
        <v>3139</v>
      </c>
      <c r="F308" s="10" t="s">
        <v>2877</v>
      </c>
      <c r="I308" t="s">
        <v>767</v>
      </c>
      <c r="J308" t="s">
        <v>756</v>
      </c>
      <c r="K308" t="str">
        <f>VLOOKUP(Table326[[#This Row],[attribute_name EN2]],'Tradução Atributos'!$A$1:$B$67,2,0)</f>
        <v>Nível - Tanque de Óleo Lubrificante (1)</v>
      </c>
      <c r="L308" t="s">
        <v>2928</v>
      </c>
      <c r="M308" t="s">
        <v>2934</v>
      </c>
      <c r="N308" t="s">
        <v>744</v>
      </c>
      <c r="O308" t="s">
        <v>2966</v>
      </c>
      <c r="P308" t="str">
        <f>_xlfn.CONCAT(Table326[[#This Row],[Equipamento]],Table326[[#This Row],[attribute_name]])</f>
        <v>FRADE-CAE-1350 (HP Compressor Trem 1)Nível - Tanque de Óleo Lubrificante (1)|Pre-alarm Hi</v>
      </c>
      <c r="Q308" s="33">
        <v>70</v>
      </c>
      <c r="R308" s="32" t="s">
        <v>28</v>
      </c>
      <c r="S308">
        <v>1</v>
      </c>
      <c r="T308" s="33" t="s">
        <v>736</v>
      </c>
      <c r="U308" s="10"/>
      <c r="V308" t="str">
        <f t="shared" si="4"/>
        <v>subattribute</v>
      </c>
      <c r="W308" t="str">
        <f>TRIM(INDEX(_xlfn.TEXTSPLIT(Table326[[#This Row],[attribute_name PT (rascunho)]],"|"), 1,1))</f>
        <v>Nível - Tanque de Óleo Lubrificante (1)</v>
      </c>
      <c r="X308" t="str">
        <f>IFERROR(TRIM(INDEX(_xlfn.TEXTSPLIT(Table326[[#This Row],[attribute_name]],"|"), 1,2)), "")</f>
        <v>Pre-alarm Hi</v>
      </c>
      <c r="Y308" t="b" cm="1">
        <f t="array" ref="Y308">IF(ISERROR(IF(Table326[[#This Row],[type]]="subattribute", VLOOKUP(Table326[[#This Row],[Template]]&amp;Table326[[#This Row],[parent_attribute]],_xlfn._xlws.FILTER(Table326[[#All],[concat]], Table326[[#All],[type]]="attribute"),1, FALSE), TRUE)), FALSE, TRUE)</f>
        <v>1</v>
      </c>
    </row>
    <row r="309" spans="1:25" ht="14.4" hidden="1" customHeight="1">
      <c r="A309" t="str">
        <f>Table326[[#This Row],[Template]]&amp;Table326[[#This Row],[parent_attribute]]</f>
        <v>Compressor Centrífugo BásicoNível - Tanque de Óleo Lubrificante (1)</v>
      </c>
      <c r="B309" t="s">
        <v>2904</v>
      </c>
      <c r="C309" s="10" t="s">
        <v>2905</v>
      </c>
      <c r="D309" t="s">
        <v>2906</v>
      </c>
      <c r="E309" t="s">
        <v>3139</v>
      </c>
      <c r="F309" s="10" t="s">
        <v>2877</v>
      </c>
      <c r="I309" t="s">
        <v>769</v>
      </c>
      <c r="J309" t="s">
        <v>756</v>
      </c>
      <c r="K309" t="str">
        <f>VLOOKUP(Table326[[#This Row],[attribute_name EN2]],'Tradução Atributos'!$A$1:$B$67,2,0)</f>
        <v>Nível - Tanque de Óleo Lubrificante (1)</v>
      </c>
      <c r="L309" t="s">
        <v>2928</v>
      </c>
      <c r="M309" t="s">
        <v>2936</v>
      </c>
      <c r="N309" t="s">
        <v>2967</v>
      </c>
      <c r="O309" t="s">
        <v>2968</v>
      </c>
      <c r="P309" t="str">
        <f>_xlfn.CONCAT(Table326[[#This Row],[Equipamento]],Table326[[#This Row],[attribute_name]])</f>
        <v>FRADE-CAE-1350 (HP Compressor Trem 1)Nível - Tanque de Óleo Lubrificante (1)|Pre-alarm Lo</v>
      </c>
      <c r="Q309" s="33">
        <v>40</v>
      </c>
      <c r="R309" s="32" t="s">
        <v>28</v>
      </c>
      <c r="S309">
        <v>1</v>
      </c>
      <c r="T309" s="33" t="s">
        <v>736</v>
      </c>
      <c r="U309" s="10"/>
      <c r="V309" t="str">
        <f t="shared" si="4"/>
        <v>subattribute</v>
      </c>
      <c r="W309" t="str">
        <f>TRIM(INDEX(_xlfn.TEXTSPLIT(Table326[[#This Row],[attribute_name PT (rascunho)]],"|"), 1,1))</f>
        <v>Nível - Tanque de Óleo Lubrificante (1)</v>
      </c>
      <c r="X309" t="str">
        <f>IFERROR(TRIM(INDEX(_xlfn.TEXTSPLIT(Table326[[#This Row],[attribute_name]],"|"), 1,2)), "")</f>
        <v>Pre-alarm Lo</v>
      </c>
      <c r="Y309" t="b" cm="1">
        <f t="array" ref="Y309">IF(ISERROR(IF(Table326[[#This Row],[type]]="subattribute", VLOOKUP(Table326[[#This Row],[Template]]&amp;Table326[[#This Row],[parent_attribute]],_xlfn._xlws.FILTER(Table326[[#All],[concat]], Table326[[#All],[type]]="attribute"),1, FALSE), TRUE)), FALSE, TRUE)</f>
        <v>1</v>
      </c>
    </row>
    <row r="310" spans="1:25" ht="14.4" hidden="1" customHeight="1">
      <c r="A310" t="str">
        <f>Table326[[#This Row],[Template]]&amp;Table326[[#This Row],[parent_attribute]]</f>
        <v>Compressor Centrífugo BásicoPressão - Descarga</v>
      </c>
      <c r="B310" t="s">
        <v>2904</v>
      </c>
      <c r="C310" s="10" t="s">
        <v>2905</v>
      </c>
      <c r="D310" t="s">
        <v>2906</v>
      </c>
      <c r="E310" t="s">
        <v>3139</v>
      </c>
      <c r="F310" s="10" t="s">
        <v>2877</v>
      </c>
      <c r="I310" s="10" t="s">
        <v>844</v>
      </c>
      <c r="N310" t="s">
        <v>3158</v>
      </c>
      <c r="O310" s="10" t="s">
        <v>3158</v>
      </c>
      <c r="P310" t="str">
        <f>_xlfn.CONCAT(Table326[[#This Row],[Equipamento]],Table326[[#This Row],[attribute_name]])</f>
        <v>FRADE-CAE-1350 (HP Compressor Trem 1)Pressão - Descarga</v>
      </c>
      <c r="Q310" s="33" t="s">
        <v>3159</v>
      </c>
      <c r="R310" s="32" t="s">
        <v>194</v>
      </c>
      <c r="S310">
        <v>1</v>
      </c>
      <c r="T310" s="33" t="s">
        <v>530</v>
      </c>
      <c r="U310" s="10" t="s">
        <v>531</v>
      </c>
      <c r="V310" t="str">
        <f t="shared" si="4"/>
        <v>attribute</v>
      </c>
      <c r="W310" t="str">
        <f>TRIM(INDEX(_xlfn.TEXTSPLIT(Table326[[#This Row],[attribute_name PT (rascunho)]],"|"), 1,1))</f>
        <v>Pressão - Descarga</v>
      </c>
      <c r="X310" t="str">
        <f>IFERROR(TRIM(INDEX(_xlfn.TEXTSPLIT(Table326[[#This Row],[attribute_name]],"|"), 1,2)), "")</f>
        <v/>
      </c>
      <c r="Y310" t="b" cm="1">
        <f t="array" ref="Y310">IF(ISERROR(IF(Table326[[#This Row],[type]]="subattribute", VLOOKUP(Table326[[#This Row],[Template]]&amp;Table326[[#This Row],[parent_attribute]],_xlfn._xlws.FILTER(Table326[[#All],[concat]], Table326[[#All],[type]]="attribute"),1, FALSE), TRUE)), FALSE, TRUE)</f>
        <v>1</v>
      </c>
    </row>
    <row r="311" spans="1:25" ht="14.4" hidden="1" customHeight="1">
      <c r="A311" t="str">
        <f>Table326[[#This Row],[Template]]&amp;Table326[[#This Row],[parent_attribute]]</f>
        <v>Compressor Centrífugo BásicoPressão - Gás de Selagem Primária para Tocha (LA) (1)</v>
      </c>
      <c r="B311" t="s">
        <v>2904</v>
      </c>
      <c r="C311" s="10" t="s">
        <v>2905</v>
      </c>
      <c r="D311" t="s">
        <v>2906</v>
      </c>
      <c r="E311" t="s">
        <v>3139</v>
      </c>
      <c r="F311" s="10" t="s">
        <v>2877</v>
      </c>
      <c r="I311" t="s">
        <v>1373</v>
      </c>
      <c r="J311" t="s">
        <v>1373</v>
      </c>
      <c r="K311" t="str">
        <f>VLOOKUP(Table326[[#This Row],[attribute_name EN2]],'Tradução Atributos'!$A$1:$B$67,2,0)</f>
        <v>Pressão - Gás de Selagem Primária para Tocha (LA) (1)</v>
      </c>
      <c r="N311" t="s">
        <v>2975</v>
      </c>
      <c r="O311" t="s">
        <v>2975</v>
      </c>
      <c r="P311" t="str">
        <f>_xlfn.CONCAT(Table326[[#This Row],[Equipamento]],Table326[[#This Row],[attribute_name]])</f>
        <v>FRADE-CAE-1350 (HP Compressor Trem 1)Pressão - Gás de Selagem Primária para Tocha (LA) (1)</v>
      </c>
      <c r="Q311" s="32" t="s">
        <v>3160</v>
      </c>
      <c r="R311" s="32" t="s">
        <v>481</v>
      </c>
      <c r="S311">
        <v>1</v>
      </c>
      <c r="T311" s="33" t="s">
        <v>451</v>
      </c>
      <c r="U311" s="10" t="s">
        <v>452</v>
      </c>
      <c r="V311" t="str">
        <f t="shared" si="4"/>
        <v>attribute</v>
      </c>
      <c r="W311" t="str">
        <f>TRIM(INDEX(_xlfn.TEXTSPLIT(Table326[[#This Row],[attribute_name PT (rascunho)]],"|"), 1,1))</f>
        <v>Pressão - Gás de Selagem Primária para Tocha (LA) (1)</v>
      </c>
      <c r="X311" t="str">
        <f>IFERROR(TRIM(INDEX(_xlfn.TEXTSPLIT(Table326[[#This Row],[attribute_name]],"|"), 1,2)), "")</f>
        <v/>
      </c>
      <c r="Y311" t="b" cm="1">
        <f t="array" ref="Y311">IF(ISERROR(IF(Table326[[#This Row],[type]]="subattribute", VLOOKUP(Table326[[#This Row],[Template]]&amp;Table326[[#This Row],[parent_attribute]],_xlfn._xlws.FILTER(Table326[[#All],[concat]], Table326[[#All],[type]]="attribute"),1, FALSE), TRUE)), FALSE, TRUE)</f>
        <v>1</v>
      </c>
    </row>
    <row r="312" spans="1:25" ht="14.4" hidden="1" customHeight="1">
      <c r="A312" t="str">
        <f>Table326[[#This Row],[Template]]&amp;Table326[[#This Row],[parent_attribute]]</f>
        <v>Compressor Centrífugo BásicoPressão - Gás de Selagem Primária para Tocha (LA) (1)</v>
      </c>
      <c r="B312" t="s">
        <v>2904</v>
      </c>
      <c r="C312" s="10" t="s">
        <v>2905</v>
      </c>
      <c r="D312" t="s">
        <v>2906</v>
      </c>
      <c r="E312" t="s">
        <v>3139</v>
      </c>
      <c r="F312" s="10" t="s">
        <v>2877</v>
      </c>
      <c r="I312" t="s">
        <v>1376</v>
      </c>
      <c r="J312" t="s">
        <v>1373</v>
      </c>
      <c r="K312" t="str">
        <f>VLOOKUP(Table326[[#This Row],[attribute_name EN2]],'Tradução Atributos'!$A$1:$B$67,2,0)</f>
        <v>Pressão - Gás de Selagem Primária para Tocha (LA) (1)</v>
      </c>
      <c r="L312" t="s">
        <v>2928</v>
      </c>
      <c r="M312" t="s">
        <v>2929</v>
      </c>
      <c r="N312" t="s">
        <v>906</v>
      </c>
      <c r="O312" t="s">
        <v>906</v>
      </c>
      <c r="P312" t="str">
        <f>_xlfn.CONCAT(Table326[[#This Row],[Equipamento]],Table326[[#This Row],[attribute_name]])</f>
        <v>FRADE-CAE-1350 (HP Compressor Trem 1)Pressão - Gás de Selagem Primária para Tocha (LA) (1)|Hi</v>
      </c>
      <c r="Q312" s="32">
        <v>3</v>
      </c>
      <c r="R312" s="32" t="s">
        <v>481</v>
      </c>
      <c r="S312">
        <v>1</v>
      </c>
      <c r="T312" s="33" t="s">
        <v>736</v>
      </c>
      <c r="U312" s="10"/>
      <c r="V312" t="str">
        <f t="shared" si="4"/>
        <v>subattribute</v>
      </c>
      <c r="W312" t="str">
        <f>TRIM(INDEX(_xlfn.TEXTSPLIT(Table326[[#This Row],[attribute_name PT (rascunho)]],"|"), 1,1))</f>
        <v>Pressão - Gás de Selagem Primária para Tocha (LA) (1)</v>
      </c>
      <c r="X312" t="str">
        <f>IFERROR(TRIM(INDEX(_xlfn.TEXTSPLIT(Table326[[#This Row],[attribute_name]],"|"), 1,2)), "")</f>
        <v>Hi</v>
      </c>
      <c r="Y312" t="b" cm="1">
        <f t="array" ref="Y312">IF(ISERROR(IF(Table326[[#This Row],[type]]="subattribute", VLOOKUP(Table326[[#This Row],[Template]]&amp;Table326[[#This Row],[parent_attribute]],_xlfn._xlws.FILTER(Table326[[#All],[concat]], Table326[[#All],[type]]="attribute"),1, FALSE), TRUE)), FALSE, TRUE)</f>
        <v>1</v>
      </c>
    </row>
    <row r="313" spans="1:25" ht="14.4" hidden="1" customHeight="1">
      <c r="A313" t="str">
        <f>Table326[[#This Row],[Template]]&amp;Table326[[#This Row],[parent_attribute]]</f>
        <v>Compressor Centrífugo BásicoPressão - Gás de Selagem Primária para Tocha (LA) (1)</v>
      </c>
      <c r="B313" t="s">
        <v>2904</v>
      </c>
      <c r="C313" s="10" t="s">
        <v>2905</v>
      </c>
      <c r="D313" t="s">
        <v>2906</v>
      </c>
      <c r="E313" t="s">
        <v>3139</v>
      </c>
      <c r="F313" s="10" t="s">
        <v>2877</v>
      </c>
      <c r="I313" t="s">
        <v>1377</v>
      </c>
      <c r="J313" t="s">
        <v>1373</v>
      </c>
      <c r="K313" t="str">
        <f>VLOOKUP(Table326[[#This Row],[attribute_name EN2]],'Tradução Atributos'!$A$1:$B$67,2,0)</f>
        <v>Pressão - Gás de Selagem Primária para Tocha (LA) (1)</v>
      </c>
      <c r="L313" t="s">
        <v>2928</v>
      </c>
      <c r="M313" t="s">
        <v>2930</v>
      </c>
      <c r="N313" t="s">
        <v>908</v>
      </c>
      <c r="O313" t="s">
        <v>908</v>
      </c>
      <c r="P313" t="str">
        <f>_xlfn.CONCAT(Table326[[#This Row],[Equipamento]],Table326[[#This Row],[attribute_name]])</f>
        <v>FRADE-CAE-1350 (HP Compressor Trem 1)Pressão - Gás de Selagem Primária para Tocha (LA) (1)|HiHi</v>
      </c>
      <c r="Q313" s="32">
        <v>7</v>
      </c>
      <c r="R313" s="32" t="s">
        <v>481</v>
      </c>
      <c r="S313">
        <v>1</v>
      </c>
      <c r="T313" s="33" t="s">
        <v>736</v>
      </c>
      <c r="U313" s="10"/>
      <c r="V313" t="str">
        <f t="shared" si="4"/>
        <v>subattribute</v>
      </c>
      <c r="W313" t="str">
        <f>TRIM(INDEX(_xlfn.TEXTSPLIT(Table326[[#This Row],[attribute_name PT (rascunho)]],"|"), 1,1))</f>
        <v>Pressão - Gás de Selagem Primária para Tocha (LA) (1)</v>
      </c>
      <c r="X313" t="str">
        <f>IFERROR(TRIM(INDEX(_xlfn.TEXTSPLIT(Table326[[#This Row],[attribute_name]],"|"), 1,2)), "")</f>
        <v>HiHi</v>
      </c>
      <c r="Y313" t="b" cm="1">
        <f t="array" ref="Y313">IF(ISERROR(IF(Table326[[#This Row],[type]]="subattribute", VLOOKUP(Table326[[#This Row],[Template]]&amp;Table326[[#This Row],[parent_attribute]],_xlfn._xlws.FILTER(Table326[[#All],[concat]], Table326[[#All],[type]]="attribute"),1, FALSE), TRUE)), FALSE, TRUE)</f>
        <v>1</v>
      </c>
    </row>
    <row r="314" spans="1:25" ht="14.4" hidden="1" customHeight="1">
      <c r="A314" t="str">
        <f>Table326[[#This Row],[Template]]&amp;Table326[[#This Row],[parent_attribute]]</f>
        <v>Compressor Centrífugo BásicoPressão - Gás de Selagem Primária para Tocha (LA) (1)</v>
      </c>
      <c r="B314" t="s">
        <v>2904</v>
      </c>
      <c r="C314" s="10" t="s">
        <v>2905</v>
      </c>
      <c r="D314" t="s">
        <v>2906</v>
      </c>
      <c r="E314" t="s">
        <v>3139</v>
      </c>
      <c r="F314" s="10" t="s">
        <v>2877</v>
      </c>
      <c r="I314" t="s">
        <v>1378</v>
      </c>
      <c r="J314" t="s">
        <v>1373</v>
      </c>
      <c r="K314" t="str">
        <f>VLOOKUP(Table326[[#This Row],[attribute_name EN2]],'Tradução Atributos'!$A$1:$B$67,2,0)</f>
        <v>Pressão - Gás de Selagem Primária para Tocha (LA) (1)</v>
      </c>
      <c r="L314" t="s">
        <v>2928</v>
      </c>
      <c r="M314" t="s">
        <v>2931</v>
      </c>
      <c r="N314" t="s">
        <v>910</v>
      </c>
      <c r="O314" t="s">
        <v>910</v>
      </c>
      <c r="P314" t="str">
        <f>_xlfn.CONCAT(Table326[[#This Row],[Equipamento]],Table326[[#This Row],[attribute_name]])</f>
        <v>FRADE-CAE-1350 (HP Compressor Trem 1)Pressão - Gás de Selagem Primária para Tocha (LA) (1)|Lo</v>
      </c>
      <c r="Q314" s="32">
        <v>0.35</v>
      </c>
      <c r="R314" s="32" t="s">
        <v>481</v>
      </c>
      <c r="S314">
        <v>1</v>
      </c>
      <c r="T314" s="33" t="s">
        <v>736</v>
      </c>
      <c r="U314" s="10"/>
      <c r="V314" t="str">
        <f t="shared" si="4"/>
        <v>subattribute</v>
      </c>
      <c r="W314" t="str">
        <f>TRIM(INDEX(_xlfn.TEXTSPLIT(Table326[[#This Row],[attribute_name PT (rascunho)]],"|"), 1,1))</f>
        <v>Pressão - Gás de Selagem Primária para Tocha (LA) (1)</v>
      </c>
      <c r="X314" t="str">
        <f>IFERROR(TRIM(INDEX(_xlfn.TEXTSPLIT(Table326[[#This Row],[attribute_name]],"|"), 1,2)), "")</f>
        <v>Lo</v>
      </c>
      <c r="Y314" t="b" cm="1">
        <f t="array" ref="Y314">IF(ISERROR(IF(Table326[[#This Row],[type]]="subattribute", VLOOKUP(Table326[[#This Row],[Template]]&amp;Table326[[#This Row],[parent_attribute]],_xlfn._xlws.FILTER(Table326[[#All],[concat]], Table326[[#All],[type]]="attribute"),1, FALSE), TRUE)), FALSE, TRUE)</f>
        <v>1</v>
      </c>
    </row>
    <row r="315" spans="1:25" ht="14.4" hidden="1" customHeight="1">
      <c r="A315" t="str">
        <f>Table326[[#This Row],[Template]]&amp;Table326[[#This Row],[parent_attribute]]</f>
        <v>Compressor Centrífugo BásicoPressão - Gás de Selagem Primária para Tocha (LA) (1)</v>
      </c>
      <c r="B315" t="s">
        <v>2904</v>
      </c>
      <c r="C315" s="10" t="s">
        <v>2905</v>
      </c>
      <c r="D315" t="s">
        <v>2906</v>
      </c>
      <c r="E315" t="s">
        <v>3139</v>
      </c>
      <c r="F315" s="10" t="s">
        <v>2877</v>
      </c>
      <c r="I315" t="s">
        <v>1379</v>
      </c>
      <c r="J315" t="s">
        <v>1373</v>
      </c>
      <c r="K315" t="str">
        <f>VLOOKUP(Table326[[#This Row],[attribute_name EN2]],'Tradução Atributos'!$A$1:$B$67,2,0)</f>
        <v>Pressão - Gás de Selagem Primária para Tocha (LA) (1)</v>
      </c>
      <c r="L315" t="s">
        <v>2928</v>
      </c>
      <c r="M315" t="s">
        <v>2932</v>
      </c>
      <c r="N315" t="s">
        <v>2977</v>
      </c>
      <c r="O315" t="s">
        <v>2977</v>
      </c>
      <c r="P315" t="str">
        <f>_xlfn.CONCAT(Table326[[#This Row],[Equipamento]],Table326[[#This Row],[attribute_name]])</f>
        <v>FRADE-CAE-1350 (HP Compressor Trem 1)Pressão - Gás de Selagem Primária para Tocha (LA) (1)|LoLo</v>
      </c>
      <c r="Q315" s="32">
        <v>0.28000000000000003</v>
      </c>
      <c r="R315" s="32" t="s">
        <v>481</v>
      </c>
      <c r="S315">
        <v>1</v>
      </c>
      <c r="T315" s="33" t="s">
        <v>736</v>
      </c>
      <c r="U315" s="10"/>
      <c r="V315" t="str">
        <f t="shared" si="4"/>
        <v>subattribute</v>
      </c>
      <c r="W315" t="str">
        <f>TRIM(INDEX(_xlfn.TEXTSPLIT(Table326[[#This Row],[attribute_name PT (rascunho)]],"|"), 1,1))</f>
        <v>Pressão - Gás de Selagem Primária para Tocha (LA) (1)</v>
      </c>
      <c r="X315" t="str">
        <f>IFERROR(TRIM(INDEX(_xlfn.TEXTSPLIT(Table326[[#This Row],[attribute_name]],"|"), 1,2)), "")</f>
        <v>LoLo</v>
      </c>
      <c r="Y315" t="b" cm="1">
        <f t="array" ref="Y315">IF(ISERROR(IF(Table326[[#This Row],[type]]="subattribute", VLOOKUP(Table326[[#This Row],[Template]]&amp;Table326[[#This Row],[parent_attribute]],_xlfn._xlws.FILTER(Table326[[#All],[concat]], Table326[[#All],[type]]="attribute"),1, FALSE), TRUE)), FALSE, TRUE)</f>
        <v>1</v>
      </c>
    </row>
    <row r="316" spans="1:25" ht="14.4" hidden="1" customHeight="1">
      <c r="A316" t="str">
        <f>Table326[[#This Row],[Template]]&amp;Table326[[#This Row],[parent_attribute]]</f>
        <v>Compressor Centrífugo BásicoPressão - Gás de Selagem Primária para Tocha (LOA) (1)</v>
      </c>
      <c r="B316" t="s">
        <v>2904</v>
      </c>
      <c r="C316" s="10" t="s">
        <v>2905</v>
      </c>
      <c r="D316" t="s">
        <v>2906</v>
      </c>
      <c r="E316" t="s">
        <v>3139</v>
      </c>
      <c r="F316" s="10" t="s">
        <v>2877</v>
      </c>
      <c r="I316" t="s">
        <v>1386</v>
      </c>
      <c r="J316" t="s">
        <v>1386</v>
      </c>
      <c r="K316" t="str">
        <f>VLOOKUP(Table326[[#This Row],[attribute_name EN2]],'Tradução Atributos'!$A$1:$B$67,2,0)</f>
        <v>Pressão - Gás de Selagem Primária para Tocha (LOA) (1)</v>
      </c>
      <c r="N316" t="s">
        <v>2978</v>
      </c>
      <c r="O316" t="s">
        <v>2978</v>
      </c>
      <c r="P316" t="str">
        <f>_xlfn.CONCAT(Table326[[#This Row],[Equipamento]],Table326[[#This Row],[attribute_name]])</f>
        <v>FRADE-CAE-1350 (HP Compressor Trem 1)Pressão - Gás de Selagem Primária para Tocha (LOA) (1)</v>
      </c>
      <c r="Q316" s="32" t="s">
        <v>3161</v>
      </c>
      <c r="R316" s="32" t="s">
        <v>481</v>
      </c>
      <c r="S316">
        <v>1</v>
      </c>
      <c r="T316" s="33" t="s">
        <v>451</v>
      </c>
      <c r="U316" s="10" t="s">
        <v>452</v>
      </c>
      <c r="V316" t="str">
        <f t="shared" si="4"/>
        <v>attribute</v>
      </c>
      <c r="W316" t="str">
        <f>TRIM(INDEX(_xlfn.TEXTSPLIT(Table326[[#This Row],[attribute_name PT (rascunho)]],"|"), 1,1))</f>
        <v>Pressão - Gás de Selagem Primária para Tocha (LOA) (1)</v>
      </c>
      <c r="X316" t="str">
        <f>IFERROR(TRIM(INDEX(_xlfn.TEXTSPLIT(Table326[[#This Row],[attribute_name]],"|"), 1,2)), "")</f>
        <v/>
      </c>
      <c r="Y316" t="b" cm="1">
        <f t="array" ref="Y316">IF(ISERROR(IF(Table326[[#This Row],[type]]="subattribute", VLOOKUP(Table326[[#This Row],[Template]]&amp;Table326[[#This Row],[parent_attribute]],_xlfn._xlws.FILTER(Table326[[#All],[concat]], Table326[[#All],[type]]="attribute"),1, FALSE), TRUE)), FALSE, TRUE)</f>
        <v>1</v>
      </c>
    </row>
    <row r="317" spans="1:25" ht="14.4" hidden="1" customHeight="1">
      <c r="A317" t="str">
        <f>Table326[[#This Row],[Template]]&amp;Table326[[#This Row],[parent_attribute]]</f>
        <v>Compressor Centrífugo BásicoPressão - Gás de Selagem Primária para Tocha (LOA) (1)</v>
      </c>
      <c r="B317" t="s">
        <v>2904</v>
      </c>
      <c r="C317" s="10" t="s">
        <v>2905</v>
      </c>
      <c r="D317" t="s">
        <v>2906</v>
      </c>
      <c r="E317" t="s">
        <v>3139</v>
      </c>
      <c r="F317" s="10" t="s">
        <v>2877</v>
      </c>
      <c r="I317" t="s">
        <v>1388</v>
      </c>
      <c r="J317" t="s">
        <v>1386</v>
      </c>
      <c r="K317" t="str">
        <f>VLOOKUP(Table326[[#This Row],[attribute_name EN2]],'Tradução Atributos'!$A$1:$B$67,2,0)</f>
        <v>Pressão - Gás de Selagem Primária para Tocha (LOA) (1)</v>
      </c>
      <c r="L317" t="s">
        <v>2928</v>
      </c>
      <c r="M317" t="s">
        <v>2929</v>
      </c>
      <c r="N317" t="s">
        <v>912</v>
      </c>
      <c r="O317" t="s">
        <v>912</v>
      </c>
      <c r="P317" t="str">
        <f>_xlfn.CONCAT(Table326[[#This Row],[Equipamento]],Table326[[#This Row],[attribute_name]])</f>
        <v>FRADE-CAE-1350 (HP Compressor Trem 1)Pressão - Gás de Selagem Primária para Tocha (LOA) (1)|Hi</v>
      </c>
      <c r="Q317" s="32">
        <v>3</v>
      </c>
      <c r="R317" s="32" t="s">
        <v>481</v>
      </c>
      <c r="S317">
        <v>1</v>
      </c>
      <c r="T317" s="33" t="s">
        <v>736</v>
      </c>
      <c r="U317" s="10"/>
      <c r="V317" t="str">
        <f t="shared" si="4"/>
        <v>subattribute</v>
      </c>
      <c r="W317" t="str">
        <f>TRIM(INDEX(_xlfn.TEXTSPLIT(Table326[[#This Row],[attribute_name PT (rascunho)]],"|"), 1,1))</f>
        <v>Pressão - Gás de Selagem Primária para Tocha (LOA) (1)</v>
      </c>
      <c r="X317" t="str">
        <f>IFERROR(TRIM(INDEX(_xlfn.TEXTSPLIT(Table326[[#This Row],[attribute_name]],"|"), 1,2)), "")</f>
        <v>Hi</v>
      </c>
      <c r="Y317" t="b" cm="1">
        <f t="array" ref="Y317">IF(ISERROR(IF(Table326[[#This Row],[type]]="subattribute", VLOOKUP(Table326[[#This Row],[Template]]&amp;Table326[[#This Row],[parent_attribute]],_xlfn._xlws.FILTER(Table326[[#All],[concat]], Table326[[#All],[type]]="attribute"),1, FALSE), TRUE)), FALSE, TRUE)</f>
        <v>1</v>
      </c>
    </row>
    <row r="318" spans="1:25" ht="14.4" hidden="1" customHeight="1">
      <c r="A318" t="str">
        <f>Table326[[#This Row],[Template]]&amp;Table326[[#This Row],[parent_attribute]]</f>
        <v>Compressor Centrífugo BásicoPressão - Gás de Selagem Primária para Tocha (LOA) (1)</v>
      </c>
      <c r="B318" t="s">
        <v>2904</v>
      </c>
      <c r="C318" s="10" t="s">
        <v>2905</v>
      </c>
      <c r="D318" t="s">
        <v>2906</v>
      </c>
      <c r="E318" t="s">
        <v>3139</v>
      </c>
      <c r="F318" s="10" t="s">
        <v>2877</v>
      </c>
      <c r="I318" t="s">
        <v>1389</v>
      </c>
      <c r="J318" t="s">
        <v>1386</v>
      </c>
      <c r="K318" t="str">
        <f>VLOOKUP(Table326[[#This Row],[attribute_name EN2]],'Tradução Atributos'!$A$1:$B$67,2,0)</f>
        <v>Pressão - Gás de Selagem Primária para Tocha (LOA) (1)</v>
      </c>
      <c r="L318" t="s">
        <v>2928</v>
      </c>
      <c r="M318" t="s">
        <v>2930</v>
      </c>
      <c r="N318" t="s">
        <v>914</v>
      </c>
      <c r="O318" t="s">
        <v>914</v>
      </c>
      <c r="P318" t="str">
        <f>_xlfn.CONCAT(Table326[[#This Row],[Equipamento]],Table326[[#This Row],[attribute_name]])</f>
        <v>FRADE-CAE-1350 (HP Compressor Trem 1)Pressão - Gás de Selagem Primária para Tocha (LOA) (1)|HiHi</v>
      </c>
      <c r="Q318" s="32">
        <v>7</v>
      </c>
      <c r="R318" s="32" t="s">
        <v>481</v>
      </c>
      <c r="S318">
        <v>1</v>
      </c>
      <c r="T318" s="33" t="s">
        <v>736</v>
      </c>
      <c r="U318" s="10"/>
      <c r="V318" t="str">
        <f t="shared" si="4"/>
        <v>subattribute</v>
      </c>
      <c r="W318" t="str">
        <f>TRIM(INDEX(_xlfn.TEXTSPLIT(Table326[[#This Row],[attribute_name PT (rascunho)]],"|"), 1,1))</f>
        <v>Pressão - Gás de Selagem Primária para Tocha (LOA) (1)</v>
      </c>
      <c r="X318" t="str">
        <f>IFERROR(TRIM(INDEX(_xlfn.TEXTSPLIT(Table326[[#This Row],[attribute_name]],"|"), 1,2)), "")</f>
        <v>HiHi</v>
      </c>
      <c r="Y318" t="b" cm="1">
        <f t="array" ref="Y318">IF(ISERROR(IF(Table326[[#This Row],[type]]="subattribute", VLOOKUP(Table326[[#This Row],[Template]]&amp;Table326[[#This Row],[parent_attribute]],_xlfn._xlws.FILTER(Table326[[#All],[concat]], Table326[[#All],[type]]="attribute"),1, FALSE), TRUE)), FALSE, TRUE)</f>
        <v>1</v>
      </c>
    </row>
    <row r="319" spans="1:25" ht="14.4" hidden="1" customHeight="1">
      <c r="A319" t="str">
        <f>Table326[[#This Row],[Template]]&amp;Table326[[#This Row],[parent_attribute]]</f>
        <v>Compressor Centrífugo BásicoPressão - Gás de Selagem Primária para Tocha (LOA) (1)</v>
      </c>
      <c r="B319" t="s">
        <v>2904</v>
      </c>
      <c r="C319" s="10" t="s">
        <v>2905</v>
      </c>
      <c r="D319" t="s">
        <v>2906</v>
      </c>
      <c r="E319" t="s">
        <v>3139</v>
      </c>
      <c r="F319" s="10" t="s">
        <v>2877</v>
      </c>
      <c r="I319" t="s">
        <v>1390</v>
      </c>
      <c r="J319" t="s">
        <v>1386</v>
      </c>
      <c r="K319" t="str">
        <f>VLOOKUP(Table326[[#This Row],[attribute_name EN2]],'Tradução Atributos'!$A$1:$B$67,2,0)</f>
        <v>Pressão - Gás de Selagem Primária para Tocha (LOA) (1)</v>
      </c>
      <c r="L319" t="s">
        <v>2928</v>
      </c>
      <c r="M319" t="s">
        <v>2931</v>
      </c>
      <c r="N319" t="s">
        <v>916</v>
      </c>
      <c r="O319" t="s">
        <v>916</v>
      </c>
      <c r="P319" t="str">
        <f>_xlfn.CONCAT(Table326[[#This Row],[Equipamento]],Table326[[#This Row],[attribute_name]])</f>
        <v>FRADE-CAE-1350 (HP Compressor Trem 1)Pressão - Gás de Selagem Primária para Tocha (LOA) (1)|Lo</v>
      </c>
      <c r="Q319">
        <v>0.35</v>
      </c>
      <c r="R319" s="32" t="s">
        <v>481</v>
      </c>
      <c r="S319">
        <v>1</v>
      </c>
      <c r="T319" s="33" t="s">
        <v>736</v>
      </c>
      <c r="U319" s="10"/>
      <c r="V319" t="str">
        <f t="shared" si="4"/>
        <v>subattribute</v>
      </c>
      <c r="W319" t="str">
        <f>TRIM(INDEX(_xlfn.TEXTSPLIT(Table326[[#This Row],[attribute_name PT (rascunho)]],"|"), 1,1))</f>
        <v>Pressão - Gás de Selagem Primária para Tocha (LOA) (1)</v>
      </c>
      <c r="X319" t="str">
        <f>IFERROR(TRIM(INDEX(_xlfn.TEXTSPLIT(Table326[[#This Row],[attribute_name]],"|"), 1,2)), "")</f>
        <v>Lo</v>
      </c>
      <c r="Y319" t="b" cm="1">
        <f t="array" ref="Y319">IF(ISERROR(IF(Table326[[#This Row],[type]]="subattribute", VLOOKUP(Table326[[#This Row],[Template]]&amp;Table326[[#This Row],[parent_attribute]],_xlfn._xlws.FILTER(Table326[[#All],[concat]], Table326[[#All],[type]]="attribute"),1, FALSE), TRUE)), FALSE, TRUE)</f>
        <v>1</v>
      </c>
    </row>
    <row r="320" spans="1:25" ht="14.4" hidden="1" customHeight="1">
      <c r="A320" t="str">
        <f>Table326[[#This Row],[Template]]&amp;Table326[[#This Row],[parent_attribute]]</f>
        <v>Compressor Centrífugo BásicoPressão - Gás de Selagem Primária para Tocha (LOA) (1)</v>
      </c>
      <c r="B320" t="s">
        <v>2904</v>
      </c>
      <c r="C320" s="10" t="s">
        <v>2905</v>
      </c>
      <c r="D320" t="s">
        <v>2906</v>
      </c>
      <c r="E320" t="s">
        <v>3139</v>
      </c>
      <c r="F320" s="10" t="s">
        <v>2877</v>
      </c>
      <c r="I320" t="s">
        <v>1391</v>
      </c>
      <c r="J320" t="s">
        <v>1386</v>
      </c>
      <c r="K320" t="str">
        <f>VLOOKUP(Table326[[#This Row],[attribute_name EN2]],'Tradução Atributos'!$A$1:$B$67,2,0)</f>
        <v>Pressão - Gás de Selagem Primária para Tocha (LOA) (1)</v>
      </c>
      <c r="L320" t="s">
        <v>2928</v>
      </c>
      <c r="M320" t="s">
        <v>2932</v>
      </c>
      <c r="N320" t="s">
        <v>2979</v>
      </c>
      <c r="O320" t="s">
        <v>2979</v>
      </c>
      <c r="P320" t="str">
        <f>_xlfn.CONCAT(Table326[[#This Row],[Equipamento]],Table326[[#This Row],[attribute_name]])</f>
        <v>FRADE-CAE-1350 (HP Compressor Trem 1)Pressão - Gás de Selagem Primária para Tocha (LOA) (1)|LoLo</v>
      </c>
      <c r="Q320" s="32">
        <v>0.28000000000000003</v>
      </c>
      <c r="R320" s="32" t="s">
        <v>481</v>
      </c>
      <c r="S320">
        <v>1</v>
      </c>
      <c r="T320" s="33" t="s">
        <v>736</v>
      </c>
      <c r="U320" s="10"/>
      <c r="V320" t="str">
        <f t="shared" si="4"/>
        <v>subattribute</v>
      </c>
      <c r="W320" t="str">
        <f>TRIM(INDEX(_xlfn.TEXTSPLIT(Table326[[#This Row],[attribute_name PT (rascunho)]],"|"), 1,1))</f>
        <v>Pressão - Gás de Selagem Primária para Tocha (LOA) (1)</v>
      </c>
      <c r="X320" t="str">
        <f>IFERROR(TRIM(INDEX(_xlfn.TEXTSPLIT(Table326[[#This Row],[attribute_name]],"|"), 1,2)), "")</f>
        <v>LoLo</v>
      </c>
      <c r="Y320" t="b" cm="1">
        <f t="array" ref="Y320">IF(ISERROR(IF(Table326[[#This Row],[type]]="subattribute", VLOOKUP(Table326[[#This Row],[Template]]&amp;Table326[[#This Row],[parent_attribute]],_xlfn._xlws.FILTER(Table326[[#All],[concat]], Table326[[#All],[type]]="attribute"),1, FALSE), TRUE)), FALSE, TRUE)</f>
        <v>1</v>
      </c>
    </row>
    <row r="321" spans="1:25" ht="14.4" hidden="1" customHeight="1">
      <c r="A321" t="str">
        <f>Table326[[#This Row],[Template]]&amp;Table326[[#This Row],[parent_attribute]]</f>
        <v>Compressor Centrífugo BásicoPressão - Gás de Selagem Secundária para Vent (LA)</v>
      </c>
      <c r="B321" t="s">
        <v>2904</v>
      </c>
      <c r="C321" s="10" t="s">
        <v>2905</v>
      </c>
      <c r="D321" t="s">
        <v>2906</v>
      </c>
      <c r="E321" t="s">
        <v>3139</v>
      </c>
      <c r="F321" s="10" t="s">
        <v>2877</v>
      </c>
      <c r="I321" t="s">
        <v>1505</v>
      </c>
      <c r="J321" t="s">
        <v>1505</v>
      </c>
      <c r="K321" t="str">
        <f>VLOOKUP(Table326[[#This Row],[attribute_name EN2]],'Tradução Atributos'!$A$1:$B$67,2,0)</f>
        <v>Pressão - Gás de Selagem Secundária para Vent (LA)</v>
      </c>
      <c r="N321" t="s">
        <v>2980</v>
      </c>
      <c r="O321" t="s">
        <v>2980</v>
      </c>
      <c r="P321" s="17" t="str">
        <f>_xlfn.CONCAT(Table326[[#This Row],[Equipamento]],Table326[[#This Row],[attribute_name]])</f>
        <v>FRADE-CAE-1350 (HP Compressor Trem 1)Pressão - Gás de Selagem Secundária para Vent (LA)</v>
      </c>
      <c r="Q321" s="186" t="s">
        <v>3162</v>
      </c>
      <c r="R321" s="32" t="s">
        <v>2976</v>
      </c>
      <c r="S321">
        <v>1</v>
      </c>
      <c r="T321" s="33" t="s">
        <v>451</v>
      </c>
      <c r="U321" s="10" t="s">
        <v>452</v>
      </c>
      <c r="V321" t="str">
        <f t="shared" si="4"/>
        <v>attribute</v>
      </c>
      <c r="W321" t="str">
        <f>TRIM(INDEX(_xlfn.TEXTSPLIT(Table326[[#This Row],[attribute_name PT (rascunho)]],"|"), 1,1))</f>
        <v>Pressão - Gás de Selagem Secundária para Vent (LA)</v>
      </c>
      <c r="X321" t="str">
        <f>IFERROR(TRIM(INDEX(_xlfn.TEXTSPLIT(Table326[[#This Row],[attribute_name]],"|"), 1,2)), "")</f>
        <v/>
      </c>
      <c r="Y321" t="b" cm="1">
        <f t="array" ref="Y321">IF(ISERROR(IF(Table326[[#This Row],[type]]="subattribute", VLOOKUP(Table326[[#This Row],[Template]]&amp;Table326[[#This Row],[parent_attribute]],_xlfn._xlws.FILTER(Table326[[#All],[concat]], Table326[[#All],[type]]="attribute"),1, FALSE), TRUE)), FALSE, TRUE)</f>
        <v>1</v>
      </c>
    </row>
    <row r="322" spans="1:25" ht="14.4" hidden="1" customHeight="1">
      <c r="A322" t="str">
        <f>Table326[[#This Row],[Template]]&amp;Table326[[#This Row],[parent_attribute]]</f>
        <v>Compressor Centrífugo BásicoPressão - Gás de Selagem Secundária para Vent (LA)</v>
      </c>
      <c r="B322" t="s">
        <v>2904</v>
      </c>
      <c r="C322" s="10" t="s">
        <v>2905</v>
      </c>
      <c r="D322" t="s">
        <v>2906</v>
      </c>
      <c r="E322" t="s">
        <v>3139</v>
      </c>
      <c r="F322" s="10" t="s">
        <v>2877</v>
      </c>
      <c r="I322" t="s">
        <v>1507</v>
      </c>
      <c r="J322" t="s">
        <v>1505</v>
      </c>
      <c r="K322" t="str">
        <f>VLOOKUP(Table326[[#This Row],[attribute_name EN2]],'Tradução Atributos'!$A$1:$B$67,2,0)</f>
        <v>Pressão - Gás de Selagem Secundária para Vent (LA)</v>
      </c>
      <c r="L322" t="s">
        <v>2928</v>
      </c>
      <c r="M322" t="s">
        <v>2929</v>
      </c>
      <c r="N322" t="s">
        <v>931</v>
      </c>
      <c r="O322" t="s">
        <v>931</v>
      </c>
      <c r="P322" s="17" t="str">
        <f>_xlfn.CONCAT(Table326[[#This Row],[Equipamento]],Table326[[#This Row],[attribute_name]])</f>
        <v>FRADE-CAE-1350 (HP Compressor Trem 1)Pressão - Gás de Selagem Secundária para Vent (LA)|Hi</v>
      </c>
      <c r="Q322" s="186">
        <v>8</v>
      </c>
      <c r="R322" s="32" t="s">
        <v>2976</v>
      </c>
      <c r="S322">
        <v>1</v>
      </c>
      <c r="T322" s="33" t="s">
        <v>736</v>
      </c>
      <c r="U322" s="10"/>
      <c r="V322" t="str">
        <f t="shared" ref="V322:V385" si="5">IFERROR(IF(FIND("|",N322),"subattribute", "attribute"), "attribute")</f>
        <v>subattribute</v>
      </c>
      <c r="W322" t="str">
        <f>TRIM(INDEX(_xlfn.TEXTSPLIT(Table326[[#This Row],[attribute_name PT (rascunho)]],"|"), 1,1))</f>
        <v>Pressão - Gás de Selagem Secundária para Vent (LA)</v>
      </c>
      <c r="X322" t="str">
        <f>IFERROR(TRIM(INDEX(_xlfn.TEXTSPLIT(Table326[[#This Row],[attribute_name]],"|"), 1,2)), "")</f>
        <v>Hi</v>
      </c>
      <c r="Y322" t="b" cm="1">
        <f t="array" ref="Y322">IF(ISERROR(IF(Table326[[#This Row],[type]]="subattribute", VLOOKUP(Table326[[#This Row],[Template]]&amp;Table326[[#This Row],[parent_attribute]],_xlfn._xlws.FILTER(Table326[[#All],[concat]], Table326[[#All],[type]]="attribute"),1, FALSE), TRUE)), FALSE, TRUE)</f>
        <v>1</v>
      </c>
    </row>
    <row r="323" spans="1:25" ht="14.4" hidden="1" customHeight="1">
      <c r="A323" t="str">
        <f>Table326[[#This Row],[Template]]&amp;Table326[[#This Row],[parent_attribute]]</f>
        <v>Compressor Centrífugo BásicoPressão - Gás de Selagem Secundária para Vent (LA)</v>
      </c>
      <c r="B323" t="s">
        <v>2904</v>
      </c>
      <c r="C323" s="10" t="s">
        <v>2905</v>
      </c>
      <c r="D323" t="s">
        <v>2906</v>
      </c>
      <c r="E323" t="s">
        <v>3139</v>
      </c>
      <c r="F323" s="10" t="s">
        <v>2877</v>
      </c>
      <c r="I323" t="s">
        <v>1508</v>
      </c>
      <c r="J323" t="s">
        <v>1505</v>
      </c>
      <c r="K323" t="str">
        <f>VLOOKUP(Table326[[#This Row],[attribute_name EN2]],'Tradução Atributos'!$A$1:$B$67,2,0)</f>
        <v>Pressão - Gás de Selagem Secundária para Vent (LA)</v>
      </c>
      <c r="L323" t="s">
        <v>2928</v>
      </c>
      <c r="M323" t="s">
        <v>2930</v>
      </c>
      <c r="N323" t="s">
        <v>934</v>
      </c>
      <c r="O323" t="s">
        <v>934</v>
      </c>
      <c r="P323" s="17" t="str">
        <f>_xlfn.CONCAT(Table326[[#This Row],[Equipamento]],Table326[[#This Row],[attribute_name]])</f>
        <v>FRADE-CAE-1350 (HP Compressor Trem 1)Pressão - Gás de Selagem Secundária para Vent (LA)|HiHi</v>
      </c>
      <c r="Q323" s="186">
        <v>30</v>
      </c>
      <c r="R323" s="32" t="s">
        <v>2976</v>
      </c>
      <c r="S323">
        <v>1</v>
      </c>
      <c r="T323" s="33" t="s">
        <v>736</v>
      </c>
      <c r="U323" s="10"/>
      <c r="V323" t="str">
        <f t="shared" si="5"/>
        <v>subattribute</v>
      </c>
      <c r="W323" t="str">
        <f>TRIM(INDEX(_xlfn.TEXTSPLIT(Table326[[#This Row],[attribute_name PT (rascunho)]],"|"), 1,1))</f>
        <v>Pressão - Gás de Selagem Secundária para Vent (LA)</v>
      </c>
      <c r="X323" t="str">
        <f>IFERROR(TRIM(INDEX(_xlfn.TEXTSPLIT(Table326[[#This Row],[attribute_name]],"|"), 1,2)), "")</f>
        <v>HiHi</v>
      </c>
      <c r="Y323" t="b" cm="1">
        <f t="array" ref="Y323">IF(ISERROR(IF(Table326[[#This Row],[type]]="subattribute", VLOOKUP(Table326[[#This Row],[Template]]&amp;Table326[[#This Row],[parent_attribute]],_xlfn._xlws.FILTER(Table326[[#All],[concat]], Table326[[#All],[type]]="attribute"),1, FALSE), TRUE)), FALSE, TRUE)</f>
        <v>1</v>
      </c>
    </row>
    <row r="324" spans="1:25" ht="14.4" hidden="1" customHeight="1">
      <c r="A324" t="str">
        <f>Table326[[#This Row],[Template]]&amp;Table326[[#This Row],[parent_attribute]]</f>
        <v>Compressor Centrífugo BásicoPressão - Gás de Selagem Secundária para Vent (LA)</v>
      </c>
      <c r="B324" t="s">
        <v>2904</v>
      </c>
      <c r="C324" s="10" t="s">
        <v>2905</v>
      </c>
      <c r="D324" t="s">
        <v>2906</v>
      </c>
      <c r="E324" t="s">
        <v>3139</v>
      </c>
      <c r="F324" s="10" t="s">
        <v>2877</v>
      </c>
      <c r="I324" t="s">
        <v>1509</v>
      </c>
      <c r="J324" t="s">
        <v>1505</v>
      </c>
      <c r="K324" t="str">
        <f>VLOOKUP(Table326[[#This Row],[attribute_name EN2]],'Tradução Atributos'!$A$1:$B$67,2,0)</f>
        <v>Pressão - Gás de Selagem Secundária para Vent (LA)</v>
      </c>
      <c r="L324" t="s">
        <v>2928</v>
      </c>
      <c r="M324" t="s">
        <v>2934</v>
      </c>
      <c r="N324" t="s">
        <v>936</v>
      </c>
      <c r="O324" t="s">
        <v>2981</v>
      </c>
      <c r="P324" s="17" t="str">
        <f>_xlfn.CONCAT(Table326[[#This Row],[Equipamento]],Table326[[#This Row],[attribute_name]])</f>
        <v>FRADE-CAE-1350 (HP Compressor Trem 1)Pressão - Gás de Selagem Secundária para Vent (LA)|Pre-alarm Hi</v>
      </c>
      <c r="Q324" s="186">
        <v>7.2</v>
      </c>
      <c r="R324" s="32" t="s">
        <v>2976</v>
      </c>
      <c r="S324">
        <v>1</v>
      </c>
      <c r="T324" s="33" t="s">
        <v>736</v>
      </c>
      <c r="U324" s="10"/>
      <c r="V324" t="str">
        <f t="shared" si="5"/>
        <v>subattribute</v>
      </c>
      <c r="W324" t="str">
        <f>TRIM(INDEX(_xlfn.TEXTSPLIT(Table326[[#This Row],[attribute_name PT (rascunho)]],"|"), 1,1))</f>
        <v>Pressão - Gás de Selagem Secundária para Vent (LA)</v>
      </c>
      <c r="X324" t="str">
        <f>IFERROR(TRIM(INDEX(_xlfn.TEXTSPLIT(Table326[[#This Row],[attribute_name]],"|"), 1,2)), "")</f>
        <v>Pre-alarm Hi</v>
      </c>
      <c r="Y324" t="b" cm="1">
        <f t="array" ref="Y324">IF(ISERROR(IF(Table326[[#This Row],[type]]="subattribute", VLOOKUP(Table326[[#This Row],[Template]]&amp;Table326[[#This Row],[parent_attribute]],_xlfn._xlws.FILTER(Table326[[#All],[concat]], Table326[[#All],[type]]="attribute"),1, FALSE), TRUE)), FALSE, TRUE)</f>
        <v>1</v>
      </c>
    </row>
    <row r="325" spans="1:25" ht="14.4" hidden="1" customHeight="1">
      <c r="A325" t="str">
        <f>Table326[[#This Row],[Template]]&amp;Table326[[#This Row],[parent_attribute]]</f>
        <v>Compressor Centrífugo BásicoPressão - Gás de Selagem Secundária para Vent (LOA)</v>
      </c>
      <c r="B325" t="s">
        <v>2904</v>
      </c>
      <c r="C325" s="10" t="s">
        <v>2905</v>
      </c>
      <c r="D325" t="s">
        <v>2906</v>
      </c>
      <c r="E325" t="s">
        <v>3139</v>
      </c>
      <c r="F325" s="10" t="s">
        <v>2877</v>
      </c>
      <c r="I325" t="s">
        <v>1510</v>
      </c>
      <c r="J325" t="s">
        <v>1510</v>
      </c>
      <c r="K325" t="str">
        <f>VLOOKUP(Table326[[#This Row],[attribute_name EN2]],'Tradução Atributos'!$A$1:$B$67,2,0)</f>
        <v>Pressão - Gás de Selagem Secundária para Vent (LOA)</v>
      </c>
      <c r="N325" t="s">
        <v>2982</v>
      </c>
      <c r="O325" t="s">
        <v>2982</v>
      </c>
      <c r="P325" s="17" t="str">
        <f>_xlfn.CONCAT(Table326[[#This Row],[Equipamento]],Table326[[#This Row],[attribute_name]])</f>
        <v>FRADE-CAE-1350 (HP Compressor Trem 1)Pressão - Gás de Selagem Secundária para Vent (LOA)</v>
      </c>
      <c r="Q325" s="185" t="s">
        <v>3163</v>
      </c>
      <c r="R325" s="32" t="s">
        <v>2976</v>
      </c>
      <c r="S325">
        <v>1</v>
      </c>
      <c r="T325" s="33" t="s">
        <v>451</v>
      </c>
      <c r="U325" s="10" t="s">
        <v>452</v>
      </c>
      <c r="V325" t="str">
        <f t="shared" si="5"/>
        <v>attribute</v>
      </c>
      <c r="W325" t="str">
        <f>TRIM(INDEX(_xlfn.TEXTSPLIT(Table326[[#This Row],[attribute_name PT (rascunho)]],"|"), 1,1))</f>
        <v>Pressão - Gás de Selagem Secundária para Vent (LOA)</v>
      </c>
      <c r="X325" t="str">
        <f>IFERROR(TRIM(INDEX(_xlfn.TEXTSPLIT(Table326[[#This Row],[attribute_name]],"|"), 1,2)), "")</f>
        <v/>
      </c>
      <c r="Y325" t="b" cm="1">
        <f t="array" ref="Y325">IF(ISERROR(IF(Table326[[#This Row],[type]]="subattribute", VLOOKUP(Table326[[#This Row],[Template]]&amp;Table326[[#This Row],[parent_attribute]],_xlfn._xlws.FILTER(Table326[[#All],[concat]], Table326[[#All],[type]]="attribute"),1, FALSE), TRUE)), FALSE, TRUE)</f>
        <v>1</v>
      </c>
    </row>
    <row r="326" spans="1:25" ht="14.4" hidden="1" customHeight="1">
      <c r="A326" t="str">
        <f>Table326[[#This Row],[Template]]&amp;Table326[[#This Row],[parent_attribute]]</f>
        <v>Compressor Centrífugo BásicoPressão - Gás de Selagem Secundária para Vent (LOA)</v>
      </c>
      <c r="B326" t="s">
        <v>2904</v>
      </c>
      <c r="C326" s="10" t="s">
        <v>2905</v>
      </c>
      <c r="D326" t="s">
        <v>2906</v>
      </c>
      <c r="E326" t="s">
        <v>3139</v>
      </c>
      <c r="F326" s="10" t="s">
        <v>2877</v>
      </c>
      <c r="I326" t="s">
        <v>1512</v>
      </c>
      <c r="J326" t="s">
        <v>1510</v>
      </c>
      <c r="K326" t="str">
        <f>VLOOKUP(Table326[[#This Row],[attribute_name EN2]],'Tradução Atributos'!$A$1:$B$67,2,0)</f>
        <v>Pressão - Gás de Selagem Secundária para Vent (LOA)</v>
      </c>
      <c r="L326" t="s">
        <v>2928</v>
      </c>
      <c r="M326" t="s">
        <v>2929</v>
      </c>
      <c r="N326" t="s">
        <v>938</v>
      </c>
      <c r="O326" t="s">
        <v>938</v>
      </c>
      <c r="P326" s="17" t="str">
        <f>_xlfn.CONCAT(Table326[[#This Row],[Equipamento]],Table326[[#This Row],[attribute_name]])</f>
        <v>FRADE-CAE-1350 (HP Compressor Trem 1)Pressão - Gás de Selagem Secundária para Vent (LOA)|Hi</v>
      </c>
      <c r="Q326" s="185">
        <v>8</v>
      </c>
      <c r="R326" s="32" t="s">
        <v>2976</v>
      </c>
      <c r="S326">
        <v>1</v>
      </c>
      <c r="T326" s="33" t="s">
        <v>736</v>
      </c>
      <c r="U326" s="10"/>
      <c r="V326" t="str">
        <f t="shared" si="5"/>
        <v>subattribute</v>
      </c>
      <c r="W326" t="str">
        <f>TRIM(INDEX(_xlfn.TEXTSPLIT(Table326[[#This Row],[attribute_name PT (rascunho)]],"|"), 1,1))</f>
        <v>Pressão - Gás de Selagem Secundária para Vent (LOA)</v>
      </c>
      <c r="X326" t="str">
        <f>IFERROR(TRIM(INDEX(_xlfn.TEXTSPLIT(Table326[[#This Row],[attribute_name]],"|"), 1,2)), "")</f>
        <v>Hi</v>
      </c>
      <c r="Y326" t="b" cm="1">
        <f t="array" ref="Y326">IF(ISERROR(IF(Table326[[#This Row],[type]]="subattribute", VLOOKUP(Table326[[#This Row],[Template]]&amp;Table326[[#This Row],[parent_attribute]],_xlfn._xlws.FILTER(Table326[[#All],[concat]], Table326[[#All],[type]]="attribute"),1, FALSE), TRUE)), FALSE, TRUE)</f>
        <v>1</v>
      </c>
    </row>
    <row r="327" spans="1:25" ht="14.4" hidden="1" customHeight="1">
      <c r="A327" t="str">
        <f>Table326[[#This Row],[Template]]&amp;Table326[[#This Row],[parent_attribute]]</f>
        <v>Compressor Centrífugo BásicoPressão - Gás de Selagem Secundária para Vent (LOA)</v>
      </c>
      <c r="B327" t="s">
        <v>2904</v>
      </c>
      <c r="C327" s="10" t="s">
        <v>2905</v>
      </c>
      <c r="D327" t="s">
        <v>2906</v>
      </c>
      <c r="E327" t="s">
        <v>3139</v>
      </c>
      <c r="F327" s="10" t="s">
        <v>2877</v>
      </c>
      <c r="I327" t="s">
        <v>1513</v>
      </c>
      <c r="J327" t="s">
        <v>1510</v>
      </c>
      <c r="K327" t="str">
        <f>VLOOKUP(Table326[[#This Row],[attribute_name EN2]],'Tradução Atributos'!$A$1:$B$67,2,0)</f>
        <v>Pressão - Gás de Selagem Secundária para Vent (LOA)</v>
      </c>
      <c r="L327" t="s">
        <v>2928</v>
      </c>
      <c r="M327" t="s">
        <v>2930</v>
      </c>
      <c r="N327" t="s">
        <v>940</v>
      </c>
      <c r="O327" t="s">
        <v>940</v>
      </c>
      <c r="P327" s="17" t="str">
        <f>_xlfn.CONCAT(Table326[[#This Row],[Equipamento]],Table326[[#This Row],[attribute_name]])</f>
        <v>FRADE-CAE-1350 (HP Compressor Trem 1)Pressão - Gás de Selagem Secundária para Vent (LOA)|HiHi</v>
      </c>
      <c r="Q327" s="186">
        <v>30</v>
      </c>
      <c r="R327" s="32" t="s">
        <v>2976</v>
      </c>
      <c r="S327">
        <v>1</v>
      </c>
      <c r="T327" s="33" t="s">
        <v>736</v>
      </c>
      <c r="U327" s="10"/>
      <c r="V327" t="str">
        <f t="shared" si="5"/>
        <v>subattribute</v>
      </c>
      <c r="W327" t="str">
        <f>TRIM(INDEX(_xlfn.TEXTSPLIT(Table326[[#This Row],[attribute_name PT (rascunho)]],"|"), 1,1))</f>
        <v>Pressão - Gás de Selagem Secundária para Vent (LOA)</v>
      </c>
      <c r="X327" t="str">
        <f>IFERROR(TRIM(INDEX(_xlfn.TEXTSPLIT(Table326[[#This Row],[attribute_name]],"|"), 1,2)), "")</f>
        <v>HiHi</v>
      </c>
      <c r="Y327" t="b" cm="1">
        <f t="array" ref="Y327">IF(ISERROR(IF(Table326[[#This Row],[type]]="subattribute", VLOOKUP(Table326[[#This Row],[Template]]&amp;Table326[[#This Row],[parent_attribute]],_xlfn._xlws.FILTER(Table326[[#All],[concat]], Table326[[#All],[type]]="attribute"),1, FALSE), TRUE)), FALSE, TRUE)</f>
        <v>1</v>
      </c>
    </row>
    <row r="328" spans="1:25" ht="14.4" hidden="1" customHeight="1">
      <c r="A328" t="str">
        <f>Table326[[#This Row],[Template]]&amp;Table326[[#This Row],[parent_attribute]]</f>
        <v>Compressor Centrífugo BásicoPressão - Gás de Selagem Secundária para Vent (LOA)</v>
      </c>
      <c r="B328" t="s">
        <v>2904</v>
      </c>
      <c r="C328" s="10" t="s">
        <v>2905</v>
      </c>
      <c r="D328" t="s">
        <v>2906</v>
      </c>
      <c r="E328" t="s">
        <v>3139</v>
      </c>
      <c r="F328" s="10" t="s">
        <v>2877</v>
      </c>
      <c r="I328" t="s">
        <v>1514</v>
      </c>
      <c r="J328" t="s">
        <v>1510</v>
      </c>
      <c r="K328" t="str">
        <f>VLOOKUP(Table326[[#This Row],[attribute_name EN2]],'Tradução Atributos'!$A$1:$B$67,2,0)</f>
        <v>Pressão - Gás de Selagem Secundária para Vent (LOA)</v>
      </c>
      <c r="L328" t="s">
        <v>2928</v>
      </c>
      <c r="M328" t="s">
        <v>2934</v>
      </c>
      <c r="N328" t="s">
        <v>942</v>
      </c>
      <c r="O328" t="s">
        <v>2983</v>
      </c>
      <c r="P328" s="17" t="str">
        <f>_xlfn.CONCAT(Table326[[#This Row],[Equipamento]],Table326[[#This Row],[attribute_name]])</f>
        <v>FRADE-CAE-1350 (HP Compressor Trem 1)Pressão - Gás de Selagem Secundária para Vent (LOA)|Pre-alarm Hi</v>
      </c>
      <c r="Q328" s="186">
        <v>7.2</v>
      </c>
      <c r="R328" s="32" t="s">
        <v>2976</v>
      </c>
      <c r="S328">
        <v>1</v>
      </c>
      <c r="T328" s="33" t="s">
        <v>736</v>
      </c>
      <c r="U328" s="10"/>
      <c r="V328" t="str">
        <f t="shared" si="5"/>
        <v>subattribute</v>
      </c>
      <c r="W328" t="str">
        <f>TRIM(INDEX(_xlfn.TEXTSPLIT(Table326[[#This Row],[attribute_name PT (rascunho)]],"|"), 1,1))</f>
        <v>Pressão - Gás de Selagem Secundária para Vent (LOA)</v>
      </c>
      <c r="X328" t="str">
        <f>IFERROR(TRIM(INDEX(_xlfn.TEXTSPLIT(Table326[[#This Row],[attribute_name]],"|"), 1,2)), "")</f>
        <v>Pre-alarm Hi</v>
      </c>
      <c r="Y328" t="b" cm="1">
        <f t="array" ref="Y328">IF(ISERROR(IF(Table326[[#This Row],[type]]="subattribute", VLOOKUP(Table326[[#This Row],[Template]]&amp;Table326[[#This Row],[parent_attribute]],_xlfn._xlws.FILTER(Table326[[#All],[concat]], Table326[[#All],[type]]="attribute"),1, FALSE), TRUE)), FALSE, TRUE)</f>
        <v>1</v>
      </c>
    </row>
    <row r="329" spans="1:25" ht="14.4" hidden="1" customHeight="1">
      <c r="A329" t="str">
        <f>Table326[[#This Row],[Template]]&amp;Table326[[#This Row],[parent_attribute]]</f>
        <v>Compressor Centrífugo BásicoPressão - Injeção de Gás de Separação (1)</v>
      </c>
      <c r="B329" t="s">
        <v>2904</v>
      </c>
      <c r="C329" s="10" t="s">
        <v>2905</v>
      </c>
      <c r="D329" t="s">
        <v>2906</v>
      </c>
      <c r="E329" t="s">
        <v>3139</v>
      </c>
      <c r="F329" s="10" t="s">
        <v>2877</v>
      </c>
      <c r="I329" t="s">
        <v>1515</v>
      </c>
      <c r="J329" t="s">
        <v>1515</v>
      </c>
      <c r="K329" t="str">
        <f>VLOOKUP(Table326[[#This Row],[attribute_name EN2]],'Tradução Atributos'!$A$1:$B$67,2,0)</f>
        <v>Pressão - Injeção de Gás de Separação (1)</v>
      </c>
      <c r="N329" t="s">
        <v>3002</v>
      </c>
      <c r="O329" t="s">
        <v>3002</v>
      </c>
      <c r="P329" s="17" t="str">
        <f>_xlfn.CONCAT(Table326[[#This Row],[Equipamento]],Table326[[#This Row],[attribute_name]])</f>
        <v>FRADE-CAE-1350 (HP Compressor Trem 1)Pressão - Injeção de Gás de Separação (1)</v>
      </c>
      <c r="Q329" s="186" t="s">
        <v>3164</v>
      </c>
      <c r="R329" s="32" t="s">
        <v>2976</v>
      </c>
      <c r="S329">
        <v>1</v>
      </c>
      <c r="T329" s="33" t="s">
        <v>451</v>
      </c>
      <c r="U329" s="10" t="s">
        <v>452</v>
      </c>
      <c r="V329" t="str">
        <f t="shared" si="5"/>
        <v>attribute</v>
      </c>
      <c r="W329" t="str">
        <f>TRIM(INDEX(_xlfn.TEXTSPLIT(Table326[[#This Row],[attribute_name PT (rascunho)]],"|"), 1,1))</f>
        <v>Pressão - Injeção de Gás de Separação (1)</v>
      </c>
      <c r="X329" t="str">
        <f>IFERROR(TRIM(INDEX(_xlfn.TEXTSPLIT(Table326[[#This Row],[attribute_name]],"|"), 1,2)), "")</f>
        <v/>
      </c>
      <c r="Y329" t="b" cm="1">
        <f t="array" ref="Y329">IF(ISERROR(IF(Table326[[#This Row],[type]]="subattribute", VLOOKUP(Table326[[#This Row],[Template]]&amp;Table326[[#This Row],[parent_attribute]],_xlfn._xlws.FILTER(Table326[[#All],[concat]], Table326[[#All],[type]]="attribute"),1, FALSE), TRUE)), FALSE, TRUE)</f>
        <v>1</v>
      </c>
    </row>
    <row r="330" spans="1:25" ht="14.4" hidden="1" customHeight="1">
      <c r="A330" t="str">
        <f>Table326[[#This Row],[Template]]&amp;Table326[[#This Row],[parent_attribute]]</f>
        <v>Compressor Centrífugo BásicoPressão - Injeção de Gás de Separação (1)</v>
      </c>
      <c r="B330" t="s">
        <v>2904</v>
      </c>
      <c r="C330" s="10" t="s">
        <v>2905</v>
      </c>
      <c r="D330" t="s">
        <v>2906</v>
      </c>
      <c r="E330" t="s">
        <v>3139</v>
      </c>
      <c r="F330" s="10" t="s">
        <v>2877</v>
      </c>
      <c r="I330" t="s">
        <v>1517</v>
      </c>
      <c r="J330" t="s">
        <v>1515</v>
      </c>
      <c r="K330" t="str">
        <f>VLOOKUP(Table326[[#This Row],[attribute_name EN2]],'Tradução Atributos'!$A$1:$B$67,2,0)</f>
        <v>Pressão - Injeção de Gás de Separação (1)</v>
      </c>
      <c r="L330" t="s">
        <v>2928</v>
      </c>
      <c r="M330" t="s">
        <v>2929</v>
      </c>
      <c r="N330" t="s">
        <v>944</v>
      </c>
      <c r="O330" t="s">
        <v>944</v>
      </c>
      <c r="P330" s="17" t="str">
        <f>_xlfn.CONCAT(Table326[[#This Row],[Equipamento]],Table326[[#This Row],[attribute_name]])</f>
        <v>FRADE-CAE-1350 (HP Compressor Trem 1)Pressão - Injeção de Gás de Separação (1)|Hi</v>
      </c>
      <c r="Q330" s="186">
        <v>14</v>
      </c>
      <c r="R330" s="32" t="s">
        <v>2976</v>
      </c>
      <c r="S330">
        <v>1</v>
      </c>
      <c r="T330" s="33" t="s">
        <v>736</v>
      </c>
      <c r="U330" s="10"/>
      <c r="V330" t="str">
        <f t="shared" si="5"/>
        <v>subattribute</v>
      </c>
      <c r="W330" t="str">
        <f>TRIM(INDEX(_xlfn.TEXTSPLIT(Table326[[#This Row],[attribute_name PT (rascunho)]],"|"), 1,1))</f>
        <v>Pressão - Injeção de Gás de Separação (1)</v>
      </c>
      <c r="X330" t="str">
        <f>IFERROR(TRIM(INDEX(_xlfn.TEXTSPLIT(Table326[[#This Row],[attribute_name]],"|"), 1,2)), "")</f>
        <v>Hi</v>
      </c>
      <c r="Y330" t="b" cm="1">
        <f t="array" ref="Y330">IF(ISERROR(IF(Table326[[#This Row],[type]]="subattribute", VLOOKUP(Table326[[#This Row],[Template]]&amp;Table326[[#This Row],[parent_attribute]],_xlfn._xlws.FILTER(Table326[[#All],[concat]], Table326[[#All],[type]]="attribute"),1, FALSE), TRUE)), FALSE, TRUE)</f>
        <v>1</v>
      </c>
    </row>
    <row r="331" spans="1:25" ht="14.4" hidden="1" customHeight="1">
      <c r="A331" t="str">
        <f>Table326[[#This Row],[Template]]&amp;Table326[[#This Row],[parent_attribute]]</f>
        <v>Compressor Centrífugo BásicoPressão - Injeção de Gás de Separação (1)</v>
      </c>
      <c r="B331" t="s">
        <v>2904</v>
      </c>
      <c r="C331" s="10" t="s">
        <v>2905</v>
      </c>
      <c r="D331" t="s">
        <v>2906</v>
      </c>
      <c r="E331" t="s">
        <v>3139</v>
      </c>
      <c r="F331" s="10" t="s">
        <v>2877</v>
      </c>
      <c r="I331" t="s">
        <v>1518</v>
      </c>
      <c r="J331" t="s">
        <v>1515</v>
      </c>
      <c r="K331" t="str">
        <f>VLOOKUP(Table326[[#This Row],[attribute_name EN2]],'Tradução Atributos'!$A$1:$B$67,2,0)</f>
        <v>Pressão - Injeção de Gás de Separação (1)</v>
      </c>
      <c r="L331" t="s">
        <v>2928</v>
      </c>
      <c r="M331" t="s">
        <v>2930</v>
      </c>
      <c r="N331" t="s">
        <v>946</v>
      </c>
      <c r="O331" t="s">
        <v>946</v>
      </c>
      <c r="P331" s="17" t="str">
        <f>_xlfn.CONCAT(Table326[[#This Row],[Equipamento]],Table326[[#This Row],[attribute_name]])</f>
        <v>FRADE-CAE-1350 (HP Compressor Trem 1)Pressão - Injeção de Gás de Separação (1)|HiHi</v>
      </c>
      <c r="Q331" s="33"/>
      <c r="R331" s="32" t="s">
        <v>2976</v>
      </c>
      <c r="S331">
        <v>1</v>
      </c>
      <c r="T331" s="33" t="s">
        <v>736</v>
      </c>
      <c r="U331" s="10"/>
      <c r="V331" t="str">
        <f t="shared" si="5"/>
        <v>subattribute</v>
      </c>
      <c r="W331" t="str">
        <f>TRIM(INDEX(_xlfn.TEXTSPLIT(Table326[[#This Row],[attribute_name PT (rascunho)]],"|"), 1,1))</f>
        <v>Pressão - Injeção de Gás de Separação (1)</v>
      </c>
      <c r="X331" t="str">
        <f>IFERROR(TRIM(INDEX(_xlfn.TEXTSPLIT(Table326[[#This Row],[attribute_name]],"|"), 1,2)), "")</f>
        <v>HiHi</v>
      </c>
      <c r="Y331" t="b" cm="1">
        <f t="array" ref="Y331">IF(ISERROR(IF(Table326[[#This Row],[type]]="subattribute", VLOOKUP(Table326[[#This Row],[Template]]&amp;Table326[[#This Row],[parent_attribute]],_xlfn._xlws.FILTER(Table326[[#All],[concat]], Table326[[#All],[type]]="attribute"),1, FALSE), TRUE)), FALSE, TRUE)</f>
        <v>1</v>
      </c>
    </row>
    <row r="332" spans="1:25" ht="16.5" hidden="1" customHeight="1">
      <c r="A332" t="str">
        <f>Table326[[#This Row],[Template]]&amp;Table326[[#This Row],[parent_attribute]]</f>
        <v>Compressor Centrífugo BásicoPressão - Injeção de Gás de Separação (1)</v>
      </c>
      <c r="B332" t="s">
        <v>2904</v>
      </c>
      <c r="C332" s="10" t="s">
        <v>2905</v>
      </c>
      <c r="D332" t="s">
        <v>2906</v>
      </c>
      <c r="E332" t="s">
        <v>3139</v>
      </c>
      <c r="F332" s="10" t="s">
        <v>2877</v>
      </c>
      <c r="I332" t="s">
        <v>1519</v>
      </c>
      <c r="J332" t="s">
        <v>1515</v>
      </c>
      <c r="K332" t="str">
        <f>VLOOKUP(Table326[[#This Row],[attribute_name EN2]],'Tradução Atributos'!$A$1:$B$67,2,0)</f>
        <v>Pressão - Injeção de Gás de Separação (1)</v>
      </c>
      <c r="L332" t="s">
        <v>2928</v>
      </c>
      <c r="M332" t="s">
        <v>2931</v>
      </c>
      <c r="N332" t="s">
        <v>948</v>
      </c>
      <c r="O332" t="s">
        <v>948</v>
      </c>
      <c r="P332" s="17" t="str">
        <f>_xlfn.CONCAT(Table326[[#This Row],[Equipamento]],Table326[[#This Row],[attribute_name]])</f>
        <v>FRADE-CAE-1350 (HP Compressor Trem 1)Pressão - Injeção de Gás de Separação (1)|Lo</v>
      </c>
      <c r="Q332" s="185">
        <v>3</v>
      </c>
      <c r="R332" s="32" t="s">
        <v>2976</v>
      </c>
      <c r="S332">
        <v>1</v>
      </c>
      <c r="T332" s="33" t="s">
        <v>736</v>
      </c>
      <c r="U332" s="10"/>
      <c r="V332" t="str">
        <f t="shared" si="5"/>
        <v>subattribute</v>
      </c>
      <c r="W332" t="str">
        <f>TRIM(INDEX(_xlfn.TEXTSPLIT(Table326[[#This Row],[attribute_name PT (rascunho)]],"|"), 1,1))</f>
        <v>Pressão - Injeção de Gás de Separação (1)</v>
      </c>
      <c r="X332" t="str">
        <f>IFERROR(TRIM(INDEX(_xlfn.TEXTSPLIT(Table326[[#This Row],[attribute_name]],"|"), 1,2)), "")</f>
        <v>Lo</v>
      </c>
      <c r="Y332" t="b" cm="1">
        <f t="array" ref="Y332">IF(ISERROR(IF(Table326[[#This Row],[type]]="subattribute", VLOOKUP(Table326[[#This Row],[Template]]&amp;Table326[[#This Row],[parent_attribute]],_xlfn._xlws.FILTER(Table326[[#All],[concat]], Table326[[#All],[type]]="attribute"),1, FALSE), TRUE)), FALSE, TRUE)</f>
        <v>1</v>
      </c>
    </row>
    <row r="333" spans="1:25" ht="14.4" hidden="1" customHeight="1">
      <c r="A333" t="str">
        <f>Table326[[#This Row],[Template]]&amp;Table326[[#This Row],[parent_attribute]]</f>
        <v>Compressor Centrífugo BásicoPressão - Injeção de Gás de Separação (1)</v>
      </c>
      <c r="B333" t="s">
        <v>2904</v>
      </c>
      <c r="C333" s="10" t="s">
        <v>2905</v>
      </c>
      <c r="D333" t="s">
        <v>2906</v>
      </c>
      <c r="E333" t="s">
        <v>3139</v>
      </c>
      <c r="F333" s="10" t="s">
        <v>2877</v>
      </c>
      <c r="I333" t="s">
        <v>1520</v>
      </c>
      <c r="J333" t="s">
        <v>1515</v>
      </c>
      <c r="K333" t="str">
        <f>VLOOKUP(Table326[[#This Row],[attribute_name EN2]],'Tradução Atributos'!$A$1:$B$67,2,0)</f>
        <v>Pressão - Injeção de Gás de Separação (1)</v>
      </c>
      <c r="L333" t="s">
        <v>2928</v>
      </c>
      <c r="M333" t="s">
        <v>2932</v>
      </c>
      <c r="N333" t="s">
        <v>3003</v>
      </c>
      <c r="O333" t="s">
        <v>3003</v>
      </c>
      <c r="P333" s="17" t="str">
        <f>_xlfn.CONCAT(Table326[[#This Row],[Equipamento]],Table326[[#This Row],[attribute_name]])</f>
        <v>FRADE-CAE-1350 (HP Compressor Trem 1)Pressão - Injeção de Gás de Separação (1)|LoLo</v>
      </c>
      <c r="Q333" s="185">
        <v>2</v>
      </c>
      <c r="R333" s="32" t="s">
        <v>2976</v>
      </c>
      <c r="S333">
        <v>1</v>
      </c>
      <c r="T333" s="33" t="s">
        <v>736</v>
      </c>
      <c r="U333" s="33"/>
      <c r="V333" t="str">
        <f t="shared" si="5"/>
        <v>subattribute</v>
      </c>
      <c r="W333" t="str">
        <f>TRIM(INDEX(_xlfn.TEXTSPLIT(Table326[[#This Row],[attribute_name PT (rascunho)]],"|"), 1,1))</f>
        <v>Pressão - Injeção de Gás de Separação (1)</v>
      </c>
      <c r="X333" t="str">
        <f>IFERROR(TRIM(INDEX(_xlfn.TEXTSPLIT(Table326[[#This Row],[attribute_name]],"|"), 1,2)), "")</f>
        <v>LoLo</v>
      </c>
      <c r="Y333" t="b" cm="1">
        <f t="array" ref="Y333">IF(ISERROR(IF(Table326[[#This Row],[type]]="subattribute", VLOOKUP(Table326[[#This Row],[Template]]&amp;Table326[[#This Row],[parent_attribute]],_xlfn._xlws.FILTER(Table326[[#All],[concat]], Table326[[#All],[type]]="attribute"),1, FALSE), TRUE)), FALSE, TRUE)</f>
        <v>1</v>
      </c>
    </row>
    <row r="334" spans="1:25" ht="14.4" hidden="1" customHeight="1">
      <c r="A334" t="str">
        <f>Table326[[#This Row],[Template]]&amp;Table326[[#This Row],[parent_attribute]]</f>
        <v>Compressor Centrífugo BásicoPressão - Injeção de Gás de Separação (1)</v>
      </c>
      <c r="B334" t="s">
        <v>2904</v>
      </c>
      <c r="C334" s="10" t="s">
        <v>2905</v>
      </c>
      <c r="D334" t="s">
        <v>2906</v>
      </c>
      <c r="E334" t="s">
        <v>3139</v>
      </c>
      <c r="F334" s="10" t="s">
        <v>2877</v>
      </c>
      <c r="I334" t="s">
        <v>1521</v>
      </c>
      <c r="J334" t="s">
        <v>1515</v>
      </c>
      <c r="K334" t="str">
        <f>VLOOKUP(Table326[[#This Row],[attribute_name EN2]],'Tradução Atributos'!$A$1:$B$67,2,0)</f>
        <v>Pressão - Injeção de Gás de Separação (1)</v>
      </c>
      <c r="L334" t="s">
        <v>2928</v>
      </c>
      <c r="M334" t="s">
        <v>2934</v>
      </c>
      <c r="N334" t="s">
        <v>950</v>
      </c>
      <c r="O334" t="s">
        <v>3004</v>
      </c>
      <c r="P334" s="17" t="str">
        <f>_xlfn.CONCAT(Table326[[#This Row],[Equipamento]],Table326[[#This Row],[attribute_name]])</f>
        <v>FRADE-CAE-1350 (HP Compressor Trem 1)Pressão - Injeção de Gás de Separação (1)|Pre-alarm Hi</v>
      </c>
      <c r="Q334" s="186">
        <v>13</v>
      </c>
      <c r="R334" s="32" t="s">
        <v>2976</v>
      </c>
      <c r="S334">
        <v>1</v>
      </c>
      <c r="T334" s="33" t="s">
        <v>736</v>
      </c>
      <c r="U334" s="10"/>
      <c r="V334" t="str">
        <f t="shared" si="5"/>
        <v>subattribute</v>
      </c>
      <c r="W334" t="str">
        <f>TRIM(INDEX(_xlfn.TEXTSPLIT(Table326[[#This Row],[attribute_name PT (rascunho)]],"|"), 1,1))</f>
        <v>Pressão - Injeção de Gás de Separação (1)</v>
      </c>
      <c r="X334" t="str">
        <f>IFERROR(TRIM(INDEX(_xlfn.TEXTSPLIT(Table326[[#This Row],[attribute_name]],"|"), 1,2)), "")</f>
        <v>Pre-alarm Hi</v>
      </c>
      <c r="Y334" t="b" cm="1">
        <f t="array" ref="Y334">IF(ISERROR(IF(Table326[[#This Row],[type]]="subattribute", VLOOKUP(Table326[[#This Row],[Template]]&amp;Table326[[#This Row],[parent_attribute]],_xlfn._xlws.FILTER(Table326[[#All],[concat]], Table326[[#All],[type]]="attribute"),1, FALSE), TRUE)), FALSE, TRUE)</f>
        <v>1</v>
      </c>
    </row>
    <row r="335" spans="1:25" ht="14.4" hidden="1" customHeight="1">
      <c r="A335" t="str">
        <f>Table326[[#This Row],[Template]]&amp;Table326[[#This Row],[parent_attribute]]</f>
        <v>Compressor Centrífugo BásicoPressão - Injeção de Gás de Separação (1)</v>
      </c>
      <c r="B335" t="s">
        <v>2904</v>
      </c>
      <c r="C335" s="10" t="s">
        <v>2905</v>
      </c>
      <c r="D335" t="s">
        <v>2906</v>
      </c>
      <c r="E335" t="s">
        <v>3139</v>
      </c>
      <c r="F335" s="10" t="s">
        <v>2877</v>
      </c>
      <c r="I335" t="s">
        <v>1522</v>
      </c>
      <c r="J335" t="s">
        <v>1515</v>
      </c>
      <c r="K335" t="str">
        <f>VLOOKUP(Table326[[#This Row],[attribute_name EN2]],'Tradução Atributos'!$A$1:$B$67,2,0)</f>
        <v>Pressão - Injeção de Gás de Separação (1)</v>
      </c>
      <c r="L335" t="s">
        <v>2928</v>
      </c>
      <c r="M335" t="s">
        <v>2936</v>
      </c>
      <c r="N335" t="s">
        <v>3005</v>
      </c>
      <c r="O335" t="s">
        <v>3006</v>
      </c>
      <c r="P335" s="17" t="str">
        <f>_xlfn.CONCAT(Table326[[#This Row],[Equipamento]],Table326[[#This Row],[attribute_name]])</f>
        <v>FRADE-CAE-1350 (HP Compressor Trem 1)Pressão - Injeção de Gás de Separação (1)|Pre-alarm Lo</v>
      </c>
      <c r="Q335" s="186">
        <v>3.3</v>
      </c>
      <c r="R335" s="32" t="s">
        <v>2976</v>
      </c>
      <c r="S335">
        <v>1</v>
      </c>
      <c r="T335" s="33" t="s">
        <v>736</v>
      </c>
      <c r="U335" s="10"/>
      <c r="V335" t="str">
        <f t="shared" si="5"/>
        <v>subattribute</v>
      </c>
      <c r="W335" t="str">
        <f>TRIM(INDEX(_xlfn.TEXTSPLIT(Table326[[#This Row],[attribute_name PT (rascunho)]],"|"), 1,1))</f>
        <v>Pressão - Injeção de Gás de Separação (1)</v>
      </c>
      <c r="X335" t="str">
        <f>IFERROR(TRIM(INDEX(_xlfn.TEXTSPLIT(Table326[[#This Row],[attribute_name]],"|"), 1,2)), "")</f>
        <v>Pre-alarm Lo</v>
      </c>
      <c r="Y335" t="b" cm="1">
        <f t="array" ref="Y335">IF(ISERROR(IF(Table326[[#This Row],[type]]="subattribute", VLOOKUP(Table326[[#This Row],[Template]]&amp;Table326[[#This Row],[parent_attribute]],_xlfn._xlws.FILTER(Table326[[#All],[concat]], Table326[[#All],[type]]="attribute"),1, FALSE), TRUE)), FALSE, TRUE)</f>
        <v>1</v>
      </c>
    </row>
    <row r="336" spans="1:25" ht="14.4" hidden="1" customHeight="1">
      <c r="A336" t="str">
        <f>Table326[[#This Row],[Template]]&amp;Table326[[#This Row],[parent_attribute]]</f>
        <v>Compressor Centrífugo BásicoPressão - Linha Principal de Óleo Lubrificante dos Mancais (2)</v>
      </c>
      <c r="B336" t="s">
        <v>2904</v>
      </c>
      <c r="C336" s="10" t="s">
        <v>2905</v>
      </c>
      <c r="D336" t="s">
        <v>2906</v>
      </c>
      <c r="E336" t="s">
        <v>3139</v>
      </c>
      <c r="F336" s="10" t="s">
        <v>2877</v>
      </c>
      <c r="I336" t="s">
        <v>878</v>
      </c>
      <c r="J336" t="s">
        <v>878</v>
      </c>
      <c r="K336" t="str">
        <f>VLOOKUP(Table326[[#This Row],[attribute_name EN2]],'Tradução Atributos'!$A$1:$B$67,2,0)</f>
        <v>Pressão - Linha Principal de Óleo Lubrificante dos Mancais (2)</v>
      </c>
      <c r="N336" t="s">
        <v>3007</v>
      </c>
      <c r="O336" t="s">
        <v>3007</v>
      </c>
      <c r="P336" t="str">
        <f>_xlfn.CONCAT(Table326[[#This Row],[Equipamento]],Table326[[#This Row],[attribute_name]])</f>
        <v>FRADE-CAE-1350 (HP Compressor Trem 1)Pressão - Linha Principal de Óleo Lubrificante dos Mancais (2)</v>
      </c>
      <c r="Q336" s="188" t="s">
        <v>3165</v>
      </c>
      <c r="R336" s="32" t="s">
        <v>2976</v>
      </c>
      <c r="S336">
        <v>1</v>
      </c>
      <c r="T336" s="33" t="s">
        <v>461</v>
      </c>
      <c r="U336" s="10" t="s">
        <v>462</v>
      </c>
      <c r="V336" t="str">
        <f t="shared" si="5"/>
        <v>attribute</v>
      </c>
      <c r="W336" t="str">
        <f>TRIM(INDEX(_xlfn.TEXTSPLIT(Table326[[#This Row],[attribute_name PT (rascunho)]],"|"), 1,1))</f>
        <v>Pressão - Linha Principal de Óleo Lubrificante dos Mancais (2)</v>
      </c>
      <c r="X336" t="str">
        <f>IFERROR(TRIM(INDEX(_xlfn.TEXTSPLIT(Table326[[#This Row],[attribute_name]],"|"), 1,2)), "")</f>
        <v/>
      </c>
      <c r="Y336" t="b" cm="1">
        <f t="array" ref="Y336">IF(ISERROR(IF(Table326[[#This Row],[type]]="subattribute", VLOOKUP(Table326[[#This Row],[Template]]&amp;Table326[[#This Row],[parent_attribute]],_xlfn._xlws.FILTER(Table326[[#All],[concat]], Table326[[#All],[type]]="attribute"),1, FALSE), TRUE)), FALSE, TRUE)</f>
        <v>1</v>
      </c>
    </row>
    <row r="337" spans="1:25" ht="14.4" hidden="1" customHeight="1">
      <c r="A337" t="str">
        <f>Table326[[#This Row],[Template]]&amp;Table326[[#This Row],[parent_attribute]]</f>
        <v>Compressor Centrífugo BásicoPressão - Linha Principal de Óleo Lubrificante dos Mancais (2)</v>
      </c>
      <c r="B337" t="s">
        <v>2904</v>
      </c>
      <c r="C337" s="10" t="s">
        <v>2905</v>
      </c>
      <c r="D337" t="s">
        <v>2906</v>
      </c>
      <c r="E337" t="s">
        <v>3139</v>
      </c>
      <c r="F337" s="10" t="s">
        <v>2877</v>
      </c>
      <c r="I337" t="s">
        <v>881</v>
      </c>
      <c r="J337" t="s">
        <v>878</v>
      </c>
      <c r="K337" t="str">
        <f>VLOOKUP(Table326[[#This Row],[attribute_name EN2]],'Tradução Atributos'!$A$1:$B$67,2,0)</f>
        <v>Pressão - Linha Principal de Óleo Lubrificante dos Mancais (2)</v>
      </c>
      <c r="L337" t="s">
        <v>2928</v>
      </c>
      <c r="M337" t="s">
        <v>2929</v>
      </c>
      <c r="N337" t="s">
        <v>746</v>
      </c>
      <c r="O337" s="189" t="s">
        <v>746</v>
      </c>
      <c r="P337" t="str">
        <f>_xlfn.CONCAT(Table326[[#This Row],[Equipamento]],Table326[[#This Row],[attribute_name]])</f>
        <v>FRADE-CAE-1350 (HP Compressor Trem 1)Pressão - Linha Principal de Óleo Lubrificante dos Mancais (2)|Hi</v>
      </c>
      <c r="Q337" s="10"/>
      <c r="R337" s="32" t="s">
        <v>2976</v>
      </c>
      <c r="S337">
        <v>1</v>
      </c>
      <c r="T337" s="33" t="s">
        <v>736</v>
      </c>
      <c r="U337" s="33"/>
      <c r="V337" t="str">
        <f t="shared" si="5"/>
        <v>subattribute</v>
      </c>
      <c r="W337" t="str">
        <f>TRIM(INDEX(_xlfn.TEXTSPLIT(Table326[[#This Row],[attribute_name PT (rascunho)]],"|"), 1,1))</f>
        <v>Pressão - Linha Principal de Óleo Lubrificante dos Mancais (2)</v>
      </c>
      <c r="X337" t="str">
        <f>IFERROR(TRIM(INDEX(_xlfn.TEXTSPLIT(Table326[[#This Row],[attribute_name]],"|"), 1,2)), "")</f>
        <v>Hi</v>
      </c>
      <c r="Y337" t="b" cm="1">
        <f t="array" ref="Y337">IF(ISERROR(IF(Table326[[#This Row],[type]]="subattribute", VLOOKUP(Table326[[#This Row],[Template]]&amp;Table326[[#This Row],[parent_attribute]],_xlfn._xlws.FILTER(Table326[[#All],[concat]], Table326[[#All],[type]]="attribute"),1, FALSE), TRUE)), FALSE, TRUE)</f>
        <v>1</v>
      </c>
    </row>
    <row r="338" spans="1:25" ht="14.4" hidden="1" customHeight="1">
      <c r="A338" t="str">
        <f>Table326[[#This Row],[Template]]&amp;Table326[[#This Row],[parent_attribute]]</f>
        <v>Compressor Centrífugo BásicoPressão - Linha Principal de Óleo Lubrificante dos Mancais (2)</v>
      </c>
      <c r="B338" t="s">
        <v>2904</v>
      </c>
      <c r="C338" s="10" t="s">
        <v>2905</v>
      </c>
      <c r="D338" t="s">
        <v>2906</v>
      </c>
      <c r="E338" t="s">
        <v>3139</v>
      </c>
      <c r="F338" s="10" t="s">
        <v>2877</v>
      </c>
      <c r="I338" t="s">
        <v>883</v>
      </c>
      <c r="J338" t="s">
        <v>878</v>
      </c>
      <c r="K338" t="str">
        <f>VLOOKUP(Table326[[#This Row],[attribute_name EN2]],'Tradução Atributos'!$A$1:$B$67,2,0)</f>
        <v>Pressão - Linha Principal de Óleo Lubrificante dos Mancais (2)</v>
      </c>
      <c r="L338" t="s">
        <v>2928</v>
      </c>
      <c r="M338" t="s">
        <v>2931</v>
      </c>
      <c r="N338" t="s">
        <v>748</v>
      </c>
      <c r="O338" s="189" t="s">
        <v>748</v>
      </c>
      <c r="P338" t="str">
        <f>_xlfn.CONCAT(Table326[[#This Row],[Equipamento]],Table326[[#This Row],[attribute_name]])</f>
        <v>FRADE-CAE-1350 (HP Compressor Trem 1)Pressão - Linha Principal de Óleo Lubrificante dos Mancais (2)|Lo</v>
      </c>
      <c r="Q338" s="33"/>
      <c r="R338" s="32" t="s">
        <v>2976</v>
      </c>
      <c r="S338">
        <v>1</v>
      </c>
      <c r="T338" s="33" t="s">
        <v>736</v>
      </c>
      <c r="U338" s="10"/>
      <c r="V338" t="str">
        <f t="shared" si="5"/>
        <v>subattribute</v>
      </c>
      <c r="W338" t="str">
        <f>TRIM(INDEX(_xlfn.TEXTSPLIT(Table326[[#This Row],[attribute_name PT (rascunho)]],"|"), 1,1))</f>
        <v>Pressão - Linha Principal de Óleo Lubrificante dos Mancais (2)</v>
      </c>
      <c r="X338" t="str">
        <f>IFERROR(TRIM(INDEX(_xlfn.TEXTSPLIT(Table326[[#This Row],[attribute_name]],"|"), 1,2)), "")</f>
        <v>Lo</v>
      </c>
      <c r="Y338" t="b" cm="1">
        <f t="array" ref="Y338">IF(ISERROR(IF(Table326[[#This Row],[type]]="subattribute", VLOOKUP(Table326[[#This Row],[Template]]&amp;Table326[[#This Row],[parent_attribute]],_xlfn._xlws.FILTER(Table326[[#All],[concat]], Table326[[#All],[type]]="attribute"),1, FALSE), TRUE)), FALSE, TRUE)</f>
        <v>1</v>
      </c>
    </row>
    <row r="339" spans="1:25" ht="14.4" hidden="1" customHeight="1">
      <c r="A339" t="str">
        <f>Table326[[#This Row],[Template]]&amp;Table326[[#This Row],[parent_attribute]]</f>
        <v>Compressor Centrífugo BásicoPressão - Linha Principal de Óleo Lubrificante dos Mancais (2)</v>
      </c>
      <c r="B339" t="s">
        <v>2904</v>
      </c>
      <c r="C339" s="10" t="s">
        <v>2905</v>
      </c>
      <c r="D339" t="s">
        <v>2906</v>
      </c>
      <c r="E339" t="s">
        <v>3139</v>
      </c>
      <c r="F339" s="10" t="s">
        <v>2877</v>
      </c>
      <c r="I339" t="s">
        <v>885</v>
      </c>
      <c r="J339" t="s">
        <v>878</v>
      </c>
      <c r="K339" t="str">
        <f>VLOOKUP(Table326[[#This Row],[attribute_name EN2]],'Tradução Atributos'!$A$1:$B$67,2,0)</f>
        <v>Pressão - Linha Principal de Óleo Lubrificante dos Mancais (2)</v>
      </c>
      <c r="L339" t="s">
        <v>2928</v>
      </c>
      <c r="M339" t="s">
        <v>2932</v>
      </c>
      <c r="N339" t="s">
        <v>3008</v>
      </c>
      <c r="O339" t="s">
        <v>3008</v>
      </c>
      <c r="P339" t="str">
        <f>_xlfn.CONCAT(Table326[[#This Row],[Equipamento]],Table326[[#This Row],[attribute_name]])</f>
        <v>FRADE-CAE-1350 (HP Compressor Trem 1)Pressão - Linha Principal de Óleo Lubrificante dos Mancais (2)|LoLo</v>
      </c>
      <c r="Q339" s="188">
        <v>120</v>
      </c>
      <c r="R339" s="32" t="s">
        <v>2976</v>
      </c>
      <c r="S339">
        <v>1</v>
      </c>
      <c r="T339" s="33" t="s">
        <v>736</v>
      </c>
      <c r="U339" s="10"/>
      <c r="V339" t="str">
        <f t="shared" si="5"/>
        <v>subattribute</v>
      </c>
      <c r="W339" t="str">
        <f>TRIM(INDEX(_xlfn.TEXTSPLIT(Table326[[#This Row],[attribute_name PT (rascunho)]],"|"), 1,1))</f>
        <v>Pressão - Linha Principal de Óleo Lubrificante dos Mancais (2)</v>
      </c>
      <c r="X339" t="str">
        <f>IFERROR(TRIM(INDEX(_xlfn.TEXTSPLIT(Table326[[#This Row],[attribute_name]],"|"), 1,2)), "")</f>
        <v>LoLo</v>
      </c>
      <c r="Y339" t="b" cm="1">
        <f t="array" ref="Y339">IF(ISERROR(IF(Table326[[#This Row],[type]]="subattribute", VLOOKUP(Table326[[#This Row],[Template]]&amp;Table326[[#This Row],[parent_attribute]],_xlfn._xlws.FILTER(Table326[[#All],[concat]], Table326[[#All],[type]]="attribute"),1, FALSE), TRUE)), FALSE, TRUE)</f>
        <v>1</v>
      </c>
    </row>
    <row r="340" spans="1:25" ht="14.4" hidden="1" customHeight="1">
      <c r="A340" t="str">
        <f>Table326[[#This Row],[Template]]&amp;Table326[[#This Row],[parent_attribute]]</f>
        <v>Compressor Centrífugo BásicoPressão - Linha Principal de Óleo Lubrificante dos Mancais (2)</v>
      </c>
      <c r="B340" t="s">
        <v>2904</v>
      </c>
      <c r="C340" s="10" t="s">
        <v>2905</v>
      </c>
      <c r="D340" t="s">
        <v>2906</v>
      </c>
      <c r="E340" t="s">
        <v>3139</v>
      </c>
      <c r="F340" s="10" t="s">
        <v>2877</v>
      </c>
      <c r="I340" t="s">
        <v>887</v>
      </c>
      <c r="J340" t="s">
        <v>878</v>
      </c>
      <c r="K340" t="str">
        <f>VLOOKUP(Table326[[#This Row],[attribute_name EN2]],'Tradução Atributos'!$A$1:$B$67,2,0)</f>
        <v>Pressão - Linha Principal de Óleo Lubrificante dos Mancais (2)</v>
      </c>
      <c r="L340" t="s">
        <v>2928</v>
      </c>
      <c r="M340" t="s">
        <v>2934</v>
      </c>
      <c r="N340" t="s">
        <v>750</v>
      </c>
      <c r="O340" s="189" t="s">
        <v>3009</v>
      </c>
      <c r="P340" t="str">
        <f>_xlfn.CONCAT(Table326[[#This Row],[Equipamento]],Table326[[#This Row],[attribute_name]])</f>
        <v>FRADE-CAE-1350 (HP Compressor Trem 1)Pressão - Linha Principal de Óleo Lubrificante dos Mancais (2)|Pre-alarm Hi</v>
      </c>
      <c r="Q340" s="33"/>
      <c r="R340" s="32" t="s">
        <v>2976</v>
      </c>
      <c r="S340">
        <v>1</v>
      </c>
      <c r="T340" s="33" t="s">
        <v>736</v>
      </c>
      <c r="U340" s="10"/>
      <c r="V340" t="str">
        <f t="shared" si="5"/>
        <v>subattribute</v>
      </c>
      <c r="W340" t="str">
        <f>TRIM(INDEX(_xlfn.TEXTSPLIT(Table326[[#This Row],[attribute_name PT (rascunho)]],"|"), 1,1))</f>
        <v>Pressão - Linha Principal de Óleo Lubrificante dos Mancais (2)</v>
      </c>
      <c r="X340" t="str">
        <f>IFERROR(TRIM(INDEX(_xlfn.TEXTSPLIT(Table326[[#This Row],[attribute_name]],"|"), 1,2)), "")</f>
        <v>Pre-alarm Hi</v>
      </c>
      <c r="Y340" t="b" cm="1">
        <f t="array" ref="Y340">IF(ISERROR(IF(Table326[[#This Row],[type]]="subattribute", VLOOKUP(Table326[[#This Row],[Template]]&amp;Table326[[#This Row],[parent_attribute]],_xlfn._xlws.FILTER(Table326[[#All],[concat]], Table326[[#All],[type]]="attribute"),1, FALSE), TRUE)), FALSE, TRUE)</f>
        <v>1</v>
      </c>
    </row>
    <row r="341" spans="1:25" ht="14.4" hidden="1" customHeight="1">
      <c r="A341" t="str">
        <f>Table326[[#This Row],[Template]]&amp;Table326[[#This Row],[parent_attribute]]</f>
        <v>Compressor Centrífugo BásicoPressão - Linha Principal de Óleo Lubrificante dos Mancais (2)</v>
      </c>
      <c r="B341" t="s">
        <v>2904</v>
      </c>
      <c r="C341" s="10" t="s">
        <v>2905</v>
      </c>
      <c r="D341" t="s">
        <v>2906</v>
      </c>
      <c r="E341" t="s">
        <v>3139</v>
      </c>
      <c r="F341" s="10" t="s">
        <v>2877</v>
      </c>
      <c r="I341" t="s">
        <v>889</v>
      </c>
      <c r="J341" t="s">
        <v>878</v>
      </c>
      <c r="K341" t="str">
        <f>VLOOKUP(Table326[[#This Row],[attribute_name EN2]],'Tradução Atributos'!$A$1:$B$67,2,0)</f>
        <v>Pressão - Linha Principal de Óleo Lubrificante dos Mancais (2)</v>
      </c>
      <c r="L341" t="s">
        <v>2928</v>
      </c>
      <c r="M341" t="s">
        <v>2936</v>
      </c>
      <c r="N341" t="s">
        <v>3010</v>
      </c>
      <c r="O341" t="s">
        <v>3011</v>
      </c>
      <c r="P341" t="str">
        <f>_xlfn.CONCAT(Table326[[#This Row],[Equipamento]],Table326[[#This Row],[attribute_name]])</f>
        <v>FRADE-CAE-1350 (HP Compressor Trem 1)Pressão - Linha Principal de Óleo Lubrificante dos Mancais (2)|Pre-alarm Lo</v>
      </c>
      <c r="Q341" s="186">
        <v>140</v>
      </c>
      <c r="R341" s="32" t="s">
        <v>2976</v>
      </c>
      <c r="S341">
        <v>1</v>
      </c>
      <c r="T341" s="33" t="s">
        <v>736</v>
      </c>
      <c r="U341" s="33"/>
      <c r="V341" t="str">
        <f t="shared" si="5"/>
        <v>subattribute</v>
      </c>
      <c r="W341" t="str">
        <f>TRIM(INDEX(_xlfn.TEXTSPLIT(Table326[[#This Row],[attribute_name PT (rascunho)]],"|"), 1,1))</f>
        <v>Pressão - Linha Principal de Óleo Lubrificante dos Mancais (2)</v>
      </c>
      <c r="X341" t="str">
        <f>IFERROR(TRIM(INDEX(_xlfn.TEXTSPLIT(Table326[[#This Row],[attribute_name]],"|"), 1,2)), "")</f>
        <v>Pre-alarm Lo</v>
      </c>
      <c r="Y341" t="b" cm="1">
        <f t="array" ref="Y341">IF(ISERROR(IF(Table326[[#This Row],[type]]="subattribute", VLOOKUP(Table326[[#This Row],[Template]]&amp;Table326[[#This Row],[parent_attribute]],_xlfn._xlws.FILTER(Table326[[#All],[concat]], Table326[[#All],[type]]="attribute"),1, FALSE), TRUE)), FALSE, TRUE)</f>
        <v>1</v>
      </c>
    </row>
    <row r="342" spans="1:25" ht="14.4" hidden="1" customHeight="1">
      <c r="A342" t="str">
        <f>Table326[[#This Row],[Template]]&amp;Table326[[#This Row],[parent_attribute]]</f>
        <v>Compressor Centrífugo BásicoPressão - Sucção</v>
      </c>
      <c r="B342" t="s">
        <v>2904</v>
      </c>
      <c r="C342" s="10" t="s">
        <v>2905</v>
      </c>
      <c r="D342" t="s">
        <v>2906</v>
      </c>
      <c r="E342" t="s">
        <v>3139</v>
      </c>
      <c r="F342" s="10" t="s">
        <v>2877</v>
      </c>
      <c r="I342" s="10" t="s">
        <v>915</v>
      </c>
      <c r="N342" t="s">
        <v>3166</v>
      </c>
      <c r="O342" s="10" t="s">
        <v>3166</v>
      </c>
      <c r="P342" t="str">
        <f>_xlfn.CONCAT(Table326[[#This Row],[Equipamento]],Table326[[#This Row],[attribute_name]])</f>
        <v>FRADE-CAE-1350 (HP Compressor Trem 1)Pressão - Sucção</v>
      </c>
      <c r="Q342" s="33" t="s">
        <v>3167</v>
      </c>
      <c r="R342" s="32" t="s">
        <v>194</v>
      </c>
      <c r="S342">
        <v>1</v>
      </c>
      <c r="T342" s="33" t="s">
        <v>530</v>
      </c>
      <c r="U342" s="10" t="s">
        <v>531</v>
      </c>
      <c r="V342" t="str">
        <f t="shared" si="5"/>
        <v>attribute</v>
      </c>
      <c r="W342" t="str">
        <f>TRIM(INDEX(_xlfn.TEXTSPLIT(Table326[[#This Row],[attribute_name PT (rascunho)]],"|"), 1,1))</f>
        <v>Pressão - Sucção</v>
      </c>
      <c r="X342" t="str">
        <f>IFERROR(TRIM(INDEX(_xlfn.TEXTSPLIT(Table326[[#This Row],[attribute_name]],"|"), 1,2)), "")</f>
        <v/>
      </c>
      <c r="Y342" t="b" cm="1">
        <f t="array" ref="Y342">IF(ISERROR(IF(Table326[[#This Row],[type]]="subattribute", VLOOKUP(Table326[[#This Row],[Template]]&amp;Table326[[#This Row],[parent_attribute]],_xlfn._xlws.FILTER(Table326[[#All],[concat]], Table326[[#All],[type]]="attribute"),1, FALSE), TRUE)), FALSE, TRUE)</f>
        <v>1</v>
      </c>
    </row>
    <row r="343" spans="1:25" ht="14.4" hidden="1" customHeight="1">
      <c r="A343" t="str">
        <f>Table326[[#This Row],[Template]]&amp;Table326[[#This Row],[parent_attribute]]</f>
        <v>Compressor Centrífugo BásicoPressão - Sucção</v>
      </c>
      <c r="B343" t="s">
        <v>2904</v>
      </c>
      <c r="C343" s="10" t="s">
        <v>2905</v>
      </c>
      <c r="D343" t="s">
        <v>2906</v>
      </c>
      <c r="E343" t="s">
        <v>3139</v>
      </c>
      <c r="F343" s="10" t="s">
        <v>2877</v>
      </c>
      <c r="I343" s="79" t="s">
        <v>917</v>
      </c>
      <c r="N343" t="s">
        <v>3168</v>
      </c>
      <c r="O343" s="10" t="s">
        <v>3168</v>
      </c>
      <c r="P343" t="str">
        <f>_xlfn.CONCAT(Table326[[#This Row],[Equipamento]],Table326[[#This Row],[attribute_name]])</f>
        <v>FRADE-CAE-1350 (HP Compressor Trem 1)Pressão - Sucção|Hi</v>
      </c>
      <c r="Q343" s="33"/>
      <c r="R343" s="32" t="s">
        <v>194</v>
      </c>
      <c r="S343">
        <v>1</v>
      </c>
      <c r="T343" s="33" t="s">
        <v>530</v>
      </c>
      <c r="U343" s="10" t="s">
        <v>531</v>
      </c>
      <c r="V343" t="str">
        <f t="shared" si="5"/>
        <v>subattribute</v>
      </c>
      <c r="W343" t="str">
        <f>TRIM(INDEX(_xlfn.TEXTSPLIT(Table326[[#This Row],[attribute_name PT (rascunho)]],"|"), 1,1))</f>
        <v>Pressão - Sucção</v>
      </c>
      <c r="X343" t="str">
        <f>IFERROR(TRIM(INDEX(_xlfn.TEXTSPLIT(Table326[[#This Row],[attribute_name]],"|"), 1,2)), "")</f>
        <v>Hi</v>
      </c>
      <c r="Y343" t="b" cm="1">
        <f t="array" ref="Y343">IF(ISERROR(IF(Table326[[#This Row],[type]]="subattribute", VLOOKUP(Table326[[#This Row],[Template]]&amp;Table326[[#This Row],[parent_attribute]],_xlfn._xlws.FILTER(Table326[[#All],[concat]], Table326[[#All],[type]]="attribute"),1, FALSE), TRUE)), FALSE, TRUE)</f>
        <v>1</v>
      </c>
    </row>
    <row r="344" spans="1:25" ht="14.4" hidden="1" customHeight="1">
      <c r="A344" t="str">
        <f>Table326[[#This Row],[Template]]&amp;Table326[[#This Row],[parent_attribute]]</f>
        <v>Compressor Centrífugo BásicoPressão - Sucção</v>
      </c>
      <c r="B344" t="s">
        <v>2904</v>
      </c>
      <c r="C344" s="10" t="s">
        <v>2905</v>
      </c>
      <c r="D344" t="s">
        <v>2906</v>
      </c>
      <c r="E344" t="s">
        <v>3139</v>
      </c>
      <c r="F344" s="10" t="s">
        <v>2877</v>
      </c>
      <c r="I344" s="10" t="s">
        <v>920</v>
      </c>
      <c r="N344" t="s">
        <v>3169</v>
      </c>
      <c r="O344" s="10" t="s">
        <v>3169</v>
      </c>
      <c r="P344" t="str">
        <f>_xlfn.CONCAT(Table326[[#This Row],[Equipamento]],Table326[[#This Row],[attribute_name]])</f>
        <v>FRADE-CAE-1350 (HP Compressor Trem 1)Pressão - Sucção|HiHi</v>
      </c>
      <c r="Q344" s="10"/>
      <c r="R344" s="32" t="s">
        <v>194</v>
      </c>
      <c r="S344">
        <v>1</v>
      </c>
      <c r="T344" s="33" t="s">
        <v>530</v>
      </c>
      <c r="U344" s="10" t="s">
        <v>531</v>
      </c>
      <c r="V344" t="str">
        <f t="shared" si="5"/>
        <v>subattribute</v>
      </c>
      <c r="W344" t="str">
        <f>TRIM(INDEX(_xlfn.TEXTSPLIT(Table326[[#This Row],[attribute_name PT (rascunho)]],"|"), 1,1))</f>
        <v>Pressão - Sucção</v>
      </c>
      <c r="X344" t="str">
        <f>IFERROR(TRIM(INDEX(_xlfn.TEXTSPLIT(Table326[[#This Row],[attribute_name]],"|"), 1,2)), "")</f>
        <v>HiHi</v>
      </c>
      <c r="Y344" t="b" cm="1">
        <f t="array" ref="Y344">IF(ISERROR(IF(Table326[[#This Row],[type]]="subattribute", VLOOKUP(Table326[[#This Row],[Template]]&amp;Table326[[#This Row],[parent_attribute]],_xlfn._xlws.FILTER(Table326[[#All],[concat]], Table326[[#All],[type]]="attribute"),1, FALSE), TRUE)), FALSE, TRUE)</f>
        <v>1</v>
      </c>
    </row>
    <row r="345" spans="1:25" ht="14.4" hidden="1" customHeight="1">
      <c r="A345" t="str">
        <f>Table326[[#This Row],[Template]]&amp;Table326[[#This Row],[parent_attribute]]</f>
        <v>Compressor Centrífugo BásicoPressão - Sucção</v>
      </c>
      <c r="B345" t="s">
        <v>2904</v>
      </c>
      <c r="C345" s="10" t="s">
        <v>2905</v>
      </c>
      <c r="D345" t="s">
        <v>2906</v>
      </c>
      <c r="E345" t="s">
        <v>3139</v>
      </c>
      <c r="F345" s="10" t="s">
        <v>2877</v>
      </c>
      <c r="I345" s="79" t="s">
        <v>922</v>
      </c>
      <c r="N345" t="s">
        <v>3170</v>
      </c>
      <c r="O345" s="10" t="s">
        <v>3170</v>
      </c>
      <c r="P345" t="str">
        <f>_xlfn.CONCAT(Table326[[#This Row],[Equipamento]],Table326[[#This Row],[attribute_name]])</f>
        <v>FRADE-CAE-1350 (HP Compressor Trem 1)Pressão - Sucção|Lo</v>
      </c>
      <c r="Q345" s="10"/>
      <c r="R345" s="32" t="s">
        <v>194</v>
      </c>
      <c r="S345">
        <v>1</v>
      </c>
      <c r="T345" s="33" t="s">
        <v>530</v>
      </c>
      <c r="U345" s="33" t="s">
        <v>531</v>
      </c>
      <c r="V345" t="str">
        <f t="shared" si="5"/>
        <v>subattribute</v>
      </c>
      <c r="W345" t="str">
        <f>TRIM(INDEX(_xlfn.TEXTSPLIT(Table326[[#This Row],[attribute_name PT (rascunho)]],"|"), 1,1))</f>
        <v>Pressão - Sucção</v>
      </c>
      <c r="X345" t="str">
        <f>IFERROR(TRIM(INDEX(_xlfn.TEXTSPLIT(Table326[[#This Row],[attribute_name]],"|"), 1,2)), "")</f>
        <v>Lo</v>
      </c>
      <c r="Y345" t="b" cm="1">
        <f t="array" ref="Y345">IF(ISERROR(IF(Table326[[#This Row],[type]]="subattribute", VLOOKUP(Table326[[#This Row],[Template]]&amp;Table326[[#This Row],[parent_attribute]],_xlfn._xlws.FILTER(Table326[[#All],[concat]], Table326[[#All],[type]]="attribute"),1, FALSE), TRUE)), FALSE, TRUE)</f>
        <v>1</v>
      </c>
    </row>
    <row r="346" spans="1:25" ht="14.4" hidden="1" customHeight="1">
      <c r="A346" t="str">
        <f>Table326[[#This Row],[Template]]&amp;Table326[[#This Row],[parent_attribute]]</f>
        <v>Compressor Centrífugo BásicoPressão - Sucção</v>
      </c>
      <c r="B346" t="s">
        <v>2904</v>
      </c>
      <c r="C346" s="10" t="s">
        <v>2905</v>
      </c>
      <c r="D346" t="s">
        <v>2906</v>
      </c>
      <c r="E346" t="s">
        <v>3139</v>
      </c>
      <c r="F346" s="10" t="s">
        <v>2877</v>
      </c>
      <c r="I346" s="10" t="s">
        <v>924</v>
      </c>
      <c r="N346" t="s">
        <v>3171</v>
      </c>
      <c r="O346" s="10" t="s">
        <v>3171</v>
      </c>
      <c r="P346" t="str">
        <f>_xlfn.CONCAT(Table326[[#This Row],[Equipamento]],Table326[[#This Row],[attribute_name]])</f>
        <v>FRADE-CAE-1350 (HP Compressor Trem 1)Pressão - Sucção|LoLo</v>
      </c>
      <c r="Q346" s="33"/>
      <c r="R346" s="32" t="s">
        <v>194</v>
      </c>
      <c r="S346">
        <v>1</v>
      </c>
      <c r="T346" s="33" t="s">
        <v>530</v>
      </c>
      <c r="U346" s="10" t="s">
        <v>531</v>
      </c>
      <c r="V346" t="str">
        <f t="shared" si="5"/>
        <v>subattribute</v>
      </c>
      <c r="W346" t="str">
        <f>TRIM(INDEX(_xlfn.TEXTSPLIT(Table326[[#This Row],[attribute_name PT (rascunho)]],"|"), 1,1))</f>
        <v>Pressão - Sucção</v>
      </c>
      <c r="X346" t="str">
        <f>IFERROR(TRIM(INDEX(_xlfn.TEXTSPLIT(Table326[[#This Row],[attribute_name]],"|"), 1,2)), "")</f>
        <v>LoLo</v>
      </c>
      <c r="Y346" t="b" cm="1">
        <f t="array" ref="Y346">IF(ISERROR(IF(Table326[[#This Row],[type]]="subattribute", VLOOKUP(Table326[[#This Row],[Template]]&amp;Table326[[#This Row],[parent_attribute]],_xlfn._xlws.FILTER(Table326[[#All],[concat]], Table326[[#All],[type]]="attribute"),1, FALSE), TRUE)), FALSE, TRUE)</f>
        <v>1</v>
      </c>
    </row>
    <row r="347" spans="1:25" ht="14.4" hidden="1" customHeight="1">
      <c r="A347" t="str">
        <f>Table326[[#This Row],[Template]]&amp;Table326[[#This Row],[parent_attribute]]</f>
        <v>Compressor Centrífugo BásicoRotação - Eixo de Alta Velocidade</v>
      </c>
      <c r="B347" t="s">
        <v>2904</v>
      </c>
      <c r="C347" s="10" t="s">
        <v>2905</v>
      </c>
      <c r="D347" t="s">
        <v>2906</v>
      </c>
      <c r="E347" t="s">
        <v>3139</v>
      </c>
      <c r="F347" s="10" t="s">
        <v>2877</v>
      </c>
      <c r="I347" s="10" t="s">
        <v>1414</v>
      </c>
      <c r="N347" t="s">
        <v>3034</v>
      </c>
      <c r="O347" t="s">
        <v>3034</v>
      </c>
      <c r="P347" t="str">
        <f>_xlfn.CONCAT(Table326[[#This Row],[Equipamento]],Table326[[#This Row],[attribute_name]])</f>
        <v>FRADE-CAE-1350 (HP Compressor Trem 1)Rotação - Eixo de Alta Velocidade</v>
      </c>
      <c r="Q347" s="160" t="s">
        <v>2033</v>
      </c>
      <c r="R347" s="32" t="s">
        <v>622</v>
      </c>
      <c r="S347">
        <v>1</v>
      </c>
      <c r="T347" s="33" t="s">
        <v>3035</v>
      </c>
      <c r="U347" s="10" t="s">
        <v>475</v>
      </c>
      <c r="V347" t="str">
        <f t="shared" si="5"/>
        <v>attribute</v>
      </c>
      <c r="W347" t="str">
        <f>TRIM(INDEX(_xlfn.TEXTSPLIT(Table326[[#This Row],[attribute_name PT (rascunho)]],"|"), 1,1))</f>
        <v>Rotação - Eixo de Alta Velocidade</v>
      </c>
      <c r="X347" t="str">
        <f>IFERROR(TRIM(INDEX(_xlfn.TEXTSPLIT(Table326[[#This Row],[attribute_name]],"|"), 1,2)), "")</f>
        <v/>
      </c>
      <c r="Y347" t="b" cm="1">
        <f t="array" ref="Y347">IF(ISERROR(IF(Table326[[#This Row],[type]]="subattribute", VLOOKUP(Table326[[#This Row],[Template]]&amp;Table326[[#This Row],[parent_attribute]],_xlfn._xlws.FILTER(Table326[[#All],[concat]], Table326[[#All],[type]]="attribute"),1, FALSE), TRUE)), FALSE, TRUE)</f>
        <v>1</v>
      </c>
    </row>
    <row r="348" spans="1:25" ht="14.4" hidden="1" customHeight="1">
      <c r="A348" t="str">
        <f>Table326[[#This Row],[Template]]&amp;Table326[[#This Row],[parent_attribute]]</f>
        <v>Compressor Centrífugo BásicoRotação - Eixo de Baixa Velocidade</v>
      </c>
      <c r="B348" t="s">
        <v>2904</v>
      </c>
      <c r="C348" s="10" t="s">
        <v>2905</v>
      </c>
      <c r="D348" t="s">
        <v>2906</v>
      </c>
      <c r="E348" t="s">
        <v>3139</v>
      </c>
      <c r="F348" s="10" t="s">
        <v>2877</v>
      </c>
      <c r="I348" s="10" t="s">
        <v>1417</v>
      </c>
      <c r="N348" t="s">
        <v>3036</v>
      </c>
      <c r="O348" t="s">
        <v>3036</v>
      </c>
      <c r="P348" t="str">
        <f>_xlfn.CONCAT(Table326[[#This Row],[Equipamento]],Table326[[#This Row],[attribute_name]])</f>
        <v>FRADE-CAE-1350 (HP Compressor Trem 1)Rotação - Eixo de Baixa Velocidade</v>
      </c>
      <c r="Q348" s="78" t="s">
        <v>2035</v>
      </c>
      <c r="R348" s="32" t="s">
        <v>622</v>
      </c>
      <c r="S348">
        <v>1</v>
      </c>
      <c r="T348" s="33" t="s">
        <v>3035</v>
      </c>
      <c r="U348" s="10" t="s">
        <v>475</v>
      </c>
      <c r="V348" t="str">
        <f t="shared" si="5"/>
        <v>attribute</v>
      </c>
      <c r="W348" t="str">
        <f>TRIM(INDEX(_xlfn.TEXTSPLIT(Table326[[#This Row],[attribute_name PT (rascunho)]],"|"), 1,1))</f>
        <v>Rotação - Eixo de Baixa Velocidade</v>
      </c>
      <c r="X348" t="str">
        <f>IFERROR(TRIM(INDEX(_xlfn.TEXTSPLIT(Table326[[#This Row],[attribute_name]],"|"), 1,2)), "")</f>
        <v/>
      </c>
      <c r="Y348" t="b" cm="1">
        <f t="array" ref="Y348">IF(ISERROR(IF(Table326[[#This Row],[type]]="subattribute", VLOOKUP(Table326[[#This Row],[Template]]&amp;Table326[[#This Row],[parent_attribute]],_xlfn._xlws.FILTER(Table326[[#All],[concat]], Table326[[#All],[type]]="attribute"),1, FALSE), TRUE)), FALSE, TRUE)</f>
        <v>1</v>
      </c>
    </row>
    <row r="349" spans="1:25" ht="14.4" hidden="1" customHeight="1">
      <c r="A349" t="str">
        <f>Table326[[#This Row],[Template]]&amp;Table326[[#This Row],[parent_attribute]]</f>
        <v>Compressor Centrífugo BásicoTemperatura - Descarga</v>
      </c>
      <c r="B349" t="s">
        <v>2904</v>
      </c>
      <c r="C349" s="10" t="s">
        <v>2905</v>
      </c>
      <c r="D349" t="s">
        <v>2906</v>
      </c>
      <c r="E349" t="s">
        <v>3139</v>
      </c>
      <c r="F349" s="10" t="s">
        <v>2877</v>
      </c>
      <c r="I349" s="10" t="s">
        <v>943</v>
      </c>
      <c r="N349" t="s">
        <v>3172</v>
      </c>
      <c r="O349" s="10" t="s">
        <v>3172</v>
      </c>
      <c r="P349" t="str">
        <f>_xlfn.CONCAT(Table326[[#This Row],[Equipamento]],Table326[[#This Row],[attribute_name]])</f>
        <v>FRADE-CAE-1350 (HP Compressor Trem 1)Temperatura - Descarga</v>
      </c>
      <c r="Q349" s="10" t="s">
        <v>3173</v>
      </c>
      <c r="R349" s="32" t="s">
        <v>49</v>
      </c>
      <c r="S349">
        <v>1</v>
      </c>
      <c r="T349" s="33" t="s">
        <v>530</v>
      </c>
      <c r="U349" s="33" t="s">
        <v>531</v>
      </c>
      <c r="V349" t="str">
        <f t="shared" si="5"/>
        <v>attribute</v>
      </c>
      <c r="W349" t="str">
        <f>TRIM(INDEX(_xlfn.TEXTSPLIT(Table326[[#This Row],[attribute_name PT (rascunho)]],"|"), 1,1))</f>
        <v>Temperatura - Descarga</v>
      </c>
      <c r="X349" t="str">
        <f>IFERROR(TRIM(INDEX(_xlfn.TEXTSPLIT(Table326[[#This Row],[attribute_name]],"|"), 1,2)), "")</f>
        <v/>
      </c>
      <c r="Y349" t="b" cm="1">
        <f t="array" ref="Y349">IF(ISERROR(IF(Table326[[#This Row],[type]]="subattribute", VLOOKUP(Table326[[#This Row],[Template]]&amp;Table326[[#This Row],[parent_attribute]],_xlfn._xlws.FILTER(Table326[[#All],[concat]], Table326[[#All],[type]]="attribute"),1, FALSE), TRUE)), FALSE, TRUE)</f>
        <v>1</v>
      </c>
    </row>
    <row r="350" spans="1:25" ht="14.4" hidden="1" customHeight="1">
      <c r="A350" t="e">
        <f>Table326[[#This Row],[Template]]&amp;Table326[[#This Row],[parent_attribute]]</f>
        <v>#VALUE!</v>
      </c>
      <c r="B350" t="s">
        <v>2904</v>
      </c>
      <c r="C350" s="10" t="s">
        <v>2905</v>
      </c>
      <c r="D350" t="s">
        <v>2906</v>
      </c>
      <c r="E350" t="s">
        <v>3139</v>
      </c>
      <c r="F350" s="10" t="s">
        <v>2877</v>
      </c>
      <c r="G350" t="s">
        <v>989</v>
      </c>
      <c r="H350" t="s">
        <v>3115</v>
      </c>
      <c r="I350" s="10" t="s">
        <v>955</v>
      </c>
      <c r="J350" t="s">
        <v>753</v>
      </c>
      <c r="O350" t="s">
        <v>3042</v>
      </c>
      <c r="P350" t="str">
        <f>_xlfn.CONCAT(Table326[[#This Row],[Equipamento]],Table326[[#This Row],[attribute_name]])</f>
        <v>FRADE-CAE-1350 (HP Compressor Trem 1)Temperatura - Linha Principal de Óleo Lubrificante</v>
      </c>
      <c r="Q350" s="33" t="s">
        <v>3174</v>
      </c>
      <c r="R350" s="32" t="s">
        <v>753</v>
      </c>
      <c r="S350">
        <v>1</v>
      </c>
      <c r="T350" s="33" t="s">
        <v>461</v>
      </c>
      <c r="U350" s="10" t="s">
        <v>462</v>
      </c>
      <c r="V350" t="str">
        <f t="shared" si="5"/>
        <v>attribute</v>
      </c>
      <c r="W350" t="e">
        <f>TRIM(INDEX(_xlfn.TEXTSPLIT(Table326[[#This Row],[attribute_name PT (rascunho)]],"|"), 1,1))</f>
        <v>#VALUE!</v>
      </c>
      <c r="X350" t="str">
        <f>IFERROR(TRIM(INDEX(_xlfn.TEXTSPLIT(Table326[[#This Row],[attribute_name]],"|"), 1,2)), "")</f>
        <v/>
      </c>
      <c r="Y350" t="b" cm="1">
        <f t="array" ref="Y350">IF(ISERROR(IF(Table326[[#This Row],[type]]="subattribute", VLOOKUP(Table326[[#This Row],[Template]]&amp;Table326[[#This Row],[parent_attribute]],_xlfn._xlws.FILTER(Table326[[#All],[concat]], Table326[[#All],[type]]="attribute"),1, FALSE), TRUE)), FALSE, TRUE)</f>
        <v>1</v>
      </c>
    </row>
    <row r="351" spans="1:25" ht="14.4" hidden="1" customHeight="1">
      <c r="A351" t="e">
        <f>Table326[[#This Row],[Template]]&amp;Table326[[#This Row],[parent_attribute]]</f>
        <v>#VALUE!</v>
      </c>
      <c r="B351" t="s">
        <v>2904</v>
      </c>
      <c r="C351" s="10" t="s">
        <v>2905</v>
      </c>
      <c r="D351" t="s">
        <v>2906</v>
      </c>
      <c r="E351" t="s">
        <v>3139</v>
      </c>
      <c r="F351" s="10" t="s">
        <v>2877</v>
      </c>
      <c r="G351" t="s">
        <v>979</v>
      </c>
      <c r="H351" t="s">
        <v>752</v>
      </c>
      <c r="I351" t="s">
        <v>958</v>
      </c>
      <c r="J351" t="s">
        <v>753</v>
      </c>
      <c r="L351">
        <v>1</v>
      </c>
      <c r="M351" s="10" t="s">
        <v>736</v>
      </c>
      <c r="N351" s="10"/>
      <c r="O351" t="s">
        <v>3044</v>
      </c>
      <c r="P351" t="s">
        <v>3111</v>
      </c>
      <c r="Q351" s="33">
        <v>55</v>
      </c>
      <c r="R351" s="32" t="s">
        <v>753</v>
      </c>
      <c r="S351">
        <v>1</v>
      </c>
      <c r="T351" s="33"/>
      <c r="U351" s="10"/>
      <c r="V351" t="str">
        <f t="shared" si="5"/>
        <v>attribute</v>
      </c>
      <c r="W351" t="e">
        <f>TRIM(INDEX(_xlfn.TEXTSPLIT(Table326[[#This Row],[attribute_name PT (rascunho)]],"|"), 1,1))</f>
        <v>#VALUE!</v>
      </c>
      <c r="X351" t="s">
        <v>2929</v>
      </c>
      <c r="Y351" t="b" cm="1">
        <f t="array" ref="Y351">IF(ISERROR(IF(Table326[[#This Row],[type]]="subattribute", VLOOKUP(Table326[[#This Row],[Template]]&amp;Table326[[#This Row],[parent_attribute]],_xlfn._xlws.FILTER(Table326[[#All],[concat]], Table326[[#All],[type]]="attribute"),1, FALSE), TRUE)), FALSE, TRUE)</f>
        <v>1</v>
      </c>
    </row>
    <row r="352" spans="1:25" ht="14.4" hidden="1" customHeight="1">
      <c r="A352" t="e">
        <f>Table326[[#This Row],[Template]]&amp;Table326[[#This Row],[parent_attribute]]</f>
        <v>#VALUE!</v>
      </c>
      <c r="B352" t="s">
        <v>2904</v>
      </c>
      <c r="C352" s="10" t="s">
        <v>2905</v>
      </c>
      <c r="D352" t="s">
        <v>2906</v>
      </c>
      <c r="E352" t="s">
        <v>3139</v>
      </c>
      <c r="F352" s="10" t="s">
        <v>2877</v>
      </c>
      <c r="I352" s="10" t="s">
        <v>961</v>
      </c>
      <c r="O352" t="s">
        <v>3045</v>
      </c>
      <c r="P352" t="str">
        <f>_xlfn.CONCAT(Table326[[#This Row],[Equipamento]],Table326[[#This Row],[attribute_name]])</f>
        <v>FRADE-CAE-1350 (HP Compressor Trem 1)Temperatura - Linha Principal de Óleo Lubrificante|HiHi</v>
      </c>
      <c r="Q352" s="10"/>
      <c r="R352" s="32"/>
      <c r="S352">
        <v>1</v>
      </c>
      <c r="T352" s="33"/>
      <c r="U352" s="10"/>
      <c r="V352" t="str">
        <f t="shared" si="5"/>
        <v>attribute</v>
      </c>
      <c r="W352" t="e">
        <f>TRIM(INDEX(_xlfn.TEXTSPLIT(Table326[[#This Row],[attribute_name PT (rascunho)]],"|"), 1,1))</f>
        <v>#VALUE!</v>
      </c>
      <c r="X352" t="str">
        <f>IFERROR(TRIM(INDEX(_xlfn.TEXTSPLIT(Table326[[#This Row],[attribute_name]],"|"), 1,2)), "")</f>
        <v>HiHi</v>
      </c>
      <c r="Y352" t="b" cm="1">
        <f t="array" ref="Y352">IF(ISERROR(IF(Table326[[#This Row],[type]]="subattribute", VLOOKUP(Table326[[#This Row],[Template]]&amp;Table326[[#This Row],[parent_attribute]],_xlfn._xlws.FILTER(Table326[[#All],[concat]], Table326[[#All],[type]]="attribute"),1, FALSE), TRUE)), FALSE, TRUE)</f>
        <v>1</v>
      </c>
    </row>
    <row r="353" spans="1:25" ht="14.4" hidden="1" customHeight="1">
      <c r="A353" t="e">
        <f>Table326[[#This Row],[Template]]&amp;Table326[[#This Row],[parent_attribute]]</f>
        <v>#VALUE!</v>
      </c>
      <c r="B353" t="s">
        <v>2904</v>
      </c>
      <c r="C353" s="10" t="s">
        <v>2905</v>
      </c>
      <c r="D353" t="s">
        <v>2906</v>
      </c>
      <c r="E353" t="s">
        <v>3139</v>
      </c>
      <c r="F353" s="10" t="s">
        <v>2877</v>
      </c>
      <c r="I353" s="10" t="s">
        <v>964</v>
      </c>
      <c r="O353" t="s">
        <v>3046</v>
      </c>
      <c r="P353" t="str">
        <f>_xlfn.CONCAT(Table326[[#This Row],[Equipamento]],Table326[[#This Row],[attribute_name]])</f>
        <v>FRADE-CAE-1350 (HP Compressor Trem 1)Temperatura - Linha Principal de Óleo Lubrificante|Lo</v>
      </c>
      <c r="Q353" s="33">
        <v>30</v>
      </c>
      <c r="R353" s="32" t="s">
        <v>753</v>
      </c>
      <c r="S353">
        <v>1</v>
      </c>
      <c r="T353" s="33"/>
      <c r="U353" s="33"/>
      <c r="V353" t="str">
        <f t="shared" si="5"/>
        <v>attribute</v>
      </c>
      <c r="W353" t="e">
        <f>TRIM(INDEX(_xlfn.TEXTSPLIT(Table326[[#This Row],[attribute_name PT (rascunho)]],"|"), 1,1))</f>
        <v>#VALUE!</v>
      </c>
      <c r="X353" t="str">
        <f>IFERROR(TRIM(INDEX(_xlfn.TEXTSPLIT(Table326[[#This Row],[attribute_name]],"|"), 1,2)), "")</f>
        <v>Lo</v>
      </c>
      <c r="Y353" t="b" cm="1">
        <f t="array" ref="Y353">IF(ISERROR(IF(Table326[[#This Row],[type]]="subattribute", VLOOKUP(Table326[[#This Row],[Template]]&amp;Table326[[#This Row],[parent_attribute]],_xlfn._xlws.FILTER(Table326[[#All],[concat]], Table326[[#All],[type]]="attribute"),1, FALSE), TRUE)), FALSE, TRUE)</f>
        <v>1</v>
      </c>
    </row>
    <row r="354" spans="1:25" ht="14.4" hidden="1" customHeight="1">
      <c r="A354" t="e">
        <f>Table326[[#This Row],[Template]]&amp;Table326[[#This Row],[parent_attribute]]</f>
        <v>#VALUE!</v>
      </c>
      <c r="B354" t="s">
        <v>2904</v>
      </c>
      <c r="C354" s="10" t="s">
        <v>2905</v>
      </c>
      <c r="D354" t="s">
        <v>2906</v>
      </c>
      <c r="E354" t="s">
        <v>3139</v>
      </c>
      <c r="F354" s="10" t="s">
        <v>2877</v>
      </c>
      <c r="I354" s="10" t="s">
        <v>967</v>
      </c>
      <c r="O354" t="s">
        <v>3047</v>
      </c>
      <c r="P354" t="str">
        <f>_xlfn.CONCAT(Table326[[#This Row],[Equipamento]],Table326[[#This Row],[attribute_name]])</f>
        <v>FRADE-CAE-1350 (HP Compressor Trem 1)Temperatura - Linha Principal de Óleo Lubrificante|LoLo</v>
      </c>
      <c r="Q354" s="33"/>
      <c r="R354" s="32"/>
      <c r="S354">
        <v>1</v>
      </c>
      <c r="T354" s="33"/>
      <c r="U354" s="10"/>
      <c r="V354" t="str">
        <f t="shared" si="5"/>
        <v>attribute</v>
      </c>
      <c r="W354" t="e">
        <f>TRIM(INDEX(_xlfn.TEXTSPLIT(Table326[[#This Row],[attribute_name PT (rascunho)]],"|"), 1,1))</f>
        <v>#VALUE!</v>
      </c>
      <c r="X354" t="str">
        <f>IFERROR(TRIM(INDEX(_xlfn.TEXTSPLIT(Table326[[#This Row],[attribute_name]],"|"), 1,2)), "")</f>
        <v>LoLo</v>
      </c>
      <c r="Y354" t="b" cm="1">
        <f t="array" ref="Y354">IF(ISERROR(IF(Table326[[#This Row],[type]]="subattribute", VLOOKUP(Table326[[#This Row],[Template]]&amp;Table326[[#This Row],[parent_attribute]],_xlfn._xlws.FILTER(Table326[[#All],[concat]], Table326[[#All],[type]]="attribute"),1, FALSE), TRUE)), FALSE, TRUE)</f>
        <v>1</v>
      </c>
    </row>
    <row r="355" spans="1:25" ht="14.4" hidden="1" customHeight="1">
      <c r="A355" t="e">
        <f>Table326[[#This Row],[Template]]&amp;Table326[[#This Row],[parent_attribute]]</f>
        <v>#VALUE!</v>
      </c>
      <c r="B355" t="s">
        <v>2904</v>
      </c>
      <c r="C355" s="10" t="s">
        <v>2905</v>
      </c>
      <c r="D355" t="s">
        <v>2906</v>
      </c>
      <c r="E355" t="s">
        <v>3139</v>
      </c>
      <c r="F355" s="10" t="s">
        <v>2877</v>
      </c>
      <c r="I355" s="10" t="s">
        <v>970</v>
      </c>
      <c r="O355" t="s">
        <v>3049</v>
      </c>
      <c r="P355" t="str">
        <f>_xlfn.CONCAT(Table326[[#This Row],[Equipamento]],Table326[[#This Row],[attribute_name]])</f>
        <v>FRADE-CAE-1350 (HP Compressor Trem 1)Temperatura - Linha Principal de Óleo Lubrificante|Pre-alarm Hi</v>
      </c>
      <c r="Q355" s="33">
        <v>50</v>
      </c>
      <c r="R355" s="32" t="s">
        <v>753</v>
      </c>
      <c r="S355">
        <v>1</v>
      </c>
      <c r="T355" s="33"/>
      <c r="U355" s="10"/>
      <c r="V355" t="str">
        <f t="shared" si="5"/>
        <v>attribute</v>
      </c>
      <c r="W355" t="e">
        <f>TRIM(INDEX(_xlfn.TEXTSPLIT(Table326[[#This Row],[attribute_name PT (rascunho)]],"|"), 1,1))</f>
        <v>#VALUE!</v>
      </c>
      <c r="X355" t="str">
        <f>IFERROR(TRIM(INDEX(_xlfn.TEXTSPLIT(Table326[[#This Row],[attribute_name]],"|"), 1,2)), "")</f>
        <v>Pre-alarm Hi</v>
      </c>
      <c r="Y355" t="b" cm="1">
        <f t="array" ref="Y355">IF(ISERROR(IF(Table326[[#This Row],[type]]="subattribute", VLOOKUP(Table326[[#This Row],[Template]]&amp;Table326[[#This Row],[parent_attribute]],_xlfn._xlws.FILTER(Table326[[#All],[concat]], Table326[[#All],[type]]="attribute"),1, FALSE), TRUE)), FALSE, TRUE)</f>
        <v>1</v>
      </c>
    </row>
    <row r="356" spans="1:25" ht="14.4" hidden="1" customHeight="1">
      <c r="A356" t="e">
        <f>Table326[[#This Row],[Template]]&amp;Table326[[#This Row],[parent_attribute]]</f>
        <v>#VALUE!</v>
      </c>
      <c r="B356" t="s">
        <v>2904</v>
      </c>
      <c r="C356" s="10" t="s">
        <v>2905</v>
      </c>
      <c r="D356" t="s">
        <v>2906</v>
      </c>
      <c r="E356" t="s">
        <v>3139</v>
      </c>
      <c r="F356" s="10" t="s">
        <v>2877</v>
      </c>
      <c r="I356" s="10" t="s">
        <v>973</v>
      </c>
      <c r="O356" t="s">
        <v>3051</v>
      </c>
      <c r="P356" t="str">
        <f>_xlfn.CONCAT(Table326[[#This Row],[Equipamento]],Table326[[#This Row],[attribute_name]])</f>
        <v>FRADE-CAE-1350 (HP Compressor Trem 1)Temperatura - Linha Principal de Óleo Lubrificante|Pre-alarm Lo</v>
      </c>
      <c r="Q356" s="10">
        <v>35</v>
      </c>
      <c r="R356" s="32" t="s">
        <v>753</v>
      </c>
      <c r="S356">
        <v>1</v>
      </c>
      <c r="T356" s="33"/>
      <c r="U356" s="10"/>
      <c r="V356" t="str">
        <f t="shared" si="5"/>
        <v>attribute</v>
      </c>
      <c r="W356" t="e">
        <f>TRIM(INDEX(_xlfn.TEXTSPLIT(Table326[[#This Row],[attribute_name PT (rascunho)]],"|"), 1,1))</f>
        <v>#VALUE!</v>
      </c>
      <c r="X356" t="str">
        <f>IFERROR(TRIM(INDEX(_xlfn.TEXTSPLIT(Table326[[#This Row],[attribute_name]],"|"), 1,2)), "")</f>
        <v>Pre-alarm Lo</v>
      </c>
      <c r="Y356" t="b" cm="1">
        <f t="array" ref="Y356">IF(ISERROR(IF(Table326[[#This Row],[type]]="subattribute", VLOOKUP(Table326[[#This Row],[Template]]&amp;Table326[[#This Row],[parent_attribute]],_xlfn._xlws.FILTER(Table326[[#All],[concat]], Table326[[#All],[type]]="attribute"),1, FALSE), TRUE)), FALSE, TRUE)</f>
        <v>1</v>
      </c>
    </row>
    <row r="357" spans="1:25" ht="14.4" hidden="1" customHeight="1">
      <c r="A357" t="str">
        <f>Table326[[#This Row],[Template]]&amp;Table326[[#This Row],[parent_attribute]]</f>
        <v>Compressor Centrífugo BásicoTemperatura - Mancal Axial da Engrenagem Lado Externo (1)</v>
      </c>
      <c r="B357" t="s">
        <v>2904</v>
      </c>
      <c r="C357" s="10" t="s">
        <v>2905</v>
      </c>
      <c r="D357" t="s">
        <v>2906</v>
      </c>
      <c r="E357" t="s">
        <v>3139</v>
      </c>
      <c r="F357" s="10" t="s">
        <v>2877</v>
      </c>
      <c r="I357" s="12" t="s">
        <v>1663</v>
      </c>
      <c r="J357" s="12" t="s">
        <v>1663</v>
      </c>
      <c r="K357" t="str">
        <f>VLOOKUP(Table326[[#This Row],[attribute_name EN2]],'Tradução Atributos'!$A$1:$B$67,2,0)</f>
        <v>Temperatura - Mancal Axial da Engrenagem Lado Externo (1)</v>
      </c>
      <c r="M357" s="12"/>
      <c r="N357" t="s">
        <v>3052</v>
      </c>
      <c r="O357" t="s">
        <v>3052</v>
      </c>
      <c r="P357" t="str">
        <f>_xlfn.CONCAT(Table326[[#This Row],[Equipamento]],Table326[[#This Row],[attribute_name]])</f>
        <v>FRADE-CAE-1350 (HP Compressor Trem 1)Temperatura - Mancal Axial da Engrenagem Lado Externo (1)</v>
      </c>
      <c r="Q357" s="32" t="s">
        <v>3175</v>
      </c>
      <c r="R357" s="32" t="s">
        <v>49</v>
      </c>
      <c r="S357">
        <v>1</v>
      </c>
      <c r="T357" s="33" t="s">
        <v>474</v>
      </c>
      <c r="U357" s="33" t="s">
        <v>475</v>
      </c>
      <c r="V357" t="str">
        <f t="shared" si="5"/>
        <v>attribute</v>
      </c>
      <c r="W357" t="str">
        <f>TRIM(INDEX(_xlfn.TEXTSPLIT(Table326[[#This Row],[attribute_name PT (rascunho)]],"|"), 1,1))</f>
        <v>Temperatura - Mancal Axial da Engrenagem Lado Externo (1)</v>
      </c>
      <c r="X357" t="str">
        <f>IFERROR(TRIM(INDEX(_xlfn.TEXTSPLIT(Table326[[#This Row],[attribute_name]],"|"), 1,2)), "")</f>
        <v/>
      </c>
      <c r="Y357" t="b" cm="1">
        <f t="array" ref="Y357">IF(ISERROR(IF(Table326[[#This Row],[type]]="subattribute", VLOOKUP(Table326[[#This Row],[Template]]&amp;Table326[[#This Row],[parent_attribute]],_xlfn._xlws.FILTER(Table326[[#All],[concat]], Table326[[#All],[type]]="attribute"),1, FALSE), TRUE)), FALSE, TRUE)</f>
        <v>1</v>
      </c>
    </row>
    <row r="358" spans="1:25" ht="14.4" hidden="1" customHeight="1">
      <c r="A358" t="str">
        <f>Table326[[#This Row],[Template]]&amp;Table326[[#This Row],[parent_attribute]]</f>
        <v>Compressor Centrífugo BásicoTemperatura - Mancal Axial da Engrenagem Lado Externo (1)</v>
      </c>
      <c r="B358" t="s">
        <v>2904</v>
      </c>
      <c r="C358" s="10" t="s">
        <v>2905</v>
      </c>
      <c r="D358" t="s">
        <v>2906</v>
      </c>
      <c r="E358" t="s">
        <v>3139</v>
      </c>
      <c r="F358" s="10" t="s">
        <v>2877</v>
      </c>
      <c r="I358" s="12" t="s">
        <v>1665</v>
      </c>
      <c r="J358" s="12" t="s">
        <v>1663</v>
      </c>
      <c r="K358" t="str">
        <f>VLOOKUP(Table326[[#This Row],[attribute_name EN2]],'Tradução Atributos'!$A$1:$B$67,2,0)</f>
        <v>Temperatura - Mancal Axial da Engrenagem Lado Externo (1)</v>
      </c>
      <c r="L358" t="s">
        <v>2928</v>
      </c>
      <c r="M358" s="12" t="s">
        <v>2929</v>
      </c>
      <c r="N358" t="s">
        <v>1052</v>
      </c>
      <c r="O358" t="s">
        <v>1052</v>
      </c>
      <c r="P358" t="str">
        <f>_xlfn.CONCAT(Table326[[#This Row],[Equipamento]],Table326[[#This Row],[attribute_name]])</f>
        <v>FRADE-CAE-1350 (HP Compressor Trem 1)Temperatura - Mancal Axial da Engrenagem Lado Externo (1)|Hi</v>
      </c>
      <c r="Q358" s="32">
        <v>80</v>
      </c>
      <c r="R358" s="32" t="s">
        <v>49</v>
      </c>
      <c r="S358">
        <v>1</v>
      </c>
      <c r="T358" s="33" t="s">
        <v>736</v>
      </c>
      <c r="U358" s="10"/>
      <c r="V358" t="str">
        <f t="shared" si="5"/>
        <v>subattribute</v>
      </c>
      <c r="W358" t="str">
        <f>TRIM(INDEX(_xlfn.TEXTSPLIT(Table326[[#This Row],[attribute_name PT (rascunho)]],"|"), 1,1))</f>
        <v>Temperatura - Mancal Axial da Engrenagem Lado Externo (1)</v>
      </c>
      <c r="X358" t="str">
        <f>IFERROR(TRIM(INDEX(_xlfn.TEXTSPLIT(Table326[[#This Row],[attribute_name]],"|"), 1,2)), "")</f>
        <v>Hi</v>
      </c>
      <c r="Y358" t="b" cm="1">
        <f t="array" ref="Y358">IF(ISERROR(IF(Table326[[#This Row],[type]]="subattribute", VLOOKUP(Table326[[#This Row],[Template]]&amp;Table326[[#This Row],[parent_attribute]],_xlfn._xlws.FILTER(Table326[[#All],[concat]], Table326[[#All],[type]]="attribute"),1, FALSE), TRUE)), FALSE, TRUE)</f>
        <v>1</v>
      </c>
    </row>
    <row r="359" spans="1:25" ht="14.4" hidden="1" customHeight="1">
      <c r="A359" t="str">
        <f>Table326[[#This Row],[Template]]&amp;Table326[[#This Row],[parent_attribute]]</f>
        <v>Compressor Centrífugo BásicoTemperatura - Mancal Axial da Engrenagem Lado Externo (1)</v>
      </c>
      <c r="B359" t="s">
        <v>2904</v>
      </c>
      <c r="C359" s="10" t="s">
        <v>2905</v>
      </c>
      <c r="D359" t="s">
        <v>2906</v>
      </c>
      <c r="E359" t="s">
        <v>3139</v>
      </c>
      <c r="F359" s="10" t="s">
        <v>2877</v>
      </c>
      <c r="I359" s="12" t="s">
        <v>1666</v>
      </c>
      <c r="J359" s="12" t="s">
        <v>1663</v>
      </c>
      <c r="K359" t="str">
        <f>VLOOKUP(Table326[[#This Row],[attribute_name EN2]],'Tradução Atributos'!$A$1:$B$67,2,0)</f>
        <v>Temperatura - Mancal Axial da Engrenagem Lado Externo (1)</v>
      </c>
      <c r="L359" t="s">
        <v>2928</v>
      </c>
      <c r="M359" s="12" t="s">
        <v>2930</v>
      </c>
      <c r="N359" t="s">
        <v>1054</v>
      </c>
      <c r="O359" t="s">
        <v>1054</v>
      </c>
      <c r="P359" t="str">
        <f>_xlfn.CONCAT(Table326[[#This Row],[Equipamento]],Table326[[#This Row],[attribute_name]])</f>
        <v>FRADE-CAE-1350 (HP Compressor Trem 1)Temperatura - Mancal Axial da Engrenagem Lado Externo (1)|HiHi</v>
      </c>
      <c r="Q359" s="32">
        <v>85</v>
      </c>
      <c r="R359" s="32" t="s">
        <v>49</v>
      </c>
      <c r="S359">
        <v>1</v>
      </c>
      <c r="T359" s="33" t="s">
        <v>736</v>
      </c>
      <c r="U359" s="10"/>
      <c r="V359" t="str">
        <f t="shared" si="5"/>
        <v>subattribute</v>
      </c>
      <c r="W359" t="str">
        <f>TRIM(INDEX(_xlfn.TEXTSPLIT(Table326[[#This Row],[attribute_name PT (rascunho)]],"|"), 1,1))</f>
        <v>Temperatura - Mancal Axial da Engrenagem Lado Externo (1)</v>
      </c>
      <c r="X359" t="str">
        <f>IFERROR(TRIM(INDEX(_xlfn.TEXTSPLIT(Table326[[#This Row],[attribute_name]],"|"), 1,2)), "")</f>
        <v>HiHi</v>
      </c>
      <c r="Y359" t="b" cm="1">
        <f t="array" ref="Y359">IF(ISERROR(IF(Table326[[#This Row],[type]]="subattribute", VLOOKUP(Table326[[#This Row],[Template]]&amp;Table326[[#This Row],[parent_attribute]],_xlfn._xlws.FILTER(Table326[[#All],[concat]], Table326[[#All],[type]]="attribute"),1, FALSE), TRUE)), FALSE, TRUE)</f>
        <v>1</v>
      </c>
    </row>
    <row r="360" spans="1:25" ht="14.4" hidden="1" customHeight="1">
      <c r="A360" t="str">
        <f>Table326[[#This Row],[Template]]&amp;Table326[[#This Row],[parent_attribute]]</f>
        <v>Compressor Centrífugo BásicoTemperatura - Mancal Axial da Engrenagem Lado Externo (1)</v>
      </c>
      <c r="B360" t="s">
        <v>2904</v>
      </c>
      <c r="C360" s="10" t="s">
        <v>2905</v>
      </c>
      <c r="D360" t="s">
        <v>2906</v>
      </c>
      <c r="E360" t="s">
        <v>3139</v>
      </c>
      <c r="F360" s="10" t="s">
        <v>2877</v>
      </c>
      <c r="I360" s="12" t="s">
        <v>1667</v>
      </c>
      <c r="J360" s="12" t="s">
        <v>1663</v>
      </c>
      <c r="K360" t="str">
        <f>VLOOKUP(Table326[[#This Row],[attribute_name EN2]],'Tradução Atributos'!$A$1:$B$67,2,0)</f>
        <v>Temperatura - Mancal Axial da Engrenagem Lado Externo (1)</v>
      </c>
      <c r="L360" t="s">
        <v>2928</v>
      </c>
      <c r="M360" s="12" t="s">
        <v>2934</v>
      </c>
      <c r="N360" t="s">
        <v>1056</v>
      </c>
      <c r="O360" t="s">
        <v>3053</v>
      </c>
      <c r="P360" t="str">
        <f>_xlfn.CONCAT(Table326[[#This Row],[Equipamento]],Table326[[#This Row],[attribute_name]])</f>
        <v>FRADE-CAE-1350 (HP Compressor Trem 1)Temperatura - Mancal Axial da Engrenagem Lado Externo (1)|Pre-alarm Hi</v>
      </c>
      <c r="Q360">
        <v>75</v>
      </c>
      <c r="R360" s="32" t="s">
        <v>49</v>
      </c>
      <c r="S360">
        <v>1</v>
      </c>
      <c r="T360" s="33" t="s">
        <v>736</v>
      </c>
      <c r="U360" s="10"/>
      <c r="V360" t="str">
        <f t="shared" si="5"/>
        <v>subattribute</v>
      </c>
      <c r="W360" t="str">
        <f>TRIM(INDEX(_xlfn.TEXTSPLIT(Table326[[#This Row],[attribute_name PT (rascunho)]],"|"), 1,1))</f>
        <v>Temperatura - Mancal Axial da Engrenagem Lado Externo (1)</v>
      </c>
      <c r="X360" t="str">
        <f>IFERROR(TRIM(INDEX(_xlfn.TEXTSPLIT(Table326[[#This Row],[attribute_name]],"|"), 1,2)), "")</f>
        <v>Pre-alarm Hi</v>
      </c>
      <c r="Y360" t="b" cm="1">
        <f t="array" ref="Y360">IF(ISERROR(IF(Table326[[#This Row],[type]]="subattribute", VLOOKUP(Table326[[#This Row],[Template]]&amp;Table326[[#This Row],[parent_attribute]],_xlfn._xlws.FILTER(Table326[[#All],[concat]], Table326[[#All],[type]]="attribute"),1, FALSE), TRUE)), FALSE, TRUE)</f>
        <v>1</v>
      </c>
    </row>
    <row r="361" spans="1:25" ht="14.4" hidden="1" customHeight="1">
      <c r="A361" t="str">
        <f>Table326[[#This Row],[Template]]&amp;Table326[[#This Row],[parent_attribute]]</f>
        <v>Compressor Centrífugo BásicoTemperatura - Mancal Axial da Engrenagem Lado Externo (2)</v>
      </c>
      <c r="B361" t="s">
        <v>2904</v>
      </c>
      <c r="C361" s="10" t="s">
        <v>2905</v>
      </c>
      <c r="D361" t="s">
        <v>2906</v>
      </c>
      <c r="E361" t="s">
        <v>3139</v>
      </c>
      <c r="F361" s="10" t="s">
        <v>2877</v>
      </c>
      <c r="I361" s="12" t="s">
        <v>1668</v>
      </c>
      <c r="J361" s="12" t="s">
        <v>1668</v>
      </c>
      <c r="K361" t="str">
        <f>VLOOKUP(Table326[[#This Row],[attribute_name EN2]],'Tradução Atributos'!$A$1:$B$67,2,0)</f>
        <v>Temperatura - Mancal Axial da Engrenagem Lado Externo (2)</v>
      </c>
      <c r="M361" s="12"/>
      <c r="N361" t="s">
        <v>3054</v>
      </c>
      <c r="O361" t="s">
        <v>3054</v>
      </c>
      <c r="P361" t="str">
        <f>_xlfn.CONCAT(Table326[[#This Row],[Equipamento]],Table326[[#This Row],[attribute_name]])</f>
        <v>FRADE-CAE-1350 (HP Compressor Trem 1)Temperatura - Mancal Axial da Engrenagem Lado Externo (2)</v>
      </c>
      <c r="Q361" s="32" t="s">
        <v>3176</v>
      </c>
      <c r="R361" s="32" t="s">
        <v>49</v>
      </c>
      <c r="S361">
        <v>1</v>
      </c>
      <c r="T361" s="33" t="s">
        <v>474</v>
      </c>
      <c r="U361" s="33" t="s">
        <v>475</v>
      </c>
      <c r="V361" t="str">
        <f t="shared" si="5"/>
        <v>attribute</v>
      </c>
      <c r="W361" t="str">
        <f>TRIM(INDEX(_xlfn.TEXTSPLIT(Table326[[#This Row],[attribute_name PT (rascunho)]],"|"), 1,1))</f>
        <v>Temperatura - Mancal Axial da Engrenagem Lado Externo (2)</v>
      </c>
      <c r="X361" t="str">
        <f>IFERROR(TRIM(INDEX(_xlfn.TEXTSPLIT(Table326[[#This Row],[attribute_name]],"|"), 1,2)), "")</f>
        <v/>
      </c>
      <c r="Y361" t="b" cm="1">
        <f t="array" ref="Y361">IF(ISERROR(IF(Table326[[#This Row],[type]]="subattribute", VLOOKUP(Table326[[#This Row],[Template]]&amp;Table326[[#This Row],[parent_attribute]],_xlfn._xlws.FILTER(Table326[[#All],[concat]], Table326[[#All],[type]]="attribute"),1, FALSE), TRUE)), FALSE, TRUE)</f>
        <v>1</v>
      </c>
    </row>
    <row r="362" spans="1:25" ht="14.4" hidden="1" customHeight="1">
      <c r="A362" t="str">
        <f>Table326[[#This Row],[Template]]&amp;Table326[[#This Row],[parent_attribute]]</f>
        <v>Compressor Centrífugo BásicoTemperatura - Mancal Axial da Engrenagem Lado Externo (2)</v>
      </c>
      <c r="B362" t="s">
        <v>2904</v>
      </c>
      <c r="C362" s="10" t="s">
        <v>2905</v>
      </c>
      <c r="D362" t="s">
        <v>2906</v>
      </c>
      <c r="E362" t="s">
        <v>3139</v>
      </c>
      <c r="F362" s="10" t="s">
        <v>2877</v>
      </c>
      <c r="I362" s="12" t="s">
        <v>1670</v>
      </c>
      <c r="J362" s="12" t="s">
        <v>1668</v>
      </c>
      <c r="K362" t="str">
        <f>VLOOKUP(Table326[[#This Row],[attribute_name EN2]],'Tradução Atributos'!$A$1:$B$67,2,0)</f>
        <v>Temperatura - Mancal Axial da Engrenagem Lado Externo (2)</v>
      </c>
      <c r="L362" t="s">
        <v>2928</v>
      </c>
      <c r="M362" s="12" t="s">
        <v>2929</v>
      </c>
      <c r="N362" t="s">
        <v>1058</v>
      </c>
      <c r="O362" t="s">
        <v>1058</v>
      </c>
      <c r="P362" t="str">
        <f>_xlfn.CONCAT(Table326[[#This Row],[Equipamento]],Table326[[#This Row],[attribute_name]])</f>
        <v>FRADE-CAE-1350 (HP Compressor Trem 1)Temperatura - Mancal Axial da Engrenagem Lado Externo (2)|Hi</v>
      </c>
      <c r="Q362" s="32">
        <v>80</v>
      </c>
      <c r="R362" s="32" t="s">
        <v>49</v>
      </c>
      <c r="S362">
        <v>1</v>
      </c>
      <c r="T362" s="33" t="s">
        <v>736</v>
      </c>
      <c r="U362" s="10"/>
      <c r="V362" t="str">
        <f t="shared" si="5"/>
        <v>subattribute</v>
      </c>
      <c r="W362" t="str">
        <f>TRIM(INDEX(_xlfn.TEXTSPLIT(Table326[[#This Row],[attribute_name PT (rascunho)]],"|"), 1,1))</f>
        <v>Temperatura - Mancal Axial da Engrenagem Lado Externo (2)</v>
      </c>
      <c r="X362" t="str">
        <f>IFERROR(TRIM(INDEX(_xlfn.TEXTSPLIT(Table326[[#This Row],[attribute_name]],"|"), 1,2)), "")</f>
        <v>Hi</v>
      </c>
      <c r="Y362" t="b" cm="1">
        <f t="array" ref="Y362">IF(ISERROR(IF(Table326[[#This Row],[type]]="subattribute", VLOOKUP(Table326[[#This Row],[Template]]&amp;Table326[[#This Row],[parent_attribute]],_xlfn._xlws.FILTER(Table326[[#All],[concat]], Table326[[#All],[type]]="attribute"),1, FALSE), TRUE)), FALSE, TRUE)</f>
        <v>1</v>
      </c>
    </row>
    <row r="363" spans="1:25" ht="14.4" hidden="1" customHeight="1">
      <c r="A363" t="str">
        <f>Table326[[#This Row],[Template]]&amp;Table326[[#This Row],[parent_attribute]]</f>
        <v>Compressor Centrífugo BásicoTemperatura - Mancal Axial da Engrenagem Lado Externo (2)</v>
      </c>
      <c r="B363" t="s">
        <v>2904</v>
      </c>
      <c r="C363" s="10" t="s">
        <v>2905</v>
      </c>
      <c r="D363" t="s">
        <v>2906</v>
      </c>
      <c r="E363" t="s">
        <v>3139</v>
      </c>
      <c r="F363" s="10" t="s">
        <v>2877</v>
      </c>
      <c r="I363" s="12" t="s">
        <v>1671</v>
      </c>
      <c r="J363" s="12" t="s">
        <v>1668</v>
      </c>
      <c r="K363" t="str">
        <f>VLOOKUP(Table326[[#This Row],[attribute_name EN2]],'Tradução Atributos'!$A$1:$B$67,2,0)</f>
        <v>Temperatura - Mancal Axial da Engrenagem Lado Externo (2)</v>
      </c>
      <c r="L363" t="s">
        <v>2928</v>
      </c>
      <c r="M363" s="12" t="s">
        <v>2930</v>
      </c>
      <c r="N363" t="s">
        <v>1060</v>
      </c>
      <c r="O363" t="s">
        <v>1060</v>
      </c>
      <c r="P363" t="str">
        <f>_xlfn.CONCAT(Table326[[#This Row],[Equipamento]],Table326[[#This Row],[attribute_name]])</f>
        <v>FRADE-CAE-1350 (HP Compressor Trem 1)Temperatura - Mancal Axial da Engrenagem Lado Externo (2)|HiHi</v>
      </c>
      <c r="Q363">
        <v>85</v>
      </c>
      <c r="R363" s="32" t="s">
        <v>49</v>
      </c>
      <c r="S363">
        <v>1</v>
      </c>
      <c r="T363" s="33" t="s">
        <v>736</v>
      </c>
      <c r="U363" s="10"/>
      <c r="V363" t="str">
        <f t="shared" si="5"/>
        <v>subattribute</v>
      </c>
      <c r="W363" t="str">
        <f>TRIM(INDEX(_xlfn.TEXTSPLIT(Table326[[#This Row],[attribute_name PT (rascunho)]],"|"), 1,1))</f>
        <v>Temperatura - Mancal Axial da Engrenagem Lado Externo (2)</v>
      </c>
      <c r="X363" t="str">
        <f>IFERROR(TRIM(INDEX(_xlfn.TEXTSPLIT(Table326[[#This Row],[attribute_name]],"|"), 1,2)), "")</f>
        <v>HiHi</v>
      </c>
      <c r="Y363" t="b" cm="1">
        <f t="array" ref="Y363">IF(ISERROR(IF(Table326[[#This Row],[type]]="subattribute", VLOOKUP(Table326[[#This Row],[Template]]&amp;Table326[[#This Row],[parent_attribute]],_xlfn._xlws.FILTER(Table326[[#All],[concat]], Table326[[#All],[type]]="attribute"),1, FALSE), TRUE)), FALSE, TRUE)</f>
        <v>1</v>
      </c>
    </row>
    <row r="364" spans="1:25" ht="14.4" hidden="1" customHeight="1">
      <c r="A364" t="str">
        <f>Table326[[#This Row],[Template]]&amp;Table326[[#This Row],[parent_attribute]]</f>
        <v>Compressor Centrífugo BásicoTemperatura - Mancal Axial da Engrenagem Lado Externo (2)</v>
      </c>
      <c r="B364" t="s">
        <v>2904</v>
      </c>
      <c r="C364" s="10" t="s">
        <v>2905</v>
      </c>
      <c r="D364" t="s">
        <v>2906</v>
      </c>
      <c r="E364" t="s">
        <v>3139</v>
      </c>
      <c r="F364" s="10" t="s">
        <v>2877</v>
      </c>
      <c r="I364" s="12" t="s">
        <v>1672</v>
      </c>
      <c r="J364" s="12" t="s">
        <v>1668</v>
      </c>
      <c r="K364" t="str">
        <f>VLOOKUP(Table326[[#This Row],[attribute_name EN2]],'Tradução Atributos'!$A$1:$B$67,2,0)</f>
        <v>Temperatura - Mancal Axial da Engrenagem Lado Externo (2)</v>
      </c>
      <c r="L364" t="s">
        <v>2928</v>
      </c>
      <c r="M364" s="12" t="s">
        <v>2934</v>
      </c>
      <c r="N364" t="s">
        <v>1062</v>
      </c>
      <c r="O364" t="s">
        <v>3055</v>
      </c>
      <c r="P364" t="str">
        <f>_xlfn.CONCAT(Table326[[#This Row],[Equipamento]],Table326[[#This Row],[attribute_name]])</f>
        <v>FRADE-CAE-1350 (HP Compressor Trem 1)Temperatura - Mancal Axial da Engrenagem Lado Externo (2)|Pre-alarm Hi</v>
      </c>
      <c r="Q364" s="10">
        <v>75</v>
      </c>
      <c r="R364" s="32" t="s">
        <v>49</v>
      </c>
      <c r="S364">
        <v>1</v>
      </c>
      <c r="T364" s="33" t="s">
        <v>736</v>
      </c>
      <c r="U364" s="10"/>
      <c r="V364" t="str">
        <f t="shared" si="5"/>
        <v>subattribute</v>
      </c>
      <c r="W364" t="str">
        <f>TRIM(INDEX(_xlfn.TEXTSPLIT(Table326[[#This Row],[attribute_name PT (rascunho)]],"|"), 1,1))</f>
        <v>Temperatura - Mancal Axial da Engrenagem Lado Externo (2)</v>
      </c>
      <c r="X364" t="str">
        <f>IFERROR(TRIM(INDEX(_xlfn.TEXTSPLIT(Table326[[#This Row],[attribute_name]],"|"), 1,2)), "")</f>
        <v>Pre-alarm Hi</v>
      </c>
      <c r="Y364" t="b" cm="1">
        <f t="array" ref="Y364">IF(ISERROR(IF(Table326[[#This Row],[type]]="subattribute", VLOOKUP(Table326[[#This Row],[Template]]&amp;Table326[[#This Row],[parent_attribute]],_xlfn._xlws.FILTER(Table326[[#All],[concat]], Table326[[#All],[type]]="attribute"),1, FALSE), TRUE)), FALSE, TRUE)</f>
        <v>1</v>
      </c>
    </row>
    <row r="365" spans="1:25" ht="14.4" hidden="1" customHeight="1">
      <c r="A365" t="str">
        <f>Table326[[#This Row],[Template]]&amp;Table326[[#This Row],[parent_attribute]]</f>
        <v>Compressor Centrífugo BásicoTemperatura - Mancal Axial da Engrenagem Lado Interno (1)</v>
      </c>
      <c r="B365" t="s">
        <v>2904</v>
      </c>
      <c r="C365" s="10" t="s">
        <v>2905</v>
      </c>
      <c r="D365" t="s">
        <v>2906</v>
      </c>
      <c r="E365" t="s">
        <v>3139</v>
      </c>
      <c r="F365" s="10" t="s">
        <v>2877</v>
      </c>
      <c r="I365" s="12" t="s">
        <v>1653</v>
      </c>
      <c r="J365" s="12" t="s">
        <v>1653</v>
      </c>
      <c r="K365" t="str">
        <f>VLOOKUP(Table326[[#This Row],[attribute_name EN2]],'Tradução Atributos'!$A$1:$B$67,2,0)</f>
        <v>Temperatura - Mancal Axial da Engrenagem Lado Interno (1)</v>
      </c>
      <c r="M365" s="12"/>
      <c r="N365" t="s">
        <v>3056</v>
      </c>
      <c r="O365" t="s">
        <v>3056</v>
      </c>
      <c r="P365" t="str">
        <f>_xlfn.CONCAT(Table326[[#This Row],[Equipamento]],Table326[[#This Row],[attribute_name]])</f>
        <v>FRADE-CAE-1350 (HP Compressor Trem 1)Temperatura - Mancal Axial da Engrenagem Lado Interno (1)</v>
      </c>
      <c r="Q365" s="32" t="s">
        <v>3177</v>
      </c>
      <c r="R365" s="32" t="s">
        <v>49</v>
      </c>
      <c r="S365">
        <v>1</v>
      </c>
      <c r="T365" s="33" t="s">
        <v>474</v>
      </c>
      <c r="U365" s="33" t="s">
        <v>475</v>
      </c>
      <c r="V365" t="str">
        <f t="shared" si="5"/>
        <v>attribute</v>
      </c>
      <c r="W365" t="str">
        <f>TRIM(INDEX(_xlfn.TEXTSPLIT(Table326[[#This Row],[attribute_name PT (rascunho)]],"|"), 1,1))</f>
        <v>Temperatura - Mancal Axial da Engrenagem Lado Interno (1)</v>
      </c>
      <c r="X365" t="str">
        <f>IFERROR(TRIM(INDEX(_xlfn.TEXTSPLIT(Table326[[#This Row],[attribute_name]],"|"), 1,2)), "")</f>
        <v/>
      </c>
      <c r="Y365" t="b" cm="1">
        <f t="array" ref="Y365">IF(ISERROR(IF(Table326[[#This Row],[type]]="subattribute", VLOOKUP(Table326[[#This Row],[Template]]&amp;Table326[[#This Row],[parent_attribute]],_xlfn._xlws.FILTER(Table326[[#All],[concat]], Table326[[#All],[type]]="attribute"),1, FALSE), TRUE)), FALSE, TRUE)</f>
        <v>1</v>
      </c>
    </row>
    <row r="366" spans="1:25" ht="14.4" hidden="1" customHeight="1">
      <c r="A366" t="str">
        <f>Table326[[#This Row],[Template]]&amp;Table326[[#This Row],[parent_attribute]]</f>
        <v>Compressor Centrífugo BásicoTemperatura - Mancal Axial da Engrenagem Lado Interno (1)</v>
      </c>
      <c r="B366" t="s">
        <v>2904</v>
      </c>
      <c r="C366" s="10" t="s">
        <v>2905</v>
      </c>
      <c r="D366" t="s">
        <v>2906</v>
      </c>
      <c r="E366" t="s">
        <v>3139</v>
      </c>
      <c r="F366" s="10" t="s">
        <v>2877</v>
      </c>
      <c r="I366" s="12" t="s">
        <v>1655</v>
      </c>
      <c r="J366" s="12" t="s">
        <v>1653</v>
      </c>
      <c r="K366" t="str">
        <f>VLOOKUP(Table326[[#This Row],[attribute_name EN2]],'Tradução Atributos'!$A$1:$B$67,2,0)</f>
        <v>Temperatura - Mancal Axial da Engrenagem Lado Interno (1)</v>
      </c>
      <c r="L366" t="s">
        <v>2928</v>
      </c>
      <c r="M366" s="12" t="s">
        <v>2929</v>
      </c>
      <c r="N366" t="s">
        <v>1039</v>
      </c>
      <c r="O366" t="s">
        <v>1039</v>
      </c>
      <c r="P366" t="str">
        <f>_xlfn.CONCAT(Table326[[#This Row],[Equipamento]],Table326[[#This Row],[attribute_name]])</f>
        <v>FRADE-CAE-1350 (HP Compressor Trem 1)Temperatura - Mancal Axial da Engrenagem Lado Interno (1)|Hi</v>
      </c>
      <c r="Q366" s="32">
        <v>80</v>
      </c>
      <c r="R366" s="32" t="s">
        <v>49</v>
      </c>
      <c r="S366">
        <v>1</v>
      </c>
      <c r="T366" s="33" t="s">
        <v>736</v>
      </c>
      <c r="U366" s="10"/>
      <c r="V366" t="str">
        <f t="shared" si="5"/>
        <v>subattribute</v>
      </c>
      <c r="W366" t="str">
        <f>TRIM(INDEX(_xlfn.TEXTSPLIT(Table326[[#This Row],[attribute_name PT (rascunho)]],"|"), 1,1))</f>
        <v>Temperatura - Mancal Axial da Engrenagem Lado Interno (1)</v>
      </c>
      <c r="X366" t="str">
        <f>IFERROR(TRIM(INDEX(_xlfn.TEXTSPLIT(Table326[[#This Row],[attribute_name]],"|"), 1,2)), "")</f>
        <v>Hi</v>
      </c>
      <c r="Y366" t="b" cm="1">
        <f t="array" ref="Y366">IF(ISERROR(IF(Table326[[#This Row],[type]]="subattribute", VLOOKUP(Table326[[#This Row],[Template]]&amp;Table326[[#This Row],[parent_attribute]],_xlfn._xlws.FILTER(Table326[[#All],[concat]], Table326[[#All],[type]]="attribute"),1, FALSE), TRUE)), FALSE, TRUE)</f>
        <v>1</v>
      </c>
    </row>
    <row r="367" spans="1:25" ht="14.4" hidden="1" customHeight="1">
      <c r="A367" t="str">
        <f>Table326[[#This Row],[Template]]&amp;Table326[[#This Row],[parent_attribute]]</f>
        <v>Compressor Centrífugo BásicoTemperatura - Mancal Axial da Engrenagem Lado Interno (1)</v>
      </c>
      <c r="B367" t="s">
        <v>2904</v>
      </c>
      <c r="C367" s="10" t="s">
        <v>2905</v>
      </c>
      <c r="D367" t="s">
        <v>2906</v>
      </c>
      <c r="E367" t="s">
        <v>3139</v>
      </c>
      <c r="F367" s="10" t="s">
        <v>2877</v>
      </c>
      <c r="I367" s="12" t="s">
        <v>1656</v>
      </c>
      <c r="J367" s="12" t="s">
        <v>1653</v>
      </c>
      <c r="K367" t="str">
        <f>VLOOKUP(Table326[[#This Row],[attribute_name EN2]],'Tradução Atributos'!$A$1:$B$67,2,0)</f>
        <v>Temperatura - Mancal Axial da Engrenagem Lado Interno (1)</v>
      </c>
      <c r="L367" t="s">
        <v>2928</v>
      </c>
      <c r="M367" s="12" t="s">
        <v>2930</v>
      </c>
      <c r="N367" t="s">
        <v>1041</v>
      </c>
      <c r="O367" t="s">
        <v>1041</v>
      </c>
      <c r="P367" t="str">
        <f>_xlfn.CONCAT(Table326[[#This Row],[Equipamento]],Table326[[#This Row],[attribute_name]])</f>
        <v>FRADE-CAE-1350 (HP Compressor Trem 1)Temperatura - Mancal Axial da Engrenagem Lado Interno (1)|HiHi</v>
      </c>
      <c r="Q367" s="32">
        <v>85</v>
      </c>
      <c r="R367" s="32" t="s">
        <v>49</v>
      </c>
      <c r="S367">
        <v>1</v>
      </c>
      <c r="T367" s="33" t="s">
        <v>736</v>
      </c>
      <c r="U367" s="10"/>
      <c r="V367" t="str">
        <f t="shared" si="5"/>
        <v>subattribute</v>
      </c>
      <c r="W367" t="str">
        <f>TRIM(INDEX(_xlfn.TEXTSPLIT(Table326[[#This Row],[attribute_name PT (rascunho)]],"|"), 1,1))</f>
        <v>Temperatura - Mancal Axial da Engrenagem Lado Interno (1)</v>
      </c>
      <c r="X367" t="str">
        <f>IFERROR(TRIM(INDEX(_xlfn.TEXTSPLIT(Table326[[#This Row],[attribute_name]],"|"), 1,2)), "")</f>
        <v>HiHi</v>
      </c>
      <c r="Y367" t="b" cm="1">
        <f t="array" ref="Y367">IF(ISERROR(IF(Table326[[#This Row],[type]]="subattribute", VLOOKUP(Table326[[#This Row],[Template]]&amp;Table326[[#This Row],[parent_attribute]],_xlfn._xlws.FILTER(Table326[[#All],[concat]], Table326[[#All],[type]]="attribute"),1, FALSE), TRUE)), FALSE, TRUE)</f>
        <v>1</v>
      </c>
    </row>
    <row r="368" spans="1:25" ht="14.4" hidden="1" customHeight="1">
      <c r="A368" t="str">
        <f>Table326[[#This Row],[Template]]&amp;Table326[[#This Row],[parent_attribute]]</f>
        <v>Compressor Centrífugo BásicoTemperatura - Mancal Axial da Engrenagem Lado Interno (1)</v>
      </c>
      <c r="B368" t="s">
        <v>2904</v>
      </c>
      <c r="C368" s="10" t="s">
        <v>2905</v>
      </c>
      <c r="D368" t="s">
        <v>2906</v>
      </c>
      <c r="E368" t="s">
        <v>3139</v>
      </c>
      <c r="F368" s="10" t="s">
        <v>2877</v>
      </c>
      <c r="I368" s="12" t="s">
        <v>1657</v>
      </c>
      <c r="J368" s="12" t="s">
        <v>1653</v>
      </c>
      <c r="K368" t="str">
        <f>VLOOKUP(Table326[[#This Row],[attribute_name EN2]],'Tradução Atributos'!$A$1:$B$67,2,0)</f>
        <v>Temperatura - Mancal Axial da Engrenagem Lado Interno (1)</v>
      </c>
      <c r="L368" t="s">
        <v>2928</v>
      </c>
      <c r="M368" s="12" t="s">
        <v>2934</v>
      </c>
      <c r="N368" t="s">
        <v>1043</v>
      </c>
      <c r="O368" t="s">
        <v>3057</v>
      </c>
      <c r="P368" t="str">
        <f>_xlfn.CONCAT(Table326[[#This Row],[Equipamento]],Table326[[#This Row],[attribute_name]])</f>
        <v>FRADE-CAE-1350 (HP Compressor Trem 1)Temperatura - Mancal Axial da Engrenagem Lado Interno (1)|Pre-alarm Hi</v>
      </c>
      <c r="Q368">
        <v>75</v>
      </c>
      <c r="R368" s="32" t="s">
        <v>49</v>
      </c>
      <c r="S368">
        <v>1</v>
      </c>
      <c r="T368" s="33" t="s">
        <v>736</v>
      </c>
      <c r="U368" s="10"/>
      <c r="V368" t="str">
        <f t="shared" si="5"/>
        <v>subattribute</v>
      </c>
      <c r="W368" t="str">
        <f>TRIM(INDEX(_xlfn.TEXTSPLIT(Table326[[#This Row],[attribute_name PT (rascunho)]],"|"), 1,1))</f>
        <v>Temperatura - Mancal Axial da Engrenagem Lado Interno (1)</v>
      </c>
      <c r="X368" t="str">
        <f>IFERROR(TRIM(INDEX(_xlfn.TEXTSPLIT(Table326[[#This Row],[attribute_name]],"|"), 1,2)), "")</f>
        <v>Pre-alarm Hi</v>
      </c>
      <c r="Y368" t="b" cm="1">
        <f t="array" ref="Y368">IF(ISERROR(IF(Table326[[#This Row],[type]]="subattribute", VLOOKUP(Table326[[#This Row],[Template]]&amp;Table326[[#This Row],[parent_attribute]],_xlfn._xlws.FILTER(Table326[[#All],[concat]], Table326[[#All],[type]]="attribute"),1, FALSE), TRUE)), FALSE, TRUE)</f>
        <v>1</v>
      </c>
    </row>
    <row r="369" spans="1:25" ht="14.4" hidden="1" customHeight="1">
      <c r="A369" t="str">
        <f>Table326[[#This Row],[Template]]&amp;Table326[[#This Row],[parent_attribute]]</f>
        <v>Compressor Centrífugo BásicoTemperatura - Mancal Axial da Engrenagem Lado Interno (2)</v>
      </c>
      <c r="B369" t="s">
        <v>2904</v>
      </c>
      <c r="C369" s="10" t="s">
        <v>2905</v>
      </c>
      <c r="D369" t="s">
        <v>2906</v>
      </c>
      <c r="E369" t="s">
        <v>3139</v>
      </c>
      <c r="F369" s="10" t="s">
        <v>2877</v>
      </c>
      <c r="I369" s="12" t="s">
        <v>1658</v>
      </c>
      <c r="J369" s="12" t="s">
        <v>1658</v>
      </c>
      <c r="K369" t="str">
        <f>VLOOKUP(Table326[[#This Row],[attribute_name EN2]],'Tradução Atributos'!$A$1:$B$67,2,0)</f>
        <v>Temperatura - Mancal Axial da Engrenagem Lado Interno (2)</v>
      </c>
      <c r="M369" s="12"/>
      <c r="N369" t="s">
        <v>3058</v>
      </c>
      <c r="O369" t="s">
        <v>3058</v>
      </c>
      <c r="P369" t="str">
        <f>_xlfn.CONCAT(Table326[[#This Row],[Equipamento]],Table326[[#This Row],[attribute_name]])</f>
        <v>FRADE-CAE-1350 (HP Compressor Trem 1)Temperatura - Mancal Axial da Engrenagem Lado Interno (2)</v>
      </c>
      <c r="Q369" s="32" t="s">
        <v>3178</v>
      </c>
      <c r="R369" s="32" t="s">
        <v>49</v>
      </c>
      <c r="S369">
        <v>1</v>
      </c>
      <c r="T369" s="33" t="s">
        <v>474</v>
      </c>
      <c r="U369" s="33" t="s">
        <v>475</v>
      </c>
      <c r="V369" t="str">
        <f t="shared" si="5"/>
        <v>attribute</v>
      </c>
      <c r="W369" t="str">
        <f>TRIM(INDEX(_xlfn.TEXTSPLIT(Table326[[#This Row],[attribute_name PT (rascunho)]],"|"), 1,1))</f>
        <v>Temperatura - Mancal Axial da Engrenagem Lado Interno (2)</v>
      </c>
      <c r="X369" t="str">
        <f>IFERROR(TRIM(INDEX(_xlfn.TEXTSPLIT(Table326[[#This Row],[attribute_name]],"|"), 1,2)), "")</f>
        <v/>
      </c>
      <c r="Y369" t="b" cm="1">
        <f t="array" ref="Y369">IF(ISERROR(IF(Table326[[#This Row],[type]]="subattribute", VLOOKUP(Table326[[#This Row],[Template]]&amp;Table326[[#This Row],[parent_attribute]],_xlfn._xlws.FILTER(Table326[[#All],[concat]], Table326[[#All],[type]]="attribute"),1, FALSE), TRUE)), FALSE, TRUE)</f>
        <v>1</v>
      </c>
    </row>
    <row r="370" spans="1:25" ht="14.4" hidden="1" customHeight="1">
      <c r="A370" t="str">
        <f>Table326[[#This Row],[Template]]&amp;Table326[[#This Row],[parent_attribute]]</f>
        <v>Compressor Centrífugo BásicoTemperatura - Mancal Axial da Engrenagem Lado Interno (2)</v>
      </c>
      <c r="B370" t="s">
        <v>2904</v>
      </c>
      <c r="C370" s="10" t="s">
        <v>2905</v>
      </c>
      <c r="D370" t="s">
        <v>2906</v>
      </c>
      <c r="E370" t="s">
        <v>3139</v>
      </c>
      <c r="F370" s="10" t="s">
        <v>2877</v>
      </c>
      <c r="I370" s="12" t="s">
        <v>1660</v>
      </c>
      <c r="J370" s="12" t="s">
        <v>1658</v>
      </c>
      <c r="K370" t="str">
        <f>VLOOKUP(Table326[[#This Row],[attribute_name EN2]],'Tradução Atributos'!$A$1:$B$67,2,0)</f>
        <v>Temperatura - Mancal Axial da Engrenagem Lado Interno (2)</v>
      </c>
      <c r="L370" t="s">
        <v>2928</v>
      </c>
      <c r="M370" s="12" t="s">
        <v>2929</v>
      </c>
      <c r="N370" t="s">
        <v>1045</v>
      </c>
      <c r="O370" t="s">
        <v>1045</v>
      </c>
      <c r="P370" t="str">
        <f>_xlfn.CONCAT(Table326[[#This Row],[Equipamento]],Table326[[#This Row],[attribute_name]])</f>
        <v>FRADE-CAE-1350 (HP Compressor Trem 1)Temperatura - Mancal Axial da Engrenagem Lado Interno (2)|Hi</v>
      </c>
      <c r="Q370" s="32">
        <v>80</v>
      </c>
      <c r="R370" s="32" t="s">
        <v>49</v>
      </c>
      <c r="S370">
        <v>1</v>
      </c>
      <c r="T370" s="33" t="s">
        <v>736</v>
      </c>
      <c r="U370" s="10"/>
      <c r="V370" t="str">
        <f t="shared" si="5"/>
        <v>subattribute</v>
      </c>
      <c r="W370" t="str">
        <f>TRIM(INDEX(_xlfn.TEXTSPLIT(Table326[[#This Row],[attribute_name PT (rascunho)]],"|"), 1,1))</f>
        <v>Temperatura - Mancal Axial da Engrenagem Lado Interno (2)</v>
      </c>
      <c r="X370" t="str">
        <f>IFERROR(TRIM(INDEX(_xlfn.TEXTSPLIT(Table326[[#This Row],[attribute_name]],"|"), 1,2)), "")</f>
        <v>Hi</v>
      </c>
      <c r="Y370" t="b" cm="1">
        <f t="array" ref="Y370">IF(ISERROR(IF(Table326[[#This Row],[type]]="subattribute", VLOOKUP(Table326[[#This Row],[Template]]&amp;Table326[[#This Row],[parent_attribute]],_xlfn._xlws.FILTER(Table326[[#All],[concat]], Table326[[#All],[type]]="attribute"),1, FALSE), TRUE)), FALSE, TRUE)</f>
        <v>1</v>
      </c>
    </row>
    <row r="371" spans="1:25" ht="14.4" hidden="1" customHeight="1">
      <c r="A371" t="str">
        <f>Table326[[#This Row],[Template]]&amp;Table326[[#This Row],[parent_attribute]]</f>
        <v>Compressor Centrífugo BásicoTemperatura - Mancal Axial da Engrenagem Lado Interno (2)</v>
      </c>
      <c r="B371" t="s">
        <v>2904</v>
      </c>
      <c r="C371" s="10" t="s">
        <v>2905</v>
      </c>
      <c r="D371" t="s">
        <v>2906</v>
      </c>
      <c r="E371" t="s">
        <v>3139</v>
      </c>
      <c r="F371" s="10" t="s">
        <v>2877</v>
      </c>
      <c r="I371" s="12" t="s">
        <v>1661</v>
      </c>
      <c r="J371" s="12" t="s">
        <v>1658</v>
      </c>
      <c r="K371" t="str">
        <f>VLOOKUP(Table326[[#This Row],[attribute_name EN2]],'Tradução Atributos'!$A$1:$B$67,2,0)</f>
        <v>Temperatura - Mancal Axial da Engrenagem Lado Interno (2)</v>
      </c>
      <c r="L371" t="s">
        <v>2928</v>
      </c>
      <c r="M371" s="12" t="s">
        <v>2930</v>
      </c>
      <c r="N371" t="s">
        <v>1048</v>
      </c>
      <c r="O371" t="s">
        <v>1048</v>
      </c>
      <c r="P371" t="str">
        <f>_xlfn.CONCAT(Table326[[#This Row],[Equipamento]],Table326[[#This Row],[attribute_name]])</f>
        <v>FRADE-CAE-1350 (HP Compressor Trem 1)Temperatura - Mancal Axial da Engrenagem Lado Interno (2)|HiHi</v>
      </c>
      <c r="Q371" s="32">
        <v>85</v>
      </c>
      <c r="R371" s="32" t="s">
        <v>49</v>
      </c>
      <c r="S371">
        <v>1</v>
      </c>
      <c r="T371" s="33" t="s">
        <v>736</v>
      </c>
      <c r="U371" s="10"/>
      <c r="V371" t="str">
        <f t="shared" si="5"/>
        <v>subattribute</v>
      </c>
      <c r="W371" t="str">
        <f>TRIM(INDEX(_xlfn.TEXTSPLIT(Table326[[#This Row],[attribute_name PT (rascunho)]],"|"), 1,1))</f>
        <v>Temperatura - Mancal Axial da Engrenagem Lado Interno (2)</v>
      </c>
      <c r="X371" t="str">
        <f>IFERROR(TRIM(INDEX(_xlfn.TEXTSPLIT(Table326[[#This Row],[attribute_name]],"|"), 1,2)), "")</f>
        <v>HiHi</v>
      </c>
      <c r="Y371" t="b" cm="1">
        <f t="array" ref="Y371">IF(ISERROR(IF(Table326[[#This Row],[type]]="subattribute", VLOOKUP(Table326[[#This Row],[Template]]&amp;Table326[[#This Row],[parent_attribute]],_xlfn._xlws.FILTER(Table326[[#All],[concat]], Table326[[#All],[type]]="attribute"),1, FALSE), TRUE)), FALSE, TRUE)</f>
        <v>1</v>
      </c>
    </row>
    <row r="372" spans="1:25" ht="14.4" hidden="1" customHeight="1">
      <c r="A372" t="str">
        <f>Table326[[#This Row],[Template]]&amp;Table326[[#This Row],[parent_attribute]]</f>
        <v>Compressor Centrífugo BásicoTemperatura - Mancal Axial da Engrenagem Lado Interno (2)</v>
      </c>
      <c r="B372" t="s">
        <v>2904</v>
      </c>
      <c r="C372" s="10" t="s">
        <v>2905</v>
      </c>
      <c r="D372" t="s">
        <v>2906</v>
      </c>
      <c r="E372" t="s">
        <v>3139</v>
      </c>
      <c r="F372" s="10" t="s">
        <v>2877</v>
      </c>
      <c r="I372" s="12" t="s">
        <v>1662</v>
      </c>
      <c r="J372" s="12" t="s">
        <v>1658</v>
      </c>
      <c r="K372" t="str">
        <f>VLOOKUP(Table326[[#This Row],[attribute_name EN2]],'Tradução Atributos'!$A$1:$B$67,2,0)</f>
        <v>Temperatura - Mancal Axial da Engrenagem Lado Interno (2)</v>
      </c>
      <c r="L372" t="s">
        <v>2928</v>
      </c>
      <c r="M372" s="12" t="s">
        <v>2934</v>
      </c>
      <c r="N372" t="s">
        <v>1050</v>
      </c>
      <c r="O372" t="s">
        <v>3059</v>
      </c>
      <c r="P372" t="str">
        <f>_xlfn.CONCAT(Table326[[#This Row],[Equipamento]],Table326[[#This Row],[attribute_name]])</f>
        <v>FRADE-CAE-1350 (HP Compressor Trem 1)Temperatura - Mancal Axial da Engrenagem Lado Interno (2)|Pre-alarm Hi</v>
      </c>
      <c r="Q372">
        <v>75</v>
      </c>
      <c r="R372" s="32" t="s">
        <v>49</v>
      </c>
      <c r="S372">
        <v>1</v>
      </c>
      <c r="T372" s="33" t="s">
        <v>736</v>
      </c>
      <c r="U372" s="10"/>
      <c r="V372" t="str">
        <f t="shared" si="5"/>
        <v>subattribute</v>
      </c>
      <c r="W372" t="str">
        <f>TRIM(INDEX(_xlfn.TEXTSPLIT(Table326[[#This Row],[attribute_name PT (rascunho)]],"|"), 1,1))</f>
        <v>Temperatura - Mancal Axial da Engrenagem Lado Interno (2)</v>
      </c>
      <c r="X372" t="str">
        <f>IFERROR(TRIM(INDEX(_xlfn.TEXTSPLIT(Table326[[#This Row],[attribute_name]],"|"), 1,2)), "")</f>
        <v>Pre-alarm Hi</v>
      </c>
      <c r="Y372" t="b" cm="1">
        <f t="array" ref="Y372">IF(ISERROR(IF(Table326[[#This Row],[type]]="subattribute", VLOOKUP(Table326[[#This Row],[Template]]&amp;Table326[[#This Row],[parent_attribute]],_xlfn._xlws.FILTER(Table326[[#All],[concat]], Table326[[#All],[type]]="attribute"),1, FALSE), TRUE)), FALSE, TRUE)</f>
        <v>1</v>
      </c>
    </row>
    <row r="373" spans="1:25" ht="14.4" hidden="1" customHeight="1">
      <c r="A373" t="str">
        <f>Table326[[#This Row],[Template]]&amp;Table326[[#This Row],[parent_attribute]]</f>
        <v>Compressor Centrífugo BásicoTemperatura - Mancal Axial do Compressor Lado Externo (1)</v>
      </c>
      <c r="B373" t="s">
        <v>2904</v>
      </c>
      <c r="C373" s="10" t="s">
        <v>2905</v>
      </c>
      <c r="D373" t="s">
        <v>2906</v>
      </c>
      <c r="E373" t="s">
        <v>3139</v>
      </c>
      <c r="F373" s="10" t="s">
        <v>2877</v>
      </c>
      <c r="I373" s="10" t="s">
        <v>1824</v>
      </c>
      <c r="J373" s="10" t="s">
        <v>1824</v>
      </c>
      <c r="K373" t="str">
        <f>VLOOKUP(Table326[[#This Row],[attribute_name EN2]],'Tradução Atributos'!$A$1:$B$67,2,0)</f>
        <v>Temperatura - Mancal Axial do Compressor Lado Externo (1)</v>
      </c>
      <c r="M373" s="10"/>
      <c r="N373" t="s">
        <v>3060</v>
      </c>
      <c r="O373" t="s">
        <v>3060</v>
      </c>
      <c r="P373" t="str">
        <f>_xlfn.CONCAT(Table326[[#This Row],[Equipamento]],Table326[[#This Row],[attribute_name]])</f>
        <v>FRADE-CAE-1350 (HP Compressor Trem 1)Temperatura - Mancal Axial do Compressor Lado Externo (1)</v>
      </c>
      <c r="Q373" s="33" t="s">
        <v>3179</v>
      </c>
      <c r="R373" s="32" t="s">
        <v>49</v>
      </c>
      <c r="S373">
        <v>1</v>
      </c>
      <c r="T373" s="33" t="s">
        <v>439</v>
      </c>
      <c r="U373" s="33" t="s">
        <v>440</v>
      </c>
      <c r="V373" t="str">
        <f t="shared" si="5"/>
        <v>attribute</v>
      </c>
      <c r="W373" t="str">
        <f>TRIM(INDEX(_xlfn.TEXTSPLIT(Table326[[#This Row],[attribute_name PT (rascunho)]],"|"), 1,1))</f>
        <v>Temperatura - Mancal Axial do Compressor Lado Externo (1)</v>
      </c>
      <c r="X373" t="str">
        <f>IFERROR(TRIM(INDEX(_xlfn.TEXTSPLIT(Table326[[#This Row],[attribute_name]],"|"), 1,2)), "")</f>
        <v/>
      </c>
      <c r="Y373" t="b" cm="1">
        <f t="array" ref="Y373">IF(ISERROR(IF(Table326[[#This Row],[type]]="subattribute", VLOOKUP(Table326[[#This Row],[Template]]&amp;Table326[[#This Row],[parent_attribute]],_xlfn._xlws.FILTER(Table326[[#All],[concat]], Table326[[#All],[type]]="attribute"),1, FALSE), TRUE)), FALSE, TRUE)</f>
        <v>1</v>
      </c>
    </row>
    <row r="374" spans="1:25" ht="14.4" hidden="1" customHeight="1">
      <c r="A374" t="str">
        <f>Table326[[#This Row],[Template]]&amp;Table326[[#This Row],[parent_attribute]]</f>
        <v>Compressor Centrífugo BásicoTemperatura - Mancal Axial do Compressor Lado Externo (1)</v>
      </c>
      <c r="B374" t="s">
        <v>2904</v>
      </c>
      <c r="C374" s="10" t="s">
        <v>2905</v>
      </c>
      <c r="D374" t="s">
        <v>2906</v>
      </c>
      <c r="E374" t="s">
        <v>3139</v>
      </c>
      <c r="F374" s="10" t="s">
        <v>2877</v>
      </c>
      <c r="I374" s="10" t="s">
        <v>1827</v>
      </c>
      <c r="J374" s="10" t="s">
        <v>1824</v>
      </c>
      <c r="K374" t="str">
        <f>VLOOKUP(Table326[[#This Row],[attribute_name EN2]],'Tradução Atributos'!$A$1:$B$67,2,0)</f>
        <v>Temperatura - Mancal Axial do Compressor Lado Externo (1)</v>
      </c>
      <c r="L374" t="s">
        <v>2928</v>
      </c>
      <c r="M374" s="10" t="s">
        <v>2929</v>
      </c>
      <c r="N374" t="s">
        <v>1134</v>
      </c>
      <c r="O374" t="s">
        <v>1134</v>
      </c>
      <c r="P374" t="str">
        <f>_xlfn.CONCAT(Table326[[#This Row],[Equipamento]],Table326[[#This Row],[attribute_name]])</f>
        <v>FRADE-CAE-1350 (HP Compressor Trem 1)Temperatura - Mancal Axial do Compressor Lado Externo (1)|Hi</v>
      </c>
      <c r="Q374" s="33">
        <v>100</v>
      </c>
      <c r="R374" s="32" t="s">
        <v>49</v>
      </c>
      <c r="S374">
        <v>1</v>
      </c>
      <c r="T374" s="33" t="s">
        <v>736</v>
      </c>
      <c r="U374" s="10"/>
      <c r="V374" t="str">
        <f t="shared" si="5"/>
        <v>subattribute</v>
      </c>
      <c r="W374" t="str">
        <f>TRIM(INDEX(_xlfn.TEXTSPLIT(Table326[[#This Row],[attribute_name PT (rascunho)]],"|"), 1,1))</f>
        <v>Temperatura - Mancal Axial do Compressor Lado Externo (1)</v>
      </c>
      <c r="X374" t="str">
        <f>IFERROR(TRIM(INDEX(_xlfn.TEXTSPLIT(Table326[[#This Row],[attribute_name]],"|"), 1,2)), "")</f>
        <v>Hi</v>
      </c>
      <c r="Y374" t="b" cm="1">
        <f t="array" ref="Y374">IF(ISERROR(IF(Table326[[#This Row],[type]]="subattribute", VLOOKUP(Table326[[#This Row],[Template]]&amp;Table326[[#This Row],[parent_attribute]],_xlfn._xlws.FILTER(Table326[[#All],[concat]], Table326[[#All],[type]]="attribute"),1, FALSE), TRUE)), FALSE, TRUE)</f>
        <v>1</v>
      </c>
    </row>
    <row r="375" spans="1:25" ht="14.4" hidden="1" customHeight="1">
      <c r="A375" t="str">
        <f>Table326[[#This Row],[Template]]&amp;Table326[[#This Row],[parent_attribute]]</f>
        <v>Compressor Centrífugo BásicoTemperatura - Mancal Axial do Compressor Lado Externo (1)</v>
      </c>
      <c r="B375" t="s">
        <v>2904</v>
      </c>
      <c r="C375" s="10" t="s">
        <v>2905</v>
      </c>
      <c r="D375" t="s">
        <v>2906</v>
      </c>
      <c r="E375" t="s">
        <v>3139</v>
      </c>
      <c r="F375" s="10" t="s">
        <v>2877</v>
      </c>
      <c r="I375" s="10" t="s">
        <v>1828</v>
      </c>
      <c r="J375" s="10" t="s">
        <v>1824</v>
      </c>
      <c r="K375" t="str">
        <f>VLOOKUP(Table326[[#This Row],[attribute_name EN2]],'Tradução Atributos'!$A$1:$B$67,2,0)</f>
        <v>Temperatura - Mancal Axial do Compressor Lado Externo (1)</v>
      </c>
      <c r="L375" t="s">
        <v>2928</v>
      </c>
      <c r="M375" s="10" t="s">
        <v>2930</v>
      </c>
      <c r="N375" t="s">
        <v>1136</v>
      </c>
      <c r="O375" t="s">
        <v>1136</v>
      </c>
      <c r="P375" t="str">
        <f>_xlfn.CONCAT(Table326[[#This Row],[Equipamento]],Table326[[#This Row],[attribute_name]])</f>
        <v>FRADE-CAE-1350 (HP Compressor Trem 1)Temperatura - Mancal Axial do Compressor Lado Externo (1)|HiHi</v>
      </c>
      <c r="Q375" s="33">
        <v>110</v>
      </c>
      <c r="R375" s="32" t="s">
        <v>49</v>
      </c>
      <c r="S375">
        <v>1</v>
      </c>
      <c r="T375" s="33" t="s">
        <v>736</v>
      </c>
      <c r="U375" s="10"/>
      <c r="V375" t="str">
        <f t="shared" si="5"/>
        <v>subattribute</v>
      </c>
      <c r="W375" t="str">
        <f>TRIM(INDEX(_xlfn.TEXTSPLIT(Table326[[#This Row],[attribute_name PT (rascunho)]],"|"), 1,1))</f>
        <v>Temperatura - Mancal Axial do Compressor Lado Externo (1)</v>
      </c>
      <c r="X375" t="str">
        <f>IFERROR(TRIM(INDEX(_xlfn.TEXTSPLIT(Table326[[#This Row],[attribute_name]],"|"), 1,2)), "")</f>
        <v>HiHi</v>
      </c>
      <c r="Y375" t="b" cm="1">
        <f t="array" ref="Y375">IF(ISERROR(IF(Table326[[#This Row],[type]]="subattribute", VLOOKUP(Table326[[#This Row],[Template]]&amp;Table326[[#This Row],[parent_attribute]],_xlfn._xlws.FILTER(Table326[[#All],[concat]], Table326[[#All],[type]]="attribute"),1, FALSE), TRUE)), FALSE, TRUE)</f>
        <v>1</v>
      </c>
    </row>
    <row r="376" spans="1:25" ht="14.4" hidden="1" customHeight="1">
      <c r="A376" t="str">
        <f>Table326[[#This Row],[Template]]&amp;Table326[[#This Row],[parent_attribute]]</f>
        <v>Compressor Centrífugo BásicoTemperatura - Mancal Axial do Compressor Lado Externo (1)</v>
      </c>
      <c r="B376" t="s">
        <v>2904</v>
      </c>
      <c r="C376" s="10" t="s">
        <v>2905</v>
      </c>
      <c r="D376" t="s">
        <v>2906</v>
      </c>
      <c r="E376" t="s">
        <v>3139</v>
      </c>
      <c r="F376" s="10" t="s">
        <v>2877</v>
      </c>
      <c r="I376" s="10" t="s">
        <v>1829</v>
      </c>
      <c r="J376" s="10" t="s">
        <v>1824</v>
      </c>
      <c r="K376" t="str">
        <f>VLOOKUP(Table326[[#This Row],[attribute_name EN2]],'Tradução Atributos'!$A$1:$B$67,2,0)</f>
        <v>Temperatura - Mancal Axial do Compressor Lado Externo (1)</v>
      </c>
      <c r="L376" t="s">
        <v>2928</v>
      </c>
      <c r="M376" s="10" t="s">
        <v>2934</v>
      </c>
      <c r="N376" t="s">
        <v>1139</v>
      </c>
      <c r="O376" t="s">
        <v>3061</v>
      </c>
      <c r="P376" t="str">
        <f>_xlfn.CONCAT(Table326[[#This Row],[Equipamento]],Table326[[#This Row],[attribute_name]])</f>
        <v>FRADE-CAE-1350 (HP Compressor Trem 1)Temperatura - Mancal Axial do Compressor Lado Externo (1)|Pre-alarm Hi</v>
      </c>
      <c r="Q376" s="10">
        <v>100</v>
      </c>
      <c r="R376" s="32" t="s">
        <v>49</v>
      </c>
      <c r="S376">
        <v>1</v>
      </c>
      <c r="T376" s="33" t="s">
        <v>736</v>
      </c>
      <c r="U376" s="10"/>
      <c r="V376" t="str">
        <f t="shared" si="5"/>
        <v>subattribute</v>
      </c>
      <c r="W376" t="str">
        <f>TRIM(INDEX(_xlfn.TEXTSPLIT(Table326[[#This Row],[attribute_name PT (rascunho)]],"|"), 1,1))</f>
        <v>Temperatura - Mancal Axial do Compressor Lado Externo (1)</v>
      </c>
      <c r="X376" t="str">
        <f>IFERROR(TRIM(INDEX(_xlfn.TEXTSPLIT(Table326[[#This Row],[attribute_name]],"|"), 1,2)), "")</f>
        <v>Pre-alarm Hi</v>
      </c>
      <c r="Y376" t="b" cm="1">
        <f t="array" ref="Y376">IF(ISERROR(IF(Table326[[#This Row],[type]]="subattribute", VLOOKUP(Table326[[#This Row],[Template]]&amp;Table326[[#This Row],[parent_attribute]],_xlfn._xlws.FILTER(Table326[[#All],[concat]], Table326[[#All],[type]]="attribute"),1, FALSE), TRUE)), FALSE, TRUE)</f>
        <v>1</v>
      </c>
    </row>
    <row r="377" spans="1:25" ht="14.4" hidden="1" customHeight="1">
      <c r="A377" t="str">
        <f>Table326[[#This Row],[Template]]&amp;Table326[[#This Row],[parent_attribute]]</f>
        <v>Compressor Centrífugo BásicoTemperatura - Mancal Axial do Compressor Lado Externo (2)</v>
      </c>
      <c r="B377" t="s">
        <v>2904</v>
      </c>
      <c r="C377" s="10" t="s">
        <v>2905</v>
      </c>
      <c r="D377" t="s">
        <v>2906</v>
      </c>
      <c r="E377" t="s">
        <v>3139</v>
      </c>
      <c r="F377" s="10" t="s">
        <v>2877</v>
      </c>
      <c r="I377" s="10" t="s">
        <v>1830</v>
      </c>
      <c r="J377" s="10" t="s">
        <v>1830</v>
      </c>
      <c r="K377" t="str">
        <f>VLOOKUP(Table326[[#This Row],[attribute_name EN2]],'Tradução Atributos'!$A$1:$B$67,2,0)</f>
        <v>Temperatura - Mancal Axial do Compressor Lado Externo (2)</v>
      </c>
      <c r="M377" s="10"/>
      <c r="N377" t="s">
        <v>3062</v>
      </c>
      <c r="O377" t="s">
        <v>3062</v>
      </c>
      <c r="P377" t="str">
        <f>_xlfn.CONCAT(Table326[[#This Row],[Equipamento]],Table326[[#This Row],[attribute_name]])</f>
        <v>FRADE-CAE-1350 (HP Compressor Trem 1)Temperatura - Mancal Axial do Compressor Lado Externo (2)</v>
      </c>
      <c r="Q377" s="33" t="s">
        <v>3180</v>
      </c>
      <c r="R377" s="32" t="s">
        <v>49</v>
      </c>
      <c r="S377">
        <v>1</v>
      </c>
      <c r="T377" s="33" t="s">
        <v>439</v>
      </c>
      <c r="U377" s="33" t="s">
        <v>440</v>
      </c>
      <c r="V377" t="str">
        <f t="shared" si="5"/>
        <v>attribute</v>
      </c>
      <c r="W377" t="str">
        <f>TRIM(INDEX(_xlfn.TEXTSPLIT(Table326[[#This Row],[attribute_name PT (rascunho)]],"|"), 1,1))</f>
        <v>Temperatura - Mancal Axial do Compressor Lado Externo (2)</v>
      </c>
      <c r="X377" t="str">
        <f>IFERROR(TRIM(INDEX(_xlfn.TEXTSPLIT(Table326[[#This Row],[attribute_name]],"|"), 1,2)), "")</f>
        <v/>
      </c>
      <c r="Y377" t="b" cm="1">
        <f t="array" ref="Y377">IF(ISERROR(IF(Table326[[#This Row],[type]]="subattribute", VLOOKUP(Table326[[#This Row],[Template]]&amp;Table326[[#This Row],[parent_attribute]],_xlfn._xlws.FILTER(Table326[[#All],[concat]], Table326[[#All],[type]]="attribute"),1, FALSE), TRUE)), FALSE, TRUE)</f>
        <v>1</v>
      </c>
    </row>
    <row r="378" spans="1:25" ht="14.4" hidden="1" customHeight="1">
      <c r="A378" t="str">
        <f>Table326[[#This Row],[Template]]&amp;Table326[[#This Row],[parent_attribute]]</f>
        <v>Compressor Centrífugo BásicoTemperatura - Mancal Axial do Compressor Lado Externo (2)</v>
      </c>
      <c r="B378" t="s">
        <v>2904</v>
      </c>
      <c r="C378" s="10" t="s">
        <v>2905</v>
      </c>
      <c r="D378" t="s">
        <v>2906</v>
      </c>
      <c r="E378" t="s">
        <v>3139</v>
      </c>
      <c r="F378" s="10" t="s">
        <v>2877</v>
      </c>
      <c r="I378" s="10" t="s">
        <v>1832</v>
      </c>
      <c r="J378" s="10" t="s">
        <v>1830</v>
      </c>
      <c r="K378" t="str">
        <f>VLOOKUP(Table326[[#This Row],[attribute_name EN2]],'Tradução Atributos'!$A$1:$B$67,2,0)</f>
        <v>Temperatura - Mancal Axial do Compressor Lado Externo (2)</v>
      </c>
      <c r="L378" t="s">
        <v>2928</v>
      </c>
      <c r="M378" s="10" t="s">
        <v>2929</v>
      </c>
      <c r="N378" t="s">
        <v>1141</v>
      </c>
      <c r="O378" t="s">
        <v>1141</v>
      </c>
      <c r="P378" t="str">
        <f>_xlfn.CONCAT(Table326[[#This Row],[Equipamento]],Table326[[#This Row],[attribute_name]])</f>
        <v>FRADE-CAE-1350 (HP Compressor Trem 1)Temperatura - Mancal Axial do Compressor Lado Externo (2)|Hi</v>
      </c>
      <c r="Q378" s="33">
        <v>100</v>
      </c>
      <c r="R378" s="32" t="s">
        <v>49</v>
      </c>
      <c r="S378">
        <v>1</v>
      </c>
      <c r="T378" s="33" t="s">
        <v>736</v>
      </c>
      <c r="U378" s="10"/>
      <c r="V378" t="str">
        <f t="shared" si="5"/>
        <v>subattribute</v>
      </c>
      <c r="W378" t="str">
        <f>TRIM(INDEX(_xlfn.TEXTSPLIT(Table326[[#This Row],[attribute_name PT (rascunho)]],"|"), 1,1))</f>
        <v>Temperatura - Mancal Axial do Compressor Lado Externo (2)</v>
      </c>
      <c r="X378" t="str">
        <f>IFERROR(TRIM(INDEX(_xlfn.TEXTSPLIT(Table326[[#This Row],[attribute_name]],"|"), 1,2)), "")</f>
        <v>Hi</v>
      </c>
      <c r="Y378" t="b" cm="1">
        <f t="array" ref="Y378">IF(ISERROR(IF(Table326[[#This Row],[type]]="subattribute", VLOOKUP(Table326[[#This Row],[Template]]&amp;Table326[[#This Row],[parent_attribute]],_xlfn._xlws.FILTER(Table326[[#All],[concat]], Table326[[#All],[type]]="attribute"),1, FALSE), TRUE)), FALSE, TRUE)</f>
        <v>1</v>
      </c>
    </row>
    <row r="379" spans="1:25" ht="14.4" hidden="1" customHeight="1">
      <c r="A379" t="str">
        <f>Table326[[#This Row],[Template]]&amp;Table326[[#This Row],[parent_attribute]]</f>
        <v>Compressor Centrífugo BásicoTemperatura - Mancal Axial do Compressor Lado Externo (2)</v>
      </c>
      <c r="B379" t="s">
        <v>2904</v>
      </c>
      <c r="C379" s="10" t="s">
        <v>2905</v>
      </c>
      <c r="D379" t="s">
        <v>2906</v>
      </c>
      <c r="E379" t="s">
        <v>3139</v>
      </c>
      <c r="F379" s="10" t="s">
        <v>2877</v>
      </c>
      <c r="I379" s="10" t="s">
        <v>1833</v>
      </c>
      <c r="J379" s="10" t="s">
        <v>1830</v>
      </c>
      <c r="K379" t="str">
        <f>VLOOKUP(Table326[[#This Row],[attribute_name EN2]],'Tradução Atributos'!$A$1:$B$67,2,0)</f>
        <v>Temperatura - Mancal Axial do Compressor Lado Externo (2)</v>
      </c>
      <c r="L379" t="s">
        <v>2928</v>
      </c>
      <c r="M379" s="10" t="s">
        <v>2930</v>
      </c>
      <c r="N379" t="s">
        <v>1143</v>
      </c>
      <c r="O379" t="s">
        <v>1143</v>
      </c>
      <c r="P379" t="str">
        <f>_xlfn.CONCAT(Table326[[#This Row],[Equipamento]],Table326[[#This Row],[attribute_name]])</f>
        <v>FRADE-CAE-1350 (HP Compressor Trem 1)Temperatura - Mancal Axial do Compressor Lado Externo (2)|HiHi</v>
      </c>
      <c r="Q379" s="33">
        <v>110</v>
      </c>
      <c r="R379" s="32" t="s">
        <v>49</v>
      </c>
      <c r="S379">
        <v>1</v>
      </c>
      <c r="T379" s="33" t="s">
        <v>736</v>
      </c>
      <c r="U379" s="10"/>
      <c r="V379" t="str">
        <f t="shared" si="5"/>
        <v>subattribute</v>
      </c>
      <c r="W379" t="str">
        <f>TRIM(INDEX(_xlfn.TEXTSPLIT(Table326[[#This Row],[attribute_name PT (rascunho)]],"|"), 1,1))</f>
        <v>Temperatura - Mancal Axial do Compressor Lado Externo (2)</v>
      </c>
      <c r="X379" t="str">
        <f>IFERROR(TRIM(INDEX(_xlfn.TEXTSPLIT(Table326[[#This Row],[attribute_name]],"|"), 1,2)), "")</f>
        <v>HiHi</v>
      </c>
      <c r="Y379" t="b" cm="1">
        <f t="array" ref="Y379">IF(ISERROR(IF(Table326[[#This Row],[type]]="subattribute", VLOOKUP(Table326[[#This Row],[Template]]&amp;Table326[[#This Row],[parent_attribute]],_xlfn._xlws.FILTER(Table326[[#All],[concat]], Table326[[#All],[type]]="attribute"),1, FALSE), TRUE)), FALSE, TRUE)</f>
        <v>1</v>
      </c>
    </row>
    <row r="380" spans="1:25" ht="14.4" hidden="1" customHeight="1">
      <c r="A380" t="str">
        <f>Table326[[#This Row],[Template]]&amp;Table326[[#This Row],[parent_attribute]]</f>
        <v>Compressor Centrífugo BásicoTemperatura - Mancal Axial do Compressor Lado Externo (2)</v>
      </c>
      <c r="B380" t="s">
        <v>2904</v>
      </c>
      <c r="C380" s="10" t="s">
        <v>2905</v>
      </c>
      <c r="D380" t="s">
        <v>2906</v>
      </c>
      <c r="E380" t="s">
        <v>3139</v>
      </c>
      <c r="F380" s="10" t="s">
        <v>2877</v>
      </c>
      <c r="I380" s="10" t="s">
        <v>1834</v>
      </c>
      <c r="J380" s="10" t="s">
        <v>1830</v>
      </c>
      <c r="K380" t="str">
        <f>VLOOKUP(Table326[[#This Row],[attribute_name EN2]],'Tradução Atributos'!$A$1:$B$67,2,0)</f>
        <v>Temperatura - Mancal Axial do Compressor Lado Externo (2)</v>
      </c>
      <c r="L380" t="s">
        <v>2928</v>
      </c>
      <c r="M380" s="10" t="s">
        <v>2934</v>
      </c>
      <c r="N380" t="s">
        <v>1145</v>
      </c>
      <c r="O380" t="s">
        <v>3063</v>
      </c>
      <c r="P380" t="str">
        <f>_xlfn.CONCAT(Table326[[#This Row],[Equipamento]],Table326[[#This Row],[attribute_name]])</f>
        <v>FRADE-CAE-1350 (HP Compressor Trem 1)Temperatura - Mancal Axial do Compressor Lado Externo (2)|Pre-alarm Hi</v>
      </c>
      <c r="Q380" s="10">
        <v>90</v>
      </c>
      <c r="R380" s="32" t="s">
        <v>49</v>
      </c>
      <c r="S380">
        <v>1</v>
      </c>
      <c r="T380" s="33" t="s">
        <v>736</v>
      </c>
      <c r="U380" s="10"/>
      <c r="V380" t="str">
        <f t="shared" si="5"/>
        <v>subattribute</v>
      </c>
      <c r="W380" t="str">
        <f>TRIM(INDEX(_xlfn.TEXTSPLIT(Table326[[#This Row],[attribute_name PT (rascunho)]],"|"), 1,1))</f>
        <v>Temperatura - Mancal Axial do Compressor Lado Externo (2)</v>
      </c>
      <c r="X380" t="str">
        <f>IFERROR(TRIM(INDEX(_xlfn.TEXTSPLIT(Table326[[#This Row],[attribute_name]],"|"), 1,2)), "")</f>
        <v>Pre-alarm Hi</v>
      </c>
      <c r="Y380" t="b" cm="1">
        <f t="array" ref="Y380">IF(ISERROR(IF(Table326[[#This Row],[type]]="subattribute", VLOOKUP(Table326[[#This Row],[Template]]&amp;Table326[[#This Row],[parent_attribute]],_xlfn._xlws.FILTER(Table326[[#All],[concat]], Table326[[#All],[type]]="attribute"),1, FALSE), TRUE)), FALSE, TRUE)</f>
        <v>1</v>
      </c>
    </row>
    <row r="381" spans="1:25" ht="14.4" hidden="1" customHeight="1">
      <c r="A381" t="str">
        <f>Table326[[#This Row],[Template]]&amp;Table326[[#This Row],[parent_attribute]]</f>
        <v>Compressor Centrífugo BásicoTemperatura - Mancal Axial do Compressor Lado Interno (1)</v>
      </c>
      <c r="B381" t="s">
        <v>2904</v>
      </c>
      <c r="C381" s="10" t="s">
        <v>2905</v>
      </c>
      <c r="D381" t="s">
        <v>2906</v>
      </c>
      <c r="E381" t="s">
        <v>3139</v>
      </c>
      <c r="F381" s="10" t="s">
        <v>2877</v>
      </c>
      <c r="I381" s="10" t="s">
        <v>1835</v>
      </c>
      <c r="J381" s="10" t="s">
        <v>1835</v>
      </c>
      <c r="K381" t="str">
        <f>VLOOKUP(Table326[[#This Row],[attribute_name EN2]],'Tradução Atributos'!$A$1:$B$67,2,0)</f>
        <v>Temperatura - Mancal Axial do Compressor Lado Interno (1)</v>
      </c>
      <c r="M381" s="10"/>
      <c r="N381" t="s">
        <v>3064</v>
      </c>
      <c r="O381" t="s">
        <v>3064</v>
      </c>
      <c r="P381" t="str">
        <f>_xlfn.CONCAT(Table326[[#This Row],[Equipamento]],Table326[[#This Row],[attribute_name]])</f>
        <v>FRADE-CAE-1350 (HP Compressor Trem 1)Temperatura - Mancal Axial do Compressor Lado Interno (1)</v>
      </c>
      <c r="Q381" s="33" t="s">
        <v>3181</v>
      </c>
      <c r="R381" s="32" t="s">
        <v>49</v>
      </c>
      <c r="S381">
        <v>1</v>
      </c>
      <c r="T381" s="33" t="s">
        <v>439</v>
      </c>
      <c r="U381" s="33" t="s">
        <v>440</v>
      </c>
      <c r="V381" t="str">
        <f t="shared" si="5"/>
        <v>attribute</v>
      </c>
      <c r="W381" t="str">
        <f>TRIM(INDEX(_xlfn.TEXTSPLIT(Table326[[#This Row],[attribute_name PT (rascunho)]],"|"), 1,1))</f>
        <v>Temperatura - Mancal Axial do Compressor Lado Interno (1)</v>
      </c>
      <c r="X381" t="str">
        <f>IFERROR(TRIM(INDEX(_xlfn.TEXTSPLIT(Table326[[#This Row],[attribute_name]],"|"), 1,2)), "")</f>
        <v/>
      </c>
      <c r="Y381" t="b" cm="1">
        <f t="array" ref="Y381">IF(ISERROR(IF(Table326[[#This Row],[type]]="subattribute", VLOOKUP(Table326[[#This Row],[Template]]&amp;Table326[[#This Row],[parent_attribute]],_xlfn._xlws.FILTER(Table326[[#All],[concat]], Table326[[#All],[type]]="attribute"),1, FALSE), TRUE)), FALSE, TRUE)</f>
        <v>1</v>
      </c>
    </row>
    <row r="382" spans="1:25" ht="14.4" hidden="1" customHeight="1">
      <c r="A382" t="str">
        <f>Table326[[#This Row],[Template]]&amp;Table326[[#This Row],[parent_attribute]]</f>
        <v>Compressor Centrífugo BásicoTemperatura - Mancal Axial do Compressor Lado Interno (1)</v>
      </c>
      <c r="B382" t="s">
        <v>2904</v>
      </c>
      <c r="C382" s="10" t="s">
        <v>2905</v>
      </c>
      <c r="D382" t="s">
        <v>2906</v>
      </c>
      <c r="E382" t="s">
        <v>3139</v>
      </c>
      <c r="F382" s="10" t="s">
        <v>2877</v>
      </c>
      <c r="I382" s="10" t="s">
        <v>1837</v>
      </c>
      <c r="J382" s="10" t="s">
        <v>1835</v>
      </c>
      <c r="K382" t="str">
        <f>VLOOKUP(Table326[[#This Row],[attribute_name EN2]],'Tradução Atributos'!$A$1:$B$67,2,0)</f>
        <v>Temperatura - Mancal Axial do Compressor Lado Interno (1)</v>
      </c>
      <c r="L382" t="s">
        <v>2928</v>
      </c>
      <c r="M382" s="10" t="s">
        <v>2929</v>
      </c>
      <c r="N382" t="s">
        <v>1148</v>
      </c>
      <c r="O382" t="s">
        <v>1148</v>
      </c>
      <c r="P382" t="str">
        <f>_xlfn.CONCAT(Table326[[#This Row],[Equipamento]],Table326[[#This Row],[attribute_name]])</f>
        <v>FRADE-CAE-1350 (HP Compressor Trem 1)Temperatura - Mancal Axial do Compressor Lado Interno (1)|Hi</v>
      </c>
      <c r="Q382" s="33">
        <v>100</v>
      </c>
      <c r="R382" s="32" t="s">
        <v>49</v>
      </c>
      <c r="S382">
        <v>1</v>
      </c>
      <c r="T382" s="33" t="s">
        <v>736</v>
      </c>
      <c r="U382" s="10"/>
      <c r="V382" t="str">
        <f t="shared" si="5"/>
        <v>subattribute</v>
      </c>
      <c r="W382" t="str">
        <f>TRIM(INDEX(_xlfn.TEXTSPLIT(Table326[[#This Row],[attribute_name PT (rascunho)]],"|"), 1,1))</f>
        <v>Temperatura - Mancal Axial do Compressor Lado Interno (1)</v>
      </c>
      <c r="X382" t="str">
        <f>IFERROR(TRIM(INDEX(_xlfn.TEXTSPLIT(Table326[[#This Row],[attribute_name]],"|"), 1,2)), "")</f>
        <v>Hi</v>
      </c>
      <c r="Y382" t="b" cm="1">
        <f t="array" ref="Y382">IF(ISERROR(IF(Table326[[#This Row],[type]]="subattribute", VLOOKUP(Table326[[#This Row],[Template]]&amp;Table326[[#This Row],[parent_attribute]],_xlfn._xlws.FILTER(Table326[[#All],[concat]], Table326[[#All],[type]]="attribute"),1, FALSE), TRUE)), FALSE, TRUE)</f>
        <v>1</v>
      </c>
    </row>
    <row r="383" spans="1:25" ht="14.4" hidden="1" customHeight="1">
      <c r="A383" t="str">
        <f>Table326[[#This Row],[Template]]&amp;Table326[[#This Row],[parent_attribute]]</f>
        <v>Compressor Centrífugo BásicoTemperatura - Mancal Axial do Compressor Lado Interno (1)</v>
      </c>
      <c r="B383" t="s">
        <v>2904</v>
      </c>
      <c r="C383" s="10" t="s">
        <v>2905</v>
      </c>
      <c r="D383" t="s">
        <v>2906</v>
      </c>
      <c r="E383" t="s">
        <v>3139</v>
      </c>
      <c r="F383" s="10" t="s">
        <v>2877</v>
      </c>
      <c r="I383" s="10" t="s">
        <v>1838</v>
      </c>
      <c r="J383" s="10" t="s">
        <v>1835</v>
      </c>
      <c r="K383" t="str">
        <f>VLOOKUP(Table326[[#This Row],[attribute_name EN2]],'Tradução Atributos'!$A$1:$B$67,2,0)</f>
        <v>Temperatura - Mancal Axial do Compressor Lado Interno (1)</v>
      </c>
      <c r="L383" t="s">
        <v>2928</v>
      </c>
      <c r="M383" s="10" t="s">
        <v>2930</v>
      </c>
      <c r="N383" t="s">
        <v>1150</v>
      </c>
      <c r="O383" t="s">
        <v>1150</v>
      </c>
      <c r="P383" t="str">
        <f>_xlfn.CONCAT(Table326[[#This Row],[Equipamento]],Table326[[#This Row],[attribute_name]])</f>
        <v>FRADE-CAE-1350 (HP Compressor Trem 1)Temperatura - Mancal Axial do Compressor Lado Interno (1)|HiHi</v>
      </c>
      <c r="Q383" s="33">
        <v>110</v>
      </c>
      <c r="R383" s="32" t="s">
        <v>49</v>
      </c>
      <c r="S383">
        <v>1</v>
      </c>
      <c r="T383" s="33" t="s">
        <v>736</v>
      </c>
      <c r="U383" s="10"/>
      <c r="V383" t="str">
        <f t="shared" si="5"/>
        <v>subattribute</v>
      </c>
      <c r="W383" t="str">
        <f>TRIM(INDEX(_xlfn.TEXTSPLIT(Table326[[#This Row],[attribute_name PT (rascunho)]],"|"), 1,1))</f>
        <v>Temperatura - Mancal Axial do Compressor Lado Interno (1)</v>
      </c>
      <c r="X383" t="str">
        <f>IFERROR(TRIM(INDEX(_xlfn.TEXTSPLIT(Table326[[#This Row],[attribute_name]],"|"), 1,2)), "")</f>
        <v>HiHi</v>
      </c>
      <c r="Y383" t="b" cm="1">
        <f t="array" ref="Y383">IF(ISERROR(IF(Table326[[#This Row],[type]]="subattribute", VLOOKUP(Table326[[#This Row],[Template]]&amp;Table326[[#This Row],[parent_attribute]],_xlfn._xlws.FILTER(Table326[[#All],[concat]], Table326[[#All],[type]]="attribute"),1, FALSE), TRUE)), FALSE, TRUE)</f>
        <v>1</v>
      </c>
    </row>
    <row r="384" spans="1:25" ht="14.4" hidden="1" customHeight="1">
      <c r="A384" t="str">
        <f>Table326[[#This Row],[Template]]&amp;Table326[[#This Row],[parent_attribute]]</f>
        <v>Compressor Centrífugo BásicoTemperatura - Mancal Axial do Compressor Lado Interno (1)</v>
      </c>
      <c r="B384" t="s">
        <v>2904</v>
      </c>
      <c r="C384" s="10" t="s">
        <v>2905</v>
      </c>
      <c r="D384" t="s">
        <v>2906</v>
      </c>
      <c r="E384" t="s">
        <v>3139</v>
      </c>
      <c r="F384" s="10" t="s">
        <v>2877</v>
      </c>
      <c r="I384" s="10" t="s">
        <v>1839</v>
      </c>
      <c r="J384" s="10" t="s">
        <v>1835</v>
      </c>
      <c r="K384" t="str">
        <f>VLOOKUP(Table326[[#This Row],[attribute_name EN2]],'Tradução Atributos'!$A$1:$B$67,2,0)</f>
        <v>Temperatura - Mancal Axial do Compressor Lado Interno (1)</v>
      </c>
      <c r="L384" t="s">
        <v>2928</v>
      </c>
      <c r="M384" s="10" t="s">
        <v>2934</v>
      </c>
      <c r="N384" t="s">
        <v>1152</v>
      </c>
      <c r="O384" t="s">
        <v>3065</v>
      </c>
      <c r="P384" t="str">
        <f>_xlfn.CONCAT(Table326[[#This Row],[Equipamento]],Table326[[#This Row],[attribute_name]])</f>
        <v>FRADE-CAE-1350 (HP Compressor Trem 1)Temperatura - Mancal Axial do Compressor Lado Interno (1)|Pre-alarm Hi</v>
      </c>
      <c r="Q384" s="10">
        <v>92</v>
      </c>
      <c r="R384" s="32" t="s">
        <v>49</v>
      </c>
      <c r="S384">
        <v>1</v>
      </c>
      <c r="T384" s="33" t="s">
        <v>736</v>
      </c>
      <c r="U384" s="10"/>
      <c r="V384" t="str">
        <f t="shared" si="5"/>
        <v>subattribute</v>
      </c>
      <c r="W384" t="str">
        <f>TRIM(INDEX(_xlfn.TEXTSPLIT(Table326[[#This Row],[attribute_name PT (rascunho)]],"|"), 1,1))</f>
        <v>Temperatura - Mancal Axial do Compressor Lado Interno (1)</v>
      </c>
      <c r="X384" t="str">
        <f>IFERROR(TRIM(INDEX(_xlfn.TEXTSPLIT(Table326[[#This Row],[attribute_name]],"|"), 1,2)), "")</f>
        <v>Pre-alarm Hi</v>
      </c>
      <c r="Y384" t="b" cm="1">
        <f t="array" ref="Y384">IF(ISERROR(IF(Table326[[#This Row],[type]]="subattribute", VLOOKUP(Table326[[#This Row],[Template]]&amp;Table326[[#This Row],[parent_attribute]],_xlfn._xlws.FILTER(Table326[[#All],[concat]], Table326[[#All],[type]]="attribute"),1, FALSE), TRUE)), FALSE, TRUE)</f>
        <v>1</v>
      </c>
    </row>
    <row r="385" spans="1:25" ht="14.4" hidden="1" customHeight="1">
      <c r="A385" t="str">
        <f>Table326[[#This Row],[Template]]&amp;Table326[[#This Row],[parent_attribute]]</f>
        <v>Compressor Centrífugo BásicoTemperatura - Mancal Axial do Compressor Lado Interno (2)</v>
      </c>
      <c r="B385" t="s">
        <v>2904</v>
      </c>
      <c r="C385" s="10" t="s">
        <v>2905</v>
      </c>
      <c r="D385" t="s">
        <v>2906</v>
      </c>
      <c r="E385" t="s">
        <v>3139</v>
      </c>
      <c r="F385" s="10" t="s">
        <v>2877</v>
      </c>
      <c r="I385" s="10" t="s">
        <v>1840</v>
      </c>
      <c r="J385" s="10" t="s">
        <v>1840</v>
      </c>
      <c r="K385" t="str">
        <f>VLOOKUP(Table326[[#This Row],[attribute_name EN2]],'Tradução Atributos'!$A$1:$B$67,2,0)</f>
        <v>Temperatura - Mancal Axial do Compressor Lado Interno (2)</v>
      </c>
      <c r="M385" s="10"/>
      <c r="N385" t="s">
        <v>3066</v>
      </c>
      <c r="O385" t="s">
        <v>3066</v>
      </c>
      <c r="P385" t="str">
        <f>_xlfn.CONCAT(Table326[[#This Row],[Equipamento]],Table326[[#This Row],[attribute_name]])</f>
        <v>FRADE-CAE-1350 (HP Compressor Trem 1)Temperatura - Mancal Axial do Compressor Lado Interno (2)</v>
      </c>
      <c r="Q385" s="33" t="s">
        <v>3182</v>
      </c>
      <c r="R385" s="32" t="s">
        <v>49</v>
      </c>
      <c r="S385">
        <v>1</v>
      </c>
      <c r="T385" s="33" t="s">
        <v>439</v>
      </c>
      <c r="U385" s="33" t="s">
        <v>440</v>
      </c>
      <c r="V385" t="str">
        <f t="shared" si="5"/>
        <v>attribute</v>
      </c>
      <c r="W385" t="str">
        <f>TRIM(INDEX(_xlfn.TEXTSPLIT(Table326[[#This Row],[attribute_name PT (rascunho)]],"|"), 1,1))</f>
        <v>Temperatura - Mancal Axial do Compressor Lado Interno (2)</v>
      </c>
      <c r="X385" t="str">
        <f>IFERROR(TRIM(INDEX(_xlfn.TEXTSPLIT(Table326[[#This Row],[attribute_name]],"|"), 1,2)), "")</f>
        <v/>
      </c>
      <c r="Y385" t="b" cm="1">
        <f t="array" ref="Y385">IF(ISERROR(IF(Table326[[#This Row],[type]]="subattribute", VLOOKUP(Table326[[#This Row],[Template]]&amp;Table326[[#This Row],[parent_attribute]],_xlfn._xlws.FILTER(Table326[[#All],[concat]], Table326[[#All],[type]]="attribute"),1, FALSE), TRUE)), FALSE, TRUE)</f>
        <v>1</v>
      </c>
    </row>
    <row r="386" spans="1:25" ht="14.4" hidden="1" customHeight="1">
      <c r="A386" t="str">
        <f>Table326[[#This Row],[Template]]&amp;Table326[[#This Row],[parent_attribute]]</f>
        <v>Compressor Centrífugo BásicoTemperatura - Mancal Axial do Compressor Lado Interno (2)</v>
      </c>
      <c r="B386" t="s">
        <v>2904</v>
      </c>
      <c r="C386" s="10" t="s">
        <v>2905</v>
      </c>
      <c r="D386" t="s">
        <v>2906</v>
      </c>
      <c r="E386" t="s">
        <v>3139</v>
      </c>
      <c r="F386" s="10" t="s">
        <v>2877</v>
      </c>
      <c r="I386" s="10" t="s">
        <v>1842</v>
      </c>
      <c r="J386" s="10" t="s">
        <v>1840</v>
      </c>
      <c r="K386" t="str">
        <f>VLOOKUP(Table326[[#This Row],[attribute_name EN2]],'Tradução Atributos'!$A$1:$B$67,2,0)</f>
        <v>Temperatura - Mancal Axial do Compressor Lado Interno (2)</v>
      </c>
      <c r="L386" t="s">
        <v>2928</v>
      </c>
      <c r="M386" s="10" t="s">
        <v>2929</v>
      </c>
      <c r="N386" t="s">
        <v>1154</v>
      </c>
      <c r="O386" t="s">
        <v>1154</v>
      </c>
      <c r="P386" t="str">
        <f>_xlfn.CONCAT(Table326[[#This Row],[Equipamento]],Table326[[#This Row],[attribute_name]])</f>
        <v>FRADE-CAE-1350 (HP Compressor Trem 1)Temperatura - Mancal Axial do Compressor Lado Interno (2)|Hi</v>
      </c>
      <c r="Q386" s="33">
        <v>100</v>
      </c>
      <c r="R386" s="32" t="s">
        <v>49</v>
      </c>
      <c r="S386">
        <v>1</v>
      </c>
      <c r="T386" s="33" t="s">
        <v>736</v>
      </c>
      <c r="U386" s="10"/>
      <c r="V386" t="str">
        <f t="shared" ref="V386:V449" si="6">IFERROR(IF(FIND("|",N386),"subattribute", "attribute"), "attribute")</f>
        <v>subattribute</v>
      </c>
      <c r="W386" t="str">
        <f>TRIM(INDEX(_xlfn.TEXTSPLIT(Table326[[#This Row],[attribute_name PT (rascunho)]],"|"), 1,1))</f>
        <v>Temperatura - Mancal Axial do Compressor Lado Interno (2)</v>
      </c>
      <c r="X386" t="str">
        <f>IFERROR(TRIM(INDEX(_xlfn.TEXTSPLIT(Table326[[#This Row],[attribute_name]],"|"), 1,2)), "")</f>
        <v>Hi</v>
      </c>
      <c r="Y386" t="b" cm="1">
        <f t="array" ref="Y386">IF(ISERROR(IF(Table326[[#This Row],[type]]="subattribute", VLOOKUP(Table326[[#This Row],[Template]]&amp;Table326[[#This Row],[parent_attribute]],_xlfn._xlws.FILTER(Table326[[#All],[concat]], Table326[[#All],[type]]="attribute"),1, FALSE), TRUE)), FALSE, TRUE)</f>
        <v>1</v>
      </c>
    </row>
    <row r="387" spans="1:25" ht="14.4" hidden="1" customHeight="1">
      <c r="A387" t="str">
        <f>Table326[[#This Row],[Template]]&amp;Table326[[#This Row],[parent_attribute]]</f>
        <v>Compressor Centrífugo BásicoTemperatura - Mancal Axial do Compressor Lado Interno (2)</v>
      </c>
      <c r="B387" t="s">
        <v>2904</v>
      </c>
      <c r="C387" s="10" t="s">
        <v>2905</v>
      </c>
      <c r="D387" t="s">
        <v>2906</v>
      </c>
      <c r="E387" t="s">
        <v>3139</v>
      </c>
      <c r="F387" s="10" t="s">
        <v>2877</v>
      </c>
      <c r="I387" s="10" t="s">
        <v>1843</v>
      </c>
      <c r="J387" s="10" t="s">
        <v>1840</v>
      </c>
      <c r="K387" t="str">
        <f>VLOOKUP(Table326[[#This Row],[attribute_name EN2]],'Tradução Atributos'!$A$1:$B$67,2,0)</f>
        <v>Temperatura - Mancal Axial do Compressor Lado Interno (2)</v>
      </c>
      <c r="L387" t="s">
        <v>2928</v>
      </c>
      <c r="M387" s="10" t="s">
        <v>2930</v>
      </c>
      <c r="N387" t="s">
        <v>1157</v>
      </c>
      <c r="O387" t="s">
        <v>1157</v>
      </c>
      <c r="P387" t="str">
        <f>_xlfn.CONCAT(Table326[[#This Row],[Equipamento]],Table326[[#This Row],[attribute_name]])</f>
        <v>FRADE-CAE-1350 (HP Compressor Trem 1)Temperatura - Mancal Axial do Compressor Lado Interno (2)|HiHi</v>
      </c>
      <c r="Q387" s="33">
        <v>110</v>
      </c>
      <c r="R387" s="32" t="s">
        <v>49</v>
      </c>
      <c r="S387">
        <v>1</v>
      </c>
      <c r="T387" s="33" t="s">
        <v>736</v>
      </c>
      <c r="U387" s="10"/>
      <c r="V387" t="str">
        <f t="shared" si="6"/>
        <v>subattribute</v>
      </c>
      <c r="W387" t="str">
        <f>TRIM(INDEX(_xlfn.TEXTSPLIT(Table326[[#This Row],[attribute_name PT (rascunho)]],"|"), 1,1))</f>
        <v>Temperatura - Mancal Axial do Compressor Lado Interno (2)</v>
      </c>
      <c r="X387" t="str">
        <f>IFERROR(TRIM(INDEX(_xlfn.TEXTSPLIT(Table326[[#This Row],[attribute_name]],"|"), 1,2)), "")</f>
        <v>HiHi</v>
      </c>
      <c r="Y387" t="b" cm="1">
        <f t="array" ref="Y387">IF(ISERROR(IF(Table326[[#This Row],[type]]="subattribute", VLOOKUP(Table326[[#This Row],[Template]]&amp;Table326[[#This Row],[parent_attribute]],_xlfn._xlws.FILTER(Table326[[#All],[concat]], Table326[[#All],[type]]="attribute"),1, FALSE), TRUE)), FALSE, TRUE)</f>
        <v>1</v>
      </c>
    </row>
    <row r="388" spans="1:25" ht="14.4" hidden="1" customHeight="1">
      <c r="A388" t="str">
        <f>Table326[[#This Row],[Template]]&amp;Table326[[#This Row],[parent_attribute]]</f>
        <v>Compressor Centrífugo BásicoTemperatura - Mancal Axial do Compressor Lado Interno (2)</v>
      </c>
      <c r="B388" t="s">
        <v>2904</v>
      </c>
      <c r="C388" s="10" t="s">
        <v>2905</v>
      </c>
      <c r="D388" t="s">
        <v>2906</v>
      </c>
      <c r="E388" t="s">
        <v>3139</v>
      </c>
      <c r="F388" s="10" t="s">
        <v>2877</v>
      </c>
      <c r="I388" s="10" t="s">
        <v>1844</v>
      </c>
      <c r="J388" s="10" t="s">
        <v>1840</v>
      </c>
      <c r="K388" t="str">
        <f>VLOOKUP(Table326[[#This Row],[attribute_name EN2]],'Tradução Atributos'!$A$1:$B$67,2,0)</f>
        <v>Temperatura - Mancal Axial do Compressor Lado Interno (2)</v>
      </c>
      <c r="L388" t="s">
        <v>2928</v>
      </c>
      <c r="M388" s="10" t="s">
        <v>2934</v>
      </c>
      <c r="N388" t="s">
        <v>1159</v>
      </c>
      <c r="O388" t="s">
        <v>3067</v>
      </c>
      <c r="P388" t="str">
        <f>_xlfn.CONCAT(Table326[[#This Row],[Equipamento]],Table326[[#This Row],[attribute_name]])</f>
        <v>FRADE-CAE-1350 (HP Compressor Trem 1)Temperatura - Mancal Axial do Compressor Lado Interno (2)|Pre-alarm Hi</v>
      </c>
      <c r="Q388" s="10">
        <v>90</v>
      </c>
      <c r="R388" s="32" t="s">
        <v>49</v>
      </c>
      <c r="S388">
        <v>1</v>
      </c>
      <c r="T388" s="33" t="s">
        <v>736</v>
      </c>
      <c r="U388" s="10"/>
      <c r="V388" t="str">
        <f t="shared" si="6"/>
        <v>subattribute</v>
      </c>
      <c r="W388" t="str">
        <f>TRIM(INDEX(_xlfn.TEXTSPLIT(Table326[[#This Row],[attribute_name PT (rascunho)]],"|"), 1,1))</f>
        <v>Temperatura - Mancal Axial do Compressor Lado Interno (2)</v>
      </c>
      <c r="X388" t="str">
        <f>IFERROR(TRIM(INDEX(_xlfn.TEXTSPLIT(Table326[[#This Row],[attribute_name]],"|"), 1,2)), "")</f>
        <v>Pre-alarm Hi</v>
      </c>
      <c r="Y388" t="b" cm="1">
        <f t="array" ref="Y388">IF(ISERROR(IF(Table326[[#This Row],[type]]="subattribute", VLOOKUP(Table326[[#This Row],[Template]]&amp;Table326[[#This Row],[parent_attribute]],_xlfn._xlws.FILTER(Table326[[#All],[concat]], Table326[[#All],[type]]="attribute"),1, FALSE), TRUE)), FALSE, TRUE)</f>
        <v>1</v>
      </c>
    </row>
    <row r="389" spans="1:25" ht="14.4" hidden="1">
      <c r="A389" t="str">
        <f>Table326[[#This Row],[Template]]&amp;Table326[[#This Row],[parent_attribute]]</f>
        <v>Compressor Centrífugo BásicoTemperatura - Mancal do Compressor (LA) (1)</v>
      </c>
      <c r="B389" t="s">
        <v>2904</v>
      </c>
      <c r="C389" s="10" t="s">
        <v>2905</v>
      </c>
      <c r="D389" t="s">
        <v>2906</v>
      </c>
      <c r="E389" t="s">
        <v>3139</v>
      </c>
      <c r="F389" s="10" t="s">
        <v>2877</v>
      </c>
      <c r="I389" t="s">
        <v>1561</v>
      </c>
      <c r="J389" t="s">
        <v>1561</v>
      </c>
      <c r="K389" t="str">
        <f>VLOOKUP(Table326[[#This Row],[attribute_name EN2]],'Tradução Atributos'!$A$1:$B$67,2,0)</f>
        <v>Temperatura - Mancal do Compressor (LA) (1)</v>
      </c>
      <c r="N389" t="s">
        <v>3068</v>
      </c>
      <c r="O389" t="s">
        <v>3068</v>
      </c>
      <c r="P389" t="str">
        <f>_xlfn.CONCAT(Table326[[#This Row],[Equipamento]],Table326[[#This Row],[attribute_name]])</f>
        <v>FRADE-CAE-1350 (HP Compressor Trem 1)Temperatura - Mancal do Compressor (LA) (1)</v>
      </c>
      <c r="Q389" s="33" t="s">
        <v>3183</v>
      </c>
      <c r="R389" s="32" t="s">
        <v>49</v>
      </c>
      <c r="S389">
        <v>1</v>
      </c>
      <c r="T389" s="33" t="s">
        <v>439</v>
      </c>
      <c r="U389" s="10" t="s">
        <v>440</v>
      </c>
      <c r="V389" t="str">
        <f t="shared" si="6"/>
        <v>attribute</v>
      </c>
      <c r="W389" t="str">
        <f>TRIM(INDEX(_xlfn.TEXTSPLIT(Table326[[#This Row],[attribute_name PT (rascunho)]],"|"), 1,1))</f>
        <v>Temperatura - Mancal do Compressor (LA) (1)</v>
      </c>
      <c r="X389" t="str">
        <f>IFERROR(TRIM(INDEX(_xlfn.TEXTSPLIT(Table326[[#This Row],[attribute_name]],"|"), 1,2)), "")</f>
        <v/>
      </c>
      <c r="Y389" t="b" cm="1">
        <f t="array" ref="Y389">IF(ISERROR(IF(Table326[[#This Row],[type]]="subattribute", VLOOKUP(Table326[[#This Row],[Template]]&amp;Table326[[#This Row],[parent_attribute]],_xlfn._xlws.FILTER(Table326[[#All],[concat]], Table326[[#All],[type]]="attribute"),1, FALSE), TRUE)), FALSE, TRUE)</f>
        <v>1</v>
      </c>
    </row>
    <row r="390" spans="1:25" ht="14.4" hidden="1">
      <c r="A390" t="str">
        <f>Table326[[#This Row],[Template]]&amp;Table326[[#This Row],[parent_attribute]]</f>
        <v>Compressor Centrífugo BásicoTemperatura - Mancal do Compressor (LA) (1)</v>
      </c>
      <c r="B390" t="s">
        <v>2904</v>
      </c>
      <c r="C390" s="10" t="s">
        <v>2905</v>
      </c>
      <c r="D390" t="s">
        <v>2906</v>
      </c>
      <c r="E390" t="s">
        <v>3139</v>
      </c>
      <c r="F390" s="10" t="s">
        <v>2877</v>
      </c>
      <c r="I390" t="s">
        <v>1563</v>
      </c>
      <c r="J390" t="s">
        <v>1561</v>
      </c>
      <c r="K390" t="str">
        <f>VLOOKUP(Table326[[#This Row],[attribute_name EN2]],'Tradução Atributos'!$A$1:$B$67,2,0)</f>
        <v>Temperatura - Mancal do Compressor (LA) (1)</v>
      </c>
      <c r="L390" t="s">
        <v>2928</v>
      </c>
      <c r="M390" t="s">
        <v>2929</v>
      </c>
      <c r="N390" t="s">
        <v>952</v>
      </c>
      <c r="O390" t="s">
        <v>952</v>
      </c>
      <c r="P390" t="str">
        <f>_xlfn.CONCAT(Table326[[#This Row],[Equipamento]],Table326[[#This Row],[attribute_name]])</f>
        <v>FRADE-CAE-1350 (HP Compressor Trem 1)Temperatura - Mancal do Compressor (LA) (1)|Hi</v>
      </c>
      <c r="Q390" s="33">
        <v>110</v>
      </c>
      <c r="R390" s="32" t="s">
        <v>49</v>
      </c>
      <c r="S390">
        <v>1</v>
      </c>
      <c r="T390" s="33" t="s">
        <v>736</v>
      </c>
      <c r="U390" s="10"/>
      <c r="V390" t="str">
        <f t="shared" si="6"/>
        <v>subattribute</v>
      </c>
      <c r="W390" t="str">
        <f>TRIM(INDEX(_xlfn.TEXTSPLIT(Table326[[#This Row],[attribute_name PT (rascunho)]],"|"), 1,1))</f>
        <v>Temperatura - Mancal do Compressor (LA) (1)</v>
      </c>
      <c r="X390" t="str">
        <f>IFERROR(TRIM(INDEX(_xlfn.TEXTSPLIT(Table326[[#This Row],[attribute_name]],"|"), 1,2)), "")</f>
        <v>Hi</v>
      </c>
      <c r="Y390" t="b" cm="1">
        <f t="array" ref="Y390">IF(ISERROR(IF(Table326[[#This Row],[type]]="subattribute", VLOOKUP(Table326[[#This Row],[Template]]&amp;Table326[[#This Row],[parent_attribute]],_xlfn._xlws.FILTER(Table326[[#All],[concat]], Table326[[#All],[type]]="attribute"),1, FALSE), TRUE)), FALSE, TRUE)</f>
        <v>1</v>
      </c>
    </row>
    <row r="391" spans="1:25" ht="14.4" hidden="1">
      <c r="A391" t="str">
        <f>Table326[[#This Row],[Template]]&amp;Table326[[#This Row],[parent_attribute]]</f>
        <v>Compressor Centrífugo BásicoTemperatura - Mancal do Compressor (LA) (1)</v>
      </c>
      <c r="B391" t="s">
        <v>2904</v>
      </c>
      <c r="C391" s="10" t="s">
        <v>2905</v>
      </c>
      <c r="D391" t="s">
        <v>2906</v>
      </c>
      <c r="E391" t="s">
        <v>3139</v>
      </c>
      <c r="F391" s="10" t="s">
        <v>2877</v>
      </c>
      <c r="I391" t="s">
        <v>1564</v>
      </c>
      <c r="J391" t="s">
        <v>1561</v>
      </c>
      <c r="K391" t="str">
        <f>VLOOKUP(Table326[[#This Row],[attribute_name EN2]],'Tradução Atributos'!$A$1:$B$67,2,0)</f>
        <v>Temperatura - Mancal do Compressor (LA) (1)</v>
      </c>
      <c r="L391" t="s">
        <v>2928</v>
      </c>
      <c r="M391" t="s">
        <v>2930</v>
      </c>
      <c r="N391" t="s">
        <v>954</v>
      </c>
      <c r="O391" t="s">
        <v>954</v>
      </c>
      <c r="P391" t="str">
        <f>_xlfn.CONCAT(Table326[[#This Row],[Equipamento]],Table326[[#This Row],[attribute_name]])</f>
        <v>FRADE-CAE-1350 (HP Compressor Trem 1)Temperatura - Mancal do Compressor (LA) (1)|HiHi</v>
      </c>
      <c r="Q391" s="33">
        <v>120</v>
      </c>
      <c r="R391" s="32" t="s">
        <v>49</v>
      </c>
      <c r="S391">
        <v>1</v>
      </c>
      <c r="T391" s="33" t="s">
        <v>736</v>
      </c>
      <c r="U391" s="10"/>
      <c r="V391" t="str">
        <f t="shared" si="6"/>
        <v>subattribute</v>
      </c>
      <c r="W391" t="str">
        <f>TRIM(INDEX(_xlfn.TEXTSPLIT(Table326[[#This Row],[attribute_name PT (rascunho)]],"|"), 1,1))</f>
        <v>Temperatura - Mancal do Compressor (LA) (1)</v>
      </c>
      <c r="X391" t="str">
        <f>IFERROR(TRIM(INDEX(_xlfn.TEXTSPLIT(Table326[[#This Row],[attribute_name]],"|"), 1,2)), "")</f>
        <v>HiHi</v>
      </c>
      <c r="Y391" t="b" cm="1">
        <f t="array" ref="Y391">IF(ISERROR(IF(Table326[[#This Row],[type]]="subattribute", VLOOKUP(Table326[[#This Row],[Template]]&amp;Table326[[#This Row],[parent_attribute]],_xlfn._xlws.FILTER(Table326[[#All],[concat]], Table326[[#All],[type]]="attribute"),1, FALSE), TRUE)), FALSE, TRUE)</f>
        <v>1</v>
      </c>
    </row>
    <row r="392" spans="1:25" ht="14.4" hidden="1">
      <c r="A392" t="str">
        <f>Table326[[#This Row],[Template]]&amp;Table326[[#This Row],[parent_attribute]]</f>
        <v>Compressor Centrífugo BásicoTemperatura - Mancal do Compressor (LA) (1)</v>
      </c>
      <c r="B392" t="s">
        <v>2904</v>
      </c>
      <c r="C392" s="10" t="s">
        <v>2905</v>
      </c>
      <c r="D392" t="s">
        <v>2906</v>
      </c>
      <c r="E392" t="s">
        <v>3139</v>
      </c>
      <c r="F392" s="10" t="s">
        <v>2877</v>
      </c>
      <c r="I392" t="s">
        <v>1565</v>
      </c>
      <c r="J392" t="s">
        <v>1561</v>
      </c>
      <c r="K392" t="str">
        <f>VLOOKUP(Table326[[#This Row],[attribute_name EN2]],'Tradução Atributos'!$A$1:$B$67,2,0)</f>
        <v>Temperatura - Mancal do Compressor (LA) (1)</v>
      </c>
      <c r="L392" t="s">
        <v>2928</v>
      </c>
      <c r="M392" t="s">
        <v>2934</v>
      </c>
      <c r="N392" t="s">
        <v>957</v>
      </c>
      <c r="O392" t="s">
        <v>3069</v>
      </c>
      <c r="P392" t="str">
        <f>_xlfn.CONCAT(Table326[[#This Row],[Equipamento]],Table326[[#This Row],[attribute_name]])</f>
        <v>FRADE-CAE-1350 (HP Compressor Trem 1)Temperatura - Mancal do Compressor (LA) (1)|Pre-alarm Hi</v>
      </c>
      <c r="Q392" s="33">
        <v>100</v>
      </c>
      <c r="R392" s="32" t="s">
        <v>49</v>
      </c>
      <c r="S392">
        <v>1</v>
      </c>
      <c r="T392" s="33" t="s">
        <v>736</v>
      </c>
      <c r="U392" s="10"/>
      <c r="V392" t="str">
        <f t="shared" si="6"/>
        <v>subattribute</v>
      </c>
      <c r="W392" t="str">
        <f>TRIM(INDEX(_xlfn.TEXTSPLIT(Table326[[#This Row],[attribute_name PT (rascunho)]],"|"), 1,1))</f>
        <v>Temperatura - Mancal do Compressor (LA) (1)</v>
      </c>
      <c r="X392" t="str">
        <f>IFERROR(TRIM(INDEX(_xlfn.TEXTSPLIT(Table326[[#This Row],[attribute_name]],"|"), 1,2)), "")</f>
        <v>Pre-alarm Hi</v>
      </c>
      <c r="Y392" t="b" cm="1">
        <f t="array" ref="Y392">IF(ISERROR(IF(Table326[[#This Row],[type]]="subattribute", VLOOKUP(Table326[[#This Row],[Template]]&amp;Table326[[#This Row],[parent_attribute]],_xlfn._xlws.FILTER(Table326[[#All],[concat]], Table326[[#All],[type]]="attribute"),1, FALSE), TRUE)), FALSE, TRUE)</f>
        <v>1</v>
      </c>
    </row>
    <row r="393" spans="1:25" ht="14.4" hidden="1">
      <c r="A393" t="str">
        <f>Table326[[#This Row],[Template]]&amp;Table326[[#This Row],[parent_attribute]]</f>
        <v>Compressor Centrífugo BásicoTemperatura - Mancal do Compressor (LA) (2)</v>
      </c>
      <c r="B393" t="s">
        <v>2904</v>
      </c>
      <c r="C393" s="10" t="s">
        <v>2905</v>
      </c>
      <c r="D393" t="s">
        <v>2906</v>
      </c>
      <c r="E393" t="s">
        <v>3139</v>
      </c>
      <c r="F393" s="10" t="s">
        <v>2877</v>
      </c>
      <c r="I393" t="s">
        <v>1566</v>
      </c>
      <c r="J393" t="s">
        <v>1566</v>
      </c>
      <c r="K393" t="str">
        <f>VLOOKUP(Table326[[#This Row],[attribute_name EN2]],'Tradução Atributos'!$A$1:$B$67,2,0)</f>
        <v>Temperatura - Mancal do Compressor (LA) (2)</v>
      </c>
      <c r="N393" t="s">
        <v>3070</v>
      </c>
      <c r="O393" t="s">
        <v>3070</v>
      </c>
      <c r="P393" t="str">
        <f>_xlfn.CONCAT(Table326[[#This Row],[Equipamento]],Table326[[#This Row],[attribute_name]])</f>
        <v>FRADE-CAE-1350 (HP Compressor Trem 1)Temperatura - Mancal do Compressor (LA) (2)</v>
      </c>
      <c r="Q393" s="33" t="s">
        <v>3184</v>
      </c>
      <c r="R393" s="32" t="s">
        <v>49</v>
      </c>
      <c r="S393">
        <v>1</v>
      </c>
      <c r="T393" s="33" t="s">
        <v>439</v>
      </c>
      <c r="U393" s="10" t="s">
        <v>440</v>
      </c>
      <c r="V393" t="str">
        <f t="shared" si="6"/>
        <v>attribute</v>
      </c>
      <c r="W393" t="str">
        <f>TRIM(INDEX(_xlfn.TEXTSPLIT(Table326[[#This Row],[attribute_name PT (rascunho)]],"|"), 1,1))</f>
        <v>Temperatura - Mancal do Compressor (LA) (2)</v>
      </c>
      <c r="X393" t="str">
        <f>IFERROR(TRIM(INDEX(_xlfn.TEXTSPLIT(Table326[[#This Row],[attribute_name]],"|"), 1,2)), "")</f>
        <v/>
      </c>
      <c r="Y393" t="b" cm="1">
        <f t="array" ref="Y393">IF(ISERROR(IF(Table326[[#This Row],[type]]="subattribute", VLOOKUP(Table326[[#This Row],[Template]]&amp;Table326[[#This Row],[parent_attribute]],_xlfn._xlws.FILTER(Table326[[#All],[concat]], Table326[[#All],[type]]="attribute"),1, FALSE), TRUE)), FALSE, TRUE)</f>
        <v>1</v>
      </c>
    </row>
    <row r="394" spans="1:25" ht="14.4" hidden="1">
      <c r="A394" t="str">
        <f>Table326[[#This Row],[Template]]&amp;Table326[[#This Row],[parent_attribute]]</f>
        <v>Compressor Centrífugo BásicoTemperatura - Mancal do Compressor (LA) (2)</v>
      </c>
      <c r="B394" t="s">
        <v>2904</v>
      </c>
      <c r="C394" s="10" t="s">
        <v>2905</v>
      </c>
      <c r="D394" t="s">
        <v>2906</v>
      </c>
      <c r="E394" t="s">
        <v>3139</v>
      </c>
      <c r="F394" s="10" t="s">
        <v>2877</v>
      </c>
      <c r="I394" t="s">
        <v>1568</v>
      </c>
      <c r="J394" t="s">
        <v>1566</v>
      </c>
      <c r="K394" t="str">
        <f>VLOOKUP(Table326[[#This Row],[attribute_name EN2]],'Tradução Atributos'!$A$1:$B$67,2,0)</f>
        <v>Temperatura - Mancal do Compressor (LA) (2)</v>
      </c>
      <c r="L394" t="s">
        <v>2928</v>
      </c>
      <c r="M394" t="s">
        <v>2929</v>
      </c>
      <c r="N394" t="s">
        <v>960</v>
      </c>
      <c r="O394" t="s">
        <v>960</v>
      </c>
      <c r="P394" t="str">
        <f>_xlfn.CONCAT(Table326[[#This Row],[Equipamento]],Table326[[#This Row],[attribute_name]])</f>
        <v>FRADE-CAE-1350 (HP Compressor Trem 1)Temperatura - Mancal do Compressor (LA) (2)|Hi</v>
      </c>
      <c r="Q394" s="10">
        <v>110</v>
      </c>
      <c r="R394" s="32" t="s">
        <v>49</v>
      </c>
      <c r="S394">
        <v>1</v>
      </c>
      <c r="T394" s="33" t="s">
        <v>736</v>
      </c>
      <c r="U394" s="10"/>
      <c r="V394" t="str">
        <f t="shared" si="6"/>
        <v>subattribute</v>
      </c>
      <c r="W394" t="str">
        <f>TRIM(INDEX(_xlfn.TEXTSPLIT(Table326[[#This Row],[attribute_name PT (rascunho)]],"|"), 1,1))</f>
        <v>Temperatura - Mancal do Compressor (LA) (2)</v>
      </c>
      <c r="X394" t="str">
        <f>IFERROR(TRIM(INDEX(_xlfn.TEXTSPLIT(Table326[[#This Row],[attribute_name]],"|"), 1,2)), "")</f>
        <v>Hi</v>
      </c>
      <c r="Y394" t="b" cm="1">
        <f t="array" ref="Y394">IF(ISERROR(IF(Table326[[#This Row],[type]]="subattribute", VLOOKUP(Table326[[#This Row],[Template]]&amp;Table326[[#This Row],[parent_attribute]],_xlfn._xlws.FILTER(Table326[[#All],[concat]], Table326[[#All],[type]]="attribute"),1, FALSE), TRUE)), FALSE, TRUE)</f>
        <v>1</v>
      </c>
    </row>
    <row r="395" spans="1:25" ht="14.4" hidden="1">
      <c r="A395" t="str">
        <f>Table326[[#This Row],[Template]]&amp;Table326[[#This Row],[parent_attribute]]</f>
        <v>Compressor Centrífugo BásicoTemperatura - Mancal do Compressor (LA) (2)</v>
      </c>
      <c r="B395" t="s">
        <v>2904</v>
      </c>
      <c r="C395" s="10" t="s">
        <v>2905</v>
      </c>
      <c r="D395" t="s">
        <v>2906</v>
      </c>
      <c r="E395" t="s">
        <v>3139</v>
      </c>
      <c r="F395" s="10" t="s">
        <v>2877</v>
      </c>
      <c r="I395" t="s">
        <v>1569</v>
      </c>
      <c r="J395" t="s">
        <v>1566</v>
      </c>
      <c r="K395" t="str">
        <f>VLOOKUP(Table326[[#This Row],[attribute_name EN2]],'Tradução Atributos'!$A$1:$B$67,2,0)</f>
        <v>Temperatura - Mancal do Compressor (LA) (2)</v>
      </c>
      <c r="L395" t="s">
        <v>2928</v>
      </c>
      <c r="M395" t="s">
        <v>2930</v>
      </c>
      <c r="N395" t="s">
        <v>963</v>
      </c>
      <c r="O395" t="s">
        <v>963</v>
      </c>
      <c r="P395" t="str">
        <f>_xlfn.CONCAT(Table326[[#This Row],[Equipamento]],Table326[[#This Row],[attribute_name]])</f>
        <v>FRADE-CAE-1350 (HP Compressor Trem 1)Temperatura - Mancal do Compressor (LA) (2)|HiHi</v>
      </c>
      <c r="Q395" s="10">
        <v>120</v>
      </c>
      <c r="R395" s="32" t="s">
        <v>49</v>
      </c>
      <c r="S395">
        <v>1</v>
      </c>
      <c r="T395" s="33" t="s">
        <v>736</v>
      </c>
      <c r="U395" s="10"/>
      <c r="V395" t="str">
        <f t="shared" si="6"/>
        <v>subattribute</v>
      </c>
      <c r="W395" t="str">
        <f>TRIM(INDEX(_xlfn.TEXTSPLIT(Table326[[#This Row],[attribute_name PT (rascunho)]],"|"), 1,1))</f>
        <v>Temperatura - Mancal do Compressor (LA) (2)</v>
      </c>
      <c r="X395" t="str">
        <f>IFERROR(TRIM(INDEX(_xlfn.TEXTSPLIT(Table326[[#This Row],[attribute_name]],"|"), 1,2)), "")</f>
        <v>HiHi</v>
      </c>
      <c r="Y395" t="b" cm="1">
        <f t="array" ref="Y395">IF(ISERROR(IF(Table326[[#This Row],[type]]="subattribute", VLOOKUP(Table326[[#This Row],[Template]]&amp;Table326[[#This Row],[parent_attribute]],_xlfn._xlws.FILTER(Table326[[#All],[concat]], Table326[[#All],[type]]="attribute"),1, FALSE), TRUE)), FALSE, TRUE)</f>
        <v>1</v>
      </c>
    </row>
    <row r="396" spans="1:25" ht="14.4" hidden="1">
      <c r="A396" t="str">
        <f>Table326[[#This Row],[Template]]&amp;Table326[[#This Row],[parent_attribute]]</f>
        <v>Compressor Centrífugo BásicoTemperatura - Mancal do Compressor (LA) (2)</v>
      </c>
      <c r="B396" t="s">
        <v>2904</v>
      </c>
      <c r="C396" s="10" t="s">
        <v>2905</v>
      </c>
      <c r="D396" t="s">
        <v>2906</v>
      </c>
      <c r="E396" t="s">
        <v>3139</v>
      </c>
      <c r="F396" s="10" t="s">
        <v>2877</v>
      </c>
      <c r="I396" t="s">
        <v>1570</v>
      </c>
      <c r="J396" t="s">
        <v>1566</v>
      </c>
      <c r="K396" t="str">
        <f>VLOOKUP(Table326[[#This Row],[attribute_name EN2]],'Tradução Atributos'!$A$1:$B$67,2,0)</f>
        <v>Temperatura - Mancal do Compressor (LA) (2)</v>
      </c>
      <c r="L396" t="s">
        <v>2928</v>
      </c>
      <c r="M396" t="s">
        <v>2934</v>
      </c>
      <c r="N396" t="s">
        <v>966</v>
      </c>
      <c r="O396" t="s">
        <v>3071</v>
      </c>
      <c r="P396" t="str">
        <f>_xlfn.CONCAT(Table326[[#This Row],[Equipamento]],Table326[[#This Row],[attribute_name]])</f>
        <v>FRADE-CAE-1350 (HP Compressor Trem 1)Temperatura - Mancal do Compressor (LA) (2)|Pre-alarm Hi</v>
      </c>
      <c r="Q396" s="33">
        <v>77</v>
      </c>
      <c r="R396" s="32" t="s">
        <v>49</v>
      </c>
      <c r="S396">
        <v>1</v>
      </c>
      <c r="T396" s="33" t="s">
        <v>736</v>
      </c>
      <c r="U396" s="10"/>
      <c r="V396" t="str">
        <f t="shared" si="6"/>
        <v>subattribute</v>
      </c>
      <c r="W396" t="str">
        <f>TRIM(INDEX(_xlfn.TEXTSPLIT(Table326[[#This Row],[attribute_name PT (rascunho)]],"|"), 1,1))</f>
        <v>Temperatura - Mancal do Compressor (LA) (2)</v>
      </c>
      <c r="X396" t="str">
        <f>IFERROR(TRIM(INDEX(_xlfn.TEXTSPLIT(Table326[[#This Row],[attribute_name]],"|"), 1,2)), "")</f>
        <v>Pre-alarm Hi</v>
      </c>
      <c r="Y396" t="b" cm="1">
        <f t="array" ref="Y396">IF(ISERROR(IF(Table326[[#This Row],[type]]="subattribute", VLOOKUP(Table326[[#This Row],[Template]]&amp;Table326[[#This Row],[parent_attribute]],_xlfn._xlws.FILTER(Table326[[#All],[concat]], Table326[[#All],[type]]="attribute"),1, FALSE), TRUE)), FALSE, TRUE)</f>
        <v>1</v>
      </c>
    </row>
    <row r="397" spans="1:25" ht="14.4" hidden="1">
      <c r="A397" t="str">
        <f>Table326[[#This Row],[Template]]&amp;Table326[[#This Row],[parent_attribute]]</f>
        <v>Compressor Centrífugo BásicoTemperatura - Mancal do Compressor (LOA) (1)</v>
      </c>
      <c r="B397" t="s">
        <v>2904</v>
      </c>
      <c r="C397" s="10" t="s">
        <v>2905</v>
      </c>
      <c r="D397" t="s">
        <v>2906</v>
      </c>
      <c r="E397" t="s">
        <v>3139</v>
      </c>
      <c r="F397" s="10" t="s">
        <v>2877</v>
      </c>
      <c r="I397" t="s">
        <v>1571</v>
      </c>
      <c r="J397" t="s">
        <v>1571</v>
      </c>
      <c r="K397" t="str">
        <f>VLOOKUP(Table326[[#This Row],[attribute_name EN2]],'Tradução Atributos'!$A$1:$B$67,2,0)</f>
        <v>Temperatura - Mancal do Compressor (LOA) (1)</v>
      </c>
      <c r="N397" t="s">
        <v>3072</v>
      </c>
      <c r="O397" t="s">
        <v>3072</v>
      </c>
      <c r="P397" t="str">
        <f>_xlfn.CONCAT(Table326[[#This Row],[Equipamento]],Table326[[#This Row],[attribute_name]])</f>
        <v>FRADE-CAE-1350 (HP Compressor Trem 1)Temperatura - Mancal do Compressor (LOA) (1)</v>
      </c>
      <c r="Q397" s="33" t="s">
        <v>3185</v>
      </c>
      <c r="R397" s="32" t="s">
        <v>49</v>
      </c>
      <c r="S397">
        <v>1</v>
      </c>
      <c r="T397" s="33" t="s">
        <v>439</v>
      </c>
      <c r="U397" s="10" t="s">
        <v>440</v>
      </c>
      <c r="V397" t="str">
        <f t="shared" si="6"/>
        <v>attribute</v>
      </c>
      <c r="W397" t="str">
        <f>TRIM(INDEX(_xlfn.TEXTSPLIT(Table326[[#This Row],[attribute_name PT (rascunho)]],"|"), 1,1))</f>
        <v>Temperatura - Mancal do Compressor (LOA) (1)</v>
      </c>
      <c r="X397" t="str">
        <f>IFERROR(TRIM(INDEX(_xlfn.TEXTSPLIT(Table326[[#This Row],[attribute_name]],"|"), 1,2)), "")</f>
        <v/>
      </c>
      <c r="Y397" t="b" cm="1">
        <f t="array" ref="Y397">IF(ISERROR(IF(Table326[[#This Row],[type]]="subattribute", VLOOKUP(Table326[[#This Row],[Template]]&amp;Table326[[#This Row],[parent_attribute]],_xlfn._xlws.FILTER(Table326[[#All],[concat]], Table326[[#All],[type]]="attribute"),1, FALSE), TRUE)), FALSE, TRUE)</f>
        <v>1</v>
      </c>
    </row>
    <row r="398" spans="1:25" ht="14.4" hidden="1">
      <c r="A398" t="str">
        <f>Table326[[#This Row],[Template]]&amp;Table326[[#This Row],[parent_attribute]]</f>
        <v>Compressor Centrífugo BásicoTemperatura - Mancal do Compressor (LOA) (1)</v>
      </c>
      <c r="B398" t="s">
        <v>2904</v>
      </c>
      <c r="C398" s="10" t="s">
        <v>2905</v>
      </c>
      <c r="D398" t="s">
        <v>2906</v>
      </c>
      <c r="E398" t="s">
        <v>3139</v>
      </c>
      <c r="F398" s="10" t="s">
        <v>2877</v>
      </c>
      <c r="I398" t="s">
        <v>1573</v>
      </c>
      <c r="J398" t="s">
        <v>1571</v>
      </c>
      <c r="K398" t="str">
        <f>VLOOKUP(Table326[[#This Row],[attribute_name EN2]],'Tradução Atributos'!$A$1:$B$67,2,0)</f>
        <v>Temperatura - Mancal do Compressor (LOA) (1)</v>
      </c>
      <c r="L398" t="s">
        <v>2928</v>
      </c>
      <c r="M398" t="s">
        <v>2929</v>
      </c>
      <c r="N398" t="s">
        <v>969</v>
      </c>
      <c r="O398" t="s">
        <v>969</v>
      </c>
      <c r="P398" t="str">
        <f>_xlfn.CONCAT(Table326[[#This Row],[Equipamento]],Table326[[#This Row],[attribute_name]])</f>
        <v>FRADE-CAE-1350 (HP Compressor Trem 1)Temperatura - Mancal do Compressor (LOA) (1)|Hi</v>
      </c>
      <c r="Q398" s="33">
        <v>110</v>
      </c>
      <c r="R398" s="32" t="s">
        <v>49</v>
      </c>
      <c r="S398">
        <v>1</v>
      </c>
      <c r="T398" s="33" t="s">
        <v>736</v>
      </c>
      <c r="U398" s="10"/>
      <c r="V398" t="str">
        <f t="shared" si="6"/>
        <v>subattribute</v>
      </c>
      <c r="W398" t="str">
        <f>TRIM(INDEX(_xlfn.TEXTSPLIT(Table326[[#This Row],[attribute_name PT (rascunho)]],"|"), 1,1))</f>
        <v>Temperatura - Mancal do Compressor (LOA) (1)</v>
      </c>
      <c r="X398" t="str">
        <f>IFERROR(TRIM(INDEX(_xlfn.TEXTSPLIT(Table326[[#This Row],[attribute_name]],"|"), 1,2)), "")</f>
        <v>Hi</v>
      </c>
      <c r="Y398" t="b" cm="1">
        <f t="array" ref="Y398">IF(ISERROR(IF(Table326[[#This Row],[type]]="subattribute", VLOOKUP(Table326[[#This Row],[Template]]&amp;Table326[[#This Row],[parent_attribute]],_xlfn._xlws.FILTER(Table326[[#All],[concat]], Table326[[#All],[type]]="attribute"),1, FALSE), TRUE)), FALSE, TRUE)</f>
        <v>1</v>
      </c>
    </row>
    <row r="399" spans="1:25" ht="14.4" hidden="1">
      <c r="A399" t="str">
        <f>Table326[[#This Row],[Template]]&amp;Table326[[#This Row],[parent_attribute]]</f>
        <v>Compressor Centrífugo BásicoTemperatura - Mancal do Compressor (LOA) (1)</v>
      </c>
      <c r="B399" t="s">
        <v>2904</v>
      </c>
      <c r="C399" s="10" t="s">
        <v>2905</v>
      </c>
      <c r="D399" t="s">
        <v>2906</v>
      </c>
      <c r="E399" t="s">
        <v>3139</v>
      </c>
      <c r="F399" s="10" t="s">
        <v>2877</v>
      </c>
      <c r="I399" t="s">
        <v>1574</v>
      </c>
      <c r="J399" t="s">
        <v>1571</v>
      </c>
      <c r="K399" t="str">
        <f>VLOOKUP(Table326[[#This Row],[attribute_name EN2]],'Tradução Atributos'!$A$1:$B$67,2,0)</f>
        <v>Temperatura - Mancal do Compressor (LOA) (1)</v>
      </c>
      <c r="L399" t="s">
        <v>2928</v>
      </c>
      <c r="M399" t="s">
        <v>2930</v>
      </c>
      <c r="N399" t="s">
        <v>972</v>
      </c>
      <c r="O399" t="s">
        <v>972</v>
      </c>
      <c r="P399" t="str">
        <f>_xlfn.CONCAT(Table326[[#This Row],[Equipamento]],Table326[[#This Row],[attribute_name]])</f>
        <v>FRADE-CAE-1350 (HP Compressor Trem 1)Temperatura - Mancal do Compressor (LOA) (1)|HiHi</v>
      </c>
      <c r="Q399" s="33">
        <v>120</v>
      </c>
      <c r="R399" s="32" t="s">
        <v>49</v>
      </c>
      <c r="S399">
        <v>1</v>
      </c>
      <c r="T399" s="33" t="s">
        <v>736</v>
      </c>
      <c r="U399" s="10"/>
      <c r="V399" t="str">
        <f t="shared" si="6"/>
        <v>subattribute</v>
      </c>
      <c r="W399" t="str">
        <f>TRIM(INDEX(_xlfn.TEXTSPLIT(Table326[[#This Row],[attribute_name PT (rascunho)]],"|"), 1,1))</f>
        <v>Temperatura - Mancal do Compressor (LOA) (1)</v>
      </c>
      <c r="X399" t="str">
        <f>IFERROR(TRIM(INDEX(_xlfn.TEXTSPLIT(Table326[[#This Row],[attribute_name]],"|"), 1,2)), "")</f>
        <v>HiHi</v>
      </c>
      <c r="Y399" t="b" cm="1">
        <f t="array" ref="Y399">IF(ISERROR(IF(Table326[[#This Row],[type]]="subattribute", VLOOKUP(Table326[[#This Row],[Template]]&amp;Table326[[#This Row],[parent_attribute]],_xlfn._xlws.FILTER(Table326[[#All],[concat]], Table326[[#All],[type]]="attribute"),1, FALSE), TRUE)), FALSE, TRUE)</f>
        <v>1</v>
      </c>
    </row>
    <row r="400" spans="1:25" ht="14.4" hidden="1">
      <c r="A400" t="str">
        <f>Table326[[#This Row],[Template]]&amp;Table326[[#This Row],[parent_attribute]]</f>
        <v>Compressor Centrífugo BásicoTemperatura - Mancal do Compressor (LOA) (1)</v>
      </c>
      <c r="B400" t="s">
        <v>2904</v>
      </c>
      <c r="C400" s="10" t="s">
        <v>2905</v>
      </c>
      <c r="D400" t="s">
        <v>2906</v>
      </c>
      <c r="E400" t="s">
        <v>3139</v>
      </c>
      <c r="F400" s="10" t="s">
        <v>2877</v>
      </c>
      <c r="I400" t="s">
        <v>1575</v>
      </c>
      <c r="J400" t="s">
        <v>1571</v>
      </c>
      <c r="K400" t="str">
        <f>VLOOKUP(Table326[[#This Row],[attribute_name EN2]],'Tradução Atributos'!$A$1:$B$67,2,0)</f>
        <v>Temperatura - Mancal do Compressor (LOA) (1)</v>
      </c>
      <c r="L400" t="s">
        <v>2928</v>
      </c>
      <c r="M400" t="s">
        <v>2934</v>
      </c>
      <c r="N400" t="s">
        <v>975</v>
      </c>
      <c r="O400" t="s">
        <v>3073</v>
      </c>
      <c r="P400" t="str">
        <f>_xlfn.CONCAT(Table326[[#This Row],[Equipamento]],Table326[[#This Row],[attribute_name]])</f>
        <v>FRADE-CAE-1350 (HP Compressor Trem 1)Temperatura - Mancal do Compressor (LOA) (1)|Pre-alarm Hi</v>
      </c>
      <c r="Q400" s="33">
        <v>100</v>
      </c>
      <c r="R400" s="32" t="s">
        <v>49</v>
      </c>
      <c r="S400">
        <v>1</v>
      </c>
      <c r="T400" s="33" t="s">
        <v>736</v>
      </c>
      <c r="U400" s="10"/>
      <c r="V400" t="str">
        <f t="shared" si="6"/>
        <v>subattribute</v>
      </c>
      <c r="W400" t="str">
        <f>TRIM(INDEX(_xlfn.TEXTSPLIT(Table326[[#This Row],[attribute_name PT (rascunho)]],"|"), 1,1))</f>
        <v>Temperatura - Mancal do Compressor (LOA) (1)</v>
      </c>
      <c r="X400" t="str">
        <f>IFERROR(TRIM(INDEX(_xlfn.TEXTSPLIT(Table326[[#This Row],[attribute_name]],"|"), 1,2)), "")</f>
        <v>Pre-alarm Hi</v>
      </c>
      <c r="Y400" t="b" cm="1">
        <f t="array" ref="Y400">IF(ISERROR(IF(Table326[[#This Row],[type]]="subattribute", VLOOKUP(Table326[[#This Row],[Template]]&amp;Table326[[#This Row],[parent_attribute]],_xlfn._xlws.FILTER(Table326[[#All],[concat]], Table326[[#All],[type]]="attribute"),1, FALSE), TRUE)), FALSE, TRUE)</f>
        <v>1</v>
      </c>
    </row>
    <row r="401" spans="1:25" ht="14.4" hidden="1">
      <c r="A401" t="str">
        <f>Table326[[#This Row],[Template]]&amp;Table326[[#This Row],[parent_attribute]]</f>
        <v>Compressor Centrífugo BásicoTemperatura - Mancal do Compressor (LOA) (2)</v>
      </c>
      <c r="B401" t="s">
        <v>2904</v>
      </c>
      <c r="C401" s="10" t="s">
        <v>2905</v>
      </c>
      <c r="D401" t="s">
        <v>2906</v>
      </c>
      <c r="E401" t="s">
        <v>3139</v>
      </c>
      <c r="F401" s="10" t="s">
        <v>2877</v>
      </c>
      <c r="I401" t="s">
        <v>1576</v>
      </c>
      <c r="J401" t="s">
        <v>1576</v>
      </c>
      <c r="K401" t="str">
        <f>VLOOKUP(Table326[[#This Row],[attribute_name EN2]],'Tradução Atributos'!$A$1:$B$67,2,0)</f>
        <v>Temperatura - Mancal do Compressor (LOA) (2)</v>
      </c>
      <c r="N401" t="s">
        <v>3074</v>
      </c>
      <c r="O401" t="s">
        <v>3074</v>
      </c>
      <c r="P401" t="str">
        <f>_xlfn.CONCAT(Table326[[#This Row],[Equipamento]],Table326[[#This Row],[attribute_name]])</f>
        <v>FRADE-CAE-1350 (HP Compressor Trem 1)Temperatura - Mancal do Compressor (LOA) (2)</v>
      </c>
      <c r="Q401" s="10" t="s">
        <v>3186</v>
      </c>
      <c r="R401" s="32" t="s">
        <v>49</v>
      </c>
      <c r="S401">
        <v>1</v>
      </c>
      <c r="T401" s="33" t="s">
        <v>439</v>
      </c>
      <c r="U401" s="10" t="s">
        <v>440</v>
      </c>
      <c r="V401" t="str">
        <f t="shared" si="6"/>
        <v>attribute</v>
      </c>
      <c r="W401" t="str">
        <f>TRIM(INDEX(_xlfn.TEXTSPLIT(Table326[[#This Row],[attribute_name PT (rascunho)]],"|"), 1,1))</f>
        <v>Temperatura - Mancal do Compressor (LOA) (2)</v>
      </c>
      <c r="X401" t="str">
        <f>IFERROR(TRIM(INDEX(_xlfn.TEXTSPLIT(Table326[[#This Row],[attribute_name]],"|"), 1,2)), "")</f>
        <v/>
      </c>
      <c r="Y401" t="b" cm="1">
        <f t="array" ref="Y401">IF(ISERROR(IF(Table326[[#This Row],[type]]="subattribute", VLOOKUP(Table326[[#This Row],[Template]]&amp;Table326[[#This Row],[parent_attribute]],_xlfn._xlws.FILTER(Table326[[#All],[concat]], Table326[[#All],[type]]="attribute"),1, FALSE), TRUE)), FALSE, TRUE)</f>
        <v>1</v>
      </c>
    </row>
    <row r="402" spans="1:25" ht="14.4" hidden="1">
      <c r="A402" t="str">
        <f>Table326[[#This Row],[Template]]&amp;Table326[[#This Row],[parent_attribute]]</f>
        <v>Compressor Centrífugo BásicoTemperatura - Mancal do Compressor (LOA) (2)</v>
      </c>
      <c r="B402" t="s">
        <v>2904</v>
      </c>
      <c r="C402" s="10" t="s">
        <v>2905</v>
      </c>
      <c r="D402" t="s">
        <v>2906</v>
      </c>
      <c r="E402" t="s">
        <v>3139</v>
      </c>
      <c r="F402" s="10" t="s">
        <v>2877</v>
      </c>
      <c r="I402" t="s">
        <v>1578</v>
      </c>
      <c r="J402" t="s">
        <v>1576</v>
      </c>
      <c r="K402" t="str">
        <f>VLOOKUP(Table326[[#This Row],[attribute_name EN2]],'Tradução Atributos'!$A$1:$B$67,2,0)</f>
        <v>Temperatura - Mancal do Compressor (LOA) (2)</v>
      </c>
      <c r="L402" t="s">
        <v>2928</v>
      </c>
      <c r="M402" t="s">
        <v>2929</v>
      </c>
      <c r="N402" t="s">
        <v>978</v>
      </c>
      <c r="O402" t="s">
        <v>978</v>
      </c>
      <c r="P402" t="str">
        <f>_xlfn.CONCAT(Table326[[#This Row],[Equipamento]],Table326[[#This Row],[attribute_name]])</f>
        <v>FRADE-CAE-1350 (HP Compressor Trem 1)Temperatura - Mancal do Compressor (LOA) (2)|Hi</v>
      </c>
      <c r="Q402" s="10">
        <v>110</v>
      </c>
      <c r="R402" s="32" t="s">
        <v>49</v>
      </c>
      <c r="S402">
        <v>1</v>
      </c>
      <c r="T402" s="33" t="s">
        <v>736</v>
      </c>
      <c r="U402" s="10"/>
      <c r="V402" t="str">
        <f t="shared" si="6"/>
        <v>subattribute</v>
      </c>
      <c r="W402" t="str">
        <f>TRIM(INDEX(_xlfn.TEXTSPLIT(Table326[[#This Row],[attribute_name PT (rascunho)]],"|"), 1,1))</f>
        <v>Temperatura - Mancal do Compressor (LOA) (2)</v>
      </c>
      <c r="X402" t="str">
        <f>IFERROR(TRIM(INDEX(_xlfn.TEXTSPLIT(Table326[[#This Row],[attribute_name]],"|"), 1,2)), "")</f>
        <v>Hi</v>
      </c>
      <c r="Y402" t="b" cm="1">
        <f t="array" ref="Y402">IF(ISERROR(IF(Table326[[#This Row],[type]]="subattribute", VLOOKUP(Table326[[#This Row],[Template]]&amp;Table326[[#This Row],[parent_attribute]],_xlfn._xlws.FILTER(Table326[[#All],[concat]], Table326[[#All],[type]]="attribute"),1, FALSE), TRUE)), FALSE, TRUE)</f>
        <v>1</v>
      </c>
    </row>
    <row r="403" spans="1:25" ht="14.4" hidden="1">
      <c r="A403" t="str">
        <f>Table326[[#This Row],[Template]]&amp;Table326[[#This Row],[parent_attribute]]</f>
        <v>Compressor Centrífugo BásicoTemperatura - Mancal do Compressor (LOA) (2)</v>
      </c>
      <c r="B403" t="s">
        <v>2904</v>
      </c>
      <c r="C403" s="10" t="s">
        <v>2905</v>
      </c>
      <c r="D403" t="s">
        <v>2906</v>
      </c>
      <c r="E403" t="s">
        <v>3139</v>
      </c>
      <c r="F403" s="10" t="s">
        <v>2877</v>
      </c>
      <c r="I403" t="s">
        <v>1579</v>
      </c>
      <c r="J403" t="s">
        <v>1576</v>
      </c>
      <c r="K403" t="str">
        <f>VLOOKUP(Table326[[#This Row],[attribute_name EN2]],'Tradução Atributos'!$A$1:$B$67,2,0)</f>
        <v>Temperatura - Mancal do Compressor (LOA) (2)</v>
      </c>
      <c r="L403" t="s">
        <v>2928</v>
      </c>
      <c r="M403" t="s">
        <v>2930</v>
      </c>
      <c r="N403" t="s">
        <v>980</v>
      </c>
      <c r="O403" t="s">
        <v>980</v>
      </c>
      <c r="P403" t="str">
        <f>_xlfn.CONCAT(Table326[[#This Row],[Equipamento]],Table326[[#This Row],[attribute_name]])</f>
        <v>FRADE-CAE-1350 (HP Compressor Trem 1)Temperatura - Mancal do Compressor (LOA) (2)|HiHi</v>
      </c>
      <c r="Q403" s="33">
        <v>120</v>
      </c>
      <c r="R403" s="32" t="s">
        <v>49</v>
      </c>
      <c r="S403">
        <v>1</v>
      </c>
      <c r="T403" s="33" t="s">
        <v>736</v>
      </c>
      <c r="U403" s="10"/>
      <c r="V403" t="str">
        <f t="shared" si="6"/>
        <v>subattribute</v>
      </c>
      <c r="W403" t="str">
        <f>TRIM(INDEX(_xlfn.TEXTSPLIT(Table326[[#This Row],[attribute_name PT (rascunho)]],"|"), 1,1))</f>
        <v>Temperatura - Mancal do Compressor (LOA) (2)</v>
      </c>
      <c r="X403" t="str">
        <f>IFERROR(TRIM(INDEX(_xlfn.TEXTSPLIT(Table326[[#This Row],[attribute_name]],"|"), 1,2)), "")</f>
        <v>HiHi</v>
      </c>
      <c r="Y403" t="b" cm="1">
        <f t="array" ref="Y403">IF(ISERROR(IF(Table326[[#This Row],[type]]="subattribute", VLOOKUP(Table326[[#This Row],[Template]]&amp;Table326[[#This Row],[parent_attribute]],_xlfn._xlws.FILTER(Table326[[#All],[concat]], Table326[[#All],[type]]="attribute"),1, FALSE), TRUE)), FALSE, TRUE)</f>
        <v>1</v>
      </c>
    </row>
    <row r="404" spans="1:25" ht="14.4" hidden="1">
      <c r="A404" t="str">
        <f>Table326[[#This Row],[Template]]&amp;Table326[[#This Row],[parent_attribute]]</f>
        <v>Compressor Centrífugo BásicoTemperatura - Mancal do Compressor (LOA) (2)</v>
      </c>
      <c r="B404" t="s">
        <v>2904</v>
      </c>
      <c r="C404" s="10" t="s">
        <v>2905</v>
      </c>
      <c r="D404" t="s">
        <v>2906</v>
      </c>
      <c r="E404" t="s">
        <v>3139</v>
      </c>
      <c r="F404" s="10" t="s">
        <v>2877</v>
      </c>
      <c r="I404" t="s">
        <v>1580</v>
      </c>
      <c r="J404" t="s">
        <v>1576</v>
      </c>
      <c r="K404" t="str">
        <f>VLOOKUP(Table326[[#This Row],[attribute_name EN2]],'Tradução Atributos'!$A$1:$B$67,2,0)</f>
        <v>Temperatura - Mancal do Compressor (LOA) (2)</v>
      </c>
      <c r="L404" t="s">
        <v>2928</v>
      </c>
      <c r="M404" t="s">
        <v>2934</v>
      </c>
      <c r="N404" t="s">
        <v>982</v>
      </c>
      <c r="O404" t="s">
        <v>3075</v>
      </c>
      <c r="P404" t="str">
        <f>_xlfn.CONCAT(Table326[[#This Row],[Equipamento]],Table326[[#This Row],[attribute_name]])</f>
        <v>FRADE-CAE-1350 (HP Compressor Trem 1)Temperatura - Mancal do Compressor (LOA) (2)|Pre-alarm Hi</v>
      </c>
      <c r="Q404" s="33">
        <v>72</v>
      </c>
      <c r="R404" s="32" t="s">
        <v>49</v>
      </c>
      <c r="S404">
        <v>1</v>
      </c>
      <c r="T404" s="33" t="s">
        <v>736</v>
      </c>
      <c r="U404" s="10"/>
      <c r="V404" t="str">
        <f t="shared" si="6"/>
        <v>subattribute</v>
      </c>
      <c r="W404" t="str">
        <f>TRIM(INDEX(_xlfn.TEXTSPLIT(Table326[[#This Row],[attribute_name PT (rascunho)]],"|"), 1,1))</f>
        <v>Temperatura - Mancal do Compressor (LOA) (2)</v>
      </c>
      <c r="X404" t="str">
        <f>IFERROR(TRIM(INDEX(_xlfn.TEXTSPLIT(Table326[[#This Row],[attribute_name]],"|"), 1,2)), "")</f>
        <v>Pre-alarm Hi</v>
      </c>
      <c r="Y404" t="b" cm="1">
        <f t="array" ref="Y404">IF(ISERROR(IF(Table326[[#This Row],[type]]="subattribute", VLOOKUP(Table326[[#This Row],[Template]]&amp;Table326[[#This Row],[parent_attribute]],_xlfn._xlws.FILTER(Table326[[#All],[concat]], Table326[[#All],[type]]="attribute"),1, FALSE), TRUE)), FALSE, TRUE)</f>
        <v>1</v>
      </c>
    </row>
    <row r="405" spans="1:25" ht="14.4" hidden="1">
      <c r="A405" t="str">
        <f>Table326[[#This Row],[Template]]&amp;Table326[[#This Row],[parent_attribute]]</f>
        <v>Compressor Centrífugo BásicoTemperatura - Mancal LA do Eixo de Engrenagem HS (1)</v>
      </c>
      <c r="B405" t="s">
        <v>2904</v>
      </c>
      <c r="C405" s="10" t="s">
        <v>2905</v>
      </c>
      <c r="D405" t="s">
        <v>2906</v>
      </c>
      <c r="E405" t="s">
        <v>3139</v>
      </c>
      <c r="F405" s="10" t="s">
        <v>2877</v>
      </c>
      <c r="I405" t="s">
        <v>643</v>
      </c>
      <c r="J405" t="s">
        <v>643</v>
      </c>
      <c r="K405" t="str">
        <f>VLOOKUP(Table326[[#This Row],[attribute_name EN2]],'Tradução Atributos'!$A$1:$B$67,2,0)</f>
        <v>Temperatura - Mancal LA do Eixo de Engrenagem HS (1)</v>
      </c>
      <c r="N405" t="s">
        <v>3076</v>
      </c>
      <c r="O405" t="s">
        <v>3076</v>
      </c>
      <c r="P405" t="str">
        <f>_xlfn.CONCAT(Table326[[#This Row],[Equipamento]],Table326[[#This Row],[attribute_name]])</f>
        <v>FRADE-CAE-1350 (HP Compressor Trem 1)Temperatura - Mancal LA do Eixo de Engrenagem HS (1)</v>
      </c>
      <c r="Q405" s="33" t="s">
        <v>3187</v>
      </c>
      <c r="R405" s="32" t="s">
        <v>49</v>
      </c>
      <c r="S405">
        <v>1</v>
      </c>
      <c r="T405" s="33" t="s">
        <v>474</v>
      </c>
      <c r="U405" s="10" t="s">
        <v>475</v>
      </c>
      <c r="V405" t="str">
        <f t="shared" si="6"/>
        <v>attribute</v>
      </c>
      <c r="W405" t="str">
        <f>TRIM(INDEX(_xlfn.TEXTSPLIT(Table326[[#This Row],[attribute_name PT (rascunho)]],"|"), 1,1))</f>
        <v>Temperatura - Mancal LA do Eixo de Engrenagem HS (1)</v>
      </c>
      <c r="X405" t="str">
        <f>IFERROR(TRIM(INDEX(_xlfn.TEXTSPLIT(Table326[[#This Row],[attribute_name]],"|"), 1,2)), "")</f>
        <v/>
      </c>
      <c r="Y405" t="b" cm="1">
        <f t="array" ref="Y405">IF(ISERROR(IF(Table326[[#This Row],[type]]="subattribute", VLOOKUP(Table326[[#This Row],[Template]]&amp;Table326[[#This Row],[parent_attribute]],_xlfn._xlws.FILTER(Table326[[#All],[concat]], Table326[[#All],[type]]="attribute"),1, FALSE), TRUE)), FALSE, TRUE)</f>
        <v>1</v>
      </c>
    </row>
    <row r="406" spans="1:25" ht="14.4" hidden="1">
      <c r="A406" t="str">
        <f>Table326[[#This Row],[Template]]&amp;Table326[[#This Row],[parent_attribute]]</f>
        <v>Compressor Centrífugo BásicoTemperatura - Mancal LA do Eixo de Engrenagem HS (1)</v>
      </c>
      <c r="B406" t="s">
        <v>2904</v>
      </c>
      <c r="C406" s="10" t="s">
        <v>2905</v>
      </c>
      <c r="D406" t="s">
        <v>2906</v>
      </c>
      <c r="E406" t="s">
        <v>3139</v>
      </c>
      <c r="F406" s="10" t="s">
        <v>2877</v>
      </c>
      <c r="I406" t="s">
        <v>1622</v>
      </c>
      <c r="J406" t="s">
        <v>643</v>
      </c>
      <c r="K406" t="str">
        <f>VLOOKUP(Table326[[#This Row],[attribute_name EN2]],'Tradução Atributos'!$A$1:$B$67,2,0)</f>
        <v>Temperatura - Mancal LA do Eixo de Engrenagem HS (1)</v>
      </c>
      <c r="L406" t="s">
        <v>2928</v>
      </c>
      <c r="M406" t="s">
        <v>2929</v>
      </c>
      <c r="N406" t="s">
        <v>984</v>
      </c>
      <c r="O406" t="s">
        <v>984</v>
      </c>
      <c r="P406" t="str">
        <f>_xlfn.CONCAT(Table326[[#This Row],[Equipamento]],Table326[[#This Row],[attribute_name]])</f>
        <v>FRADE-CAE-1350 (HP Compressor Trem 1)Temperatura - Mancal LA do Eixo de Engrenagem HS (1)|Hi</v>
      </c>
      <c r="Q406" s="33">
        <v>115</v>
      </c>
      <c r="R406" s="32" t="s">
        <v>49</v>
      </c>
      <c r="S406">
        <v>1</v>
      </c>
      <c r="T406" s="33" t="s">
        <v>736</v>
      </c>
      <c r="U406" s="10"/>
      <c r="V406" t="str">
        <f t="shared" si="6"/>
        <v>subattribute</v>
      </c>
      <c r="W406" t="str">
        <f>TRIM(INDEX(_xlfn.TEXTSPLIT(Table326[[#This Row],[attribute_name PT (rascunho)]],"|"), 1,1))</f>
        <v>Temperatura - Mancal LA do Eixo de Engrenagem HS (1)</v>
      </c>
      <c r="X406" t="str">
        <f>IFERROR(TRIM(INDEX(_xlfn.TEXTSPLIT(Table326[[#This Row],[attribute_name]],"|"), 1,2)), "")</f>
        <v>Hi</v>
      </c>
      <c r="Y406" t="b" cm="1">
        <f t="array" ref="Y406">IF(ISERROR(IF(Table326[[#This Row],[type]]="subattribute", VLOOKUP(Table326[[#This Row],[Template]]&amp;Table326[[#This Row],[parent_attribute]],_xlfn._xlws.FILTER(Table326[[#All],[concat]], Table326[[#All],[type]]="attribute"),1, FALSE), TRUE)), FALSE, TRUE)</f>
        <v>1</v>
      </c>
    </row>
    <row r="407" spans="1:25" ht="14.4" hidden="1">
      <c r="A407" t="str">
        <f>Table326[[#This Row],[Template]]&amp;Table326[[#This Row],[parent_attribute]]</f>
        <v>Compressor Centrífugo BásicoTemperatura - Mancal LA do Eixo de Engrenagem HS (1)</v>
      </c>
      <c r="B407" t="s">
        <v>2904</v>
      </c>
      <c r="C407" s="10" t="s">
        <v>2905</v>
      </c>
      <c r="D407" t="s">
        <v>2906</v>
      </c>
      <c r="E407" t="s">
        <v>3139</v>
      </c>
      <c r="F407" s="10" t="s">
        <v>2877</v>
      </c>
      <c r="I407" t="s">
        <v>1623</v>
      </c>
      <c r="J407" t="s">
        <v>643</v>
      </c>
      <c r="K407" t="str">
        <f>VLOOKUP(Table326[[#This Row],[attribute_name EN2]],'Tradução Atributos'!$A$1:$B$67,2,0)</f>
        <v>Temperatura - Mancal LA do Eixo de Engrenagem HS (1)</v>
      </c>
      <c r="L407" t="s">
        <v>2928</v>
      </c>
      <c r="M407" t="s">
        <v>2930</v>
      </c>
      <c r="N407" t="s">
        <v>986</v>
      </c>
      <c r="O407" t="s">
        <v>986</v>
      </c>
      <c r="P407" t="str">
        <f>_xlfn.CONCAT(Table326[[#This Row],[Equipamento]],Table326[[#This Row],[attribute_name]])</f>
        <v>FRADE-CAE-1350 (HP Compressor Trem 1)Temperatura - Mancal LA do Eixo de Engrenagem HS (1)|HiHi</v>
      </c>
      <c r="Q407" s="33">
        <v>120</v>
      </c>
      <c r="R407" s="32" t="s">
        <v>49</v>
      </c>
      <c r="S407">
        <v>1</v>
      </c>
      <c r="T407" s="33" t="s">
        <v>736</v>
      </c>
      <c r="U407" s="10"/>
      <c r="V407" t="str">
        <f t="shared" si="6"/>
        <v>subattribute</v>
      </c>
      <c r="W407" t="str">
        <f>TRIM(INDEX(_xlfn.TEXTSPLIT(Table326[[#This Row],[attribute_name PT (rascunho)]],"|"), 1,1))</f>
        <v>Temperatura - Mancal LA do Eixo de Engrenagem HS (1)</v>
      </c>
      <c r="X407" t="str">
        <f>IFERROR(TRIM(INDEX(_xlfn.TEXTSPLIT(Table326[[#This Row],[attribute_name]],"|"), 1,2)), "")</f>
        <v>HiHi</v>
      </c>
      <c r="Y407" t="b" cm="1">
        <f t="array" ref="Y407">IF(ISERROR(IF(Table326[[#This Row],[type]]="subattribute", VLOOKUP(Table326[[#This Row],[Template]]&amp;Table326[[#This Row],[parent_attribute]],_xlfn._xlws.FILTER(Table326[[#All],[concat]], Table326[[#All],[type]]="attribute"),1, FALSE), TRUE)), FALSE, TRUE)</f>
        <v>1</v>
      </c>
    </row>
    <row r="408" spans="1:25" ht="14.4" hidden="1">
      <c r="A408" t="str">
        <f>Table326[[#This Row],[Template]]&amp;Table326[[#This Row],[parent_attribute]]</f>
        <v>Compressor Centrífugo BásicoTemperatura - Mancal LA do Eixo de Engrenagem HS (1)</v>
      </c>
      <c r="B408" t="s">
        <v>2904</v>
      </c>
      <c r="C408" s="10" t="s">
        <v>2905</v>
      </c>
      <c r="D408" t="s">
        <v>2906</v>
      </c>
      <c r="E408" t="s">
        <v>3139</v>
      </c>
      <c r="F408" s="10" t="s">
        <v>2877</v>
      </c>
      <c r="I408" t="s">
        <v>1624</v>
      </c>
      <c r="J408" t="s">
        <v>643</v>
      </c>
      <c r="K408" t="str">
        <f>VLOOKUP(Table326[[#This Row],[attribute_name EN2]],'Tradução Atributos'!$A$1:$B$67,2,0)</f>
        <v>Temperatura - Mancal LA do Eixo de Engrenagem HS (1)</v>
      </c>
      <c r="L408" t="s">
        <v>2928</v>
      </c>
      <c r="M408" t="s">
        <v>2934</v>
      </c>
      <c r="N408" t="s">
        <v>988</v>
      </c>
      <c r="O408" t="s">
        <v>3077</v>
      </c>
      <c r="P408" t="str">
        <f>_xlfn.CONCAT(Table326[[#This Row],[Equipamento]],Table326[[#This Row],[attribute_name]])</f>
        <v>FRADE-CAE-1350 (HP Compressor Trem 1)Temperatura - Mancal LA do Eixo de Engrenagem HS (1)|Pre-alarm Hi</v>
      </c>
      <c r="Q408" s="10">
        <v>100</v>
      </c>
      <c r="R408" s="32" t="s">
        <v>49</v>
      </c>
      <c r="S408">
        <v>1</v>
      </c>
      <c r="T408" s="33" t="s">
        <v>736</v>
      </c>
      <c r="U408" s="10"/>
      <c r="V408" t="str">
        <f t="shared" si="6"/>
        <v>subattribute</v>
      </c>
      <c r="W408" t="str">
        <f>TRIM(INDEX(_xlfn.TEXTSPLIT(Table326[[#This Row],[attribute_name PT (rascunho)]],"|"), 1,1))</f>
        <v>Temperatura - Mancal LA do Eixo de Engrenagem HS (1)</v>
      </c>
      <c r="X408" t="str">
        <f>IFERROR(TRIM(INDEX(_xlfn.TEXTSPLIT(Table326[[#This Row],[attribute_name]],"|"), 1,2)), "")</f>
        <v>Pre-alarm Hi</v>
      </c>
      <c r="Y408" t="b" cm="1">
        <f t="array" ref="Y408">IF(ISERROR(IF(Table326[[#This Row],[type]]="subattribute", VLOOKUP(Table326[[#This Row],[Template]]&amp;Table326[[#This Row],[parent_attribute]],_xlfn._xlws.FILTER(Table326[[#All],[concat]], Table326[[#All],[type]]="attribute"),1, FALSE), TRUE)), FALSE, TRUE)</f>
        <v>1</v>
      </c>
    </row>
    <row r="409" spans="1:25" ht="14.4" hidden="1">
      <c r="A409" t="str">
        <f>Table326[[#This Row],[Template]]&amp;Table326[[#This Row],[parent_attribute]]</f>
        <v>Compressor Centrífugo BásicoTemperatura - Mancal LA do Eixo de Engrenagem HS (2)</v>
      </c>
      <c r="B409" t="s">
        <v>2904</v>
      </c>
      <c r="C409" s="10" t="s">
        <v>2905</v>
      </c>
      <c r="D409" t="s">
        <v>2906</v>
      </c>
      <c r="E409" t="s">
        <v>3139</v>
      </c>
      <c r="F409" s="10" t="s">
        <v>2877</v>
      </c>
      <c r="I409" t="s">
        <v>646</v>
      </c>
      <c r="J409" t="s">
        <v>646</v>
      </c>
      <c r="K409" t="str">
        <f>VLOOKUP(Table326[[#This Row],[attribute_name EN2]],'Tradução Atributos'!$A$1:$B$67,2,0)</f>
        <v>Temperatura - Mancal LA do Eixo de Engrenagem HS (2)</v>
      </c>
      <c r="N409" t="s">
        <v>3078</v>
      </c>
      <c r="O409" t="s">
        <v>3078</v>
      </c>
      <c r="P409" t="str">
        <f>_xlfn.CONCAT(Table326[[#This Row],[Equipamento]],Table326[[#This Row],[attribute_name]])</f>
        <v>FRADE-CAE-1350 (HP Compressor Trem 1)Temperatura - Mancal LA do Eixo de Engrenagem HS (2)</v>
      </c>
      <c r="Q409" s="10" t="s">
        <v>3188</v>
      </c>
      <c r="R409" s="32" t="s">
        <v>49</v>
      </c>
      <c r="S409">
        <v>1</v>
      </c>
      <c r="T409" s="33" t="s">
        <v>474</v>
      </c>
      <c r="U409" s="10" t="s">
        <v>475</v>
      </c>
      <c r="V409" t="str">
        <f t="shared" si="6"/>
        <v>attribute</v>
      </c>
      <c r="W409" t="str">
        <f>TRIM(INDEX(_xlfn.TEXTSPLIT(Table326[[#This Row],[attribute_name PT (rascunho)]],"|"), 1,1))</f>
        <v>Temperatura - Mancal LA do Eixo de Engrenagem HS (2)</v>
      </c>
      <c r="X409" t="str">
        <f>IFERROR(TRIM(INDEX(_xlfn.TEXTSPLIT(Table326[[#This Row],[attribute_name]],"|"), 1,2)), "")</f>
        <v/>
      </c>
      <c r="Y409" t="b" cm="1">
        <f t="array" ref="Y409">IF(ISERROR(IF(Table326[[#This Row],[type]]="subattribute", VLOOKUP(Table326[[#This Row],[Template]]&amp;Table326[[#This Row],[parent_attribute]],_xlfn._xlws.FILTER(Table326[[#All],[concat]], Table326[[#All],[type]]="attribute"),1, FALSE), TRUE)), FALSE, TRUE)</f>
        <v>1</v>
      </c>
    </row>
    <row r="410" spans="1:25" ht="14.4" hidden="1">
      <c r="A410" t="str">
        <f>Table326[[#This Row],[Template]]&amp;Table326[[#This Row],[parent_attribute]]</f>
        <v>Compressor Centrífugo BásicoTemperatura - Mancal LA do Eixo de Engrenagem HS (2)</v>
      </c>
      <c r="B410" t="s">
        <v>2904</v>
      </c>
      <c r="C410" s="10" t="s">
        <v>2905</v>
      </c>
      <c r="D410" t="s">
        <v>2906</v>
      </c>
      <c r="E410" t="s">
        <v>3139</v>
      </c>
      <c r="F410" s="10" t="s">
        <v>2877</v>
      </c>
      <c r="I410" t="s">
        <v>1626</v>
      </c>
      <c r="J410" t="s">
        <v>646</v>
      </c>
      <c r="K410" t="str">
        <f>VLOOKUP(Table326[[#This Row],[attribute_name EN2]],'Tradução Atributos'!$A$1:$B$67,2,0)</f>
        <v>Temperatura - Mancal LA do Eixo de Engrenagem HS (2)</v>
      </c>
      <c r="L410" t="s">
        <v>2928</v>
      </c>
      <c r="M410" t="s">
        <v>2929</v>
      </c>
      <c r="N410" t="s">
        <v>990</v>
      </c>
      <c r="O410" t="s">
        <v>990</v>
      </c>
      <c r="P410" t="str">
        <f>_xlfn.CONCAT(Table326[[#This Row],[Equipamento]],Table326[[#This Row],[attribute_name]])</f>
        <v>FRADE-CAE-1350 (HP Compressor Trem 1)Temperatura - Mancal LA do Eixo de Engrenagem HS (2)|Hi</v>
      </c>
      <c r="Q410" s="33">
        <v>115</v>
      </c>
      <c r="R410" s="32" t="s">
        <v>49</v>
      </c>
      <c r="S410">
        <v>1</v>
      </c>
      <c r="T410" s="33" t="s">
        <v>736</v>
      </c>
      <c r="U410" s="10"/>
      <c r="V410" t="str">
        <f t="shared" si="6"/>
        <v>subattribute</v>
      </c>
      <c r="W410" t="str">
        <f>TRIM(INDEX(_xlfn.TEXTSPLIT(Table326[[#This Row],[attribute_name PT (rascunho)]],"|"), 1,1))</f>
        <v>Temperatura - Mancal LA do Eixo de Engrenagem HS (2)</v>
      </c>
      <c r="X410" t="str">
        <f>IFERROR(TRIM(INDEX(_xlfn.TEXTSPLIT(Table326[[#This Row],[attribute_name]],"|"), 1,2)), "")</f>
        <v>Hi</v>
      </c>
      <c r="Y410" t="b" cm="1">
        <f t="array" ref="Y410">IF(ISERROR(IF(Table326[[#This Row],[type]]="subattribute", VLOOKUP(Table326[[#This Row],[Template]]&amp;Table326[[#This Row],[parent_attribute]],_xlfn._xlws.FILTER(Table326[[#All],[concat]], Table326[[#All],[type]]="attribute"),1, FALSE), TRUE)), FALSE, TRUE)</f>
        <v>1</v>
      </c>
    </row>
    <row r="411" spans="1:25" ht="14.4" hidden="1">
      <c r="A411" t="str">
        <f>Table326[[#This Row],[Template]]&amp;Table326[[#This Row],[parent_attribute]]</f>
        <v>Compressor Centrífugo BásicoTemperatura - Mancal LA do Eixo de Engrenagem HS (2)</v>
      </c>
      <c r="B411" t="s">
        <v>2904</v>
      </c>
      <c r="C411" s="10" t="s">
        <v>2905</v>
      </c>
      <c r="D411" t="s">
        <v>2906</v>
      </c>
      <c r="E411" t="s">
        <v>3139</v>
      </c>
      <c r="F411" s="10" t="s">
        <v>2877</v>
      </c>
      <c r="I411" t="s">
        <v>1627</v>
      </c>
      <c r="J411" t="s">
        <v>646</v>
      </c>
      <c r="K411" t="str">
        <f>VLOOKUP(Table326[[#This Row],[attribute_name EN2]],'Tradução Atributos'!$A$1:$B$67,2,0)</f>
        <v>Temperatura - Mancal LA do Eixo de Engrenagem HS (2)</v>
      </c>
      <c r="L411" t="s">
        <v>2928</v>
      </c>
      <c r="M411" t="s">
        <v>2930</v>
      </c>
      <c r="N411" t="s">
        <v>994</v>
      </c>
      <c r="O411" t="s">
        <v>994</v>
      </c>
      <c r="P411" t="str">
        <f>_xlfn.CONCAT(Table326[[#This Row],[Equipamento]],Table326[[#This Row],[attribute_name]])</f>
        <v>FRADE-CAE-1350 (HP Compressor Trem 1)Temperatura - Mancal LA do Eixo de Engrenagem HS (2)|HiHi</v>
      </c>
      <c r="Q411" s="33">
        <v>120</v>
      </c>
      <c r="R411" s="32" t="s">
        <v>49</v>
      </c>
      <c r="S411">
        <v>1</v>
      </c>
      <c r="T411" s="33" t="s">
        <v>736</v>
      </c>
      <c r="U411" s="10"/>
      <c r="V411" t="str">
        <f t="shared" si="6"/>
        <v>subattribute</v>
      </c>
      <c r="W411" t="str">
        <f>TRIM(INDEX(_xlfn.TEXTSPLIT(Table326[[#This Row],[attribute_name PT (rascunho)]],"|"), 1,1))</f>
        <v>Temperatura - Mancal LA do Eixo de Engrenagem HS (2)</v>
      </c>
      <c r="X411" t="str">
        <f>IFERROR(TRIM(INDEX(_xlfn.TEXTSPLIT(Table326[[#This Row],[attribute_name]],"|"), 1,2)), "")</f>
        <v>HiHi</v>
      </c>
      <c r="Y411" t="b" cm="1">
        <f t="array" ref="Y411">IF(ISERROR(IF(Table326[[#This Row],[type]]="subattribute", VLOOKUP(Table326[[#This Row],[Template]]&amp;Table326[[#This Row],[parent_attribute]],_xlfn._xlws.FILTER(Table326[[#All],[concat]], Table326[[#All],[type]]="attribute"),1, FALSE), TRUE)), FALSE, TRUE)</f>
        <v>1</v>
      </c>
    </row>
    <row r="412" spans="1:25" ht="14.4" hidden="1">
      <c r="A412" t="str">
        <f>Table326[[#This Row],[Template]]&amp;Table326[[#This Row],[parent_attribute]]</f>
        <v>Compressor Centrífugo BásicoTemperatura - Mancal LA do Eixo de Engrenagem HS (2)</v>
      </c>
      <c r="B412" t="s">
        <v>2904</v>
      </c>
      <c r="C412" s="10" t="s">
        <v>2905</v>
      </c>
      <c r="D412" t="s">
        <v>2906</v>
      </c>
      <c r="E412" t="s">
        <v>3139</v>
      </c>
      <c r="F412" s="10" t="s">
        <v>2877</v>
      </c>
      <c r="I412" t="s">
        <v>1628</v>
      </c>
      <c r="J412" t="s">
        <v>646</v>
      </c>
      <c r="K412" t="str">
        <f>VLOOKUP(Table326[[#This Row],[attribute_name EN2]],'Tradução Atributos'!$A$1:$B$67,2,0)</f>
        <v>Temperatura - Mancal LA do Eixo de Engrenagem HS (2)</v>
      </c>
      <c r="L412" t="s">
        <v>2928</v>
      </c>
      <c r="M412" t="s">
        <v>2934</v>
      </c>
      <c r="N412" t="s">
        <v>996</v>
      </c>
      <c r="O412" t="s">
        <v>3079</v>
      </c>
      <c r="P412" t="str">
        <f>_xlfn.CONCAT(Table326[[#This Row],[Equipamento]],Table326[[#This Row],[attribute_name]])</f>
        <v>FRADE-CAE-1350 (HP Compressor Trem 1)Temperatura - Mancal LA do Eixo de Engrenagem HS (2)|Pre-alarm Hi</v>
      </c>
      <c r="Q412" s="33">
        <v>100</v>
      </c>
      <c r="R412" s="32" t="s">
        <v>49</v>
      </c>
      <c r="S412">
        <v>1</v>
      </c>
      <c r="T412" s="33" t="s">
        <v>736</v>
      </c>
      <c r="U412" s="10"/>
      <c r="V412" t="str">
        <f t="shared" si="6"/>
        <v>subattribute</v>
      </c>
      <c r="W412" t="str">
        <f>TRIM(INDEX(_xlfn.TEXTSPLIT(Table326[[#This Row],[attribute_name PT (rascunho)]],"|"), 1,1))</f>
        <v>Temperatura - Mancal LA do Eixo de Engrenagem HS (2)</v>
      </c>
      <c r="X412" t="str">
        <f>IFERROR(TRIM(INDEX(_xlfn.TEXTSPLIT(Table326[[#This Row],[attribute_name]],"|"), 1,2)), "")</f>
        <v>Pre-alarm Hi</v>
      </c>
      <c r="Y412" t="b" cm="1">
        <f t="array" ref="Y412">IF(ISERROR(IF(Table326[[#This Row],[type]]="subattribute", VLOOKUP(Table326[[#This Row],[Template]]&amp;Table326[[#This Row],[parent_attribute]],_xlfn._xlws.FILTER(Table326[[#All],[concat]], Table326[[#All],[type]]="attribute"),1, FALSE), TRUE)), FALSE, TRUE)</f>
        <v>1</v>
      </c>
    </row>
    <row r="413" spans="1:25" ht="14.4" hidden="1">
      <c r="A413" t="str">
        <f>Table326[[#This Row],[Template]]&amp;Table326[[#This Row],[parent_attribute]]</f>
        <v>Compressor Centrífugo BásicoTemperatura - Mancal LA do Eixo de Engrenagem LS (1)</v>
      </c>
      <c r="B413" t="s">
        <v>2904</v>
      </c>
      <c r="C413" s="10" t="s">
        <v>2905</v>
      </c>
      <c r="D413" t="s">
        <v>2906</v>
      </c>
      <c r="E413" t="s">
        <v>3139</v>
      </c>
      <c r="F413" s="10" t="s">
        <v>2877</v>
      </c>
      <c r="I413" s="12" t="s">
        <v>655</v>
      </c>
      <c r="J413" s="12" t="s">
        <v>655</v>
      </c>
      <c r="K413" t="str">
        <f>VLOOKUP(Table326[[#This Row],[attribute_name EN2]],'Tradução Atributos'!$A$1:$B$67,2,0)</f>
        <v>Temperatura - Mancal LA do Eixo de Engrenagem LS (1)</v>
      </c>
      <c r="M413" s="12"/>
      <c r="N413" t="s">
        <v>3080</v>
      </c>
      <c r="O413" t="s">
        <v>3080</v>
      </c>
      <c r="P413" t="str">
        <f>_xlfn.CONCAT(Table326[[#This Row],[Equipamento]],Table326[[#This Row],[attribute_name]])</f>
        <v>FRADE-CAE-1350 (HP Compressor Trem 1)Temperatura - Mancal LA do Eixo de Engrenagem LS (1)</v>
      </c>
      <c r="Q413" s="32" t="s">
        <v>3189</v>
      </c>
      <c r="R413" s="32" t="s">
        <v>49</v>
      </c>
      <c r="S413">
        <v>1</v>
      </c>
      <c r="T413" s="33" t="s">
        <v>474</v>
      </c>
      <c r="U413" s="10" t="s">
        <v>475</v>
      </c>
      <c r="V413" t="str">
        <f t="shared" si="6"/>
        <v>attribute</v>
      </c>
      <c r="W413" t="str">
        <f>TRIM(INDEX(_xlfn.TEXTSPLIT(Table326[[#This Row],[attribute_name PT (rascunho)]],"|"), 1,1))</f>
        <v>Temperatura - Mancal LA do Eixo de Engrenagem LS (1)</v>
      </c>
      <c r="X413" t="str">
        <f>IFERROR(TRIM(INDEX(_xlfn.TEXTSPLIT(Table326[[#This Row],[attribute_name]],"|"), 1,2)), "")</f>
        <v/>
      </c>
      <c r="Y413" t="b" cm="1">
        <f t="array" ref="Y413">IF(ISERROR(IF(Table326[[#This Row],[type]]="subattribute", VLOOKUP(Table326[[#This Row],[Template]]&amp;Table326[[#This Row],[parent_attribute]],_xlfn._xlws.FILTER(Table326[[#All],[concat]], Table326[[#All],[type]]="attribute"),1, FALSE), TRUE)), FALSE, TRUE)</f>
        <v>1</v>
      </c>
    </row>
    <row r="414" spans="1:25" ht="14.4" hidden="1">
      <c r="A414" t="str">
        <f>Table326[[#This Row],[Template]]&amp;Table326[[#This Row],[parent_attribute]]</f>
        <v>Compressor Centrífugo BásicoTemperatura - Mancal LA do Eixo de Engrenagem LS (1)</v>
      </c>
      <c r="B414" t="s">
        <v>2904</v>
      </c>
      <c r="C414" s="10" t="s">
        <v>2905</v>
      </c>
      <c r="D414" t="s">
        <v>2906</v>
      </c>
      <c r="E414" t="s">
        <v>3139</v>
      </c>
      <c r="F414" s="10" t="s">
        <v>2877</v>
      </c>
      <c r="I414" s="12" t="s">
        <v>1638</v>
      </c>
      <c r="J414" s="12" t="s">
        <v>655</v>
      </c>
      <c r="K414" t="str">
        <f>VLOOKUP(Table326[[#This Row],[attribute_name EN2]],'Tradução Atributos'!$A$1:$B$67,2,0)</f>
        <v>Temperatura - Mancal LA do Eixo de Engrenagem LS (1)</v>
      </c>
      <c r="L414" t="s">
        <v>2928</v>
      </c>
      <c r="M414" s="12" t="s">
        <v>2929</v>
      </c>
      <c r="N414" t="s">
        <v>1013</v>
      </c>
      <c r="O414" t="s">
        <v>1013</v>
      </c>
      <c r="P414" t="str">
        <f>_xlfn.CONCAT(Table326[[#This Row],[Equipamento]],Table326[[#This Row],[attribute_name]])</f>
        <v>FRADE-CAE-1350 (HP Compressor Trem 1)Temperatura - Mancal LA do Eixo de Engrenagem LS (1)|Hi</v>
      </c>
      <c r="Q414" s="32">
        <v>80</v>
      </c>
      <c r="R414" s="32" t="s">
        <v>49</v>
      </c>
      <c r="S414">
        <v>1</v>
      </c>
      <c r="T414" s="33" t="s">
        <v>736</v>
      </c>
      <c r="U414" s="10"/>
      <c r="V414" t="str">
        <f t="shared" si="6"/>
        <v>subattribute</v>
      </c>
      <c r="W414" t="str">
        <f>TRIM(INDEX(_xlfn.TEXTSPLIT(Table326[[#This Row],[attribute_name PT (rascunho)]],"|"), 1,1))</f>
        <v>Temperatura - Mancal LA do Eixo de Engrenagem LS (1)</v>
      </c>
      <c r="X414" t="str">
        <f>IFERROR(TRIM(INDEX(_xlfn.TEXTSPLIT(Table326[[#This Row],[attribute_name]],"|"), 1,2)), "")</f>
        <v>Hi</v>
      </c>
      <c r="Y414" t="b" cm="1">
        <f t="array" ref="Y414">IF(ISERROR(IF(Table326[[#This Row],[type]]="subattribute", VLOOKUP(Table326[[#This Row],[Template]]&amp;Table326[[#This Row],[parent_attribute]],_xlfn._xlws.FILTER(Table326[[#All],[concat]], Table326[[#All],[type]]="attribute"),1, FALSE), TRUE)), FALSE, TRUE)</f>
        <v>1</v>
      </c>
    </row>
    <row r="415" spans="1:25" ht="14.4" hidden="1">
      <c r="A415" t="str">
        <f>Table326[[#This Row],[Template]]&amp;Table326[[#This Row],[parent_attribute]]</f>
        <v>Compressor Centrífugo BásicoTemperatura - Mancal LA do Eixo de Engrenagem LS (1)</v>
      </c>
      <c r="B415" t="s">
        <v>2904</v>
      </c>
      <c r="C415" s="10" t="s">
        <v>2905</v>
      </c>
      <c r="D415" t="s">
        <v>2906</v>
      </c>
      <c r="E415" t="s">
        <v>3139</v>
      </c>
      <c r="F415" s="10" t="s">
        <v>2877</v>
      </c>
      <c r="I415" s="12" t="s">
        <v>1639</v>
      </c>
      <c r="J415" s="12" t="s">
        <v>655</v>
      </c>
      <c r="K415" t="str">
        <f>VLOOKUP(Table326[[#This Row],[attribute_name EN2]],'Tradução Atributos'!$A$1:$B$67,2,0)</f>
        <v>Temperatura - Mancal LA do Eixo de Engrenagem LS (1)</v>
      </c>
      <c r="L415" t="s">
        <v>2928</v>
      </c>
      <c r="M415" s="12" t="s">
        <v>2930</v>
      </c>
      <c r="N415" t="s">
        <v>1015</v>
      </c>
      <c r="O415" t="s">
        <v>1015</v>
      </c>
      <c r="P415" t="str">
        <f>_xlfn.CONCAT(Table326[[#This Row],[Equipamento]],Table326[[#This Row],[attribute_name]])</f>
        <v>FRADE-CAE-1350 (HP Compressor Trem 1)Temperatura - Mancal LA do Eixo de Engrenagem LS (1)|HiHi</v>
      </c>
      <c r="Q415">
        <v>85</v>
      </c>
      <c r="R415" s="32" t="s">
        <v>49</v>
      </c>
      <c r="S415">
        <v>1</v>
      </c>
      <c r="T415" s="33" t="s">
        <v>736</v>
      </c>
      <c r="U415" s="10"/>
      <c r="V415" t="str">
        <f t="shared" si="6"/>
        <v>subattribute</v>
      </c>
      <c r="W415" t="str">
        <f>TRIM(INDEX(_xlfn.TEXTSPLIT(Table326[[#This Row],[attribute_name PT (rascunho)]],"|"), 1,1))</f>
        <v>Temperatura - Mancal LA do Eixo de Engrenagem LS (1)</v>
      </c>
      <c r="X415" t="str">
        <f>IFERROR(TRIM(INDEX(_xlfn.TEXTSPLIT(Table326[[#This Row],[attribute_name]],"|"), 1,2)), "")</f>
        <v>HiHi</v>
      </c>
      <c r="Y415" t="b" cm="1">
        <f t="array" ref="Y415">IF(ISERROR(IF(Table326[[#This Row],[type]]="subattribute", VLOOKUP(Table326[[#This Row],[Template]]&amp;Table326[[#This Row],[parent_attribute]],_xlfn._xlws.FILTER(Table326[[#All],[concat]], Table326[[#All],[type]]="attribute"),1, FALSE), TRUE)), FALSE, TRUE)</f>
        <v>1</v>
      </c>
    </row>
    <row r="416" spans="1:25" ht="14.4" hidden="1">
      <c r="A416" t="str">
        <f>Table326[[#This Row],[Template]]&amp;Table326[[#This Row],[parent_attribute]]</f>
        <v>Compressor Centrífugo BásicoTemperatura - Mancal LA do Eixo de Engrenagem LS (1)</v>
      </c>
      <c r="B416" t="s">
        <v>2904</v>
      </c>
      <c r="C416" s="10" t="s">
        <v>2905</v>
      </c>
      <c r="D416" t="s">
        <v>2906</v>
      </c>
      <c r="E416" t="s">
        <v>3139</v>
      </c>
      <c r="F416" s="10" t="s">
        <v>2877</v>
      </c>
      <c r="I416" s="12" t="s">
        <v>1640</v>
      </c>
      <c r="J416" s="12" t="s">
        <v>655</v>
      </c>
      <c r="K416" t="str">
        <f>VLOOKUP(Table326[[#This Row],[attribute_name EN2]],'Tradução Atributos'!$A$1:$B$67,2,0)</f>
        <v>Temperatura - Mancal LA do Eixo de Engrenagem LS (1)</v>
      </c>
      <c r="L416" t="s">
        <v>2928</v>
      </c>
      <c r="M416" s="12" t="s">
        <v>2934</v>
      </c>
      <c r="N416" t="s">
        <v>1017</v>
      </c>
      <c r="O416" t="s">
        <v>3081</v>
      </c>
      <c r="P416" t="str">
        <f>_xlfn.CONCAT(Table326[[#This Row],[Equipamento]],Table326[[#This Row],[attribute_name]])</f>
        <v>FRADE-CAE-1350 (HP Compressor Trem 1)Temperatura - Mancal LA do Eixo de Engrenagem LS (1)|Pre-alarm Hi</v>
      </c>
      <c r="Q416" s="10">
        <v>78</v>
      </c>
      <c r="R416" s="32" t="s">
        <v>49</v>
      </c>
      <c r="S416">
        <v>1</v>
      </c>
      <c r="T416" s="33" t="s">
        <v>736</v>
      </c>
      <c r="U416" s="10"/>
      <c r="V416" t="str">
        <f t="shared" si="6"/>
        <v>subattribute</v>
      </c>
      <c r="W416" t="str">
        <f>TRIM(INDEX(_xlfn.TEXTSPLIT(Table326[[#This Row],[attribute_name PT (rascunho)]],"|"), 1,1))</f>
        <v>Temperatura - Mancal LA do Eixo de Engrenagem LS (1)</v>
      </c>
      <c r="X416" t="str">
        <f>IFERROR(TRIM(INDEX(_xlfn.TEXTSPLIT(Table326[[#This Row],[attribute_name]],"|"), 1,2)), "")</f>
        <v>Pre-alarm Hi</v>
      </c>
      <c r="Y416" t="b" cm="1">
        <f t="array" ref="Y416">IF(ISERROR(IF(Table326[[#This Row],[type]]="subattribute", VLOOKUP(Table326[[#This Row],[Template]]&amp;Table326[[#This Row],[parent_attribute]],_xlfn._xlws.FILTER(Table326[[#All],[concat]], Table326[[#All],[type]]="attribute"),1, FALSE), TRUE)), FALSE, TRUE)</f>
        <v>1</v>
      </c>
    </row>
    <row r="417" spans="1:25" ht="14.4" hidden="1">
      <c r="A417" t="str">
        <f>Table326[[#This Row],[Template]]&amp;Table326[[#This Row],[parent_attribute]]</f>
        <v>Compressor Centrífugo BásicoTemperatura - Mancal LA do Eixo de Engrenagem LS (2)</v>
      </c>
      <c r="B417" t="s">
        <v>2904</v>
      </c>
      <c r="C417" s="10" t="s">
        <v>2905</v>
      </c>
      <c r="D417" t="s">
        <v>2906</v>
      </c>
      <c r="E417" t="s">
        <v>3139</v>
      </c>
      <c r="F417" s="10" t="s">
        <v>2877</v>
      </c>
      <c r="I417" s="12" t="s">
        <v>658</v>
      </c>
      <c r="J417" s="12" t="s">
        <v>658</v>
      </c>
      <c r="K417" t="str">
        <f>VLOOKUP(Table326[[#This Row],[attribute_name EN2]],'Tradução Atributos'!$A$1:$B$67,2,0)</f>
        <v>Temperatura - Mancal LA do Eixo de Engrenagem LS (2)</v>
      </c>
      <c r="M417" s="12"/>
      <c r="N417" t="s">
        <v>3082</v>
      </c>
      <c r="O417" t="s">
        <v>3082</v>
      </c>
      <c r="P417" t="str">
        <f>_xlfn.CONCAT(Table326[[#This Row],[Equipamento]],Table326[[#This Row],[attribute_name]])</f>
        <v>FRADE-CAE-1350 (HP Compressor Trem 1)Temperatura - Mancal LA do Eixo de Engrenagem LS (2)</v>
      </c>
      <c r="Q417" s="32" t="s">
        <v>3190</v>
      </c>
      <c r="R417" s="32" t="s">
        <v>49</v>
      </c>
      <c r="S417">
        <v>1</v>
      </c>
      <c r="T417" s="33" t="s">
        <v>474</v>
      </c>
      <c r="U417" s="33" t="s">
        <v>475</v>
      </c>
      <c r="V417" t="str">
        <f t="shared" si="6"/>
        <v>attribute</v>
      </c>
      <c r="W417" t="str">
        <f>TRIM(INDEX(_xlfn.TEXTSPLIT(Table326[[#This Row],[attribute_name PT (rascunho)]],"|"), 1,1))</f>
        <v>Temperatura - Mancal LA do Eixo de Engrenagem LS (2)</v>
      </c>
      <c r="X417" t="str">
        <f>IFERROR(TRIM(INDEX(_xlfn.TEXTSPLIT(Table326[[#This Row],[attribute_name]],"|"), 1,2)), "")</f>
        <v/>
      </c>
      <c r="Y417" t="b" cm="1">
        <f t="array" ref="Y417">IF(ISERROR(IF(Table326[[#This Row],[type]]="subattribute", VLOOKUP(Table326[[#This Row],[Template]]&amp;Table326[[#This Row],[parent_attribute]],_xlfn._xlws.FILTER(Table326[[#All],[concat]], Table326[[#All],[type]]="attribute"),1, FALSE), TRUE)), FALSE, TRUE)</f>
        <v>1</v>
      </c>
    </row>
    <row r="418" spans="1:25" ht="14.4" hidden="1">
      <c r="A418" t="str">
        <f>Table326[[#This Row],[Template]]&amp;Table326[[#This Row],[parent_attribute]]</f>
        <v>Compressor Centrífugo BásicoTemperatura - Mancal LA do Eixo de Engrenagem LS (2)</v>
      </c>
      <c r="B418" t="s">
        <v>2904</v>
      </c>
      <c r="C418" s="10" t="s">
        <v>2905</v>
      </c>
      <c r="D418" t="s">
        <v>2906</v>
      </c>
      <c r="E418" t="s">
        <v>3139</v>
      </c>
      <c r="F418" s="10" t="s">
        <v>2877</v>
      </c>
      <c r="I418" s="12" t="s">
        <v>1642</v>
      </c>
      <c r="J418" s="12" t="s">
        <v>658</v>
      </c>
      <c r="K418" t="str">
        <f>VLOOKUP(Table326[[#This Row],[attribute_name EN2]],'Tradução Atributos'!$A$1:$B$67,2,0)</f>
        <v>Temperatura - Mancal LA do Eixo de Engrenagem LS (2)</v>
      </c>
      <c r="L418" t="s">
        <v>2928</v>
      </c>
      <c r="M418" s="12" t="s">
        <v>2929</v>
      </c>
      <c r="N418" t="s">
        <v>1019</v>
      </c>
      <c r="O418" t="s">
        <v>1019</v>
      </c>
      <c r="P418" t="str">
        <f>_xlfn.CONCAT(Table326[[#This Row],[Equipamento]],Table326[[#This Row],[attribute_name]])</f>
        <v>FRADE-CAE-1350 (HP Compressor Trem 1)Temperatura - Mancal LA do Eixo de Engrenagem LS (2)|Hi</v>
      </c>
      <c r="Q418" s="32">
        <v>80</v>
      </c>
      <c r="R418" s="32" t="s">
        <v>49</v>
      </c>
      <c r="S418">
        <v>1</v>
      </c>
      <c r="T418" s="33" t="s">
        <v>736</v>
      </c>
      <c r="U418" s="10"/>
      <c r="V418" t="str">
        <f t="shared" si="6"/>
        <v>subattribute</v>
      </c>
      <c r="W418" t="str">
        <f>TRIM(INDEX(_xlfn.TEXTSPLIT(Table326[[#This Row],[attribute_name PT (rascunho)]],"|"), 1,1))</f>
        <v>Temperatura - Mancal LA do Eixo de Engrenagem LS (2)</v>
      </c>
      <c r="X418" t="str">
        <f>IFERROR(TRIM(INDEX(_xlfn.TEXTSPLIT(Table326[[#This Row],[attribute_name]],"|"), 1,2)), "")</f>
        <v>Hi</v>
      </c>
      <c r="Y418" t="b" cm="1">
        <f t="array" ref="Y418">IF(ISERROR(IF(Table326[[#This Row],[type]]="subattribute", VLOOKUP(Table326[[#This Row],[Template]]&amp;Table326[[#This Row],[parent_attribute]],_xlfn._xlws.FILTER(Table326[[#All],[concat]], Table326[[#All],[type]]="attribute"),1, FALSE), TRUE)), FALSE, TRUE)</f>
        <v>1</v>
      </c>
    </row>
    <row r="419" spans="1:25" ht="14.4" hidden="1">
      <c r="A419" t="str">
        <f>Table326[[#This Row],[Template]]&amp;Table326[[#This Row],[parent_attribute]]</f>
        <v>Compressor Centrífugo BásicoTemperatura - Mancal LA do Eixo de Engrenagem LS (2)</v>
      </c>
      <c r="B419" t="s">
        <v>2904</v>
      </c>
      <c r="C419" s="10" t="s">
        <v>2905</v>
      </c>
      <c r="D419" t="s">
        <v>2906</v>
      </c>
      <c r="E419" t="s">
        <v>3139</v>
      </c>
      <c r="F419" s="10" t="s">
        <v>2877</v>
      </c>
      <c r="I419" s="12" t="s">
        <v>1643</v>
      </c>
      <c r="J419" s="12" t="s">
        <v>658</v>
      </c>
      <c r="K419" t="str">
        <f>VLOOKUP(Table326[[#This Row],[attribute_name EN2]],'Tradução Atributos'!$A$1:$B$67,2,0)</f>
        <v>Temperatura - Mancal LA do Eixo de Engrenagem LS (2)</v>
      </c>
      <c r="L419" t="s">
        <v>2928</v>
      </c>
      <c r="M419" s="12" t="s">
        <v>2930</v>
      </c>
      <c r="N419" t="s">
        <v>1021</v>
      </c>
      <c r="O419" t="s">
        <v>1021</v>
      </c>
      <c r="P419" t="str">
        <f>_xlfn.CONCAT(Table326[[#This Row],[Equipamento]],Table326[[#This Row],[attribute_name]])</f>
        <v>FRADE-CAE-1350 (HP Compressor Trem 1)Temperatura - Mancal LA do Eixo de Engrenagem LS (2)|HiHi</v>
      </c>
      <c r="Q419" s="32">
        <v>85</v>
      </c>
      <c r="R419" s="32" t="s">
        <v>49</v>
      </c>
      <c r="S419">
        <v>1</v>
      </c>
      <c r="T419" s="33" t="s">
        <v>736</v>
      </c>
      <c r="U419" s="10"/>
      <c r="V419" t="str">
        <f t="shared" si="6"/>
        <v>subattribute</v>
      </c>
      <c r="W419" t="str">
        <f>TRIM(INDEX(_xlfn.TEXTSPLIT(Table326[[#This Row],[attribute_name PT (rascunho)]],"|"), 1,1))</f>
        <v>Temperatura - Mancal LA do Eixo de Engrenagem LS (2)</v>
      </c>
      <c r="X419" t="str">
        <f>IFERROR(TRIM(INDEX(_xlfn.TEXTSPLIT(Table326[[#This Row],[attribute_name]],"|"), 1,2)), "")</f>
        <v>HiHi</v>
      </c>
      <c r="Y419" t="b" cm="1">
        <f t="array" ref="Y419">IF(ISERROR(IF(Table326[[#This Row],[type]]="subattribute", VLOOKUP(Table326[[#This Row],[Template]]&amp;Table326[[#This Row],[parent_attribute]],_xlfn._xlws.FILTER(Table326[[#All],[concat]], Table326[[#All],[type]]="attribute"),1, FALSE), TRUE)), FALSE, TRUE)</f>
        <v>1</v>
      </c>
    </row>
    <row r="420" spans="1:25" ht="14.4" hidden="1">
      <c r="A420" t="str">
        <f>Table326[[#This Row],[Template]]&amp;Table326[[#This Row],[parent_attribute]]</f>
        <v>Compressor Centrífugo BásicoTemperatura - Mancal LA do Eixo de Engrenagem LS (2)</v>
      </c>
      <c r="B420" t="s">
        <v>2904</v>
      </c>
      <c r="C420" s="10" t="s">
        <v>2905</v>
      </c>
      <c r="D420" t="s">
        <v>2906</v>
      </c>
      <c r="E420" t="s">
        <v>3139</v>
      </c>
      <c r="F420" s="10" t="s">
        <v>2877</v>
      </c>
      <c r="I420" s="12" t="s">
        <v>1644</v>
      </c>
      <c r="J420" s="12" t="s">
        <v>658</v>
      </c>
      <c r="K420" t="str">
        <f>VLOOKUP(Table326[[#This Row],[attribute_name EN2]],'Tradução Atributos'!$A$1:$B$67,2,0)</f>
        <v>Temperatura - Mancal LA do Eixo de Engrenagem LS (2)</v>
      </c>
      <c r="L420" t="s">
        <v>2928</v>
      </c>
      <c r="M420" s="12" t="s">
        <v>2934</v>
      </c>
      <c r="N420" t="s">
        <v>1023</v>
      </c>
      <c r="O420" t="s">
        <v>3083</v>
      </c>
      <c r="P420" t="str">
        <f>_xlfn.CONCAT(Table326[[#This Row],[Equipamento]],Table326[[#This Row],[attribute_name]])</f>
        <v>FRADE-CAE-1350 (HP Compressor Trem 1)Temperatura - Mancal LA do Eixo de Engrenagem LS (2)|Pre-alarm Hi</v>
      </c>
      <c r="Q420" s="33">
        <v>78</v>
      </c>
      <c r="R420" s="32" t="s">
        <v>49</v>
      </c>
      <c r="S420">
        <v>1</v>
      </c>
      <c r="T420" s="33" t="s">
        <v>736</v>
      </c>
      <c r="U420" s="10"/>
      <c r="V420" t="str">
        <f t="shared" si="6"/>
        <v>subattribute</v>
      </c>
      <c r="W420" t="str">
        <f>TRIM(INDEX(_xlfn.TEXTSPLIT(Table326[[#This Row],[attribute_name PT (rascunho)]],"|"), 1,1))</f>
        <v>Temperatura - Mancal LA do Eixo de Engrenagem LS (2)</v>
      </c>
      <c r="X420" t="str">
        <f>IFERROR(TRIM(INDEX(_xlfn.TEXTSPLIT(Table326[[#This Row],[attribute_name]],"|"), 1,2)), "")</f>
        <v>Pre-alarm Hi</v>
      </c>
      <c r="Y420" t="b" cm="1">
        <f t="array" ref="Y420">IF(ISERROR(IF(Table326[[#This Row],[type]]="subattribute", VLOOKUP(Table326[[#This Row],[Template]]&amp;Table326[[#This Row],[parent_attribute]],_xlfn._xlws.FILTER(Table326[[#All],[concat]], Table326[[#All],[type]]="attribute"),1, FALSE), TRUE)), FALSE, TRUE)</f>
        <v>1</v>
      </c>
    </row>
    <row r="421" spans="1:25" ht="14.4" hidden="1">
      <c r="A421" t="str">
        <f>Table326[[#This Row],[Template]]&amp;Table326[[#This Row],[parent_attribute]]</f>
        <v>Compressor Centrífugo BásicoTemperatura - Mancal LOA do Eixo de Engrenagem HS (1)</v>
      </c>
      <c r="B421" t="s">
        <v>2904</v>
      </c>
      <c r="C421" s="10" t="s">
        <v>2905</v>
      </c>
      <c r="D421" t="s">
        <v>2906</v>
      </c>
      <c r="E421" t="s">
        <v>3139</v>
      </c>
      <c r="F421" s="10" t="s">
        <v>2877</v>
      </c>
      <c r="I421" t="s">
        <v>649</v>
      </c>
      <c r="J421" t="s">
        <v>649</v>
      </c>
      <c r="K421" t="str">
        <f>VLOOKUP(Table326[[#This Row],[attribute_name EN2]],'Tradução Atributos'!$A$1:$B$67,2,0)</f>
        <v>Temperatura - Mancal LOA do Eixo de Engrenagem HS (1)</v>
      </c>
      <c r="N421" t="s">
        <v>3084</v>
      </c>
      <c r="O421" t="s">
        <v>3084</v>
      </c>
      <c r="P421" t="str">
        <f>_xlfn.CONCAT(Table326[[#This Row],[Equipamento]],Table326[[#This Row],[attribute_name]])</f>
        <v>FRADE-CAE-1350 (HP Compressor Trem 1)Temperatura - Mancal LOA do Eixo de Engrenagem HS (1)</v>
      </c>
      <c r="Q421" s="33" t="s">
        <v>3191</v>
      </c>
      <c r="R421" s="32" t="s">
        <v>49</v>
      </c>
      <c r="S421">
        <v>1</v>
      </c>
      <c r="T421" s="33" t="s">
        <v>474</v>
      </c>
      <c r="U421" s="10" t="s">
        <v>475</v>
      </c>
      <c r="V421" t="str">
        <f t="shared" si="6"/>
        <v>attribute</v>
      </c>
      <c r="W421" t="str">
        <f>TRIM(INDEX(_xlfn.TEXTSPLIT(Table326[[#This Row],[attribute_name PT (rascunho)]],"|"), 1,1))</f>
        <v>Temperatura - Mancal LOA do Eixo de Engrenagem HS (1)</v>
      </c>
      <c r="X421" t="str">
        <f>IFERROR(TRIM(INDEX(_xlfn.TEXTSPLIT(Table326[[#This Row],[attribute_name]],"|"), 1,2)), "")</f>
        <v/>
      </c>
      <c r="Y421" t="b" cm="1">
        <f t="array" ref="Y421">IF(ISERROR(IF(Table326[[#This Row],[type]]="subattribute", VLOOKUP(Table326[[#This Row],[Template]]&amp;Table326[[#This Row],[parent_attribute]],_xlfn._xlws.FILTER(Table326[[#All],[concat]], Table326[[#All],[type]]="attribute"),1, FALSE), TRUE)), FALSE, TRUE)</f>
        <v>1</v>
      </c>
    </row>
    <row r="422" spans="1:25" ht="14.4" hidden="1" customHeight="1">
      <c r="A422" t="str">
        <f>Table326[[#This Row],[Template]]&amp;Table326[[#This Row],[parent_attribute]]</f>
        <v>Compressor Centrífugo BásicoTemperatura - Mancal LOA do Eixo de Engrenagem HS (1)</v>
      </c>
      <c r="B422" t="s">
        <v>2904</v>
      </c>
      <c r="C422" s="10" t="s">
        <v>2905</v>
      </c>
      <c r="D422" t="s">
        <v>2906</v>
      </c>
      <c r="E422" t="s">
        <v>3139</v>
      </c>
      <c r="F422" s="10" t="s">
        <v>2877</v>
      </c>
      <c r="I422" t="s">
        <v>1630</v>
      </c>
      <c r="J422" t="s">
        <v>649</v>
      </c>
      <c r="K422" t="str">
        <f>VLOOKUP(Table326[[#This Row],[attribute_name EN2]],'Tradução Atributos'!$A$1:$B$67,2,0)</f>
        <v>Temperatura - Mancal LOA do Eixo de Engrenagem HS (1)</v>
      </c>
      <c r="L422" t="s">
        <v>2928</v>
      </c>
      <c r="M422" t="s">
        <v>2929</v>
      </c>
      <c r="N422" t="s">
        <v>998</v>
      </c>
      <c r="O422" t="s">
        <v>998</v>
      </c>
      <c r="P422" t="str">
        <f>_xlfn.CONCAT(Table326[[#This Row],[Equipamento]],Table326[[#This Row],[attribute_name]])</f>
        <v>FRADE-CAE-1350 (HP Compressor Trem 1)Temperatura - Mancal LOA do Eixo de Engrenagem HS (1)|Hi</v>
      </c>
      <c r="Q422" s="33">
        <v>115</v>
      </c>
      <c r="R422" s="32" t="s">
        <v>49</v>
      </c>
      <c r="S422">
        <v>1</v>
      </c>
      <c r="T422" s="33" t="s">
        <v>736</v>
      </c>
      <c r="U422" s="10"/>
      <c r="V422" t="str">
        <f t="shared" si="6"/>
        <v>subattribute</v>
      </c>
      <c r="W422" t="str">
        <f>TRIM(INDEX(_xlfn.TEXTSPLIT(Table326[[#This Row],[attribute_name PT (rascunho)]],"|"), 1,1))</f>
        <v>Temperatura - Mancal LOA do Eixo de Engrenagem HS (1)</v>
      </c>
      <c r="X422" t="str">
        <f>IFERROR(TRIM(INDEX(_xlfn.TEXTSPLIT(Table326[[#This Row],[attribute_name]],"|"), 1,2)), "")</f>
        <v>Hi</v>
      </c>
      <c r="Y422" t="b" cm="1">
        <f t="array" ref="Y422">IF(ISERROR(IF(Table326[[#This Row],[type]]="subattribute", VLOOKUP(Table326[[#This Row],[Template]]&amp;Table326[[#This Row],[parent_attribute]],_xlfn._xlws.FILTER(Table326[[#All],[concat]], Table326[[#All],[type]]="attribute"),1, FALSE), TRUE)), FALSE, TRUE)</f>
        <v>1</v>
      </c>
    </row>
    <row r="423" spans="1:25" ht="14.4" hidden="1" customHeight="1">
      <c r="A423" t="str">
        <f>Table326[[#This Row],[Template]]&amp;Table326[[#This Row],[parent_attribute]]</f>
        <v>Compressor Centrífugo BásicoTemperatura - Mancal LOA do Eixo de Engrenagem HS (1)</v>
      </c>
      <c r="B423" t="s">
        <v>2904</v>
      </c>
      <c r="C423" s="10" t="s">
        <v>2905</v>
      </c>
      <c r="D423" t="s">
        <v>2906</v>
      </c>
      <c r="E423" t="s">
        <v>3139</v>
      </c>
      <c r="F423" s="10" t="s">
        <v>2877</v>
      </c>
      <c r="I423" t="s">
        <v>1631</v>
      </c>
      <c r="J423" t="s">
        <v>649</v>
      </c>
      <c r="K423" t="str">
        <f>VLOOKUP(Table326[[#This Row],[attribute_name EN2]],'Tradução Atributos'!$A$1:$B$67,2,0)</f>
        <v>Temperatura - Mancal LOA do Eixo de Engrenagem HS (1)</v>
      </c>
      <c r="L423" t="s">
        <v>2928</v>
      </c>
      <c r="M423" t="s">
        <v>2930</v>
      </c>
      <c r="N423" t="s">
        <v>1000</v>
      </c>
      <c r="O423" t="s">
        <v>1000</v>
      </c>
      <c r="P423" t="str">
        <f>_xlfn.CONCAT(Table326[[#This Row],[Equipamento]],Table326[[#This Row],[attribute_name]])</f>
        <v>FRADE-CAE-1350 (HP Compressor Trem 1)Temperatura - Mancal LOA do Eixo de Engrenagem HS (1)|HiHi</v>
      </c>
      <c r="Q423" s="10">
        <v>120</v>
      </c>
      <c r="R423" s="32" t="s">
        <v>49</v>
      </c>
      <c r="S423">
        <v>1</v>
      </c>
      <c r="T423" s="33" t="s">
        <v>736</v>
      </c>
      <c r="U423" s="10"/>
      <c r="V423" t="str">
        <f t="shared" si="6"/>
        <v>subattribute</v>
      </c>
      <c r="W423" t="str">
        <f>TRIM(INDEX(_xlfn.TEXTSPLIT(Table326[[#This Row],[attribute_name PT (rascunho)]],"|"), 1,1))</f>
        <v>Temperatura - Mancal LOA do Eixo de Engrenagem HS (1)</v>
      </c>
      <c r="X423" t="str">
        <f>IFERROR(TRIM(INDEX(_xlfn.TEXTSPLIT(Table326[[#This Row],[attribute_name]],"|"), 1,2)), "")</f>
        <v>HiHi</v>
      </c>
      <c r="Y423" t="b" cm="1">
        <f t="array" ref="Y423">IF(ISERROR(IF(Table326[[#This Row],[type]]="subattribute", VLOOKUP(Table326[[#This Row],[Template]]&amp;Table326[[#This Row],[parent_attribute]],_xlfn._xlws.FILTER(Table326[[#All],[concat]], Table326[[#All],[type]]="attribute"),1, FALSE), TRUE)), FALSE, TRUE)</f>
        <v>1</v>
      </c>
    </row>
    <row r="424" spans="1:25" ht="14.4" hidden="1" customHeight="1">
      <c r="A424" t="str">
        <f>Table326[[#This Row],[Template]]&amp;Table326[[#This Row],[parent_attribute]]</f>
        <v>Compressor Centrífugo BásicoTemperatura - Mancal LOA do Eixo de Engrenagem HS (1)</v>
      </c>
      <c r="B424" t="s">
        <v>2904</v>
      </c>
      <c r="C424" s="10" t="s">
        <v>2905</v>
      </c>
      <c r="D424" t="s">
        <v>2906</v>
      </c>
      <c r="E424" t="s">
        <v>3139</v>
      </c>
      <c r="F424" s="10" t="s">
        <v>2877</v>
      </c>
      <c r="I424" t="s">
        <v>1632</v>
      </c>
      <c r="J424" t="s">
        <v>649</v>
      </c>
      <c r="K424" t="str">
        <f>VLOOKUP(Table326[[#This Row],[attribute_name EN2]],'Tradução Atributos'!$A$1:$B$67,2,0)</f>
        <v>Temperatura - Mancal LOA do Eixo de Engrenagem HS (1)</v>
      </c>
      <c r="L424" t="s">
        <v>2928</v>
      </c>
      <c r="M424" t="s">
        <v>2934</v>
      </c>
      <c r="N424" t="s">
        <v>1003</v>
      </c>
      <c r="O424" t="s">
        <v>3085</v>
      </c>
      <c r="P424" t="str">
        <f>_xlfn.CONCAT(Table326[[#This Row],[Equipamento]],Table326[[#This Row],[attribute_name]])</f>
        <v>FRADE-CAE-1350 (HP Compressor Trem 1)Temperatura - Mancal LOA do Eixo de Engrenagem HS (1)|Pre-alarm Hi</v>
      </c>
      <c r="Q424" s="33">
        <v>100</v>
      </c>
      <c r="R424" s="32" t="s">
        <v>49</v>
      </c>
      <c r="S424">
        <v>1</v>
      </c>
      <c r="T424" s="33" t="s">
        <v>736</v>
      </c>
      <c r="U424" s="10"/>
      <c r="V424" t="str">
        <f t="shared" si="6"/>
        <v>subattribute</v>
      </c>
      <c r="W424" t="str">
        <f>TRIM(INDEX(_xlfn.TEXTSPLIT(Table326[[#This Row],[attribute_name PT (rascunho)]],"|"), 1,1))</f>
        <v>Temperatura - Mancal LOA do Eixo de Engrenagem HS (1)</v>
      </c>
      <c r="X424" t="str">
        <f>IFERROR(TRIM(INDEX(_xlfn.TEXTSPLIT(Table326[[#This Row],[attribute_name]],"|"), 1,2)), "")</f>
        <v>Pre-alarm Hi</v>
      </c>
      <c r="Y424" t="b" cm="1">
        <f t="array" ref="Y424">IF(ISERROR(IF(Table326[[#This Row],[type]]="subattribute", VLOOKUP(Table326[[#This Row],[Template]]&amp;Table326[[#This Row],[parent_attribute]],_xlfn._xlws.FILTER(Table326[[#All],[concat]], Table326[[#All],[type]]="attribute"),1, FALSE), TRUE)), FALSE, TRUE)</f>
        <v>1</v>
      </c>
    </row>
    <row r="425" spans="1:25" ht="14.4" hidden="1" customHeight="1">
      <c r="A425" t="str">
        <f>Table326[[#This Row],[Template]]&amp;Table326[[#This Row],[parent_attribute]]</f>
        <v>Compressor Centrífugo BásicoTemperatura - Mancal LOA do Eixo de Engrenagem HS (2)</v>
      </c>
      <c r="B425" t="s">
        <v>2904</v>
      </c>
      <c r="C425" s="10" t="s">
        <v>2905</v>
      </c>
      <c r="D425" t="s">
        <v>2906</v>
      </c>
      <c r="E425" t="s">
        <v>3139</v>
      </c>
      <c r="F425" s="10" t="s">
        <v>2877</v>
      </c>
      <c r="I425" t="s">
        <v>652</v>
      </c>
      <c r="J425" t="s">
        <v>652</v>
      </c>
      <c r="K425" t="str">
        <f>VLOOKUP(Table326[[#This Row],[attribute_name EN2]],'Tradução Atributos'!$A$1:$B$67,2,0)</f>
        <v>Temperatura - Mancal LOA do Eixo de Engrenagem HS (2)</v>
      </c>
      <c r="N425" t="s">
        <v>3086</v>
      </c>
      <c r="O425" t="s">
        <v>3086</v>
      </c>
      <c r="P425" t="str">
        <f>_xlfn.CONCAT(Table326[[#This Row],[Equipamento]],Table326[[#This Row],[attribute_name]])</f>
        <v>FRADE-CAE-1350 (HP Compressor Trem 1)Temperatura - Mancal LOA do Eixo de Engrenagem HS (2)</v>
      </c>
      <c r="Q425" s="33" t="s">
        <v>3192</v>
      </c>
      <c r="R425" s="32" t="s">
        <v>49</v>
      </c>
      <c r="S425">
        <v>1</v>
      </c>
      <c r="T425" s="33" t="s">
        <v>474</v>
      </c>
      <c r="U425" s="10" t="s">
        <v>475</v>
      </c>
      <c r="V425" t="str">
        <f t="shared" si="6"/>
        <v>attribute</v>
      </c>
      <c r="W425" t="str">
        <f>TRIM(INDEX(_xlfn.TEXTSPLIT(Table326[[#This Row],[attribute_name PT (rascunho)]],"|"), 1,1))</f>
        <v>Temperatura - Mancal LOA do Eixo de Engrenagem HS (2)</v>
      </c>
      <c r="X425" t="str">
        <f>IFERROR(TRIM(INDEX(_xlfn.TEXTSPLIT(Table326[[#This Row],[attribute_name]],"|"), 1,2)), "")</f>
        <v/>
      </c>
      <c r="Y425" t="b" cm="1">
        <f t="array" ref="Y425">IF(ISERROR(IF(Table326[[#This Row],[type]]="subattribute", VLOOKUP(Table326[[#This Row],[Template]]&amp;Table326[[#This Row],[parent_attribute]],_xlfn._xlws.FILTER(Table326[[#All],[concat]], Table326[[#All],[type]]="attribute"),1, FALSE), TRUE)), FALSE, TRUE)</f>
        <v>1</v>
      </c>
    </row>
    <row r="426" spans="1:25" ht="14.4" hidden="1" customHeight="1">
      <c r="A426" t="str">
        <f>Table326[[#This Row],[Template]]&amp;Table326[[#This Row],[parent_attribute]]</f>
        <v>Compressor Centrífugo BásicoTemperatura - Mancal LOA do Eixo de Engrenagem HS (2)</v>
      </c>
      <c r="B426" t="s">
        <v>2904</v>
      </c>
      <c r="C426" s="10" t="s">
        <v>2905</v>
      </c>
      <c r="D426" t="s">
        <v>2906</v>
      </c>
      <c r="E426" t="s">
        <v>3139</v>
      </c>
      <c r="F426" s="10" t="s">
        <v>2877</v>
      </c>
      <c r="I426" t="s">
        <v>1634</v>
      </c>
      <c r="J426" t="s">
        <v>652</v>
      </c>
      <c r="K426" t="str">
        <f>VLOOKUP(Table326[[#This Row],[attribute_name EN2]],'Tradução Atributos'!$A$1:$B$67,2,0)</f>
        <v>Temperatura - Mancal LOA do Eixo de Engrenagem HS (2)</v>
      </c>
      <c r="L426" t="s">
        <v>2928</v>
      </c>
      <c r="M426" t="s">
        <v>2929</v>
      </c>
      <c r="N426" t="s">
        <v>1005</v>
      </c>
      <c r="O426" t="s">
        <v>1005</v>
      </c>
      <c r="P426" t="str">
        <f>_xlfn.CONCAT(Table326[[#This Row],[Equipamento]],Table326[[#This Row],[attribute_name]])</f>
        <v>FRADE-CAE-1350 (HP Compressor Trem 1)Temperatura - Mancal LOA do Eixo de Engrenagem HS (2)|Hi</v>
      </c>
      <c r="Q426" s="33">
        <v>115</v>
      </c>
      <c r="R426" s="32" t="s">
        <v>49</v>
      </c>
      <c r="S426">
        <v>1</v>
      </c>
      <c r="T426" s="33" t="s">
        <v>736</v>
      </c>
      <c r="U426" s="10"/>
      <c r="V426" t="str">
        <f t="shared" si="6"/>
        <v>subattribute</v>
      </c>
      <c r="W426" t="str">
        <f>TRIM(INDEX(_xlfn.TEXTSPLIT(Table326[[#This Row],[attribute_name PT (rascunho)]],"|"), 1,1))</f>
        <v>Temperatura - Mancal LOA do Eixo de Engrenagem HS (2)</v>
      </c>
      <c r="X426" t="str">
        <f>IFERROR(TRIM(INDEX(_xlfn.TEXTSPLIT(Table326[[#This Row],[attribute_name]],"|"), 1,2)), "")</f>
        <v>Hi</v>
      </c>
      <c r="Y426" t="b" cm="1">
        <f t="array" ref="Y426">IF(ISERROR(IF(Table326[[#This Row],[type]]="subattribute", VLOOKUP(Table326[[#This Row],[Template]]&amp;Table326[[#This Row],[parent_attribute]],_xlfn._xlws.FILTER(Table326[[#All],[concat]], Table326[[#All],[type]]="attribute"),1, FALSE), TRUE)), FALSE, TRUE)</f>
        <v>1</v>
      </c>
    </row>
    <row r="427" spans="1:25" ht="14.4" hidden="1" customHeight="1">
      <c r="A427" t="str">
        <f>Table326[[#This Row],[Template]]&amp;Table326[[#This Row],[parent_attribute]]</f>
        <v>Compressor Centrífugo BásicoTemperatura - Mancal LOA do Eixo de Engrenagem HS (2)</v>
      </c>
      <c r="B427" t="s">
        <v>2904</v>
      </c>
      <c r="C427" s="10" t="s">
        <v>2905</v>
      </c>
      <c r="D427" t="s">
        <v>2906</v>
      </c>
      <c r="E427" t="s">
        <v>3139</v>
      </c>
      <c r="F427" s="10" t="s">
        <v>2877</v>
      </c>
      <c r="I427" t="s">
        <v>1635</v>
      </c>
      <c r="J427" t="s">
        <v>652</v>
      </c>
      <c r="K427" t="str">
        <f>VLOOKUP(Table326[[#This Row],[attribute_name EN2]],'Tradução Atributos'!$A$1:$B$67,2,0)</f>
        <v>Temperatura - Mancal LOA do Eixo de Engrenagem HS (2)</v>
      </c>
      <c r="L427" t="s">
        <v>2928</v>
      </c>
      <c r="M427" t="s">
        <v>2930</v>
      </c>
      <c r="N427" t="s">
        <v>1007</v>
      </c>
      <c r="O427" t="s">
        <v>1007</v>
      </c>
      <c r="P427" t="str">
        <f>_xlfn.CONCAT(Table326[[#This Row],[Equipamento]],Table326[[#This Row],[attribute_name]])</f>
        <v>FRADE-CAE-1350 (HP Compressor Trem 1)Temperatura - Mancal LOA do Eixo de Engrenagem HS (2)|HiHi</v>
      </c>
      <c r="Q427" s="33">
        <v>120</v>
      </c>
      <c r="R427" s="32" t="s">
        <v>49</v>
      </c>
      <c r="S427">
        <v>1</v>
      </c>
      <c r="T427" s="33" t="s">
        <v>736</v>
      </c>
      <c r="U427" s="10"/>
      <c r="V427" t="str">
        <f t="shared" si="6"/>
        <v>subattribute</v>
      </c>
      <c r="W427" t="str">
        <f>TRIM(INDEX(_xlfn.TEXTSPLIT(Table326[[#This Row],[attribute_name PT (rascunho)]],"|"), 1,1))</f>
        <v>Temperatura - Mancal LOA do Eixo de Engrenagem HS (2)</v>
      </c>
      <c r="X427" t="str">
        <f>IFERROR(TRIM(INDEX(_xlfn.TEXTSPLIT(Table326[[#This Row],[attribute_name]],"|"), 1,2)), "")</f>
        <v>HiHi</v>
      </c>
      <c r="Y427" t="b" cm="1">
        <f t="array" ref="Y427">IF(ISERROR(IF(Table326[[#This Row],[type]]="subattribute", VLOOKUP(Table326[[#This Row],[Template]]&amp;Table326[[#This Row],[parent_attribute]],_xlfn._xlws.FILTER(Table326[[#All],[concat]], Table326[[#All],[type]]="attribute"),1, FALSE), TRUE)), FALSE, TRUE)</f>
        <v>1</v>
      </c>
    </row>
    <row r="428" spans="1:25" ht="14.4" hidden="1" customHeight="1">
      <c r="A428" t="str">
        <f>Table326[[#This Row],[Template]]&amp;Table326[[#This Row],[parent_attribute]]</f>
        <v>Compressor Centrífugo BásicoTemperatura - Mancal LOA do Eixo de Engrenagem HS (2)</v>
      </c>
      <c r="B428" t="s">
        <v>2904</v>
      </c>
      <c r="C428" s="10" t="s">
        <v>2905</v>
      </c>
      <c r="D428" t="s">
        <v>2906</v>
      </c>
      <c r="E428" t="s">
        <v>3139</v>
      </c>
      <c r="F428" s="10" t="s">
        <v>2877</v>
      </c>
      <c r="I428" t="s">
        <v>1636</v>
      </c>
      <c r="J428" t="s">
        <v>652</v>
      </c>
      <c r="K428" t="str">
        <f>VLOOKUP(Table326[[#This Row],[attribute_name EN2]],'Tradução Atributos'!$A$1:$B$67,2,0)</f>
        <v>Temperatura - Mancal LOA do Eixo de Engrenagem HS (2)</v>
      </c>
      <c r="L428" t="s">
        <v>2928</v>
      </c>
      <c r="M428" t="s">
        <v>2934</v>
      </c>
      <c r="N428" t="s">
        <v>1009</v>
      </c>
      <c r="O428" t="s">
        <v>3087</v>
      </c>
      <c r="P428" t="str">
        <f>_xlfn.CONCAT(Table326[[#This Row],[Equipamento]],Table326[[#This Row],[attribute_name]])</f>
        <v>FRADE-CAE-1350 (HP Compressor Trem 1)Temperatura - Mancal LOA do Eixo de Engrenagem HS (2)|Pre-alarm Hi</v>
      </c>
      <c r="Q428" s="33">
        <v>100</v>
      </c>
      <c r="R428" s="32" t="s">
        <v>49</v>
      </c>
      <c r="S428">
        <v>1</v>
      </c>
      <c r="T428" s="33" t="s">
        <v>736</v>
      </c>
      <c r="U428" s="10"/>
      <c r="V428" t="str">
        <f t="shared" si="6"/>
        <v>subattribute</v>
      </c>
      <c r="W428" t="str">
        <f>TRIM(INDEX(_xlfn.TEXTSPLIT(Table326[[#This Row],[attribute_name PT (rascunho)]],"|"), 1,1))</f>
        <v>Temperatura - Mancal LOA do Eixo de Engrenagem HS (2)</v>
      </c>
      <c r="X428" t="str">
        <f>IFERROR(TRIM(INDEX(_xlfn.TEXTSPLIT(Table326[[#This Row],[attribute_name]],"|"), 1,2)), "")</f>
        <v>Pre-alarm Hi</v>
      </c>
      <c r="Y428" t="b" cm="1">
        <f t="array" ref="Y428">IF(ISERROR(IF(Table326[[#This Row],[type]]="subattribute", VLOOKUP(Table326[[#This Row],[Template]]&amp;Table326[[#This Row],[parent_attribute]],_xlfn._xlws.FILTER(Table326[[#All],[concat]], Table326[[#All],[type]]="attribute"),1, FALSE), TRUE)), FALSE, TRUE)</f>
        <v>1</v>
      </c>
    </row>
    <row r="429" spans="1:25" ht="14.4" hidden="1" customHeight="1">
      <c r="A429" t="str">
        <f>Table326[[#This Row],[Template]]&amp;Table326[[#This Row],[parent_attribute]]</f>
        <v>Compressor Centrífugo BásicoTemperatura - Mancal LOA do Eixo de Engrenagem LS (1)</v>
      </c>
      <c r="B429" t="s">
        <v>2904</v>
      </c>
      <c r="C429" s="10" t="s">
        <v>2905</v>
      </c>
      <c r="D429" t="s">
        <v>2906</v>
      </c>
      <c r="E429" t="s">
        <v>3139</v>
      </c>
      <c r="F429" s="10" t="s">
        <v>2877</v>
      </c>
      <c r="I429" s="12" t="s">
        <v>661</v>
      </c>
      <c r="J429" s="12" t="s">
        <v>661</v>
      </c>
      <c r="K429" t="str">
        <f>VLOOKUP(Table326[[#This Row],[attribute_name EN2]],'Tradução Atributos'!$A$1:$B$67,2,0)</f>
        <v>Temperatura - Mancal LOA do Eixo de Engrenagem LS (1)</v>
      </c>
      <c r="M429" s="12"/>
      <c r="N429" t="s">
        <v>3088</v>
      </c>
      <c r="O429" t="s">
        <v>3088</v>
      </c>
      <c r="P429" t="str">
        <f>_xlfn.CONCAT(Table326[[#This Row],[Equipamento]],Table326[[#This Row],[attribute_name]])</f>
        <v>FRADE-CAE-1350 (HP Compressor Trem 1)Temperatura - Mancal LOA do Eixo de Engrenagem LS (1)</v>
      </c>
      <c r="Q429" s="32" t="s">
        <v>3193</v>
      </c>
      <c r="R429" s="32" t="s">
        <v>49</v>
      </c>
      <c r="S429">
        <v>1</v>
      </c>
      <c r="T429" s="33" t="s">
        <v>474</v>
      </c>
      <c r="U429" s="10" t="s">
        <v>475</v>
      </c>
      <c r="V429" t="str">
        <f t="shared" si="6"/>
        <v>attribute</v>
      </c>
      <c r="W429" t="str">
        <f>TRIM(INDEX(_xlfn.TEXTSPLIT(Table326[[#This Row],[attribute_name PT (rascunho)]],"|"), 1,1))</f>
        <v>Temperatura - Mancal LOA do Eixo de Engrenagem LS (1)</v>
      </c>
      <c r="X429" t="str">
        <f>IFERROR(TRIM(INDEX(_xlfn.TEXTSPLIT(Table326[[#This Row],[attribute_name]],"|"), 1,2)), "")</f>
        <v/>
      </c>
      <c r="Y429" t="b" cm="1">
        <f t="array" ref="Y429">IF(ISERROR(IF(Table326[[#This Row],[type]]="subattribute", VLOOKUP(Table326[[#This Row],[Template]]&amp;Table326[[#This Row],[parent_attribute]],_xlfn._xlws.FILTER(Table326[[#All],[concat]], Table326[[#All],[type]]="attribute"),1, FALSE), TRUE)), FALSE, TRUE)</f>
        <v>1</v>
      </c>
    </row>
    <row r="430" spans="1:25" ht="14.4" hidden="1" customHeight="1">
      <c r="A430" t="str">
        <f>Table326[[#This Row],[Template]]&amp;Table326[[#This Row],[parent_attribute]]</f>
        <v>Compressor Centrífugo BásicoTemperatura - Mancal LOA do Eixo de Engrenagem LS (1)</v>
      </c>
      <c r="B430" t="s">
        <v>2904</v>
      </c>
      <c r="C430" s="10" t="s">
        <v>2905</v>
      </c>
      <c r="D430" t="s">
        <v>2906</v>
      </c>
      <c r="E430" t="s">
        <v>3139</v>
      </c>
      <c r="F430" s="10" t="s">
        <v>2877</v>
      </c>
      <c r="I430" s="12" t="s">
        <v>1646</v>
      </c>
      <c r="J430" s="12" t="s">
        <v>661</v>
      </c>
      <c r="K430" t="str">
        <f>VLOOKUP(Table326[[#This Row],[attribute_name EN2]],'Tradução Atributos'!$A$1:$B$67,2,0)</f>
        <v>Temperatura - Mancal LOA do Eixo de Engrenagem LS (1)</v>
      </c>
      <c r="L430" t="s">
        <v>2928</v>
      </c>
      <c r="M430" s="12" t="s">
        <v>2929</v>
      </c>
      <c r="N430" t="s">
        <v>1025</v>
      </c>
      <c r="O430" t="s">
        <v>1025</v>
      </c>
      <c r="P430" t="str">
        <f>_xlfn.CONCAT(Table326[[#This Row],[Equipamento]],Table326[[#This Row],[attribute_name]])</f>
        <v>FRADE-CAE-1350 (HP Compressor Trem 1)Temperatura - Mancal LOA do Eixo de Engrenagem LS (1)|Hi</v>
      </c>
      <c r="Q430" s="32">
        <v>80</v>
      </c>
      <c r="R430" s="32" t="s">
        <v>49</v>
      </c>
      <c r="S430">
        <v>1</v>
      </c>
      <c r="T430" s="33" t="s">
        <v>736</v>
      </c>
      <c r="U430" s="10"/>
      <c r="V430" t="str">
        <f t="shared" si="6"/>
        <v>subattribute</v>
      </c>
      <c r="W430" t="str">
        <f>TRIM(INDEX(_xlfn.TEXTSPLIT(Table326[[#This Row],[attribute_name PT (rascunho)]],"|"), 1,1))</f>
        <v>Temperatura - Mancal LOA do Eixo de Engrenagem LS (1)</v>
      </c>
      <c r="X430" t="str">
        <f>IFERROR(TRIM(INDEX(_xlfn.TEXTSPLIT(Table326[[#This Row],[attribute_name]],"|"), 1,2)), "")</f>
        <v>Hi</v>
      </c>
      <c r="Y430" t="b" cm="1">
        <f t="array" ref="Y430">IF(ISERROR(IF(Table326[[#This Row],[type]]="subattribute", VLOOKUP(Table326[[#This Row],[Template]]&amp;Table326[[#This Row],[parent_attribute]],_xlfn._xlws.FILTER(Table326[[#All],[concat]], Table326[[#All],[type]]="attribute"),1, FALSE), TRUE)), FALSE, TRUE)</f>
        <v>1</v>
      </c>
    </row>
    <row r="431" spans="1:25" ht="14.4" hidden="1" customHeight="1">
      <c r="A431" t="str">
        <f>Table326[[#This Row],[Template]]&amp;Table326[[#This Row],[parent_attribute]]</f>
        <v>Compressor Centrífugo BásicoTemperatura - Mancal LOA do Eixo de Engrenagem LS (1)</v>
      </c>
      <c r="B431" t="s">
        <v>2904</v>
      </c>
      <c r="C431" s="10" t="s">
        <v>2905</v>
      </c>
      <c r="D431" t="s">
        <v>2906</v>
      </c>
      <c r="E431" t="s">
        <v>3139</v>
      </c>
      <c r="F431" s="10" t="s">
        <v>2877</v>
      </c>
      <c r="I431" s="12" t="s">
        <v>1647</v>
      </c>
      <c r="J431" s="12" t="s">
        <v>661</v>
      </c>
      <c r="K431" t="str">
        <f>VLOOKUP(Table326[[#This Row],[attribute_name EN2]],'Tradução Atributos'!$A$1:$B$67,2,0)</f>
        <v>Temperatura - Mancal LOA do Eixo de Engrenagem LS (1)</v>
      </c>
      <c r="L431" t="s">
        <v>2928</v>
      </c>
      <c r="M431" s="12" t="s">
        <v>2930</v>
      </c>
      <c r="N431" t="s">
        <v>1027</v>
      </c>
      <c r="O431" t="s">
        <v>1027</v>
      </c>
      <c r="P431" t="str">
        <f>_xlfn.CONCAT(Table326[[#This Row],[Equipamento]],Table326[[#This Row],[attribute_name]])</f>
        <v>FRADE-CAE-1350 (HP Compressor Trem 1)Temperatura - Mancal LOA do Eixo de Engrenagem LS (1)|HiHi</v>
      </c>
      <c r="Q431" s="32">
        <v>85</v>
      </c>
      <c r="R431" s="32" t="s">
        <v>49</v>
      </c>
      <c r="S431">
        <v>1</v>
      </c>
      <c r="T431" s="33" t="s">
        <v>736</v>
      </c>
      <c r="U431" s="10"/>
      <c r="V431" t="str">
        <f t="shared" si="6"/>
        <v>subattribute</v>
      </c>
      <c r="W431" t="str">
        <f>TRIM(INDEX(_xlfn.TEXTSPLIT(Table326[[#This Row],[attribute_name PT (rascunho)]],"|"), 1,1))</f>
        <v>Temperatura - Mancal LOA do Eixo de Engrenagem LS (1)</v>
      </c>
      <c r="X431" t="str">
        <f>IFERROR(TRIM(INDEX(_xlfn.TEXTSPLIT(Table326[[#This Row],[attribute_name]],"|"), 1,2)), "")</f>
        <v>HiHi</v>
      </c>
      <c r="Y431" t="b" cm="1">
        <f t="array" ref="Y431">IF(ISERROR(IF(Table326[[#This Row],[type]]="subattribute", VLOOKUP(Table326[[#This Row],[Template]]&amp;Table326[[#This Row],[parent_attribute]],_xlfn._xlws.FILTER(Table326[[#All],[concat]], Table326[[#All],[type]]="attribute"),1, FALSE), TRUE)), FALSE, TRUE)</f>
        <v>1</v>
      </c>
    </row>
    <row r="432" spans="1:25" ht="14.4" hidden="1" customHeight="1">
      <c r="A432" t="str">
        <f>Table326[[#This Row],[Template]]&amp;Table326[[#This Row],[parent_attribute]]</f>
        <v>Compressor Centrífugo BásicoTemperatura - Mancal LOA do Eixo de Engrenagem LS (1)</v>
      </c>
      <c r="B432" t="s">
        <v>2904</v>
      </c>
      <c r="C432" s="10" t="s">
        <v>2905</v>
      </c>
      <c r="D432" t="s">
        <v>2906</v>
      </c>
      <c r="E432" t="s">
        <v>3139</v>
      </c>
      <c r="F432" s="10" t="s">
        <v>2877</v>
      </c>
      <c r="I432" s="12" t="s">
        <v>1648</v>
      </c>
      <c r="J432" s="12" t="s">
        <v>661</v>
      </c>
      <c r="K432" t="str">
        <f>VLOOKUP(Table326[[#This Row],[attribute_name EN2]],'Tradução Atributos'!$A$1:$B$67,2,0)</f>
        <v>Temperatura - Mancal LOA do Eixo de Engrenagem LS (1)</v>
      </c>
      <c r="L432" t="s">
        <v>2928</v>
      </c>
      <c r="M432" s="12" t="s">
        <v>2934</v>
      </c>
      <c r="N432" t="s">
        <v>1031</v>
      </c>
      <c r="O432" t="s">
        <v>3089</v>
      </c>
      <c r="P432" t="str">
        <f>_xlfn.CONCAT(Table326[[#This Row],[Equipamento]],Table326[[#This Row],[attribute_name]])</f>
        <v>FRADE-CAE-1350 (HP Compressor Trem 1)Temperatura - Mancal LOA do Eixo de Engrenagem LS (1)|Pre-alarm Hi</v>
      </c>
      <c r="Q432" s="33">
        <v>78</v>
      </c>
      <c r="R432" s="32" t="s">
        <v>49</v>
      </c>
      <c r="S432">
        <v>1</v>
      </c>
      <c r="T432" s="33" t="s">
        <v>736</v>
      </c>
      <c r="U432" s="10"/>
      <c r="V432" t="str">
        <f t="shared" si="6"/>
        <v>subattribute</v>
      </c>
      <c r="W432" t="str">
        <f>TRIM(INDEX(_xlfn.TEXTSPLIT(Table326[[#This Row],[attribute_name PT (rascunho)]],"|"), 1,1))</f>
        <v>Temperatura - Mancal LOA do Eixo de Engrenagem LS (1)</v>
      </c>
      <c r="X432" t="str">
        <f>IFERROR(TRIM(INDEX(_xlfn.TEXTSPLIT(Table326[[#This Row],[attribute_name]],"|"), 1,2)), "")</f>
        <v>Pre-alarm Hi</v>
      </c>
      <c r="Y432" t="b" cm="1">
        <f t="array" ref="Y432">IF(ISERROR(IF(Table326[[#This Row],[type]]="subattribute", VLOOKUP(Table326[[#This Row],[Template]]&amp;Table326[[#This Row],[parent_attribute]],_xlfn._xlws.FILTER(Table326[[#All],[concat]], Table326[[#All],[type]]="attribute"),1, FALSE), TRUE)), FALSE, TRUE)</f>
        <v>1</v>
      </c>
    </row>
    <row r="433" spans="1:25" ht="14.4" hidden="1" customHeight="1">
      <c r="A433" t="str">
        <f>Table326[[#This Row],[Template]]&amp;Table326[[#This Row],[parent_attribute]]</f>
        <v>Compressor Centrífugo BásicoTemperatura - Mancal LOA do Eixo de Engrenagem LS (2)</v>
      </c>
      <c r="B433" t="s">
        <v>2904</v>
      </c>
      <c r="C433" s="10" t="s">
        <v>2905</v>
      </c>
      <c r="D433" t="s">
        <v>2906</v>
      </c>
      <c r="E433" t="s">
        <v>3139</v>
      </c>
      <c r="F433" s="10" t="s">
        <v>2877</v>
      </c>
      <c r="I433" s="12" t="s">
        <v>664</v>
      </c>
      <c r="J433" s="12" t="s">
        <v>664</v>
      </c>
      <c r="K433" t="str">
        <f>VLOOKUP(Table326[[#This Row],[attribute_name EN2]],'Tradução Atributos'!$A$1:$B$67,2,0)</f>
        <v>Temperatura - Mancal LOA do Eixo de Engrenagem LS (2)</v>
      </c>
      <c r="M433" s="12"/>
      <c r="N433" t="s">
        <v>3090</v>
      </c>
      <c r="O433" t="s">
        <v>3090</v>
      </c>
      <c r="P433" t="str">
        <f>_xlfn.CONCAT(Table326[[#This Row],[Equipamento]],Table326[[#This Row],[attribute_name]])</f>
        <v>FRADE-CAE-1350 (HP Compressor Trem 1)Temperatura - Mancal LOA do Eixo de Engrenagem LS (2)</v>
      </c>
      <c r="Q433" s="32" t="s">
        <v>3194</v>
      </c>
      <c r="R433" s="32" t="s">
        <v>49</v>
      </c>
      <c r="S433">
        <v>1</v>
      </c>
      <c r="T433" s="33" t="s">
        <v>474</v>
      </c>
      <c r="U433" s="10" t="s">
        <v>475</v>
      </c>
      <c r="V433" t="str">
        <f t="shared" si="6"/>
        <v>attribute</v>
      </c>
      <c r="W433" t="str">
        <f>TRIM(INDEX(_xlfn.TEXTSPLIT(Table326[[#This Row],[attribute_name PT (rascunho)]],"|"), 1,1))</f>
        <v>Temperatura - Mancal LOA do Eixo de Engrenagem LS (2)</v>
      </c>
      <c r="X433" t="str">
        <f>IFERROR(TRIM(INDEX(_xlfn.TEXTSPLIT(Table326[[#This Row],[attribute_name]],"|"), 1,2)), "")</f>
        <v/>
      </c>
      <c r="Y433" t="b" cm="1">
        <f t="array" ref="Y433">IF(ISERROR(IF(Table326[[#This Row],[type]]="subattribute", VLOOKUP(Table326[[#This Row],[Template]]&amp;Table326[[#This Row],[parent_attribute]],_xlfn._xlws.FILTER(Table326[[#All],[concat]], Table326[[#All],[type]]="attribute"),1, FALSE), TRUE)), FALSE, TRUE)</f>
        <v>1</v>
      </c>
    </row>
    <row r="434" spans="1:25" ht="14.4" hidden="1" customHeight="1">
      <c r="A434" t="str">
        <f>Table326[[#This Row],[Template]]&amp;Table326[[#This Row],[parent_attribute]]</f>
        <v>Compressor Centrífugo BásicoTemperatura - Mancal LOA do Eixo de Engrenagem LS (2)</v>
      </c>
      <c r="B434" t="s">
        <v>2904</v>
      </c>
      <c r="C434" s="10" t="s">
        <v>2905</v>
      </c>
      <c r="D434" t="s">
        <v>2906</v>
      </c>
      <c r="E434" t="s">
        <v>3139</v>
      </c>
      <c r="F434" s="10" t="s">
        <v>2877</v>
      </c>
      <c r="I434" s="12" t="s">
        <v>1650</v>
      </c>
      <c r="J434" s="12" t="s">
        <v>664</v>
      </c>
      <c r="K434" t="str">
        <f>VLOOKUP(Table326[[#This Row],[attribute_name EN2]],'Tradução Atributos'!$A$1:$B$67,2,0)</f>
        <v>Temperatura - Mancal LOA do Eixo de Engrenagem LS (2)</v>
      </c>
      <c r="L434" t="s">
        <v>2928</v>
      </c>
      <c r="M434" s="12" t="s">
        <v>2929</v>
      </c>
      <c r="N434" t="s">
        <v>1033</v>
      </c>
      <c r="O434" t="s">
        <v>1033</v>
      </c>
      <c r="P434" t="str">
        <f>_xlfn.CONCAT(Table326[[#This Row],[Equipamento]],Table326[[#This Row],[attribute_name]])</f>
        <v>FRADE-CAE-1350 (HP Compressor Trem 1)Temperatura - Mancal LOA do Eixo de Engrenagem LS (2)|Hi</v>
      </c>
      <c r="Q434" s="32">
        <v>80</v>
      </c>
      <c r="R434" s="32" t="s">
        <v>49</v>
      </c>
      <c r="S434">
        <v>1</v>
      </c>
      <c r="T434" s="33" t="s">
        <v>736</v>
      </c>
      <c r="U434" s="10"/>
      <c r="V434" t="str">
        <f t="shared" si="6"/>
        <v>subattribute</v>
      </c>
      <c r="W434" t="str">
        <f>TRIM(INDEX(_xlfn.TEXTSPLIT(Table326[[#This Row],[attribute_name PT (rascunho)]],"|"), 1,1))</f>
        <v>Temperatura - Mancal LOA do Eixo de Engrenagem LS (2)</v>
      </c>
      <c r="X434" t="str">
        <f>IFERROR(TRIM(INDEX(_xlfn.TEXTSPLIT(Table326[[#This Row],[attribute_name]],"|"), 1,2)), "")</f>
        <v>Hi</v>
      </c>
      <c r="Y434" t="b" cm="1">
        <f t="array" ref="Y434">IF(ISERROR(IF(Table326[[#This Row],[type]]="subattribute", VLOOKUP(Table326[[#This Row],[Template]]&amp;Table326[[#This Row],[parent_attribute]],_xlfn._xlws.FILTER(Table326[[#All],[concat]], Table326[[#All],[type]]="attribute"),1, FALSE), TRUE)), FALSE, TRUE)</f>
        <v>1</v>
      </c>
    </row>
    <row r="435" spans="1:25" ht="14.4" hidden="1" customHeight="1">
      <c r="A435" t="str">
        <f>Table326[[#This Row],[Template]]&amp;Table326[[#This Row],[parent_attribute]]</f>
        <v>Compressor Centrífugo BásicoTemperatura - Mancal LOA do Eixo de Engrenagem LS (2)</v>
      </c>
      <c r="B435" t="s">
        <v>2904</v>
      </c>
      <c r="C435" s="10" t="s">
        <v>2905</v>
      </c>
      <c r="D435" t="s">
        <v>2906</v>
      </c>
      <c r="E435" t="s">
        <v>3139</v>
      </c>
      <c r="F435" s="10" t="s">
        <v>2877</v>
      </c>
      <c r="I435" s="12" t="s">
        <v>1651</v>
      </c>
      <c r="J435" s="12" t="s">
        <v>664</v>
      </c>
      <c r="K435" t="str">
        <f>VLOOKUP(Table326[[#This Row],[attribute_name EN2]],'Tradução Atributos'!$A$1:$B$67,2,0)</f>
        <v>Temperatura - Mancal LOA do Eixo de Engrenagem LS (2)</v>
      </c>
      <c r="L435" t="s">
        <v>2928</v>
      </c>
      <c r="M435" s="12" t="s">
        <v>2930</v>
      </c>
      <c r="N435" t="s">
        <v>1035</v>
      </c>
      <c r="O435" t="s">
        <v>1035</v>
      </c>
      <c r="P435" t="str">
        <f>_xlfn.CONCAT(Table326[[#This Row],[Equipamento]],Table326[[#This Row],[attribute_name]])</f>
        <v>FRADE-CAE-1350 (HP Compressor Trem 1)Temperatura - Mancal LOA do Eixo de Engrenagem LS (2)|HiHi</v>
      </c>
      <c r="Q435" s="32">
        <v>85</v>
      </c>
      <c r="R435" s="32" t="s">
        <v>49</v>
      </c>
      <c r="S435">
        <v>1</v>
      </c>
      <c r="T435" s="33" t="s">
        <v>736</v>
      </c>
      <c r="U435" s="10"/>
      <c r="V435" t="str">
        <f t="shared" si="6"/>
        <v>subattribute</v>
      </c>
      <c r="W435" t="str">
        <f>TRIM(INDEX(_xlfn.TEXTSPLIT(Table326[[#This Row],[attribute_name PT (rascunho)]],"|"), 1,1))</f>
        <v>Temperatura - Mancal LOA do Eixo de Engrenagem LS (2)</v>
      </c>
      <c r="X435" t="str">
        <f>IFERROR(TRIM(INDEX(_xlfn.TEXTSPLIT(Table326[[#This Row],[attribute_name]],"|"), 1,2)), "")</f>
        <v>HiHi</v>
      </c>
      <c r="Y435" t="b" cm="1">
        <f t="array" ref="Y435">IF(ISERROR(IF(Table326[[#This Row],[type]]="subattribute", VLOOKUP(Table326[[#This Row],[Template]]&amp;Table326[[#This Row],[parent_attribute]],_xlfn._xlws.FILTER(Table326[[#All],[concat]], Table326[[#All],[type]]="attribute"),1, FALSE), TRUE)), FALSE, TRUE)</f>
        <v>1</v>
      </c>
    </row>
    <row r="436" spans="1:25" ht="14.4" hidden="1" customHeight="1">
      <c r="A436" t="str">
        <f>Table326[[#This Row],[Template]]&amp;Table326[[#This Row],[parent_attribute]]</f>
        <v>Compressor Centrífugo BásicoTemperatura - Mancal LOA do Eixo de Engrenagem LS (2)</v>
      </c>
      <c r="B436" t="s">
        <v>2904</v>
      </c>
      <c r="C436" s="10" t="s">
        <v>2905</v>
      </c>
      <c r="D436" t="s">
        <v>2906</v>
      </c>
      <c r="E436" t="s">
        <v>3139</v>
      </c>
      <c r="F436" s="10" t="s">
        <v>2877</v>
      </c>
      <c r="I436" s="12" t="s">
        <v>1652</v>
      </c>
      <c r="J436" s="12" t="s">
        <v>664</v>
      </c>
      <c r="K436" t="str">
        <f>VLOOKUP(Table326[[#This Row],[attribute_name EN2]],'Tradução Atributos'!$A$1:$B$67,2,0)</f>
        <v>Temperatura - Mancal LOA do Eixo de Engrenagem LS (2)</v>
      </c>
      <c r="L436" t="s">
        <v>2928</v>
      </c>
      <c r="M436" s="12" t="s">
        <v>2934</v>
      </c>
      <c r="N436" t="s">
        <v>1037</v>
      </c>
      <c r="O436" t="s">
        <v>3091</v>
      </c>
      <c r="P436" t="str">
        <f>_xlfn.CONCAT(Table326[[#This Row],[Equipamento]],Table326[[#This Row],[attribute_name]])</f>
        <v>FRADE-CAE-1350 (HP Compressor Trem 1)Temperatura - Mancal LOA do Eixo de Engrenagem LS (2)|Pre-alarm Hi</v>
      </c>
      <c r="Q436" s="32">
        <v>78</v>
      </c>
      <c r="R436" s="32" t="s">
        <v>49</v>
      </c>
      <c r="S436">
        <v>1</v>
      </c>
      <c r="T436" s="33" t="s">
        <v>736</v>
      </c>
      <c r="U436" s="10"/>
      <c r="V436" t="str">
        <f t="shared" si="6"/>
        <v>subattribute</v>
      </c>
      <c r="W436" t="str">
        <f>TRIM(INDEX(_xlfn.TEXTSPLIT(Table326[[#This Row],[attribute_name PT (rascunho)]],"|"), 1,1))</f>
        <v>Temperatura - Mancal LOA do Eixo de Engrenagem LS (2)</v>
      </c>
      <c r="X436" t="str">
        <f>IFERROR(TRIM(INDEX(_xlfn.TEXTSPLIT(Table326[[#This Row],[attribute_name]],"|"), 1,2)), "")</f>
        <v>Pre-alarm Hi</v>
      </c>
      <c r="Y436" t="b" cm="1">
        <f t="array" ref="Y436">IF(ISERROR(IF(Table326[[#This Row],[type]]="subattribute", VLOOKUP(Table326[[#This Row],[Template]]&amp;Table326[[#This Row],[parent_attribute]],_xlfn._xlws.FILTER(Table326[[#All],[concat]], Table326[[#All],[type]]="attribute"),1, FALSE), TRUE)), FALSE, TRUE)</f>
        <v>1</v>
      </c>
    </row>
    <row r="437" spans="1:25" ht="14.4" hidden="1" customHeight="1">
      <c r="A437" t="str">
        <f>Table326[[#This Row],[Template]]&amp;Table326[[#This Row],[parent_attribute]]</f>
        <v>Compressor Centrífugo BásicoTemperatura - Selo a Gás Seco do Compressor</v>
      </c>
      <c r="B437" t="s">
        <v>2904</v>
      </c>
      <c r="C437" s="10" t="s">
        <v>2905</v>
      </c>
      <c r="D437" t="s">
        <v>2906</v>
      </c>
      <c r="E437" t="s">
        <v>3139</v>
      </c>
      <c r="F437" s="10" t="s">
        <v>2877</v>
      </c>
      <c r="I437" s="10" t="s">
        <v>1816</v>
      </c>
      <c r="J437" s="10" t="s">
        <v>1816</v>
      </c>
      <c r="K437" t="str">
        <f>VLOOKUP(Table326[[#This Row],[attribute_name EN2]],'Tradução Atributos'!$A$1:$B$67,2,0)</f>
        <v>Temperatura - Selo a Gás Seco do Compressor</v>
      </c>
      <c r="M437" s="10"/>
      <c r="N437" t="s">
        <v>3092</v>
      </c>
      <c r="O437" t="s">
        <v>3092</v>
      </c>
      <c r="P437" t="str">
        <f>_xlfn.CONCAT(Table326[[#This Row],[Equipamento]],Table326[[#This Row],[attribute_name]])</f>
        <v>FRADE-CAE-1350 (HP Compressor Trem 1)Temperatura - Selo a Gás Seco do Compressor</v>
      </c>
      <c r="Q437" s="33" t="s">
        <v>3195</v>
      </c>
      <c r="R437" s="32" t="s">
        <v>49</v>
      </c>
      <c r="S437">
        <v>1</v>
      </c>
      <c r="T437" s="33" t="s">
        <v>451</v>
      </c>
      <c r="U437" s="10" t="s">
        <v>452</v>
      </c>
      <c r="V437" t="str">
        <f t="shared" si="6"/>
        <v>attribute</v>
      </c>
      <c r="W437" t="str">
        <f>TRIM(INDEX(_xlfn.TEXTSPLIT(Table326[[#This Row],[attribute_name PT (rascunho)]],"|"), 1,1))</f>
        <v>Temperatura - Selo a Gás Seco do Compressor</v>
      </c>
      <c r="X437" t="str">
        <f>IFERROR(TRIM(INDEX(_xlfn.TEXTSPLIT(Table326[[#This Row],[attribute_name]],"|"), 1,2)), "")</f>
        <v/>
      </c>
      <c r="Y437" t="b" cm="1">
        <f t="array" ref="Y437">IF(ISERROR(IF(Table326[[#This Row],[type]]="subattribute", VLOOKUP(Table326[[#This Row],[Template]]&amp;Table326[[#This Row],[parent_attribute]],_xlfn._xlws.FILTER(Table326[[#All],[concat]], Table326[[#All],[type]]="attribute"),1, FALSE), TRUE)), FALSE, TRUE)</f>
        <v>1</v>
      </c>
    </row>
    <row r="438" spans="1:25" ht="14.4" hidden="1" customHeight="1">
      <c r="A438" t="str">
        <f>Table326[[#This Row],[Template]]&amp;Table326[[#This Row],[parent_attribute]]</f>
        <v>Compressor Centrífugo BásicoTemperatura - Selo a Gás Seco do Compressor</v>
      </c>
      <c r="B438" t="s">
        <v>2904</v>
      </c>
      <c r="C438" s="10" t="s">
        <v>2905</v>
      </c>
      <c r="D438" t="s">
        <v>2906</v>
      </c>
      <c r="E438" t="s">
        <v>3139</v>
      </c>
      <c r="F438" s="10" t="s">
        <v>2877</v>
      </c>
      <c r="I438" s="10" t="s">
        <v>1818</v>
      </c>
      <c r="J438" s="10" t="s">
        <v>1816</v>
      </c>
      <c r="K438" t="str">
        <f>VLOOKUP(Table326[[#This Row],[attribute_name EN2]],'Tradução Atributos'!$A$1:$B$67,2,0)</f>
        <v>Temperatura - Selo a Gás Seco do Compressor</v>
      </c>
      <c r="L438" t="s">
        <v>2928</v>
      </c>
      <c r="M438" s="10" t="s">
        <v>2929</v>
      </c>
      <c r="N438" t="s">
        <v>1126</v>
      </c>
      <c r="O438" t="s">
        <v>1126</v>
      </c>
      <c r="P438" t="str">
        <f>_xlfn.CONCAT(Table326[[#This Row],[Equipamento]],Table326[[#This Row],[attribute_name]])</f>
        <v>FRADE-CAE-1350 (HP Compressor Trem 1)Temperatura - Selo a Gás Seco do Compressor|Hi</v>
      </c>
      <c r="Q438" s="33">
        <v>135</v>
      </c>
      <c r="R438" s="32" t="s">
        <v>49</v>
      </c>
      <c r="S438">
        <v>1</v>
      </c>
      <c r="T438" s="33" t="s">
        <v>736</v>
      </c>
      <c r="U438" s="10"/>
      <c r="V438" t="str">
        <f t="shared" si="6"/>
        <v>subattribute</v>
      </c>
      <c r="W438" t="str">
        <f>TRIM(INDEX(_xlfn.TEXTSPLIT(Table326[[#This Row],[attribute_name PT (rascunho)]],"|"), 1,1))</f>
        <v>Temperatura - Selo a Gás Seco do Compressor</v>
      </c>
      <c r="X438" t="str">
        <f>IFERROR(TRIM(INDEX(_xlfn.TEXTSPLIT(Table326[[#This Row],[attribute_name]],"|"), 1,2)), "")</f>
        <v>Hi</v>
      </c>
      <c r="Y438" t="b" cm="1">
        <f t="array" ref="Y438">IF(ISERROR(IF(Table326[[#This Row],[type]]="subattribute", VLOOKUP(Table326[[#This Row],[Template]]&amp;Table326[[#This Row],[parent_attribute]],_xlfn._xlws.FILTER(Table326[[#All],[concat]], Table326[[#All],[type]]="attribute"),1, FALSE), TRUE)), FALSE, TRUE)</f>
        <v>1</v>
      </c>
    </row>
    <row r="439" spans="1:25" ht="14.4" hidden="1" customHeight="1">
      <c r="A439" t="str">
        <f>Table326[[#This Row],[Template]]&amp;Table326[[#This Row],[parent_attribute]]</f>
        <v>Compressor Centrífugo BásicoTemperatura - Selo a Gás Seco do Compressor</v>
      </c>
      <c r="B439" t="s">
        <v>2904</v>
      </c>
      <c r="C439" s="10" t="s">
        <v>2905</v>
      </c>
      <c r="D439" t="s">
        <v>2906</v>
      </c>
      <c r="E439" t="s">
        <v>3139</v>
      </c>
      <c r="F439" s="10" t="s">
        <v>2877</v>
      </c>
      <c r="I439" s="10" t="s">
        <v>1819</v>
      </c>
      <c r="J439" s="10" t="s">
        <v>1816</v>
      </c>
      <c r="K439" t="str">
        <f>VLOOKUP(Table326[[#This Row],[attribute_name EN2]],'Tradução Atributos'!$A$1:$B$67,2,0)</f>
        <v>Temperatura - Selo a Gás Seco do Compressor</v>
      </c>
      <c r="L439" t="s">
        <v>2928</v>
      </c>
      <c r="M439" s="10" t="s">
        <v>2930</v>
      </c>
      <c r="N439" t="s">
        <v>1128</v>
      </c>
      <c r="O439" t="s">
        <v>1128</v>
      </c>
      <c r="P439" t="str">
        <f>_xlfn.CONCAT(Table326[[#This Row],[Equipamento]],Table326[[#This Row],[attribute_name]])</f>
        <v>FRADE-CAE-1350 (HP Compressor Trem 1)Temperatura - Selo a Gás Seco do Compressor|HiHi</v>
      </c>
      <c r="Q439" s="33">
        <v>150</v>
      </c>
      <c r="R439" s="32" t="s">
        <v>49</v>
      </c>
      <c r="S439">
        <v>1</v>
      </c>
      <c r="T439" s="33" t="s">
        <v>736</v>
      </c>
      <c r="U439" s="10"/>
      <c r="V439" t="str">
        <f t="shared" si="6"/>
        <v>subattribute</v>
      </c>
      <c r="W439" t="str">
        <f>TRIM(INDEX(_xlfn.TEXTSPLIT(Table326[[#This Row],[attribute_name PT (rascunho)]],"|"), 1,1))</f>
        <v>Temperatura - Selo a Gás Seco do Compressor</v>
      </c>
      <c r="X439" t="str">
        <f>IFERROR(TRIM(INDEX(_xlfn.TEXTSPLIT(Table326[[#This Row],[attribute_name]],"|"), 1,2)), "")</f>
        <v>HiHi</v>
      </c>
      <c r="Y439" t="b" cm="1">
        <f t="array" ref="Y439">IF(ISERROR(IF(Table326[[#This Row],[type]]="subattribute", VLOOKUP(Table326[[#This Row],[Template]]&amp;Table326[[#This Row],[parent_attribute]],_xlfn._xlws.FILTER(Table326[[#All],[concat]], Table326[[#All],[type]]="attribute"),1, FALSE), TRUE)), FALSE, TRUE)</f>
        <v>1</v>
      </c>
    </row>
    <row r="440" spans="1:25" ht="14.4" hidden="1" customHeight="1">
      <c r="A440" t="str">
        <f>Table326[[#This Row],[Template]]&amp;Table326[[#This Row],[parent_attribute]]</f>
        <v>Compressor Centrífugo BásicoTemperatura - Selo a Gás Seco do Compressor</v>
      </c>
      <c r="B440" t="s">
        <v>2904</v>
      </c>
      <c r="C440" s="10" t="s">
        <v>2905</v>
      </c>
      <c r="D440" t="s">
        <v>2906</v>
      </c>
      <c r="E440" t="s">
        <v>3139</v>
      </c>
      <c r="F440" s="10" t="s">
        <v>2877</v>
      </c>
      <c r="I440" s="10" t="s">
        <v>1820</v>
      </c>
      <c r="J440" s="10" t="s">
        <v>1816</v>
      </c>
      <c r="K440" t="str">
        <f>VLOOKUP(Table326[[#This Row],[attribute_name EN2]],'Tradução Atributos'!$A$1:$B$67,2,0)</f>
        <v>Temperatura - Selo a Gás Seco do Compressor</v>
      </c>
      <c r="L440" t="s">
        <v>2928</v>
      </c>
      <c r="M440" s="10" t="s">
        <v>2931</v>
      </c>
      <c r="N440" t="s">
        <v>1130</v>
      </c>
      <c r="O440" t="s">
        <v>1130</v>
      </c>
      <c r="P440" t="str">
        <f>_xlfn.CONCAT(Table326[[#This Row],[Equipamento]],Table326[[#This Row],[attribute_name]])</f>
        <v>FRADE-CAE-1350 (HP Compressor Trem 1)Temperatura - Selo a Gás Seco do Compressor|Lo</v>
      </c>
      <c r="Q440" s="33">
        <v>55</v>
      </c>
      <c r="R440" s="32" t="s">
        <v>49</v>
      </c>
      <c r="S440">
        <v>1</v>
      </c>
      <c r="T440" s="33" t="s">
        <v>736</v>
      </c>
      <c r="U440" s="10"/>
      <c r="V440" t="str">
        <f t="shared" si="6"/>
        <v>subattribute</v>
      </c>
      <c r="W440" t="str">
        <f>TRIM(INDEX(_xlfn.TEXTSPLIT(Table326[[#This Row],[attribute_name PT (rascunho)]],"|"), 1,1))</f>
        <v>Temperatura - Selo a Gás Seco do Compressor</v>
      </c>
      <c r="X440" t="str">
        <f>IFERROR(TRIM(INDEX(_xlfn.TEXTSPLIT(Table326[[#This Row],[attribute_name]],"|"), 1,2)), "")</f>
        <v>Lo</v>
      </c>
      <c r="Y440" t="b" cm="1">
        <f t="array" ref="Y440">IF(ISERROR(IF(Table326[[#This Row],[type]]="subattribute", VLOOKUP(Table326[[#This Row],[Template]]&amp;Table326[[#This Row],[parent_attribute]],_xlfn._xlws.FILTER(Table326[[#All],[concat]], Table326[[#All],[type]]="attribute"),1, FALSE), TRUE)), FALSE, TRUE)</f>
        <v>1</v>
      </c>
    </row>
    <row r="441" spans="1:25" ht="14.4" hidden="1" customHeight="1">
      <c r="A441" t="str">
        <f>Table326[[#This Row],[Template]]&amp;Table326[[#This Row],[parent_attribute]]</f>
        <v>Compressor Centrífugo BásicoTemperatura - Selo a Gás Seco do Compressor</v>
      </c>
      <c r="B441" t="s">
        <v>2904</v>
      </c>
      <c r="C441" s="10" t="s">
        <v>2905</v>
      </c>
      <c r="D441" t="s">
        <v>2906</v>
      </c>
      <c r="E441" t="s">
        <v>3139</v>
      </c>
      <c r="F441" s="10" t="s">
        <v>2877</v>
      </c>
      <c r="I441" s="10" t="s">
        <v>1821</v>
      </c>
      <c r="J441" s="10" t="s">
        <v>1816</v>
      </c>
      <c r="K441" t="str">
        <f>VLOOKUP(Table326[[#This Row],[attribute_name EN2]],'Tradução Atributos'!$A$1:$B$67,2,0)</f>
        <v>Temperatura - Selo a Gás Seco do Compressor</v>
      </c>
      <c r="L441" t="s">
        <v>2928</v>
      </c>
      <c r="M441" s="10" t="s">
        <v>2932</v>
      </c>
      <c r="N441" t="s">
        <v>3093</v>
      </c>
      <c r="O441" t="s">
        <v>3093</v>
      </c>
      <c r="P441" t="str">
        <f>_xlfn.CONCAT(Table326[[#This Row],[Equipamento]],Table326[[#This Row],[attribute_name]])</f>
        <v>FRADE-CAE-1350 (HP Compressor Trem 1)Temperatura - Selo a Gás Seco do Compressor|LoLo</v>
      </c>
      <c r="Q441" s="33">
        <v>45</v>
      </c>
      <c r="R441" s="32" t="s">
        <v>49</v>
      </c>
      <c r="S441">
        <v>1</v>
      </c>
      <c r="T441" s="33" t="s">
        <v>736</v>
      </c>
      <c r="U441" s="10"/>
      <c r="V441" t="str">
        <f t="shared" si="6"/>
        <v>subattribute</v>
      </c>
      <c r="W441" t="str">
        <f>TRIM(INDEX(_xlfn.TEXTSPLIT(Table326[[#This Row],[attribute_name PT (rascunho)]],"|"), 1,1))</f>
        <v>Temperatura - Selo a Gás Seco do Compressor</v>
      </c>
      <c r="X441" t="str">
        <f>IFERROR(TRIM(INDEX(_xlfn.TEXTSPLIT(Table326[[#This Row],[attribute_name]],"|"), 1,2)), "")</f>
        <v>LoLo</v>
      </c>
      <c r="Y441" t="b" cm="1">
        <f t="array" ref="Y441">IF(ISERROR(IF(Table326[[#This Row],[type]]="subattribute", VLOOKUP(Table326[[#This Row],[Template]]&amp;Table326[[#This Row],[parent_attribute]],_xlfn._xlws.FILTER(Table326[[#All],[concat]], Table326[[#All],[type]]="attribute"),1, FALSE), TRUE)), FALSE, TRUE)</f>
        <v>1</v>
      </c>
    </row>
    <row r="442" spans="1:25" ht="14.4" hidden="1" customHeight="1">
      <c r="A442" t="str">
        <f>Table326[[#This Row],[Template]]&amp;Table326[[#This Row],[parent_attribute]]</f>
        <v>Compressor Centrífugo BásicoTemperatura - Selo a Gás Seco do Compressor</v>
      </c>
      <c r="B442" t="s">
        <v>2904</v>
      </c>
      <c r="C442" s="10" t="s">
        <v>2905</v>
      </c>
      <c r="D442" t="s">
        <v>2906</v>
      </c>
      <c r="E442" t="s">
        <v>3139</v>
      </c>
      <c r="F442" s="10" t="s">
        <v>2877</v>
      </c>
      <c r="I442" s="10" t="s">
        <v>1822</v>
      </c>
      <c r="J442" s="10" t="s">
        <v>1816</v>
      </c>
      <c r="K442" t="str">
        <f>VLOOKUP(Table326[[#This Row],[attribute_name EN2]],'Tradução Atributos'!$A$1:$B$67,2,0)</f>
        <v>Temperatura - Selo a Gás Seco do Compressor</v>
      </c>
      <c r="L442" t="s">
        <v>2928</v>
      </c>
      <c r="M442" s="10" t="s">
        <v>2934</v>
      </c>
      <c r="N442" t="s">
        <v>1132</v>
      </c>
      <c r="O442" t="s">
        <v>3094</v>
      </c>
      <c r="P442" t="str">
        <f>_xlfn.CONCAT(Table326[[#This Row],[Equipamento]],Table326[[#This Row],[attribute_name]])</f>
        <v>FRADE-CAE-1350 (HP Compressor Trem 1)Temperatura - Selo a Gás Seco do Compressor|Pre-alarm Hi</v>
      </c>
      <c r="Q442" s="33">
        <v>115</v>
      </c>
      <c r="R442" s="32" t="s">
        <v>49</v>
      </c>
      <c r="S442">
        <v>1</v>
      </c>
      <c r="T442" s="33" t="s">
        <v>736</v>
      </c>
      <c r="U442" s="10"/>
      <c r="V442" t="str">
        <f t="shared" si="6"/>
        <v>subattribute</v>
      </c>
      <c r="W442" t="str">
        <f>TRIM(INDEX(_xlfn.TEXTSPLIT(Table326[[#This Row],[attribute_name PT (rascunho)]],"|"), 1,1))</f>
        <v>Temperatura - Selo a Gás Seco do Compressor</v>
      </c>
      <c r="X442" t="str">
        <f>IFERROR(TRIM(INDEX(_xlfn.TEXTSPLIT(Table326[[#This Row],[attribute_name]],"|"), 1,2)), "")</f>
        <v>Pre-alarm Hi</v>
      </c>
      <c r="Y442" t="b" cm="1">
        <f t="array" ref="Y442">IF(ISERROR(IF(Table326[[#This Row],[type]]="subattribute", VLOOKUP(Table326[[#This Row],[Template]]&amp;Table326[[#This Row],[parent_attribute]],_xlfn._xlws.FILTER(Table326[[#All],[concat]], Table326[[#All],[type]]="attribute"),1, FALSE), TRUE)), FALSE, TRUE)</f>
        <v>1</v>
      </c>
    </row>
    <row r="443" spans="1:25" ht="14.4" hidden="1" customHeight="1">
      <c r="A443" t="str">
        <f>Table326[[#This Row],[Template]]&amp;Table326[[#This Row],[parent_attribute]]</f>
        <v>Compressor Centrífugo BásicoTemperatura - Selo a Gás Seco do Compressor</v>
      </c>
      <c r="B443" t="s">
        <v>2904</v>
      </c>
      <c r="C443" s="10" t="s">
        <v>2905</v>
      </c>
      <c r="D443" t="s">
        <v>2906</v>
      </c>
      <c r="E443" t="s">
        <v>3139</v>
      </c>
      <c r="F443" s="10" t="s">
        <v>2877</v>
      </c>
      <c r="I443" s="10" t="s">
        <v>1823</v>
      </c>
      <c r="J443" s="10" t="s">
        <v>1816</v>
      </c>
      <c r="K443" t="str">
        <f>VLOOKUP(Table326[[#This Row],[attribute_name EN2]],'Tradução Atributos'!$A$1:$B$67,2,0)</f>
        <v>Temperatura - Selo a Gás Seco do Compressor</v>
      </c>
      <c r="L443" t="s">
        <v>2928</v>
      </c>
      <c r="M443" s="10" t="s">
        <v>2936</v>
      </c>
      <c r="N443" t="s">
        <v>3095</v>
      </c>
      <c r="O443" t="s">
        <v>3096</v>
      </c>
      <c r="P443" t="str">
        <f>_xlfn.CONCAT(Table326[[#This Row],[Equipamento]],Table326[[#This Row],[attribute_name]])</f>
        <v>FRADE-CAE-1350 (HP Compressor Trem 1)Temperatura - Selo a Gás Seco do Compressor|Pre-alarm Lo</v>
      </c>
      <c r="Q443" s="33">
        <v>60</v>
      </c>
      <c r="R443" s="32" t="s">
        <v>49</v>
      </c>
      <c r="S443">
        <v>1</v>
      </c>
      <c r="T443" s="33" t="s">
        <v>736</v>
      </c>
      <c r="U443" s="10"/>
      <c r="V443" t="str">
        <f t="shared" si="6"/>
        <v>subattribute</v>
      </c>
      <c r="W443" t="str">
        <f>TRIM(INDEX(_xlfn.TEXTSPLIT(Table326[[#This Row],[attribute_name PT (rascunho)]],"|"), 1,1))</f>
        <v>Temperatura - Selo a Gás Seco do Compressor</v>
      </c>
      <c r="X443" t="str">
        <f>IFERROR(TRIM(INDEX(_xlfn.TEXTSPLIT(Table326[[#This Row],[attribute_name]],"|"), 1,2)), "")</f>
        <v>Pre-alarm Lo</v>
      </c>
      <c r="Y443" t="b" cm="1">
        <f t="array" ref="Y443">IF(ISERROR(IF(Table326[[#This Row],[type]]="subattribute", VLOOKUP(Table326[[#This Row],[Template]]&amp;Table326[[#This Row],[parent_attribute]],_xlfn._xlws.FILTER(Table326[[#All],[concat]], Table326[[#All],[type]]="attribute"),1, FALSE), TRUE)), FALSE, TRUE)</f>
        <v>1</v>
      </c>
    </row>
    <row r="444" spans="1:25" ht="14.4" hidden="1" customHeight="1">
      <c r="A444" t="str">
        <f>Table326[[#This Row],[Template]]&amp;Table326[[#This Row],[parent_attribute]]</f>
        <v>Compressor Centrífugo BásicoTemperatura - Sucção</v>
      </c>
      <c r="B444" t="s">
        <v>2904</v>
      </c>
      <c r="C444" s="10" t="s">
        <v>2905</v>
      </c>
      <c r="D444" t="s">
        <v>2906</v>
      </c>
      <c r="E444" t="s">
        <v>3139</v>
      </c>
      <c r="F444" s="10" t="s">
        <v>2877</v>
      </c>
      <c r="I444" s="10" t="s">
        <v>1109</v>
      </c>
      <c r="N444" t="s">
        <v>3196</v>
      </c>
      <c r="O444" s="10" t="s">
        <v>3196</v>
      </c>
      <c r="P444" t="str">
        <f>_xlfn.CONCAT(Table326[[#This Row],[Equipamento]],Table326[[#This Row],[attribute_name]])</f>
        <v>FRADE-CAE-1350 (HP Compressor Trem 1)Temperatura - Sucção</v>
      </c>
      <c r="Q444" s="33" t="s">
        <v>3197</v>
      </c>
      <c r="R444" s="32" t="s">
        <v>49</v>
      </c>
      <c r="S444">
        <v>1</v>
      </c>
      <c r="T444" s="33" t="s">
        <v>530</v>
      </c>
      <c r="U444" s="10" t="s">
        <v>531</v>
      </c>
      <c r="V444" t="str">
        <f t="shared" si="6"/>
        <v>attribute</v>
      </c>
      <c r="W444" t="str">
        <f>TRIM(INDEX(_xlfn.TEXTSPLIT(Table326[[#This Row],[attribute_name PT (rascunho)]],"|"), 1,1))</f>
        <v>Temperatura - Sucção</v>
      </c>
      <c r="X444" t="str">
        <f>IFERROR(TRIM(INDEX(_xlfn.TEXTSPLIT(Table326[[#This Row],[attribute_name]],"|"), 1,2)), "")</f>
        <v/>
      </c>
      <c r="Y444" t="b" cm="1">
        <f t="array" ref="Y444">IF(ISERROR(IF(Table326[[#This Row],[type]]="subattribute", VLOOKUP(Table326[[#This Row],[Template]]&amp;Table326[[#This Row],[parent_attribute]],_xlfn._xlws.FILTER(Table326[[#All],[concat]], Table326[[#All],[type]]="attribute"),1, FALSE), TRUE)), FALSE, TRUE)</f>
        <v>1</v>
      </c>
    </row>
    <row r="445" spans="1:25" ht="14.4" hidden="1" customHeight="1">
      <c r="A445" t="str">
        <f>Table326[[#This Row],[Template]]&amp;Table326[[#This Row],[parent_attribute]]</f>
        <v>Compressor Centrífugo BásicoTemperatura - Sucção</v>
      </c>
      <c r="B445" t="s">
        <v>2904</v>
      </c>
      <c r="C445" s="10" t="s">
        <v>2905</v>
      </c>
      <c r="D445" t="s">
        <v>2906</v>
      </c>
      <c r="E445" t="s">
        <v>3139</v>
      </c>
      <c r="F445" s="10" t="s">
        <v>2877</v>
      </c>
      <c r="I445" s="79" t="s">
        <v>1111</v>
      </c>
      <c r="N445" t="s">
        <v>3198</v>
      </c>
      <c r="O445" s="10" t="s">
        <v>3198</v>
      </c>
      <c r="P445" t="str">
        <f>_xlfn.CONCAT(Table326[[#This Row],[Equipamento]],Table326[[#This Row],[attribute_name]])</f>
        <v>FRADE-CAE-1350 (HP Compressor Trem 1)Temperatura - Sucção|Hi</v>
      </c>
      <c r="Q445" s="33"/>
      <c r="R445" s="32" t="s">
        <v>49</v>
      </c>
      <c r="S445">
        <v>1</v>
      </c>
      <c r="T445" s="33" t="s">
        <v>530</v>
      </c>
      <c r="U445" s="10" t="s">
        <v>531</v>
      </c>
      <c r="V445" t="str">
        <f t="shared" si="6"/>
        <v>subattribute</v>
      </c>
      <c r="W445" t="str">
        <f>TRIM(INDEX(_xlfn.TEXTSPLIT(Table326[[#This Row],[attribute_name PT (rascunho)]],"|"), 1,1))</f>
        <v>Temperatura - Sucção</v>
      </c>
      <c r="X445" t="str">
        <f>IFERROR(TRIM(INDEX(_xlfn.TEXTSPLIT(Table326[[#This Row],[attribute_name]],"|"), 1,2)), "")</f>
        <v>Hi</v>
      </c>
      <c r="Y445" t="b" cm="1">
        <f t="array" ref="Y445">IF(ISERROR(IF(Table326[[#This Row],[type]]="subattribute", VLOOKUP(Table326[[#This Row],[Template]]&amp;Table326[[#This Row],[parent_attribute]],_xlfn._xlws.FILTER(Table326[[#All],[concat]], Table326[[#All],[type]]="attribute"),1, FALSE), TRUE)), FALSE, TRUE)</f>
        <v>1</v>
      </c>
    </row>
    <row r="446" spans="1:25" ht="14.4" hidden="1" customHeight="1">
      <c r="A446" t="str">
        <f>Table326[[#This Row],[Template]]&amp;Table326[[#This Row],[parent_attribute]]</f>
        <v>Compressor Centrífugo BásicoTemperatura - Sucção</v>
      </c>
      <c r="B446" t="s">
        <v>2904</v>
      </c>
      <c r="C446" s="10" t="s">
        <v>2905</v>
      </c>
      <c r="D446" t="s">
        <v>2906</v>
      </c>
      <c r="E446" t="s">
        <v>3139</v>
      </c>
      <c r="F446" s="10" t="s">
        <v>2877</v>
      </c>
      <c r="I446" s="10" t="s">
        <v>3199</v>
      </c>
      <c r="N446" t="s">
        <v>3200</v>
      </c>
      <c r="O446" s="10" t="s">
        <v>3200</v>
      </c>
      <c r="P446" t="str">
        <f>_xlfn.CONCAT(Table326[[#This Row],[Equipamento]],Table326[[#This Row],[attribute_name]])</f>
        <v>FRADE-CAE-1350 (HP Compressor Trem 1)Temperatura - Sucção|HiHi</v>
      </c>
      <c r="Q446" s="33"/>
      <c r="R446" s="32" t="s">
        <v>49</v>
      </c>
      <c r="S446">
        <v>1</v>
      </c>
      <c r="T446" s="33" t="s">
        <v>530</v>
      </c>
      <c r="U446" s="10" t="s">
        <v>531</v>
      </c>
      <c r="V446" t="str">
        <f t="shared" si="6"/>
        <v>subattribute</v>
      </c>
      <c r="W446" t="str">
        <f>TRIM(INDEX(_xlfn.TEXTSPLIT(Table326[[#This Row],[attribute_name PT (rascunho)]],"|"), 1,1))</f>
        <v>Temperatura - Sucção</v>
      </c>
      <c r="X446" t="str">
        <f>IFERROR(TRIM(INDEX(_xlfn.TEXTSPLIT(Table326[[#This Row],[attribute_name]],"|"), 1,2)), "")</f>
        <v>HiHi</v>
      </c>
      <c r="Y446" t="b" cm="1">
        <f t="array" ref="Y446">IF(ISERROR(IF(Table326[[#This Row],[type]]="subattribute", VLOOKUP(Table326[[#This Row],[Template]]&amp;Table326[[#This Row],[parent_attribute]],_xlfn._xlws.FILTER(Table326[[#All],[concat]], Table326[[#All],[type]]="attribute"),1, FALSE), TRUE)), FALSE, TRUE)</f>
        <v>1</v>
      </c>
    </row>
    <row r="447" spans="1:25" ht="14.4" hidden="1" customHeight="1">
      <c r="A447" t="str">
        <f>Table326[[#This Row],[Template]]&amp;Table326[[#This Row],[parent_attribute]]</f>
        <v>Compressor Centrífugo BásicoTemperatura - Tanque de Óleo Lubrificante</v>
      </c>
      <c r="B447" t="s">
        <v>2904</v>
      </c>
      <c r="C447" s="10" t="s">
        <v>2905</v>
      </c>
      <c r="D447" t="s">
        <v>2906</v>
      </c>
      <c r="E447" t="s">
        <v>3139</v>
      </c>
      <c r="F447" s="10" t="s">
        <v>2877</v>
      </c>
      <c r="I447" t="s">
        <v>976</v>
      </c>
      <c r="J447" t="s">
        <v>976</v>
      </c>
      <c r="K447" t="str">
        <f>VLOOKUP(Table326[[#This Row],[attribute_name EN2]],'Tradução Atributos'!$A$1:$B$67,2,0)</f>
        <v>Temperatura - Tanque de Óleo Lubrificante</v>
      </c>
      <c r="N447" t="s">
        <v>3111</v>
      </c>
      <c r="O447" t="s">
        <v>3111</v>
      </c>
      <c r="P447" t="str">
        <f>_xlfn.CONCAT(Table326[[#This Row],[Equipamento]],Table326[[#This Row],[attribute_name]])</f>
        <v>FRADE-CAE-1350 (HP Compressor Trem 1)Temperatura - Tanque de Óleo Lubrificante</v>
      </c>
      <c r="Q447" s="32" t="s">
        <v>3201</v>
      </c>
      <c r="R447" s="32" t="s">
        <v>753</v>
      </c>
      <c r="S447">
        <v>1</v>
      </c>
      <c r="T447" s="33" t="s">
        <v>461</v>
      </c>
      <c r="U447" s="10" t="s">
        <v>462</v>
      </c>
      <c r="V447" t="str">
        <f t="shared" si="6"/>
        <v>attribute</v>
      </c>
      <c r="W447" t="str">
        <f>TRIM(INDEX(_xlfn.TEXTSPLIT(Table326[[#This Row],[attribute_name PT (rascunho)]],"|"), 1,1))</f>
        <v>Temperatura - Tanque de Óleo Lubrificante</v>
      </c>
      <c r="X447" t="str">
        <f>IFERROR(TRIM(INDEX(_xlfn.TEXTSPLIT(Table326[[#This Row],[attribute_name]],"|"), 1,2)), "")</f>
        <v/>
      </c>
      <c r="Y447" t="b" cm="1">
        <f t="array" ref="Y447">IF(ISERROR(IF(Table326[[#This Row],[type]]="subattribute", VLOOKUP(Table326[[#This Row],[Template]]&amp;Table326[[#This Row],[parent_attribute]],_xlfn._xlws.FILTER(Table326[[#All],[concat]], Table326[[#All],[type]]="attribute"),1, FALSE), TRUE)), FALSE, TRUE)</f>
        <v>1</v>
      </c>
    </row>
    <row r="448" spans="1:25" ht="14.4" hidden="1" customHeight="1">
      <c r="A448" t="str">
        <f>Table326[[#This Row],[Template]]&amp;Table326[[#This Row],[parent_attribute]]</f>
        <v>Compressor Centrífugo BásicoTemperatura - Tanque de Óleo Lubrificante</v>
      </c>
      <c r="B448" t="s">
        <v>2904</v>
      </c>
      <c r="C448" s="10" t="s">
        <v>2905</v>
      </c>
      <c r="D448" t="s">
        <v>2906</v>
      </c>
      <c r="E448" t="s">
        <v>3139</v>
      </c>
      <c r="F448" s="10" t="s">
        <v>2877</v>
      </c>
      <c r="I448" t="s">
        <v>979</v>
      </c>
      <c r="J448" t="s">
        <v>976</v>
      </c>
      <c r="K448" t="str">
        <f>VLOOKUP(Table326[[#This Row],[attribute_name EN2]],'Tradução Atributos'!$A$1:$B$67,2,0)</f>
        <v>Temperatura - Tanque de Óleo Lubrificante</v>
      </c>
      <c r="L448" t="s">
        <v>2928</v>
      </c>
      <c r="M448" t="s">
        <v>2929</v>
      </c>
      <c r="N448" t="s">
        <v>752</v>
      </c>
      <c r="O448" t="s">
        <v>752</v>
      </c>
      <c r="P448" t="str">
        <f>_xlfn.CONCAT(Table326[[#This Row],[Equipamento]],Table326[[#This Row],[attribute_name]])</f>
        <v>FRADE-CAE-1350 (HP Compressor Trem 1)Temperatura - Tanque de Óleo Lubrificante|Hi</v>
      </c>
      <c r="Q448" s="32">
        <v>75</v>
      </c>
      <c r="R448" s="32" t="s">
        <v>753</v>
      </c>
      <c r="S448">
        <v>1</v>
      </c>
      <c r="T448" s="33" t="s">
        <v>736</v>
      </c>
      <c r="U448" s="10"/>
      <c r="V448" t="str">
        <f t="shared" si="6"/>
        <v>subattribute</v>
      </c>
      <c r="W448" t="str">
        <f>TRIM(INDEX(_xlfn.TEXTSPLIT(Table326[[#This Row],[attribute_name PT (rascunho)]],"|"), 1,1))</f>
        <v>Temperatura - Tanque de Óleo Lubrificante</v>
      </c>
      <c r="X448" t="str">
        <f>IFERROR(TRIM(INDEX(_xlfn.TEXTSPLIT(Table326[[#This Row],[attribute_name]],"|"), 1,2)), "")</f>
        <v>Hi</v>
      </c>
      <c r="Y448" t="b" cm="1">
        <f t="array" ref="Y448">IF(ISERROR(IF(Table326[[#This Row],[type]]="subattribute", VLOOKUP(Table326[[#This Row],[Template]]&amp;Table326[[#This Row],[parent_attribute]],_xlfn._xlws.FILTER(Table326[[#All],[concat]], Table326[[#All],[type]]="attribute"),1, FALSE), TRUE)), FALSE, TRUE)</f>
        <v>1</v>
      </c>
    </row>
    <row r="449" spans="1:25" ht="14.4" hidden="1" customHeight="1">
      <c r="A449" t="str">
        <f>Table326[[#This Row],[Template]]&amp;Table326[[#This Row],[parent_attribute]]</f>
        <v>Compressor Centrífugo BásicoTemperatura - Tanque de Óleo Lubrificante</v>
      </c>
      <c r="B449" t="s">
        <v>2904</v>
      </c>
      <c r="C449" s="10" t="s">
        <v>2905</v>
      </c>
      <c r="D449" t="s">
        <v>2906</v>
      </c>
      <c r="E449" t="s">
        <v>3139</v>
      </c>
      <c r="F449" s="10" t="s">
        <v>2877</v>
      </c>
      <c r="I449" t="s">
        <v>981</v>
      </c>
      <c r="J449" t="s">
        <v>976</v>
      </c>
      <c r="K449" t="str">
        <f>VLOOKUP(Table326[[#This Row],[attribute_name EN2]],'Tradução Atributos'!$A$1:$B$67,2,0)</f>
        <v>Temperatura - Tanque de Óleo Lubrificante</v>
      </c>
      <c r="L449" t="s">
        <v>2928</v>
      </c>
      <c r="M449" t="s">
        <v>2930</v>
      </c>
      <c r="N449" t="s">
        <v>755</v>
      </c>
      <c r="O449" t="s">
        <v>755</v>
      </c>
      <c r="P449" t="str">
        <f>_xlfn.CONCAT(Table326[[#This Row],[Equipamento]],Table326[[#This Row],[attribute_name]])</f>
        <v>FRADE-CAE-1350 (HP Compressor Trem 1)Temperatura - Tanque de Óleo Lubrificante|HiHi</v>
      </c>
      <c r="Q449" s="33"/>
      <c r="R449" s="32" t="s">
        <v>753</v>
      </c>
      <c r="S449">
        <v>1</v>
      </c>
      <c r="T449" s="33" t="s">
        <v>736</v>
      </c>
      <c r="U449" s="10"/>
      <c r="V449" t="str">
        <f t="shared" si="6"/>
        <v>subattribute</v>
      </c>
      <c r="W449" t="str">
        <f>TRIM(INDEX(_xlfn.TEXTSPLIT(Table326[[#This Row],[attribute_name PT (rascunho)]],"|"), 1,1))</f>
        <v>Temperatura - Tanque de Óleo Lubrificante</v>
      </c>
      <c r="X449" t="str">
        <f>IFERROR(TRIM(INDEX(_xlfn.TEXTSPLIT(Table326[[#This Row],[attribute_name]],"|"), 1,2)), "")</f>
        <v>HiHi</v>
      </c>
      <c r="Y449" t="b" cm="1">
        <f t="array" ref="Y449">IF(ISERROR(IF(Table326[[#This Row],[type]]="subattribute", VLOOKUP(Table326[[#This Row],[Template]]&amp;Table326[[#This Row],[parent_attribute]],_xlfn._xlws.FILTER(Table326[[#All],[concat]], Table326[[#All],[type]]="attribute"),1, FALSE), TRUE)), FALSE, TRUE)</f>
        <v>1</v>
      </c>
    </row>
    <row r="450" spans="1:25" ht="14.4" hidden="1" customHeight="1">
      <c r="A450" t="str">
        <f>Table326[[#This Row],[Template]]&amp;Table326[[#This Row],[parent_attribute]]</f>
        <v>Compressor Centrífugo BásicoTemperatura - Tanque de Óleo Lubrificante</v>
      </c>
      <c r="B450" t="s">
        <v>2904</v>
      </c>
      <c r="C450" s="10" t="s">
        <v>2905</v>
      </c>
      <c r="D450" t="s">
        <v>2906</v>
      </c>
      <c r="E450" t="s">
        <v>3139</v>
      </c>
      <c r="F450" s="10" t="s">
        <v>2877</v>
      </c>
      <c r="I450" t="s">
        <v>983</v>
      </c>
      <c r="J450" t="s">
        <v>976</v>
      </c>
      <c r="K450" t="str">
        <f>VLOOKUP(Table326[[#This Row],[attribute_name EN2]],'Tradução Atributos'!$A$1:$B$67,2,0)</f>
        <v>Temperatura - Tanque de Óleo Lubrificante</v>
      </c>
      <c r="L450" t="s">
        <v>2928</v>
      </c>
      <c r="M450" t="s">
        <v>2931</v>
      </c>
      <c r="N450" t="s">
        <v>758</v>
      </c>
      <c r="O450" t="s">
        <v>758</v>
      </c>
      <c r="P450" t="str">
        <f>_xlfn.CONCAT(Table326[[#This Row],[Equipamento]],Table326[[#This Row],[attribute_name]])</f>
        <v>FRADE-CAE-1350 (HP Compressor Trem 1)Temperatura - Tanque de Óleo Lubrificante|Lo</v>
      </c>
      <c r="Q450">
        <v>30</v>
      </c>
      <c r="R450" s="32" t="s">
        <v>753</v>
      </c>
      <c r="S450">
        <v>1</v>
      </c>
      <c r="T450" s="33" t="s">
        <v>736</v>
      </c>
      <c r="U450" s="10"/>
      <c r="V450" t="str">
        <f t="shared" ref="V450:V513" si="7">IFERROR(IF(FIND("|",N450),"subattribute", "attribute"), "attribute")</f>
        <v>subattribute</v>
      </c>
      <c r="W450" t="str">
        <f>TRIM(INDEX(_xlfn.TEXTSPLIT(Table326[[#This Row],[attribute_name PT (rascunho)]],"|"), 1,1))</f>
        <v>Temperatura - Tanque de Óleo Lubrificante</v>
      </c>
      <c r="X450" t="str">
        <f>IFERROR(TRIM(INDEX(_xlfn.TEXTSPLIT(Table326[[#This Row],[attribute_name]],"|"), 1,2)), "")</f>
        <v>Lo</v>
      </c>
      <c r="Y450" t="b" cm="1">
        <f t="array" ref="Y450">IF(ISERROR(IF(Table326[[#This Row],[type]]="subattribute", VLOOKUP(Table326[[#This Row],[Template]]&amp;Table326[[#This Row],[parent_attribute]],_xlfn._xlws.FILTER(Table326[[#All],[concat]], Table326[[#All],[type]]="attribute"),1, FALSE), TRUE)), FALSE, TRUE)</f>
        <v>1</v>
      </c>
    </row>
    <row r="451" spans="1:25" ht="14.4" hidden="1" customHeight="1">
      <c r="A451" t="str">
        <f>Table326[[#This Row],[Template]]&amp;Table326[[#This Row],[parent_attribute]]</f>
        <v>Compressor Centrífugo BásicoTemperatura - Tanque de Óleo Lubrificante</v>
      </c>
      <c r="B451" t="s">
        <v>2904</v>
      </c>
      <c r="C451" s="10" t="s">
        <v>2905</v>
      </c>
      <c r="D451" t="s">
        <v>2906</v>
      </c>
      <c r="E451" t="s">
        <v>3139</v>
      </c>
      <c r="F451" s="10" t="s">
        <v>2877</v>
      </c>
      <c r="I451" t="s">
        <v>985</v>
      </c>
      <c r="J451" t="s">
        <v>976</v>
      </c>
      <c r="K451" t="str">
        <f>VLOOKUP(Table326[[#This Row],[attribute_name EN2]],'Tradução Atributos'!$A$1:$B$67,2,0)</f>
        <v>Temperatura - Tanque de Óleo Lubrificante</v>
      </c>
      <c r="L451" t="s">
        <v>2928</v>
      </c>
      <c r="M451" t="s">
        <v>2932</v>
      </c>
      <c r="N451" t="s">
        <v>3112</v>
      </c>
      <c r="O451" t="s">
        <v>3112</v>
      </c>
      <c r="P451" t="str">
        <f>_xlfn.CONCAT(Table326[[#This Row],[Equipamento]],Table326[[#This Row],[attribute_name]])</f>
        <v>FRADE-CAE-1350 (HP Compressor Trem 1)Temperatura - Tanque de Óleo Lubrificante|LoLo</v>
      </c>
      <c r="Q451" s="33"/>
      <c r="R451" s="32" t="s">
        <v>753</v>
      </c>
      <c r="S451">
        <v>1</v>
      </c>
      <c r="T451" s="33" t="s">
        <v>736</v>
      </c>
      <c r="U451" s="10"/>
      <c r="V451" t="str">
        <f t="shared" si="7"/>
        <v>subattribute</v>
      </c>
      <c r="W451" t="str">
        <f>TRIM(INDEX(_xlfn.TEXTSPLIT(Table326[[#This Row],[attribute_name PT (rascunho)]],"|"), 1,1))</f>
        <v>Temperatura - Tanque de Óleo Lubrificante</v>
      </c>
      <c r="X451" t="str">
        <f>IFERROR(TRIM(INDEX(_xlfn.TEXTSPLIT(Table326[[#This Row],[attribute_name]],"|"), 1,2)), "")</f>
        <v>LoLo</v>
      </c>
      <c r="Y451" t="b" cm="1">
        <f t="array" ref="Y451">IF(ISERROR(IF(Table326[[#This Row],[type]]="subattribute", VLOOKUP(Table326[[#This Row],[Template]]&amp;Table326[[#This Row],[parent_attribute]],_xlfn._xlws.FILTER(Table326[[#All],[concat]], Table326[[#All],[type]]="attribute"),1, FALSE), TRUE)), FALSE, TRUE)</f>
        <v>1</v>
      </c>
    </row>
    <row r="452" spans="1:25" ht="14.4" hidden="1" customHeight="1">
      <c r="A452" t="str">
        <f>Table326[[#This Row],[Template]]&amp;Table326[[#This Row],[parent_attribute]]</f>
        <v>Compressor Centrífugo BásicoTemperatura - Tanque de Óleo Lubrificante</v>
      </c>
      <c r="B452" t="s">
        <v>2904</v>
      </c>
      <c r="C452" s="10" t="s">
        <v>2905</v>
      </c>
      <c r="D452" t="s">
        <v>2906</v>
      </c>
      <c r="E452" t="s">
        <v>3139</v>
      </c>
      <c r="F452" s="10" t="s">
        <v>2877</v>
      </c>
      <c r="I452" t="s">
        <v>987</v>
      </c>
      <c r="J452" t="s">
        <v>976</v>
      </c>
      <c r="K452" t="str">
        <f>VLOOKUP(Table326[[#This Row],[attribute_name EN2]],'Tradução Atributos'!$A$1:$B$67,2,0)</f>
        <v>Temperatura - Tanque de Óleo Lubrificante</v>
      </c>
      <c r="L452" t="s">
        <v>2928</v>
      </c>
      <c r="M452" t="s">
        <v>2934</v>
      </c>
      <c r="N452" t="s">
        <v>760</v>
      </c>
      <c r="O452" t="s">
        <v>3113</v>
      </c>
      <c r="P452" t="str">
        <f>_xlfn.CONCAT(Table326[[#This Row],[Equipamento]],Table326[[#This Row],[attribute_name]])</f>
        <v>FRADE-CAE-1350 (HP Compressor Trem 1)Temperatura - Tanque de Óleo Lubrificante|Pre-alarm Hi</v>
      </c>
      <c r="Q452" s="10">
        <v>73</v>
      </c>
      <c r="R452" s="32" t="s">
        <v>753</v>
      </c>
      <c r="S452">
        <v>1</v>
      </c>
      <c r="T452" s="33" t="s">
        <v>736</v>
      </c>
      <c r="U452" s="10"/>
      <c r="V452" t="str">
        <f t="shared" si="7"/>
        <v>subattribute</v>
      </c>
      <c r="W452" t="str">
        <f>TRIM(INDEX(_xlfn.TEXTSPLIT(Table326[[#This Row],[attribute_name PT (rascunho)]],"|"), 1,1))</f>
        <v>Temperatura - Tanque de Óleo Lubrificante</v>
      </c>
      <c r="X452" t="str">
        <f>IFERROR(TRIM(INDEX(_xlfn.TEXTSPLIT(Table326[[#This Row],[attribute_name]],"|"), 1,2)), "")</f>
        <v>Pre-alarm Hi</v>
      </c>
      <c r="Y452" t="b" cm="1">
        <f t="array" ref="Y452">IF(ISERROR(IF(Table326[[#This Row],[type]]="subattribute", VLOOKUP(Table326[[#This Row],[Template]]&amp;Table326[[#This Row],[parent_attribute]],_xlfn._xlws.FILTER(Table326[[#All],[concat]], Table326[[#All],[type]]="attribute"),1, FALSE), TRUE)), FALSE, TRUE)</f>
        <v>1</v>
      </c>
    </row>
    <row r="453" spans="1:25" ht="14.4" hidden="1" customHeight="1">
      <c r="A453" t="str">
        <f>Table326[[#This Row],[Template]]&amp;Table326[[#This Row],[parent_attribute]]</f>
        <v>Compressor Centrífugo BásicoTemperatura - Tanque de Óleo Lubrificante</v>
      </c>
      <c r="B453" t="s">
        <v>2904</v>
      </c>
      <c r="C453" s="10" t="s">
        <v>2905</v>
      </c>
      <c r="D453" t="s">
        <v>2906</v>
      </c>
      <c r="E453" t="s">
        <v>3139</v>
      </c>
      <c r="F453" s="10" t="s">
        <v>2877</v>
      </c>
      <c r="I453" t="s">
        <v>989</v>
      </c>
      <c r="J453" t="s">
        <v>976</v>
      </c>
      <c r="K453" t="str">
        <f>VLOOKUP(Table326[[#This Row],[attribute_name EN2]],'Tradução Atributos'!$A$1:$B$67,2,0)</f>
        <v>Temperatura - Tanque de Óleo Lubrificante</v>
      </c>
      <c r="L453" t="s">
        <v>2928</v>
      </c>
      <c r="M453" t="s">
        <v>2936</v>
      </c>
      <c r="N453" t="s">
        <v>3114</v>
      </c>
      <c r="O453" t="s">
        <v>3115</v>
      </c>
      <c r="P453" t="str">
        <f>_xlfn.CONCAT(Table326[[#This Row],[Equipamento]],Table326[[#This Row],[attribute_name]])</f>
        <v>FRADE-CAE-1350 (HP Compressor Trem 1)Temperatura - Tanque de Óleo Lubrificante|Pre-alarm Lo</v>
      </c>
      <c r="Q453" s="33">
        <v>33</v>
      </c>
      <c r="R453" s="32" t="s">
        <v>753</v>
      </c>
      <c r="S453">
        <v>1</v>
      </c>
      <c r="T453" s="33" t="s">
        <v>736</v>
      </c>
      <c r="U453" s="10"/>
      <c r="V453" t="str">
        <f t="shared" si="7"/>
        <v>subattribute</v>
      </c>
      <c r="W453" t="str">
        <f>TRIM(INDEX(_xlfn.TEXTSPLIT(Table326[[#This Row],[attribute_name PT (rascunho)]],"|"), 1,1))</f>
        <v>Temperatura - Tanque de Óleo Lubrificante</v>
      </c>
      <c r="X453" t="str">
        <f>IFERROR(TRIM(INDEX(_xlfn.TEXTSPLIT(Table326[[#This Row],[attribute_name]],"|"), 1,2)), "")</f>
        <v>Pre-alarm Lo</v>
      </c>
      <c r="Y453" t="b" cm="1">
        <f t="array" ref="Y453">IF(ISERROR(IF(Table326[[#This Row],[type]]="subattribute", VLOOKUP(Table326[[#This Row],[Template]]&amp;Table326[[#This Row],[parent_attribute]],_xlfn._xlws.FILTER(Table326[[#All],[concat]], Table326[[#All],[type]]="attribute"),1, FALSE), TRUE)), FALSE, TRUE)</f>
        <v>1</v>
      </c>
    </row>
    <row r="454" spans="1:25" ht="14.4" hidden="1" customHeight="1">
      <c r="A454" t="str">
        <f>Table326[[#This Row],[Template]]&amp;Table326[[#This Row],[parent_attribute]]</f>
        <v>Compressor Centrífugo BásicoVazão - Gás de Selagem Primária para Flare LA (1)</v>
      </c>
      <c r="B454" t="s">
        <v>2904</v>
      </c>
      <c r="C454" s="10" t="s">
        <v>2905</v>
      </c>
      <c r="D454" t="s">
        <v>2906</v>
      </c>
      <c r="E454" t="s">
        <v>3139</v>
      </c>
      <c r="F454" s="10" t="s">
        <v>2877</v>
      </c>
      <c r="I454" t="s">
        <v>1398</v>
      </c>
      <c r="J454" t="s">
        <v>1398</v>
      </c>
      <c r="K454" t="str">
        <f>VLOOKUP(Table326[[#This Row],[attribute_name EN2]],'Tradução Atributos'!$A$1:$B$67,2,0)</f>
        <v>Vazão - Gás de Selagem Primária para Flare LA (1)</v>
      </c>
      <c r="N454" t="s">
        <v>3202</v>
      </c>
      <c r="O454" t="s">
        <v>3202</v>
      </c>
      <c r="P454" t="str">
        <f>_xlfn.CONCAT(Table326[[#This Row],[Equipamento]],Table326[[#This Row],[attribute_name]])</f>
        <v>FRADE-CAE-1350 (HP Compressor Trem 1)Vazão - Gás de Selagem Primária para Flare LA (1)</v>
      </c>
      <c r="Q454" s="32" t="s">
        <v>3203</v>
      </c>
      <c r="R454" s="32" t="s">
        <v>919</v>
      </c>
      <c r="S454">
        <v>1</v>
      </c>
      <c r="T454" s="33" t="s">
        <v>451</v>
      </c>
      <c r="U454" s="10" t="s">
        <v>452</v>
      </c>
      <c r="V454" t="str">
        <f t="shared" si="7"/>
        <v>attribute</v>
      </c>
      <c r="W454" t="str">
        <f>TRIM(INDEX(_xlfn.TEXTSPLIT(Table326[[#This Row],[attribute_name PT (rascunho)]],"|"), 1,1))</f>
        <v>Vazão - Gás de Selagem Primária para Flare LA (1)</v>
      </c>
      <c r="X454" t="str">
        <f>IFERROR(TRIM(INDEX(_xlfn.TEXTSPLIT(Table326[[#This Row],[attribute_name]],"|"), 1,2)), "")</f>
        <v/>
      </c>
      <c r="Y454" t="b" cm="1">
        <f t="array" ref="Y454">IF(ISERROR(IF(Table326[[#This Row],[type]]="subattribute", VLOOKUP(Table326[[#This Row],[Template]]&amp;Table326[[#This Row],[parent_attribute]],_xlfn._xlws.FILTER(Table326[[#All],[concat]], Table326[[#All],[type]]="attribute"),1, FALSE), TRUE)), FALSE, TRUE)</f>
        <v>1</v>
      </c>
    </row>
    <row r="455" spans="1:25" ht="14.4" hidden="1" customHeight="1">
      <c r="A455" t="str">
        <f>Table326[[#This Row],[Template]]&amp;Table326[[#This Row],[parent_attribute]]</f>
        <v>Compressor Centrífugo BásicoVazão - Gás de Selagem Primária para Flare LA (1)</v>
      </c>
      <c r="B455" t="s">
        <v>2904</v>
      </c>
      <c r="C455" s="10" t="s">
        <v>2905</v>
      </c>
      <c r="D455" t="s">
        <v>2906</v>
      </c>
      <c r="E455" t="s">
        <v>3139</v>
      </c>
      <c r="F455" s="10" t="s">
        <v>2877</v>
      </c>
      <c r="I455" t="s">
        <v>1400</v>
      </c>
      <c r="J455" t="s">
        <v>1398</v>
      </c>
      <c r="K455" t="str">
        <f>VLOOKUP(Table326[[#This Row],[attribute_name EN2]],'Tradução Atributos'!$A$1:$B$67,2,0)</f>
        <v>Vazão - Gás de Selagem Primária para Flare LA (1)</v>
      </c>
      <c r="L455" t="s">
        <v>2928</v>
      </c>
      <c r="M455" t="s">
        <v>2929</v>
      </c>
      <c r="N455" t="s">
        <v>918</v>
      </c>
      <c r="O455" t="s">
        <v>918</v>
      </c>
      <c r="P455" t="str">
        <f>_xlfn.CONCAT(Table326[[#This Row],[Equipamento]],Table326[[#This Row],[attribute_name]])</f>
        <v>FRADE-CAE-1350 (HP Compressor Trem 1)Vazão - Gás de Selagem Primária para Flare LA (1)|Hi</v>
      </c>
      <c r="Q455">
        <v>70</v>
      </c>
      <c r="R455" s="32" t="s">
        <v>919</v>
      </c>
      <c r="S455">
        <v>1</v>
      </c>
      <c r="T455" s="33" t="s">
        <v>736</v>
      </c>
      <c r="U455" s="10"/>
      <c r="V455" t="str">
        <f t="shared" si="7"/>
        <v>subattribute</v>
      </c>
      <c r="W455" t="str">
        <f>TRIM(INDEX(_xlfn.TEXTSPLIT(Table326[[#This Row],[attribute_name PT (rascunho)]],"|"), 1,1))</f>
        <v>Vazão - Gás de Selagem Primária para Flare LA (1)</v>
      </c>
      <c r="X455" t="str">
        <f>IFERROR(TRIM(INDEX(_xlfn.TEXTSPLIT(Table326[[#This Row],[attribute_name]],"|"), 1,2)), "")</f>
        <v>Hi</v>
      </c>
      <c r="Y455" t="b" cm="1">
        <f t="array" ref="Y455">IF(ISERROR(IF(Table326[[#This Row],[type]]="subattribute", VLOOKUP(Table326[[#This Row],[Template]]&amp;Table326[[#This Row],[parent_attribute]],_xlfn._xlws.FILTER(Table326[[#All],[concat]], Table326[[#All],[type]]="attribute"),1, FALSE), TRUE)), FALSE, TRUE)</f>
        <v>1</v>
      </c>
    </row>
    <row r="456" spans="1:25" ht="14.4" hidden="1" customHeight="1">
      <c r="A456" t="str">
        <f>Table326[[#This Row],[Template]]&amp;Table326[[#This Row],[parent_attribute]]</f>
        <v>Compressor Centrífugo BásicoVazão - Gás de Selagem Primária para Flare LA (1)</v>
      </c>
      <c r="B456" t="s">
        <v>2904</v>
      </c>
      <c r="C456" s="10" t="s">
        <v>2905</v>
      </c>
      <c r="D456" t="s">
        <v>2906</v>
      </c>
      <c r="E456" t="s">
        <v>3139</v>
      </c>
      <c r="F456" s="10" t="s">
        <v>2877</v>
      </c>
      <c r="I456" t="s">
        <v>1401</v>
      </c>
      <c r="J456" t="s">
        <v>1398</v>
      </c>
      <c r="K456" t="str">
        <f>VLOOKUP(Table326[[#This Row],[attribute_name EN2]],'Tradução Atributos'!$A$1:$B$67,2,0)</f>
        <v>Vazão - Gás de Selagem Primária para Flare LA (1)</v>
      </c>
      <c r="L456" t="s">
        <v>2928</v>
      </c>
      <c r="M456" t="s">
        <v>2930</v>
      </c>
      <c r="N456" t="s">
        <v>921</v>
      </c>
      <c r="O456" t="s">
        <v>921</v>
      </c>
      <c r="P456" t="str">
        <f>_xlfn.CONCAT(Table326[[#This Row],[Equipamento]],Table326[[#This Row],[attribute_name]])</f>
        <v>FRADE-CAE-1350 (HP Compressor Trem 1)Vazão - Gás de Selagem Primária para Flare LA (1)|HiHi</v>
      </c>
      <c r="Q456" s="33"/>
      <c r="R456" s="32" t="s">
        <v>919</v>
      </c>
      <c r="S456">
        <v>1</v>
      </c>
      <c r="T456" s="33" t="s">
        <v>736</v>
      </c>
      <c r="U456" s="10"/>
      <c r="V456" t="str">
        <f t="shared" si="7"/>
        <v>subattribute</v>
      </c>
      <c r="W456" t="str">
        <f>TRIM(INDEX(_xlfn.TEXTSPLIT(Table326[[#This Row],[attribute_name PT (rascunho)]],"|"), 1,1))</f>
        <v>Vazão - Gás de Selagem Primária para Flare LA (1)</v>
      </c>
      <c r="X456" t="str">
        <f>IFERROR(TRIM(INDEX(_xlfn.TEXTSPLIT(Table326[[#This Row],[attribute_name]],"|"), 1,2)), "")</f>
        <v>HiHi</v>
      </c>
      <c r="Y456" t="b" cm="1">
        <f t="array" ref="Y456">IF(ISERROR(IF(Table326[[#This Row],[type]]="subattribute", VLOOKUP(Table326[[#This Row],[Template]]&amp;Table326[[#This Row],[parent_attribute]],_xlfn._xlws.FILTER(Table326[[#All],[concat]], Table326[[#All],[type]]="attribute"),1, FALSE), TRUE)), FALSE, TRUE)</f>
        <v>1</v>
      </c>
    </row>
    <row r="457" spans="1:25" ht="14.4" hidden="1" customHeight="1">
      <c r="A457" t="str">
        <f>Table326[[#This Row],[Template]]&amp;Table326[[#This Row],[parent_attribute]]</f>
        <v>Compressor Centrífugo BásicoVazão - Gás de Selagem Primária para Flare LA (1)</v>
      </c>
      <c r="B457" t="s">
        <v>2904</v>
      </c>
      <c r="C457" s="10" t="s">
        <v>2905</v>
      </c>
      <c r="D457" t="s">
        <v>2906</v>
      </c>
      <c r="E457" t="s">
        <v>3139</v>
      </c>
      <c r="F457" s="10" t="s">
        <v>2877</v>
      </c>
      <c r="I457" t="s">
        <v>1402</v>
      </c>
      <c r="J457" t="s">
        <v>1398</v>
      </c>
      <c r="K457" t="str">
        <f>VLOOKUP(Table326[[#This Row],[attribute_name EN2]],'Tradução Atributos'!$A$1:$B$67,2,0)</f>
        <v>Vazão - Gás de Selagem Primária para Flare LA (1)</v>
      </c>
      <c r="L457" t="s">
        <v>2928</v>
      </c>
      <c r="M457" t="s">
        <v>2931</v>
      </c>
      <c r="N457" t="s">
        <v>923</v>
      </c>
      <c r="O457" t="s">
        <v>923</v>
      </c>
      <c r="P457" t="str">
        <f>_xlfn.CONCAT(Table326[[#This Row],[Equipamento]],Table326[[#This Row],[attribute_name]])</f>
        <v>FRADE-CAE-1350 (HP Compressor Trem 1)Vazão - Gás de Selagem Primária para Flare LA (1)|Lo</v>
      </c>
      <c r="Q457" s="32">
        <v>10</v>
      </c>
      <c r="R457" s="32" t="s">
        <v>919</v>
      </c>
      <c r="S457">
        <v>1</v>
      </c>
      <c r="T457" s="33" t="s">
        <v>736</v>
      </c>
      <c r="U457" s="10"/>
      <c r="V457" t="str">
        <f t="shared" si="7"/>
        <v>subattribute</v>
      </c>
      <c r="W457" t="str">
        <f>TRIM(INDEX(_xlfn.TEXTSPLIT(Table326[[#This Row],[attribute_name PT (rascunho)]],"|"), 1,1))</f>
        <v>Vazão - Gás de Selagem Primária para Flare LA (1)</v>
      </c>
      <c r="X457" t="str">
        <f>IFERROR(TRIM(INDEX(_xlfn.TEXTSPLIT(Table326[[#This Row],[attribute_name]],"|"), 1,2)), "")</f>
        <v>Lo</v>
      </c>
      <c r="Y457" t="b" cm="1">
        <f t="array" ref="Y457">IF(ISERROR(IF(Table326[[#This Row],[type]]="subattribute", VLOOKUP(Table326[[#This Row],[Template]]&amp;Table326[[#This Row],[parent_attribute]],_xlfn._xlws.FILTER(Table326[[#All],[concat]], Table326[[#All],[type]]="attribute"),1, FALSE), TRUE)), FALSE, TRUE)</f>
        <v>1</v>
      </c>
    </row>
    <row r="458" spans="1:25" ht="14.4" hidden="1" customHeight="1">
      <c r="A458" t="str">
        <f>Table326[[#This Row],[Template]]&amp;Table326[[#This Row],[parent_attribute]]</f>
        <v>Compressor Centrífugo BásicoVazão - Gás de Selagem Primária para Flare LA (1)</v>
      </c>
      <c r="B458" t="s">
        <v>2904</v>
      </c>
      <c r="C458" s="10" t="s">
        <v>2905</v>
      </c>
      <c r="D458" t="s">
        <v>2906</v>
      </c>
      <c r="E458" t="s">
        <v>3139</v>
      </c>
      <c r="F458" s="10" t="s">
        <v>2877</v>
      </c>
      <c r="I458" t="s">
        <v>1403</v>
      </c>
      <c r="J458" t="s">
        <v>1398</v>
      </c>
      <c r="K458" t="str">
        <f>VLOOKUP(Table326[[#This Row],[attribute_name EN2]],'Tradução Atributos'!$A$1:$B$67,2,0)</f>
        <v>Vazão - Gás de Selagem Primária para Flare LA (1)</v>
      </c>
      <c r="L458" t="s">
        <v>2928</v>
      </c>
      <c r="M458" t="s">
        <v>2932</v>
      </c>
      <c r="N458" t="s">
        <v>3204</v>
      </c>
      <c r="O458" t="s">
        <v>3204</v>
      </c>
      <c r="P458" t="str">
        <f>_xlfn.CONCAT(Table326[[#This Row],[Equipamento]],Table326[[#This Row],[attribute_name]])</f>
        <v>FRADE-CAE-1350 (HP Compressor Trem 1)Vazão - Gás de Selagem Primária para Flare LA (1)|LoLo</v>
      </c>
      <c r="Q458" s="33"/>
      <c r="R458" s="32" t="s">
        <v>919</v>
      </c>
      <c r="S458">
        <v>1</v>
      </c>
      <c r="T458" s="33" t="s">
        <v>736</v>
      </c>
      <c r="U458" s="10"/>
      <c r="V458" t="str">
        <f t="shared" si="7"/>
        <v>subattribute</v>
      </c>
      <c r="W458" t="str">
        <f>TRIM(INDEX(_xlfn.TEXTSPLIT(Table326[[#This Row],[attribute_name PT (rascunho)]],"|"), 1,1))</f>
        <v>Vazão - Gás de Selagem Primária para Flare LA (1)</v>
      </c>
      <c r="X458" t="str">
        <f>IFERROR(TRIM(INDEX(_xlfn.TEXTSPLIT(Table326[[#This Row],[attribute_name]],"|"), 1,2)), "")</f>
        <v>LoLo</v>
      </c>
      <c r="Y458" t="b" cm="1">
        <f t="array" ref="Y458">IF(ISERROR(IF(Table326[[#This Row],[type]]="subattribute", VLOOKUP(Table326[[#This Row],[Template]]&amp;Table326[[#This Row],[parent_attribute]],_xlfn._xlws.FILTER(Table326[[#All],[concat]], Table326[[#All],[type]]="attribute"),1, FALSE), TRUE)), FALSE, TRUE)</f>
        <v>1</v>
      </c>
    </row>
    <row r="459" spans="1:25" ht="14.4" hidden="1" customHeight="1">
      <c r="A459" t="str">
        <f>Table326[[#This Row],[Template]]&amp;Table326[[#This Row],[parent_attribute]]</f>
        <v>Compressor Centrífugo BásicoVazão - Gás de Selagem Primária para Flare LOA (1)</v>
      </c>
      <c r="B459" t="s">
        <v>2904</v>
      </c>
      <c r="C459" s="10" t="s">
        <v>2905</v>
      </c>
      <c r="D459" t="s">
        <v>2906</v>
      </c>
      <c r="E459" t="s">
        <v>3139</v>
      </c>
      <c r="F459" s="10" t="s">
        <v>2877</v>
      </c>
      <c r="I459" t="s">
        <v>1404</v>
      </c>
      <c r="J459" t="s">
        <v>1404</v>
      </c>
      <c r="K459" t="str">
        <f>VLOOKUP(Table326[[#This Row],[attribute_name EN2]],'Tradução Atributos'!$A$1:$B$67,2,0)</f>
        <v>Vazão - Gás de Selagem Primária para Flare LOA (1)</v>
      </c>
      <c r="N459" t="s">
        <v>3205</v>
      </c>
      <c r="O459" t="s">
        <v>3205</v>
      </c>
      <c r="P459" t="str">
        <f>_xlfn.CONCAT(Table326[[#This Row],[Equipamento]],Table326[[#This Row],[attribute_name]])</f>
        <v>FRADE-CAE-1350 (HP Compressor Trem 1)Vazão - Gás de Selagem Primária para Flare LOA (1)</v>
      </c>
      <c r="Q459" s="32" t="s">
        <v>3206</v>
      </c>
      <c r="R459" s="32" t="s">
        <v>919</v>
      </c>
      <c r="S459">
        <v>1</v>
      </c>
      <c r="T459" s="33" t="s">
        <v>451</v>
      </c>
      <c r="U459" s="10" t="s">
        <v>452</v>
      </c>
      <c r="V459" t="str">
        <f t="shared" si="7"/>
        <v>attribute</v>
      </c>
      <c r="W459" t="str">
        <f>TRIM(INDEX(_xlfn.TEXTSPLIT(Table326[[#This Row],[attribute_name PT (rascunho)]],"|"), 1,1))</f>
        <v>Vazão - Gás de Selagem Primária para Flare LOA (1)</v>
      </c>
      <c r="X459" t="str">
        <f>IFERROR(TRIM(INDEX(_xlfn.TEXTSPLIT(Table326[[#This Row],[attribute_name]],"|"), 1,2)), "")</f>
        <v/>
      </c>
      <c r="Y459" t="b" cm="1">
        <f t="array" ref="Y459">IF(ISERROR(IF(Table326[[#This Row],[type]]="subattribute", VLOOKUP(Table326[[#This Row],[Template]]&amp;Table326[[#This Row],[parent_attribute]],_xlfn._xlws.FILTER(Table326[[#All],[concat]], Table326[[#All],[type]]="attribute"),1, FALSE), TRUE)), FALSE, TRUE)</f>
        <v>1</v>
      </c>
    </row>
    <row r="460" spans="1:25" ht="14.4" hidden="1" customHeight="1">
      <c r="A460" t="str">
        <f>Table326[[#This Row],[Template]]&amp;Table326[[#This Row],[parent_attribute]]</f>
        <v>Compressor Centrífugo BásicoVazão - Gás de Selagem Primária para Flare LOA (1)</v>
      </c>
      <c r="B460" t="s">
        <v>2904</v>
      </c>
      <c r="C460" s="10" t="s">
        <v>2905</v>
      </c>
      <c r="D460" t="s">
        <v>2906</v>
      </c>
      <c r="E460" t="s">
        <v>3139</v>
      </c>
      <c r="F460" s="10" t="s">
        <v>2877</v>
      </c>
      <c r="I460" t="s">
        <v>1406</v>
      </c>
      <c r="J460" t="s">
        <v>1404</v>
      </c>
      <c r="K460" t="str">
        <f>VLOOKUP(Table326[[#This Row],[attribute_name EN2]],'Tradução Atributos'!$A$1:$B$67,2,0)</f>
        <v>Vazão - Gás de Selagem Primária para Flare LOA (1)</v>
      </c>
      <c r="L460" t="s">
        <v>2928</v>
      </c>
      <c r="M460" t="s">
        <v>2929</v>
      </c>
      <c r="N460" t="s">
        <v>925</v>
      </c>
      <c r="O460" t="s">
        <v>925</v>
      </c>
      <c r="P460" t="str">
        <f>_xlfn.CONCAT(Table326[[#This Row],[Equipamento]],Table326[[#This Row],[attribute_name]])</f>
        <v>FRADE-CAE-1350 (HP Compressor Trem 1)Vazão - Gás de Selagem Primária para Flare LOA (1)|Hi</v>
      </c>
      <c r="Q460" s="32">
        <v>70</v>
      </c>
      <c r="R460" s="32" t="s">
        <v>919</v>
      </c>
      <c r="S460">
        <v>1</v>
      </c>
      <c r="T460" s="33" t="s">
        <v>736</v>
      </c>
      <c r="U460" s="10"/>
      <c r="V460" t="str">
        <f t="shared" si="7"/>
        <v>subattribute</v>
      </c>
      <c r="W460" t="str">
        <f>TRIM(INDEX(_xlfn.TEXTSPLIT(Table326[[#This Row],[attribute_name PT (rascunho)]],"|"), 1,1))</f>
        <v>Vazão - Gás de Selagem Primária para Flare LOA (1)</v>
      </c>
      <c r="X460" t="str">
        <f>IFERROR(TRIM(INDEX(_xlfn.TEXTSPLIT(Table326[[#This Row],[attribute_name]],"|"), 1,2)), "")</f>
        <v>Hi</v>
      </c>
      <c r="Y460" t="b" cm="1">
        <f t="array" ref="Y460">IF(ISERROR(IF(Table326[[#This Row],[type]]="subattribute", VLOOKUP(Table326[[#This Row],[Template]]&amp;Table326[[#This Row],[parent_attribute]],_xlfn._xlws.FILTER(Table326[[#All],[concat]], Table326[[#All],[type]]="attribute"),1, FALSE), TRUE)), FALSE, TRUE)</f>
        <v>1</v>
      </c>
    </row>
    <row r="461" spans="1:25" ht="14.4" hidden="1" customHeight="1">
      <c r="A461" t="str">
        <f>Table326[[#This Row],[Template]]&amp;Table326[[#This Row],[parent_attribute]]</f>
        <v>Compressor Centrífugo BásicoVazão - Gás de Selagem Primária para Flare LOA (1)</v>
      </c>
      <c r="B461" t="s">
        <v>2904</v>
      </c>
      <c r="C461" s="10" t="s">
        <v>2905</v>
      </c>
      <c r="D461" t="s">
        <v>2906</v>
      </c>
      <c r="E461" t="s">
        <v>3139</v>
      </c>
      <c r="F461" s="10" t="s">
        <v>2877</v>
      </c>
      <c r="I461" t="s">
        <v>1407</v>
      </c>
      <c r="J461" t="s">
        <v>1404</v>
      </c>
      <c r="K461" t="str">
        <f>VLOOKUP(Table326[[#This Row],[attribute_name EN2]],'Tradução Atributos'!$A$1:$B$67,2,0)</f>
        <v>Vazão - Gás de Selagem Primária para Flare LOA (1)</v>
      </c>
      <c r="L461" t="s">
        <v>2928</v>
      </c>
      <c r="M461" t="s">
        <v>2930</v>
      </c>
      <c r="N461" t="s">
        <v>927</v>
      </c>
      <c r="O461" t="s">
        <v>927</v>
      </c>
      <c r="P461" t="str">
        <f>_xlfn.CONCAT(Table326[[#This Row],[Equipamento]],Table326[[#This Row],[attribute_name]])</f>
        <v>FRADE-CAE-1350 (HP Compressor Trem 1)Vazão - Gás de Selagem Primária para Flare LOA (1)|HiHi</v>
      </c>
      <c r="Q461" s="10"/>
      <c r="R461" s="32" t="s">
        <v>919</v>
      </c>
      <c r="S461">
        <v>1</v>
      </c>
      <c r="T461" s="33" t="s">
        <v>736</v>
      </c>
      <c r="U461" s="10"/>
      <c r="V461" t="str">
        <f t="shared" si="7"/>
        <v>subattribute</v>
      </c>
      <c r="W461" t="str">
        <f>TRIM(INDEX(_xlfn.TEXTSPLIT(Table326[[#This Row],[attribute_name PT (rascunho)]],"|"), 1,1))</f>
        <v>Vazão - Gás de Selagem Primária para Flare LOA (1)</v>
      </c>
      <c r="X461" t="str">
        <f>IFERROR(TRIM(INDEX(_xlfn.TEXTSPLIT(Table326[[#This Row],[attribute_name]],"|"), 1,2)), "")</f>
        <v>HiHi</v>
      </c>
      <c r="Y461" t="b" cm="1">
        <f t="array" ref="Y461">IF(ISERROR(IF(Table326[[#This Row],[type]]="subattribute", VLOOKUP(Table326[[#This Row],[Template]]&amp;Table326[[#This Row],[parent_attribute]],_xlfn._xlws.FILTER(Table326[[#All],[concat]], Table326[[#All],[type]]="attribute"),1, FALSE), TRUE)), FALSE, TRUE)</f>
        <v>1</v>
      </c>
    </row>
    <row r="462" spans="1:25" ht="14.4" hidden="1" customHeight="1">
      <c r="A462" t="str">
        <f>Table326[[#This Row],[Template]]&amp;Table326[[#This Row],[parent_attribute]]</f>
        <v>Compressor Centrífugo BásicoVazão - Gás de Selagem Primária para Flare LOA (1)</v>
      </c>
      <c r="B462" t="s">
        <v>2904</v>
      </c>
      <c r="C462" s="10" t="s">
        <v>2905</v>
      </c>
      <c r="D462" t="s">
        <v>2906</v>
      </c>
      <c r="E462" t="s">
        <v>3139</v>
      </c>
      <c r="F462" s="10" t="s">
        <v>2877</v>
      </c>
      <c r="I462" t="s">
        <v>1408</v>
      </c>
      <c r="J462" t="s">
        <v>1404</v>
      </c>
      <c r="K462" t="str">
        <f>VLOOKUP(Table326[[#This Row],[attribute_name EN2]],'Tradução Atributos'!$A$1:$B$67,2,0)</f>
        <v>Vazão - Gás de Selagem Primária para Flare LOA (1)</v>
      </c>
      <c r="L462" t="s">
        <v>2928</v>
      </c>
      <c r="M462" t="s">
        <v>2931</v>
      </c>
      <c r="N462" t="s">
        <v>929</v>
      </c>
      <c r="O462" t="s">
        <v>929</v>
      </c>
      <c r="P462" t="str">
        <f>_xlfn.CONCAT(Table326[[#This Row],[Equipamento]],Table326[[#This Row],[attribute_name]])</f>
        <v>FRADE-CAE-1350 (HP Compressor Trem 1)Vazão - Gás de Selagem Primária para Flare LOA (1)|Lo</v>
      </c>
      <c r="Q462" s="32">
        <v>10</v>
      </c>
      <c r="R462" s="32" t="s">
        <v>919</v>
      </c>
      <c r="S462">
        <v>1</v>
      </c>
      <c r="T462" s="33" t="s">
        <v>736</v>
      </c>
      <c r="U462" s="10"/>
      <c r="V462" t="str">
        <f t="shared" si="7"/>
        <v>subattribute</v>
      </c>
      <c r="W462" t="str">
        <f>TRIM(INDEX(_xlfn.TEXTSPLIT(Table326[[#This Row],[attribute_name PT (rascunho)]],"|"), 1,1))</f>
        <v>Vazão - Gás de Selagem Primária para Flare LOA (1)</v>
      </c>
      <c r="X462" t="str">
        <f>IFERROR(TRIM(INDEX(_xlfn.TEXTSPLIT(Table326[[#This Row],[attribute_name]],"|"), 1,2)), "")</f>
        <v>Lo</v>
      </c>
      <c r="Y462" t="b" cm="1">
        <f t="array" ref="Y462">IF(ISERROR(IF(Table326[[#This Row],[type]]="subattribute", VLOOKUP(Table326[[#This Row],[Template]]&amp;Table326[[#This Row],[parent_attribute]],_xlfn._xlws.FILTER(Table326[[#All],[concat]], Table326[[#All],[type]]="attribute"),1, FALSE), TRUE)), FALSE, TRUE)</f>
        <v>1</v>
      </c>
    </row>
    <row r="463" spans="1:25" ht="14.4" hidden="1" customHeight="1">
      <c r="A463" t="str">
        <f>Table326[[#This Row],[Template]]&amp;Table326[[#This Row],[parent_attribute]]</f>
        <v>Compressor Centrífugo BásicoVazão - Gás de Selagem Primária para Flare LOA (1)</v>
      </c>
      <c r="B463" t="s">
        <v>2904</v>
      </c>
      <c r="C463" s="10" t="s">
        <v>2905</v>
      </c>
      <c r="D463" t="s">
        <v>2906</v>
      </c>
      <c r="E463" t="s">
        <v>3139</v>
      </c>
      <c r="F463" s="10" t="s">
        <v>2877</v>
      </c>
      <c r="I463" t="s">
        <v>1409</v>
      </c>
      <c r="J463" t="s">
        <v>1404</v>
      </c>
      <c r="K463" t="str">
        <f>VLOOKUP(Table326[[#This Row],[attribute_name EN2]],'Tradução Atributos'!$A$1:$B$67,2,0)</f>
        <v>Vazão - Gás de Selagem Primária para Flare LOA (1)</v>
      </c>
      <c r="L463" t="s">
        <v>2928</v>
      </c>
      <c r="M463" t="s">
        <v>2932</v>
      </c>
      <c r="N463" t="s">
        <v>3207</v>
      </c>
      <c r="O463" t="s">
        <v>3207</v>
      </c>
      <c r="P463" t="str">
        <f>_xlfn.CONCAT(Table326[[#This Row],[Equipamento]],Table326[[#This Row],[attribute_name]])</f>
        <v>FRADE-CAE-1350 (HP Compressor Trem 1)Vazão - Gás de Selagem Primária para Flare LOA (1)|LoLo</v>
      </c>
      <c r="Q463" s="10"/>
      <c r="R463" s="32" t="s">
        <v>919</v>
      </c>
      <c r="S463">
        <v>1</v>
      </c>
      <c r="T463" s="33" t="s">
        <v>736</v>
      </c>
      <c r="U463" s="10"/>
      <c r="V463" t="str">
        <f t="shared" si="7"/>
        <v>subattribute</v>
      </c>
      <c r="W463" t="str">
        <f>TRIM(INDEX(_xlfn.TEXTSPLIT(Table326[[#This Row],[attribute_name PT (rascunho)]],"|"), 1,1))</f>
        <v>Vazão - Gás de Selagem Primária para Flare LOA (1)</v>
      </c>
      <c r="X463" t="str">
        <f>IFERROR(TRIM(INDEX(_xlfn.TEXTSPLIT(Table326[[#This Row],[attribute_name]],"|"), 1,2)), "")</f>
        <v>LoLo</v>
      </c>
      <c r="Y463" t="b" cm="1">
        <f t="array" ref="Y463">IF(ISERROR(IF(Table326[[#This Row],[type]]="subattribute", VLOOKUP(Table326[[#This Row],[Template]]&amp;Table326[[#This Row],[parent_attribute]],_xlfn._xlws.FILTER(Table326[[#All],[concat]], Table326[[#All],[type]]="attribute"),1, FALSE), TRUE)), FALSE, TRUE)</f>
        <v>1</v>
      </c>
    </row>
    <row r="464" spans="1:25" ht="14.4" hidden="1" customHeight="1">
      <c r="A464" t="str">
        <f>Table326[[#This Row],[Template]]&amp;Table326[[#This Row],[parent_attribute]]</f>
        <v>Compressor Centrífugo BásicoVazão - Sucção</v>
      </c>
      <c r="B464" t="s">
        <v>2904</v>
      </c>
      <c r="C464" s="10" t="s">
        <v>2905</v>
      </c>
      <c r="D464" t="s">
        <v>2906</v>
      </c>
      <c r="E464" t="s">
        <v>3139</v>
      </c>
      <c r="F464" s="10" t="s">
        <v>2877</v>
      </c>
      <c r="I464" s="10" t="s">
        <v>1410</v>
      </c>
      <c r="N464" t="s">
        <v>3208</v>
      </c>
      <c r="O464" s="10" t="s">
        <v>3208</v>
      </c>
      <c r="P464" t="str">
        <f>_xlfn.CONCAT(Table326[[#This Row],[Equipamento]],Table326[[#This Row],[attribute_name]])</f>
        <v>FRADE-CAE-1350 (HP Compressor Trem 1)Vazão - Sucção</v>
      </c>
      <c r="Q464" s="33" t="s">
        <v>3209</v>
      </c>
      <c r="R464" s="32" t="s">
        <v>3119</v>
      </c>
      <c r="S464">
        <v>1</v>
      </c>
      <c r="T464" s="33" t="s">
        <v>530</v>
      </c>
      <c r="U464" s="10" t="s">
        <v>531</v>
      </c>
      <c r="V464" t="str">
        <f t="shared" si="7"/>
        <v>attribute</v>
      </c>
      <c r="W464" t="str">
        <f>TRIM(INDEX(_xlfn.TEXTSPLIT(Table326[[#This Row],[attribute_name PT (rascunho)]],"|"), 1,1))</f>
        <v>Vazão - Sucção</v>
      </c>
      <c r="X464" t="str">
        <f>IFERROR(TRIM(INDEX(_xlfn.TEXTSPLIT(Table326[[#This Row],[attribute_name]],"|"), 1,2)), "")</f>
        <v/>
      </c>
      <c r="Y464" t="b" cm="1">
        <f t="array" ref="Y464">IF(ISERROR(IF(Table326[[#This Row],[type]]="subattribute", VLOOKUP(Table326[[#This Row],[Template]]&amp;Table326[[#This Row],[parent_attribute]],_xlfn._xlws.FILTER(Table326[[#All],[concat]], Table326[[#All],[type]]="attribute"),1, FALSE), TRUE)), FALSE, TRUE)</f>
        <v>1</v>
      </c>
    </row>
    <row r="465" spans="1:25" ht="14.4" hidden="1" customHeight="1">
      <c r="A465" t="str">
        <f>Table326[[#This Row],[Template]]&amp;Table326[[#This Row],[parent_attribute]]</f>
        <v>Compressor Centrífugo BásicoVibração - Mancal do Compressor (LA) (1)</v>
      </c>
      <c r="B465" t="s">
        <v>2904</v>
      </c>
      <c r="C465" s="10" t="s">
        <v>2905</v>
      </c>
      <c r="D465" t="s">
        <v>2906</v>
      </c>
      <c r="E465" t="s">
        <v>3139</v>
      </c>
      <c r="F465" s="10" t="s">
        <v>2877</v>
      </c>
      <c r="I465" s="12" t="s">
        <v>1743</v>
      </c>
      <c r="J465" s="12" t="s">
        <v>1743</v>
      </c>
      <c r="K465" t="str">
        <f>VLOOKUP(Table326[[#This Row],[attribute_name EN2]],'Tradução Atributos'!$A$1:$B$67,2,0)</f>
        <v>Vibração - Mancal do Compressor (LA) (1)</v>
      </c>
      <c r="M465" s="12"/>
      <c r="N465" t="s">
        <v>3123</v>
      </c>
      <c r="O465" t="s">
        <v>3123</v>
      </c>
      <c r="P465" t="str">
        <f>_xlfn.CONCAT(Table326[[#This Row],[Equipamento]],Table326[[#This Row],[attribute_name]])</f>
        <v>FRADE-CAE-1350 (HP Compressor Trem 1)Vibração - Mancal do Compressor (LA) (1)</v>
      </c>
      <c r="Q465" t="s">
        <v>3210</v>
      </c>
      <c r="R465" s="32" t="s">
        <v>840</v>
      </c>
      <c r="S465">
        <v>1</v>
      </c>
      <c r="T465" s="33" t="s">
        <v>439</v>
      </c>
      <c r="U465" s="10" t="s">
        <v>440</v>
      </c>
      <c r="V465" t="str">
        <f t="shared" si="7"/>
        <v>attribute</v>
      </c>
      <c r="W465" t="str">
        <f>TRIM(INDEX(_xlfn.TEXTSPLIT(Table326[[#This Row],[attribute_name PT (rascunho)]],"|"), 1,1))</f>
        <v>Vibração - Mancal do Compressor (LA) (1)</v>
      </c>
      <c r="X465" t="str">
        <f>IFERROR(TRIM(INDEX(_xlfn.TEXTSPLIT(Table326[[#This Row],[attribute_name]],"|"), 1,2)), "")</f>
        <v/>
      </c>
      <c r="Y465" t="b" cm="1">
        <f t="array" ref="Y465">IF(ISERROR(IF(Table326[[#This Row],[type]]="subattribute", VLOOKUP(Table326[[#This Row],[Template]]&amp;Table326[[#This Row],[parent_attribute]],_xlfn._xlws.FILTER(Table326[[#All],[concat]], Table326[[#All],[type]]="attribute"),1, FALSE), TRUE)), FALSE, TRUE)</f>
        <v>1</v>
      </c>
    </row>
    <row r="466" spans="1:25" ht="14.4" hidden="1" customHeight="1">
      <c r="A466" t="str">
        <f>Table326[[#This Row],[Template]]&amp;Table326[[#This Row],[parent_attribute]]</f>
        <v>Compressor Centrífugo BásicoVibração - Mancal do Compressor (LA) (1)</v>
      </c>
      <c r="B466" t="s">
        <v>2904</v>
      </c>
      <c r="C466" s="10" t="s">
        <v>2905</v>
      </c>
      <c r="D466" t="s">
        <v>2906</v>
      </c>
      <c r="E466" t="s">
        <v>3139</v>
      </c>
      <c r="F466" s="10" t="s">
        <v>2877</v>
      </c>
      <c r="I466" s="12" t="s">
        <v>1745</v>
      </c>
      <c r="J466" s="12" t="s">
        <v>1743</v>
      </c>
      <c r="K466" t="str">
        <f>VLOOKUP(Table326[[#This Row],[attribute_name EN2]],'Tradução Atributos'!$A$1:$B$67,2,0)</f>
        <v>Vibração - Mancal do Compressor (LA) (1)</v>
      </c>
      <c r="L466" t="s">
        <v>2928</v>
      </c>
      <c r="M466" s="12" t="s">
        <v>2929</v>
      </c>
      <c r="N466" t="s">
        <v>1077</v>
      </c>
      <c r="O466" t="s">
        <v>1077</v>
      </c>
      <c r="P466" t="str">
        <f>_xlfn.CONCAT(Table326[[#This Row],[Equipamento]],Table326[[#This Row],[attribute_name]])</f>
        <v>FRADE-CAE-1350 (HP Compressor Trem 1)Vibração - Mancal do Compressor (LA) (1)|Hi</v>
      </c>
      <c r="Q466" s="32">
        <v>56</v>
      </c>
      <c r="R466" s="32" t="s">
        <v>840</v>
      </c>
      <c r="S466">
        <v>1</v>
      </c>
      <c r="T466" s="33" t="s">
        <v>736</v>
      </c>
      <c r="U466" s="10"/>
      <c r="V466" t="str">
        <f t="shared" si="7"/>
        <v>subattribute</v>
      </c>
      <c r="W466" t="str">
        <f>TRIM(INDEX(_xlfn.TEXTSPLIT(Table326[[#This Row],[attribute_name PT (rascunho)]],"|"), 1,1))</f>
        <v>Vibração - Mancal do Compressor (LA) (1)</v>
      </c>
      <c r="X466" t="str">
        <f>IFERROR(TRIM(INDEX(_xlfn.TEXTSPLIT(Table326[[#This Row],[attribute_name]],"|"), 1,2)), "")</f>
        <v>Hi</v>
      </c>
      <c r="Y466" t="b" cm="1">
        <f t="array" ref="Y466">IF(ISERROR(IF(Table326[[#This Row],[type]]="subattribute", VLOOKUP(Table326[[#This Row],[Template]]&amp;Table326[[#This Row],[parent_attribute]],_xlfn._xlws.FILTER(Table326[[#All],[concat]], Table326[[#All],[type]]="attribute"),1, FALSE), TRUE)), FALSE, TRUE)</f>
        <v>1</v>
      </c>
    </row>
    <row r="467" spans="1:25" ht="14.4" hidden="1" customHeight="1">
      <c r="A467" t="str">
        <f>Table326[[#This Row],[Template]]&amp;Table326[[#This Row],[parent_attribute]]</f>
        <v>Compressor Centrífugo BásicoVibração - Mancal do Compressor (LA) (1)</v>
      </c>
      <c r="B467" t="s">
        <v>2904</v>
      </c>
      <c r="C467" s="10" t="s">
        <v>2905</v>
      </c>
      <c r="D467" t="s">
        <v>2906</v>
      </c>
      <c r="E467" t="s">
        <v>3139</v>
      </c>
      <c r="F467" s="10" t="s">
        <v>2877</v>
      </c>
      <c r="I467" s="12" t="s">
        <v>1746</v>
      </c>
      <c r="J467" s="12" t="s">
        <v>1743</v>
      </c>
      <c r="K467" t="str">
        <f>VLOOKUP(Table326[[#This Row],[attribute_name EN2]],'Tradução Atributos'!$A$1:$B$67,2,0)</f>
        <v>Vibração - Mancal do Compressor (LA) (1)</v>
      </c>
      <c r="L467" t="s">
        <v>2928</v>
      </c>
      <c r="M467" s="12" t="s">
        <v>2930</v>
      </c>
      <c r="N467" t="s">
        <v>1079</v>
      </c>
      <c r="O467" t="s">
        <v>1079</v>
      </c>
      <c r="P467" t="str">
        <f>_xlfn.CONCAT(Table326[[#This Row],[Equipamento]],Table326[[#This Row],[attribute_name]])</f>
        <v>FRADE-CAE-1350 (HP Compressor Trem 1)Vibração - Mancal do Compressor (LA) (1)|HiHi</v>
      </c>
      <c r="Q467" s="32">
        <v>69</v>
      </c>
      <c r="R467" s="32" t="s">
        <v>840</v>
      </c>
      <c r="S467">
        <v>1</v>
      </c>
      <c r="T467" s="33" t="s">
        <v>736</v>
      </c>
      <c r="U467" s="10"/>
      <c r="V467" t="str">
        <f t="shared" si="7"/>
        <v>subattribute</v>
      </c>
      <c r="W467" t="str">
        <f>TRIM(INDEX(_xlfn.TEXTSPLIT(Table326[[#This Row],[attribute_name PT (rascunho)]],"|"), 1,1))</f>
        <v>Vibração - Mancal do Compressor (LA) (1)</v>
      </c>
      <c r="X467" t="str">
        <f>IFERROR(TRIM(INDEX(_xlfn.TEXTSPLIT(Table326[[#This Row],[attribute_name]],"|"), 1,2)), "")</f>
        <v>HiHi</v>
      </c>
      <c r="Y467" t="b" cm="1">
        <f t="array" ref="Y467">IF(ISERROR(IF(Table326[[#This Row],[type]]="subattribute", VLOOKUP(Table326[[#This Row],[Template]]&amp;Table326[[#This Row],[parent_attribute]],_xlfn._xlws.FILTER(Table326[[#All],[concat]], Table326[[#All],[type]]="attribute"),1, FALSE), TRUE)), FALSE, TRUE)</f>
        <v>1</v>
      </c>
    </row>
    <row r="468" spans="1:25" ht="14.4" hidden="1" customHeight="1">
      <c r="A468" t="str">
        <f>Table326[[#This Row],[Template]]&amp;Table326[[#This Row],[parent_attribute]]</f>
        <v>Compressor Centrífugo BásicoVibração - Mancal do Compressor (LA) (1)</v>
      </c>
      <c r="B468" t="s">
        <v>2904</v>
      </c>
      <c r="C468" s="10" t="s">
        <v>2905</v>
      </c>
      <c r="D468" t="s">
        <v>2906</v>
      </c>
      <c r="E468" t="s">
        <v>3139</v>
      </c>
      <c r="F468" s="10" t="s">
        <v>2877</v>
      </c>
      <c r="I468" s="12" t="s">
        <v>1747</v>
      </c>
      <c r="J468" s="12" t="s">
        <v>1743</v>
      </c>
      <c r="K468" t="str">
        <f>VLOOKUP(Table326[[#This Row],[attribute_name EN2]],'Tradução Atributos'!$A$1:$B$67,2,0)</f>
        <v>Vibração - Mancal do Compressor (LA) (1)</v>
      </c>
      <c r="L468" t="s">
        <v>2928</v>
      </c>
      <c r="M468" s="12" t="s">
        <v>2934</v>
      </c>
      <c r="N468" t="s">
        <v>1081</v>
      </c>
      <c r="O468" t="s">
        <v>3124</v>
      </c>
      <c r="P468" t="str">
        <f>_xlfn.CONCAT(Table326[[#This Row],[Equipamento]],Table326[[#This Row],[attribute_name]])</f>
        <v>FRADE-CAE-1350 (HP Compressor Trem 1)Vibração - Mancal do Compressor (LA) (1)|Pre-alarm Hi</v>
      </c>
      <c r="Q468" s="33">
        <v>33</v>
      </c>
      <c r="R468" s="32" t="s">
        <v>840</v>
      </c>
      <c r="S468">
        <v>1</v>
      </c>
      <c r="T468" s="33" t="s">
        <v>736</v>
      </c>
      <c r="U468" s="10"/>
      <c r="V468" t="str">
        <f t="shared" si="7"/>
        <v>subattribute</v>
      </c>
      <c r="W468" t="str">
        <f>TRIM(INDEX(_xlfn.TEXTSPLIT(Table326[[#This Row],[attribute_name PT (rascunho)]],"|"), 1,1))</f>
        <v>Vibração - Mancal do Compressor (LA) (1)</v>
      </c>
      <c r="X468" t="str">
        <f>IFERROR(TRIM(INDEX(_xlfn.TEXTSPLIT(Table326[[#This Row],[attribute_name]],"|"), 1,2)), "")</f>
        <v>Pre-alarm Hi</v>
      </c>
      <c r="Y468" t="b" cm="1">
        <f t="array" ref="Y468">IF(ISERROR(IF(Table326[[#This Row],[type]]="subattribute", VLOOKUP(Table326[[#This Row],[Template]]&amp;Table326[[#This Row],[parent_attribute]],_xlfn._xlws.FILTER(Table326[[#All],[concat]], Table326[[#All],[type]]="attribute"),1, FALSE), TRUE)), FALSE, TRUE)</f>
        <v>1</v>
      </c>
    </row>
    <row r="469" spans="1:25" ht="14.4" hidden="1" customHeight="1">
      <c r="A469" t="str">
        <f>Table326[[#This Row],[Template]]&amp;Table326[[#This Row],[parent_attribute]]</f>
        <v>Compressor Centrífugo BásicoVibração - Mancal do Compressor (LA) (2)</v>
      </c>
      <c r="B469" t="s">
        <v>2904</v>
      </c>
      <c r="C469" s="10" t="s">
        <v>2905</v>
      </c>
      <c r="D469" t="s">
        <v>2906</v>
      </c>
      <c r="E469" t="s">
        <v>3139</v>
      </c>
      <c r="F469" s="10" t="s">
        <v>2877</v>
      </c>
      <c r="I469" s="12" t="s">
        <v>1748</v>
      </c>
      <c r="J469" s="12" t="s">
        <v>1748</v>
      </c>
      <c r="K469" t="str">
        <f>VLOOKUP(Table326[[#This Row],[attribute_name EN2]],'Tradução Atributos'!$A$1:$B$67,2,0)</f>
        <v>Vibração - Mancal do Compressor (LA) (2)</v>
      </c>
      <c r="M469" s="12"/>
      <c r="N469" t="s">
        <v>3125</v>
      </c>
      <c r="O469" t="s">
        <v>3125</v>
      </c>
      <c r="P469" t="str">
        <f>_xlfn.CONCAT(Table326[[#This Row],[Equipamento]],Table326[[#This Row],[attribute_name]])</f>
        <v>FRADE-CAE-1350 (HP Compressor Trem 1)Vibração - Mancal do Compressor (LA) (2)</v>
      </c>
      <c r="Q469" s="32" t="s">
        <v>3211</v>
      </c>
      <c r="R469" s="32" t="s">
        <v>840</v>
      </c>
      <c r="S469">
        <v>1</v>
      </c>
      <c r="T469" s="33" t="s">
        <v>439</v>
      </c>
      <c r="U469" s="10" t="s">
        <v>440</v>
      </c>
      <c r="V469" t="str">
        <f t="shared" si="7"/>
        <v>attribute</v>
      </c>
      <c r="W469" t="str">
        <f>TRIM(INDEX(_xlfn.TEXTSPLIT(Table326[[#This Row],[attribute_name PT (rascunho)]],"|"), 1,1))</f>
        <v>Vibração - Mancal do Compressor (LA) (2)</v>
      </c>
      <c r="X469" t="str">
        <f>IFERROR(TRIM(INDEX(_xlfn.TEXTSPLIT(Table326[[#This Row],[attribute_name]],"|"), 1,2)), "")</f>
        <v/>
      </c>
      <c r="Y469" t="b" cm="1">
        <f t="array" ref="Y469">IF(ISERROR(IF(Table326[[#This Row],[type]]="subattribute", VLOOKUP(Table326[[#This Row],[Template]]&amp;Table326[[#This Row],[parent_attribute]],_xlfn._xlws.FILTER(Table326[[#All],[concat]], Table326[[#All],[type]]="attribute"),1, FALSE), TRUE)), FALSE, TRUE)</f>
        <v>1</v>
      </c>
    </row>
    <row r="470" spans="1:25" ht="14.4" hidden="1" customHeight="1">
      <c r="A470" t="str">
        <f>Table326[[#This Row],[Template]]&amp;Table326[[#This Row],[parent_attribute]]</f>
        <v>Compressor Centrífugo BásicoVibração - Mancal do Compressor (LA) (2)</v>
      </c>
      <c r="B470" t="s">
        <v>2904</v>
      </c>
      <c r="C470" s="10" t="s">
        <v>2905</v>
      </c>
      <c r="D470" t="s">
        <v>2906</v>
      </c>
      <c r="E470" t="s">
        <v>3139</v>
      </c>
      <c r="F470" s="10" t="s">
        <v>2877</v>
      </c>
      <c r="I470" s="12" t="s">
        <v>1750</v>
      </c>
      <c r="J470" s="12" t="s">
        <v>1748</v>
      </c>
      <c r="K470" t="str">
        <f>VLOOKUP(Table326[[#This Row],[attribute_name EN2]],'Tradução Atributos'!$A$1:$B$67,2,0)</f>
        <v>Vibração - Mancal do Compressor (LA) (2)</v>
      </c>
      <c r="L470" t="s">
        <v>2928</v>
      </c>
      <c r="M470" s="12" t="s">
        <v>2929</v>
      </c>
      <c r="N470" t="s">
        <v>1083</v>
      </c>
      <c r="O470" t="s">
        <v>1083</v>
      </c>
      <c r="P470" t="str">
        <f>_xlfn.CONCAT(Table326[[#This Row],[Equipamento]],Table326[[#This Row],[attribute_name]])</f>
        <v>FRADE-CAE-1350 (HP Compressor Trem 1)Vibração - Mancal do Compressor (LA) (2)|Hi</v>
      </c>
      <c r="Q470" s="32">
        <v>56</v>
      </c>
      <c r="R470" s="32" t="s">
        <v>840</v>
      </c>
      <c r="S470">
        <v>1</v>
      </c>
      <c r="T470" s="33" t="s">
        <v>736</v>
      </c>
      <c r="U470" s="10"/>
      <c r="V470" t="str">
        <f t="shared" si="7"/>
        <v>subattribute</v>
      </c>
      <c r="W470" t="str">
        <f>TRIM(INDEX(_xlfn.TEXTSPLIT(Table326[[#This Row],[attribute_name PT (rascunho)]],"|"), 1,1))</f>
        <v>Vibração - Mancal do Compressor (LA) (2)</v>
      </c>
      <c r="X470" t="str">
        <f>IFERROR(TRIM(INDEX(_xlfn.TEXTSPLIT(Table326[[#This Row],[attribute_name]],"|"), 1,2)), "")</f>
        <v>Hi</v>
      </c>
      <c r="Y470" t="b" cm="1">
        <f t="array" ref="Y470">IF(ISERROR(IF(Table326[[#This Row],[type]]="subattribute", VLOOKUP(Table326[[#This Row],[Template]]&amp;Table326[[#This Row],[parent_attribute]],_xlfn._xlws.FILTER(Table326[[#All],[concat]], Table326[[#All],[type]]="attribute"),1, FALSE), TRUE)), FALSE, TRUE)</f>
        <v>1</v>
      </c>
    </row>
    <row r="471" spans="1:25" ht="14.4" hidden="1" customHeight="1">
      <c r="A471" t="str">
        <f>Table326[[#This Row],[Template]]&amp;Table326[[#This Row],[parent_attribute]]</f>
        <v>Compressor Centrífugo BásicoVibração - Mancal do Compressor (LA) (2)</v>
      </c>
      <c r="B471" t="s">
        <v>2904</v>
      </c>
      <c r="C471" s="10" t="s">
        <v>2905</v>
      </c>
      <c r="D471" t="s">
        <v>2906</v>
      </c>
      <c r="E471" t="s">
        <v>3139</v>
      </c>
      <c r="F471" s="10" t="s">
        <v>2877</v>
      </c>
      <c r="I471" s="12" t="s">
        <v>1751</v>
      </c>
      <c r="J471" s="12" t="s">
        <v>1748</v>
      </c>
      <c r="K471" t="str">
        <f>VLOOKUP(Table326[[#This Row],[attribute_name EN2]],'Tradução Atributos'!$A$1:$B$67,2,0)</f>
        <v>Vibração - Mancal do Compressor (LA) (2)</v>
      </c>
      <c r="L471" t="s">
        <v>2928</v>
      </c>
      <c r="M471" s="12" t="s">
        <v>2930</v>
      </c>
      <c r="N471" t="s">
        <v>1085</v>
      </c>
      <c r="O471" t="s">
        <v>1085</v>
      </c>
      <c r="P471" t="str">
        <f>_xlfn.CONCAT(Table326[[#This Row],[Equipamento]],Table326[[#This Row],[attribute_name]])</f>
        <v>FRADE-CAE-1350 (HP Compressor Trem 1)Vibração - Mancal do Compressor (LA) (2)|HiHi</v>
      </c>
      <c r="Q471">
        <v>69</v>
      </c>
      <c r="R471" s="32" t="s">
        <v>840</v>
      </c>
      <c r="S471">
        <v>1</v>
      </c>
      <c r="T471" s="33" t="s">
        <v>736</v>
      </c>
      <c r="U471" s="10"/>
      <c r="V471" t="str">
        <f t="shared" si="7"/>
        <v>subattribute</v>
      </c>
      <c r="W471" t="str">
        <f>TRIM(INDEX(_xlfn.TEXTSPLIT(Table326[[#This Row],[attribute_name PT (rascunho)]],"|"), 1,1))</f>
        <v>Vibração - Mancal do Compressor (LA) (2)</v>
      </c>
      <c r="X471" t="str">
        <f>IFERROR(TRIM(INDEX(_xlfn.TEXTSPLIT(Table326[[#This Row],[attribute_name]],"|"), 1,2)), "")</f>
        <v>HiHi</v>
      </c>
      <c r="Y471" t="b" cm="1">
        <f t="array" ref="Y471">IF(ISERROR(IF(Table326[[#This Row],[type]]="subattribute", VLOOKUP(Table326[[#This Row],[Template]]&amp;Table326[[#This Row],[parent_attribute]],_xlfn._xlws.FILTER(Table326[[#All],[concat]], Table326[[#All],[type]]="attribute"),1, FALSE), TRUE)), FALSE, TRUE)</f>
        <v>1</v>
      </c>
    </row>
    <row r="472" spans="1:25" ht="14.4" hidden="1" customHeight="1">
      <c r="A472" t="str">
        <f>Table326[[#This Row],[Template]]&amp;Table326[[#This Row],[parent_attribute]]</f>
        <v>Compressor Centrífugo BásicoVibração - Mancal do Compressor (LA) (2)</v>
      </c>
      <c r="B472" t="s">
        <v>2904</v>
      </c>
      <c r="C472" s="10" t="s">
        <v>2905</v>
      </c>
      <c r="D472" t="s">
        <v>2906</v>
      </c>
      <c r="E472" t="s">
        <v>3139</v>
      </c>
      <c r="F472" s="10" t="s">
        <v>2877</v>
      </c>
      <c r="I472" s="12" t="s">
        <v>1752</v>
      </c>
      <c r="J472" s="12" t="s">
        <v>1748</v>
      </c>
      <c r="K472" t="str">
        <f>VLOOKUP(Table326[[#This Row],[attribute_name EN2]],'Tradução Atributos'!$A$1:$B$67,2,0)</f>
        <v>Vibração - Mancal do Compressor (LA) (2)</v>
      </c>
      <c r="L472" t="s">
        <v>2928</v>
      </c>
      <c r="M472" s="12" t="s">
        <v>2934</v>
      </c>
      <c r="N472" t="s">
        <v>1087</v>
      </c>
      <c r="O472" t="s">
        <v>3126</v>
      </c>
      <c r="P472" t="str">
        <f>_xlfn.CONCAT(Table326[[#This Row],[Equipamento]],Table326[[#This Row],[attribute_name]])</f>
        <v>FRADE-CAE-1350 (HP Compressor Trem 1)Vibração - Mancal do Compressor (LA) (2)|Pre-alarm Hi</v>
      </c>
      <c r="Q472" s="33">
        <v>33</v>
      </c>
      <c r="R472" s="32" t="s">
        <v>840</v>
      </c>
      <c r="S472">
        <v>1</v>
      </c>
      <c r="T472" s="33" t="s">
        <v>736</v>
      </c>
      <c r="U472" s="10"/>
      <c r="V472" t="str">
        <f t="shared" si="7"/>
        <v>subattribute</v>
      </c>
      <c r="W472" t="str">
        <f>TRIM(INDEX(_xlfn.TEXTSPLIT(Table326[[#This Row],[attribute_name PT (rascunho)]],"|"), 1,1))</f>
        <v>Vibração - Mancal do Compressor (LA) (2)</v>
      </c>
      <c r="X472" t="str">
        <f>IFERROR(TRIM(INDEX(_xlfn.TEXTSPLIT(Table326[[#This Row],[attribute_name]],"|"), 1,2)), "")</f>
        <v>Pre-alarm Hi</v>
      </c>
      <c r="Y472" t="b" cm="1">
        <f t="array" ref="Y472">IF(ISERROR(IF(Table326[[#This Row],[type]]="subattribute", VLOOKUP(Table326[[#This Row],[Template]]&amp;Table326[[#This Row],[parent_attribute]],_xlfn._xlws.FILTER(Table326[[#All],[concat]], Table326[[#All],[type]]="attribute"),1, FALSE), TRUE)), FALSE, TRUE)</f>
        <v>1</v>
      </c>
    </row>
    <row r="473" spans="1:25" ht="14.4" hidden="1" customHeight="1">
      <c r="A473" t="str">
        <f>Table326[[#This Row],[Template]]&amp;Table326[[#This Row],[parent_attribute]]</f>
        <v>Compressor Centrífugo BásicoVibração - Mancal do Compressor (LOA) (1)</v>
      </c>
      <c r="B473" t="s">
        <v>2904</v>
      </c>
      <c r="C473" s="10" t="s">
        <v>2905</v>
      </c>
      <c r="D473" t="s">
        <v>2906</v>
      </c>
      <c r="E473" t="s">
        <v>3139</v>
      </c>
      <c r="F473" s="10" t="s">
        <v>2877</v>
      </c>
      <c r="I473" s="12" t="s">
        <v>1753</v>
      </c>
      <c r="J473" s="12" t="s">
        <v>1753</v>
      </c>
      <c r="K473" t="str">
        <f>VLOOKUP(Table326[[#This Row],[attribute_name EN2]],'Tradução Atributos'!$A$1:$B$67,2,0)</f>
        <v>Vibração - Mancal do Compressor (LOA) (1)</v>
      </c>
      <c r="M473" s="12"/>
      <c r="N473" t="s">
        <v>3127</v>
      </c>
      <c r="O473" t="s">
        <v>3127</v>
      </c>
      <c r="P473" t="str">
        <f>_xlfn.CONCAT(Table326[[#This Row],[Equipamento]],Table326[[#This Row],[attribute_name]])</f>
        <v>FRADE-CAE-1350 (HP Compressor Trem 1)Vibração - Mancal do Compressor (LOA) (1)</v>
      </c>
      <c r="Q473" s="32" t="s">
        <v>3212</v>
      </c>
      <c r="R473" s="32" t="s">
        <v>840</v>
      </c>
      <c r="S473">
        <v>1</v>
      </c>
      <c r="T473" s="33" t="s">
        <v>439</v>
      </c>
      <c r="U473" s="10" t="s">
        <v>440</v>
      </c>
      <c r="V473" t="str">
        <f t="shared" si="7"/>
        <v>attribute</v>
      </c>
      <c r="W473" t="str">
        <f>TRIM(INDEX(_xlfn.TEXTSPLIT(Table326[[#This Row],[attribute_name PT (rascunho)]],"|"), 1,1))</f>
        <v>Vibração - Mancal do Compressor (LOA) (1)</v>
      </c>
      <c r="X473" t="str">
        <f>IFERROR(TRIM(INDEX(_xlfn.TEXTSPLIT(Table326[[#This Row],[attribute_name]],"|"), 1,2)), "")</f>
        <v/>
      </c>
      <c r="Y473" t="b" cm="1">
        <f t="array" ref="Y473">IF(ISERROR(IF(Table326[[#This Row],[type]]="subattribute", VLOOKUP(Table326[[#This Row],[Template]]&amp;Table326[[#This Row],[parent_attribute]],_xlfn._xlws.FILTER(Table326[[#All],[concat]], Table326[[#All],[type]]="attribute"),1, FALSE), TRUE)), FALSE, TRUE)</f>
        <v>1</v>
      </c>
    </row>
    <row r="474" spans="1:25" ht="14.4" hidden="1" customHeight="1">
      <c r="A474" t="str">
        <f>Table326[[#This Row],[Template]]&amp;Table326[[#This Row],[parent_attribute]]</f>
        <v>Compressor Centrífugo BásicoVibração - Mancal do Compressor (LOA) (1)</v>
      </c>
      <c r="B474" t="s">
        <v>2904</v>
      </c>
      <c r="C474" s="10" t="s">
        <v>2905</v>
      </c>
      <c r="D474" t="s">
        <v>2906</v>
      </c>
      <c r="E474" t="s">
        <v>3139</v>
      </c>
      <c r="F474" s="10" t="s">
        <v>2877</v>
      </c>
      <c r="I474" s="12" t="s">
        <v>1755</v>
      </c>
      <c r="J474" s="12" t="s">
        <v>1753</v>
      </c>
      <c r="K474" t="str">
        <f>VLOOKUP(Table326[[#This Row],[attribute_name EN2]],'Tradução Atributos'!$A$1:$B$67,2,0)</f>
        <v>Vibração - Mancal do Compressor (LOA) (1)</v>
      </c>
      <c r="L474" t="s">
        <v>2928</v>
      </c>
      <c r="M474" s="12" t="s">
        <v>2929</v>
      </c>
      <c r="N474" t="s">
        <v>1090</v>
      </c>
      <c r="O474" t="s">
        <v>1090</v>
      </c>
      <c r="P474" t="str">
        <f>_xlfn.CONCAT(Table326[[#This Row],[Equipamento]],Table326[[#This Row],[attribute_name]])</f>
        <v>FRADE-CAE-1350 (HP Compressor Trem 1)Vibração - Mancal do Compressor (LOA) (1)|Hi</v>
      </c>
      <c r="Q474" s="32">
        <v>56</v>
      </c>
      <c r="R474" s="32" t="s">
        <v>840</v>
      </c>
      <c r="S474">
        <v>1</v>
      </c>
      <c r="T474" s="33" t="s">
        <v>736</v>
      </c>
      <c r="U474" s="10"/>
      <c r="V474" t="str">
        <f t="shared" si="7"/>
        <v>subattribute</v>
      </c>
      <c r="W474" t="str">
        <f>TRIM(INDEX(_xlfn.TEXTSPLIT(Table326[[#This Row],[attribute_name PT (rascunho)]],"|"), 1,1))</f>
        <v>Vibração - Mancal do Compressor (LOA) (1)</v>
      </c>
      <c r="X474" t="str">
        <f>IFERROR(TRIM(INDEX(_xlfn.TEXTSPLIT(Table326[[#This Row],[attribute_name]],"|"), 1,2)), "")</f>
        <v>Hi</v>
      </c>
      <c r="Y474" t="b" cm="1">
        <f t="array" ref="Y474">IF(ISERROR(IF(Table326[[#This Row],[type]]="subattribute", VLOOKUP(Table326[[#This Row],[Template]]&amp;Table326[[#This Row],[parent_attribute]],_xlfn._xlws.FILTER(Table326[[#All],[concat]], Table326[[#All],[type]]="attribute"),1, FALSE), TRUE)), FALSE, TRUE)</f>
        <v>1</v>
      </c>
    </row>
    <row r="475" spans="1:25" ht="14.4" hidden="1" customHeight="1">
      <c r="A475" t="str">
        <f>Table326[[#This Row],[Template]]&amp;Table326[[#This Row],[parent_attribute]]</f>
        <v>Compressor Centrífugo BásicoVibração - Mancal do Compressor (LOA) (1)</v>
      </c>
      <c r="B475" t="s">
        <v>2904</v>
      </c>
      <c r="C475" s="10" t="s">
        <v>2905</v>
      </c>
      <c r="D475" t="s">
        <v>2906</v>
      </c>
      <c r="E475" t="s">
        <v>3139</v>
      </c>
      <c r="F475" s="10" t="s">
        <v>2877</v>
      </c>
      <c r="I475" s="12" t="s">
        <v>1756</v>
      </c>
      <c r="J475" s="12" t="s">
        <v>1753</v>
      </c>
      <c r="K475" t="str">
        <f>VLOOKUP(Table326[[#This Row],[attribute_name EN2]],'Tradução Atributos'!$A$1:$B$67,2,0)</f>
        <v>Vibração - Mancal do Compressor (LOA) (1)</v>
      </c>
      <c r="L475" t="s">
        <v>2928</v>
      </c>
      <c r="M475" s="12" t="s">
        <v>2930</v>
      </c>
      <c r="N475" t="s">
        <v>1092</v>
      </c>
      <c r="O475" t="s">
        <v>1092</v>
      </c>
      <c r="P475" t="str">
        <f>_xlfn.CONCAT(Table326[[#This Row],[Equipamento]],Table326[[#This Row],[attribute_name]])</f>
        <v>FRADE-CAE-1350 (HP Compressor Trem 1)Vibração - Mancal do Compressor (LOA) (1)|HiHi</v>
      </c>
      <c r="Q475" s="32">
        <v>69</v>
      </c>
      <c r="R475" s="32" t="s">
        <v>840</v>
      </c>
      <c r="S475">
        <v>1</v>
      </c>
      <c r="T475" s="33" t="s">
        <v>736</v>
      </c>
      <c r="U475" s="10"/>
      <c r="V475" t="str">
        <f t="shared" si="7"/>
        <v>subattribute</v>
      </c>
      <c r="W475" t="str">
        <f>TRIM(INDEX(_xlfn.TEXTSPLIT(Table326[[#This Row],[attribute_name PT (rascunho)]],"|"), 1,1))</f>
        <v>Vibração - Mancal do Compressor (LOA) (1)</v>
      </c>
      <c r="X475" t="str">
        <f>IFERROR(TRIM(INDEX(_xlfn.TEXTSPLIT(Table326[[#This Row],[attribute_name]],"|"), 1,2)), "")</f>
        <v>HiHi</v>
      </c>
      <c r="Y475" t="b" cm="1">
        <f t="array" ref="Y475">IF(ISERROR(IF(Table326[[#This Row],[type]]="subattribute", VLOOKUP(Table326[[#This Row],[Template]]&amp;Table326[[#This Row],[parent_attribute]],_xlfn._xlws.FILTER(Table326[[#All],[concat]], Table326[[#All],[type]]="attribute"),1, FALSE), TRUE)), FALSE, TRUE)</f>
        <v>1</v>
      </c>
    </row>
    <row r="476" spans="1:25" ht="14.4" hidden="1" customHeight="1">
      <c r="A476" t="str">
        <f>Table326[[#This Row],[Template]]&amp;Table326[[#This Row],[parent_attribute]]</f>
        <v>Compressor Centrífugo BásicoVibração - Mancal do Compressor (LOA) (1)</v>
      </c>
      <c r="B476" t="s">
        <v>2904</v>
      </c>
      <c r="C476" s="10" t="s">
        <v>2905</v>
      </c>
      <c r="D476" t="s">
        <v>2906</v>
      </c>
      <c r="E476" t="s">
        <v>3139</v>
      </c>
      <c r="F476" s="10" t="s">
        <v>2877</v>
      </c>
      <c r="I476" s="12" t="s">
        <v>1757</v>
      </c>
      <c r="J476" s="12" t="s">
        <v>1753</v>
      </c>
      <c r="K476" t="str">
        <f>VLOOKUP(Table326[[#This Row],[attribute_name EN2]],'Tradução Atributos'!$A$1:$B$67,2,0)</f>
        <v>Vibração - Mancal do Compressor (LOA) (1)</v>
      </c>
      <c r="L476" t="s">
        <v>2928</v>
      </c>
      <c r="M476" s="12" t="s">
        <v>2934</v>
      </c>
      <c r="N476" t="s">
        <v>1094</v>
      </c>
      <c r="O476" t="s">
        <v>3128</v>
      </c>
      <c r="P476" t="str">
        <f>_xlfn.CONCAT(Table326[[#This Row],[Equipamento]],Table326[[#This Row],[attribute_name]])</f>
        <v>FRADE-CAE-1350 (HP Compressor Trem 1)Vibração - Mancal do Compressor (LOA) (1)|Pre-alarm Hi</v>
      </c>
      <c r="Q476" s="10">
        <v>33</v>
      </c>
      <c r="R476" s="32" t="s">
        <v>840</v>
      </c>
      <c r="S476">
        <v>1</v>
      </c>
      <c r="T476" s="33" t="s">
        <v>736</v>
      </c>
      <c r="U476" s="10"/>
      <c r="V476" t="str">
        <f t="shared" si="7"/>
        <v>subattribute</v>
      </c>
      <c r="W476" t="str">
        <f>TRIM(INDEX(_xlfn.TEXTSPLIT(Table326[[#This Row],[attribute_name PT (rascunho)]],"|"), 1,1))</f>
        <v>Vibração - Mancal do Compressor (LOA) (1)</v>
      </c>
      <c r="X476" t="str">
        <f>IFERROR(TRIM(INDEX(_xlfn.TEXTSPLIT(Table326[[#This Row],[attribute_name]],"|"), 1,2)), "")</f>
        <v>Pre-alarm Hi</v>
      </c>
      <c r="Y476" t="b" cm="1">
        <f t="array" ref="Y476">IF(ISERROR(IF(Table326[[#This Row],[type]]="subattribute", VLOOKUP(Table326[[#This Row],[Template]]&amp;Table326[[#This Row],[parent_attribute]],_xlfn._xlws.FILTER(Table326[[#All],[concat]], Table326[[#All],[type]]="attribute"),1, FALSE), TRUE)), FALSE, TRUE)</f>
        <v>1</v>
      </c>
    </row>
    <row r="477" spans="1:25" ht="14.4" hidden="1" customHeight="1">
      <c r="A477" t="str">
        <f>Table326[[#This Row],[Template]]&amp;Table326[[#This Row],[parent_attribute]]</f>
        <v>Compressor Centrífugo BásicoVibração - Mancal do Compressor (LOA) (2)</v>
      </c>
      <c r="B477" t="s">
        <v>2904</v>
      </c>
      <c r="C477" s="10" t="s">
        <v>2905</v>
      </c>
      <c r="D477" t="s">
        <v>2906</v>
      </c>
      <c r="E477" t="s">
        <v>3139</v>
      </c>
      <c r="F477" s="10" t="s">
        <v>2877</v>
      </c>
      <c r="I477" s="12" t="s">
        <v>1758</v>
      </c>
      <c r="J477" s="12" t="s">
        <v>1758</v>
      </c>
      <c r="K477" t="str">
        <f>VLOOKUP(Table326[[#This Row],[attribute_name EN2]],'Tradução Atributos'!$A$1:$B$67,2,0)</f>
        <v>Vibração - Mancal do Compressor (LOA) (2)</v>
      </c>
      <c r="M477" s="12"/>
      <c r="N477" t="s">
        <v>3129</v>
      </c>
      <c r="O477" t="s">
        <v>3129</v>
      </c>
      <c r="P477" t="str">
        <f>_xlfn.CONCAT(Table326[[#This Row],[Equipamento]],Table326[[#This Row],[attribute_name]])</f>
        <v>FRADE-CAE-1350 (HP Compressor Trem 1)Vibração - Mancal do Compressor (LOA) (2)</v>
      </c>
      <c r="Q477" t="s">
        <v>3213</v>
      </c>
      <c r="R477" s="32" t="s">
        <v>840</v>
      </c>
      <c r="S477">
        <v>1</v>
      </c>
      <c r="T477" s="33" t="s">
        <v>439</v>
      </c>
      <c r="U477" s="10" t="s">
        <v>440</v>
      </c>
      <c r="V477" t="str">
        <f t="shared" si="7"/>
        <v>attribute</v>
      </c>
      <c r="W477" t="str">
        <f>TRIM(INDEX(_xlfn.TEXTSPLIT(Table326[[#This Row],[attribute_name PT (rascunho)]],"|"), 1,1))</f>
        <v>Vibração - Mancal do Compressor (LOA) (2)</v>
      </c>
      <c r="X477" t="str">
        <f>IFERROR(TRIM(INDEX(_xlfn.TEXTSPLIT(Table326[[#This Row],[attribute_name]],"|"), 1,2)), "")</f>
        <v/>
      </c>
      <c r="Y477" t="b" cm="1">
        <f t="array" ref="Y477">IF(ISERROR(IF(Table326[[#This Row],[type]]="subattribute", VLOOKUP(Table326[[#This Row],[Template]]&amp;Table326[[#This Row],[parent_attribute]],_xlfn._xlws.FILTER(Table326[[#All],[concat]], Table326[[#All],[type]]="attribute"),1, FALSE), TRUE)), FALSE, TRUE)</f>
        <v>1</v>
      </c>
    </row>
    <row r="478" spans="1:25" ht="14.4" hidden="1" customHeight="1">
      <c r="A478" t="str">
        <f>Table326[[#This Row],[Template]]&amp;Table326[[#This Row],[parent_attribute]]</f>
        <v>Compressor Centrífugo BásicoVibração - Mancal do Compressor (LOA) (2)</v>
      </c>
      <c r="B478" t="s">
        <v>2904</v>
      </c>
      <c r="C478" s="10" t="s">
        <v>2905</v>
      </c>
      <c r="D478" t="s">
        <v>2906</v>
      </c>
      <c r="E478" t="s">
        <v>3139</v>
      </c>
      <c r="F478" s="10" t="s">
        <v>2877</v>
      </c>
      <c r="I478" s="12" t="s">
        <v>1760</v>
      </c>
      <c r="J478" s="12" t="s">
        <v>1758</v>
      </c>
      <c r="K478" t="str">
        <f>VLOOKUP(Table326[[#This Row],[attribute_name EN2]],'Tradução Atributos'!$A$1:$B$67,2,0)</f>
        <v>Vibração - Mancal do Compressor (LOA) (2)</v>
      </c>
      <c r="L478" t="s">
        <v>2928</v>
      </c>
      <c r="M478" s="12" t="s">
        <v>2929</v>
      </c>
      <c r="N478" t="s">
        <v>1096</v>
      </c>
      <c r="O478" t="s">
        <v>1096</v>
      </c>
      <c r="P478" t="str">
        <f>_xlfn.CONCAT(Table326[[#This Row],[Equipamento]],Table326[[#This Row],[attribute_name]])</f>
        <v>FRADE-CAE-1350 (HP Compressor Trem 1)Vibração - Mancal do Compressor (LOA) (2)|Hi</v>
      </c>
      <c r="Q478" s="32">
        <v>56</v>
      </c>
      <c r="R478" s="32" t="s">
        <v>840</v>
      </c>
      <c r="S478">
        <v>1</v>
      </c>
      <c r="T478" s="33" t="s">
        <v>736</v>
      </c>
      <c r="U478" s="10"/>
      <c r="V478" t="str">
        <f t="shared" si="7"/>
        <v>subattribute</v>
      </c>
      <c r="W478" t="str">
        <f>TRIM(INDEX(_xlfn.TEXTSPLIT(Table326[[#This Row],[attribute_name PT (rascunho)]],"|"), 1,1))</f>
        <v>Vibração - Mancal do Compressor (LOA) (2)</v>
      </c>
      <c r="X478" t="str">
        <f>IFERROR(TRIM(INDEX(_xlfn.TEXTSPLIT(Table326[[#This Row],[attribute_name]],"|"), 1,2)), "")</f>
        <v>Hi</v>
      </c>
      <c r="Y478" t="b" cm="1">
        <f t="array" ref="Y478">IF(ISERROR(IF(Table326[[#This Row],[type]]="subattribute", VLOOKUP(Table326[[#This Row],[Template]]&amp;Table326[[#This Row],[parent_attribute]],_xlfn._xlws.FILTER(Table326[[#All],[concat]], Table326[[#All],[type]]="attribute"),1, FALSE), TRUE)), FALSE, TRUE)</f>
        <v>1</v>
      </c>
    </row>
    <row r="479" spans="1:25" ht="14.4" hidden="1" customHeight="1">
      <c r="A479" t="str">
        <f>Table326[[#This Row],[Template]]&amp;Table326[[#This Row],[parent_attribute]]</f>
        <v>Compressor Centrífugo BásicoVibração - Mancal do Compressor (LOA) (2)</v>
      </c>
      <c r="B479" t="s">
        <v>2904</v>
      </c>
      <c r="C479" s="10" t="s">
        <v>2905</v>
      </c>
      <c r="D479" t="s">
        <v>2906</v>
      </c>
      <c r="E479" t="s">
        <v>3139</v>
      </c>
      <c r="F479" s="10" t="s">
        <v>2877</v>
      </c>
      <c r="I479" s="12" t="s">
        <v>1761</v>
      </c>
      <c r="J479" s="12" t="s">
        <v>1758</v>
      </c>
      <c r="K479" t="str">
        <f>VLOOKUP(Table326[[#This Row],[attribute_name EN2]],'Tradução Atributos'!$A$1:$B$67,2,0)</f>
        <v>Vibração - Mancal do Compressor (LOA) (2)</v>
      </c>
      <c r="L479" t="s">
        <v>2928</v>
      </c>
      <c r="M479" s="12" t="s">
        <v>2930</v>
      </c>
      <c r="N479" t="s">
        <v>1098</v>
      </c>
      <c r="O479" t="s">
        <v>1098</v>
      </c>
      <c r="P479" t="str">
        <f>_xlfn.CONCAT(Table326[[#This Row],[Equipamento]],Table326[[#This Row],[attribute_name]])</f>
        <v>FRADE-CAE-1350 (HP Compressor Trem 1)Vibração - Mancal do Compressor (LOA) (2)|HiHi</v>
      </c>
      <c r="Q479">
        <v>69</v>
      </c>
      <c r="R479" s="32" t="s">
        <v>840</v>
      </c>
      <c r="S479">
        <v>1</v>
      </c>
      <c r="T479" s="33" t="s">
        <v>736</v>
      </c>
      <c r="U479" s="10"/>
      <c r="V479" t="str">
        <f t="shared" si="7"/>
        <v>subattribute</v>
      </c>
      <c r="W479" t="str">
        <f>TRIM(INDEX(_xlfn.TEXTSPLIT(Table326[[#This Row],[attribute_name PT (rascunho)]],"|"), 1,1))</f>
        <v>Vibração - Mancal do Compressor (LOA) (2)</v>
      </c>
      <c r="X479" t="str">
        <f>IFERROR(TRIM(INDEX(_xlfn.TEXTSPLIT(Table326[[#This Row],[attribute_name]],"|"), 1,2)), "")</f>
        <v>HiHi</v>
      </c>
      <c r="Y479" t="b" cm="1">
        <f t="array" ref="Y479">IF(ISERROR(IF(Table326[[#This Row],[type]]="subattribute", VLOOKUP(Table326[[#This Row],[Template]]&amp;Table326[[#This Row],[parent_attribute]],_xlfn._xlws.FILTER(Table326[[#All],[concat]], Table326[[#All],[type]]="attribute"),1, FALSE), TRUE)), FALSE, TRUE)</f>
        <v>1</v>
      </c>
    </row>
    <row r="480" spans="1:25" ht="14.4" hidden="1" customHeight="1">
      <c r="A480" t="str">
        <f>Table326[[#This Row],[Template]]&amp;Table326[[#This Row],[parent_attribute]]</f>
        <v>Compressor Centrífugo BásicoVibração - Mancal do Compressor (LOA) (2)</v>
      </c>
      <c r="B480" t="s">
        <v>2904</v>
      </c>
      <c r="C480" s="10" t="s">
        <v>2905</v>
      </c>
      <c r="D480" t="s">
        <v>2906</v>
      </c>
      <c r="E480" t="s">
        <v>3139</v>
      </c>
      <c r="F480" s="10" t="s">
        <v>2877</v>
      </c>
      <c r="I480" s="12" t="s">
        <v>1762</v>
      </c>
      <c r="J480" s="12" t="s">
        <v>1758</v>
      </c>
      <c r="K480" t="str">
        <f>VLOOKUP(Table326[[#This Row],[attribute_name EN2]],'Tradução Atributos'!$A$1:$B$67,2,0)</f>
        <v>Vibração - Mancal do Compressor (LOA) (2)</v>
      </c>
      <c r="L480" t="s">
        <v>2928</v>
      </c>
      <c r="M480" s="12" t="s">
        <v>2934</v>
      </c>
      <c r="N480" t="s">
        <v>1100</v>
      </c>
      <c r="O480" t="s">
        <v>3130</v>
      </c>
      <c r="P480" t="str">
        <f>_xlfn.CONCAT(Table326[[#This Row],[Equipamento]],Table326[[#This Row],[attribute_name]])</f>
        <v>FRADE-CAE-1350 (HP Compressor Trem 1)Vibração - Mancal do Compressor (LOA) (2)|Pre-alarm Hi</v>
      </c>
      <c r="Q480" s="33">
        <v>33</v>
      </c>
      <c r="R480" s="32" t="s">
        <v>840</v>
      </c>
      <c r="S480">
        <v>1</v>
      </c>
      <c r="T480" s="33" t="s">
        <v>736</v>
      </c>
      <c r="U480" s="10"/>
      <c r="V480" t="str">
        <f t="shared" si="7"/>
        <v>subattribute</v>
      </c>
      <c r="W480" t="str">
        <f>TRIM(INDEX(_xlfn.TEXTSPLIT(Table326[[#This Row],[attribute_name PT (rascunho)]],"|"), 1,1))</f>
        <v>Vibração - Mancal do Compressor (LOA) (2)</v>
      </c>
      <c r="X480" t="str">
        <f>IFERROR(TRIM(INDEX(_xlfn.TEXTSPLIT(Table326[[#This Row],[attribute_name]],"|"), 1,2)), "")</f>
        <v>Pre-alarm Hi</v>
      </c>
      <c r="Y480" t="b" cm="1">
        <f t="array" ref="Y480">IF(ISERROR(IF(Table326[[#This Row],[type]]="subattribute", VLOOKUP(Table326[[#This Row],[Template]]&amp;Table326[[#This Row],[parent_attribute]],_xlfn._xlws.FILTER(Table326[[#All],[concat]], Table326[[#All],[type]]="attribute"),1, FALSE), TRUE)), FALSE, TRUE)</f>
        <v>1</v>
      </c>
    </row>
    <row r="481" spans="1:25" ht="14.4" hidden="1" customHeight="1">
      <c r="A481" t="str">
        <f>Table326[[#This Row],[Template]]&amp;Table326[[#This Row],[parent_attribute]]</f>
        <v>Compressor Centrífugo BásicoVibração - Mancal LA do Eixo de Engrenagem HS (1)</v>
      </c>
      <c r="B481" t="s">
        <v>2904</v>
      </c>
      <c r="C481" s="10" t="s">
        <v>2905</v>
      </c>
      <c r="D481" t="s">
        <v>2906</v>
      </c>
      <c r="E481" t="s">
        <v>3139</v>
      </c>
      <c r="F481" s="10" t="s">
        <v>2877</v>
      </c>
      <c r="I481" s="12" t="s">
        <v>697</v>
      </c>
      <c r="J481" s="12" t="s">
        <v>697</v>
      </c>
      <c r="K481" t="str">
        <f>VLOOKUP(Table326[[#This Row],[attribute_name EN2]],'Tradução Atributos'!$A$1:$B$67,2,0)</f>
        <v>Vibração - Mancal LA do Eixo de Engrenagem HS (1)</v>
      </c>
      <c r="M481" s="12"/>
      <c r="N481" t="s">
        <v>3131</v>
      </c>
      <c r="O481" t="s">
        <v>3131</v>
      </c>
      <c r="P481" t="str">
        <f>_xlfn.CONCAT(Table326[[#This Row],[Equipamento]],Table326[[#This Row],[attribute_name]])</f>
        <v>FRADE-CAE-1350 (HP Compressor Trem 1)Vibração - Mancal LA do Eixo de Engrenagem HS (1)</v>
      </c>
      <c r="Q481" s="32" t="s">
        <v>3214</v>
      </c>
      <c r="R481" s="32" t="s">
        <v>840</v>
      </c>
      <c r="S481">
        <v>1</v>
      </c>
      <c r="T481" s="33" t="s">
        <v>474</v>
      </c>
      <c r="U481" s="10" t="s">
        <v>475</v>
      </c>
      <c r="V481" t="str">
        <f t="shared" si="7"/>
        <v>attribute</v>
      </c>
      <c r="W481" t="str">
        <f>TRIM(INDEX(_xlfn.TEXTSPLIT(Table326[[#This Row],[attribute_name PT (rascunho)]],"|"), 1,1))</f>
        <v>Vibração - Mancal LA do Eixo de Engrenagem HS (1)</v>
      </c>
      <c r="X481" t="str">
        <f>IFERROR(TRIM(INDEX(_xlfn.TEXTSPLIT(Table326[[#This Row],[attribute_name]],"|"), 1,2)), "")</f>
        <v/>
      </c>
      <c r="Y481" t="b" cm="1">
        <f t="array" ref="Y481">IF(ISERROR(IF(Table326[[#This Row],[type]]="subattribute", VLOOKUP(Table326[[#This Row],[Template]]&amp;Table326[[#This Row],[parent_attribute]],_xlfn._xlws.FILTER(Table326[[#All],[concat]], Table326[[#All],[type]]="attribute"),1, FALSE), TRUE)), FALSE, TRUE)</f>
        <v>1</v>
      </c>
    </row>
    <row r="482" spans="1:25" ht="14.4" hidden="1" customHeight="1">
      <c r="A482" t="str">
        <f>Table326[[#This Row],[Template]]&amp;Table326[[#This Row],[parent_attribute]]</f>
        <v>Compressor Centrífugo BásicoVibração - Mancal LA do Eixo de Engrenagem HS (1)</v>
      </c>
      <c r="B482" t="s">
        <v>2904</v>
      </c>
      <c r="C482" s="10" t="s">
        <v>2905</v>
      </c>
      <c r="D482" t="s">
        <v>2906</v>
      </c>
      <c r="E482" t="s">
        <v>3139</v>
      </c>
      <c r="F482" s="10" t="s">
        <v>2877</v>
      </c>
      <c r="I482" s="12" t="s">
        <v>1772</v>
      </c>
      <c r="J482" s="12" t="s">
        <v>697</v>
      </c>
      <c r="K482" t="str">
        <f>VLOOKUP(Table326[[#This Row],[attribute_name EN2]],'Tradução Atributos'!$A$1:$B$67,2,0)</f>
        <v>Vibração - Mancal LA do Eixo de Engrenagem HS (1)</v>
      </c>
      <c r="L482" t="s">
        <v>2928</v>
      </c>
      <c r="M482" s="12" t="s">
        <v>2929</v>
      </c>
      <c r="N482" t="s">
        <v>1102</v>
      </c>
      <c r="O482" t="s">
        <v>1102</v>
      </c>
      <c r="P482" t="str">
        <f>_xlfn.CONCAT(Table326[[#This Row],[Equipamento]],Table326[[#This Row],[attribute_name]])</f>
        <v>FRADE-CAE-1350 (HP Compressor Trem 1)Vibração - Mancal LA do Eixo de Engrenagem HS (1)|Hi</v>
      </c>
      <c r="Q482" s="32">
        <v>46</v>
      </c>
      <c r="R482" s="32" t="s">
        <v>840</v>
      </c>
      <c r="S482">
        <v>1</v>
      </c>
      <c r="T482" s="33" t="s">
        <v>736</v>
      </c>
      <c r="U482" s="10"/>
      <c r="V482" t="str">
        <f t="shared" si="7"/>
        <v>subattribute</v>
      </c>
      <c r="W482" t="str">
        <f>TRIM(INDEX(_xlfn.TEXTSPLIT(Table326[[#This Row],[attribute_name PT (rascunho)]],"|"), 1,1))</f>
        <v>Vibração - Mancal LA do Eixo de Engrenagem HS (1)</v>
      </c>
      <c r="X482" t="str">
        <f>IFERROR(TRIM(INDEX(_xlfn.TEXTSPLIT(Table326[[#This Row],[attribute_name]],"|"), 1,2)), "")</f>
        <v>Hi</v>
      </c>
      <c r="Y482" t="b" cm="1">
        <f t="array" ref="Y482">IF(ISERROR(IF(Table326[[#This Row],[type]]="subattribute", VLOOKUP(Table326[[#This Row],[Template]]&amp;Table326[[#This Row],[parent_attribute]],_xlfn._xlws.FILTER(Table326[[#All],[concat]], Table326[[#All],[type]]="attribute"),1, FALSE), TRUE)), FALSE, TRUE)</f>
        <v>1</v>
      </c>
    </row>
    <row r="483" spans="1:25" ht="14.4" hidden="1" customHeight="1">
      <c r="A483" t="str">
        <f>Table326[[#This Row],[Template]]&amp;Table326[[#This Row],[parent_attribute]]</f>
        <v>Compressor Centrífugo BásicoVibração - Mancal LA do Eixo de Engrenagem HS (1)</v>
      </c>
      <c r="B483" t="s">
        <v>2904</v>
      </c>
      <c r="C483" s="10" t="s">
        <v>2905</v>
      </c>
      <c r="D483" t="s">
        <v>2906</v>
      </c>
      <c r="E483" t="s">
        <v>3139</v>
      </c>
      <c r="F483" s="10" t="s">
        <v>2877</v>
      </c>
      <c r="I483" s="12" t="s">
        <v>1773</v>
      </c>
      <c r="J483" s="12" t="s">
        <v>697</v>
      </c>
      <c r="K483" t="str">
        <f>VLOOKUP(Table326[[#This Row],[attribute_name EN2]],'Tradução Atributos'!$A$1:$B$67,2,0)</f>
        <v>Vibração - Mancal LA do Eixo de Engrenagem HS (1)</v>
      </c>
      <c r="L483" t="s">
        <v>2928</v>
      </c>
      <c r="M483" s="12" t="s">
        <v>2930</v>
      </c>
      <c r="N483" t="s">
        <v>1104</v>
      </c>
      <c r="O483" t="s">
        <v>1104</v>
      </c>
      <c r="P483" t="str">
        <f>_xlfn.CONCAT(Table326[[#This Row],[Equipamento]],Table326[[#This Row],[attribute_name]])</f>
        <v>FRADE-CAE-1350 (HP Compressor Trem 1)Vibração - Mancal LA do Eixo de Engrenagem HS (1)|HiHi</v>
      </c>
      <c r="Q483" s="32">
        <v>67</v>
      </c>
      <c r="R483" s="32" t="s">
        <v>840</v>
      </c>
      <c r="S483">
        <v>1</v>
      </c>
      <c r="T483" s="33" t="s">
        <v>736</v>
      </c>
      <c r="U483" s="10"/>
      <c r="V483" t="str">
        <f t="shared" si="7"/>
        <v>subattribute</v>
      </c>
      <c r="W483" t="str">
        <f>TRIM(INDEX(_xlfn.TEXTSPLIT(Table326[[#This Row],[attribute_name PT (rascunho)]],"|"), 1,1))</f>
        <v>Vibração - Mancal LA do Eixo de Engrenagem HS (1)</v>
      </c>
      <c r="X483" t="str">
        <f>IFERROR(TRIM(INDEX(_xlfn.TEXTSPLIT(Table326[[#This Row],[attribute_name]],"|"), 1,2)), "")</f>
        <v>HiHi</v>
      </c>
      <c r="Y483" t="b" cm="1">
        <f t="array" ref="Y483">IF(ISERROR(IF(Table326[[#This Row],[type]]="subattribute", VLOOKUP(Table326[[#This Row],[Template]]&amp;Table326[[#This Row],[parent_attribute]],_xlfn._xlws.FILTER(Table326[[#All],[concat]], Table326[[#All],[type]]="attribute"),1, FALSE), TRUE)), FALSE, TRUE)</f>
        <v>1</v>
      </c>
    </row>
    <row r="484" spans="1:25" ht="14.4" hidden="1" customHeight="1">
      <c r="A484" t="str">
        <f>Table326[[#This Row],[Template]]&amp;Table326[[#This Row],[parent_attribute]]</f>
        <v>Compressor Centrífugo BásicoVibração - Mancal LA do Eixo de Engrenagem HS (1)</v>
      </c>
      <c r="B484" t="s">
        <v>2904</v>
      </c>
      <c r="C484" s="10" t="s">
        <v>2905</v>
      </c>
      <c r="D484" t="s">
        <v>2906</v>
      </c>
      <c r="E484" t="s">
        <v>3139</v>
      </c>
      <c r="F484" s="10" t="s">
        <v>2877</v>
      </c>
      <c r="I484" s="12" t="s">
        <v>1774</v>
      </c>
      <c r="J484" s="12" t="s">
        <v>697</v>
      </c>
      <c r="K484" t="str">
        <f>VLOOKUP(Table326[[#This Row],[attribute_name EN2]],'Tradução Atributos'!$A$1:$B$67,2,0)</f>
        <v>Vibração - Mancal LA do Eixo de Engrenagem HS (1)</v>
      </c>
      <c r="L484" t="s">
        <v>2928</v>
      </c>
      <c r="M484" s="12" t="s">
        <v>2934</v>
      </c>
      <c r="N484" t="s">
        <v>1106</v>
      </c>
      <c r="O484" t="s">
        <v>3132</v>
      </c>
      <c r="P484" t="str">
        <f>_xlfn.CONCAT(Table326[[#This Row],[Equipamento]],Table326[[#This Row],[attribute_name]])</f>
        <v>FRADE-CAE-1350 (HP Compressor Trem 1)Vibração - Mancal LA do Eixo de Engrenagem HS (1)|Pre-alarm Hi</v>
      </c>
      <c r="Q484" s="10">
        <v>42</v>
      </c>
      <c r="R484" s="32" t="s">
        <v>840</v>
      </c>
      <c r="S484">
        <v>1</v>
      </c>
      <c r="T484" s="33" t="s">
        <v>736</v>
      </c>
      <c r="U484" s="10"/>
      <c r="V484" t="str">
        <f t="shared" si="7"/>
        <v>subattribute</v>
      </c>
      <c r="W484" t="str">
        <f>TRIM(INDEX(_xlfn.TEXTSPLIT(Table326[[#This Row],[attribute_name PT (rascunho)]],"|"), 1,1))</f>
        <v>Vibração - Mancal LA do Eixo de Engrenagem HS (1)</v>
      </c>
      <c r="X484" t="str">
        <f>IFERROR(TRIM(INDEX(_xlfn.TEXTSPLIT(Table326[[#This Row],[attribute_name]],"|"), 1,2)), "")</f>
        <v>Pre-alarm Hi</v>
      </c>
      <c r="Y484" t="b" cm="1">
        <f t="array" ref="Y484">IF(ISERROR(IF(Table326[[#This Row],[type]]="subattribute", VLOOKUP(Table326[[#This Row],[Template]]&amp;Table326[[#This Row],[parent_attribute]],_xlfn._xlws.FILTER(Table326[[#All],[concat]], Table326[[#All],[type]]="attribute"),1, FALSE), TRUE)), FALSE, TRUE)</f>
        <v>1</v>
      </c>
    </row>
    <row r="485" spans="1:25" ht="14.4" hidden="1" customHeight="1">
      <c r="A485" t="str">
        <f>Table326[[#This Row],[Template]]&amp;Table326[[#This Row],[parent_attribute]]</f>
        <v>Compressor Centrífugo BásicoVibração - Mancal LA do Eixo de Engrenagem HS (2)</v>
      </c>
      <c r="B485" t="s">
        <v>2904</v>
      </c>
      <c r="C485" s="10" t="s">
        <v>2905</v>
      </c>
      <c r="D485" t="s">
        <v>2906</v>
      </c>
      <c r="E485" t="s">
        <v>3139</v>
      </c>
      <c r="F485" s="10" t="s">
        <v>2877</v>
      </c>
      <c r="I485" s="12" t="s">
        <v>700</v>
      </c>
      <c r="J485" s="12" t="s">
        <v>700</v>
      </c>
      <c r="K485" t="str">
        <f>VLOOKUP(Table326[[#This Row],[attribute_name EN2]],'Tradução Atributos'!$A$1:$B$67,2,0)</f>
        <v>Vibração - Mancal LA do Eixo de Engrenagem HS (2)</v>
      </c>
      <c r="M485" s="12"/>
      <c r="N485" t="s">
        <v>3133</v>
      </c>
      <c r="O485" t="s">
        <v>3133</v>
      </c>
      <c r="P485" t="str">
        <f>_xlfn.CONCAT(Table326[[#This Row],[Equipamento]],Table326[[#This Row],[attribute_name]])</f>
        <v>FRADE-CAE-1350 (HP Compressor Trem 1)Vibração - Mancal LA do Eixo de Engrenagem HS (2)</v>
      </c>
      <c r="Q485" t="s">
        <v>3215</v>
      </c>
      <c r="R485" s="32" t="s">
        <v>840</v>
      </c>
      <c r="S485">
        <v>1</v>
      </c>
      <c r="T485" s="33" t="s">
        <v>474</v>
      </c>
      <c r="U485" s="10" t="s">
        <v>475</v>
      </c>
      <c r="V485" t="str">
        <f t="shared" si="7"/>
        <v>attribute</v>
      </c>
      <c r="W485" t="str">
        <f>TRIM(INDEX(_xlfn.TEXTSPLIT(Table326[[#This Row],[attribute_name PT (rascunho)]],"|"), 1,1))</f>
        <v>Vibração - Mancal LA do Eixo de Engrenagem HS (2)</v>
      </c>
      <c r="X485" t="str">
        <f>IFERROR(TRIM(INDEX(_xlfn.TEXTSPLIT(Table326[[#This Row],[attribute_name]],"|"), 1,2)), "")</f>
        <v/>
      </c>
      <c r="Y485" t="b" cm="1">
        <f t="array" ref="Y485">IF(ISERROR(IF(Table326[[#This Row],[type]]="subattribute", VLOOKUP(Table326[[#This Row],[Template]]&amp;Table326[[#This Row],[parent_attribute]],_xlfn._xlws.FILTER(Table326[[#All],[concat]], Table326[[#All],[type]]="attribute"),1, FALSE), TRUE)), FALSE, TRUE)</f>
        <v>1</v>
      </c>
    </row>
    <row r="486" spans="1:25" ht="14.4" hidden="1" customHeight="1">
      <c r="A486" t="str">
        <f>Table326[[#This Row],[Template]]&amp;Table326[[#This Row],[parent_attribute]]</f>
        <v>Compressor Centrífugo BásicoVibração - Mancal LA do Eixo de Engrenagem HS (2)</v>
      </c>
      <c r="B486" t="s">
        <v>2904</v>
      </c>
      <c r="C486" s="10" t="s">
        <v>2905</v>
      </c>
      <c r="D486" t="s">
        <v>2906</v>
      </c>
      <c r="E486" t="s">
        <v>3139</v>
      </c>
      <c r="F486" s="10" t="s">
        <v>2877</v>
      </c>
      <c r="I486" s="12" t="s">
        <v>1776</v>
      </c>
      <c r="J486" s="12" t="s">
        <v>700</v>
      </c>
      <c r="K486" t="str">
        <f>VLOOKUP(Table326[[#This Row],[attribute_name EN2]],'Tradução Atributos'!$A$1:$B$67,2,0)</f>
        <v>Vibração - Mancal LA do Eixo de Engrenagem HS (2)</v>
      </c>
      <c r="L486" t="s">
        <v>2928</v>
      </c>
      <c r="M486" s="12" t="s">
        <v>2929</v>
      </c>
      <c r="N486" t="s">
        <v>1108</v>
      </c>
      <c r="O486" t="s">
        <v>1108</v>
      </c>
      <c r="P486" t="str">
        <f>_xlfn.CONCAT(Table326[[#This Row],[Equipamento]],Table326[[#This Row],[attribute_name]])</f>
        <v>FRADE-CAE-1350 (HP Compressor Trem 1)Vibração - Mancal LA do Eixo de Engrenagem HS (2)|Hi</v>
      </c>
      <c r="Q486" s="32">
        <v>46</v>
      </c>
      <c r="R486" s="32" t="s">
        <v>840</v>
      </c>
      <c r="S486">
        <v>1</v>
      </c>
      <c r="T486" s="33" t="s">
        <v>736</v>
      </c>
      <c r="U486" s="10"/>
      <c r="V486" t="str">
        <f t="shared" si="7"/>
        <v>subattribute</v>
      </c>
      <c r="W486" t="str">
        <f>TRIM(INDEX(_xlfn.TEXTSPLIT(Table326[[#This Row],[attribute_name PT (rascunho)]],"|"), 1,1))</f>
        <v>Vibração - Mancal LA do Eixo de Engrenagem HS (2)</v>
      </c>
      <c r="X486" t="str">
        <f>IFERROR(TRIM(INDEX(_xlfn.TEXTSPLIT(Table326[[#This Row],[attribute_name]],"|"), 1,2)), "")</f>
        <v>Hi</v>
      </c>
      <c r="Y486" t="b" cm="1">
        <f t="array" ref="Y486">IF(ISERROR(IF(Table326[[#This Row],[type]]="subattribute", VLOOKUP(Table326[[#This Row],[Template]]&amp;Table326[[#This Row],[parent_attribute]],_xlfn._xlws.FILTER(Table326[[#All],[concat]], Table326[[#All],[type]]="attribute"),1, FALSE), TRUE)), FALSE, TRUE)</f>
        <v>1</v>
      </c>
    </row>
    <row r="487" spans="1:25" ht="14.4" hidden="1" customHeight="1">
      <c r="A487" t="str">
        <f>Table326[[#This Row],[Template]]&amp;Table326[[#This Row],[parent_attribute]]</f>
        <v>Compressor Centrífugo BásicoVibração - Mancal LA do Eixo de Engrenagem HS (2)</v>
      </c>
      <c r="B487" t="s">
        <v>2904</v>
      </c>
      <c r="C487" s="10" t="s">
        <v>2905</v>
      </c>
      <c r="D487" t="s">
        <v>2906</v>
      </c>
      <c r="E487" t="s">
        <v>3139</v>
      </c>
      <c r="F487" s="10" t="s">
        <v>2877</v>
      </c>
      <c r="I487" s="12" t="s">
        <v>1777</v>
      </c>
      <c r="J487" s="12" t="s">
        <v>700</v>
      </c>
      <c r="K487" t="str">
        <f>VLOOKUP(Table326[[#This Row],[attribute_name EN2]],'Tradução Atributos'!$A$1:$B$67,2,0)</f>
        <v>Vibração - Mancal LA do Eixo de Engrenagem HS (2)</v>
      </c>
      <c r="L487" t="s">
        <v>2928</v>
      </c>
      <c r="M487" s="12" t="s">
        <v>2930</v>
      </c>
      <c r="N487" t="s">
        <v>1110</v>
      </c>
      <c r="O487" t="s">
        <v>1110</v>
      </c>
      <c r="P487" t="str">
        <f>_xlfn.CONCAT(Table326[[#This Row],[Equipamento]],Table326[[#This Row],[attribute_name]])</f>
        <v>FRADE-CAE-1350 (HP Compressor Trem 1)Vibração - Mancal LA do Eixo de Engrenagem HS (2)|HiHi</v>
      </c>
      <c r="Q487">
        <v>67</v>
      </c>
      <c r="R487" s="32" t="s">
        <v>840</v>
      </c>
      <c r="S487">
        <v>1</v>
      </c>
      <c r="T487" s="33" t="s">
        <v>736</v>
      </c>
      <c r="U487" s="10"/>
      <c r="V487" t="str">
        <f t="shared" si="7"/>
        <v>subattribute</v>
      </c>
      <c r="W487" t="str">
        <f>TRIM(INDEX(_xlfn.TEXTSPLIT(Table326[[#This Row],[attribute_name PT (rascunho)]],"|"), 1,1))</f>
        <v>Vibração - Mancal LA do Eixo de Engrenagem HS (2)</v>
      </c>
      <c r="X487" t="str">
        <f>IFERROR(TRIM(INDEX(_xlfn.TEXTSPLIT(Table326[[#This Row],[attribute_name]],"|"), 1,2)), "")</f>
        <v>HiHi</v>
      </c>
      <c r="Y487" t="b" cm="1">
        <f t="array" ref="Y487">IF(ISERROR(IF(Table326[[#This Row],[type]]="subattribute", VLOOKUP(Table326[[#This Row],[Template]]&amp;Table326[[#This Row],[parent_attribute]],_xlfn._xlws.FILTER(Table326[[#All],[concat]], Table326[[#All],[type]]="attribute"),1, FALSE), TRUE)), FALSE, TRUE)</f>
        <v>1</v>
      </c>
    </row>
    <row r="488" spans="1:25" ht="14.4" hidden="1" customHeight="1">
      <c r="A488" t="str">
        <f>Table326[[#This Row],[Template]]&amp;Table326[[#This Row],[parent_attribute]]</f>
        <v>Compressor Centrífugo BásicoVibração - Mancal LA do Eixo de Engrenagem HS (2)</v>
      </c>
      <c r="B488" t="s">
        <v>2904</v>
      </c>
      <c r="C488" s="10" t="s">
        <v>2905</v>
      </c>
      <c r="D488" t="s">
        <v>2906</v>
      </c>
      <c r="E488" t="s">
        <v>3139</v>
      </c>
      <c r="F488" s="10" t="s">
        <v>2877</v>
      </c>
      <c r="I488" s="12" t="s">
        <v>1778</v>
      </c>
      <c r="J488" s="12" t="s">
        <v>700</v>
      </c>
      <c r="K488" t="str">
        <f>VLOOKUP(Table326[[#This Row],[attribute_name EN2]],'Tradução Atributos'!$A$1:$B$67,2,0)</f>
        <v>Vibração - Mancal LA do Eixo de Engrenagem HS (2)</v>
      </c>
      <c r="L488" t="s">
        <v>2928</v>
      </c>
      <c r="M488" s="12" t="s">
        <v>2934</v>
      </c>
      <c r="N488" t="s">
        <v>1112</v>
      </c>
      <c r="O488" t="s">
        <v>3134</v>
      </c>
      <c r="P488" t="str">
        <f>_xlfn.CONCAT(Table326[[#This Row],[Equipamento]],Table326[[#This Row],[attribute_name]])</f>
        <v>FRADE-CAE-1350 (HP Compressor Trem 1)Vibração - Mancal LA do Eixo de Engrenagem HS (2)|Pre-alarm Hi</v>
      </c>
      <c r="Q488" s="32">
        <v>42</v>
      </c>
      <c r="R488" s="32" t="s">
        <v>840</v>
      </c>
      <c r="S488">
        <v>1</v>
      </c>
      <c r="T488" s="33" t="s">
        <v>736</v>
      </c>
      <c r="U488" s="10"/>
      <c r="V488" t="str">
        <f t="shared" si="7"/>
        <v>subattribute</v>
      </c>
      <c r="W488" t="str">
        <f>TRIM(INDEX(_xlfn.TEXTSPLIT(Table326[[#This Row],[attribute_name PT (rascunho)]],"|"), 1,1))</f>
        <v>Vibração - Mancal LA do Eixo de Engrenagem HS (2)</v>
      </c>
      <c r="X488" t="str">
        <f>IFERROR(TRIM(INDEX(_xlfn.TEXTSPLIT(Table326[[#This Row],[attribute_name]],"|"), 1,2)), "")</f>
        <v>Pre-alarm Hi</v>
      </c>
      <c r="Y488" t="b" cm="1">
        <f t="array" ref="Y488">IF(ISERROR(IF(Table326[[#This Row],[type]]="subattribute", VLOOKUP(Table326[[#This Row],[Template]]&amp;Table326[[#This Row],[parent_attribute]],_xlfn._xlws.FILTER(Table326[[#All],[concat]], Table326[[#All],[type]]="attribute"),1, FALSE), TRUE)), FALSE, TRUE)</f>
        <v>1</v>
      </c>
    </row>
    <row r="489" spans="1:25" ht="14.4" hidden="1" customHeight="1">
      <c r="A489" t="str">
        <f>Table326[[#This Row],[Template]]&amp;Table326[[#This Row],[parent_attribute]]</f>
        <v>Compressor Centrífugo BásicoVibração - Mancal LA do Eixo de Engrenagem LS (1)</v>
      </c>
      <c r="B489" t="s">
        <v>2904</v>
      </c>
      <c r="C489" s="10" t="s">
        <v>2905</v>
      </c>
      <c r="D489" t="s">
        <v>2906</v>
      </c>
      <c r="E489" t="s">
        <v>3139</v>
      </c>
      <c r="F489" s="10" t="s">
        <v>2877</v>
      </c>
      <c r="I489" s="10" t="s">
        <v>709</v>
      </c>
      <c r="J489" s="10" t="s">
        <v>709</v>
      </c>
      <c r="K489" t="str">
        <f>VLOOKUP(Table326[[#This Row],[attribute_name EN2]],'Tradução Atributos'!$A$1:$B$67,2,0)</f>
        <v>Vibração - Mancal LA do Eixo de Engrenagem LS (1)</v>
      </c>
      <c r="M489" s="10"/>
      <c r="N489" t="s">
        <v>3135</v>
      </c>
      <c r="O489" t="s">
        <v>3135</v>
      </c>
      <c r="P489" t="str">
        <f>_xlfn.CONCAT(Table326[[#This Row],[Equipamento]],Table326[[#This Row],[attribute_name]])</f>
        <v>FRADE-CAE-1350 (HP Compressor Trem 1)Vibração - Mancal LA do Eixo de Engrenagem LS (1)</v>
      </c>
      <c r="Q489" s="86" t="s">
        <v>3216</v>
      </c>
      <c r="R489" s="86" t="s">
        <v>840</v>
      </c>
      <c r="S489">
        <v>1</v>
      </c>
      <c r="T489" s="33" t="s">
        <v>474</v>
      </c>
      <c r="U489" s="10" t="s">
        <v>475</v>
      </c>
      <c r="V489" t="str">
        <f t="shared" si="7"/>
        <v>attribute</v>
      </c>
      <c r="W489" t="str">
        <f>TRIM(INDEX(_xlfn.TEXTSPLIT(Table326[[#This Row],[attribute_name PT (rascunho)]],"|"), 1,1))</f>
        <v>Vibração - Mancal LA do Eixo de Engrenagem LS (1)</v>
      </c>
      <c r="X489" t="str">
        <f>IFERROR(TRIM(INDEX(_xlfn.TEXTSPLIT(Table326[[#This Row],[attribute_name]],"|"), 1,2)), "")</f>
        <v/>
      </c>
      <c r="Y489" t="b" cm="1">
        <f t="array" ref="Y489">IF(ISERROR(IF(Table326[[#This Row],[type]]="subattribute", VLOOKUP(Table326[[#This Row],[Template]]&amp;Table326[[#This Row],[parent_attribute]],_xlfn._xlws.FILTER(Table326[[#All],[concat]], Table326[[#All],[type]]="attribute"),1, FALSE), TRUE)), FALSE, TRUE)</f>
        <v>1</v>
      </c>
    </row>
    <row r="490" spans="1:25" ht="14.4" hidden="1" customHeight="1">
      <c r="A490" t="str">
        <f>Table326[[#This Row],[Template]]&amp;Table326[[#This Row],[parent_attribute]]</f>
        <v>Compressor Centrífugo BásicoVibração - Mancal LA do Eixo de Engrenagem LS (1)</v>
      </c>
      <c r="B490" t="s">
        <v>2904</v>
      </c>
      <c r="C490" s="10" t="s">
        <v>2905</v>
      </c>
      <c r="D490" t="s">
        <v>2906</v>
      </c>
      <c r="E490" t="s">
        <v>3139</v>
      </c>
      <c r="F490" s="10" t="s">
        <v>2877</v>
      </c>
      <c r="I490" s="10" t="s">
        <v>1786</v>
      </c>
      <c r="J490" s="10" t="s">
        <v>709</v>
      </c>
      <c r="K490" t="str">
        <f>VLOOKUP(Table326[[#This Row],[attribute_name EN2]],'Tradução Atributos'!$A$1:$B$67,2,0)</f>
        <v>Vibração - Mancal LA do Eixo de Engrenagem LS (1)</v>
      </c>
      <c r="L490" t="s">
        <v>2928</v>
      </c>
      <c r="M490" s="10" t="s">
        <v>2929</v>
      </c>
      <c r="N490" t="s">
        <v>1114</v>
      </c>
      <c r="O490" t="s">
        <v>1114</v>
      </c>
      <c r="P490" t="str">
        <f>_xlfn.CONCAT(Table326[[#This Row],[Equipamento]],Table326[[#This Row],[attribute_name]])</f>
        <v>FRADE-CAE-1350 (HP Compressor Trem 1)Vibração - Mancal LA do Eixo de Engrenagem LS (1)|Hi</v>
      </c>
      <c r="Q490" s="161">
        <v>97</v>
      </c>
      <c r="R490" s="161" t="s">
        <v>840</v>
      </c>
      <c r="S490">
        <v>1</v>
      </c>
      <c r="T490" s="33" t="s">
        <v>736</v>
      </c>
      <c r="U490" s="10"/>
      <c r="V490" t="str">
        <f t="shared" si="7"/>
        <v>subattribute</v>
      </c>
      <c r="W490" t="str">
        <f>TRIM(INDEX(_xlfn.TEXTSPLIT(Table326[[#This Row],[attribute_name PT (rascunho)]],"|"), 1,1))</f>
        <v>Vibração - Mancal LA do Eixo de Engrenagem LS (1)</v>
      </c>
      <c r="X490" t="str">
        <f>IFERROR(TRIM(INDEX(_xlfn.TEXTSPLIT(Table326[[#This Row],[attribute_name]],"|"), 1,2)), "")</f>
        <v>Hi</v>
      </c>
      <c r="Y490" t="b" cm="1">
        <f t="array" ref="Y490">IF(ISERROR(IF(Table326[[#This Row],[type]]="subattribute", VLOOKUP(Table326[[#This Row],[Template]]&amp;Table326[[#This Row],[parent_attribute]],_xlfn._xlws.FILTER(Table326[[#All],[concat]], Table326[[#All],[type]]="attribute"),1, FALSE), TRUE)), FALSE, TRUE)</f>
        <v>1</v>
      </c>
    </row>
    <row r="491" spans="1:25" ht="14.4" hidden="1" customHeight="1">
      <c r="A491" t="str">
        <f>Table326[[#This Row],[Template]]&amp;Table326[[#This Row],[parent_attribute]]</f>
        <v>Compressor Centrífugo BásicoVibração - Mancal LA do Eixo de Engrenagem LS (1)</v>
      </c>
      <c r="B491" t="s">
        <v>2904</v>
      </c>
      <c r="C491" s="10" t="s">
        <v>2905</v>
      </c>
      <c r="D491" t="s">
        <v>2906</v>
      </c>
      <c r="E491" t="s">
        <v>3139</v>
      </c>
      <c r="F491" s="10" t="s">
        <v>2877</v>
      </c>
      <c r="I491" s="10" t="s">
        <v>1787</v>
      </c>
      <c r="J491" s="10" t="s">
        <v>709</v>
      </c>
      <c r="K491" t="str">
        <f>VLOOKUP(Table326[[#This Row],[attribute_name EN2]],'Tradução Atributos'!$A$1:$B$67,2,0)</f>
        <v>Vibração - Mancal LA do Eixo de Engrenagem LS (1)</v>
      </c>
      <c r="L491" t="s">
        <v>2928</v>
      </c>
      <c r="M491" s="10" t="s">
        <v>2930</v>
      </c>
      <c r="N491" t="s">
        <v>1116</v>
      </c>
      <c r="O491" t="s">
        <v>1116</v>
      </c>
      <c r="P491" t="str">
        <f>_xlfn.CONCAT(Table326[[#This Row],[Equipamento]],Table326[[#This Row],[attribute_name]])</f>
        <v>FRADE-CAE-1350 (HP Compressor Trem 1)Vibração - Mancal LA do Eixo de Engrenagem LS (1)|HiHi</v>
      </c>
      <c r="Q491" s="161">
        <v>142</v>
      </c>
      <c r="R491" s="161" t="s">
        <v>840</v>
      </c>
      <c r="S491">
        <v>1</v>
      </c>
      <c r="T491" s="33" t="s">
        <v>736</v>
      </c>
      <c r="U491" s="10"/>
      <c r="V491" t="str">
        <f t="shared" si="7"/>
        <v>subattribute</v>
      </c>
      <c r="W491" t="str">
        <f>TRIM(INDEX(_xlfn.TEXTSPLIT(Table326[[#This Row],[attribute_name PT (rascunho)]],"|"), 1,1))</f>
        <v>Vibração - Mancal LA do Eixo de Engrenagem LS (1)</v>
      </c>
      <c r="X491" t="str">
        <f>IFERROR(TRIM(INDEX(_xlfn.TEXTSPLIT(Table326[[#This Row],[attribute_name]],"|"), 1,2)), "")</f>
        <v>HiHi</v>
      </c>
      <c r="Y491" t="b" cm="1">
        <f t="array" ref="Y491">IF(ISERROR(IF(Table326[[#This Row],[type]]="subattribute", VLOOKUP(Table326[[#This Row],[Template]]&amp;Table326[[#This Row],[parent_attribute]],_xlfn._xlws.FILTER(Table326[[#All],[concat]], Table326[[#All],[type]]="attribute"),1, FALSE), TRUE)), FALSE, TRUE)</f>
        <v>1</v>
      </c>
    </row>
    <row r="492" spans="1:25" ht="14.4" hidden="1" customHeight="1">
      <c r="A492" t="str">
        <f>Table326[[#This Row],[Template]]&amp;Table326[[#This Row],[parent_attribute]]</f>
        <v>Compressor Centrífugo BásicoVibração - Mancal LA do Eixo de Engrenagem LS (1)</v>
      </c>
      <c r="B492" t="s">
        <v>2904</v>
      </c>
      <c r="C492" s="10" t="s">
        <v>2905</v>
      </c>
      <c r="D492" t="s">
        <v>2906</v>
      </c>
      <c r="E492" t="s">
        <v>3139</v>
      </c>
      <c r="F492" s="10" t="s">
        <v>2877</v>
      </c>
      <c r="I492" s="10" t="s">
        <v>1788</v>
      </c>
      <c r="J492" s="10" t="s">
        <v>709</v>
      </c>
      <c r="K492" t="str">
        <f>VLOOKUP(Table326[[#This Row],[attribute_name EN2]],'Tradução Atributos'!$A$1:$B$67,2,0)</f>
        <v>Vibração - Mancal LA do Eixo de Engrenagem LS (1)</v>
      </c>
      <c r="L492" t="s">
        <v>2928</v>
      </c>
      <c r="M492" s="10" t="s">
        <v>2934</v>
      </c>
      <c r="N492" t="s">
        <v>1118</v>
      </c>
      <c r="O492" t="s">
        <v>3136</v>
      </c>
      <c r="P492" t="str">
        <f>_xlfn.CONCAT(Table326[[#This Row],[Equipamento]],Table326[[#This Row],[attribute_name]])</f>
        <v>FRADE-CAE-1350 (HP Compressor Trem 1)Vibração - Mancal LA do Eixo de Engrenagem LS (1)|Pre-alarm Hi</v>
      </c>
      <c r="Q492" s="16">
        <v>92</v>
      </c>
      <c r="R492" s="161" t="s">
        <v>840</v>
      </c>
      <c r="S492">
        <v>1</v>
      </c>
      <c r="T492" s="33" t="s">
        <v>736</v>
      </c>
      <c r="U492" s="10"/>
      <c r="V492" t="str">
        <f t="shared" si="7"/>
        <v>subattribute</v>
      </c>
      <c r="W492" t="str">
        <f>TRIM(INDEX(_xlfn.TEXTSPLIT(Table326[[#This Row],[attribute_name PT (rascunho)]],"|"), 1,1))</f>
        <v>Vibração - Mancal LA do Eixo de Engrenagem LS (1)</v>
      </c>
      <c r="X492" t="str">
        <f>IFERROR(TRIM(INDEX(_xlfn.TEXTSPLIT(Table326[[#This Row],[attribute_name]],"|"), 1,2)), "")</f>
        <v>Pre-alarm Hi</v>
      </c>
      <c r="Y492" t="b" cm="1">
        <f t="array" ref="Y492">IF(ISERROR(IF(Table326[[#This Row],[type]]="subattribute", VLOOKUP(Table326[[#This Row],[Template]]&amp;Table326[[#This Row],[parent_attribute]],_xlfn._xlws.FILTER(Table326[[#All],[concat]], Table326[[#All],[type]]="attribute"),1, FALSE), TRUE)), FALSE, TRUE)</f>
        <v>1</v>
      </c>
    </row>
    <row r="493" spans="1:25" ht="14.4" hidden="1" customHeight="1">
      <c r="A493" t="str">
        <f>Table326[[#This Row],[Template]]&amp;Table326[[#This Row],[parent_attribute]]</f>
        <v>Compressor Centrífugo BásicoVibração - Mancal LA do Eixo de Engrenagem LS (2)</v>
      </c>
      <c r="B493" t="s">
        <v>2904</v>
      </c>
      <c r="C493" s="10" t="s">
        <v>2905</v>
      </c>
      <c r="D493" t="s">
        <v>2906</v>
      </c>
      <c r="E493" t="s">
        <v>3139</v>
      </c>
      <c r="F493" s="10" t="s">
        <v>2877</v>
      </c>
      <c r="I493" s="10" t="s">
        <v>712</v>
      </c>
      <c r="J493" s="10" t="s">
        <v>712</v>
      </c>
      <c r="K493" t="str">
        <f>VLOOKUP(Table326[[#This Row],[attribute_name EN2]],'Tradução Atributos'!$A$1:$B$67,2,0)</f>
        <v>Vibração - Mancal LA do Eixo de Engrenagem LS (2)</v>
      </c>
      <c r="M493" s="10"/>
      <c r="N493" t="s">
        <v>3137</v>
      </c>
      <c r="O493" t="s">
        <v>3137</v>
      </c>
      <c r="P493" t="str">
        <f>_xlfn.CONCAT(Table326[[#This Row],[Equipamento]],Table326[[#This Row],[attribute_name]])</f>
        <v>FRADE-CAE-1350 (HP Compressor Trem 1)Vibração - Mancal LA do Eixo de Engrenagem LS (2)</v>
      </c>
      <c r="Q493" s="10" t="s">
        <v>3217</v>
      </c>
      <c r="R493" s="32" t="s">
        <v>840</v>
      </c>
      <c r="S493">
        <v>1</v>
      </c>
      <c r="T493" s="33" t="s">
        <v>474</v>
      </c>
      <c r="U493" s="10" t="s">
        <v>475</v>
      </c>
      <c r="V493" t="str">
        <f t="shared" si="7"/>
        <v>attribute</v>
      </c>
      <c r="W493" t="str">
        <f>TRIM(INDEX(_xlfn.TEXTSPLIT(Table326[[#This Row],[attribute_name PT (rascunho)]],"|"), 1,1))</f>
        <v>Vibração - Mancal LA do Eixo de Engrenagem LS (2)</v>
      </c>
      <c r="X493" t="str">
        <f>IFERROR(TRIM(INDEX(_xlfn.TEXTSPLIT(Table326[[#This Row],[attribute_name]],"|"), 1,2)), "")</f>
        <v/>
      </c>
      <c r="Y493" t="b" cm="1">
        <f t="array" ref="Y493">IF(ISERROR(IF(Table326[[#This Row],[type]]="subattribute", VLOOKUP(Table326[[#This Row],[Template]]&amp;Table326[[#This Row],[parent_attribute]],_xlfn._xlws.FILTER(Table326[[#All],[concat]], Table326[[#All],[type]]="attribute"),1, FALSE), TRUE)), FALSE, TRUE)</f>
        <v>1</v>
      </c>
    </row>
    <row r="494" spans="1:25" ht="14.4" hidden="1" customHeight="1">
      <c r="A494" t="str">
        <f>Table326[[#This Row],[Template]]&amp;Table326[[#This Row],[parent_attribute]]</f>
        <v>Compressor Centrífugo BásicoVibração - Mancal LA do Eixo de Engrenagem LS (2)</v>
      </c>
      <c r="B494" t="s">
        <v>2904</v>
      </c>
      <c r="C494" s="10" t="s">
        <v>2905</v>
      </c>
      <c r="D494" t="s">
        <v>2906</v>
      </c>
      <c r="E494" t="s">
        <v>3139</v>
      </c>
      <c r="F494" s="10" t="s">
        <v>2877</v>
      </c>
      <c r="I494" s="10" t="s">
        <v>1790</v>
      </c>
      <c r="J494" s="10" t="s">
        <v>712</v>
      </c>
      <c r="K494" t="str">
        <f>VLOOKUP(Table326[[#This Row],[attribute_name EN2]],'Tradução Atributos'!$A$1:$B$67,2,0)</f>
        <v>Vibração - Mancal LA do Eixo de Engrenagem LS (2)</v>
      </c>
      <c r="L494" t="s">
        <v>2928</v>
      </c>
      <c r="M494" s="10" t="s">
        <v>2929</v>
      </c>
      <c r="N494" t="s">
        <v>1120</v>
      </c>
      <c r="O494" t="s">
        <v>1120</v>
      </c>
      <c r="P494" t="str">
        <f>_xlfn.CONCAT(Table326[[#This Row],[Equipamento]],Table326[[#This Row],[attribute_name]])</f>
        <v>FRADE-CAE-1350 (HP Compressor Trem 1)Vibração - Mancal LA do Eixo de Engrenagem LS (2)|Hi</v>
      </c>
      <c r="Q494" s="33">
        <v>97</v>
      </c>
      <c r="R494" s="32" t="s">
        <v>840</v>
      </c>
      <c r="S494">
        <v>1</v>
      </c>
      <c r="T494" s="33" t="s">
        <v>736</v>
      </c>
      <c r="U494" s="10"/>
      <c r="V494" t="str">
        <f t="shared" si="7"/>
        <v>subattribute</v>
      </c>
      <c r="W494" t="str">
        <f>TRIM(INDEX(_xlfn.TEXTSPLIT(Table326[[#This Row],[attribute_name PT (rascunho)]],"|"), 1,1))</f>
        <v>Vibração - Mancal LA do Eixo de Engrenagem LS (2)</v>
      </c>
      <c r="X494" t="str">
        <f>IFERROR(TRIM(INDEX(_xlfn.TEXTSPLIT(Table326[[#This Row],[attribute_name]],"|"), 1,2)), "")</f>
        <v>Hi</v>
      </c>
      <c r="Y494" t="b" cm="1">
        <f t="array" ref="Y494">IF(ISERROR(IF(Table326[[#This Row],[type]]="subattribute", VLOOKUP(Table326[[#This Row],[Template]]&amp;Table326[[#This Row],[parent_attribute]],_xlfn._xlws.FILTER(Table326[[#All],[concat]], Table326[[#All],[type]]="attribute"),1, FALSE), TRUE)), FALSE, TRUE)</f>
        <v>1</v>
      </c>
    </row>
    <row r="495" spans="1:25" ht="14.4" hidden="1" customHeight="1">
      <c r="A495" t="str">
        <f>Table326[[#This Row],[Template]]&amp;Table326[[#This Row],[parent_attribute]]</f>
        <v>Compressor Centrífugo BásicoVibração - Mancal LA do Eixo de Engrenagem LS (2)</v>
      </c>
      <c r="B495" t="s">
        <v>2904</v>
      </c>
      <c r="C495" s="10" t="s">
        <v>2905</v>
      </c>
      <c r="D495" t="s">
        <v>2906</v>
      </c>
      <c r="E495" t="s">
        <v>3139</v>
      </c>
      <c r="F495" s="10" t="s">
        <v>2877</v>
      </c>
      <c r="I495" s="10" t="s">
        <v>1791</v>
      </c>
      <c r="J495" s="10" t="s">
        <v>712</v>
      </c>
      <c r="K495" t="str">
        <f>VLOOKUP(Table326[[#This Row],[attribute_name EN2]],'Tradução Atributos'!$A$1:$B$67,2,0)</f>
        <v>Vibração - Mancal LA do Eixo de Engrenagem LS (2)</v>
      </c>
      <c r="L495" t="s">
        <v>2928</v>
      </c>
      <c r="M495" s="10" t="s">
        <v>2930</v>
      </c>
      <c r="N495" t="s">
        <v>1122</v>
      </c>
      <c r="O495" t="s">
        <v>1122</v>
      </c>
      <c r="P495" t="str">
        <f>_xlfn.CONCAT(Table326[[#This Row],[Equipamento]],Table326[[#This Row],[attribute_name]])</f>
        <v>FRADE-CAE-1350 (HP Compressor Trem 1)Vibração - Mancal LA do Eixo de Engrenagem LS (2)|HiHi</v>
      </c>
      <c r="Q495" s="10">
        <v>142</v>
      </c>
      <c r="R495" s="32" t="s">
        <v>840</v>
      </c>
      <c r="S495">
        <v>1</v>
      </c>
      <c r="T495" s="33" t="s">
        <v>736</v>
      </c>
      <c r="U495" s="10"/>
      <c r="V495" t="str">
        <f t="shared" si="7"/>
        <v>subattribute</v>
      </c>
      <c r="W495" t="str">
        <f>TRIM(INDEX(_xlfn.TEXTSPLIT(Table326[[#This Row],[attribute_name PT (rascunho)]],"|"), 1,1))</f>
        <v>Vibração - Mancal LA do Eixo de Engrenagem LS (2)</v>
      </c>
      <c r="X495" t="str">
        <f>IFERROR(TRIM(INDEX(_xlfn.TEXTSPLIT(Table326[[#This Row],[attribute_name]],"|"), 1,2)), "")</f>
        <v>HiHi</v>
      </c>
      <c r="Y495" t="b" cm="1">
        <f t="array" ref="Y495">IF(ISERROR(IF(Table326[[#This Row],[type]]="subattribute", VLOOKUP(Table326[[#This Row],[Template]]&amp;Table326[[#This Row],[parent_attribute]],_xlfn._xlws.FILTER(Table326[[#All],[concat]], Table326[[#All],[type]]="attribute"),1, FALSE), TRUE)), FALSE, TRUE)</f>
        <v>1</v>
      </c>
    </row>
    <row r="496" spans="1:25" ht="14.4" hidden="1" customHeight="1">
      <c r="A496" t="str">
        <f>Table326[[#This Row],[Template]]&amp;Table326[[#This Row],[parent_attribute]]</f>
        <v>Compressor Centrífugo BásicoVibração - Mancal LA do Eixo de Engrenagem LS (2)</v>
      </c>
      <c r="B496" t="s">
        <v>2904</v>
      </c>
      <c r="C496" s="10" t="s">
        <v>2905</v>
      </c>
      <c r="D496" t="s">
        <v>2906</v>
      </c>
      <c r="E496" t="s">
        <v>3139</v>
      </c>
      <c r="F496" s="10" t="s">
        <v>2877</v>
      </c>
      <c r="I496" s="10" t="s">
        <v>1792</v>
      </c>
      <c r="J496" s="10" t="s">
        <v>712</v>
      </c>
      <c r="K496" t="str">
        <f>VLOOKUP(Table326[[#This Row],[attribute_name EN2]],'Tradução Atributos'!$A$1:$B$67,2,0)</f>
        <v>Vibração - Mancal LA do Eixo de Engrenagem LS (2)</v>
      </c>
      <c r="L496" t="s">
        <v>2928</v>
      </c>
      <c r="M496" s="10" t="s">
        <v>2934</v>
      </c>
      <c r="N496" t="s">
        <v>1124</v>
      </c>
      <c r="O496" t="s">
        <v>3138</v>
      </c>
      <c r="P496" t="str">
        <f>_xlfn.CONCAT(Table326[[#This Row],[Equipamento]],Table326[[#This Row],[attribute_name]])</f>
        <v>FRADE-CAE-1350 (HP Compressor Trem 1)Vibração - Mancal LA do Eixo de Engrenagem LS (2)|Pre-alarm Hi</v>
      </c>
      <c r="Q496" s="33">
        <v>92</v>
      </c>
      <c r="R496" s="32" t="s">
        <v>840</v>
      </c>
      <c r="S496">
        <v>1</v>
      </c>
      <c r="T496" s="33" t="s">
        <v>736</v>
      </c>
      <c r="U496" s="10"/>
      <c r="V496" t="str">
        <f t="shared" si="7"/>
        <v>subattribute</v>
      </c>
      <c r="W496" t="str">
        <f>TRIM(INDEX(_xlfn.TEXTSPLIT(Table326[[#This Row],[attribute_name PT (rascunho)]],"|"), 1,1))</f>
        <v>Vibração - Mancal LA do Eixo de Engrenagem LS (2)</v>
      </c>
      <c r="X496" t="str">
        <f>IFERROR(TRIM(INDEX(_xlfn.TEXTSPLIT(Table326[[#This Row],[attribute_name]],"|"), 1,2)), "")</f>
        <v>Pre-alarm Hi</v>
      </c>
      <c r="Y496" t="b" cm="1">
        <f t="array" ref="Y496">IF(ISERROR(IF(Table326[[#This Row],[type]]="subattribute", VLOOKUP(Table326[[#This Row],[Template]]&amp;Table326[[#This Row],[parent_attribute]],_xlfn._xlws.FILTER(Table326[[#All],[concat]], Table326[[#All],[type]]="attribute"),1, FALSE), TRUE)), FALSE, TRUE)</f>
        <v>1</v>
      </c>
    </row>
    <row r="497" spans="1:25" ht="14.4" hidden="1" customHeight="1">
      <c r="A497" t="str">
        <f>Table326[[#This Row],[Template]]&amp;Table326[[#This Row],[parent_attribute]]</f>
        <v>Compressor Centrífugo BásicoCorrente</v>
      </c>
      <c r="B497" t="s">
        <v>2904</v>
      </c>
      <c r="C497" s="10" t="s">
        <v>2905</v>
      </c>
      <c r="D497" t="s">
        <v>2906</v>
      </c>
      <c r="E497" t="s">
        <v>2907</v>
      </c>
      <c r="F497" s="9" t="s">
        <v>2875</v>
      </c>
      <c r="I497" t="s">
        <v>443</v>
      </c>
      <c r="J497" t="s">
        <v>443</v>
      </c>
      <c r="K497" t="str">
        <f>VLOOKUP(Table326[[#This Row],[attribute_name EN2]],'Tradução Atributos'!$A$1:$B$67,2,0)</f>
        <v>Corrente</v>
      </c>
      <c r="N497" t="s">
        <v>444</v>
      </c>
      <c r="O497" t="s">
        <v>444</v>
      </c>
      <c r="P497" t="str">
        <f>_xlfn.CONCAT(Table326[[#This Row],[Equipamento]],Table326[[#This Row],[attribute_name]])</f>
        <v>FRADE-CAE-2340/2345 (LP/IP Compressor Trem 2)Corrente</v>
      </c>
      <c r="Q497" s="32" t="s">
        <v>3218</v>
      </c>
      <c r="R497" s="32" t="s">
        <v>445</v>
      </c>
      <c r="S497">
        <v>1</v>
      </c>
      <c r="T497" s="33" t="s">
        <v>446</v>
      </c>
      <c r="U497" s="10" t="s">
        <v>447</v>
      </c>
      <c r="V497" t="str">
        <f t="shared" si="7"/>
        <v>attribute</v>
      </c>
      <c r="W497" t="str">
        <f>TRIM(INDEX(_xlfn.TEXTSPLIT(Table326[[#This Row],[attribute_name PT (rascunho)]],"|"), 1,1))</f>
        <v>Corrente</v>
      </c>
      <c r="X497" t="str">
        <f>IFERROR(TRIM(INDEX(_xlfn.TEXTSPLIT(Table326[[#This Row],[attribute_name]],"|"), 1,2)), "")</f>
        <v/>
      </c>
      <c r="Y497" t="b" cm="1">
        <f t="array" ref="Y497">IF(ISERROR(IF(Table326[[#This Row],[type]]="subattribute", VLOOKUP(Table326[[#This Row],[Template]]&amp;Table326[[#This Row],[parent_attribute]],_xlfn._xlws.FILTER(Table326[[#All],[concat]], Table326[[#All],[type]]="attribute"),1, FALSE), TRUE)), FALSE, TRUE)</f>
        <v>1</v>
      </c>
    </row>
    <row r="498" spans="1:25" ht="14.4" hidden="1" customHeight="1">
      <c r="A498" t="str">
        <f>Table326[[#This Row],[Template]]&amp;Table326[[#This Row],[parent_attribute]]</f>
        <v>Compressor Centrífugo BásicoDelta de Pressão - Filtro de Sucção</v>
      </c>
      <c r="B498" t="s">
        <v>2904</v>
      </c>
      <c r="C498" s="10" t="s">
        <v>2905</v>
      </c>
      <c r="D498" t="s">
        <v>2906</v>
      </c>
      <c r="E498" t="s">
        <v>2907</v>
      </c>
      <c r="F498" s="10" t="s">
        <v>2875</v>
      </c>
      <c r="I498" s="10" t="s">
        <v>3141</v>
      </c>
      <c r="N498" t="s">
        <v>2909</v>
      </c>
      <c r="O498" s="10" t="s">
        <v>2909</v>
      </c>
      <c r="P498" t="str">
        <f>_xlfn.CONCAT(Table326[[#This Row],[Equipamento]],Table326[[#This Row],[attribute_name]])</f>
        <v xml:space="preserve">FRADE-CAE-2340/2345 (LP/IP Compressor Trem 2)Delta de Pressão - Filtro de Sucção </v>
      </c>
      <c r="Q498" s="33" t="s">
        <v>3219</v>
      </c>
      <c r="R498" s="32" t="s">
        <v>194</v>
      </c>
      <c r="S498">
        <v>1</v>
      </c>
      <c r="T498" s="33" t="s">
        <v>530</v>
      </c>
      <c r="U498" s="10" t="s">
        <v>531</v>
      </c>
      <c r="V498" t="str">
        <f t="shared" si="7"/>
        <v>attribute</v>
      </c>
      <c r="W498" t="str">
        <f>TRIM(INDEX(_xlfn.TEXTSPLIT(Table326[[#This Row],[attribute_name PT (rascunho)]],"|"), 1,1))</f>
        <v>Delta de Pressão - Filtro de Sucção</v>
      </c>
      <c r="X498" t="str">
        <f>IFERROR(TRIM(INDEX(_xlfn.TEXTSPLIT(Table326[[#This Row],[attribute_name]],"|"), 1,2)), "")</f>
        <v/>
      </c>
      <c r="Y498" t="b" cm="1">
        <f t="array" ref="Y498">IF(ISERROR(IF(Table326[[#This Row],[type]]="subattribute", VLOOKUP(Table326[[#This Row],[Template]]&amp;Table326[[#This Row],[parent_attribute]],_xlfn._xlws.FILTER(Table326[[#All],[concat]], Table326[[#All],[type]]="attribute"),1, FALSE), TRUE)), FALSE, TRUE)</f>
        <v>1</v>
      </c>
    </row>
    <row r="499" spans="1:25" ht="14.4" hidden="1" customHeight="1">
      <c r="A499" t="str">
        <f>Table326[[#This Row],[Template]]&amp;Table326[[#This Row],[parent_attribute]]</f>
        <v>Compressor Centrífugo BásicoDelta de Pressão - Filtro de Sucção (2)</v>
      </c>
      <c r="B499" t="s">
        <v>2904</v>
      </c>
      <c r="C499" s="10" t="s">
        <v>2905</v>
      </c>
      <c r="D499" t="s">
        <v>2906</v>
      </c>
      <c r="E499" t="s">
        <v>2907</v>
      </c>
      <c r="F499" s="10" t="s">
        <v>2875</v>
      </c>
      <c r="I499" s="10" t="s">
        <v>2911</v>
      </c>
      <c r="N499" t="s">
        <v>2912</v>
      </c>
      <c r="O499" s="10" t="s">
        <v>2912</v>
      </c>
      <c r="P499" t="str">
        <f>_xlfn.CONCAT(Table326[[#This Row],[Equipamento]],Table326[[#This Row],[attribute_name]])</f>
        <v>FRADE-CAE-2340/2345 (LP/IP Compressor Trem 2)Delta de Pressão - Filtro de Sucção (2)</v>
      </c>
      <c r="Q499" s="33" t="s">
        <v>3220</v>
      </c>
      <c r="R499" s="32" t="s">
        <v>194</v>
      </c>
      <c r="S499">
        <v>1</v>
      </c>
      <c r="T499" s="33" t="s">
        <v>530</v>
      </c>
      <c r="U499" s="10" t="s">
        <v>531</v>
      </c>
      <c r="V499" t="str">
        <f t="shared" si="7"/>
        <v>attribute</v>
      </c>
      <c r="W499" t="str">
        <f>TRIM(INDEX(_xlfn.TEXTSPLIT(Table326[[#This Row],[attribute_name PT (rascunho)]],"|"), 1,1))</f>
        <v>Delta de Pressão - Filtro de Sucção (2)</v>
      </c>
      <c r="X499" t="str">
        <f>IFERROR(TRIM(INDEX(_xlfn.TEXTSPLIT(Table326[[#This Row],[attribute_name]],"|"), 1,2)), "")</f>
        <v/>
      </c>
      <c r="Y499" t="b" cm="1">
        <f t="array" ref="Y499">IF(ISERROR(IF(Table326[[#This Row],[type]]="subattribute", VLOOKUP(Table326[[#This Row],[Template]]&amp;Table326[[#This Row],[parent_attribute]],_xlfn._xlws.FILTER(Table326[[#All],[concat]], Table326[[#All],[type]]="attribute"),1, FALSE), TRUE)), FALSE, TRUE)</f>
        <v>1</v>
      </c>
    </row>
    <row r="500" spans="1:25" ht="14.4" hidden="1" customHeight="1">
      <c r="A500" t="str">
        <f>Table326[[#This Row],[Template]]&amp;Table326[[#This Row],[parent_attribute]]</f>
        <v>Compressor Centrífugo BásicoDelta de Pressão - Filtro de Sucção (2)</v>
      </c>
      <c r="B500" t="s">
        <v>2904</v>
      </c>
      <c r="C500" s="10" t="s">
        <v>2905</v>
      </c>
      <c r="D500" t="s">
        <v>2906</v>
      </c>
      <c r="E500" t="s">
        <v>2907</v>
      </c>
      <c r="F500" s="10" t="s">
        <v>2875</v>
      </c>
      <c r="I500" s="79" t="s">
        <v>2914</v>
      </c>
      <c r="N500" t="s">
        <v>2915</v>
      </c>
      <c r="O500" s="10" t="s">
        <v>2915</v>
      </c>
      <c r="P500" t="str">
        <f>_xlfn.CONCAT(Table326[[#This Row],[Equipamento]],Table326[[#This Row],[attribute_name]])</f>
        <v>FRADE-CAE-2340/2345 (LP/IP Compressor Trem 2)Delta de Pressão - Filtro de Sucção (2)|Hi</v>
      </c>
      <c r="Q500" s="10">
        <v>40</v>
      </c>
      <c r="R500" s="32" t="s">
        <v>194</v>
      </c>
      <c r="S500">
        <v>1</v>
      </c>
      <c r="T500" s="33" t="s">
        <v>530</v>
      </c>
      <c r="U500" s="10" t="s">
        <v>531</v>
      </c>
      <c r="V500" t="str">
        <f t="shared" si="7"/>
        <v>subattribute</v>
      </c>
      <c r="W500" t="str">
        <f>TRIM(INDEX(_xlfn.TEXTSPLIT(Table326[[#This Row],[attribute_name PT (rascunho)]],"|"), 1,1))</f>
        <v>Delta de Pressão - Filtro de Sucção (2)</v>
      </c>
      <c r="X500" t="str">
        <f>IFERROR(TRIM(INDEX(_xlfn.TEXTSPLIT(Table326[[#This Row],[attribute_name]],"|"), 1,2)), "")</f>
        <v>Hi</v>
      </c>
      <c r="Y500" t="b" cm="1">
        <f t="array" ref="Y500">IF(ISERROR(IF(Table326[[#This Row],[type]]="subattribute", VLOOKUP(Table326[[#This Row],[Template]]&amp;Table326[[#This Row],[parent_attribute]],_xlfn._xlws.FILTER(Table326[[#All],[concat]], Table326[[#All],[type]]="attribute"),1, FALSE), TRUE)), FALSE, TRUE)</f>
        <v>1</v>
      </c>
    </row>
    <row r="501" spans="1:25" ht="14.4" hidden="1" customHeight="1">
      <c r="A501" t="str">
        <f>Table326[[#This Row],[Template]]&amp;Table326[[#This Row],[parent_attribute]]</f>
        <v>Compressor Centrífugo BásicoDelta de Pressão - Filtro de Sucção (2)</v>
      </c>
      <c r="B501" t="s">
        <v>2904</v>
      </c>
      <c r="C501" s="10" t="s">
        <v>2905</v>
      </c>
      <c r="D501" t="s">
        <v>2906</v>
      </c>
      <c r="E501" t="s">
        <v>2907</v>
      </c>
      <c r="F501" s="10" t="s">
        <v>2875</v>
      </c>
      <c r="I501" s="79" t="s">
        <v>2916</v>
      </c>
      <c r="N501" t="s">
        <v>2917</v>
      </c>
      <c r="O501" s="10" t="s">
        <v>2917</v>
      </c>
      <c r="P501" t="str">
        <f>_xlfn.CONCAT(Table326[[#This Row],[Equipamento]],Table326[[#This Row],[attribute_name]])</f>
        <v>FRADE-CAE-2340/2345 (LP/IP Compressor Trem 2)Delta de Pressão - Filtro de Sucção (2)|HiHi</v>
      </c>
      <c r="Q501" s="10"/>
      <c r="R501" s="32" t="s">
        <v>194</v>
      </c>
      <c r="S501">
        <v>1</v>
      </c>
      <c r="T501" s="33" t="s">
        <v>530</v>
      </c>
      <c r="U501" s="10" t="s">
        <v>531</v>
      </c>
      <c r="V501" t="str">
        <f t="shared" si="7"/>
        <v>subattribute</v>
      </c>
      <c r="W501" t="str">
        <f>TRIM(INDEX(_xlfn.TEXTSPLIT(Table326[[#This Row],[attribute_name PT (rascunho)]],"|"), 1,1))</f>
        <v>Delta de Pressão - Filtro de Sucção (2)</v>
      </c>
      <c r="X501" t="str">
        <f>IFERROR(TRIM(INDEX(_xlfn.TEXTSPLIT(Table326[[#This Row],[attribute_name]],"|"), 1,2)), "")</f>
        <v>HiHi</v>
      </c>
      <c r="Y501" t="b" cm="1">
        <f t="array" ref="Y501">IF(ISERROR(IF(Table326[[#This Row],[type]]="subattribute", VLOOKUP(Table326[[#This Row],[Template]]&amp;Table326[[#This Row],[parent_attribute]],_xlfn._xlws.FILTER(Table326[[#All],[concat]], Table326[[#All],[type]]="attribute"),1, FALSE), TRUE)), FALSE, TRUE)</f>
        <v>1</v>
      </c>
    </row>
    <row r="502" spans="1:25" ht="14.4" hidden="1" customHeight="1">
      <c r="A502" t="str">
        <f>Table326[[#This Row],[Template]]&amp;Table326[[#This Row],[parent_attribute]]</f>
        <v>Compressor Centrífugo BásicoDelta de Pressão - Filtro de Sucção (2)</v>
      </c>
      <c r="B502" t="s">
        <v>2904</v>
      </c>
      <c r="C502" s="10" t="s">
        <v>2905</v>
      </c>
      <c r="D502" t="s">
        <v>2906</v>
      </c>
      <c r="E502" t="s">
        <v>2907</v>
      </c>
      <c r="F502" s="10" t="s">
        <v>2875</v>
      </c>
      <c r="I502" s="79" t="s">
        <v>2918</v>
      </c>
      <c r="N502" t="s">
        <v>2919</v>
      </c>
      <c r="O502" s="10" t="s">
        <v>2920</v>
      </c>
      <c r="P502" t="str">
        <f>_xlfn.CONCAT(Table326[[#This Row],[Equipamento]],Table326[[#This Row],[attribute_name]])</f>
        <v>FRADE-CAE-2340/2345 (LP/IP Compressor Trem 2)Delta de Pressão - Filtro de Sucção (2)|Pre-alarm Hi</v>
      </c>
      <c r="Q502" s="33">
        <v>36</v>
      </c>
      <c r="R502" s="32" t="s">
        <v>194</v>
      </c>
      <c r="S502">
        <v>1</v>
      </c>
      <c r="T502" s="33" t="s">
        <v>530</v>
      </c>
      <c r="U502" s="10" t="s">
        <v>531</v>
      </c>
      <c r="V502" t="str">
        <f t="shared" si="7"/>
        <v>subattribute</v>
      </c>
      <c r="W502" t="str">
        <f>TRIM(INDEX(_xlfn.TEXTSPLIT(Table326[[#This Row],[attribute_name PT (rascunho)]],"|"), 1,1))</f>
        <v>Delta de Pressão - Filtro de Sucção (2)</v>
      </c>
      <c r="X502" t="str">
        <f>IFERROR(TRIM(INDEX(_xlfn.TEXTSPLIT(Table326[[#This Row],[attribute_name]],"|"), 1,2)), "")</f>
        <v>Pre-alarm Hi</v>
      </c>
      <c r="Y502" t="b" cm="1">
        <f t="array" ref="Y502">IF(ISERROR(IF(Table326[[#This Row],[type]]="subattribute", VLOOKUP(Table326[[#This Row],[Template]]&amp;Table326[[#This Row],[parent_attribute]],_xlfn._xlws.FILTER(Table326[[#All],[concat]], Table326[[#All],[type]]="attribute"),1, FALSE), TRUE)), FALSE, TRUE)</f>
        <v>1</v>
      </c>
    </row>
    <row r="503" spans="1:25" ht="14.4" hidden="1" customHeight="1">
      <c r="A503" t="str">
        <f>Table326[[#This Row],[Template]]&amp;Table326[[#This Row],[parent_attribute]]</f>
        <v>Compressor Centrífugo BásicoDelta de Pressão - Filtro de Sucção</v>
      </c>
      <c r="B503" t="s">
        <v>2904</v>
      </c>
      <c r="C503" s="10" t="s">
        <v>2905</v>
      </c>
      <c r="D503" t="s">
        <v>2906</v>
      </c>
      <c r="E503" t="s">
        <v>2907</v>
      </c>
      <c r="F503" s="10" t="s">
        <v>2875</v>
      </c>
      <c r="I503" s="79" t="s">
        <v>3221</v>
      </c>
      <c r="N503" t="s">
        <v>2922</v>
      </c>
      <c r="O503" s="10" t="s">
        <v>2922</v>
      </c>
      <c r="P503" t="str">
        <f>_xlfn.CONCAT(Table326[[#This Row],[Equipamento]],Table326[[#This Row],[attribute_name]])</f>
        <v>FRADE-CAE-2340/2345 (LP/IP Compressor Trem 2)Delta de Pressão - Filtro de Sucção |Hi</v>
      </c>
      <c r="Q503" s="10">
        <v>40</v>
      </c>
      <c r="R503" s="32" t="s">
        <v>194</v>
      </c>
      <c r="S503">
        <v>1</v>
      </c>
      <c r="T503" s="33" t="s">
        <v>530</v>
      </c>
      <c r="U503" s="10" t="s">
        <v>531</v>
      </c>
      <c r="V503" t="str">
        <f t="shared" si="7"/>
        <v>subattribute</v>
      </c>
      <c r="W503" t="str">
        <f>TRIM(INDEX(_xlfn.TEXTSPLIT(Table326[[#This Row],[attribute_name PT (rascunho)]],"|"), 1,1))</f>
        <v>Delta de Pressão - Filtro de Sucção</v>
      </c>
      <c r="X503" t="str">
        <f>IFERROR(TRIM(INDEX(_xlfn.TEXTSPLIT(Table326[[#This Row],[attribute_name]],"|"), 1,2)), "")</f>
        <v>Hi</v>
      </c>
      <c r="Y503" t="b" cm="1">
        <f t="array" ref="Y503">IF(ISERROR(IF(Table326[[#This Row],[type]]="subattribute", VLOOKUP(Table326[[#This Row],[Template]]&amp;Table326[[#This Row],[parent_attribute]],_xlfn._xlws.FILTER(Table326[[#All],[concat]], Table326[[#All],[type]]="attribute"),1, FALSE), TRUE)), FALSE, TRUE)</f>
        <v>1</v>
      </c>
    </row>
    <row r="504" spans="1:25" ht="14.4" hidden="1" customHeight="1">
      <c r="A504" t="str">
        <f>Table326[[#This Row],[Template]]&amp;Table326[[#This Row],[parent_attribute]]</f>
        <v>Compressor Centrífugo BásicoDelta de Pressão - Filtro de Sucção</v>
      </c>
      <c r="B504" t="s">
        <v>2904</v>
      </c>
      <c r="C504" s="10" t="s">
        <v>2905</v>
      </c>
      <c r="D504" t="s">
        <v>2906</v>
      </c>
      <c r="E504" t="s">
        <v>2907</v>
      </c>
      <c r="F504" s="10" t="s">
        <v>2875</v>
      </c>
      <c r="I504" s="79" t="s">
        <v>3222</v>
      </c>
      <c r="N504" t="s">
        <v>2924</v>
      </c>
      <c r="O504" s="10" t="s">
        <v>2924</v>
      </c>
      <c r="P504" t="str">
        <f>_xlfn.CONCAT(Table326[[#This Row],[Equipamento]],Table326[[#This Row],[attribute_name]])</f>
        <v>FRADE-CAE-2340/2345 (LP/IP Compressor Trem 2)Delta de Pressão - Filtro de Sucção |HiHi</v>
      </c>
      <c r="Q504" s="33"/>
      <c r="R504" s="32" t="s">
        <v>194</v>
      </c>
      <c r="S504">
        <v>1</v>
      </c>
      <c r="T504" s="33" t="s">
        <v>530</v>
      </c>
      <c r="U504" s="10" t="s">
        <v>531</v>
      </c>
      <c r="V504" t="str">
        <f t="shared" si="7"/>
        <v>subattribute</v>
      </c>
      <c r="W504" t="str">
        <f>TRIM(INDEX(_xlfn.TEXTSPLIT(Table326[[#This Row],[attribute_name PT (rascunho)]],"|"), 1,1))</f>
        <v>Delta de Pressão - Filtro de Sucção</v>
      </c>
      <c r="X504" t="str">
        <f>IFERROR(TRIM(INDEX(_xlfn.TEXTSPLIT(Table326[[#This Row],[attribute_name]],"|"), 1,2)), "")</f>
        <v>HiHi</v>
      </c>
      <c r="Y504" t="b" cm="1">
        <f t="array" ref="Y504">IF(ISERROR(IF(Table326[[#This Row],[type]]="subattribute", VLOOKUP(Table326[[#This Row],[Template]]&amp;Table326[[#This Row],[parent_attribute]],_xlfn._xlws.FILTER(Table326[[#All],[concat]], Table326[[#All],[type]]="attribute"),1, FALSE), TRUE)), FALSE, TRUE)</f>
        <v>1</v>
      </c>
    </row>
    <row r="505" spans="1:25" ht="14.4" hidden="1" customHeight="1">
      <c r="A505" t="str">
        <f>Table326[[#This Row],[Template]]&amp;Table326[[#This Row],[parent_attribute]]</f>
        <v>Compressor Centrífugo BásicoDelta de Pressão - Filtro de Sucção</v>
      </c>
      <c r="B505" t="s">
        <v>2904</v>
      </c>
      <c r="C505" s="10" t="s">
        <v>2905</v>
      </c>
      <c r="D505" t="s">
        <v>2906</v>
      </c>
      <c r="E505" t="s">
        <v>2907</v>
      </c>
      <c r="F505" s="10" t="s">
        <v>2875</v>
      </c>
      <c r="I505" s="79" t="s">
        <v>3223</v>
      </c>
      <c r="N505" t="s">
        <v>2926</v>
      </c>
      <c r="O505" s="10" t="s">
        <v>2927</v>
      </c>
      <c r="P505" t="str">
        <f>_xlfn.CONCAT(Table326[[#This Row],[Equipamento]],Table326[[#This Row],[attribute_name]])</f>
        <v>FRADE-CAE-2340/2345 (LP/IP Compressor Trem 2)Delta de Pressão - Filtro de Sucção |Pre-alarm Hi</v>
      </c>
      <c r="Q505" s="33">
        <v>36</v>
      </c>
      <c r="R505" s="32" t="s">
        <v>194</v>
      </c>
      <c r="S505">
        <v>1</v>
      </c>
      <c r="T505" s="33" t="s">
        <v>530</v>
      </c>
      <c r="U505" s="10" t="s">
        <v>531</v>
      </c>
      <c r="V505" t="str">
        <f t="shared" si="7"/>
        <v>subattribute</v>
      </c>
      <c r="W505" t="str">
        <f>TRIM(INDEX(_xlfn.TEXTSPLIT(Table326[[#This Row],[attribute_name PT (rascunho)]],"|"), 1,1))</f>
        <v>Delta de Pressão - Filtro de Sucção</v>
      </c>
      <c r="X505" t="str">
        <f>IFERROR(TRIM(INDEX(_xlfn.TEXTSPLIT(Table326[[#This Row],[attribute_name]],"|"), 1,2)), "")</f>
        <v>Pre-alarm Hi</v>
      </c>
      <c r="Y505" t="b" cm="1">
        <f t="array" ref="Y505">IF(ISERROR(IF(Table326[[#This Row],[type]]="subattribute", VLOOKUP(Table326[[#This Row],[Template]]&amp;Table326[[#This Row],[parent_attribute]],_xlfn._xlws.FILTER(Table326[[#All],[concat]], Table326[[#All],[type]]="attribute"),1, FALSE), TRUE)), FALSE, TRUE)</f>
        <v>1</v>
      </c>
    </row>
    <row r="506" spans="1:25" ht="14.4" hidden="1" customHeight="1">
      <c r="A506" t="str">
        <f>Table326[[#This Row],[Template]]&amp;Table326[[#This Row],[parent_attribute]]</f>
        <v>Compressor Centrífugo BásicoDeslocamento Axial - Caixa de Engrenagens (1)</v>
      </c>
      <c r="B506" t="s">
        <v>2904</v>
      </c>
      <c r="C506" s="10" t="s">
        <v>2905</v>
      </c>
      <c r="D506" t="s">
        <v>2906</v>
      </c>
      <c r="E506" t="s">
        <v>2907</v>
      </c>
      <c r="F506" s="9" t="s">
        <v>2875</v>
      </c>
      <c r="I506" t="s">
        <v>9</v>
      </c>
      <c r="J506" t="s">
        <v>9</v>
      </c>
      <c r="K506" t="str">
        <f>VLOOKUP(Table326[[#This Row],[attribute_name EN2]],'Tradução Atributos'!$A$1:$B$67,2,0)</f>
        <v>Deslocamento Axial - Caixa de Engrenagens (1)</v>
      </c>
      <c r="N506" t="s">
        <v>611</v>
      </c>
      <c r="O506" t="s">
        <v>611</v>
      </c>
      <c r="P506" t="str">
        <f>_xlfn.CONCAT(Table326[[#This Row],[Equipamento]],Table326[[#This Row],[attribute_name]])</f>
        <v>FRADE-CAE-2340/2345 (LP/IP Compressor Trem 2)Deslocamento Axial - Caixa de Engrenagens (1)</v>
      </c>
      <c r="Q506" s="33" t="s">
        <v>3224</v>
      </c>
      <c r="R506" s="33" t="s">
        <v>13</v>
      </c>
      <c r="S506">
        <v>1</v>
      </c>
      <c r="T506" s="33" t="s">
        <v>474</v>
      </c>
      <c r="U506" s="10" t="s">
        <v>475</v>
      </c>
      <c r="V506" t="str">
        <f t="shared" si="7"/>
        <v>attribute</v>
      </c>
      <c r="W506" t="str">
        <f>TRIM(INDEX(_xlfn.TEXTSPLIT(Table326[[#This Row],[attribute_name PT (rascunho)]],"|"), 1,1))</f>
        <v>Deslocamento Axial - Caixa de Engrenagens (1)</v>
      </c>
      <c r="X506" t="str">
        <f>IFERROR(TRIM(INDEX(_xlfn.TEXTSPLIT(Table326[[#This Row],[attribute_name]],"|"), 1,2)), "")</f>
        <v/>
      </c>
      <c r="Y506" t="b" cm="1">
        <f t="array" ref="Y506">IF(ISERROR(IF(Table326[[#This Row],[type]]="subattribute", VLOOKUP(Table326[[#This Row],[Template]]&amp;Table326[[#This Row],[parent_attribute]],_xlfn._xlws.FILTER(Table326[[#All],[concat]], Table326[[#All],[type]]="attribute"),1, FALSE), TRUE)), FALSE, TRUE)</f>
        <v>1</v>
      </c>
    </row>
    <row r="507" spans="1:25" ht="14.4" hidden="1" customHeight="1">
      <c r="A507" t="str">
        <f>Table326[[#This Row],[Template]]&amp;Table326[[#This Row],[parent_attribute]]</f>
        <v>Compressor Centrífugo BásicoDeslocamento Axial - Caixa de Engrenagens (1)</v>
      </c>
      <c r="B507" t="s">
        <v>2904</v>
      </c>
      <c r="C507" s="10" t="s">
        <v>2905</v>
      </c>
      <c r="D507" t="s">
        <v>2906</v>
      </c>
      <c r="E507" t="s">
        <v>2907</v>
      </c>
      <c r="F507" s="9" t="s">
        <v>2875</v>
      </c>
      <c r="I507" t="s">
        <v>1194</v>
      </c>
      <c r="J507" t="s">
        <v>9</v>
      </c>
      <c r="K507" t="str">
        <f>VLOOKUP(Table326[[#This Row],[attribute_name EN2]],'Tradução Atributos'!$A$1:$B$67,2,0)</f>
        <v>Deslocamento Axial - Caixa de Engrenagens (1)</v>
      </c>
      <c r="L507" t="s">
        <v>2928</v>
      </c>
      <c r="M507" t="s">
        <v>2929</v>
      </c>
      <c r="N507" t="s">
        <v>882</v>
      </c>
      <c r="O507" t="s">
        <v>882</v>
      </c>
      <c r="P507" t="str">
        <f>_xlfn.CONCAT(Table326[[#This Row],[Equipamento]],Table326[[#This Row],[attribute_name]])</f>
        <v>FRADE-CAE-2340/2345 (LP/IP Compressor Trem 2)Deslocamento Axial - Caixa de Engrenagens (1)|Hi</v>
      </c>
      <c r="Q507" s="33">
        <v>0.6</v>
      </c>
      <c r="R507" s="52" t="s">
        <v>13</v>
      </c>
      <c r="S507">
        <v>1</v>
      </c>
      <c r="T507" s="52" t="s">
        <v>736</v>
      </c>
      <c r="U507" s="83"/>
      <c r="V507" t="str">
        <f t="shared" si="7"/>
        <v>subattribute</v>
      </c>
      <c r="W507" t="str">
        <f>TRIM(INDEX(_xlfn.TEXTSPLIT(Table326[[#This Row],[attribute_name PT (rascunho)]],"|"), 1,1))</f>
        <v>Deslocamento Axial - Caixa de Engrenagens (1)</v>
      </c>
      <c r="X507" t="str">
        <f>IFERROR(TRIM(INDEX(_xlfn.TEXTSPLIT(Table326[[#This Row],[attribute_name]],"|"), 1,2)), "")</f>
        <v>Hi</v>
      </c>
      <c r="Y507" t="b" cm="1">
        <f t="array" ref="Y507">IF(ISERROR(IF(Table326[[#This Row],[type]]="subattribute", VLOOKUP(Table326[[#This Row],[Template]]&amp;Table326[[#This Row],[parent_attribute]],_xlfn._xlws.FILTER(Table326[[#All],[concat]], Table326[[#All],[type]]="attribute"),1, FALSE), TRUE)), FALSE, TRUE)</f>
        <v>1</v>
      </c>
    </row>
    <row r="508" spans="1:25" ht="14.4" hidden="1" customHeight="1">
      <c r="A508" t="str">
        <f>Table326[[#This Row],[Template]]&amp;Table326[[#This Row],[parent_attribute]]</f>
        <v>Compressor Centrífugo BásicoDeslocamento Axial - Caixa de Engrenagens (1)</v>
      </c>
      <c r="B508" t="s">
        <v>2904</v>
      </c>
      <c r="C508" s="10" t="s">
        <v>2905</v>
      </c>
      <c r="D508" t="s">
        <v>2906</v>
      </c>
      <c r="E508" t="s">
        <v>2907</v>
      </c>
      <c r="F508" s="9" t="s">
        <v>2875</v>
      </c>
      <c r="I508" t="s">
        <v>1195</v>
      </c>
      <c r="J508" t="s">
        <v>9</v>
      </c>
      <c r="K508" t="str">
        <f>VLOOKUP(Table326[[#This Row],[attribute_name EN2]],'Tradução Atributos'!$A$1:$B$67,2,0)</f>
        <v>Deslocamento Axial - Caixa de Engrenagens (1)</v>
      </c>
      <c r="L508" t="s">
        <v>2928</v>
      </c>
      <c r="M508" t="s">
        <v>2930</v>
      </c>
      <c r="N508" t="s">
        <v>884</v>
      </c>
      <c r="O508" t="s">
        <v>884</v>
      </c>
      <c r="P508" t="str">
        <f>_xlfn.CONCAT(Table326[[#This Row],[Equipamento]],Table326[[#This Row],[attribute_name]])</f>
        <v>FRADE-CAE-2340/2345 (LP/IP Compressor Trem 2)Deslocamento Axial - Caixa de Engrenagens (1)|HiHi</v>
      </c>
      <c r="Q508" s="10">
        <v>0.7</v>
      </c>
      <c r="R508" s="33" t="s">
        <v>13</v>
      </c>
      <c r="S508">
        <v>1</v>
      </c>
      <c r="T508" s="33" t="s">
        <v>736</v>
      </c>
      <c r="U508" s="10"/>
      <c r="V508" t="str">
        <f t="shared" si="7"/>
        <v>subattribute</v>
      </c>
      <c r="W508" t="str">
        <f>TRIM(INDEX(_xlfn.TEXTSPLIT(Table326[[#This Row],[attribute_name PT (rascunho)]],"|"), 1,1))</f>
        <v>Deslocamento Axial - Caixa de Engrenagens (1)</v>
      </c>
      <c r="X508" t="str">
        <f>IFERROR(TRIM(INDEX(_xlfn.TEXTSPLIT(Table326[[#This Row],[attribute_name]],"|"), 1,2)), "")</f>
        <v>HiHi</v>
      </c>
      <c r="Y508" t="b" cm="1">
        <f t="array" ref="Y508">IF(ISERROR(IF(Table326[[#This Row],[type]]="subattribute", VLOOKUP(Table326[[#This Row],[Template]]&amp;Table326[[#This Row],[parent_attribute]],_xlfn._xlws.FILTER(Table326[[#All],[concat]], Table326[[#All],[type]]="attribute"),1, FALSE), TRUE)), FALSE, TRUE)</f>
        <v>1</v>
      </c>
    </row>
    <row r="509" spans="1:25" ht="14.4" hidden="1" customHeight="1">
      <c r="A509" t="str">
        <f>Table326[[#This Row],[Template]]&amp;Table326[[#This Row],[parent_attribute]]</f>
        <v>Compressor Centrífugo BásicoDeslocamento Axial - Caixa de Engrenagens (1)</v>
      </c>
      <c r="B509" t="s">
        <v>2904</v>
      </c>
      <c r="C509" s="10" t="s">
        <v>2905</v>
      </c>
      <c r="D509" t="s">
        <v>2906</v>
      </c>
      <c r="E509" t="s">
        <v>2907</v>
      </c>
      <c r="F509" s="9" t="s">
        <v>2875</v>
      </c>
      <c r="I509" t="s">
        <v>1196</v>
      </c>
      <c r="J509" t="s">
        <v>9</v>
      </c>
      <c r="K509" t="str">
        <f>VLOOKUP(Table326[[#This Row],[attribute_name EN2]],'Tradução Atributos'!$A$1:$B$67,2,0)</f>
        <v>Deslocamento Axial - Caixa de Engrenagens (1)</v>
      </c>
      <c r="L509" t="s">
        <v>2928</v>
      </c>
      <c r="M509" t="s">
        <v>2931</v>
      </c>
      <c r="N509" t="s">
        <v>886</v>
      </c>
      <c r="O509" t="s">
        <v>886</v>
      </c>
      <c r="P509" t="str">
        <f>_xlfn.CONCAT(Table326[[#This Row],[Equipamento]],Table326[[#This Row],[attribute_name]])</f>
        <v>FRADE-CAE-2340/2345 (LP/IP Compressor Trem 2)Deslocamento Axial - Caixa de Engrenagens (1)|Lo</v>
      </c>
      <c r="Q509" s="10">
        <v>-0.6</v>
      </c>
      <c r="R509" s="52" t="s">
        <v>13</v>
      </c>
      <c r="S509">
        <v>1</v>
      </c>
      <c r="T509" s="52" t="s">
        <v>736</v>
      </c>
      <c r="U509" s="83"/>
      <c r="V509" t="str">
        <f t="shared" si="7"/>
        <v>subattribute</v>
      </c>
      <c r="W509" t="str">
        <f>TRIM(INDEX(_xlfn.TEXTSPLIT(Table326[[#This Row],[attribute_name PT (rascunho)]],"|"), 1,1))</f>
        <v>Deslocamento Axial - Caixa de Engrenagens (1)</v>
      </c>
      <c r="X509" t="str">
        <f>IFERROR(TRIM(INDEX(_xlfn.TEXTSPLIT(Table326[[#This Row],[attribute_name]],"|"), 1,2)), "")</f>
        <v>Lo</v>
      </c>
      <c r="Y509" t="b" cm="1">
        <f t="array" ref="Y509">IF(ISERROR(IF(Table326[[#This Row],[type]]="subattribute", VLOOKUP(Table326[[#This Row],[Template]]&amp;Table326[[#This Row],[parent_attribute]],_xlfn._xlws.FILTER(Table326[[#All],[concat]], Table326[[#All],[type]]="attribute"),1, FALSE), TRUE)), FALSE, TRUE)</f>
        <v>1</v>
      </c>
    </row>
    <row r="510" spans="1:25" ht="14.4" hidden="1" customHeight="1">
      <c r="A510" t="str">
        <f>Table326[[#This Row],[Template]]&amp;Table326[[#This Row],[parent_attribute]]</f>
        <v>Compressor Centrífugo BásicoDeslocamento Axial - Caixa de Engrenagens (1)</v>
      </c>
      <c r="B510" t="s">
        <v>2904</v>
      </c>
      <c r="C510" s="10" t="s">
        <v>2905</v>
      </c>
      <c r="D510" t="s">
        <v>2906</v>
      </c>
      <c r="E510" t="s">
        <v>2907</v>
      </c>
      <c r="F510" s="9" t="s">
        <v>2875</v>
      </c>
      <c r="I510" t="s">
        <v>1197</v>
      </c>
      <c r="J510" t="s">
        <v>9</v>
      </c>
      <c r="K510" t="str">
        <f>VLOOKUP(Table326[[#This Row],[attribute_name EN2]],'Tradução Atributos'!$A$1:$B$67,2,0)</f>
        <v>Deslocamento Axial - Caixa de Engrenagens (1)</v>
      </c>
      <c r="L510" t="s">
        <v>2928</v>
      </c>
      <c r="M510" t="s">
        <v>2932</v>
      </c>
      <c r="N510" t="s">
        <v>2933</v>
      </c>
      <c r="O510" t="s">
        <v>2933</v>
      </c>
      <c r="P510" t="str">
        <f>_xlfn.CONCAT(Table326[[#This Row],[Equipamento]],Table326[[#This Row],[attribute_name]])</f>
        <v>FRADE-CAE-2340/2345 (LP/IP Compressor Trem 2)Deslocamento Axial - Caixa de Engrenagens (1)|LoLo</v>
      </c>
      <c r="Q510" s="33">
        <v>-0.7</v>
      </c>
      <c r="R510" s="33" t="s">
        <v>13</v>
      </c>
      <c r="S510">
        <v>1</v>
      </c>
      <c r="T510" s="33" t="s">
        <v>736</v>
      </c>
      <c r="U510" s="10"/>
      <c r="V510" t="str">
        <f t="shared" si="7"/>
        <v>subattribute</v>
      </c>
      <c r="W510" t="str">
        <f>TRIM(INDEX(_xlfn.TEXTSPLIT(Table326[[#This Row],[attribute_name PT (rascunho)]],"|"), 1,1))</f>
        <v>Deslocamento Axial - Caixa de Engrenagens (1)</v>
      </c>
      <c r="X510" t="str">
        <f>IFERROR(TRIM(INDEX(_xlfn.TEXTSPLIT(Table326[[#This Row],[attribute_name]],"|"), 1,2)), "")</f>
        <v>LoLo</v>
      </c>
      <c r="Y510" t="b" cm="1">
        <f t="array" ref="Y510">IF(ISERROR(IF(Table326[[#This Row],[type]]="subattribute", VLOOKUP(Table326[[#This Row],[Template]]&amp;Table326[[#This Row],[parent_attribute]],_xlfn._xlws.FILTER(Table326[[#All],[concat]], Table326[[#All],[type]]="attribute"),1, FALSE), TRUE)), FALSE, TRUE)</f>
        <v>1</v>
      </c>
    </row>
    <row r="511" spans="1:25" ht="14.4" hidden="1" customHeight="1">
      <c r="A511" t="str">
        <f>Table326[[#This Row],[Template]]&amp;Table326[[#This Row],[parent_attribute]]</f>
        <v>Compressor Centrífugo BásicoDeslocamento Axial - Caixa de Engrenagens (1)</v>
      </c>
      <c r="B511" t="s">
        <v>2904</v>
      </c>
      <c r="C511" s="10" t="s">
        <v>2905</v>
      </c>
      <c r="D511" t="s">
        <v>2906</v>
      </c>
      <c r="E511" t="s">
        <v>2907</v>
      </c>
      <c r="F511" s="9" t="s">
        <v>2875</v>
      </c>
      <c r="I511" t="s">
        <v>1198</v>
      </c>
      <c r="J511" t="s">
        <v>9</v>
      </c>
      <c r="K511" t="str">
        <f>VLOOKUP(Table326[[#This Row],[attribute_name EN2]],'Tradução Atributos'!$A$1:$B$67,2,0)</f>
        <v>Deslocamento Axial - Caixa de Engrenagens (1)</v>
      </c>
      <c r="L511" t="s">
        <v>2928</v>
      </c>
      <c r="M511" t="s">
        <v>2934</v>
      </c>
      <c r="N511" t="s">
        <v>888</v>
      </c>
      <c r="O511" t="s">
        <v>2935</v>
      </c>
      <c r="P511" t="str">
        <f>_xlfn.CONCAT(Table326[[#This Row],[Equipamento]],Table326[[#This Row],[attribute_name]])</f>
        <v>FRADE-CAE-2340/2345 (LP/IP Compressor Trem 2)Deslocamento Axial - Caixa de Engrenagens (1)|Pre-alarm Hi</v>
      </c>
      <c r="Q511" s="10">
        <v>0.54</v>
      </c>
      <c r="R511" s="52" t="s">
        <v>13</v>
      </c>
      <c r="S511">
        <v>1</v>
      </c>
      <c r="T511" s="52" t="s">
        <v>736</v>
      </c>
      <c r="U511" s="83"/>
      <c r="V511" t="str">
        <f t="shared" si="7"/>
        <v>subattribute</v>
      </c>
      <c r="W511" t="str">
        <f>TRIM(INDEX(_xlfn.TEXTSPLIT(Table326[[#This Row],[attribute_name PT (rascunho)]],"|"), 1,1))</f>
        <v>Deslocamento Axial - Caixa de Engrenagens (1)</v>
      </c>
      <c r="X511" t="str">
        <f>IFERROR(TRIM(INDEX(_xlfn.TEXTSPLIT(Table326[[#This Row],[attribute_name]],"|"), 1,2)), "")</f>
        <v>Pre-alarm Hi</v>
      </c>
      <c r="Y511" t="b" cm="1">
        <f t="array" ref="Y511">IF(ISERROR(IF(Table326[[#This Row],[type]]="subattribute", VLOOKUP(Table326[[#This Row],[Template]]&amp;Table326[[#This Row],[parent_attribute]],_xlfn._xlws.FILTER(Table326[[#All],[concat]], Table326[[#All],[type]]="attribute"),1, FALSE), TRUE)), FALSE, TRUE)</f>
        <v>1</v>
      </c>
    </row>
    <row r="512" spans="1:25" ht="14.4" hidden="1" customHeight="1">
      <c r="A512" t="str">
        <f>Table326[[#This Row],[Template]]&amp;Table326[[#This Row],[parent_attribute]]</f>
        <v>Compressor Centrífugo BásicoDeslocamento Axial - Caixa de Engrenagens (1)</v>
      </c>
      <c r="B512" t="s">
        <v>2904</v>
      </c>
      <c r="C512" s="10" t="s">
        <v>2905</v>
      </c>
      <c r="D512" t="s">
        <v>2906</v>
      </c>
      <c r="E512" t="s">
        <v>2907</v>
      </c>
      <c r="F512" s="9" t="s">
        <v>2875</v>
      </c>
      <c r="I512" t="s">
        <v>1199</v>
      </c>
      <c r="J512" t="s">
        <v>9</v>
      </c>
      <c r="K512" t="str">
        <f>VLOOKUP(Table326[[#This Row],[attribute_name EN2]],'Tradução Atributos'!$A$1:$B$67,2,0)</f>
        <v>Deslocamento Axial - Caixa de Engrenagens (1)</v>
      </c>
      <c r="L512" t="s">
        <v>2928</v>
      </c>
      <c r="M512" t="s">
        <v>2936</v>
      </c>
      <c r="N512" t="s">
        <v>2937</v>
      </c>
      <c r="O512" t="s">
        <v>2938</v>
      </c>
      <c r="P512" t="str">
        <f>_xlfn.CONCAT(Table326[[#This Row],[Equipamento]],Table326[[#This Row],[attribute_name]])</f>
        <v>FRADE-CAE-2340/2345 (LP/IP Compressor Trem 2)Deslocamento Axial - Caixa de Engrenagens (1)|Pre-alarm Lo</v>
      </c>
      <c r="Q512" s="33">
        <v>-0.54</v>
      </c>
      <c r="R512" s="33" t="s">
        <v>13</v>
      </c>
      <c r="S512">
        <v>1</v>
      </c>
      <c r="T512" s="33" t="s">
        <v>736</v>
      </c>
      <c r="U512" s="10"/>
      <c r="V512" t="str">
        <f t="shared" si="7"/>
        <v>subattribute</v>
      </c>
      <c r="W512" t="str">
        <f>TRIM(INDEX(_xlfn.TEXTSPLIT(Table326[[#This Row],[attribute_name PT (rascunho)]],"|"), 1,1))</f>
        <v>Deslocamento Axial - Caixa de Engrenagens (1)</v>
      </c>
      <c r="X512" t="str">
        <f>IFERROR(TRIM(INDEX(_xlfn.TEXTSPLIT(Table326[[#This Row],[attribute_name]],"|"), 1,2)), "")</f>
        <v>Pre-alarm Lo</v>
      </c>
      <c r="Y512" t="b" cm="1">
        <f t="array" ref="Y512">IF(ISERROR(IF(Table326[[#This Row],[type]]="subattribute", VLOOKUP(Table326[[#This Row],[Template]]&amp;Table326[[#This Row],[parent_attribute]],_xlfn._xlws.FILTER(Table326[[#All],[concat]], Table326[[#All],[type]]="attribute"),1, FALSE), TRUE)), FALSE, TRUE)</f>
        <v>1</v>
      </c>
    </row>
    <row r="513" spans="1:25" ht="14.4" hidden="1" customHeight="1">
      <c r="A513" t="str">
        <f>Table326[[#This Row],[Template]]&amp;Table326[[#This Row],[parent_attribute]]</f>
        <v>Compressor Centrífugo BásicoDeslocamento Axial - Caixa de Engrenagens (2)</v>
      </c>
      <c r="B513" t="s">
        <v>2904</v>
      </c>
      <c r="C513" s="10" t="s">
        <v>2905</v>
      </c>
      <c r="D513" t="s">
        <v>2906</v>
      </c>
      <c r="E513" t="s">
        <v>2907</v>
      </c>
      <c r="F513" s="9" t="s">
        <v>2875</v>
      </c>
      <c r="I513" t="s">
        <v>14</v>
      </c>
      <c r="J513" t="s">
        <v>14</v>
      </c>
      <c r="K513" t="str">
        <f>VLOOKUP(Table326[[#This Row],[attribute_name EN2]],'Tradução Atributos'!$A$1:$B$67,2,0)</f>
        <v>Deslocamento Axial - Caixa de Engrenagens (2)</v>
      </c>
      <c r="N513" t="s">
        <v>612</v>
      </c>
      <c r="O513" t="s">
        <v>612</v>
      </c>
      <c r="P513" t="str">
        <f>_xlfn.CONCAT(Table326[[#This Row],[Equipamento]],Table326[[#This Row],[attribute_name]])</f>
        <v>FRADE-CAE-2340/2345 (LP/IP Compressor Trem 2)Deslocamento Axial - Caixa de Engrenagens (2)</v>
      </c>
      <c r="Q513" s="33" t="s">
        <v>3225</v>
      </c>
      <c r="R513" s="52" t="s">
        <v>13</v>
      </c>
      <c r="S513">
        <v>1</v>
      </c>
      <c r="T513" s="52" t="s">
        <v>474</v>
      </c>
      <c r="U513" s="10" t="s">
        <v>475</v>
      </c>
      <c r="V513" t="str">
        <f t="shared" si="7"/>
        <v>attribute</v>
      </c>
      <c r="W513" t="str">
        <f>TRIM(INDEX(_xlfn.TEXTSPLIT(Table326[[#This Row],[attribute_name PT (rascunho)]],"|"), 1,1))</f>
        <v>Deslocamento Axial - Caixa de Engrenagens (2)</v>
      </c>
      <c r="X513" t="str">
        <f>IFERROR(TRIM(INDEX(_xlfn.TEXTSPLIT(Table326[[#This Row],[attribute_name]],"|"), 1,2)), "")</f>
        <v/>
      </c>
      <c r="Y513" t="b" cm="1">
        <f t="array" ref="Y513">IF(ISERROR(IF(Table326[[#This Row],[type]]="subattribute", VLOOKUP(Table326[[#This Row],[Template]]&amp;Table326[[#This Row],[parent_attribute]],_xlfn._xlws.FILTER(Table326[[#All],[concat]], Table326[[#All],[type]]="attribute"),1, FALSE), TRUE)), FALSE, TRUE)</f>
        <v>1</v>
      </c>
    </row>
    <row r="514" spans="1:25" ht="14.4" hidden="1" customHeight="1">
      <c r="A514" t="str">
        <f>Table326[[#This Row],[Template]]&amp;Table326[[#This Row],[parent_attribute]]</f>
        <v>Compressor Centrífugo BásicoDeslocamento Axial - Caixa de Engrenagens (2)</v>
      </c>
      <c r="B514" t="s">
        <v>2904</v>
      </c>
      <c r="C514" s="10" t="s">
        <v>2905</v>
      </c>
      <c r="D514" t="s">
        <v>2906</v>
      </c>
      <c r="E514" t="s">
        <v>2907</v>
      </c>
      <c r="F514" s="9" t="s">
        <v>2875</v>
      </c>
      <c r="I514" t="s">
        <v>1201</v>
      </c>
      <c r="J514" t="s">
        <v>14</v>
      </c>
      <c r="K514" t="str">
        <f>VLOOKUP(Table326[[#This Row],[attribute_name EN2]],'Tradução Atributos'!$A$1:$B$67,2,0)</f>
        <v>Deslocamento Axial - Caixa de Engrenagens (2)</v>
      </c>
      <c r="L514" t="s">
        <v>2928</v>
      </c>
      <c r="M514" t="s">
        <v>2929</v>
      </c>
      <c r="N514" t="s">
        <v>890</v>
      </c>
      <c r="O514" t="s">
        <v>890</v>
      </c>
      <c r="P514" t="str">
        <f>_xlfn.CONCAT(Table326[[#This Row],[Equipamento]],Table326[[#This Row],[attribute_name]])</f>
        <v>FRADE-CAE-2340/2345 (LP/IP Compressor Trem 2)Deslocamento Axial - Caixa de Engrenagens (2)|Hi</v>
      </c>
      <c r="Q514" s="33">
        <v>0.6</v>
      </c>
      <c r="R514" s="33" t="s">
        <v>13</v>
      </c>
      <c r="S514">
        <v>1</v>
      </c>
      <c r="T514" s="33" t="s">
        <v>736</v>
      </c>
      <c r="U514" s="10"/>
      <c r="V514" t="str">
        <f t="shared" ref="V514:V577" si="8">IFERROR(IF(FIND("|",N514),"subattribute", "attribute"), "attribute")</f>
        <v>subattribute</v>
      </c>
      <c r="W514" t="str">
        <f>TRIM(INDEX(_xlfn.TEXTSPLIT(Table326[[#This Row],[attribute_name PT (rascunho)]],"|"), 1,1))</f>
        <v>Deslocamento Axial - Caixa de Engrenagens (2)</v>
      </c>
      <c r="X514" t="str">
        <f>IFERROR(TRIM(INDEX(_xlfn.TEXTSPLIT(Table326[[#This Row],[attribute_name]],"|"), 1,2)), "")</f>
        <v>Hi</v>
      </c>
      <c r="Y514" t="b" cm="1">
        <f t="array" ref="Y514">IF(ISERROR(IF(Table326[[#This Row],[type]]="subattribute", VLOOKUP(Table326[[#This Row],[Template]]&amp;Table326[[#This Row],[parent_attribute]],_xlfn._xlws.FILTER(Table326[[#All],[concat]], Table326[[#All],[type]]="attribute"),1, FALSE), TRUE)), FALSE, TRUE)</f>
        <v>1</v>
      </c>
    </row>
    <row r="515" spans="1:25" ht="14.4" hidden="1" customHeight="1">
      <c r="A515" t="str">
        <f>Table326[[#This Row],[Template]]&amp;Table326[[#This Row],[parent_attribute]]</f>
        <v>Compressor Centrífugo BásicoDeslocamento Axial - Caixa de Engrenagens (2)</v>
      </c>
      <c r="B515" t="s">
        <v>2904</v>
      </c>
      <c r="C515" s="10" t="s">
        <v>2905</v>
      </c>
      <c r="D515" t="s">
        <v>2906</v>
      </c>
      <c r="E515" t="s">
        <v>2907</v>
      </c>
      <c r="F515" s="9" t="s">
        <v>2875</v>
      </c>
      <c r="I515" t="s">
        <v>1202</v>
      </c>
      <c r="J515" t="s">
        <v>14</v>
      </c>
      <c r="K515" t="str">
        <f>VLOOKUP(Table326[[#This Row],[attribute_name EN2]],'Tradução Atributos'!$A$1:$B$67,2,0)</f>
        <v>Deslocamento Axial - Caixa de Engrenagens (2)</v>
      </c>
      <c r="L515" t="s">
        <v>2928</v>
      </c>
      <c r="M515" t="s">
        <v>2930</v>
      </c>
      <c r="N515" t="s">
        <v>892</v>
      </c>
      <c r="O515" t="s">
        <v>892</v>
      </c>
      <c r="P515" t="str">
        <f>_xlfn.CONCAT(Table326[[#This Row],[Equipamento]],Table326[[#This Row],[attribute_name]])</f>
        <v>FRADE-CAE-2340/2345 (LP/IP Compressor Trem 2)Deslocamento Axial - Caixa de Engrenagens (2)|HiHi</v>
      </c>
      <c r="Q515" s="33">
        <v>0.7</v>
      </c>
      <c r="R515" s="52" t="s">
        <v>13</v>
      </c>
      <c r="S515">
        <v>1</v>
      </c>
      <c r="T515" s="52" t="s">
        <v>736</v>
      </c>
      <c r="U515" s="83"/>
      <c r="V515" t="str">
        <f t="shared" si="8"/>
        <v>subattribute</v>
      </c>
      <c r="W515" t="str">
        <f>TRIM(INDEX(_xlfn.TEXTSPLIT(Table326[[#This Row],[attribute_name PT (rascunho)]],"|"), 1,1))</f>
        <v>Deslocamento Axial - Caixa de Engrenagens (2)</v>
      </c>
      <c r="X515" t="str">
        <f>IFERROR(TRIM(INDEX(_xlfn.TEXTSPLIT(Table326[[#This Row],[attribute_name]],"|"), 1,2)), "")</f>
        <v>HiHi</v>
      </c>
      <c r="Y515" t="b" cm="1">
        <f t="array" ref="Y515">IF(ISERROR(IF(Table326[[#This Row],[type]]="subattribute", VLOOKUP(Table326[[#This Row],[Template]]&amp;Table326[[#This Row],[parent_attribute]],_xlfn._xlws.FILTER(Table326[[#All],[concat]], Table326[[#All],[type]]="attribute"),1, FALSE), TRUE)), FALSE, TRUE)</f>
        <v>1</v>
      </c>
    </row>
    <row r="516" spans="1:25" ht="14.4" hidden="1" customHeight="1">
      <c r="A516" t="str">
        <f>Table326[[#This Row],[Template]]&amp;Table326[[#This Row],[parent_attribute]]</f>
        <v>Compressor Centrífugo BásicoDeslocamento Axial - Caixa de Engrenagens (2)</v>
      </c>
      <c r="B516" t="s">
        <v>2904</v>
      </c>
      <c r="C516" s="10" t="s">
        <v>2905</v>
      </c>
      <c r="D516" t="s">
        <v>2906</v>
      </c>
      <c r="E516" t="s">
        <v>2907</v>
      </c>
      <c r="F516" s="9" t="s">
        <v>2875</v>
      </c>
      <c r="I516" t="s">
        <v>1203</v>
      </c>
      <c r="J516" t="s">
        <v>14</v>
      </c>
      <c r="K516" t="str">
        <f>VLOOKUP(Table326[[#This Row],[attribute_name EN2]],'Tradução Atributos'!$A$1:$B$67,2,0)</f>
        <v>Deslocamento Axial - Caixa de Engrenagens (2)</v>
      </c>
      <c r="L516" t="s">
        <v>2928</v>
      </c>
      <c r="M516" t="s">
        <v>2931</v>
      </c>
      <c r="N516" t="s">
        <v>894</v>
      </c>
      <c r="O516" t="s">
        <v>894</v>
      </c>
      <c r="P516" t="str">
        <f>_xlfn.CONCAT(Table326[[#This Row],[Equipamento]],Table326[[#This Row],[attribute_name]])</f>
        <v>FRADE-CAE-2340/2345 (LP/IP Compressor Trem 2)Deslocamento Axial - Caixa de Engrenagens (2)|Lo</v>
      </c>
      <c r="Q516" s="10">
        <v>-0.6</v>
      </c>
      <c r="R516" s="33" t="s">
        <v>13</v>
      </c>
      <c r="S516">
        <v>1</v>
      </c>
      <c r="T516" s="33" t="s">
        <v>736</v>
      </c>
      <c r="U516" s="10"/>
      <c r="V516" t="str">
        <f t="shared" si="8"/>
        <v>subattribute</v>
      </c>
      <c r="W516" t="str">
        <f>TRIM(INDEX(_xlfn.TEXTSPLIT(Table326[[#This Row],[attribute_name PT (rascunho)]],"|"), 1,1))</f>
        <v>Deslocamento Axial - Caixa de Engrenagens (2)</v>
      </c>
      <c r="X516" t="str">
        <f>IFERROR(TRIM(INDEX(_xlfn.TEXTSPLIT(Table326[[#This Row],[attribute_name]],"|"), 1,2)), "")</f>
        <v>Lo</v>
      </c>
      <c r="Y516" t="b" cm="1">
        <f t="array" ref="Y516">IF(ISERROR(IF(Table326[[#This Row],[type]]="subattribute", VLOOKUP(Table326[[#This Row],[Template]]&amp;Table326[[#This Row],[parent_attribute]],_xlfn._xlws.FILTER(Table326[[#All],[concat]], Table326[[#All],[type]]="attribute"),1, FALSE), TRUE)), FALSE, TRUE)</f>
        <v>1</v>
      </c>
    </row>
    <row r="517" spans="1:25" ht="14.4" hidden="1" customHeight="1">
      <c r="A517" t="str">
        <f>Table326[[#This Row],[Template]]&amp;Table326[[#This Row],[parent_attribute]]</f>
        <v>Compressor Centrífugo BásicoDeslocamento Axial - Caixa de Engrenagens (2)</v>
      </c>
      <c r="B517" t="s">
        <v>2904</v>
      </c>
      <c r="C517" s="10" t="s">
        <v>2905</v>
      </c>
      <c r="D517" t="s">
        <v>2906</v>
      </c>
      <c r="E517" t="s">
        <v>2907</v>
      </c>
      <c r="F517" s="9" t="s">
        <v>2875</v>
      </c>
      <c r="I517" t="s">
        <v>1204</v>
      </c>
      <c r="J517" t="s">
        <v>14</v>
      </c>
      <c r="K517" t="str">
        <f>VLOOKUP(Table326[[#This Row],[attribute_name EN2]],'Tradução Atributos'!$A$1:$B$67,2,0)</f>
        <v>Deslocamento Axial - Caixa de Engrenagens (2)</v>
      </c>
      <c r="L517" t="s">
        <v>2928</v>
      </c>
      <c r="M517" t="s">
        <v>2932</v>
      </c>
      <c r="N517" t="s">
        <v>2939</v>
      </c>
      <c r="O517" t="s">
        <v>2939</v>
      </c>
      <c r="P517" t="str">
        <f>_xlfn.CONCAT(Table326[[#This Row],[Equipamento]],Table326[[#This Row],[attribute_name]])</f>
        <v>FRADE-CAE-2340/2345 (LP/IP Compressor Trem 2)Deslocamento Axial - Caixa de Engrenagens (2)|LoLo</v>
      </c>
      <c r="Q517" s="10">
        <v>-0.7</v>
      </c>
      <c r="R517" s="52" t="s">
        <v>13</v>
      </c>
      <c r="S517">
        <v>1</v>
      </c>
      <c r="T517" s="52" t="s">
        <v>736</v>
      </c>
      <c r="U517" s="83"/>
      <c r="V517" t="str">
        <f t="shared" si="8"/>
        <v>subattribute</v>
      </c>
      <c r="W517" t="str">
        <f>TRIM(INDEX(_xlfn.TEXTSPLIT(Table326[[#This Row],[attribute_name PT (rascunho)]],"|"), 1,1))</f>
        <v>Deslocamento Axial - Caixa de Engrenagens (2)</v>
      </c>
      <c r="X517" t="str">
        <f>IFERROR(TRIM(INDEX(_xlfn.TEXTSPLIT(Table326[[#This Row],[attribute_name]],"|"), 1,2)), "")</f>
        <v>LoLo</v>
      </c>
      <c r="Y517" t="b" cm="1">
        <f t="array" ref="Y517">IF(ISERROR(IF(Table326[[#This Row],[type]]="subattribute", VLOOKUP(Table326[[#This Row],[Template]]&amp;Table326[[#This Row],[parent_attribute]],_xlfn._xlws.FILTER(Table326[[#All],[concat]], Table326[[#All],[type]]="attribute"),1, FALSE), TRUE)), FALSE, TRUE)</f>
        <v>1</v>
      </c>
    </row>
    <row r="518" spans="1:25" ht="14.4" hidden="1" customHeight="1">
      <c r="A518" t="str">
        <f>Table326[[#This Row],[Template]]&amp;Table326[[#This Row],[parent_attribute]]</f>
        <v>Compressor Centrífugo BásicoDeslocamento Axial - Caixa de Engrenagens (2)</v>
      </c>
      <c r="B518" t="s">
        <v>2904</v>
      </c>
      <c r="C518" s="10" t="s">
        <v>2905</v>
      </c>
      <c r="D518" t="s">
        <v>2906</v>
      </c>
      <c r="E518" t="s">
        <v>2907</v>
      </c>
      <c r="F518" s="9" t="s">
        <v>2875</v>
      </c>
      <c r="I518" t="s">
        <v>1205</v>
      </c>
      <c r="J518" t="s">
        <v>14</v>
      </c>
      <c r="K518" t="str">
        <f>VLOOKUP(Table326[[#This Row],[attribute_name EN2]],'Tradução Atributos'!$A$1:$B$67,2,0)</f>
        <v>Deslocamento Axial - Caixa de Engrenagens (2)</v>
      </c>
      <c r="L518" t="s">
        <v>2928</v>
      </c>
      <c r="M518" t="s">
        <v>2934</v>
      </c>
      <c r="N518" t="s">
        <v>896</v>
      </c>
      <c r="O518" t="s">
        <v>2940</v>
      </c>
      <c r="P518" t="str">
        <f>_xlfn.CONCAT(Table326[[#This Row],[Equipamento]],Table326[[#This Row],[attribute_name]])</f>
        <v>FRADE-CAE-2340/2345 (LP/IP Compressor Trem 2)Deslocamento Axial - Caixa de Engrenagens (2)|Pre-alarm Hi</v>
      </c>
      <c r="Q518" s="33">
        <v>0.54</v>
      </c>
      <c r="R518" s="33" t="s">
        <v>13</v>
      </c>
      <c r="S518">
        <v>1</v>
      </c>
      <c r="T518" s="33" t="s">
        <v>736</v>
      </c>
      <c r="U518" s="33"/>
      <c r="V518" t="str">
        <f t="shared" si="8"/>
        <v>subattribute</v>
      </c>
      <c r="W518" t="str">
        <f>TRIM(INDEX(_xlfn.TEXTSPLIT(Table326[[#This Row],[attribute_name PT (rascunho)]],"|"), 1,1))</f>
        <v>Deslocamento Axial - Caixa de Engrenagens (2)</v>
      </c>
      <c r="X518" t="str">
        <f>IFERROR(TRIM(INDEX(_xlfn.TEXTSPLIT(Table326[[#This Row],[attribute_name]],"|"), 1,2)), "")</f>
        <v>Pre-alarm Hi</v>
      </c>
      <c r="Y518" t="b" cm="1">
        <f t="array" ref="Y518">IF(ISERROR(IF(Table326[[#This Row],[type]]="subattribute", VLOOKUP(Table326[[#This Row],[Template]]&amp;Table326[[#This Row],[parent_attribute]],_xlfn._xlws.FILTER(Table326[[#All],[concat]], Table326[[#All],[type]]="attribute"),1, FALSE), TRUE)), FALSE, TRUE)</f>
        <v>1</v>
      </c>
    </row>
    <row r="519" spans="1:25" ht="14.4" hidden="1" customHeight="1">
      <c r="A519" t="str">
        <f>Table326[[#This Row],[Template]]&amp;Table326[[#This Row],[parent_attribute]]</f>
        <v>Compressor Centrífugo BásicoDeslocamento Axial - Caixa de Engrenagens (2)</v>
      </c>
      <c r="B519" t="s">
        <v>2904</v>
      </c>
      <c r="C519" s="10" t="s">
        <v>2905</v>
      </c>
      <c r="D519" t="s">
        <v>2906</v>
      </c>
      <c r="E519" t="s">
        <v>2907</v>
      </c>
      <c r="F519" s="9" t="s">
        <v>2875</v>
      </c>
      <c r="I519" t="s">
        <v>1206</v>
      </c>
      <c r="J519" t="s">
        <v>14</v>
      </c>
      <c r="K519" t="str">
        <f>VLOOKUP(Table326[[#This Row],[attribute_name EN2]],'Tradução Atributos'!$A$1:$B$67,2,0)</f>
        <v>Deslocamento Axial - Caixa de Engrenagens (2)</v>
      </c>
      <c r="L519" t="s">
        <v>2928</v>
      </c>
      <c r="M519" t="s">
        <v>2936</v>
      </c>
      <c r="N519" t="s">
        <v>2941</v>
      </c>
      <c r="O519" t="s">
        <v>2942</v>
      </c>
      <c r="P519" t="str">
        <f>_xlfn.CONCAT(Table326[[#This Row],[Equipamento]],Table326[[#This Row],[attribute_name]])</f>
        <v>FRADE-CAE-2340/2345 (LP/IP Compressor Trem 2)Deslocamento Axial - Caixa de Engrenagens (2)|Pre-alarm Lo</v>
      </c>
      <c r="Q519" s="33">
        <v>-0.54</v>
      </c>
      <c r="R519" s="52" t="s">
        <v>13</v>
      </c>
      <c r="S519">
        <v>1</v>
      </c>
      <c r="T519" s="52" t="s">
        <v>736</v>
      </c>
      <c r="U519" s="83"/>
      <c r="V519" t="str">
        <f t="shared" si="8"/>
        <v>subattribute</v>
      </c>
      <c r="W519" t="str">
        <f>TRIM(INDEX(_xlfn.TEXTSPLIT(Table326[[#This Row],[attribute_name PT (rascunho)]],"|"), 1,1))</f>
        <v>Deslocamento Axial - Caixa de Engrenagens (2)</v>
      </c>
      <c r="X519" t="str">
        <f>IFERROR(TRIM(INDEX(_xlfn.TEXTSPLIT(Table326[[#This Row],[attribute_name]],"|"), 1,2)), "")</f>
        <v>Pre-alarm Lo</v>
      </c>
      <c r="Y519" t="b" cm="1">
        <f t="array" ref="Y519">IF(ISERROR(IF(Table326[[#This Row],[type]]="subattribute", VLOOKUP(Table326[[#This Row],[Template]]&amp;Table326[[#This Row],[parent_attribute]],_xlfn._xlws.FILTER(Table326[[#All],[concat]], Table326[[#All],[type]]="attribute"),1, FALSE), TRUE)), FALSE, TRUE)</f>
        <v>1</v>
      </c>
    </row>
    <row r="520" spans="1:25" ht="14.4" hidden="1" customHeight="1">
      <c r="A520" t="str">
        <f>Table326[[#This Row],[Template]]&amp;Table326[[#This Row],[parent_attribute]]</f>
        <v>Compressor Centrífugo BásicoDeslocamento Axial - Compressor (1)</v>
      </c>
      <c r="B520" t="s">
        <v>2904</v>
      </c>
      <c r="C520" s="10" t="s">
        <v>2905</v>
      </c>
      <c r="D520" t="s">
        <v>2906</v>
      </c>
      <c r="E520" t="s">
        <v>2907</v>
      </c>
      <c r="F520" s="9" t="s">
        <v>2875</v>
      </c>
      <c r="I520" t="s">
        <v>1170</v>
      </c>
      <c r="J520" t="s">
        <v>1170</v>
      </c>
      <c r="K520" t="str">
        <f>VLOOKUP(Table326[[#This Row],[attribute_name EN2]],'Tradução Atributos'!$A$1:$B$67,2,0)</f>
        <v>Deslocamento Axial - Compressor (1)</v>
      </c>
      <c r="N520" t="s">
        <v>2943</v>
      </c>
      <c r="O520" t="s">
        <v>2943</v>
      </c>
      <c r="P520" t="str">
        <f>_xlfn.CONCAT(Table326[[#This Row],[Equipamento]],Table326[[#This Row],[attribute_name]])</f>
        <v>FRADE-CAE-2340/2345 (LP/IP Compressor Trem 2)Deslocamento Axial - Compressor (1)</v>
      </c>
      <c r="Q520" s="33" t="s">
        <v>3226</v>
      </c>
      <c r="R520" s="33" t="s">
        <v>13</v>
      </c>
      <c r="S520">
        <v>1</v>
      </c>
      <c r="T520" s="33" t="s">
        <v>439</v>
      </c>
      <c r="U520" s="10" t="s">
        <v>440</v>
      </c>
      <c r="V520" t="str">
        <f t="shared" si="8"/>
        <v>attribute</v>
      </c>
      <c r="W520" t="str">
        <f>TRIM(INDEX(_xlfn.TEXTSPLIT(Table326[[#This Row],[attribute_name PT (rascunho)]],"|"), 1,1))</f>
        <v>Deslocamento Axial - Compressor (1)</v>
      </c>
      <c r="X520" t="str">
        <f>IFERROR(TRIM(INDEX(_xlfn.TEXTSPLIT(Table326[[#This Row],[attribute_name]],"|"), 1,2)), "")</f>
        <v/>
      </c>
      <c r="Y520" t="b" cm="1">
        <f t="array" ref="Y520">IF(ISERROR(IF(Table326[[#This Row],[type]]="subattribute", VLOOKUP(Table326[[#This Row],[Template]]&amp;Table326[[#This Row],[parent_attribute]],_xlfn._xlws.FILTER(Table326[[#All],[concat]], Table326[[#All],[type]]="attribute"),1, FALSE), TRUE)), FALSE, TRUE)</f>
        <v>1</v>
      </c>
    </row>
    <row r="521" spans="1:25" ht="14.4" hidden="1" customHeight="1">
      <c r="A521" t="str">
        <f>Table326[[#This Row],[Template]]&amp;Table326[[#This Row],[parent_attribute]]</f>
        <v>Compressor Centrífugo BásicoDeslocamento Axial - Compressor (1)</v>
      </c>
      <c r="B521" t="s">
        <v>2904</v>
      </c>
      <c r="C521" s="10" t="s">
        <v>2905</v>
      </c>
      <c r="D521" t="s">
        <v>2906</v>
      </c>
      <c r="E521" t="s">
        <v>2907</v>
      </c>
      <c r="F521" s="9" t="s">
        <v>2875</v>
      </c>
      <c r="I521" t="s">
        <v>1172</v>
      </c>
      <c r="J521" t="s">
        <v>1170</v>
      </c>
      <c r="K521" t="str">
        <f>VLOOKUP(Table326[[#This Row],[attribute_name EN2]],'Tradução Atributos'!$A$1:$B$67,2,0)</f>
        <v>Deslocamento Axial - Compressor (1)</v>
      </c>
      <c r="L521" t="s">
        <v>2928</v>
      </c>
      <c r="M521" t="s">
        <v>2929</v>
      </c>
      <c r="N521" t="s">
        <v>863</v>
      </c>
      <c r="O521" t="s">
        <v>863</v>
      </c>
      <c r="P521" t="str">
        <f>_xlfn.CONCAT(Table326[[#This Row],[Equipamento]],Table326[[#This Row],[attribute_name]])</f>
        <v>FRADE-CAE-2340/2345 (LP/IP Compressor Trem 2)Deslocamento Axial - Compressor (1)|Hi</v>
      </c>
      <c r="Q521" s="10">
        <v>0.4</v>
      </c>
      <c r="R521" s="52" t="s">
        <v>13</v>
      </c>
      <c r="S521">
        <v>1</v>
      </c>
      <c r="T521" s="52" t="s">
        <v>736</v>
      </c>
      <c r="U521" s="83"/>
      <c r="V521" t="str">
        <f t="shared" si="8"/>
        <v>subattribute</v>
      </c>
      <c r="W521" t="str">
        <f>TRIM(INDEX(_xlfn.TEXTSPLIT(Table326[[#This Row],[attribute_name PT (rascunho)]],"|"), 1,1))</f>
        <v>Deslocamento Axial - Compressor (1)</v>
      </c>
      <c r="X521" t="str">
        <f>IFERROR(TRIM(INDEX(_xlfn.TEXTSPLIT(Table326[[#This Row],[attribute_name]],"|"), 1,2)), "")</f>
        <v>Hi</v>
      </c>
      <c r="Y521" t="b" cm="1">
        <f t="array" ref="Y521">IF(ISERROR(IF(Table326[[#This Row],[type]]="subattribute", VLOOKUP(Table326[[#This Row],[Template]]&amp;Table326[[#This Row],[parent_attribute]],_xlfn._xlws.FILTER(Table326[[#All],[concat]], Table326[[#All],[type]]="attribute"),1, FALSE), TRUE)), FALSE, TRUE)</f>
        <v>1</v>
      </c>
    </row>
    <row r="522" spans="1:25" ht="14.4" hidden="1" customHeight="1">
      <c r="A522" t="str">
        <f>Table326[[#This Row],[Template]]&amp;Table326[[#This Row],[parent_attribute]]</f>
        <v>Compressor Centrífugo BásicoDeslocamento Axial - Compressor (1)</v>
      </c>
      <c r="B522" t="s">
        <v>2904</v>
      </c>
      <c r="C522" s="10" t="s">
        <v>2905</v>
      </c>
      <c r="D522" t="s">
        <v>2906</v>
      </c>
      <c r="E522" t="s">
        <v>2907</v>
      </c>
      <c r="F522" s="9" t="s">
        <v>2875</v>
      </c>
      <c r="I522" t="s">
        <v>1173</v>
      </c>
      <c r="J522" t="s">
        <v>1170</v>
      </c>
      <c r="K522" t="str">
        <f>VLOOKUP(Table326[[#This Row],[attribute_name EN2]],'Tradução Atributos'!$A$1:$B$67,2,0)</f>
        <v>Deslocamento Axial - Compressor (1)</v>
      </c>
      <c r="L522" t="s">
        <v>2928</v>
      </c>
      <c r="M522" t="s">
        <v>2930</v>
      </c>
      <c r="N522" t="s">
        <v>867</v>
      </c>
      <c r="O522" t="s">
        <v>867</v>
      </c>
      <c r="P522" t="str">
        <f>_xlfn.CONCAT(Table326[[#This Row],[Equipamento]],Table326[[#This Row],[attribute_name]])</f>
        <v>FRADE-CAE-2340/2345 (LP/IP Compressor Trem 2)Deslocamento Axial - Compressor (1)|HiHi</v>
      </c>
      <c r="Q522" s="33">
        <v>0.5</v>
      </c>
      <c r="R522" s="33" t="s">
        <v>13</v>
      </c>
      <c r="S522">
        <v>1</v>
      </c>
      <c r="T522" s="33" t="s">
        <v>736</v>
      </c>
      <c r="U522" s="33"/>
      <c r="V522" t="str">
        <f t="shared" si="8"/>
        <v>subattribute</v>
      </c>
      <c r="W522" t="str">
        <f>TRIM(INDEX(_xlfn.TEXTSPLIT(Table326[[#This Row],[attribute_name PT (rascunho)]],"|"), 1,1))</f>
        <v>Deslocamento Axial - Compressor (1)</v>
      </c>
      <c r="X522" t="str">
        <f>IFERROR(TRIM(INDEX(_xlfn.TEXTSPLIT(Table326[[#This Row],[attribute_name]],"|"), 1,2)), "")</f>
        <v>HiHi</v>
      </c>
      <c r="Y522" t="b" cm="1">
        <f t="array" ref="Y522">IF(ISERROR(IF(Table326[[#This Row],[type]]="subattribute", VLOOKUP(Table326[[#This Row],[Template]]&amp;Table326[[#This Row],[parent_attribute]],_xlfn._xlws.FILTER(Table326[[#All],[concat]], Table326[[#All],[type]]="attribute"),1, FALSE), TRUE)), FALSE, TRUE)</f>
        <v>1</v>
      </c>
    </row>
    <row r="523" spans="1:25" ht="14.4" hidden="1" customHeight="1">
      <c r="A523" t="str">
        <f>Table326[[#This Row],[Template]]&amp;Table326[[#This Row],[parent_attribute]]</f>
        <v>Compressor Centrífugo BásicoDeslocamento Axial - Compressor (1)</v>
      </c>
      <c r="B523" t="s">
        <v>2904</v>
      </c>
      <c r="C523" s="10" t="s">
        <v>2905</v>
      </c>
      <c r="D523" t="s">
        <v>2906</v>
      </c>
      <c r="E523" t="s">
        <v>2907</v>
      </c>
      <c r="F523" s="9" t="s">
        <v>2875</v>
      </c>
      <c r="I523" t="s">
        <v>1174</v>
      </c>
      <c r="J523" t="s">
        <v>1170</v>
      </c>
      <c r="K523" t="str">
        <f>VLOOKUP(Table326[[#This Row],[attribute_name EN2]],'Tradução Atributos'!$A$1:$B$67,2,0)</f>
        <v>Deslocamento Axial - Compressor (1)</v>
      </c>
      <c r="L523" t="s">
        <v>2928</v>
      </c>
      <c r="M523" t="s">
        <v>2931</v>
      </c>
      <c r="N523" t="s">
        <v>869</v>
      </c>
      <c r="O523" t="s">
        <v>869</v>
      </c>
      <c r="P523" t="str">
        <f>_xlfn.CONCAT(Table326[[#This Row],[Equipamento]],Table326[[#This Row],[attribute_name]])</f>
        <v>FRADE-CAE-2340/2345 (LP/IP Compressor Trem 2)Deslocamento Axial - Compressor (1)|Lo</v>
      </c>
      <c r="Q523" s="33">
        <v>-0.4</v>
      </c>
      <c r="R523" s="52" t="s">
        <v>13</v>
      </c>
      <c r="S523">
        <v>1</v>
      </c>
      <c r="T523" s="52" t="s">
        <v>736</v>
      </c>
      <c r="U523" s="83"/>
      <c r="V523" t="str">
        <f t="shared" si="8"/>
        <v>subattribute</v>
      </c>
      <c r="W523" t="str">
        <f>TRIM(INDEX(_xlfn.TEXTSPLIT(Table326[[#This Row],[attribute_name PT (rascunho)]],"|"), 1,1))</f>
        <v>Deslocamento Axial - Compressor (1)</v>
      </c>
      <c r="X523" t="str">
        <f>IFERROR(TRIM(INDEX(_xlfn.TEXTSPLIT(Table326[[#This Row],[attribute_name]],"|"), 1,2)), "")</f>
        <v>Lo</v>
      </c>
      <c r="Y523" t="b" cm="1">
        <f t="array" ref="Y523">IF(ISERROR(IF(Table326[[#This Row],[type]]="subattribute", VLOOKUP(Table326[[#This Row],[Template]]&amp;Table326[[#This Row],[parent_attribute]],_xlfn._xlws.FILTER(Table326[[#All],[concat]], Table326[[#All],[type]]="attribute"),1, FALSE), TRUE)), FALSE, TRUE)</f>
        <v>1</v>
      </c>
    </row>
    <row r="524" spans="1:25" ht="14.4" hidden="1" customHeight="1">
      <c r="A524" t="str">
        <f>Table326[[#This Row],[Template]]&amp;Table326[[#This Row],[parent_attribute]]</f>
        <v>Compressor Centrífugo BásicoDeslocamento Axial - Compressor (1)</v>
      </c>
      <c r="B524" t="s">
        <v>2904</v>
      </c>
      <c r="C524" s="10" t="s">
        <v>2905</v>
      </c>
      <c r="D524" t="s">
        <v>2906</v>
      </c>
      <c r="E524" t="s">
        <v>2907</v>
      </c>
      <c r="F524" s="9" t="s">
        <v>2875</v>
      </c>
      <c r="I524" t="s">
        <v>1175</v>
      </c>
      <c r="J524" t="s">
        <v>1170</v>
      </c>
      <c r="K524" t="str">
        <f>VLOOKUP(Table326[[#This Row],[attribute_name EN2]],'Tradução Atributos'!$A$1:$B$67,2,0)</f>
        <v>Deslocamento Axial - Compressor (1)</v>
      </c>
      <c r="L524" t="s">
        <v>2928</v>
      </c>
      <c r="M524" t="s">
        <v>2932</v>
      </c>
      <c r="N524" t="s">
        <v>2944</v>
      </c>
      <c r="O524" t="s">
        <v>2944</v>
      </c>
      <c r="P524" t="str">
        <f>_xlfn.CONCAT(Table326[[#This Row],[Equipamento]],Table326[[#This Row],[attribute_name]])</f>
        <v>FRADE-CAE-2340/2345 (LP/IP Compressor Trem 2)Deslocamento Axial - Compressor (1)|LoLo</v>
      </c>
      <c r="Q524" s="33">
        <v>-0.5</v>
      </c>
      <c r="R524" s="33" t="s">
        <v>13</v>
      </c>
      <c r="S524">
        <v>1</v>
      </c>
      <c r="T524" s="33" t="s">
        <v>736</v>
      </c>
      <c r="U524" s="10"/>
      <c r="V524" t="str">
        <f t="shared" si="8"/>
        <v>subattribute</v>
      </c>
      <c r="W524" t="str">
        <f>TRIM(INDEX(_xlfn.TEXTSPLIT(Table326[[#This Row],[attribute_name PT (rascunho)]],"|"), 1,1))</f>
        <v>Deslocamento Axial - Compressor (1)</v>
      </c>
      <c r="X524" t="str">
        <f>IFERROR(TRIM(INDEX(_xlfn.TEXTSPLIT(Table326[[#This Row],[attribute_name]],"|"), 1,2)), "")</f>
        <v>LoLo</v>
      </c>
      <c r="Y524" t="b" cm="1">
        <f t="array" ref="Y524">IF(ISERROR(IF(Table326[[#This Row],[type]]="subattribute", VLOOKUP(Table326[[#This Row],[Template]]&amp;Table326[[#This Row],[parent_attribute]],_xlfn._xlws.FILTER(Table326[[#All],[concat]], Table326[[#All],[type]]="attribute"),1, FALSE), TRUE)), FALSE, TRUE)</f>
        <v>1</v>
      </c>
    </row>
    <row r="525" spans="1:25" ht="14.4" hidden="1" customHeight="1">
      <c r="A525" t="str">
        <f>Table326[[#This Row],[Template]]&amp;Table326[[#This Row],[parent_attribute]]</f>
        <v>Compressor Centrífugo BásicoDeslocamento Axial - Compressor (1)</v>
      </c>
      <c r="B525" t="s">
        <v>2904</v>
      </c>
      <c r="C525" s="10" t="s">
        <v>2905</v>
      </c>
      <c r="D525" t="s">
        <v>2906</v>
      </c>
      <c r="E525" t="s">
        <v>2907</v>
      </c>
      <c r="F525" s="9" t="s">
        <v>2875</v>
      </c>
      <c r="I525" t="s">
        <v>1176</v>
      </c>
      <c r="J525" t="s">
        <v>1170</v>
      </c>
      <c r="K525" t="str">
        <f>VLOOKUP(Table326[[#This Row],[attribute_name EN2]],'Tradução Atributos'!$A$1:$B$67,2,0)</f>
        <v>Deslocamento Axial - Compressor (1)</v>
      </c>
      <c r="L525" t="s">
        <v>2928</v>
      </c>
      <c r="M525" t="s">
        <v>2934</v>
      </c>
      <c r="N525" t="s">
        <v>871</v>
      </c>
      <c r="O525" t="s">
        <v>2945</v>
      </c>
      <c r="P525" t="str">
        <f>_xlfn.CONCAT(Table326[[#This Row],[Equipamento]],Table326[[#This Row],[attribute_name]])</f>
        <v>FRADE-CAE-2340/2345 (LP/IP Compressor Trem 2)Deslocamento Axial - Compressor (1)|Pre-alarm Hi</v>
      </c>
      <c r="Q525" s="10">
        <v>0.36</v>
      </c>
      <c r="R525" s="52" t="s">
        <v>13</v>
      </c>
      <c r="S525">
        <v>1</v>
      </c>
      <c r="T525" s="52" t="s">
        <v>736</v>
      </c>
      <c r="U525" s="83"/>
      <c r="V525" t="str">
        <f t="shared" si="8"/>
        <v>subattribute</v>
      </c>
      <c r="W525" t="str">
        <f>TRIM(INDEX(_xlfn.TEXTSPLIT(Table326[[#This Row],[attribute_name PT (rascunho)]],"|"), 1,1))</f>
        <v>Deslocamento Axial - Compressor (1)</v>
      </c>
      <c r="X525" t="str">
        <f>IFERROR(TRIM(INDEX(_xlfn.TEXTSPLIT(Table326[[#This Row],[attribute_name]],"|"), 1,2)), "")</f>
        <v>Pre-alarm Hi</v>
      </c>
      <c r="Y525" t="b" cm="1">
        <f t="array" ref="Y525">IF(ISERROR(IF(Table326[[#This Row],[type]]="subattribute", VLOOKUP(Table326[[#This Row],[Template]]&amp;Table326[[#This Row],[parent_attribute]],_xlfn._xlws.FILTER(Table326[[#All],[concat]], Table326[[#All],[type]]="attribute"),1, FALSE), TRUE)), FALSE, TRUE)</f>
        <v>1</v>
      </c>
    </row>
    <row r="526" spans="1:25" ht="13.35" hidden="1" customHeight="1">
      <c r="A526" t="str">
        <f>Table326[[#This Row],[Template]]&amp;Table326[[#This Row],[parent_attribute]]</f>
        <v>Compressor Centrífugo BásicoDeslocamento Axial - Compressor (1)</v>
      </c>
      <c r="B526" t="s">
        <v>2904</v>
      </c>
      <c r="C526" s="10" t="s">
        <v>2905</v>
      </c>
      <c r="D526" t="s">
        <v>2906</v>
      </c>
      <c r="E526" t="s">
        <v>2907</v>
      </c>
      <c r="F526" s="9" t="s">
        <v>2875</v>
      </c>
      <c r="I526" t="s">
        <v>1177</v>
      </c>
      <c r="J526" t="s">
        <v>1170</v>
      </c>
      <c r="K526" t="str">
        <f>VLOOKUP(Table326[[#This Row],[attribute_name EN2]],'Tradução Atributos'!$A$1:$B$67,2,0)</f>
        <v>Deslocamento Axial - Compressor (1)</v>
      </c>
      <c r="L526" t="s">
        <v>2928</v>
      </c>
      <c r="M526" t="s">
        <v>2936</v>
      </c>
      <c r="N526" t="s">
        <v>2946</v>
      </c>
      <c r="O526" t="s">
        <v>2947</v>
      </c>
      <c r="P526" t="str">
        <f>_xlfn.CONCAT(Table326[[#This Row],[Equipamento]],Table326[[#This Row],[attribute_name]])</f>
        <v>FRADE-CAE-2340/2345 (LP/IP Compressor Trem 2)Deslocamento Axial - Compressor (1)|Pre-alarm Lo</v>
      </c>
      <c r="Q526" s="33">
        <v>-0.36</v>
      </c>
      <c r="R526" s="18" t="s">
        <v>13</v>
      </c>
      <c r="S526">
        <v>1</v>
      </c>
      <c r="T526" s="33" t="s">
        <v>736</v>
      </c>
      <c r="U526" s="10"/>
      <c r="V526" t="str">
        <f t="shared" si="8"/>
        <v>subattribute</v>
      </c>
      <c r="W526" t="str">
        <f>TRIM(INDEX(_xlfn.TEXTSPLIT(Table326[[#This Row],[attribute_name PT (rascunho)]],"|"), 1,1))</f>
        <v>Deslocamento Axial - Compressor (1)</v>
      </c>
      <c r="X526" t="str">
        <f>IFERROR(TRIM(INDEX(_xlfn.TEXTSPLIT(Table326[[#This Row],[attribute_name]],"|"), 1,2)), "")</f>
        <v>Pre-alarm Lo</v>
      </c>
      <c r="Y526" t="b" cm="1">
        <f t="array" ref="Y526">IF(ISERROR(IF(Table326[[#This Row],[type]]="subattribute", VLOOKUP(Table326[[#This Row],[Template]]&amp;Table326[[#This Row],[parent_attribute]],_xlfn._xlws.FILTER(Table326[[#All],[concat]], Table326[[#All],[type]]="attribute"),1, FALSE), TRUE)), FALSE, TRUE)</f>
        <v>1</v>
      </c>
    </row>
    <row r="527" spans="1:25" ht="14.4" hidden="1" customHeight="1">
      <c r="A527" t="str">
        <f>Table326[[#This Row],[Template]]&amp;Table326[[#This Row],[parent_attribute]]</f>
        <v>Compressor Centrífugo BásicoDeslocamento Axial - Compressor (2)</v>
      </c>
      <c r="B527" t="s">
        <v>2904</v>
      </c>
      <c r="C527" s="10" t="s">
        <v>2905</v>
      </c>
      <c r="D527" t="s">
        <v>2906</v>
      </c>
      <c r="E527" t="s">
        <v>2907</v>
      </c>
      <c r="F527" s="9" t="s">
        <v>2875</v>
      </c>
      <c r="I527" t="s">
        <v>1178</v>
      </c>
      <c r="J527" t="s">
        <v>1178</v>
      </c>
      <c r="K527" t="str">
        <f>VLOOKUP(Table326[[#This Row],[attribute_name EN2]],'Tradução Atributos'!$A$1:$B$67,2,0)</f>
        <v>Deslocamento Axial - Compressor (2)</v>
      </c>
      <c r="N527" t="s">
        <v>2948</v>
      </c>
      <c r="O527" t="s">
        <v>2948</v>
      </c>
      <c r="P527" t="str">
        <f>_xlfn.CONCAT(Table326[[#This Row],[Equipamento]],Table326[[#This Row],[attribute_name]])</f>
        <v>FRADE-CAE-2340/2345 (LP/IP Compressor Trem 2)Deslocamento Axial - Compressor (2)</v>
      </c>
      <c r="Q527" s="33" t="s">
        <v>3227</v>
      </c>
      <c r="R527" s="88" t="s">
        <v>13</v>
      </c>
      <c r="S527">
        <v>1</v>
      </c>
      <c r="T527" s="52" t="s">
        <v>439</v>
      </c>
      <c r="U527" s="10" t="s">
        <v>440</v>
      </c>
      <c r="V527" t="str">
        <f t="shared" si="8"/>
        <v>attribute</v>
      </c>
      <c r="W527" t="str">
        <f>TRIM(INDEX(_xlfn.TEXTSPLIT(Table326[[#This Row],[attribute_name PT (rascunho)]],"|"), 1,1))</f>
        <v>Deslocamento Axial - Compressor (2)</v>
      </c>
      <c r="X527" t="str">
        <f>IFERROR(TRIM(INDEX(_xlfn.TEXTSPLIT(Table326[[#This Row],[attribute_name]],"|"), 1,2)), "")</f>
        <v/>
      </c>
      <c r="Y527" t="b" cm="1">
        <f t="array" ref="Y527">IF(ISERROR(IF(Table326[[#This Row],[type]]="subattribute", VLOOKUP(Table326[[#This Row],[Template]]&amp;Table326[[#This Row],[parent_attribute]],_xlfn._xlws.FILTER(Table326[[#All],[concat]], Table326[[#All],[type]]="attribute"),1, FALSE), TRUE)), FALSE, TRUE)</f>
        <v>1</v>
      </c>
    </row>
    <row r="528" spans="1:25" ht="13.35" hidden="1" customHeight="1">
      <c r="A528" t="str">
        <f>Table326[[#This Row],[Template]]&amp;Table326[[#This Row],[parent_attribute]]</f>
        <v>Compressor Centrífugo BásicoDeslocamento Axial - Compressor (2)</v>
      </c>
      <c r="B528" t="s">
        <v>2904</v>
      </c>
      <c r="C528" s="10" t="s">
        <v>2905</v>
      </c>
      <c r="D528" t="s">
        <v>2906</v>
      </c>
      <c r="E528" t="s">
        <v>2907</v>
      </c>
      <c r="F528" s="9" t="s">
        <v>2875</v>
      </c>
      <c r="I528" t="s">
        <v>1180</v>
      </c>
      <c r="J528" t="s">
        <v>1178</v>
      </c>
      <c r="K528" t="str">
        <f>VLOOKUP(Table326[[#This Row],[attribute_name EN2]],'Tradução Atributos'!$A$1:$B$67,2,0)</f>
        <v>Deslocamento Axial - Compressor (2)</v>
      </c>
      <c r="L528" t="s">
        <v>2928</v>
      </c>
      <c r="M528" t="s">
        <v>2929</v>
      </c>
      <c r="N528" t="s">
        <v>873</v>
      </c>
      <c r="O528" t="s">
        <v>873</v>
      </c>
      <c r="P528" t="str">
        <f>_xlfn.CONCAT(Table326[[#This Row],[Equipamento]],Table326[[#This Row],[attribute_name]])</f>
        <v>FRADE-CAE-2340/2345 (LP/IP Compressor Trem 2)Deslocamento Axial - Compressor (2)|Hi</v>
      </c>
      <c r="Q528" s="33">
        <v>0.4</v>
      </c>
      <c r="R528" s="18" t="s">
        <v>13</v>
      </c>
      <c r="S528">
        <v>1</v>
      </c>
      <c r="T528" s="33" t="s">
        <v>736</v>
      </c>
      <c r="U528" s="10"/>
      <c r="V528" t="str">
        <f t="shared" si="8"/>
        <v>subattribute</v>
      </c>
      <c r="W528" t="str">
        <f>TRIM(INDEX(_xlfn.TEXTSPLIT(Table326[[#This Row],[attribute_name PT (rascunho)]],"|"), 1,1))</f>
        <v>Deslocamento Axial - Compressor (2)</v>
      </c>
      <c r="X528" t="str">
        <f>IFERROR(TRIM(INDEX(_xlfn.TEXTSPLIT(Table326[[#This Row],[attribute_name]],"|"), 1,2)), "")</f>
        <v>Hi</v>
      </c>
      <c r="Y528" t="b" cm="1">
        <f t="array" ref="Y528">IF(ISERROR(IF(Table326[[#This Row],[type]]="subattribute", VLOOKUP(Table326[[#This Row],[Template]]&amp;Table326[[#This Row],[parent_attribute]],_xlfn._xlws.FILTER(Table326[[#All],[concat]], Table326[[#All],[type]]="attribute"),1, FALSE), TRUE)), FALSE, TRUE)</f>
        <v>1</v>
      </c>
    </row>
    <row r="529" spans="1:25" ht="14.4" hidden="1" customHeight="1">
      <c r="A529" t="str">
        <f>Table326[[#This Row],[Template]]&amp;Table326[[#This Row],[parent_attribute]]</f>
        <v>Compressor Centrífugo BásicoDeslocamento Axial - Compressor (2)</v>
      </c>
      <c r="B529" t="s">
        <v>2904</v>
      </c>
      <c r="C529" s="10" t="s">
        <v>2905</v>
      </c>
      <c r="D529" t="s">
        <v>2906</v>
      </c>
      <c r="E529" t="s">
        <v>2907</v>
      </c>
      <c r="F529" s="9" t="s">
        <v>2875</v>
      </c>
      <c r="I529" t="s">
        <v>1181</v>
      </c>
      <c r="J529" t="s">
        <v>1178</v>
      </c>
      <c r="K529" t="str">
        <f>VLOOKUP(Table326[[#This Row],[attribute_name EN2]],'Tradução Atributos'!$A$1:$B$67,2,0)</f>
        <v>Deslocamento Axial - Compressor (2)</v>
      </c>
      <c r="L529" t="s">
        <v>2928</v>
      </c>
      <c r="M529" t="s">
        <v>2930</v>
      </c>
      <c r="N529" t="s">
        <v>875</v>
      </c>
      <c r="O529" t="s">
        <v>875</v>
      </c>
      <c r="P529" t="str">
        <f>_xlfn.CONCAT(Table326[[#This Row],[Equipamento]],Table326[[#This Row],[attribute_name]])</f>
        <v>FRADE-CAE-2340/2345 (LP/IP Compressor Trem 2)Deslocamento Axial - Compressor (2)|HiHi</v>
      </c>
      <c r="Q529" s="10">
        <v>0.5</v>
      </c>
      <c r="R529" s="88" t="s">
        <v>13</v>
      </c>
      <c r="S529">
        <v>1</v>
      </c>
      <c r="T529" s="52" t="s">
        <v>736</v>
      </c>
      <c r="U529" s="83"/>
      <c r="V529" t="str">
        <f t="shared" si="8"/>
        <v>subattribute</v>
      </c>
      <c r="W529" t="str">
        <f>TRIM(INDEX(_xlfn.TEXTSPLIT(Table326[[#This Row],[attribute_name PT (rascunho)]],"|"), 1,1))</f>
        <v>Deslocamento Axial - Compressor (2)</v>
      </c>
      <c r="X529" t="str">
        <f>IFERROR(TRIM(INDEX(_xlfn.TEXTSPLIT(Table326[[#This Row],[attribute_name]],"|"), 1,2)), "")</f>
        <v>HiHi</v>
      </c>
      <c r="Y529" t="b" cm="1">
        <f t="array" ref="Y529">IF(ISERROR(IF(Table326[[#This Row],[type]]="subattribute", VLOOKUP(Table326[[#This Row],[Template]]&amp;Table326[[#This Row],[parent_attribute]],_xlfn._xlws.FILTER(Table326[[#All],[concat]], Table326[[#All],[type]]="attribute"),1, FALSE), TRUE)), FALSE, TRUE)</f>
        <v>1</v>
      </c>
    </row>
    <row r="530" spans="1:25" ht="14.4" hidden="1" customHeight="1">
      <c r="A530" t="str">
        <f>Table326[[#This Row],[Template]]&amp;Table326[[#This Row],[parent_attribute]]</f>
        <v>Compressor Centrífugo BásicoDeslocamento Axial - Compressor (2)</v>
      </c>
      <c r="B530" t="s">
        <v>2904</v>
      </c>
      <c r="C530" s="10" t="s">
        <v>2905</v>
      </c>
      <c r="D530" t="s">
        <v>2906</v>
      </c>
      <c r="E530" t="s">
        <v>2907</v>
      </c>
      <c r="F530" s="9" t="s">
        <v>2875</v>
      </c>
      <c r="I530" t="s">
        <v>1182</v>
      </c>
      <c r="J530" t="s">
        <v>1178</v>
      </c>
      <c r="K530" t="str">
        <f>VLOOKUP(Table326[[#This Row],[attribute_name EN2]],'Tradução Atributos'!$A$1:$B$67,2,0)</f>
        <v>Deslocamento Axial - Compressor (2)</v>
      </c>
      <c r="L530" t="s">
        <v>2928</v>
      </c>
      <c r="M530" t="s">
        <v>2931</v>
      </c>
      <c r="N530" t="s">
        <v>877</v>
      </c>
      <c r="O530" t="s">
        <v>877</v>
      </c>
      <c r="P530" t="str">
        <f>_xlfn.CONCAT(Table326[[#This Row],[Equipamento]],Table326[[#This Row],[attribute_name]])</f>
        <v>FRADE-CAE-2340/2345 (LP/IP Compressor Trem 2)Deslocamento Axial - Compressor (2)|Lo</v>
      </c>
      <c r="Q530" s="33">
        <v>-0.4</v>
      </c>
      <c r="R530" s="18" t="s">
        <v>13</v>
      </c>
      <c r="S530">
        <v>1</v>
      </c>
      <c r="T530" s="33" t="s">
        <v>736</v>
      </c>
      <c r="U530" s="10"/>
      <c r="V530" t="str">
        <f t="shared" si="8"/>
        <v>subattribute</v>
      </c>
      <c r="W530" t="str">
        <f>TRIM(INDEX(_xlfn.TEXTSPLIT(Table326[[#This Row],[attribute_name PT (rascunho)]],"|"), 1,1))</f>
        <v>Deslocamento Axial - Compressor (2)</v>
      </c>
      <c r="X530" t="str">
        <f>IFERROR(TRIM(INDEX(_xlfn.TEXTSPLIT(Table326[[#This Row],[attribute_name]],"|"), 1,2)), "")</f>
        <v>Lo</v>
      </c>
      <c r="Y530" t="b" cm="1">
        <f t="array" ref="Y530">IF(ISERROR(IF(Table326[[#This Row],[type]]="subattribute", VLOOKUP(Table326[[#This Row],[Template]]&amp;Table326[[#This Row],[parent_attribute]],_xlfn._xlws.FILTER(Table326[[#All],[concat]], Table326[[#All],[type]]="attribute"),1, FALSE), TRUE)), FALSE, TRUE)</f>
        <v>1</v>
      </c>
    </row>
    <row r="531" spans="1:25" ht="14.4" hidden="1" customHeight="1">
      <c r="A531" t="str">
        <f>Table326[[#This Row],[Template]]&amp;Table326[[#This Row],[parent_attribute]]</f>
        <v>Compressor Centrífugo BásicoDeslocamento Axial - Compressor (2)</v>
      </c>
      <c r="B531" t="s">
        <v>2904</v>
      </c>
      <c r="C531" s="10" t="s">
        <v>2905</v>
      </c>
      <c r="D531" t="s">
        <v>2906</v>
      </c>
      <c r="E531" t="s">
        <v>2907</v>
      </c>
      <c r="F531" s="9" t="s">
        <v>2875</v>
      </c>
      <c r="I531" t="s">
        <v>1183</v>
      </c>
      <c r="J531" t="s">
        <v>1178</v>
      </c>
      <c r="K531" t="str">
        <f>VLOOKUP(Table326[[#This Row],[attribute_name EN2]],'Tradução Atributos'!$A$1:$B$67,2,0)</f>
        <v>Deslocamento Axial - Compressor (2)</v>
      </c>
      <c r="L531" t="s">
        <v>2928</v>
      </c>
      <c r="M531" t="s">
        <v>2932</v>
      </c>
      <c r="N531" t="s">
        <v>2949</v>
      </c>
      <c r="O531" t="s">
        <v>2949</v>
      </c>
      <c r="P531" t="str">
        <f>_xlfn.CONCAT(Table326[[#This Row],[Equipamento]],Table326[[#This Row],[attribute_name]])</f>
        <v>FRADE-CAE-2340/2345 (LP/IP Compressor Trem 2)Deslocamento Axial - Compressor (2)|LoLo</v>
      </c>
      <c r="Q531" s="33">
        <v>-0.5</v>
      </c>
      <c r="R531" s="88" t="s">
        <v>13</v>
      </c>
      <c r="S531">
        <v>1</v>
      </c>
      <c r="T531" s="52" t="s">
        <v>736</v>
      </c>
      <c r="U531" s="83"/>
      <c r="V531" t="str">
        <f t="shared" si="8"/>
        <v>subattribute</v>
      </c>
      <c r="W531" t="str">
        <f>TRIM(INDEX(_xlfn.TEXTSPLIT(Table326[[#This Row],[attribute_name PT (rascunho)]],"|"), 1,1))</f>
        <v>Deslocamento Axial - Compressor (2)</v>
      </c>
      <c r="X531" t="str">
        <f>IFERROR(TRIM(INDEX(_xlfn.TEXTSPLIT(Table326[[#This Row],[attribute_name]],"|"), 1,2)), "")</f>
        <v>LoLo</v>
      </c>
      <c r="Y531" t="b" cm="1">
        <f t="array" ref="Y531">IF(ISERROR(IF(Table326[[#This Row],[type]]="subattribute", VLOOKUP(Table326[[#This Row],[Template]]&amp;Table326[[#This Row],[parent_attribute]],_xlfn._xlws.FILTER(Table326[[#All],[concat]], Table326[[#All],[type]]="attribute"),1, FALSE), TRUE)), FALSE, TRUE)</f>
        <v>1</v>
      </c>
    </row>
    <row r="532" spans="1:25" ht="14.4" hidden="1" customHeight="1">
      <c r="A532" t="str">
        <f>Table326[[#This Row],[Template]]&amp;Table326[[#This Row],[parent_attribute]]</f>
        <v>Compressor Centrífugo BásicoDeslocamento Axial - Compressor (2)</v>
      </c>
      <c r="B532" t="s">
        <v>2904</v>
      </c>
      <c r="C532" s="10" t="s">
        <v>2905</v>
      </c>
      <c r="D532" t="s">
        <v>2906</v>
      </c>
      <c r="E532" t="s">
        <v>2907</v>
      </c>
      <c r="F532" s="9" t="s">
        <v>2875</v>
      </c>
      <c r="I532" t="s">
        <v>1184</v>
      </c>
      <c r="J532" t="s">
        <v>1178</v>
      </c>
      <c r="K532" t="str">
        <f>VLOOKUP(Table326[[#This Row],[attribute_name EN2]],'Tradução Atributos'!$A$1:$B$67,2,0)</f>
        <v>Deslocamento Axial - Compressor (2)</v>
      </c>
      <c r="L532" t="s">
        <v>2928</v>
      </c>
      <c r="M532" t="s">
        <v>2934</v>
      </c>
      <c r="N532" t="s">
        <v>880</v>
      </c>
      <c r="O532" t="s">
        <v>2950</v>
      </c>
      <c r="P532" t="str">
        <f>_xlfn.CONCAT(Table326[[#This Row],[Equipamento]],Table326[[#This Row],[attribute_name]])</f>
        <v>FRADE-CAE-2340/2345 (LP/IP Compressor Trem 2)Deslocamento Axial - Compressor (2)|Pre-alarm Hi</v>
      </c>
      <c r="Q532" s="33">
        <v>0.36</v>
      </c>
      <c r="R532" s="18" t="s">
        <v>13</v>
      </c>
      <c r="S532">
        <v>1</v>
      </c>
      <c r="T532" s="33" t="s">
        <v>736</v>
      </c>
      <c r="U532" s="10"/>
      <c r="V532" t="str">
        <f t="shared" si="8"/>
        <v>subattribute</v>
      </c>
      <c r="W532" t="str">
        <f>TRIM(INDEX(_xlfn.TEXTSPLIT(Table326[[#This Row],[attribute_name PT (rascunho)]],"|"), 1,1))</f>
        <v>Deslocamento Axial - Compressor (2)</v>
      </c>
      <c r="X532" t="str">
        <f>IFERROR(TRIM(INDEX(_xlfn.TEXTSPLIT(Table326[[#This Row],[attribute_name]],"|"), 1,2)), "")</f>
        <v>Pre-alarm Hi</v>
      </c>
      <c r="Y532" t="b" cm="1">
        <f t="array" ref="Y532">IF(ISERROR(IF(Table326[[#This Row],[type]]="subattribute", VLOOKUP(Table326[[#This Row],[Template]]&amp;Table326[[#This Row],[parent_attribute]],_xlfn._xlws.FILTER(Table326[[#All],[concat]], Table326[[#All],[type]]="attribute"),1, FALSE), TRUE)), FALSE, TRUE)</f>
        <v>1</v>
      </c>
    </row>
    <row r="533" spans="1:25" ht="14.4" hidden="1" customHeight="1">
      <c r="A533" t="str">
        <f>Table326[[#This Row],[Template]]&amp;Table326[[#This Row],[parent_attribute]]</f>
        <v>Compressor Centrífugo BásicoDeslocamento Axial - Compressor (2)</v>
      </c>
      <c r="B533" t="s">
        <v>2904</v>
      </c>
      <c r="C533" s="10" t="s">
        <v>2905</v>
      </c>
      <c r="D533" t="s">
        <v>2906</v>
      </c>
      <c r="E533" t="s">
        <v>2907</v>
      </c>
      <c r="F533" s="9" t="s">
        <v>2875</v>
      </c>
      <c r="I533" t="s">
        <v>1185</v>
      </c>
      <c r="J533" t="s">
        <v>1178</v>
      </c>
      <c r="K533" t="str">
        <f>VLOOKUP(Table326[[#This Row],[attribute_name EN2]],'Tradução Atributos'!$A$1:$B$67,2,0)</f>
        <v>Deslocamento Axial - Compressor (2)</v>
      </c>
      <c r="L533" t="s">
        <v>2928</v>
      </c>
      <c r="M533" t="s">
        <v>2936</v>
      </c>
      <c r="N533" t="s">
        <v>2951</v>
      </c>
      <c r="O533" t="s">
        <v>2952</v>
      </c>
      <c r="P533" t="str">
        <f>_xlfn.CONCAT(Table326[[#This Row],[Equipamento]],Table326[[#This Row],[attribute_name]])</f>
        <v>FRADE-CAE-2340/2345 (LP/IP Compressor Trem 2)Deslocamento Axial - Compressor (2)|Pre-alarm Lo</v>
      </c>
      <c r="Q533" s="10">
        <v>-0.36</v>
      </c>
      <c r="R533" s="88" t="s">
        <v>13</v>
      </c>
      <c r="S533">
        <v>1</v>
      </c>
      <c r="T533" s="52" t="s">
        <v>736</v>
      </c>
      <c r="U533" s="83"/>
      <c r="V533" t="str">
        <f t="shared" si="8"/>
        <v>subattribute</v>
      </c>
      <c r="W533" t="str">
        <f>TRIM(INDEX(_xlfn.TEXTSPLIT(Table326[[#This Row],[attribute_name PT (rascunho)]],"|"), 1,1))</f>
        <v>Deslocamento Axial - Compressor (2)</v>
      </c>
      <c r="X533" t="str">
        <f>IFERROR(TRIM(INDEX(_xlfn.TEXTSPLIT(Table326[[#This Row],[attribute_name]],"|"), 1,2)), "")</f>
        <v>Pre-alarm Lo</v>
      </c>
      <c r="Y533" t="b" cm="1">
        <f t="array" ref="Y533">IF(ISERROR(IF(Table326[[#This Row],[type]]="subattribute", VLOOKUP(Table326[[#This Row],[Template]]&amp;Table326[[#This Row],[parent_attribute]],_xlfn._xlws.FILTER(Table326[[#All],[concat]], Table326[[#All],[type]]="attribute"),1, FALSE), TRUE)), FALSE, TRUE)</f>
        <v>1</v>
      </c>
    </row>
    <row r="534" spans="1:25" ht="14.4" hidden="1" customHeight="1">
      <c r="A534" t="str">
        <f>Table326[[#This Row],[Template]]&amp;Table326[[#This Row],[parent_attribute]]</f>
        <v>Compressor Centrífugo BásicoDiferença de Pressão - Filtro de Injeção de Gás de Selagem Primária</v>
      </c>
      <c r="B534" t="s">
        <v>2904</v>
      </c>
      <c r="C534" s="10" t="s">
        <v>2905</v>
      </c>
      <c r="D534" t="s">
        <v>2906</v>
      </c>
      <c r="E534" t="s">
        <v>2907</v>
      </c>
      <c r="F534" s="9" t="s">
        <v>2875</v>
      </c>
      <c r="I534" t="s">
        <v>1287</v>
      </c>
      <c r="J534" t="s">
        <v>1287</v>
      </c>
      <c r="K534" t="str">
        <f>VLOOKUP(Table326[[#This Row],[attribute_name EN2]],'Tradução Atributos'!$A$1:$B$67,2,0)</f>
        <v>Diferença de Pressão - Filtro de Injeção de Gás de Selagem Primária</v>
      </c>
      <c r="N534" t="s">
        <v>2953</v>
      </c>
      <c r="O534" t="s">
        <v>2953</v>
      </c>
      <c r="P534" t="str">
        <f>_xlfn.CONCAT(Table326[[#This Row],[Equipamento]],Table326[[#This Row],[attribute_name]])</f>
        <v>FRADE-CAE-2340/2345 (LP/IP Compressor Trem 2)Diferença de Pressão - Filtro de Injeção de Gás de Selagem Primária</v>
      </c>
      <c r="Q534" s="186" t="s">
        <v>3228</v>
      </c>
      <c r="R534" s="18" t="s">
        <v>194</v>
      </c>
      <c r="S534">
        <v>1</v>
      </c>
      <c r="T534" s="33" t="s">
        <v>451</v>
      </c>
      <c r="U534" s="10" t="s">
        <v>452</v>
      </c>
      <c r="V534" t="str">
        <f t="shared" si="8"/>
        <v>attribute</v>
      </c>
      <c r="W534" t="str">
        <f>TRIM(INDEX(_xlfn.TEXTSPLIT(Table326[[#This Row],[attribute_name PT (rascunho)]],"|"), 1,1))</f>
        <v>Diferença de Pressão - Filtro de Injeção de Gás de Selagem Primária</v>
      </c>
      <c r="X534" t="str">
        <f>IFERROR(TRIM(INDEX(_xlfn.TEXTSPLIT(Table326[[#This Row],[attribute_name]],"|"), 1,2)), "")</f>
        <v/>
      </c>
      <c r="Y534" t="b" cm="1">
        <f t="array" ref="Y534">IF(ISERROR(IF(Table326[[#This Row],[type]]="subattribute", VLOOKUP(Table326[[#This Row],[Template]]&amp;Table326[[#This Row],[parent_attribute]],_xlfn._xlws.FILTER(Table326[[#All],[concat]], Table326[[#All],[type]]="attribute"),1, FALSE), TRUE)), FALSE, TRUE)</f>
        <v>1</v>
      </c>
    </row>
    <row r="535" spans="1:25" ht="14.4" hidden="1" customHeight="1">
      <c r="A535" t="str">
        <f>Table326[[#This Row],[Template]]&amp;Table326[[#This Row],[parent_attribute]]</f>
        <v>Compressor Centrífugo BásicoDiferença de Pressão - Filtro de Injeção de Gás de Selagem Primária</v>
      </c>
      <c r="B535" t="s">
        <v>2904</v>
      </c>
      <c r="C535" s="10" t="s">
        <v>2905</v>
      </c>
      <c r="D535" t="s">
        <v>2906</v>
      </c>
      <c r="E535" t="s">
        <v>2907</v>
      </c>
      <c r="F535" s="9" t="s">
        <v>2875</v>
      </c>
      <c r="I535" t="s">
        <v>1289</v>
      </c>
      <c r="J535" t="s">
        <v>1287</v>
      </c>
      <c r="K535" t="str">
        <f>VLOOKUP(Table326[[#This Row],[attribute_name EN2]],'Tradução Atributos'!$A$1:$B$67,2,0)</f>
        <v>Diferença de Pressão - Filtro de Injeção de Gás de Selagem Primária</v>
      </c>
      <c r="L535" t="s">
        <v>2928</v>
      </c>
      <c r="M535" t="s">
        <v>2929</v>
      </c>
      <c r="N535" t="s">
        <v>898</v>
      </c>
      <c r="O535" t="s">
        <v>898</v>
      </c>
      <c r="P535" t="str">
        <f>_xlfn.CONCAT(Table326[[#This Row],[Equipamento]],Table326[[#This Row],[attribute_name]])</f>
        <v>FRADE-CAE-2340/2345 (LP/IP Compressor Trem 2)Diferença de Pressão - Filtro de Injeção de Gás de Selagem Primária|Hi</v>
      </c>
      <c r="Q535" s="186">
        <v>100</v>
      </c>
      <c r="R535" s="18" t="s">
        <v>194</v>
      </c>
      <c r="S535">
        <v>1</v>
      </c>
      <c r="T535" s="52" t="s">
        <v>736</v>
      </c>
      <c r="U535" s="83"/>
      <c r="V535" t="str">
        <f t="shared" si="8"/>
        <v>subattribute</v>
      </c>
      <c r="W535" t="str">
        <f>TRIM(INDEX(_xlfn.TEXTSPLIT(Table326[[#This Row],[attribute_name PT (rascunho)]],"|"), 1,1))</f>
        <v>Diferença de Pressão - Filtro de Injeção de Gás de Selagem Primária</v>
      </c>
      <c r="X535" t="str">
        <f>IFERROR(TRIM(INDEX(_xlfn.TEXTSPLIT(Table326[[#This Row],[attribute_name]],"|"), 1,2)), "")</f>
        <v>Hi</v>
      </c>
      <c r="Y535" t="b" cm="1">
        <f t="array" ref="Y535">IF(ISERROR(IF(Table326[[#This Row],[type]]="subattribute", VLOOKUP(Table326[[#This Row],[Template]]&amp;Table326[[#This Row],[parent_attribute]],_xlfn._xlws.FILTER(Table326[[#All],[concat]], Table326[[#All],[type]]="attribute"),1, FALSE), TRUE)), FALSE, TRUE)</f>
        <v>1</v>
      </c>
    </row>
    <row r="536" spans="1:25" ht="14.4" hidden="1" customHeight="1">
      <c r="A536" t="str">
        <f>Table326[[#This Row],[Template]]&amp;Table326[[#This Row],[parent_attribute]]</f>
        <v>Compressor Centrífugo BásicoDiferença de Pressão - Filtro de Injeção de Gás de Selagem Primária</v>
      </c>
      <c r="B536" t="s">
        <v>2904</v>
      </c>
      <c r="C536" s="10" t="s">
        <v>2905</v>
      </c>
      <c r="D536" t="s">
        <v>2906</v>
      </c>
      <c r="E536" t="s">
        <v>2907</v>
      </c>
      <c r="F536" s="9" t="s">
        <v>2875</v>
      </c>
      <c r="I536" t="s">
        <v>1290</v>
      </c>
      <c r="J536" t="s">
        <v>1287</v>
      </c>
      <c r="K536" t="str">
        <f>VLOOKUP(Table326[[#This Row],[attribute_name EN2]],'Tradução Atributos'!$A$1:$B$67,2,0)</f>
        <v>Diferença de Pressão - Filtro de Injeção de Gás de Selagem Primária</v>
      </c>
      <c r="L536" t="s">
        <v>2928</v>
      </c>
      <c r="M536" t="s">
        <v>2930</v>
      </c>
      <c r="N536" t="s">
        <v>900</v>
      </c>
      <c r="O536" t="s">
        <v>900</v>
      </c>
      <c r="P536" t="str">
        <f>_xlfn.CONCAT(Table326[[#This Row],[Equipamento]],Table326[[#This Row],[attribute_name]])</f>
        <v>FRADE-CAE-2340/2345 (LP/IP Compressor Trem 2)Diferença de Pressão - Filtro de Injeção de Gás de Selagem Primária|HiHi</v>
      </c>
      <c r="Q536" s="33"/>
      <c r="R536" s="18" t="s">
        <v>194</v>
      </c>
      <c r="S536">
        <v>1</v>
      </c>
      <c r="T536" s="33" t="s">
        <v>736</v>
      </c>
      <c r="U536" s="10"/>
      <c r="V536" t="str">
        <f t="shared" si="8"/>
        <v>subattribute</v>
      </c>
      <c r="W536" t="str">
        <f>TRIM(INDEX(_xlfn.TEXTSPLIT(Table326[[#This Row],[attribute_name PT (rascunho)]],"|"), 1,1))</f>
        <v>Diferença de Pressão - Filtro de Injeção de Gás de Selagem Primária</v>
      </c>
      <c r="X536" t="str">
        <f>IFERROR(TRIM(INDEX(_xlfn.TEXTSPLIT(Table326[[#This Row],[attribute_name]],"|"), 1,2)), "")</f>
        <v>HiHi</v>
      </c>
      <c r="Y536" t="b" cm="1">
        <f t="array" ref="Y536">IF(ISERROR(IF(Table326[[#This Row],[type]]="subattribute", VLOOKUP(Table326[[#This Row],[Template]]&amp;Table326[[#This Row],[parent_attribute]],_xlfn._xlws.FILTER(Table326[[#All],[concat]], Table326[[#All],[type]]="attribute"),1, FALSE), TRUE)), FALSE, TRUE)</f>
        <v>1</v>
      </c>
    </row>
    <row r="537" spans="1:25" ht="14.4" hidden="1" customHeight="1">
      <c r="A537" t="str">
        <f>Table326[[#This Row],[Template]]&amp;Table326[[#This Row],[parent_attribute]]</f>
        <v>Compressor Centrífugo BásicoDiferença de Pressão - Filtro de Injeção de Gás de Selagem Primária</v>
      </c>
      <c r="B537" t="s">
        <v>2904</v>
      </c>
      <c r="C537" s="10" t="s">
        <v>2905</v>
      </c>
      <c r="D537" t="s">
        <v>2906</v>
      </c>
      <c r="E537" t="s">
        <v>2907</v>
      </c>
      <c r="F537" s="9" t="s">
        <v>2875</v>
      </c>
      <c r="I537" t="s">
        <v>1291</v>
      </c>
      <c r="J537" t="s">
        <v>1287</v>
      </c>
      <c r="K537" t="str">
        <f>VLOOKUP(Table326[[#This Row],[attribute_name EN2]],'Tradução Atributos'!$A$1:$B$67,2,0)</f>
        <v>Diferença de Pressão - Filtro de Injeção de Gás de Selagem Primária</v>
      </c>
      <c r="L537" t="s">
        <v>2928</v>
      </c>
      <c r="M537" t="s">
        <v>2931</v>
      </c>
      <c r="N537" t="s">
        <v>902</v>
      </c>
      <c r="O537" t="s">
        <v>902</v>
      </c>
      <c r="P537" t="str">
        <f>_xlfn.CONCAT(Table326[[#This Row],[Equipamento]],Table326[[#This Row],[attribute_name]])</f>
        <v>FRADE-CAE-2340/2345 (LP/IP Compressor Trem 2)Diferença de Pressão - Filtro de Injeção de Gás de Selagem Primária|Lo</v>
      </c>
      <c r="Q537" s="10"/>
      <c r="R537" s="18" t="s">
        <v>194</v>
      </c>
      <c r="S537">
        <v>1</v>
      </c>
      <c r="T537" s="52" t="s">
        <v>736</v>
      </c>
      <c r="U537" s="83"/>
      <c r="V537" t="str">
        <f t="shared" si="8"/>
        <v>subattribute</v>
      </c>
      <c r="W537" t="str">
        <f>TRIM(INDEX(_xlfn.TEXTSPLIT(Table326[[#This Row],[attribute_name PT (rascunho)]],"|"), 1,1))</f>
        <v>Diferença de Pressão - Filtro de Injeção de Gás de Selagem Primária</v>
      </c>
      <c r="X537" t="str">
        <f>IFERROR(TRIM(INDEX(_xlfn.TEXTSPLIT(Table326[[#This Row],[attribute_name]],"|"), 1,2)), "")</f>
        <v>Lo</v>
      </c>
      <c r="Y537" t="b" cm="1">
        <f t="array" ref="Y537">IF(ISERROR(IF(Table326[[#This Row],[type]]="subattribute", VLOOKUP(Table326[[#This Row],[Template]]&amp;Table326[[#This Row],[parent_attribute]],_xlfn._xlws.FILTER(Table326[[#All],[concat]], Table326[[#All],[type]]="attribute"),1, FALSE), TRUE)), FALSE, TRUE)</f>
        <v>1</v>
      </c>
    </row>
    <row r="538" spans="1:25" ht="14.4" hidden="1" customHeight="1">
      <c r="A538" t="str">
        <f>Table326[[#This Row],[Template]]&amp;Table326[[#This Row],[parent_attribute]]</f>
        <v>Compressor Centrífugo BásicoDiferença de Pressão - Filtro de Injeção de Gás de Selagem Primária</v>
      </c>
      <c r="B538" t="s">
        <v>2904</v>
      </c>
      <c r="C538" s="10" t="s">
        <v>2905</v>
      </c>
      <c r="D538" t="s">
        <v>2906</v>
      </c>
      <c r="E538" t="s">
        <v>2907</v>
      </c>
      <c r="F538" s="9" t="s">
        <v>2875</v>
      </c>
      <c r="I538" t="s">
        <v>1292</v>
      </c>
      <c r="J538" t="s">
        <v>1287</v>
      </c>
      <c r="K538" t="str">
        <f>VLOOKUP(Table326[[#This Row],[attribute_name EN2]],'Tradução Atributos'!$A$1:$B$67,2,0)</f>
        <v>Diferença de Pressão - Filtro de Injeção de Gás de Selagem Primária</v>
      </c>
      <c r="L538" t="s">
        <v>2928</v>
      </c>
      <c r="M538" t="s">
        <v>2932</v>
      </c>
      <c r="N538" t="s">
        <v>2954</v>
      </c>
      <c r="O538" t="s">
        <v>2954</v>
      </c>
      <c r="P538" t="str">
        <f>_xlfn.CONCAT(Table326[[#This Row],[Equipamento]],Table326[[#This Row],[attribute_name]])</f>
        <v>FRADE-CAE-2340/2345 (LP/IP Compressor Trem 2)Diferença de Pressão - Filtro de Injeção de Gás de Selagem Primária|LoLo</v>
      </c>
      <c r="Q538" s="33"/>
      <c r="R538" s="18" t="s">
        <v>194</v>
      </c>
      <c r="S538">
        <v>1</v>
      </c>
      <c r="T538" s="33" t="s">
        <v>736</v>
      </c>
      <c r="U538" s="10"/>
      <c r="V538" t="str">
        <f t="shared" si="8"/>
        <v>subattribute</v>
      </c>
      <c r="W538" t="str">
        <f>TRIM(INDEX(_xlfn.TEXTSPLIT(Table326[[#This Row],[attribute_name PT (rascunho)]],"|"), 1,1))</f>
        <v>Diferença de Pressão - Filtro de Injeção de Gás de Selagem Primária</v>
      </c>
      <c r="X538" t="str">
        <f>IFERROR(TRIM(INDEX(_xlfn.TEXTSPLIT(Table326[[#This Row],[attribute_name]],"|"), 1,2)), "")</f>
        <v>LoLo</v>
      </c>
      <c r="Y538" t="b" cm="1">
        <f t="array" ref="Y538">IF(ISERROR(IF(Table326[[#This Row],[type]]="subattribute", VLOOKUP(Table326[[#This Row],[Template]]&amp;Table326[[#This Row],[parent_attribute]],_xlfn._xlws.FILTER(Table326[[#All],[concat]], Table326[[#All],[type]]="attribute"),1, FALSE), TRUE)), FALSE, TRUE)</f>
        <v>1</v>
      </c>
    </row>
    <row r="539" spans="1:25" ht="14.4" hidden="1" customHeight="1">
      <c r="A539" t="str">
        <f>Table326[[#This Row],[Template]]&amp;Table326[[#This Row],[parent_attribute]]</f>
        <v>Compressor Centrífugo BásicoDiferença de Pressão - Filtro de Injeção de Gás de Selagem Primária</v>
      </c>
      <c r="B539" t="s">
        <v>2904</v>
      </c>
      <c r="C539" s="10" t="s">
        <v>2905</v>
      </c>
      <c r="D539" t="s">
        <v>2906</v>
      </c>
      <c r="E539" t="s">
        <v>2907</v>
      </c>
      <c r="F539" s="9" t="s">
        <v>2875</v>
      </c>
      <c r="I539" t="s">
        <v>1293</v>
      </c>
      <c r="J539" t="s">
        <v>1287</v>
      </c>
      <c r="K539" t="str">
        <f>VLOOKUP(Table326[[#This Row],[attribute_name EN2]],'Tradução Atributos'!$A$1:$B$67,2,0)</f>
        <v>Diferença de Pressão - Filtro de Injeção de Gás de Selagem Primária</v>
      </c>
      <c r="L539" t="s">
        <v>2928</v>
      </c>
      <c r="M539" t="s">
        <v>2934</v>
      </c>
      <c r="N539" t="s">
        <v>904</v>
      </c>
      <c r="O539" t="s">
        <v>2955</v>
      </c>
      <c r="P539" t="str">
        <f>_xlfn.CONCAT(Table326[[#This Row],[Equipamento]],Table326[[#This Row],[attribute_name]])</f>
        <v>FRADE-CAE-2340/2345 (LP/IP Compressor Trem 2)Diferença de Pressão - Filtro de Injeção de Gás de Selagem Primária|Pre-alarm Hi</v>
      </c>
      <c r="Q539" s="186">
        <v>90</v>
      </c>
      <c r="R539" s="18" t="s">
        <v>194</v>
      </c>
      <c r="S539">
        <v>1</v>
      </c>
      <c r="T539" s="52" t="s">
        <v>736</v>
      </c>
      <c r="U539" s="83"/>
      <c r="V539" t="str">
        <f t="shared" si="8"/>
        <v>subattribute</v>
      </c>
      <c r="W539" t="str">
        <f>TRIM(INDEX(_xlfn.TEXTSPLIT(Table326[[#This Row],[attribute_name PT (rascunho)]],"|"), 1,1))</f>
        <v>Diferença de Pressão - Filtro de Injeção de Gás de Selagem Primária</v>
      </c>
      <c r="X539" t="str">
        <f>IFERROR(TRIM(INDEX(_xlfn.TEXTSPLIT(Table326[[#This Row],[attribute_name]],"|"), 1,2)), "")</f>
        <v>Pre-alarm Hi</v>
      </c>
      <c r="Y539" t="b" cm="1">
        <f t="array" ref="Y539">IF(ISERROR(IF(Table326[[#This Row],[type]]="subattribute", VLOOKUP(Table326[[#This Row],[Template]]&amp;Table326[[#This Row],[parent_attribute]],_xlfn._xlws.FILTER(Table326[[#All],[concat]], Table326[[#All],[type]]="attribute"),1, FALSE), TRUE)), FALSE, TRUE)</f>
        <v>1</v>
      </c>
    </row>
    <row r="540" spans="1:25" ht="14.4" hidden="1" customHeight="1">
      <c r="A540" t="str">
        <f>Table326[[#This Row],[Template]]&amp;Table326[[#This Row],[parent_attribute]]</f>
        <v>Compressor Centrífugo BásicoDiferença de Pressão - Filtro de Injeção de Gás de Selagem Primária</v>
      </c>
      <c r="B540" t="s">
        <v>2904</v>
      </c>
      <c r="C540" s="10" t="s">
        <v>2905</v>
      </c>
      <c r="D540" t="s">
        <v>2906</v>
      </c>
      <c r="E540" t="s">
        <v>2907</v>
      </c>
      <c r="F540" s="9" t="s">
        <v>2875</v>
      </c>
      <c r="I540" t="s">
        <v>1294</v>
      </c>
      <c r="J540" t="s">
        <v>1287</v>
      </c>
      <c r="K540" t="str">
        <f>VLOOKUP(Table326[[#This Row],[attribute_name EN2]],'Tradução Atributos'!$A$1:$B$67,2,0)</f>
        <v>Diferença de Pressão - Filtro de Injeção de Gás de Selagem Primária</v>
      </c>
      <c r="L540" t="s">
        <v>2928</v>
      </c>
      <c r="M540" t="s">
        <v>2936</v>
      </c>
      <c r="N540" t="s">
        <v>2956</v>
      </c>
      <c r="O540" t="s">
        <v>2957</v>
      </c>
      <c r="P540" t="str">
        <f>_xlfn.CONCAT(Table326[[#This Row],[Equipamento]],Table326[[#This Row],[attribute_name]])</f>
        <v>FRADE-CAE-2340/2345 (LP/IP Compressor Trem 2)Diferença de Pressão - Filtro de Injeção de Gás de Selagem Primária|Pre-alarm Lo</v>
      </c>
      <c r="Q540" s="33"/>
      <c r="R540" s="18" t="s">
        <v>194</v>
      </c>
      <c r="S540">
        <v>1</v>
      </c>
      <c r="T540" s="33" t="s">
        <v>736</v>
      </c>
      <c r="U540" s="10"/>
      <c r="V540" t="str">
        <f t="shared" si="8"/>
        <v>subattribute</v>
      </c>
      <c r="W540" t="str">
        <f>TRIM(INDEX(_xlfn.TEXTSPLIT(Table326[[#This Row],[attribute_name PT (rascunho)]],"|"), 1,1))</f>
        <v>Diferença de Pressão - Filtro de Injeção de Gás de Selagem Primária</v>
      </c>
      <c r="X540" t="str">
        <f>IFERROR(TRIM(INDEX(_xlfn.TEXTSPLIT(Table326[[#This Row],[attribute_name]],"|"), 1,2)), "")</f>
        <v>Pre-alarm Lo</v>
      </c>
      <c r="Y540" t="b" cm="1">
        <f t="array" ref="Y540">IF(ISERROR(IF(Table326[[#This Row],[type]]="subattribute", VLOOKUP(Table326[[#This Row],[Template]]&amp;Table326[[#This Row],[parent_attribute]],_xlfn._xlws.FILTER(Table326[[#All],[concat]], Table326[[#All],[type]]="attribute"),1, FALSE), TRUE)), FALSE, TRUE)</f>
        <v>1</v>
      </c>
    </row>
    <row r="541" spans="1:25" ht="14.4" hidden="1">
      <c r="A541" t="str">
        <f>Table326[[#This Row],[Template]]&amp;Table326[[#This Row],[parent_attribute]]</f>
        <v>Compressor Centrífugo BásicoDiferença de Pressão - Filtro de Óleo Lubrificante</v>
      </c>
      <c r="B541" t="s">
        <v>2904</v>
      </c>
      <c r="C541" s="10" t="s">
        <v>2905</v>
      </c>
      <c r="D541" t="s">
        <v>2906</v>
      </c>
      <c r="E541" t="s">
        <v>2907</v>
      </c>
      <c r="F541" s="9" t="s">
        <v>2875</v>
      </c>
      <c r="I541" t="s">
        <v>739</v>
      </c>
      <c r="J541" t="s">
        <v>739</v>
      </c>
      <c r="K541" t="str">
        <f>VLOOKUP(Table326[[#This Row],[attribute_name EN2]],'Tradução Atributos'!$A$1:$B$67,2,0)</f>
        <v>Diferença de Pressão - Filtro de Óleo Lubrificante</v>
      </c>
      <c r="N541" t="s">
        <v>2958</v>
      </c>
      <c r="O541" t="s">
        <v>2958</v>
      </c>
      <c r="P541" t="str">
        <f>_xlfn.CONCAT(Table326[[#This Row],[Equipamento]],Table326[[#This Row],[attribute_name]])</f>
        <v>FRADE-CAE-2340/2345 (LP/IP Compressor Trem 2)Diferença de Pressão - Filtro de Óleo Lubrificante</v>
      </c>
      <c r="Q541" s="185" t="s">
        <v>3229</v>
      </c>
      <c r="R541" s="18" t="s">
        <v>194</v>
      </c>
      <c r="S541">
        <v>1</v>
      </c>
      <c r="T541" s="33" t="s">
        <v>461</v>
      </c>
      <c r="U541" s="83" t="s">
        <v>462</v>
      </c>
      <c r="V541" t="str">
        <f t="shared" si="8"/>
        <v>attribute</v>
      </c>
      <c r="W541" t="str">
        <f>TRIM(INDEX(_xlfn.TEXTSPLIT(Table326[[#This Row],[attribute_name PT (rascunho)]],"|"), 1,1))</f>
        <v>Diferença de Pressão - Filtro de Óleo Lubrificante</v>
      </c>
      <c r="X541" t="str">
        <f>IFERROR(TRIM(INDEX(_xlfn.TEXTSPLIT(Table326[[#This Row],[attribute_name]],"|"), 1,2)), "")</f>
        <v/>
      </c>
      <c r="Y541" t="b" cm="1">
        <f t="array" ref="Y541">IF(ISERROR(IF(Table326[[#This Row],[type]]="subattribute", VLOOKUP(Table326[[#This Row],[Template]]&amp;Table326[[#This Row],[parent_attribute]],_xlfn._xlws.FILTER(Table326[[#All],[concat]], Table326[[#All],[type]]="attribute"),1, FALSE), TRUE)), FALSE, TRUE)</f>
        <v>1</v>
      </c>
    </row>
    <row r="542" spans="1:25" ht="14.4" hidden="1" customHeight="1">
      <c r="A542" t="str">
        <f>Table326[[#This Row],[Template]]&amp;Table326[[#This Row],[parent_attribute]]</f>
        <v>Compressor Centrífugo BásicoDiferença de Pressão - Filtro de Óleo Lubrificante</v>
      </c>
      <c r="B542" t="s">
        <v>2904</v>
      </c>
      <c r="C542" s="10" t="s">
        <v>2905</v>
      </c>
      <c r="D542" t="s">
        <v>2906</v>
      </c>
      <c r="E542" t="s">
        <v>2907</v>
      </c>
      <c r="F542" s="9" t="s">
        <v>2875</v>
      </c>
      <c r="I542" t="s">
        <v>743</v>
      </c>
      <c r="J542" t="s">
        <v>739</v>
      </c>
      <c r="K542" t="str">
        <f>VLOOKUP(Table326[[#This Row],[attribute_name EN2]],'Tradução Atributos'!$A$1:$B$67,2,0)</f>
        <v>Diferença de Pressão - Filtro de Óleo Lubrificante</v>
      </c>
      <c r="L542" t="s">
        <v>2928</v>
      </c>
      <c r="M542" t="s">
        <v>2929</v>
      </c>
      <c r="N542" t="s">
        <v>2960</v>
      </c>
      <c r="O542" t="s">
        <v>2960</v>
      </c>
      <c r="P542" t="str">
        <f>_xlfn.CONCAT(Table326[[#This Row],[Equipamento]],Table326[[#This Row],[attribute_name]])</f>
        <v>FRADE-CAE-2340/2345 (LP/IP Compressor Trem 2)Diferença de Pressão - Filtro de Óleo Lubrificante|Hi</v>
      </c>
      <c r="Q542" s="186">
        <v>100</v>
      </c>
      <c r="R542" s="18" t="s">
        <v>194</v>
      </c>
      <c r="S542">
        <v>1</v>
      </c>
      <c r="T542" s="33" t="s">
        <v>736</v>
      </c>
      <c r="U542" s="10"/>
      <c r="V542" t="str">
        <f t="shared" si="8"/>
        <v>subattribute</v>
      </c>
      <c r="W542" t="str">
        <f>TRIM(INDEX(_xlfn.TEXTSPLIT(Table326[[#This Row],[attribute_name PT (rascunho)]],"|"), 1,1))</f>
        <v>Diferença de Pressão - Filtro de Óleo Lubrificante</v>
      </c>
      <c r="X542" t="str">
        <f>IFERROR(TRIM(INDEX(_xlfn.TEXTSPLIT(Table326[[#This Row],[attribute_name]],"|"), 1,2)), "")</f>
        <v>Hi</v>
      </c>
      <c r="Y542" t="b" cm="1">
        <f t="array" ref="Y542">IF(ISERROR(IF(Table326[[#This Row],[type]]="subattribute", VLOOKUP(Table326[[#This Row],[Template]]&amp;Table326[[#This Row],[parent_attribute]],_xlfn._xlws.FILTER(Table326[[#All],[concat]], Table326[[#All],[type]]="attribute"),1, FALSE), TRUE)), FALSE, TRUE)</f>
        <v>1</v>
      </c>
    </row>
    <row r="543" spans="1:25" ht="14.4" hidden="1" customHeight="1">
      <c r="A543" t="str">
        <f>Table326[[#This Row],[Template]]&amp;Table326[[#This Row],[parent_attribute]]</f>
        <v>Compressor Centrífugo BásicoDiferença de Pressão - Filtro de Óleo Lubrificante</v>
      </c>
      <c r="B543" t="s">
        <v>2904</v>
      </c>
      <c r="C543" s="10" t="s">
        <v>2905</v>
      </c>
      <c r="D543" t="s">
        <v>2906</v>
      </c>
      <c r="E543" t="s">
        <v>2907</v>
      </c>
      <c r="F543" s="9" t="s">
        <v>2875</v>
      </c>
      <c r="I543" t="s">
        <v>745</v>
      </c>
      <c r="J543" t="s">
        <v>739</v>
      </c>
      <c r="K543" t="str">
        <f>VLOOKUP(Table326[[#This Row],[attribute_name EN2]],'Tradução Atributos'!$A$1:$B$67,2,0)</f>
        <v>Diferença de Pressão - Filtro de Óleo Lubrificante</v>
      </c>
      <c r="L543" t="s">
        <v>2928</v>
      </c>
      <c r="M543" t="s">
        <v>2930</v>
      </c>
      <c r="N543" t="s">
        <v>2961</v>
      </c>
      <c r="O543" t="s">
        <v>2961</v>
      </c>
      <c r="P543" t="str">
        <f>_xlfn.CONCAT(Table326[[#This Row],[Equipamento]],Table326[[#This Row],[attribute_name]])</f>
        <v>FRADE-CAE-2340/2345 (LP/IP Compressor Trem 2)Diferença de Pressão - Filtro de Óleo Lubrificante|HiHi</v>
      </c>
      <c r="Q543" s="33"/>
      <c r="R543" s="18" t="s">
        <v>194</v>
      </c>
      <c r="S543">
        <v>1</v>
      </c>
      <c r="T543" s="52" t="s">
        <v>736</v>
      </c>
      <c r="U543" s="83"/>
      <c r="V543" t="str">
        <f t="shared" si="8"/>
        <v>subattribute</v>
      </c>
      <c r="W543" t="str">
        <f>TRIM(INDEX(_xlfn.TEXTSPLIT(Table326[[#This Row],[attribute_name PT (rascunho)]],"|"), 1,1))</f>
        <v>Diferença de Pressão - Filtro de Óleo Lubrificante</v>
      </c>
      <c r="X543" t="str">
        <f>IFERROR(TRIM(INDEX(_xlfn.TEXTSPLIT(Table326[[#This Row],[attribute_name]],"|"), 1,2)), "")</f>
        <v>HiHi</v>
      </c>
      <c r="Y543" t="b" cm="1">
        <f t="array" ref="Y543">IF(ISERROR(IF(Table326[[#This Row],[type]]="subattribute", VLOOKUP(Table326[[#This Row],[Template]]&amp;Table326[[#This Row],[parent_attribute]],_xlfn._xlws.FILTER(Table326[[#All],[concat]], Table326[[#All],[type]]="attribute"),1, FALSE), TRUE)), FALSE, TRUE)</f>
        <v>1</v>
      </c>
    </row>
    <row r="544" spans="1:25" ht="14.4" hidden="1" customHeight="1">
      <c r="A544" t="str">
        <f>Table326[[#This Row],[Template]]&amp;Table326[[#This Row],[parent_attribute]]</f>
        <v>Compressor Centrífugo BásicoDiferença de Pressão - Filtro de Óleo Lubrificante</v>
      </c>
      <c r="B544" t="s">
        <v>2904</v>
      </c>
      <c r="C544" s="10" t="s">
        <v>2905</v>
      </c>
      <c r="D544" t="s">
        <v>2906</v>
      </c>
      <c r="E544" t="s">
        <v>2907</v>
      </c>
      <c r="F544" s="9" t="s">
        <v>2875</v>
      </c>
      <c r="G544" s="9"/>
      <c r="I544" t="s">
        <v>747</v>
      </c>
      <c r="J544" t="s">
        <v>739</v>
      </c>
      <c r="K544" t="str">
        <f>VLOOKUP(Table326[[#This Row],[attribute_name EN2]],'Tradução Atributos'!$A$1:$B$67,2,0)</f>
        <v>Diferença de Pressão - Filtro de Óleo Lubrificante</v>
      </c>
      <c r="L544" t="s">
        <v>2928</v>
      </c>
      <c r="M544" t="s">
        <v>2934</v>
      </c>
      <c r="N544" t="s">
        <v>2962</v>
      </c>
      <c r="O544" t="s">
        <v>2963</v>
      </c>
      <c r="P544" t="str">
        <f>_xlfn.CONCAT(Table326[[#This Row],[Equipamento]],Table326[[#This Row],[attribute_name]])</f>
        <v>FRADE-CAE-2340/2345 (LP/IP Compressor Trem 2)Diferença de Pressão - Filtro de Óleo Lubrificante|Pre-alarm Hi</v>
      </c>
      <c r="Q544" s="186">
        <v>50</v>
      </c>
      <c r="R544" s="18" t="s">
        <v>194</v>
      </c>
      <c r="S544">
        <v>1</v>
      </c>
      <c r="T544" s="33" t="s">
        <v>736</v>
      </c>
      <c r="U544" s="10"/>
      <c r="V544" t="str">
        <f t="shared" si="8"/>
        <v>subattribute</v>
      </c>
      <c r="W544" t="str">
        <f>TRIM(INDEX(_xlfn.TEXTSPLIT(Table326[[#This Row],[attribute_name PT (rascunho)]],"|"), 1,1))</f>
        <v>Diferença de Pressão - Filtro de Óleo Lubrificante</v>
      </c>
      <c r="X544" t="str">
        <f>IFERROR(TRIM(INDEX(_xlfn.TEXTSPLIT(Table326[[#This Row],[attribute_name]],"|"), 1,2)), "")</f>
        <v>Pre-alarm Hi</v>
      </c>
      <c r="Y544" t="b" cm="1">
        <f t="array" ref="Y544">IF(ISERROR(IF(Table326[[#This Row],[type]]="subattribute", VLOOKUP(Table326[[#This Row],[Template]]&amp;Table326[[#This Row],[parent_attribute]],_xlfn._xlws.FILTER(Table326[[#All],[concat]], Table326[[#All],[type]]="attribute"),1, FALSE), TRUE)), FALSE, TRUE)</f>
        <v>1</v>
      </c>
    </row>
    <row r="545" spans="1:25" ht="14.4" hidden="1" customHeight="1">
      <c r="A545" t="str">
        <f>Table326[[#This Row],[Template]]&amp;Table326[[#This Row],[parent_attribute]]</f>
        <v>Compressor Centrífugo BásicoNível - Tanque de Óleo Lubrificante (1)</v>
      </c>
      <c r="B545" t="s">
        <v>2904</v>
      </c>
      <c r="C545" s="10" t="s">
        <v>2905</v>
      </c>
      <c r="D545" t="s">
        <v>2906</v>
      </c>
      <c r="E545" t="s">
        <v>2907</v>
      </c>
      <c r="F545" s="9" t="s">
        <v>2875</v>
      </c>
      <c r="I545" t="s">
        <v>756</v>
      </c>
      <c r="J545" t="s">
        <v>756</v>
      </c>
      <c r="K545" t="str">
        <f>VLOOKUP(Table326[[#This Row],[attribute_name EN2]],'Tradução Atributos'!$A$1:$B$67,2,0)</f>
        <v>Nível - Tanque de Óleo Lubrificante (1)</v>
      </c>
      <c r="N545" t="s">
        <v>2964</v>
      </c>
      <c r="O545" t="s">
        <v>2964</v>
      </c>
      <c r="P545" t="str">
        <f>_xlfn.CONCAT(Table326[[#This Row],[Equipamento]],Table326[[#This Row],[attribute_name]])</f>
        <v>FRADE-CAE-2340/2345 (LP/IP Compressor Trem 2)Nível - Tanque de Óleo Lubrificante (1)</v>
      </c>
      <c r="Q545" s="183" t="s">
        <v>3230</v>
      </c>
      <c r="R545" s="184" t="s">
        <v>28</v>
      </c>
      <c r="S545">
        <v>1</v>
      </c>
      <c r="T545" s="52" t="s">
        <v>461</v>
      </c>
      <c r="U545" s="83" t="s">
        <v>462</v>
      </c>
      <c r="V545" t="str">
        <f t="shared" si="8"/>
        <v>attribute</v>
      </c>
      <c r="W545" t="str">
        <f>TRIM(INDEX(_xlfn.TEXTSPLIT(Table326[[#This Row],[attribute_name PT (rascunho)]],"|"), 1,1))</f>
        <v>Nível - Tanque de Óleo Lubrificante (1)</v>
      </c>
      <c r="X545" t="str">
        <f>IFERROR(TRIM(INDEX(_xlfn.TEXTSPLIT(Table326[[#This Row],[attribute_name]],"|"), 1,2)), "")</f>
        <v/>
      </c>
      <c r="Y545" t="b" cm="1">
        <f t="array" ref="Y545">IF(ISERROR(IF(Table326[[#This Row],[type]]="subattribute", VLOOKUP(Table326[[#This Row],[Template]]&amp;Table326[[#This Row],[parent_attribute]],_xlfn._xlws.FILTER(Table326[[#All],[concat]], Table326[[#All],[type]]="attribute"),1, FALSE), TRUE)), FALSE, TRUE)</f>
        <v>1</v>
      </c>
    </row>
    <row r="546" spans="1:25" ht="14.4" hidden="1" customHeight="1">
      <c r="A546" t="str">
        <f>Table326[[#This Row],[Template]]&amp;Table326[[#This Row],[parent_attribute]]</f>
        <v>Compressor Centrífugo BásicoNível - Tanque de Óleo Lubrificante (1)</v>
      </c>
      <c r="B546" t="s">
        <v>2904</v>
      </c>
      <c r="C546" s="10" t="s">
        <v>2905</v>
      </c>
      <c r="D546" t="s">
        <v>2906</v>
      </c>
      <c r="E546" t="s">
        <v>2907</v>
      </c>
      <c r="F546" s="9" t="s">
        <v>2875</v>
      </c>
      <c r="I546" t="s">
        <v>759</v>
      </c>
      <c r="J546" t="s">
        <v>756</v>
      </c>
      <c r="K546" t="str">
        <f>VLOOKUP(Table326[[#This Row],[attribute_name EN2]],'Tradução Atributos'!$A$1:$B$67,2,0)</f>
        <v>Nível - Tanque de Óleo Lubrificante (1)</v>
      </c>
      <c r="L546" t="s">
        <v>2928</v>
      </c>
      <c r="M546" t="s">
        <v>2929</v>
      </c>
      <c r="N546" t="s">
        <v>734</v>
      </c>
      <c r="O546" t="s">
        <v>734</v>
      </c>
      <c r="P546" t="str">
        <f>_xlfn.CONCAT(Table326[[#This Row],[Equipamento]],Table326[[#This Row],[attribute_name]])</f>
        <v>FRADE-CAE-2340/2345 (LP/IP Compressor Trem 2)Nível - Tanque de Óleo Lubrificante (1)|Hi</v>
      </c>
      <c r="Q546" s="33"/>
      <c r="R546" s="184" t="s">
        <v>28</v>
      </c>
      <c r="S546">
        <v>1</v>
      </c>
      <c r="T546" s="33" t="s">
        <v>736</v>
      </c>
      <c r="U546" s="10"/>
      <c r="V546" t="str">
        <f t="shared" si="8"/>
        <v>subattribute</v>
      </c>
      <c r="W546" t="str">
        <f>TRIM(INDEX(_xlfn.TEXTSPLIT(Table326[[#This Row],[attribute_name PT (rascunho)]],"|"), 1,1))</f>
        <v>Nível - Tanque de Óleo Lubrificante (1)</v>
      </c>
      <c r="X546" t="str">
        <f>IFERROR(TRIM(INDEX(_xlfn.TEXTSPLIT(Table326[[#This Row],[attribute_name]],"|"), 1,2)), "")</f>
        <v>Hi</v>
      </c>
      <c r="Y546" t="b" cm="1">
        <f t="array" ref="Y546">IF(ISERROR(IF(Table326[[#This Row],[type]]="subattribute", VLOOKUP(Table326[[#This Row],[Template]]&amp;Table326[[#This Row],[parent_attribute]],_xlfn._xlws.FILTER(Table326[[#All],[concat]], Table326[[#All],[type]]="attribute"),1, FALSE), TRUE)), FALSE, TRUE)</f>
        <v>1</v>
      </c>
    </row>
    <row r="547" spans="1:25" ht="14.4" hidden="1" customHeight="1">
      <c r="A547" t="str">
        <f>Table326[[#This Row],[Template]]&amp;Table326[[#This Row],[parent_attribute]]</f>
        <v>Compressor Centrífugo BásicoNível - Tanque de Óleo Lubrificante (1)</v>
      </c>
      <c r="B547" t="s">
        <v>2904</v>
      </c>
      <c r="C547" s="10" t="s">
        <v>2905</v>
      </c>
      <c r="D547" t="s">
        <v>2906</v>
      </c>
      <c r="E547" t="s">
        <v>2907</v>
      </c>
      <c r="F547" s="9" t="s">
        <v>2875</v>
      </c>
      <c r="I547" t="s">
        <v>761</v>
      </c>
      <c r="J547" t="s">
        <v>756</v>
      </c>
      <c r="K547" t="str">
        <f>VLOOKUP(Table326[[#This Row],[attribute_name EN2]],'Tradução Atributos'!$A$1:$B$67,2,0)</f>
        <v>Nível - Tanque de Óleo Lubrificante (1)</v>
      </c>
      <c r="L547" t="s">
        <v>2928</v>
      </c>
      <c r="M547" t="s">
        <v>2930</v>
      </c>
      <c r="N547" t="s">
        <v>737</v>
      </c>
      <c r="O547" t="s">
        <v>737</v>
      </c>
      <c r="P547" t="str">
        <f>_xlfn.CONCAT(Table326[[#This Row],[Equipamento]],Table326[[#This Row],[attribute_name]])</f>
        <v>FRADE-CAE-2340/2345 (LP/IP Compressor Trem 2)Nível - Tanque de Óleo Lubrificante (1)|HiHi</v>
      </c>
      <c r="Q547" s="33"/>
      <c r="R547" s="184" t="s">
        <v>28</v>
      </c>
      <c r="S547">
        <v>1</v>
      </c>
      <c r="T547" s="52" t="s">
        <v>736</v>
      </c>
      <c r="U547" s="83"/>
      <c r="V547" t="str">
        <f t="shared" si="8"/>
        <v>subattribute</v>
      </c>
      <c r="W547" t="str">
        <f>TRIM(INDEX(_xlfn.TEXTSPLIT(Table326[[#This Row],[attribute_name PT (rascunho)]],"|"), 1,1))</f>
        <v>Nível - Tanque de Óleo Lubrificante (1)</v>
      </c>
      <c r="X547" t="str">
        <f>IFERROR(TRIM(INDEX(_xlfn.TEXTSPLIT(Table326[[#This Row],[attribute_name]],"|"), 1,2)), "")</f>
        <v>HiHi</v>
      </c>
      <c r="Y547" t="b" cm="1">
        <f t="array" ref="Y547">IF(ISERROR(IF(Table326[[#This Row],[type]]="subattribute", VLOOKUP(Table326[[#This Row],[Template]]&amp;Table326[[#This Row],[parent_attribute]],_xlfn._xlws.FILTER(Table326[[#All],[concat]], Table326[[#All],[type]]="attribute"),1, FALSE), TRUE)), FALSE, TRUE)</f>
        <v>1</v>
      </c>
    </row>
    <row r="548" spans="1:25" ht="14.4" hidden="1" customHeight="1">
      <c r="A548" t="str">
        <f>Table326[[#This Row],[Template]]&amp;Table326[[#This Row],[parent_attribute]]</f>
        <v>Compressor Centrífugo BásicoNível - Tanque de Óleo Lubrificante (1)</v>
      </c>
      <c r="B548" t="s">
        <v>2904</v>
      </c>
      <c r="C548" s="10" t="s">
        <v>2905</v>
      </c>
      <c r="D548" t="s">
        <v>2906</v>
      </c>
      <c r="E548" t="s">
        <v>2907</v>
      </c>
      <c r="F548" s="9" t="s">
        <v>2875</v>
      </c>
      <c r="I548" t="s">
        <v>763</v>
      </c>
      <c r="J548" t="s">
        <v>756</v>
      </c>
      <c r="K548" t="str">
        <f>VLOOKUP(Table326[[#This Row],[attribute_name EN2]],'Tradução Atributos'!$A$1:$B$67,2,0)</f>
        <v>Nível - Tanque de Óleo Lubrificante (1)</v>
      </c>
      <c r="L548" t="s">
        <v>2928</v>
      </c>
      <c r="M548" t="s">
        <v>2931</v>
      </c>
      <c r="N548" t="s">
        <v>742</v>
      </c>
      <c r="O548" t="s">
        <v>742</v>
      </c>
      <c r="P548" t="str">
        <f>_xlfn.CONCAT(Table326[[#This Row],[Equipamento]],Table326[[#This Row],[attribute_name]])</f>
        <v>FRADE-CAE-2340/2345 (LP/IP Compressor Trem 2)Nível - Tanque de Óleo Lubrificante (1)|Lo</v>
      </c>
      <c r="Q548" s="33"/>
      <c r="R548" s="184" t="s">
        <v>28</v>
      </c>
      <c r="S548">
        <v>1</v>
      </c>
      <c r="T548" s="33" t="s">
        <v>736</v>
      </c>
      <c r="U548" s="10"/>
      <c r="V548" t="str">
        <f t="shared" si="8"/>
        <v>subattribute</v>
      </c>
      <c r="W548" t="str">
        <f>TRIM(INDEX(_xlfn.TEXTSPLIT(Table326[[#This Row],[attribute_name PT (rascunho)]],"|"), 1,1))</f>
        <v>Nível - Tanque de Óleo Lubrificante (1)</v>
      </c>
      <c r="X548" t="str">
        <f>IFERROR(TRIM(INDEX(_xlfn.TEXTSPLIT(Table326[[#This Row],[attribute_name]],"|"), 1,2)), "")</f>
        <v>Lo</v>
      </c>
      <c r="Y548" t="b" cm="1">
        <f t="array" ref="Y548">IF(ISERROR(IF(Table326[[#This Row],[type]]="subattribute", VLOOKUP(Table326[[#This Row],[Template]]&amp;Table326[[#This Row],[parent_attribute]],_xlfn._xlws.FILTER(Table326[[#All],[concat]], Table326[[#All],[type]]="attribute"),1, FALSE), TRUE)), FALSE, TRUE)</f>
        <v>1</v>
      </c>
    </row>
    <row r="549" spans="1:25" ht="14.4" hidden="1" customHeight="1">
      <c r="A549" t="str">
        <f>Table326[[#This Row],[Template]]&amp;Table326[[#This Row],[parent_attribute]]</f>
        <v>Compressor Centrífugo BásicoNível - Tanque de Óleo Lubrificante (1)</v>
      </c>
      <c r="B549" t="s">
        <v>2904</v>
      </c>
      <c r="C549" s="10" t="s">
        <v>2905</v>
      </c>
      <c r="D549" t="s">
        <v>2906</v>
      </c>
      <c r="E549" t="s">
        <v>2907</v>
      </c>
      <c r="F549" s="9" t="s">
        <v>2875</v>
      </c>
      <c r="I549" t="s">
        <v>765</v>
      </c>
      <c r="J549" t="s">
        <v>756</v>
      </c>
      <c r="K549" t="str">
        <f>VLOOKUP(Table326[[#This Row],[attribute_name EN2]],'Tradução Atributos'!$A$1:$B$67,2,0)</f>
        <v>Nível - Tanque de Óleo Lubrificante (1)</v>
      </c>
      <c r="L549" t="s">
        <v>2928</v>
      </c>
      <c r="M549" t="s">
        <v>2932</v>
      </c>
      <c r="N549" t="s">
        <v>2965</v>
      </c>
      <c r="O549" t="s">
        <v>2965</v>
      </c>
      <c r="P549" t="str">
        <f>_xlfn.CONCAT(Table326[[#This Row],[Equipamento]],Table326[[#This Row],[attribute_name]])</f>
        <v>FRADE-CAE-2340/2345 (LP/IP Compressor Trem 2)Nível - Tanque de Óleo Lubrificante (1)|LoLo</v>
      </c>
      <c r="Q549" s="10"/>
      <c r="R549" s="184" t="s">
        <v>28</v>
      </c>
      <c r="S549">
        <v>1</v>
      </c>
      <c r="T549" s="52" t="s">
        <v>736</v>
      </c>
      <c r="U549" s="83"/>
      <c r="V549" t="str">
        <f t="shared" si="8"/>
        <v>subattribute</v>
      </c>
      <c r="W549" t="str">
        <f>TRIM(INDEX(_xlfn.TEXTSPLIT(Table326[[#This Row],[attribute_name PT (rascunho)]],"|"), 1,1))</f>
        <v>Nível - Tanque de Óleo Lubrificante (1)</v>
      </c>
      <c r="X549" t="str">
        <f>IFERROR(TRIM(INDEX(_xlfn.TEXTSPLIT(Table326[[#This Row],[attribute_name]],"|"), 1,2)), "")</f>
        <v>LoLo</v>
      </c>
      <c r="Y549" t="b" cm="1">
        <f t="array" ref="Y549">IF(ISERROR(IF(Table326[[#This Row],[type]]="subattribute", VLOOKUP(Table326[[#This Row],[Template]]&amp;Table326[[#This Row],[parent_attribute]],_xlfn._xlws.FILTER(Table326[[#All],[concat]], Table326[[#All],[type]]="attribute"),1, FALSE), TRUE)), FALSE, TRUE)</f>
        <v>1</v>
      </c>
    </row>
    <row r="550" spans="1:25" ht="14.4" hidden="1" customHeight="1">
      <c r="A550" t="str">
        <f>Table326[[#This Row],[Template]]&amp;Table326[[#This Row],[parent_attribute]]</f>
        <v>Compressor Centrífugo BásicoNível - Tanque de Óleo Lubrificante (1)</v>
      </c>
      <c r="B550" t="s">
        <v>2904</v>
      </c>
      <c r="C550" s="10" t="s">
        <v>2905</v>
      </c>
      <c r="D550" t="s">
        <v>2906</v>
      </c>
      <c r="E550" t="s">
        <v>2907</v>
      </c>
      <c r="F550" s="9" t="s">
        <v>2875</v>
      </c>
      <c r="I550" t="s">
        <v>767</v>
      </c>
      <c r="J550" t="s">
        <v>756</v>
      </c>
      <c r="K550" t="str">
        <f>VLOOKUP(Table326[[#This Row],[attribute_name EN2]],'Tradução Atributos'!$A$1:$B$67,2,0)</f>
        <v>Nível - Tanque de Óleo Lubrificante (1)</v>
      </c>
      <c r="L550" t="s">
        <v>2928</v>
      </c>
      <c r="M550" t="s">
        <v>2934</v>
      </c>
      <c r="N550" t="s">
        <v>744</v>
      </c>
      <c r="O550" t="s">
        <v>2966</v>
      </c>
      <c r="P550" t="str">
        <f>_xlfn.CONCAT(Table326[[#This Row],[Equipamento]],Table326[[#This Row],[attribute_name]])</f>
        <v>FRADE-CAE-2340/2345 (LP/IP Compressor Trem 2)Nível - Tanque de Óleo Lubrificante (1)|Pre-alarm Hi</v>
      </c>
      <c r="Q550" s="33">
        <v>70</v>
      </c>
      <c r="R550" s="184" t="s">
        <v>28</v>
      </c>
      <c r="S550">
        <v>1</v>
      </c>
      <c r="T550" s="33" t="s">
        <v>736</v>
      </c>
      <c r="U550" s="10"/>
      <c r="V550" t="str">
        <f t="shared" si="8"/>
        <v>subattribute</v>
      </c>
      <c r="W550" t="str">
        <f>TRIM(INDEX(_xlfn.TEXTSPLIT(Table326[[#This Row],[attribute_name PT (rascunho)]],"|"), 1,1))</f>
        <v>Nível - Tanque de Óleo Lubrificante (1)</v>
      </c>
      <c r="X550" t="str">
        <f>IFERROR(TRIM(INDEX(_xlfn.TEXTSPLIT(Table326[[#This Row],[attribute_name]],"|"), 1,2)), "")</f>
        <v>Pre-alarm Hi</v>
      </c>
      <c r="Y550" t="b" cm="1">
        <f t="array" ref="Y550">IF(ISERROR(IF(Table326[[#This Row],[type]]="subattribute", VLOOKUP(Table326[[#This Row],[Template]]&amp;Table326[[#This Row],[parent_attribute]],_xlfn._xlws.FILTER(Table326[[#All],[concat]], Table326[[#All],[type]]="attribute"),1, FALSE), TRUE)), FALSE, TRUE)</f>
        <v>1</v>
      </c>
    </row>
    <row r="551" spans="1:25" ht="14.4" hidden="1" customHeight="1">
      <c r="A551" t="str">
        <f>Table326[[#This Row],[Template]]&amp;Table326[[#This Row],[parent_attribute]]</f>
        <v>Compressor Centrífugo BásicoNível - Tanque de Óleo Lubrificante (1)</v>
      </c>
      <c r="B551" t="s">
        <v>2904</v>
      </c>
      <c r="C551" s="10" t="s">
        <v>2905</v>
      </c>
      <c r="D551" t="s">
        <v>2906</v>
      </c>
      <c r="E551" t="s">
        <v>2907</v>
      </c>
      <c r="F551" s="9" t="s">
        <v>2875</v>
      </c>
      <c r="I551" t="s">
        <v>769</v>
      </c>
      <c r="J551" t="s">
        <v>756</v>
      </c>
      <c r="K551" t="str">
        <f>VLOOKUP(Table326[[#This Row],[attribute_name EN2]],'Tradução Atributos'!$A$1:$B$67,2,0)</f>
        <v>Nível - Tanque de Óleo Lubrificante (1)</v>
      </c>
      <c r="L551" t="s">
        <v>2928</v>
      </c>
      <c r="M551" t="s">
        <v>2936</v>
      </c>
      <c r="N551" t="s">
        <v>2967</v>
      </c>
      <c r="O551" t="s">
        <v>2968</v>
      </c>
      <c r="P551" t="str">
        <f>_xlfn.CONCAT(Table326[[#This Row],[Equipamento]],Table326[[#This Row],[attribute_name]])</f>
        <v>FRADE-CAE-2340/2345 (LP/IP Compressor Trem 2)Nível - Tanque de Óleo Lubrificante (1)|Pre-alarm Lo</v>
      </c>
      <c r="Q551" s="33">
        <v>40</v>
      </c>
      <c r="R551" s="184" t="s">
        <v>28</v>
      </c>
      <c r="S551">
        <v>1</v>
      </c>
      <c r="T551" s="52" t="s">
        <v>736</v>
      </c>
      <c r="U551" s="83"/>
      <c r="V551" t="str">
        <f t="shared" si="8"/>
        <v>subattribute</v>
      </c>
      <c r="W551" t="str">
        <f>TRIM(INDEX(_xlfn.TEXTSPLIT(Table326[[#This Row],[attribute_name PT (rascunho)]],"|"), 1,1))</f>
        <v>Nível - Tanque de Óleo Lubrificante (1)</v>
      </c>
      <c r="X551" t="str">
        <f>IFERROR(TRIM(INDEX(_xlfn.TEXTSPLIT(Table326[[#This Row],[attribute_name]],"|"), 1,2)), "")</f>
        <v>Pre-alarm Lo</v>
      </c>
      <c r="Y551" t="b" cm="1">
        <f t="array" ref="Y551">IF(ISERROR(IF(Table326[[#This Row],[type]]="subattribute", VLOOKUP(Table326[[#This Row],[Template]]&amp;Table326[[#This Row],[parent_attribute]],_xlfn._xlws.FILTER(Table326[[#All],[concat]], Table326[[#All],[type]]="attribute"),1, FALSE), TRUE)), FALSE, TRUE)</f>
        <v>1</v>
      </c>
    </row>
    <row r="552" spans="1:25" ht="14.4" hidden="1" customHeight="1">
      <c r="A552" t="str">
        <f>Table326[[#This Row],[Template]]&amp;Table326[[#This Row],[parent_attribute]]</f>
        <v>Compressor Centrífugo BásicoPressão - Descarga</v>
      </c>
      <c r="B552" t="s">
        <v>2904</v>
      </c>
      <c r="C552" s="10" t="s">
        <v>2905</v>
      </c>
      <c r="D552" t="s">
        <v>2906</v>
      </c>
      <c r="E552" t="s">
        <v>2907</v>
      </c>
      <c r="F552" s="10" t="s">
        <v>2875</v>
      </c>
      <c r="I552" s="10" t="s">
        <v>2969</v>
      </c>
      <c r="N552" t="s">
        <v>2970</v>
      </c>
      <c r="O552" s="10" t="s">
        <v>2970</v>
      </c>
      <c r="P552" t="str">
        <f>_xlfn.CONCAT(Table326[[#This Row],[Equipamento]],Table326[[#This Row],[attribute_name]])</f>
        <v xml:space="preserve">FRADE-CAE-2340/2345 (LP/IP Compressor Trem 2)Pressão - Descarga </v>
      </c>
      <c r="Q552" s="33" t="s">
        <v>3231</v>
      </c>
      <c r="R552" s="14" t="s">
        <v>194</v>
      </c>
      <c r="S552">
        <v>1</v>
      </c>
      <c r="T552" s="33" t="s">
        <v>530</v>
      </c>
      <c r="U552" s="10" t="s">
        <v>531</v>
      </c>
      <c r="V552" t="str">
        <f t="shared" si="8"/>
        <v>attribute</v>
      </c>
      <c r="W552" t="str">
        <f>TRIM(INDEX(_xlfn.TEXTSPLIT(Table326[[#This Row],[attribute_name PT (rascunho)]],"|"), 1,1))</f>
        <v>Pressão - Descarga</v>
      </c>
      <c r="X552" t="str">
        <f>IFERROR(TRIM(INDEX(_xlfn.TEXTSPLIT(Table326[[#This Row],[attribute_name]],"|"), 1,2)), "")</f>
        <v/>
      </c>
      <c r="Y552" t="b" cm="1">
        <f t="array" ref="Y552">IF(ISERROR(IF(Table326[[#This Row],[type]]="subattribute", VLOOKUP(Table326[[#This Row],[Template]]&amp;Table326[[#This Row],[parent_attribute]],_xlfn._xlws.FILTER(Table326[[#All],[concat]], Table326[[#All],[type]]="attribute"),1, FALSE), TRUE)), FALSE, TRUE)</f>
        <v>1</v>
      </c>
    </row>
    <row r="553" spans="1:25" ht="14.4" hidden="1" customHeight="1">
      <c r="A553" t="str">
        <f>Table326[[#This Row],[Template]]&amp;Table326[[#This Row],[parent_attribute]]</f>
        <v>Compressor Centrífugo BásicoPressão - Descarga (2)</v>
      </c>
      <c r="B553" t="s">
        <v>2904</v>
      </c>
      <c r="C553" s="10" t="s">
        <v>2905</v>
      </c>
      <c r="D553" t="s">
        <v>2906</v>
      </c>
      <c r="E553" t="s">
        <v>2907</v>
      </c>
      <c r="F553" s="10" t="s">
        <v>2875</v>
      </c>
      <c r="I553" s="10" t="s">
        <v>2972</v>
      </c>
      <c r="N553" t="s">
        <v>2973</v>
      </c>
      <c r="O553" s="10" t="s">
        <v>2973</v>
      </c>
      <c r="P553" t="str">
        <f>_xlfn.CONCAT(Table326[[#This Row],[Equipamento]],Table326[[#This Row],[attribute_name]])</f>
        <v>FRADE-CAE-2340/2345 (LP/IP Compressor Trem 2)Pressão - Descarga (2)</v>
      </c>
      <c r="Q553" s="10" t="s">
        <v>3232</v>
      </c>
      <c r="R553" s="14" t="s">
        <v>194</v>
      </c>
      <c r="S553">
        <v>1</v>
      </c>
      <c r="T553" s="33" t="s">
        <v>530</v>
      </c>
      <c r="U553" s="10" t="s">
        <v>531</v>
      </c>
      <c r="V553" t="str">
        <f t="shared" si="8"/>
        <v>attribute</v>
      </c>
      <c r="W553" t="str">
        <f>TRIM(INDEX(_xlfn.TEXTSPLIT(Table326[[#This Row],[attribute_name PT (rascunho)]],"|"), 1,1))</f>
        <v>Pressão - Descarga (2)</v>
      </c>
      <c r="X553" t="str">
        <f>IFERROR(TRIM(INDEX(_xlfn.TEXTSPLIT(Table326[[#This Row],[attribute_name]],"|"), 1,2)), "")</f>
        <v/>
      </c>
      <c r="Y553" t="b" cm="1">
        <f t="array" ref="Y553">IF(ISERROR(IF(Table326[[#This Row],[type]]="subattribute", VLOOKUP(Table326[[#This Row],[Template]]&amp;Table326[[#This Row],[parent_attribute]],_xlfn._xlws.FILTER(Table326[[#All],[concat]], Table326[[#All],[type]]="attribute"),1, FALSE), TRUE)), FALSE, TRUE)</f>
        <v>1</v>
      </c>
    </row>
    <row r="554" spans="1:25" ht="14.4" hidden="1" customHeight="1">
      <c r="A554" t="str">
        <f>Table326[[#This Row],[Template]]&amp;Table326[[#This Row],[parent_attribute]]</f>
        <v>Compressor Centrífugo BásicoPressão - Gás de Selagem Secundária para Vent (LA)</v>
      </c>
      <c r="B554" t="s">
        <v>2904</v>
      </c>
      <c r="C554" s="10" t="s">
        <v>2905</v>
      </c>
      <c r="D554" t="s">
        <v>2906</v>
      </c>
      <c r="E554" t="s">
        <v>2907</v>
      </c>
      <c r="F554" s="9" t="s">
        <v>2875</v>
      </c>
      <c r="I554" t="s">
        <v>1505</v>
      </c>
      <c r="J554" t="s">
        <v>1505</v>
      </c>
      <c r="K554" t="str">
        <f>VLOOKUP(Table326[[#This Row],[attribute_name EN2]],'Tradução Atributos'!$A$1:$B$67,2,0)</f>
        <v>Pressão - Gás de Selagem Secundária para Vent (LA)</v>
      </c>
      <c r="N554" t="s">
        <v>2980</v>
      </c>
      <c r="O554" t="s">
        <v>2980</v>
      </c>
      <c r="P554" t="str">
        <f>_xlfn.CONCAT(Table326[[#This Row],[Equipamento]],Table326[[#This Row],[attribute_name]])</f>
        <v>FRADE-CAE-2340/2345 (LP/IP Compressor Trem 2)Pressão - Gás de Selagem Secundária para Vent (LA)</v>
      </c>
      <c r="Q554" s="84" t="s">
        <v>3233</v>
      </c>
      <c r="R554" s="127" t="s">
        <v>2976</v>
      </c>
      <c r="S554">
        <v>1</v>
      </c>
      <c r="T554" s="52" t="s">
        <v>451</v>
      </c>
      <c r="U554" s="10" t="s">
        <v>452</v>
      </c>
      <c r="V554" t="str">
        <f t="shared" si="8"/>
        <v>attribute</v>
      </c>
      <c r="W554" t="str">
        <f>TRIM(INDEX(_xlfn.TEXTSPLIT(Table326[[#This Row],[attribute_name PT (rascunho)]],"|"), 1,1))</f>
        <v>Pressão - Gás de Selagem Secundária para Vent (LA)</v>
      </c>
      <c r="X554" t="str">
        <f>IFERROR(TRIM(INDEX(_xlfn.TEXTSPLIT(Table326[[#This Row],[attribute_name]],"|"), 1,2)), "")</f>
        <v/>
      </c>
      <c r="Y554" t="b" cm="1">
        <f t="array" ref="Y554">IF(ISERROR(IF(Table326[[#This Row],[type]]="subattribute", VLOOKUP(Table326[[#This Row],[Template]]&amp;Table326[[#This Row],[parent_attribute]],_xlfn._xlws.FILTER(Table326[[#All],[concat]], Table326[[#All],[type]]="attribute"),1, FALSE), TRUE)), FALSE, TRUE)</f>
        <v>1</v>
      </c>
    </row>
    <row r="555" spans="1:25" ht="14.4" hidden="1" customHeight="1">
      <c r="A555" t="str">
        <f>Table326[[#This Row],[Template]]&amp;Table326[[#This Row],[parent_attribute]]</f>
        <v>Compressor Centrífugo BásicoPressão - Gás de Selagem Secundária para Vent (LA)</v>
      </c>
      <c r="B555" t="s">
        <v>2904</v>
      </c>
      <c r="C555" s="10" t="s">
        <v>2905</v>
      </c>
      <c r="D555" t="s">
        <v>2906</v>
      </c>
      <c r="E555" t="s">
        <v>2907</v>
      </c>
      <c r="F555" s="9" t="s">
        <v>2875</v>
      </c>
      <c r="I555" t="s">
        <v>1507</v>
      </c>
      <c r="J555" t="s">
        <v>1505</v>
      </c>
      <c r="K555" t="str">
        <f>VLOOKUP(Table326[[#This Row],[attribute_name EN2]],'Tradução Atributos'!$A$1:$B$67,2,0)</f>
        <v>Pressão - Gás de Selagem Secundária para Vent (LA)</v>
      </c>
      <c r="L555" t="s">
        <v>2928</v>
      </c>
      <c r="M555" t="s">
        <v>2929</v>
      </c>
      <c r="N555" t="s">
        <v>931</v>
      </c>
      <c r="O555" t="s">
        <v>931</v>
      </c>
      <c r="P555" t="str">
        <f>_xlfn.CONCAT(Table326[[#This Row],[Equipamento]],Table326[[#This Row],[attribute_name]])</f>
        <v>FRADE-CAE-2340/2345 (LP/IP Compressor Trem 2)Pressão - Gás de Selagem Secundária para Vent (LA)|Hi</v>
      </c>
      <c r="Q555" s="33"/>
      <c r="R555" s="127" t="s">
        <v>2976</v>
      </c>
      <c r="S555">
        <v>1</v>
      </c>
      <c r="T555" s="33" t="s">
        <v>736</v>
      </c>
      <c r="U555" s="10"/>
      <c r="V555" t="str">
        <f t="shared" si="8"/>
        <v>subattribute</v>
      </c>
      <c r="W555" t="str">
        <f>TRIM(INDEX(_xlfn.TEXTSPLIT(Table326[[#This Row],[attribute_name PT (rascunho)]],"|"), 1,1))</f>
        <v>Pressão - Gás de Selagem Secundária para Vent (LA)</v>
      </c>
      <c r="X555" t="str">
        <f>IFERROR(TRIM(INDEX(_xlfn.TEXTSPLIT(Table326[[#This Row],[attribute_name]],"|"), 1,2)), "")</f>
        <v>Hi</v>
      </c>
      <c r="Y555" t="b" cm="1">
        <f t="array" ref="Y555">IF(ISERROR(IF(Table326[[#This Row],[type]]="subattribute", VLOOKUP(Table326[[#This Row],[Template]]&amp;Table326[[#This Row],[parent_attribute]],_xlfn._xlws.FILTER(Table326[[#All],[concat]], Table326[[#All],[type]]="attribute"),1, FALSE), TRUE)), FALSE, TRUE)</f>
        <v>1</v>
      </c>
    </row>
    <row r="556" spans="1:25" ht="14.4" hidden="1" customHeight="1">
      <c r="A556" t="str">
        <f>Table326[[#This Row],[Template]]&amp;Table326[[#This Row],[parent_attribute]]</f>
        <v>Compressor Centrífugo BásicoPressão - Gás de Selagem Secundária para Vent (LA)</v>
      </c>
      <c r="B556" t="s">
        <v>2904</v>
      </c>
      <c r="C556" s="10" t="s">
        <v>2905</v>
      </c>
      <c r="D556" t="s">
        <v>2906</v>
      </c>
      <c r="E556" t="s">
        <v>2907</v>
      </c>
      <c r="F556" s="9" t="s">
        <v>2875</v>
      </c>
      <c r="I556" t="s">
        <v>1508</v>
      </c>
      <c r="J556" t="s">
        <v>1505</v>
      </c>
      <c r="K556" t="str">
        <f>VLOOKUP(Table326[[#This Row],[attribute_name EN2]],'Tradução Atributos'!$A$1:$B$67,2,0)</f>
        <v>Pressão - Gás de Selagem Secundária para Vent (LA)</v>
      </c>
      <c r="L556" t="s">
        <v>2928</v>
      </c>
      <c r="M556" t="s">
        <v>2930</v>
      </c>
      <c r="N556" t="s">
        <v>934</v>
      </c>
      <c r="O556" t="s">
        <v>934</v>
      </c>
      <c r="P556" t="str">
        <f>_xlfn.CONCAT(Table326[[#This Row],[Equipamento]],Table326[[#This Row],[attribute_name]])</f>
        <v>FRADE-CAE-2340/2345 (LP/IP Compressor Trem 2)Pressão - Gás de Selagem Secundária para Vent (LA)|HiHi</v>
      </c>
      <c r="Q556" s="33"/>
      <c r="R556" s="127" t="s">
        <v>2976</v>
      </c>
      <c r="S556">
        <v>1</v>
      </c>
      <c r="T556" s="52" t="s">
        <v>736</v>
      </c>
      <c r="U556" s="83"/>
      <c r="V556" t="str">
        <f t="shared" si="8"/>
        <v>subattribute</v>
      </c>
      <c r="W556" t="str">
        <f>TRIM(INDEX(_xlfn.TEXTSPLIT(Table326[[#This Row],[attribute_name PT (rascunho)]],"|"), 1,1))</f>
        <v>Pressão - Gás de Selagem Secundária para Vent (LA)</v>
      </c>
      <c r="X556" t="str">
        <f>IFERROR(TRIM(INDEX(_xlfn.TEXTSPLIT(Table326[[#This Row],[attribute_name]],"|"), 1,2)), "")</f>
        <v>HiHi</v>
      </c>
      <c r="Y556" t="b" cm="1">
        <f t="array" ref="Y556">IF(ISERROR(IF(Table326[[#This Row],[type]]="subattribute", VLOOKUP(Table326[[#This Row],[Template]]&amp;Table326[[#This Row],[parent_attribute]],_xlfn._xlws.FILTER(Table326[[#All],[concat]], Table326[[#All],[type]]="attribute"),1, FALSE), TRUE)), FALSE, TRUE)</f>
        <v>1</v>
      </c>
    </row>
    <row r="557" spans="1:25" ht="14.4" hidden="1" customHeight="1">
      <c r="A557" t="str">
        <f>Table326[[#This Row],[Template]]&amp;Table326[[#This Row],[parent_attribute]]</f>
        <v>Compressor Centrífugo BásicoPressão - Gás de Selagem Secundária para Vent (LA)</v>
      </c>
      <c r="B557" t="s">
        <v>2904</v>
      </c>
      <c r="C557" s="10" t="s">
        <v>2905</v>
      </c>
      <c r="D557" t="s">
        <v>2906</v>
      </c>
      <c r="E557" t="s">
        <v>2907</v>
      </c>
      <c r="F557" s="9" t="s">
        <v>2875</v>
      </c>
      <c r="I557" t="s">
        <v>1509</v>
      </c>
      <c r="J557" t="s">
        <v>1505</v>
      </c>
      <c r="K557" t="str">
        <f>VLOOKUP(Table326[[#This Row],[attribute_name EN2]],'Tradução Atributos'!$A$1:$B$67,2,0)</f>
        <v>Pressão - Gás de Selagem Secundária para Vent (LA)</v>
      </c>
      <c r="L557" t="s">
        <v>2928</v>
      </c>
      <c r="M557" t="s">
        <v>2934</v>
      </c>
      <c r="N557" t="s">
        <v>936</v>
      </c>
      <c r="O557" t="s">
        <v>2981</v>
      </c>
      <c r="P557" t="str">
        <f>_xlfn.CONCAT(Table326[[#This Row],[Equipamento]],Table326[[#This Row],[attribute_name]])</f>
        <v>FRADE-CAE-2340/2345 (LP/IP Compressor Trem 2)Pressão - Gás de Selagem Secundária para Vent (LA)|Pre-alarm Hi</v>
      </c>
      <c r="Q557" s="10">
        <v>2</v>
      </c>
      <c r="R557" s="127" t="s">
        <v>2976</v>
      </c>
      <c r="S557">
        <v>1</v>
      </c>
      <c r="T557" s="33" t="s">
        <v>736</v>
      </c>
      <c r="U557" s="10"/>
      <c r="V557" t="str">
        <f t="shared" si="8"/>
        <v>subattribute</v>
      </c>
      <c r="W557" t="str">
        <f>TRIM(INDEX(_xlfn.TEXTSPLIT(Table326[[#This Row],[attribute_name PT (rascunho)]],"|"), 1,1))</f>
        <v>Pressão - Gás de Selagem Secundária para Vent (LA)</v>
      </c>
      <c r="X557" t="str">
        <f>IFERROR(TRIM(INDEX(_xlfn.TEXTSPLIT(Table326[[#This Row],[attribute_name]],"|"), 1,2)), "")</f>
        <v>Pre-alarm Hi</v>
      </c>
      <c r="Y557" t="b" cm="1">
        <f t="array" ref="Y557">IF(ISERROR(IF(Table326[[#This Row],[type]]="subattribute", VLOOKUP(Table326[[#This Row],[Template]]&amp;Table326[[#This Row],[parent_attribute]],_xlfn._xlws.FILTER(Table326[[#All],[concat]], Table326[[#All],[type]]="attribute"),1, FALSE), TRUE)), FALSE, TRUE)</f>
        <v>1</v>
      </c>
    </row>
    <row r="558" spans="1:25" ht="14.4" hidden="1" customHeight="1">
      <c r="A558" t="str">
        <f>Table326[[#This Row],[Template]]&amp;Table326[[#This Row],[parent_attribute]]</f>
        <v>Compressor Centrífugo BásicoPressão - Gás de Selagem Secundária para Vent (LOA)</v>
      </c>
      <c r="B558" t="s">
        <v>2904</v>
      </c>
      <c r="C558" s="10" t="s">
        <v>2905</v>
      </c>
      <c r="D558" t="s">
        <v>2906</v>
      </c>
      <c r="E558" t="s">
        <v>2907</v>
      </c>
      <c r="F558" s="9" t="s">
        <v>2875</v>
      </c>
      <c r="I558" t="s">
        <v>1510</v>
      </c>
      <c r="J558" t="s">
        <v>1510</v>
      </c>
      <c r="K558" t="str">
        <f>VLOOKUP(Table326[[#This Row],[attribute_name EN2]],'Tradução Atributos'!$A$1:$B$67,2,0)</f>
        <v>Pressão - Gás de Selagem Secundária para Vent (LOA)</v>
      </c>
      <c r="N558" t="s">
        <v>2982</v>
      </c>
      <c r="O558" t="s">
        <v>2982</v>
      </c>
      <c r="P558" t="str">
        <f>_xlfn.CONCAT(Table326[[#This Row],[Equipamento]],Table326[[#This Row],[attribute_name]])</f>
        <v>FRADE-CAE-2340/2345 (LP/IP Compressor Trem 2)Pressão - Gás de Selagem Secundária para Vent (LOA)</v>
      </c>
      <c r="Q558" s="84" t="s">
        <v>3234</v>
      </c>
      <c r="R558" s="87" t="s">
        <v>2976</v>
      </c>
      <c r="S558">
        <v>1</v>
      </c>
      <c r="T558" s="52" t="s">
        <v>451</v>
      </c>
      <c r="U558" s="10" t="s">
        <v>452</v>
      </c>
      <c r="V558" t="str">
        <f t="shared" si="8"/>
        <v>attribute</v>
      </c>
      <c r="W558" t="str">
        <f>TRIM(INDEX(_xlfn.TEXTSPLIT(Table326[[#This Row],[attribute_name PT (rascunho)]],"|"), 1,1))</f>
        <v>Pressão - Gás de Selagem Secundária para Vent (LOA)</v>
      </c>
      <c r="X558" t="str">
        <f>IFERROR(TRIM(INDEX(_xlfn.TEXTSPLIT(Table326[[#This Row],[attribute_name]],"|"), 1,2)), "")</f>
        <v/>
      </c>
      <c r="Y558" t="b" cm="1">
        <f t="array" ref="Y558">IF(ISERROR(IF(Table326[[#This Row],[type]]="subattribute", VLOOKUP(Table326[[#This Row],[Template]]&amp;Table326[[#This Row],[parent_attribute]],_xlfn._xlws.FILTER(Table326[[#All],[concat]], Table326[[#All],[type]]="attribute"),1, FALSE), TRUE)), FALSE, TRUE)</f>
        <v>1</v>
      </c>
    </row>
    <row r="559" spans="1:25" ht="14.4" hidden="1" customHeight="1">
      <c r="A559" t="str">
        <f>Table326[[#This Row],[Template]]&amp;Table326[[#This Row],[parent_attribute]]</f>
        <v>Compressor Centrífugo BásicoPressão - Gás de Selagem Secundária para Vent (LOA)</v>
      </c>
      <c r="B559" t="s">
        <v>2904</v>
      </c>
      <c r="C559" s="10" t="s">
        <v>2905</v>
      </c>
      <c r="D559" t="s">
        <v>2906</v>
      </c>
      <c r="E559" t="s">
        <v>2907</v>
      </c>
      <c r="F559" s="9" t="s">
        <v>2875</v>
      </c>
      <c r="I559" t="s">
        <v>1512</v>
      </c>
      <c r="J559" t="s">
        <v>1510</v>
      </c>
      <c r="K559" t="str">
        <f>VLOOKUP(Table326[[#This Row],[attribute_name EN2]],'Tradução Atributos'!$A$1:$B$67,2,0)</f>
        <v>Pressão - Gás de Selagem Secundária para Vent (LOA)</v>
      </c>
      <c r="L559" t="s">
        <v>2928</v>
      </c>
      <c r="M559" t="s">
        <v>2929</v>
      </c>
      <c r="N559" t="s">
        <v>938</v>
      </c>
      <c r="O559" t="s">
        <v>938</v>
      </c>
      <c r="P559" t="str">
        <f>_xlfn.CONCAT(Table326[[#This Row],[Equipamento]],Table326[[#This Row],[attribute_name]])</f>
        <v>FRADE-CAE-2340/2345 (LP/IP Compressor Trem 2)Pressão - Gás de Selagem Secundária para Vent (LOA)|Hi</v>
      </c>
      <c r="Q559" s="33"/>
      <c r="R559" s="87" t="s">
        <v>2976</v>
      </c>
      <c r="S559">
        <v>1</v>
      </c>
      <c r="T559" s="33" t="s">
        <v>736</v>
      </c>
      <c r="U559" s="10"/>
      <c r="V559" t="str">
        <f t="shared" si="8"/>
        <v>subattribute</v>
      </c>
      <c r="W559" t="str">
        <f>TRIM(INDEX(_xlfn.TEXTSPLIT(Table326[[#This Row],[attribute_name PT (rascunho)]],"|"), 1,1))</f>
        <v>Pressão - Gás de Selagem Secundária para Vent (LOA)</v>
      </c>
      <c r="X559" t="str">
        <f>IFERROR(TRIM(INDEX(_xlfn.TEXTSPLIT(Table326[[#This Row],[attribute_name]],"|"), 1,2)), "")</f>
        <v>Hi</v>
      </c>
      <c r="Y559" t="b" cm="1">
        <f t="array" ref="Y559">IF(ISERROR(IF(Table326[[#This Row],[type]]="subattribute", VLOOKUP(Table326[[#This Row],[Template]]&amp;Table326[[#This Row],[parent_attribute]],_xlfn._xlws.FILTER(Table326[[#All],[concat]], Table326[[#All],[type]]="attribute"),1, FALSE), TRUE)), FALSE, TRUE)</f>
        <v>1</v>
      </c>
    </row>
    <row r="560" spans="1:25" ht="14.4" hidden="1" customHeight="1">
      <c r="A560" t="str">
        <f>Table326[[#This Row],[Template]]&amp;Table326[[#This Row],[parent_attribute]]</f>
        <v>Compressor Centrífugo BásicoPressão - Gás de Selagem Secundária para Vent (LOA)</v>
      </c>
      <c r="B560" t="s">
        <v>2904</v>
      </c>
      <c r="C560" s="10" t="s">
        <v>2905</v>
      </c>
      <c r="D560" t="s">
        <v>2906</v>
      </c>
      <c r="E560" t="s">
        <v>2907</v>
      </c>
      <c r="F560" s="9" t="s">
        <v>2875</v>
      </c>
      <c r="I560" t="s">
        <v>1513</v>
      </c>
      <c r="J560" t="s">
        <v>1510</v>
      </c>
      <c r="K560" t="str">
        <f>VLOOKUP(Table326[[#This Row],[attribute_name EN2]],'Tradução Atributos'!$A$1:$B$67,2,0)</f>
        <v>Pressão - Gás de Selagem Secundária para Vent (LOA)</v>
      </c>
      <c r="L560" t="s">
        <v>2928</v>
      </c>
      <c r="M560" t="s">
        <v>2930</v>
      </c>
      <c r="N560" t="s">
        <v>940</v>
      </c>
      <c r="O560" t="s">
        <v>940</v>
      </c>
      <c r="P560" t="str">
        <f>_xlfn.CONCAT(Table326[[#This Row],[Equipamento]],Table326[[#This Row],[attribute_name]])</f>
        <v>FRADE-CAE-2340/2345 (LP/IP Compressor Trem 2)Pressão - Gás de Selagem Secundária para Vent (LOA)|HiHi</v>
      </c>
      <c r="Q560" s="33"/>
      <c r="R560" s="87" t="s">
        <v>2976</v>
      </c>
      <c r="S560">
        <v>1</v>
      </c>
      <c r="T560" s="52" t="s">
        <v>736</v>
      </c>
      <c r="U560" s="83"/>
      <c r="V560" t="str">
        <f t="shared" si="8"/>
        <v>subattribute</v>
      </c>
      <c r="W560" t="str">
        <f>TRIM(INDEX(_xlfn.TEXTSPLIT(Table326[[#This Row],[attribute_name PT (rascunho)]],"|"), 1,1))</f>
        <v>Pressão - Gás de Selagem Secundária para Vent (LOA)</v>
      </c>
      <c r="X560" t="str">
        <f>IFERROR(TRIM(INDEX(_xlfn.TEXTSPLIT(Table326[[#This Row],[attribute_name]],"|"), 1,2)), "")</f>
        <v>HiHi</v>
      </c>
      <c r="Y560" t="b" cm="1">
        <f t="array" ref="Y560">IF(ISERROR(IF(Table326[[#This Row],[type]]="subattribute", VLOOKUP(Table326[[#This Row],[Template]]&amp;Table326[[#This Row],[parent_attribute]],_xlfn._xlws.FILTER(Table326[[#All],[concat]], Table326[[#All],[type]]="attribute"),1, FALSE), TRUE)), FALSE, TRUE)</f>
        <v>1</v>
      </c>
    </row>
    <row r="561" spans="1:25" ht="14.4" hidden="1" customHeight="1">
      <c r="A561" t="str">
        <f>Table326[[#This Row],[Template]]&amp;Table326[[#This Row],[parent_attribute]]</f>
        <v>Compressor Centrífugo BásicoPressão - Gás de Selagem Secundária para Vent (LOA)</v>
      </c>
      <c r="B561" t="s">
        <v>2904</v>
      </c>
      <c r="C561" s="10" t="s">
        <v>2905</v>
      </c>
      <c r="D561" t="s">
        <v>2906</v>
      </c>
      <c r="E561" t="s">
        <v>2907</v>
      </c>
      <c r="F561" s="9" t="s">
        <v>2875</v>
      </c>
      <c r="I561" t="s">
        <v>1514</v>
      </c>
      <c r="J561" t="s">
        <v>1510</v>
      </c>
      <c r="K561" t="str">
        <f>VLOOKUP(Table326[[#This Row],[attribute_name EN2]],'Tradução Atributos'!$A$1:$B$67,2,0)</f>
        <v>Pressão - Gás de Selagem Secundária para Vent (LOA)</v>
      </c>
      <c r="L561" t="s">
        <v>2928</v>
      </c>
      <c r="M561" t="s">
        <v>2934</v>
      </c>
      <c r="N561" t="s">
        <v>942</v>
      </c>
      <c r="O561" t="s">
        <v>2983</v>
      </c>
      <c r="P561" t="str">
        <f>_xlfn.CONCAT(Table326[[#This Row],[Equipamento]],Table326[[#This Row],[attribute_name]])</f>
        <v>FRADE-CAE-2340/2345 (LP/IP Compressor Trem 2)Pressão - Gás de Selagem Secundária para Vent (LOA)|Pre-alarm Hi</v>
      </c>
      <c r="Q561" s="33">
        <v>2</v>
      </c>
      <c r="R561" s="87" t="s">
        <v>2976</v>
      </c>
      <c r="S561">
        <v>1</v>
      </c>
      <c r="T561" s="33" t="s">
        <v>736</v>
      </c>
      <c r="U561" s="10"/>
      <c r="V561" t="str">
        <f t="shared" si="8"/>
        <v>subattribute</v>
      </c>
      <c r="W561" t="str">
        <f>TRIM(INDEX(_xlfn.TEXTSPLIT(Table326[[#This Row],[attribute_name PT (rascunho)]],"|"), 1,1))</f>
        <v>Pressão - Gás de Selagem Secundária para Vent (LOA)</v>
      </c>
      <c r="X561" t="str">
        <f>IFERROR(TRIM(INDEX(_xlfn.TEXTSPLIT(Table326[[#This Row],[attribute_name]],"|"), 1,2)), "")</f>
        <v>Pre-alarm Hi</v>
      </c>
      <c r="Y561" t="b" cm="1">
        <f t="array" ref="Y561">IF(ISERROR(IF(Table326[[#This Row],[type]]="subattribute", VLOOKUP(Table326[[#This Row],[Template]]&amp;Table326[[#This Row],[parent_attribute]],_xlfn._xlws.FILTER(Table326[[#All],[concat]], Table326[[#All],[type]]="attribute"),1, FALSE), TRUE)), FALSE, TRUE)</f>
        <v>1</v>
      </c>
    </row>
    <row r="562" spans="1:25" ht="14.4" hidden="1" customHeight="1">
      <c r="A562" t="str">
        <f>Table326[[#This Row],[Template]]&amp;Table326[[#This Row],[parent_attribute]]</f>
        <v>Compressor Centrífugo BásicoPressão - Injeção de Gás de Selagem Primária</v>
      </c>
      <c r="B562" t="s">
        <v>2904</v>
      </c>
      <c r="C562" s="10" t="s">
        <v>2905</v>
      </c>
      <c r="D562" t="s">
        <v>2906</v>
      </c>
      <c r="E562" t="s">
        <v>2907</v>
      </c>
      <c r="F562" s="9" t="s">
        <v>2875</v>
      </c>
      <c r="I562" t="s">
        <v>1445</v>
      </c>
      <c r="J562" t="s">
        <v>1445</v>
      </c>
      <c r="K562" t="str">
        <f>VLOOKUP(Table326[[#This Row],[attribute_name EN2]],'Tradução Atributos'!$A$1:$B$67,2,0)</f>
        <v>Pressão - Injeção de Gás de Selagem Primária</v>
      </c>
      <c r="N562" t="s">
        <v>2984</v>
      </c>
      <c r="O562" t="s">
        <v>2984</v>
      </c>
      <c r="P562" t="str">
        <f>_xlfn.CONCAT(Table326[[#This Row],[Equipamento]],Table326[[#This Row],[attribute_name]])</f>
        <v>FRADE-CAE-2340/2345 (LP/IP Compressor Trem 2)Pressão - Injeção de Gás de Selagem Primária</v>
      </c>
      <c r="Q562" s="84" t="s">
        <v>3235</v>
      </c>
      <c r="R562" s="87" t="s">
        <v>2976</v>
      </c>
      <c r="S562">
        <v>1</v>
      </c>
      <c r="T562" s="52" t="s">
        <v>451</v>
      </c>
      <c r="U562" s="10" t="s">
        <v>452</v>
      </c>
      <c r="V562" t="str">
        <f t="shared" si="8"/>
        <v>attribute</v>
      </c>
      <c r="W562" t="str">
        <f>TRIM(INDEX(_xlfn.TEXTSPLIT(Table326[[#This Row],[attribute_name PT (rascunho)]],"|"), 1,1))</f>
        <v>Pressão - Injeção de Gás de Selagem Primária</v>
      </c>
      <c r="X562" t="str">
        <f>IFERROR(TRIM(INDEX(_xlfn.TEXTSPLIT(Table326[[#This Row],[attribute_name]],"|"), 1,2)), "")</f>
        <v/>
      </c>
      <c r="Y562" t="b" cm="1">
        <f t="array" ref="Y562">IF(ISERROR(IF(Table326[[#This Row],[type]]="subattribute", VLOOKUP(Table326[[#This Row],[Template]]&amp;Table326[[#This Row],[parent_attribute]],_xlfn._xlws.FILTER(Table326[[#All],[concat]], Table326[[#All],[type]]="attribute"),1, FALSE), TRUE)), FALSE, TRUE)</f>
        <v>1</v>
      </c>
    </row>
    <row r="563" spans="1:25" ht="14.4" hidden="1" customHeight="1">
      <c r="A563" t="str">
        <f>Table326[[#This Row],[Template]]&amp;Table326[[#This Row],[parent_attribute]]</f>
        <v>Compressor Centrífugo BásicoPressão - Injeção de Gás de Selagem Primária (2)</v>
      </c>
      <c r="B563" t="s">
        <v>2904</v>
      </c>
      <c r="C563" s="10" t="s">
        <v>2905</v>
      </c>
      <c r="D563" t="s">
        <v>2906</v>
      </c>
      <c r="E563" t="s">
        <v>2907</v>
      </c>
      <c r="F563" s="9" t="s">
        <v>2875</v>
      </c>
      <c r="I563" t="s">
        <v>1453</v>
      </c>
      <c r="J563" t="s">
        <v>1453</v>
      </c>
      <c r="K563" t="str">
        <f>VLOOKUP(Table326[[#This Row],[attribute_name EN2]],'Tradução Atributos'!$A$1:$B$67,2,0)</f>
        <v>Pressão - Injeção de Gás de Selagem Primária (2)</v>
      </c>
      <c r="N563" t="s">
        <v>2985</v>
      </c>
      <c r="O563" t="s">
        <v>2985</v>
      </c>
      <c r="P563" t="str">
        <f>_xlfn.CONCAT(Table326[[#This Row],[Equipamento]],Table326[[#This Row],[attribute_name]])</f>
        <v>FRADE-CAE-2340/2345 (LP/IP Compressor Trem 2)Pressão - Injeção de Gás de Selagem Primária (2)</v>
      </c>
      <c r="Q563" s="183" t="s">
        <v>3236</v>
      </c>
      <c r="R563" s="87" t="s">
        <v>2976</v>
      </c>
      <c r="S563">
        <v>1</v>
      </c>
      <c r="T563" s="33" t="s">
        <v>451</v>
      </c>
      <c r="U563" s="10" t="s">
        <v>452</v>
      </c>
      <c r="V563" t="str">
        <f t="shared" si="8"/>
        <v>attribute</v>
      </c>
      <c r="W563" t="str">
        <f>TRIM(INDEX(_xlfn.TEXTSPLIT(Table326[[#This Row],[attribute_name PT (rascunho)]],"|"), 1,1))</f>
        <v>Pressão - Injeção de Gás de Selagem Primária (2)</v>
      </c>
      <c r="X563" t="str">
        <f>IFERROR(TRIM(INDEX(_xlfn.TEXTSPLIT(Table326[[#This Row],[attribute_name]],"|"), 1,2)), "")</f>
        <v/>
      </c>
      <c r="Y563" t="b" cm="1">
        <f t="array" ref="Y563">IF(ISERROR(IF(Table326[[#This Row],[type]]="subattribute", VLOOKUP(Table326[[#This Row],[Template]]&amp;Table326[[#This Row],[parent_attribute]],_xlfn._xlws.FILTER(Table326[[#All],[concat]], Table326[[#All],[type]]="attribute"),1, FALSE), TRUE)), FALSE, TRUE)</f>
        <v>1</v>
      </c>
    </row>
    <row r="564" spans="1:25" ht="14.4" hidden="1" customHeight="1">
      <c r="A564" t="str">
        <f>Table326[[#This Row],[Template]]&amp;Table326[[#This Row],[parent_attribute]]</f>
        <v>Compressor Centrífugo BásicoPressão - Injeção de Gás de Selagem Primária (2)</v>
      </c>
      <c r="B564" t="s">
        <v>2904</v>
      </c>
      <c r="C564" s="10" t="s">
        <v>2905</v>
      </c>
      <c r="D564" t="s">
        <v>2906</v>
      </c>
      <c r="E564" t="s">
        <v>2907</v>
      </c>
      <c r="F564" s="9" t="s">
        <v>2875</v>
      </c>
      <c r="I564" t="s">
        <v>1455</v>
      </c>
      <c r="J564" t="s">
        <v>1453</v>
      </c>
      <c r="K564" t="str">
        <f>VLOOKUP(Table326[[#This Row],[attribute_name EN2]],'Tradução Atributos'!$A$1:$B$67,2,0)</f>
        <v>Pressão - Injeção de Gás de Selagem Primária (2)</v>
      </c>
      <c r="L564" t="s">
        <v>2928</v>
      </c>
      <c r="M564" t="s">
        <v>2929</v>
      </c>
      <c r="N564" t="s">
        <v>2986</v>
      </c>
      <c r="O564" t="s">
        <v>2986</v>
      </c>
      <c r="P564" t="str">
        <f>_xlfn.CONCAT(Table326[[#This Row],[Equipamento]],Table326[[#This Row],[attribute_name]])</f>
        <v>FRADE-CAE-2340/2345 (LP/IP Compressor Trem 2)Pressão - Injeção de Gás de Selagem Primária (2)|Hi</v>
      </c>
      <c r="Q564" s="33"/>
      <c r="R564" s="87" t="s">
        <v>2976</v>
      </c>
      <c r="S564">
        <v>1</v>
      </c>
      <c r="T564" s="52" t="s">
        <v>736</v>
      </c>
      <c r="U564" s="83"/>
      <c r="V564" t="str">
        <f t="shared" si="8"/>
        <v>subattribute</v>
      </c>
      <c r="W564" t="str">
        <f>TRIM(INDEX(_xlfn.TEXTSPLIT(Table326[[#This Row],[attribute_name PT (rascunho)]],"|"), 1,1))</f>
        <v>Pressão - Injeção de Gás de Selagem Primária (2)</v>
      </c>
      <c r="X564" t="str">
        <f>IFERROR(TRIM(INDEX(_xlfn.TEXTSPLIT(Table326[[#This Row],[attribute_name]],"|"), 1,2)), "")</f>
        <v>Hi</v>
      </c>
      <c r="Y564" t="b" cm="1">
        <f t="array" ref="Y564">IF(ISERROR(IF(Table326[[#This Row],[type]]="subattribute", VLOOKUP(Table326[[#This Row],[Template]]&amp;Table326[[#This Row],[parent_attribute]],_xlfn._xlws.FILTER(Table326[[#All],[concat]], Table326[[#All],[type]]="attribute"),1, FALSE), TRUE)), FALSE, TRUE)</f>
        <v>1</v>
      </c>
    </row>
    <row r="565" spans="1:25" ht="14.4" hidden="1" customHeight="1">
      <c r="A565" t="str">
        <f>Table326[[#This Row],[Template]]&amp;Table326[[#This Row],[parent_attribute]]</f>
        <v>Compressor Centrífugo BásicoPressão - Injeção de Gás de Selagem Primária (2)</v>
      </c>
      <c r="B565" t="s">
        <v>2904</v>
      </c>
      <c r="C565" s="10" t="s">
        <v>2905</v>
      </c>
      <c r="D565" t="s">
        <v>2906</v>
      </c>
      <c r="E565" t="s">
        <v>2907</v>
      </c>
      <c r="F565" s="9" t="s">
        <v>2875</v>
      </c>
      <c r="I565" t="s">
        <v>1456</v>
      </c>
      <c r="J565" t="s">
        <v>1453</v>
      </c>
      <c r="K565" t="str">
        <f>VLOOKUP(Table326[[#This Row],[attribute_name EN2]],'Tradução Atributos'!$A$1:$B$67,2,0)</f>
        <v>Pressão - Injeção de Gás de Selagem Primária (2)</v>
      </c>
      <c r="L565" t="s">
        <v>2928</v>
      </c>
      <c r="M565" t="s">
        <v>2930</v>
      </c>
      <c r="N565" t="s">
        <v>2987</v>
      </c>
      <c r="O565" t="s">
        <v>2987</v>
      </c>
      <c r="P565" t="str">
        <f>_xlfn.CONCAT(Table326[[#This Row],[Equipamento]],Table326[[#This Row],[attribute_name]])</f>
        <v>FRADE-CAE-2340/2345 (LP/IP Compressor Trem 2)Pressão - Injeção de Gás de Selagem Primária (2)|HiHi</v>
      </c>
      <c r="Q565" s="33"/>
      <c r="R565" s="87" t="s">
        <v>2976</v>
      </c>
      <c r="S565">
        <v>1</v>
      </c>
      <c r="T565" s="33" t="s">
        <v>736</v>
      </c>
      <c r="U565" s="10"/>
      <c r="V565" t="str">
        <f t="shared" si="8"/>
        <v>subattribute</v>
      </c>
      <c r="W565" t="str">
        <f>TRIM(INDEX(_xlfn.TEXTSPLIT(Table326[[#This Row],[attribute_name PT (rascunho)]],"|"), 1,1))</f>
        <v>Pressão - Injeção de Gás de Selagem Primária (2)</v>
      </c>
      <c r="X565" t="str">
        <f>IFERROR(TRIM(INDEX(_xlfn.TEXTSPLIT(Table326[[#This Row],[attribute_name]],"|"), 1,2)), "")</f>
        <v>HiHi</v>
      </c>
      <c r="Y565" t="b" cm="1">
        <f t="array" ref="Y565">IF(ISERROR(IF(Table326[[#This Row],[type]]="subattribute", VLOOKUP(Table326[[#This Row],[Template]]&amp;Table326[[#This Row],[parent_attribute]],_xlfn._xlws.FILTER(Table326[[#All],[concat]], Table326[[#All],[type]]="attribute"),1, FALSE), TRUE)), FALSE, TRUE)</f>
        <v>1</v>
      </c>
    </row>
    <row r="566" spans="1:25" ht="14.4" hidden="1" customHeight="1">
      <c r="A566" t="str">
        <f>Table326[[#This Row],[Template]]&amp;Table326[[#This Row],[parent_attribute]]</f>
        <v>Compressor Centrífugo BásicoPressão - Injeção de Gás de Selagem Primária (2)</v>
      </c>
      <c r="B566" t="s">
        <v>2904</v>
      </c>
      <c r="C566" s="10" t="s">
        <v>2905</v>
      </c>
      <c r="D566" t="s">
        <v>2906</v>
      </c>
      <c r="E566" t="s">
        <v>2907</v>
      </c>
      <c r="F566" s="9" t="s">
        <v>2875</v>
      </c>
      <c r="I566" t="s">
        <v>1457</v>
      </c>
      <c r="J566" t="s">
        <v>1453</v>
      </c>
      <c r="K566" t="str">
        <f>VLOOKUP(Table326[[#This Row],[attribute_name EN2]],'Tradução Atributos'!$A$1:$B$67,2,0)</f>
        <v>Pressão - Injeção de Gás de Selagem Primária (2)</v>
      </c>
      <c r="L566" t="s">
        <v>2928</v>
      </c>
      <c r="M566" t="s">
        <v>2931</v>
      </c>
      <c r="N566" t="s">
        <v>2988</v>
      </c>
      <c r="O566" t="s">
        <v>2988</v>
      </c>
      <c r="P566" t="str">
        <f>_xlfn.CONCAT(Table326[[#This Row],[Equipamento]],Table326[[#This Row],[attribute_name]])</f>
        <v>FRADE-CAE-2340/2345 (LP/IP Compressor Trem 2)Pressão - Injeção de Gás de Selagem Primária (2)|Lo</v>
      </c>
      <c r="Q566" s="10"/>
      <c r="R566" s="87" t="s">
        <v>2976</v>
      </c>
      <c r="S566">
        <v>1</v>
      </c>
      <c r="T566" s="52" t="s">
        <v>736</v>
      </c>
      <c r="U566" s="83"/>
      <c r="V566" t="str">
        <f t="shared" si="8"/>
        <v>subattribute</v>
      </c>
      <c r="W566" t="str">
        <f>TRIM(INDEX(_xlfn.TEXTSPLIT(Table326[[#This Row],[attribute_name PT (rascunho)]],"|"), 1,1))</f>
        <v>Pressão - Injeção de Gás de Selagem Primária (2)</v>
      </c>
      <c r="X566" t="str">
        <f>IFERROR(TRIM(INDEX(_xlfn.TEXTSPLIT(Table326[[#This Row],[attribute_name]],"|"), 1,2)), "")</f>
        <v>Lo</v>
      </c>
      <c r="Y566" t="b" cm="1">
        <f t="array" ref="Y566">IF(ISERROR(IF(Table326[[#This Row],[type]]="subattribute", VLOOKUP(Table326[[#This Row],[Template]]&amp;Table326[[#This Row],[parent_attribute]],_xlfn._xlws.FILTER(Table326[[#All],[concat]], Table326[[#All],[type]]="attribute"),1, FALSE), TRUE)), FALSE, TRUE)</f>
        <v>1</v>
      </c>
    </row>
    <row r="567" spans="1:25" ht="14.4" hidden="1" customHeight="1">
      <c r="A567" t="str">
        <f>Table326[[#This Row],[Template]]&amp;Table326[[#This Row],[parent_attribute]]</f>
        <v>Compressor Centrífugo BásicoPressão - Injeção de Gás de Selagem Primária (2)</v>
      </c>
      <c r="B567" t="s">
        <v>2904</v>
      </c>
      <c r="C567" s="10" t="s">
        <v>2905</v>
      </c>
      <c r="D567" t="s">
        <v>2906</v>
      </c>
      <c r="E567" t="s">
        <v>2907</v>
      </c>
      <c r="F567" s="9" t="s">
        <v>2875</v>
      </c>
      <c r="I567" t="s">
        <v>1458</v>
      </c>
      <c r="J567" t="s">
        <v>1453</v>
      </c>
      <c r="K567" t="str">
        <f>VLOOKUP(Table326[[#This Row],[attribute_name EN2]],'Tradução Atributos'!$A$1:$B$67,2,0)</f>
        <v>Pressão - Injeção de Gás de Selagem Primária (2)</v>
      </c>
      <c r="L567" t="s">
        <v>2928</v>
      </c>
      <c r="M567" t="s">
        <v>2932</v>
      </c>
      <c r="N567" t="s">
        <v>2989</v>
      </c>
      <c r="O567" t="s">
        <v>2989</v>
      </c>
      <c r="P567" t="str">
        <f>_xlfn.CONCAT(Table326[[#This Row],[Equipamento]],Table326[[#This Row],[attribute_name]])</f>
        <v>FRADE-CAE-2340/2345 (LP/IP Compressor Trem 2)Pressão - Injeção de Gás de Selagem Primária (2)|LoLo</v>
      </c>
      <c r="Q567" s="33"/>
      <c r="R567" s="87" t="s">
        <v>2976</v>
      </c>
      <c r="S567">
        <v>1</v>
      </c>
      <c r="T567" s="33" t="s">
        <v>736</v>
      </c>
      <c r="U567" s="10"/>
      <c r="V567" t="str">
        <f t="shared" si="8"/>
        <v>subattribute</v>
      </c>
      <c r="W567" t="str">
        <f>TRIM(INDEX(_xlfn.TEXTSPLIT(Table326[[#This Row],[attribute_name PT (rascunho)]],"|"), 1,1))</f>
        <v>Pressão - Injeção de Gás de Selagem Primária (2)</v>
      </c>
      <c r="X567" t="str">
        <f>IFERROR(TRIM(INDEX(_xlfn.TEXTSPLIT(Table326[[#This Row],[attribute_name]],"|"), 1,2)), "")</f>
        <v>LoLo</v>
      </c>
      <c r="Y567" t="b" cm="1">
        <f t="array" ref="Y567">IF(ISERROR(IF(Table326[[#This Row],[type]]="subattribute", VLOOKUP(Table326[[#This Row],[Template]]&amp;Table326[[#This Row],[parent_attribute]],_xlfn._xlws.FILTER(Table326[[#All],[concat]], Table326[[#All],[type]]="attribute"),1, FALSE), TRUE)), FALSE, TRUE)</f>
        <v>1</v>
      </c>
    </row>
    <row r="568" spans="1:25" ht="14.4" hidden="1" customHeight="1">
      <c r="A568" t="str">
        <f>Table326[[#This Row],[Template]]&amp;Table326[[#This Row],[parent_attribute]]</f>
        <v>Compressor Centrífugo BásicoPressão - Injeção de Gás de Selagem Primária (2)</v>
      </c>
      <c r="B568" t="s">
        <v>2904</v>
      </c>
      <c r="C568" s="10" t="s">
        <v>2905</v>
      </c>
      <c r="D568" t="s">
        <v>2906</v>
      </c>
      <c r="E568" t="s">
        <v>2907</v>
      </c>
      <c r="F568" s="9" t="s">
        <v>2875</v>
      </c>
      <c r="I568" t="s">
        <v>1459</v>
      </c>
      <c r="J568" t="s">
        <v>1453</v>
      </c>
      <c r="K568" t="str">
        <f>VLOOKUP(Table326[[#This Row],[attribute_name EN2]],'Tradução Atributos'!$A$1:$B$67,2,0)</f>
        <v>Pressão - Injeção de Gás de Selagem Primária (2)</v>
      </c>
      <c r="L568" t="s">
        <v>2928</v>
      </c>
      <c r="M568" t="s">
        <v>2934</v>
      </c>
      <c r="N568" t="s">
        <v>2990</v>
      </c>
      <c r="O568" t="s">
        <v>2991</v>
      </c>
      <c r="P568" t="str">
        <f>_xlfn.CONCAT(Table326[[#This Row],[Equipamento]],Table326[[#This Row],[attribute_name]])</f>
        <v>FRADE-CAE-2340/2345 (LP/IP Compressor Trem 2)Pressão - Injeção de Gás de Selagem Primária (2)|Pre-alarm Hi</v>
      </c>
      <c r="Q568" s="33">
        <v>1819</v>
      </c>
      <c r="R568" s="87" t="s">
        <v>2976</v>
      </c>
      <c r="S568">
        <v>1</v>
      </c>
      <c r="T568" s="52" t="s">
        <v>736</v>
      </c>
      <c r="U568" s="83"/>
      <c r="V568" t="str">
        <f t="shared" si="8"/>
        <v>subattribute</v>
      </c>
      <c r="W568" t="str">
        <f>TRIM(INDEX(_xlfn.TEXTSPLIT(Table326[[#This Row],[attribute_name PT (rascunho)]],"|"), 1,1))</f>
        <v>Pressão - Injeção de Gás de Selagem Primária (2)</v>
      </c>
      <c r="X568" t="str">
        <f>IFERROR(TRIM(INDEX(_xlfn.TEXTSPLIT(Table326[[#This Row],[attribute_name]],"|"), 1,2)), "")</f>
        <v>Pre-alarm Hi</v>
      </c>
      <c r="Y568" t="b" cm="1">
        <f t="array" ref="Y568">IF(ISERROR(IF(Table326[[#This Row],[type]]="subattribute", VLOOKUP(Table326[[#This Row],[Template]]&amp;Table326[[#This Row],[parent_attribute]],_xlfn._xlws.FILTER(Table326[[#All],[concat]], Table326[[#All],[type]]="attribute"),1, FALSE), TRUE)), FALSE, TRUE)</f>
        <v>1</v>
      </c>
    </row>
    <row r="569" spans="1:25" ht="14.4" hidden="1" customHeight="1">
      <c r="A569" t="str">
        <f>Table326[[#This Row],[Template]]&amp;Table326[[#This Row],[parent_attribute]]</f>
        <v>Compressor Centrífugo BásicoPressão - Injeção de Gás de Selagem Primária (2)</v>
      </c>
      <c r="B569" t="s">
        <v>2904</v>
      </c>
      <c r="C569" s="10" t="s">
        <v>2905</v>
      </c>
      <c r="D569" t="s">
        <v>2906</v>
      </c>
      <c r="E569" t="s">
        <v>2907</v>
      </c>
      <c r="F569" s="9" t="s">
        <v>2875</v>
      </c>
      <c r="I569" t="s">
        <v>1460</v>
      </c>
      <c r="J569" t="s">
        <v>1453</v>
      </c>
      <c r="K569" t="str">
        <f>VLOOKUP(Table326[[#This Row],[attribute_name EN2]],'Tradução Atributos'!$A$1:$B$67,2,0)</f>
        <v>Pressão - Injeção de Gás de Selagem Primária (2)</v>
      </c>
      <c r="L569" t="s">
        <v>2928</v>
      </c>
      <c r="M569" t="s">
        <v>2936</v>
      </c>
      <c r="N569" t="s">
        <v>2992</v>
      </c>
      <c r="O569" t="s">
        <v>2993</v>
      </c>
      <c r="P569" t="str">
        <f>_xlfn.CONCAT(Table326[[#This Row],[Equipamento]],Table326[[#This Row],[attribute_name]])</f>
        <v>FRADE-CAE-2340/2345 (LP/IP Compressor Trem 2)Pressão - Injeção de Gás de Selagem Primária (2)|Pre-alarm Lo</v>
      </c>
      <c r="Q569" s="33">
        <v>1316</v>
      </c>
      <c r="R569" s="87" t="s">
        <v>2976</v>
      </c>
      <c r="S569">
        <v>1</v>
      </c>
      <c r="T569" s="33" t="s">
        <v>736</v>
      </c>
      <c r="U569" s="10"/>
      <c r="V569" t="str">
        <f t="shared" si="8"/>
        <v>subattribute</v>
      </c>
      <c r="W569" t="str">
        <f>TRIM(INDEX(_xlfn.TEXTSPLIT(Table326[[#This Row],[attribute_name PT (rascunho)]],"|"), 1,1))</f>
        <v>Pressão - Injeção de Gás de Selagem Primária (2)</v>
      </c>
      <c r="X569" t="str">
        <f>IFERROR(TRIM(INDEX(_xlfn.TEXTSPLIT(Table326[[#This Row],[attribute_name]],"|"), 1,2)), "")</f>
        <v>Pre-alarm Lo</v>
      </c>
      <c r="Y569" t="b" cm="1">
        <f t="array" ref="Y569">IF(ISERROR(IF(Table326[[#This Row],[type]]="subattribute", VLOOKUP(Table326[[#This Row],[Template]]&amp;Table326[[#This Row],[parent_attribute]],_xlfn._xlws.FILTER(Table326[[#All],[concat]], Table326[[#All],[type]]="attribute"),1, FALSE), TRUE)), FALSE, TRUE)</f>
        <v>1</v>
      </c>
    </row>
    <row r="570" spans="1:25" ht="14.4" hidden="1" customHeight="1">
      <c r="A570" t="str">
        <f>Table326[[#This Row],[Template]]&amp;Table326[[#This Row],[parent_attribute]]</f>
        <v>Compressor Centrífugo BásicoPressão - Injeção de Gás de Selagem Primária</v>
      </c>
      <c r="B570" t="s">
        <v>2904</v>
      </c>
      <c r="C570" s="10" t="s">
        <v>2905</v>
      </c>
      <c r="D570" t="s">
        <v>2906</v>
      </c>
      <c r="E570" t="s">
        <v>2907</v>
      </c>
      <c r="F570" s="9" t="s">
        <v>2875</v>
      </c>
      <c r="I570" t="s">
        <v>1447</v>
      </c>
      <c r="J570" t="s">
        <v>1445</v>
      </c>
      <c r="K570" t="str">
        <f>VLOOKUP(Table326[[#This Row],[attribute_name EN2]],'Tradução Atributos'!$A$1:$B$67,2,0)</f>
        <v>Pressão - Injeção de Gás de Selagem Primária</v>
      </c>
      <c r="L570" t="s">
        <v>2928</v>
      </c>
      <c r="M570" t="s">
        <v>2929</v>
      </c>
      <c r="N570" t="s">
        <v>2994</v>
      </c>
      <c r="O570" t="s">
        <v>2994</v>
      </c>
      <c r="P570" t="str">
        <f>_xlfn.CONCAT(Table326[[#This Row],[Equipamento]],Table326[[#This Row],[attribute_name]])</f>
        <v>FRADE-CAE-2340/2345 (LP/IP Compressor Trem 2)Pressão - Injeção de Gás de Selagem Primária|Hi</v>
      </c>
      <c r="Q570" s="33"/>
      <c r="R570" s="87" t="s">
        <v>2976</v>
      </c>
      <c r="S570">
        <v>1</v>
      </c>
      <c r="T570" s="33" t="s">
        <v>736</v>
      </c>
      <c r="U570" s="10"/>
      <c r="V570" t="str">
        <f t="shared" si="8"/>
        <v>subattribute</v>
      </c>
      <c r="W570" t="str">
        <f>TRIM(INDEX(_xlfn.TEXTSPLIT(Table326[[#This Row],[attribute_name PT (rascunho)]],"|"), 1,1))</f>
        <v>Pressão - Injeção de Gás de Selagem Primária</v>
      </c>
      <c r="X570" t="str">
        <f>IFERROR(TRIM(INDEX(_xlfn.TEXTSPLIT(Table326[[#This Row],[attribute_name]],"|"), 1,2)), "")</f>
        <v>Hi</v>
      </c>
      <c r="Y570" t="b" cm="1">
        <f t="array" ref="Y570">IF(ISERROR(IF(Table326[[#This Row],[type]]="subattribute", VLOOKUP(Table326[[#This Row],[Template]]&amp;Table326[[#This Row],[parent_attribute]],_xlfn._xlws.FILTER(Table326[[#All],[concat]], Table326[[#All],[type]]="attribute"),1, FALSE), TRUE)), FALSE, TRUE)</f>
        <v>1</v>
      </c>
    </row>
    <row r="571" spans="1:25" ht="14.4" hidden="1" customHeight="1">
      <c r="A571" t="str">
        <f>Table326[[#This Row],[Template]]&amp;Table326[[#This Row],[parent_attribute]]</f>
        <v>Compressor Centrífugo BásicoPressão - Injeção de Gás de Selagem Primária</v>
      </c>
      <c r="B571" t="s">
        <v>2904</v>
      </c>
      <c r="C571" s="10" t="s">
        <v>2905</v>
      </c>
      <c r="D571" t="s">
        <v>2906</v>
      </c>
      <c r="E571" t="s">
        <v>2907</v>
      </c>
      <c r="F571" s="9" t="s">
        <v>2875</v>
      </c>
      <c r="I571" t="s">
        <v>1448</v>
      </c>
      <c r="J571" t="s">
        <v>1445</v>
      </c>
      <c r="K571" t="str">
        <f>VLOOKUP(Table326[[#This Row],[attribute_name EN2]],'Tradução Atributos'!$A$1:$B$67,2,0)</f>
        <v>Pressão - Injeção de Gás de Selagem Primária</v>
      </c>
      <c r="L571" t="s">
        <v>2928</v>
      </c>
      <c r="M571" t="s">
        <v>2930</v>
      </c>
      <c r="N571" t="s">
        <v>2995</v>
      </c>
      <c r="O571" t="s">
        <v>2995</v>
      </c>
      <c r="P571" t="str">
        <f>_xlfn.CONCAT(Table326[[#This Row],[Equipamento]],Table326[[#This Row],[attribute_name]])</f>
        <v>FRADE-CAE-2340/2345 (LP/IP Compressor Trem 2)Pressão - Injeção de Gás de Selagem Primária|HiHi</v>
      </c>
      <c r="Q571" s="10"/>
      <c r="R571" s="87" t="s">
        <v>2976</v>
      </c>
      <c r="S571">
        <v>1</v>
      </c>
      <c r="T571" s="52" t="s">
        <v>736</v>
      </c>
      <c r="U571" s="83"/>
      <c r="V571" t="str">
        <f t="shared" si="8"/>
        <v>subattribute</v>
      </c>
      <c r="W571" t="str">
        <f>TRIM(INDEX(_xlfn.TEXTSPLIT(Table326[[#This Row],[attribute_name PT (rascunho)]],"|"), 1,1))</f>
        <v>Pressão - Injeção de Gás de Selagem Primária</v>
      </c>
      <c r="X571" t="str">
        <f>IFERROR(TRIM(INDEX(_xlfn.TEXTSPLIT(Table326[[#This Row],[attribute_name]],"|"), 1,2)), "")</f>
        <v>HiHi</v>
      </c>
      <c r="Y571" t="b" cm="1">
        <f t="array" ref="Y571">IF(ISERROR(IF(Table326[[#This Row],[type]]="subattribute", VLOOKUP(Table326[[#This Row],[Template]]&amp;Table326[[#This Row],[parent_attribute]],_xlfn._xlws.FILTER(Table326[[#All],[concat]], Table326[[#All],[type]]="attribute"),1, FALSE), TRUE)), FALSE, TRUE)</f>
        <v>1</v>
      </c>
    </row>
    <row r="572" spans="1:25" ht="14.4" hidden="1" customHeight="1">
      <c r="A572" t="str">
        <f>Table326[[#This Row],[Template]]&amp;Table326[[#This Row],[parent_attribute]]</f>
        <v>Compressor Centrífugo BásicoPressão - Injeção de Gás de Selagem Primária</v>
      </c>
      <c r="B572" t="s">
        <v>2904</v>
      </c>
      <c r="C572" s="10" t="s">
        <v>2905</v>
      </c>
      <c r="D572" t="s">
        <v>2906</v>
      </c>
      <c r="E572" t="s">
        <v>2907</v>
      </c>
      <c r="F572" s="9" t="s">
        <v>2875</v>
      </c>
      <c r="I572" t="s">
        <v>1449</v>
      </c>
      <c r="J572" t="s">
        <v>1445</v>
      </c>
      <c r="K572" t="str">
        <f>VLOOKUP(Table326[[#This Row],[attribute_name EN2]],'Tradução Atributos'!$A$1:$B$67,2,0)</f>
        <v>Pressão - Injeção de Gás de Selagem Primária</v>
      </c>
      <c r="L572" t="s">
        <v>2928</v>
      </c>
      <c r="M572" t="s">
        <v>2931</v>
      </c>
      <c r="N572" t="s">
        <v>2996</v>
      </c>
      <c r="O572" t="s">
        <v>2996</v>
      </c>
      <c r="P572" t="str">
        <f>_xlfn.CONCAT(Table326[[#This Row],[Equipamento]],Table326[[#This Row],[attribute_name]])</f>
        <v>FRADE-CAE-2340/2345 (LP/IP Compressor Trem 2)Pressão - Injeção de Gás de Selagem Primária|Lo</v>
      </c>
      <c r="Q572" s="10"/>
      <c r="R572" s="87" t="s">
        <v>2976</v>
      </c>
      <c r="S572">
        <v>1</v>
      </c>
      <c r="T572" s="33" t="s">
        <v>736</v>
      </c>
      <c r="U572" s="10"/>
      <c r="V572" t="str">
        <f t="shared" si="8"/>
        <v>subattribute</v>
      </c>
      <c r="W572" t="str">
        <f>TRIM(INDEX(_xlfn.TEXTSPLIT(Table326[[#This Row],[attribute_name PT (rascunho)]],"|"), 1,1))</f>
        <v>Pressão - Injeção de Gás de Selagem Primária</v>
      </c>
      <c r="X572" t="str">
        <f>IFERROR(TRIM(INDEX(_xlfn.TEXTSPLIT(Table326[[#This Row],[attribute_name]],"|"), 1,2)), "")</f>
        <v>Lo</v>
      </c>
      <c r="Y572" t="b" cm="1">
        <f t="array" ref="Y572">IF(ISERROR(IF(Table326[[#This Row],[type]]="subattribute", VLOOKUP(Table326[[#This Row],[Template]]&amp;Table326[[#This Row],[parent_attribute]],_xlfn._xlws.FILTER(Table326[[#All],[concat]], Table326[[#All],[type]]="attribute"),1, FALSE), TRUE)), FALSE, TRUE)</f>
        <v>1</v>
      </c>
    </row>
    <row r="573" spans="1:25" ht="14.4" hidden="1" customHeight="1">
      <c r="A573" t="str">
        <f>Table326[[#This Row],[Template]]&amp;Table326[[#This Row],[parent_attribute]]</f>
        <v>Compressor Centrífugo BásicoPressão - Injeção de Gás de Selagem Primária</v>
      </c>
      <c r="B573" t="s">
        <v>2904</v>
      </c>
      <c r="C573" s="10" t="s">
        <v>2905</v>
      </c>
      <c r="D573" t="s">
        <v>2906</v>
      </c>
      <c r="E573" t="s">
        <v>2907</v>
      </c>
      <c r="F573" s="9" t="s">
        <v>2875</v>
      </c>
      <c r="I573" t="s">
        <v>1450</v>
      </c>
      <c r="J573" t="s">
        <v>1445</v>
      </c>
      <c r="K573" t="str">
        <f>VLOOKUP(Table326[[#This Row],[attribute_name EN2]],'Tradução Atributos'!$A$1:$B$67,2,0)</f>
        <v>Pressão - Injeção de Gás de Selagem Primária</v>
      </c>
      <c r="L573" t="s">
        <v>2928</v>
      </c>
      <c r="M573" t="s">
        <v>2932</v>
      </c>
      <c r="N573" t="s">
        <v>2997</v>
      </c>
      <c r="O573" t="s">
        <v>2997</v>
      </c>
      <c r="P573" t="str">
        <f>_xlfn.CONCAT(Table326[[#This Row],[Equipamento]],Table326[[#This Row],[attribute_name]])</f>
        <v>FRADE-CAE-2340/2345 (LP/IP Compressor Trem 2)Pressão - Injeção de Gás de Selagem Primária|LoLo</v>
      </c>
      <c r="Q573" s="33"/>
      <c r="R573" s="87" t="s">
        <v>2976</v>
      </c>
      <c r="S573">
        <v>1</v>
      </c>
      <c r="T573" s="52" t="s">
        <v>736</v>
      </c>
      <c r="U573" s="83"/>
      <c r="V573" t="str">
        <f t="shared" si="8"/>
        <v>subattribute</v>
      </c>
      <c r="W573" t="str">
        <f>TRIM(INDEX(_xlfn.TEXTSPLIT(Table326[[#This Row],[attribute_name PT (rascunho)]],"|"), 1,1))</f>
        <v>Pressão - Injeção de Gás de Selagem Primária</v>
      </c>
      <c r="X573" t="str">
        <f>IFERROR(TRIM(INDEX(_xlfn.TEXTSPLIT(Table326[[#This Row],[attribute_name]],"|"), 1,2)), "")</f>
        <v>LoLo</v>
      </c>
      <c r="Y573" t="b" cm="1">
        <f t="array" ref="Y573">IF(ISERROR(IF(Table326[[#This Row],[type]]="subattribute", VLOOKUP(Table326[[#This Row],[Template]]&amp;Table326[[#This Row],[parent_attribute]],_xlfn._xlws.FILTER(Table326[[#All],[concat]], Table326[[#All],[type]]="attribute"),1, FALSE), TRUE)), FALSE, TRUE)</f>
        <v>1</v>
      </c>
    </row>
    <row r="574" spans="1:25" ht="14.4" hidden="1" customHeight="1">
      <c r="A574" t="str">
        <f>Table326[[#This Row],[Template]]&amp;Table326[[#This Row],[parent_attribute]]</f>
        <v>Compressor Centrífugo BásicoPressão - Injeção de Gás de Selagem Primária</v>
      </c>
      <c r="B574" t="s">
        <v>2904</v>
      </c>
      <c r="C574" s="10" t="s">
        <v>2905</v>
      </c>
      <c r="D574" t="s">
        <v>2906</v>
      </c>
      <c r="E574" t="s">
        <v>2907</v>
      </c>
      <c r="F574" s="9" t="s">
        <v>2875</v>
      </c>
      <c r="I574" t="s">
        <v>1451</v>
      </c>
      <c r="J574" t="s">
        <v>1445</v>
      </c>
      <c r="K574" t="str">
        <f>VLOOKUP(Table326[[#This Row],[attribute_name EN2]],'Tradução Atributos'!$A$1:$B$67,2,0)</f>
        <v>Pressão - Injeção de Gás de Selagem Primária</v>
      </c>
      <c r="L574" t="s">
        <v>2928</v>
      </c>
      <c r="M574" t="s">
        <v>2934</v>
      </c>
      <c r="N574" t="s">
        <v>2998</v>
      </c>
      <c r="O574" t="s">
        <v>2999</v>
      </c>
      <c r="P574" t="str">
        <f>_xlfn.CONCAT(Table326[[#This Row],[Equipamento]],Table326[[#This Row],[attribute_name]])</f>
        <v>FRADE-CAE-2340/2345 (LP/IP Compressor Trem 2)Pressão - Injeção de Gás de Selagem Primária|Pre-alarm Hi</v>
      </c>
      <c r="Q574" s="10">
        <v>1847</v>
      </c>
      <c r="R574" s="87" t="s">
        <v>2976</v>
      </c>
      <c r="S574">
        <v>1</v>
      </c>
      <c r="T574" s="33" t="s">
        <v>736</v>
      </c>
      <c r="U574" s="10"/>
      <c r="V574" t="str">
        <f t="shared" si="8"/>
        <v>subattribute</v>
      </c>
      <c r="W574" t="str">
        <f>TRIM(INDEX(_xlfn.TEXTSPLIT(Table326[[#This Row],[attribute_name PT (rascunho)]],"|"), 1,1))</f>
        <v>Pressão - Injeção de Gás de Selagem Primária</v>
      </c>
      <c r="X574" t="str">
        <f>IFERROR(TRIM(INDEX(_xlfn.TEXTSPLIT(Table326[[#This Row],[attribute_name]],"|"), 1,2)), "")</f>
        <v>Pre-alarm Hi</v>
      </c>
      <c r="Y574" t="b" cm="1">
        <f t="array" ref="Y574">IF(ISERROR(IF(Table326[[#This Row],[type]]="subattribute", VLOOKUP(Table326[[#This Row],[Template]]&amp;Table326[[#This Row],[parent_attribute]],_xlfn._xlws.FILTER(Table326[[#All],[concat]], Table326[[#All],[type]]="attribute"),1, FALSE), TRUE)), FALSE, TRUE)</f>
        <v>1</v>
      </c>
    </row>
    <row r="575" spans="1:25" ht="14.4" hidden="1" customHeight="1">
      <c r="A575" t="str">
        <f>Table326[[#This Row],[Template]]&amp;Table326[[#This Row],[parent_attribute]]</f>
        <v>Compressor Centrífugo BásicoPressão - Injeção de Gás de Selagem Primária</v>
      </c>
      <c r="B575" t="s">
        <v>2904</v>
      </c>
      <c r="C575" s="10" t="s">
        <v>2905</v>
      </c>
      <c r="D575" t="s">
        <v>2906</v>
      </c>
      <c r="E575" t="s">
        <v>2907</v>
      </c>
      <c r="F575" s="9" t="s">
        <v>2875</v>
      </c>
      <c r="I575" t="s">
        <v>1452</v>
      </c>
      <c r="J575" t="s">
        <v>1445</v>
      </c>
      <c r="K575" t="str">
        <f>VLOOKUP(Table326[[#This Row],[attribute_name EN2]],'Tradução Atributos'!$A$1:$B$67,2,0)</f>
        <v>Pressão - Injeção de Gás de Selagem Primária</v>
      </c>
      <c r="L575" t="s">
        <v>2928</v>
      </c>
      <c r="M575" t="s">
        <v>2936</v>
      </c>
      <c r="N575" t="s">
        <v>3000</v>
      </c>
      <c r="O575" t="s">
        <v>3001</v>
      </c>
      <c r="P575" t="str">
        <f>_xlfn.CONCAT(Table326[[#This Row],[Equipamento]],Table326[[#This Row],[attribute_name]])</f>
        <v>FRADE-CAE-2340/2345 (LP/IP Compressor Trem 2)Pressão - Injeção de Gás de Selagem Primária|Pre-alarm Lo</v>
      </c>
      <c r="Q575" s="33">
        <v>1335</v>
      </c>
      <c r="R575" s="87" t="s">
        <v>2976</v>
      </c>
      <c r="S575">
        <v>1</v>
      </c>
      <c r="T575" s="52" t="s">
        <v>736</v>
      </c>
      <c r="U575" s="83"/>
      <c r="V575" t="str">
        <f t="shared" si="8"/>
        <v>subattribute</v>
      </c>
      <c r="W575" t="str">
        <f>TRIM(INDEX(_xlfn.TEXTSPLIT(Table326[[#This Row],[attribute_name PT (rascunho)]],"|"), 1,1))</f>
        <v>Pressão - Injeção de Gás de Selagem Primária</v>
      </c>
      <c r="X575" t="str">
        <f>IFERROR(TRIM(INDEX(_xlfn.TEXTSPLIT(Table326[[#This Row],[attribute_name]],"|"), 1,2)), "")</f>
        <v>Pre-alarm Lo</v>
      </c>
      <c r="Y575" t="b" cm="1">
        <f t="array" ref="Y575">IF(ISERROR(IF(Table326[[#This Row],[type]]="subattribute", VLOOKUP(Table326[[#This Row],[Template]]&amp;Table326[[#This Row],[parent_attribute]],_xlfn._xlws.FILTER(Table326[[#All],[concat]], Table326[[#All],[type]]="attribute"),1, FALSE), TRUE)), FALSE, TRUE)</f>
        <v>1</v>
      </c>
    </row>
    <row r="576" spans="1:25" ht="14.4" hidden="1" customHeight="1">
      <c r="A576" t="str">
        <f>Table326[[#This Row],[Template]]&amp;Table326[[#This Row],[parent_attribute]]</f>
        <v>Compressor Centrífugo BásicoPressão - Injeção de Gás de Separação (1)</v>
      </c>
      <c r="B576" t="s">
        <v>2904</v>
      </c>
      <c r="C576" s="10" t="s">
        <v>2905</v>
      </c>
      <c r="D576" t="s">
        <v>2906</v>
      </c>
      <c r="E576" t="s">
        <v>2907</v>
      </c>
      <c r="F576" s="9" t="s">
        <v>2875</v>
      </c>
      <c r="I576" t="s">
        <v>1515</v>
      </c>
      <c r="J576" t="s">
        <v>1515</v>
      </c>
      <c r="K576" t="str">
        <f>VLOOKUP(Table326[[#This Row],[attribute_name EN2]],'Tradução Atributos'!$A$1:$B$67,2,0)</f>
        <v>Pressão - Injeção de Gás de Separação (1)</v>
      </c>
      <c r="N576" t="s">
        <v>3002</v>
      </c>
      <c r="O576" t="s">
        <v>3002</v>
      </c>
      <c r="P576" s="17" t="str">
        <f>_xlfn.CONCAT(Table326[[#This Row],[Equipamento]],Table326[[#This Row],[attribute_name]])</f>
        <v>FRADE-CAE-2340/2345 (LP/IP Compressor Trem 2)Pressão - Injeção de Gás de Separação (1)</v>
      </c>
      <c r="Q576" s="186" t="s">
        <v>3237</v>
      </c>
      <c r="R576" s="32" t="s">
        <v>2976</v>
      </c>
      <c r="S576">
        <v>1</v>
      </c>
      <c r="T576" s="52" t="s">
        <v>451</v>
      </c>
      <c r="U576" s="10" t="s">
        <v>452</v>
      </c>
      <c r="V576" t="str">
        <f t="shared" si="8"/>
        <v>attribute</v>
      </c>
      <c r="W576" t="str">
        <f>TRIM(INDEX(_xlfn.TEXTSPLIT(Table326[[#This Row],[attribute_name PT (rascunho)]],"|"), 1,1))</f>
        <v>Pressão - Injeção de Gás de Separação (1)</v>
      </c>
      <c r="X576" t="str">
        <f>IFERROR(TRIM(INDEX(_xlfn.TEXTSPLIT(Table326[[#This Row],[attribute_name]],"|"), 1,2)), "")</f>
        <v/>
      </c>
      <c r="Y576" t="b" cm="1">
        <f t="array" ref="Y576">IF(ISERROR(IF(Table326[[#This Row],[type]]="subattribute", VLOOKUP(Table326[[#This Row],[Template]]&amp;Table326[[#This Row],[parent_attribute]],_xlfn._xlws.FILTER(Table326[[#All],[concat]], Table326[[#All],[type]]="attribute"),1, FALSE), TRUE)), FALSE, TRUE)</f>
        <v>1</v>
      </c>
    </row>
    <row r="577" spans="1:25" ht="14.4" hidden="1" customHeight="1">
      <c r="A577" t="str">
        <f>Table326[[#This Row],[Template]]&amp;Table326[[#This Row],[parent_attribute]]</f>
        <v>Compressor Centrífugo BásicoPressão - Injeção de Gás de Separação (1)</v>
      </c>
      <c r="B577" t="s">
        <v>2904</v>
      </c>
      <c r="C577" s="10" t="s">
        <v>2905</v>
      </c>
      <c r="D577" t="s">
        <v>2906</v>
      </c>
      <c r="E577" t="s">
        <v>2907</v>
      </c>
      <c r="F577" s="9" t="s">
        <v>2875</v>
      </c>
      <c r="I577" t="s">
        <v>1517</v>
      </c>
      <c r="J577" t="s">
        <v>1515</v>
      </c>
      <c r="K577" t="str">
        <f>VLOOKUP(Table326[[#This Row],[attribute_name EN2]],'Tradução Atributos'!$A$1:$B$67,2,0)</f>
        <v>Pressão - Injeção de Gás de Separação (1)</v>
      </c>
      <c r="L577" t="s">
        <v>2928</v>
      </c>
      <c r="M577" t="s">
        <v>2929</v>
      </c>
      <c r="N577" t="s">
        <v>944</v>
      </c>
      <c r="O577" t="s">
        <v>944</v>
      </c>
      <c r="P577" s="17" t="str">
        <f>_xlfn.CONCAT(Table326[[#This Row],[Equipamento]],Table326[[#This Row],[attribute_name]])</f>
        <v>FRADE-CAE-2340/2345 (LP/IP Compressor Trem 2)Pressão - Injeção de Gás de Separação (1)|Hi</v>
      </c>
      <c r="Q577" s="186">
        <v>14</v>
      </c>
      <c r="R577" s="32" t="s">
        <v>2976</v>
      </c>
      <c r="S577">
        <v>1</v>
      </c>
      <c r="T577" s="33" t="s">
        <v>736</v>
      </c>
      <c r="U577" s="10"/>
      <c r="V577" t="str">
        <f t="shared" si="8"/>
        <v>subattribute</v>
      </c>
      <c r="W577" t="str">
        <f>TRIM(INDEX(_xlfn.TEXTSPLIT(Table326[[#This Row],[attribute_name PT (rascunho)]],"|"), 1,1))</f>
        <v>Pressão - Injeção de Gás de Separação (1)</v>
      </c>
      <c r="X577" t="str">
        <f>IFERROR(TRIM(INDEX(_xlfn.TEXTSPLIT(Table326[[#This Row],[attribute_name]],"|"), 1,2)), "")</f>
        <v>Hi</v>
      </c>
      <c r="Y577" t="b" cm="1">
        <f t="array" ref="Y577">IF(ISERROR(IF(Table326[[#This Row],[type]]="subattribute", VLOOKUP(Table326[[#This Row],[Template]]&amp;Table326[[#This Row],[parent_attribute]],_xlfn._xlws.FILTER(Table326[[#All],[concat]], Table326[[#All],[type]]="attribute"),1, FALSE), TRUE)), FALSE, TRUE)</f>
        <v>1</v>
      </c>
    </row>
    <row r="578" spans="1:25" ht="14.4" hidden="1" customHeight="1">
      <c r="A578" t="str">
        <f>Table326[[#This Row],[Template]]&amp;Table326[[#This Row],[parent_attribute]]</f>
        <v>Compressor Centrífugo BásicoPressão - Injeção de Gás de Separação (1)</v>
      </c>
      <c r="B578" t="s">
        <v>2904</v>
      </c>
      <c r="C578" s="10" t="s">
        <v>2905</v>
      </c>
      <c r="D578" t="s">
        <v>2906</v>
      </c>
      <c r="E578" t="s">
        <v>2907</v>
      </c>
      <c r="F578" s="9" t="s">
        <v>2875</v>
      </c>
      <c r="I578" t="s">
        <v>1518</v>
      </c>
      <c r="J578" t="s">
        <v>1515</v>
      </c>
      <c r="K578" t="str">
        <f>VLOOKUP(Table326[[#This Row],[attribute_name EN2]],'Tradução Atributos'!$A$1:$B$67,2,0)</f>
        <v>Pressão - Injeção de Gás de Separação (1)</v>
      </c>
      <c r="L578" t="s">
        <v>2928</v>
      </c>
      <c r="M578" t="s">
        <v>2930</v>
      </c>
      <c r="N578" t="s">
        <v>946</v>
      </c>
      <c r="O578" t="s">
        <v>946</v>
      </c>
      <c r="P578" s="17" t="str">
        <f>_xlfn.CONCAT(Table326[[#This Row],[Equipamento]],Table326[[#This Row],[attribute_name]])</f>
        <v>FRADE-CAE-2340/2345 (LP/IP Compressor Trem 2)Pressão - Injeção de Gás de Separação (1)|HiHi</v>
      </c>
      <c r="Q578" s="33"/>
      <c r="R578" s="32" t="s">
        <v>2976</v>
      </c>
      <c r="S578">
        <v>1</v>
      </c>
      <c r="T578" s="52" t="s">
        <v>736</v>
      </c>
      <c r="U578" s="83"/>
      <c r="V578" t="str">
        <f t="shared" ref="V578:V641" si="9">IFERROR(IF(FIND("|",N578),"subattribute", "attribute"), "attribute")</f>
        <v>subattribute</v>
      </c>
      <c r="W578" t="str">
        <f>TRIM(INDEX(_xlfn.TEXTSPLIT(Table326[[#This Row],[attribute_name PT (rascunho)]],"|"), 1,1))</f>
        <v>Pressão - Injeção de Gás de Separação (1)</v>
      </c>
      <c r="X578" t="str">
        <f>IFERROR(TRIM(INDEX(_xlfn.TEXTSPLIT(Table326[[#This Row],[attribute_name]],"|"), 1,2)), "")</f>
        <v>HiHi</v>
      </c>
      <c r="Y578" t="b" cm="1">
        <f t="array" ref="Y578">IF(ISERROR(IF(Table326[[#This Row],[type]]="subattribute", VLOOKUP(Table326[[#This Row],[Template]]&amp;Table326[[#This Row],[parent_attribute]],_xlfn._xlws.FILTER(Table326[[#All],[concat]], Table326[[#All],[type]]="attribute"),1, FALSE), TRUE)), FALSE, TRUE)</f>
        <v>1</v>
      </c>
    </row>
    <row r="579" spans="1:25" ht="14.4" hidden="1" customHeight="1">
      <c r="A579" t="str">
        <f>Table326[[#This Row],[Template]]&amp;Table326[[#This Row],[parent_attribute]]</f>
        <v>Compressor Centrífugo BásicoPressão - Injeção de Gás de Separação (1)</v>
      </c>
      <c r="B579" t="s">
        <v>2904</v>
      </c>
      <c r="C579" s="10" t="s">
        <v>2905</v>
      </c>
      <c r="D579" t="s">
        <v>2906</v>
      </c>
      <c r="E579" t="s">
        <v>2907</v>
      </c>
      <c r="F579" s="9" t="s">
        <v>2875</v>
      </c>
      <c r="I579" t="s">
        <v>1519</v>
      </c>
      <c r="J579" t="s">
        <v>1515</v>
      </c>
      <c r="K579" t="str">
        <f>VLOOKUP(Table326[[#This Row],[attribute_name EN2]],'Tradução Atributos'!$A$1:$B$67,2,0)</f>
        <v>Pressão - Injeção de Gás de Separação (1)</v>
      </c>
      <c r="L579" t="s">
        <v>2928</v>
      </c>
      <c r="M579" t="s">
        <v>2931</v>
      </c>
      <c r="N579" t="s">
        <v>948</v>
      </c>
      <c r="O579" t="s">
        <v>948</v>
      </c>
      <c r="P579" s="17" t="str">
        <f>_xlfn.CONCAT(Table326[[#This Row],[Equipamento]],Table326[[#This Row],[attribute_name]])</f>
        <v>FRADE-CAE-2340/2345 (LP/IP Compressor Trem 2)Pressão - Injeção de Gás de Separação (1)|Lo</v>
      </c>
      <c r="Q579" s="185">
        <v>3</v>
      </c>
      <c r="R579" s="32" t="s">
        <v>2976</v>
      </c>
      <c r="S579">
        <v>1</v>
      </c>
      <c r="T579" s="33" t="s">
        <v>736</v>
      </c>
      <c r="U579" s="10"/>
      <c r="V579" t="str">
        <f t="shared" si="9"/>
        <v>subattribute</v>
      </c>
      <c r="W579" t="str">
        <f>TRIM(INDEX(_xlfn.TEXTSPLIT(Table326[[#This Row],[attribute_name PT (rascunho)]],"|"), 1,1))</f>
        <v>Pressão - Injeção de Gás de Separação (1)</v>
      </c>
      <c r="X579" t="str">
        <f>IFERROR(TRIM(INDEX(_xlfn.TEXTSPLIT(Table326[[#This Row],[attribute_name]],"|"), 1,2)), "")</f>
        <v>Lo</v>
      </c>
      <c r="Y579" t="b" cm="1">
        <f t="array" ref="Y579">IF(ISERROR(IF(Table326[[#This Row],[type]]="subattribute", VLOOKUP(Table326[[#This Row],[Template]]&amp;Table326[[#This Row],[parent_attribute]],_xlfn._xlws.FILTER(Table326[[#All],[concat]], Table326[[#All],[type]]="attribute"),1, FALSE), TRUE)), FALSE, TRUE)</f>
        <v>1</v>
      </c>
    </row>
    <row r="580" spans="1:25" ht="14.4" hidden="1" customHeight="1">
      <c r="A580" t="str">
        <f>Table326[[#This Row],[Template]]&amp;Table326[[#This Row],[parent_attribute]]</f>
        <v>Compressor Centrífugo BásicoPressão - Injeção de Gás de Separação (1)</v>
      </c>
      <c r="B580" t="s">
        <v>2904</v>
      </c>
      <c r="C580" s="10" t="s">
        <v>2905</v>
      </c>
      <c r="D580" t="s">
        <v>2906</v>
      </c>
      <c r="E580" t="s">
        <v>2907</v>
      </c>
      <c r="F580" s="9" t="s">
        <v>2875</v>
      </c>
      <c r="I580" t="s">
        <v>1520</v>
      </c>
      <c r="J580" t="s">
        <v>1515</v>
      </c>
      <c r="K580" t="str">
        <f>VLOOKUP(Table326[[#This Row],[attribute_name EN2]],'Tradução Atributos'!$A$1:$B$67,2,0)</f>
        <v>Pressão - Injeção de Gás de Separação (1)</v>
      </c>
      <c r="L580" t="s">
        <v>2928</v>
      </c>
      <c r="M580" t="s">
        <v>2932</v>
      </c>
      <c r="N580" t="s">
        <v>3003</v>
      </c>
      <c r="O580" t="s">
        <v>3003</v>
      </c>
      <c r="P580" s="17" t="str">
        <f>_xlfn.CONCAT(Table326[[#This Row],[Equipamento]],Table326[[#This Row],[attribute_name]])</f>
        <v>FRADE-CAE-2340/2345 (LP/IP Compressor Trem 2)Pressão - Injeção de Gás de Separação (1)|LoLo</v>
      </c>
      <c r="Q580" s="185">
        <v>2</v>
      </c>
      <c r="R580" s="32" t="s">
        <v>2976</v>
      </c>
      <c r="S580">
        <v>1</v>
      </c>
      <c r="T580" s="52" t="s">
        <v>736</v>
      </c>
      <c r="U580" s="83"/>
      <c r="V580" t="str">
        <f t="shared" si="9"/>
        <v>subattribute</v>
      </c>
      <c r="W580" t="str">
        <f>TRIM(INDEX(_xlfn.TEXTSPLIT(Table326[[#This Row],[attribute_name PT (rascunho)]],"|"), 1,1))</f>
        <v>Pressão - Injeção de Gás de Separação (1)</v>
      </c>
      <c r="X580" t="str">
        <f>IFERROR(TRIM(INDEX(_xlfn.TEXTSPLIT(Table326[[#This Row],[attribute_name]],"|"), 1,2)), "")</f>
        <v>LoLo</v>
      </c>
      <c r="Y580" t="b" cm="1">
        <f t="array" ref="Y580">IF(ISERROR(IF(Table326[[#This Row],[type]]="subattribute", VLOOKUP(Table326[[#This Row],[Template]]&amp;Table326[[#This Row],[parent_attribute]],_xlfn._xlws.FILTER(Table326[[#All],[concat]], Table326[[#All],[type]]="attribute"),1, FALSE), TRUE)), FALSE, TRUE)</f>
        <v>1</v>
      </c>
    </row>
    <row r="581" spans="1:25" ht="14.4" hidden="1" customHeight="1">
      <c r="A581" t="str">
        <f>Table326[[#This Row],[Template]]&amp;Table326[[#This Row],[parent_attribute]]</f>
        <v>Compressor Centrífugo BásicoPressão - Injeção de Gás de Separação (1)</v>
      </c>
      <c r="B581" t="s">
        <v>2904</v>
      </c>
      <c r="C581" s="10" t="s">
        <v>2905</v>
      </c>
      <c r="D581" t="s">
        <v>2906</v>
      </c>
      <c r="E581" t="s">
        <v>2907</v>
      </c>
      <c r="F581" s="61" t="s">
        <v>2875</v>
      </c>
      <c r="I581" t="s">
        <v>1521</v>
      </c>
      <c r="J581" t="s">
        <v>1515</v>
      </c>
      <c r="K581" t="str">
        <f>VLOOKUP(Table326[[#This Row],[attribute_name EN2]],'Tradução Atributos'!$A$1:$B$67,2,0)</f>
        <v>Pressão - Injeção de Gás de Separação (1)</v>
      </c>
      <c r="L581" t="s">
        <v>2928</v>
      </c>
      <c r="M581" t="s">
        <v>2934</v>
      </c>
      <c r="N581" t="s">
        <v>950</v>
      </c>
      <c r="O581" t="s">
        <v>3004</v>
      </c>
      <c r="P581" s="17" t="str">
        <f>_xlfn.CONCAT(Table326[[#This Row],[Equipamento]],Table326[[#This Row],[attribute_name]])</f>
        <v>FRADE-CAE-2340/2345 (LP/IP Compressor Trem 2)Pressão - Injeção de Gás de Separação (1)|Pre-alarm Hi</v>
      </c>
      <c r="Q581" s="186">
        <v>13</v>
      </c>
      <c r="R581" s="32" t="s">
        <v>2976</v>
      </c>
      <c r="S581">
        <v>1</v>
      </c>
      <c r="T581" s="33" t="s">
        <v>736</v>
      </c>
      <c r="U581" s="10"/>
      <c r="V581" t="str">
        <f t="shared" si="9"/>
        <v>subattribute</v>
      </c>
      <c r="W581" t="str">
        <f>TRIM(INDEX(_xlfn.TEXTSPLIT(Table326[[#This Row],[attribute_name PT (rascunho)]],"|"), 1,1))</f>
        <v>Pressão - Injeção de Gás de Separação (1)</v>
      </c>
      <c r="X581" t="str">
        <f>IFERROR(TRIM(INDEX(_xlfn.TEXTSPLIT(Table326[[#This Row],[attribute_name]],"|"), 1,2)), "")</f>
        <v>Pre-alarm Hi</v>
      </c>
      <c r="Y581" t="b" cm="1">
        <f t="array" ref="Y581">IF(ISERROR(IF(Table326[[#This Row],[type]]="subattribute", VLOOKUP(Table326[[#This Row],[Template]]&amp;Table326[[#This Row],[parent_attribute]],_xlfn._xlws.FILTER(Table326[[#All],[concat]], Table326[[#All],[type]]="attribute"),1, FALSE), TRUE)), FALSE, TRUE)</f>
        <v>1</v>
      </c>
    </row>
    <row r="582" spans="1:25" ht="14.4" hidden="1" customHeight="1">
      <c r="A582" t="str">
        <f>Table326[[#This Row],[Template]]&amp;Table326[[#This Row],[parent_attribute]]</f>
        <v>Compressor Centrífugo BásicoPressão - Injeção de Gás de Separação (1)</v>
      </c>
      <c r="B582" t="s">
        <v>2904</v>
      </c>
      <c r="C582" s="10" t="s">
        <v>2905</v>
      </c>
      <c r="D582" t="s">
        <v>2906</v>
      </c>
      <c r="E582" t="s">
        <v>2907</v>
      </c>
      <c r="F582" s="61" t="s">
        <v>2875</v>
      </c>
      <c r="I582" t="s">
        <v>1522</v>
      </c>
      <c r="J582" t="s">
        <v>1515</v>
      </c>
      <c r="K582" t="str">
        <f>VLOOKUP(Table326[[#This Row],[attribute_name EN2]],'Tradução Atributos'!$A$1:$B$67,2,0)</f>
        <v>Pressão - Injeção de Gás de Separação (1)</v>
      </c>
      <c r="L582" t="s">
        <v>2928</v>
      </c>
      <c r="M582" t="s">
        <v>2936</v>
      </c>
      <c r="N582" t="s">
        <v>3005</v>
      </c>
      <c r="O582" t="s">
        <v>3006</v>
      </c>
      <c r="P582" s="17" t="str">
        <f>_xlfn.CONCAT(Table326[[#This Row],[Equipamento]],Table326[[#This Row],[attribute_name]])</f>
        <v>FRADE-CAE-2340/2345 (LP/IP Compressor Trem 2)Pressão - Injeção de Gás de Separação (1)|Pre-alarm Lo</v>
      </c>
      <c r="Q582" s="186">
        <v>3.3</v>
      </c>
      <c r="R582" s="32" t="s">
        <v>2976</v>
      </c>
      <c r="S582">
        <v>1</v>
      </c>
      <c r="T582" s="52" t="s">
        <v>736</v>
      </c>
      <c r="U582" s="83"/>
      <c r="V582" t="str">
        <f t="shared" si="9"/>
        <v>subattribute</v>
      </c>
      <c r="W582" t="str">
        <f>TRIM(INDEX(_xlfn.TEXTSPLIT(Table326[[#This Row],[attribute_name PT (rascunho)]],"|"), 1,1))</f>
        <v>Pressão - Injeção de Gás de Separação (1)</v>
      </c>
      <c r="X582" t="str">
        <f>IFERROR(TRIM(INDEX(_xlfn.TEXTSPLIT(Table326[[#This Row],[attribute_name]],"|"), 1,2)), "")</f>
        <v>Pre-alarm Lo</v>
      </c>
      <c r="Y582" t="b" cm="1">
        <f t="array" ref="Y582">IF(ISERROR(IF(Table326[[#This Row],[type]]="subattribute", VLOOKUP(Table326[[#This Row],[Template]]&amp;Table326[[#This Row],[parent_attribute]],_xlfn._xlws.FILTER(Table326[[#All],[concat]], Table326[[#All],[type]]="attribute"),1, FALSE), TRUE)), FALSE, TRUE)</f>
        <v>1</v>
      </c>
    </row>
    <row r="583" spans="1:25" ht="14.4" hidden="1" customHeight="1">
      <c r="A583" t="str">
        <f>Table326[[#This Row],[Template]]&amp;Table326[[#This Row],[parent_attribute]]</f>
        <v>Compressor Centrífugo BásicoPressão - Linha Principal de Óleo Lubrificante dos Mancais (2)</v>
      </c>
      <c r="B583" t="s">
        <v>2904</v>
      </c>
      <c r="C583" s="10" t="s">
        <v>2905</v>
      </c>
      <c r="D583" t="s">
        <v>2906</v>
      </c>
      <c r="E583" t="s">
        <v>2907</v>
      </c>
      <c r="F583" s="61" t="s">
        <v>2875</v>
      </c>
      <c r="I583" t="s">
        <v>878</v>
      </c>
      <c r="J583" t="s">
        <v>878</v>
      </c>
      <c r="K583" t="str">
        <f>VLOOKUP(Table326[[#This Row],[attribute_name EN2]],'Tradução Atributos'!$A$1:$B$67,2,0)</f>
        <v>Pressão - Linha Principal de Óleo Lubrificante dos Mancais (2)</v>
      </c>
      <c r="N583" t="s">
        <v>3007</v>
      </c>
      <c r="O583" t="s">
        <v>3007</v>
      </c>
      <c r="P583" t="str">
        <f>_xlfn.CONCAT(Table326[[#This Row],[Equipamento]],Table326[[#This Row],[attribute_name]])</f>
        <v>FRADE-CAE-2340/2345 (LP/IP Compressor Trem 2)Pressão - Linha Principal de Óleo Lubrificante dos Mancais (2)</v>
      </c>
      <c r="Q583" s="186" t="s">
        <v>3238</v>
      </c>
      <c r="R583" s="10" t="s">
        <v>2976</v>
      </c>
      <c r="S583">
        <v>1</v>
      </c>
      <c r="T583" s="33" t="s">
        <v>461</v>
      </c>
      <c r="U583" s="83" t="s">
        <v>462</v>
      </c>
      <c r="V583" t="str">
        <f t="shared" si="9"/>
        <v>attribute</v>
      </c>
      <c r="W583" t="str">
        <f>TRIM(INDEX(_xlfn.TEXTSPLIT(Table326[[#This Row],[attribute_name PT (rascunho)]],"|"), 1,1))</f>
        <v>Pressão - Linha Principal de Óleo Lubrificante dos Mancais (2)</v>
      </c>
      <c r="X583" t="str">
        <f>IFERROR(TRIM(INDEX(_xlfn.TEXTSPLIT(Table326[[#This Row],[attribute_name]],"|"), 1,2)), "")</f>
        <v/>
      </c>
      <c r="Y583" t="b" cm="1">
        <f t="array" ref="Y583">IF(ISERROR(IF(Table326[[#This Row],[type]]="subattribute", VLOOKUP(Table326[[#This Row],[Template]]&amp;Table326[[#This Row],[parent_attribute]],_xlfn._xlws.FILTER(Table326[[#All],[concat]], Table326[[#All],[type]]="attribute"),1, FALSE), TRUE)), FALSE, TRUE)</f>
        <v>1</v>
      </c>
    </row>
    <row r="584" spans="1:25" ht="14.4" hidden="1" customHeight="1">
      <c r="A584" t="str">
        <f>Table326[[#This Row],[Template]]&amp;Table326[[#This Row],[parent_attribute]]</f>
        <v>Compressor Centrífugo BásicoPressão - Linha Principal de Óleo Lubrificante dos Mancais (2)</v>
      </c>
      <c r="B584" t="s">
        <v>2904</v>
      </c>
      <c r="C584" s="10" t="s">
        <v>2905</v>
      </c>
      <c r="D584" t="s">
        <v>2906</v>
      </c>
      <c r="E584" t="s">
        <v>2907</v>
      </c>
      <c r="F584" s="61" t="s">
        <v>2875</v>
      </c>
      <c r="I584" t="s">
        <v>881</v>
      </c>
      <c r="J584" t="s">
        <v>878</v>
      </c>
      <c r="K584" t="str">
        <f>VLOOKUP(Table326[[#This Row],[attribute_name EN2]],'Tradução Atributos'!$A$1:$B$67,2,0)</f>
        <v>Pressão - Linha Principal de Óleo Lubrificante dos Mancais (2)</v>
      </c>
      <c r="L584" t="s">
        <v>2928</v>
      </c>
      <c r="M584" t="s">
        <v>2929</v>
      </c>
      <c r="N584" t="s">
        <v>746</v>
      </c>
      <c r="O584" s="189" t="s">
        <v>746</v>
      </c>
      <c r="P584" t="str">
        <f>_xlfn.CONCAT(Table326[[#This Row],[Equipamento]],Table326[[#This Row],[attribute_name]])</f>
        <v>FRADE-CAE-2340/2345 (LP/IP Compressor Trem 2)Pressão - Linha Principal de Óleo Lubrificante dos Mancais (2)|Hi</v>
      </c>
      <c r="Q584" s="33"/>
      <c r="R584" s="10" t="s">
        <v>2976</v>
      </c>
      <c r="S584">
        <v>1</v>
      </c>
      <c r="T584" s="52" t="s">
        <v>736</v>
      </c>
      <c r="U584" s="83"/>
      <c r="V584" t="str">
        <f t="shared" si="9"/>
        <v>subattribute</v>
      </c>
      <c r="W584" t="str">
        <f>TRIM(INDEX(_xlfn.TEXTSPLIT(Table326[[#This Row],[attribute_name PT (rascunho)]],"|"), 1,1))</f>
        <v>Pressão - Linha Principal de Óleo Lubrificante dos Mancais (2)</v>
      </c>
      <c r="X584" t="str">
        <f>IFERROR(TRIM(INDEX(_xlfn.TEXTSPLIT(Table326[[#This Row],[attribute_name]],"|"), 1,2)), "")</f>
        <v>Hi</v>
      </c>
      <c r="Y584" t="b" cm="1">
        <f t="array" ref="Y584">IF(ISERROR(IF(Table326[[#This Row],[type]]="subattribute", VLOOKUP(Table326[[#This Row],[Template]]&amp;Table326[[#This Row],[parent_attribute]],_xlfn._xlws.FILTER(Table326[[#All],[concat]], Table326[[#All],[type]]="attribute"),1, FALSE), TRUE)), FALSE, TRUE)</f>
        <v>1</v>
      </c>
    </row>
    <row r="585" spans="1:25" ht="14.4" hidden="1" customHeight="1">
      <c r="A585" t="str">
        <f>Table326[[#This Row],[Template]]&amp;Table326[[#This Row],[parent_attribute]]</f>
        <v>Compressor Centrífugo BásicoPressão - Linha Principal de Óleo Lubrificante dos Mancais (2)</v>
      </c>
      <c r="B585" t="s">
        <v>2904</v>
      </c>
      <c r="C585" s="10" t="s">
        <v>2905</v>
      </c>
      <c r="D585" t="s">
        <v>2906</v>
      </c>
      <c r="E585" t="s">
        <v>2907</v>
      </c>
      <c r="F585" s="61" t="s">
        <v>2875</v>
      </c>
      <c r="I585" t="s">
        <v>883</v>
      </c>
      <c r="J585" t="s">
        <v>878</v>
      </c>
      <c r="K585" t="str">
        <f>VLOOKUP(Table326[[#This Row],[attribute_name EN2]],'Tradução Atributos'!$A$1:$B$67,2,0)</f>
        <v>Pressão - Linha Principal de Óleo Lubrificante dos Mancais (2)</v>
      </c>
      <c r="L585" t="s">
        <v>2928</v>
      </c>
      <c r="M585" t="s">
        <v>2931</v>
      </c>
      <c r="N585" t="s">
        <v>748</v>
      </c>
      <c r="O585" s="189" t="s">
        <v>748</v>
      </c>
      <c r="P585" t="str">
        <f>_xlfn.CONCAT(Table326[[#This Row],[Equipamento]],Table326[[#This Row],[attribute_name]])</f>
        <v>FRADE-CAE-2340/2345 (LP/IP Compressor Trem 2)Pressão - Linha Principal de Óleo Lubrificante dos Mancais (2)|Lo</v>
      </c>
      <c r="Q585" s="33"/>
      <c r="R585" s="10" t="s">
        <v>2976</v>
      </c>
      <c r="S585">
        <v>1</v>
      </c>
      <c r="T585" s="33" t="s">
        <v>736</v>
      </c>
      <c r="U585" s="10"/>
      <c r="V585" t="str">
        <f t="shared" si="9"/>
        <v>subattribute</v>
      </c>
      <c r="W585" t="str">
        <f>TRIM(INDEX(_xlfn.TEXTSPLIT(Table326[[#This Row],[attribute_name PT (rascunho)]],"|"), 1,1))</f>
        <v>Pressão - Linha Principal de Óleo Lubrificante dos Mancais (2)</v>
      </c>
      <c r="X585" t="str">
        <f>IFERROR(TRIM(INDEX(_xlfn.TEXTSPLIT(Table326[[#This Row],[attribute_name]],"|"), 1,2)), "")</f>
        <v>Lo</v>
      </c>
      <c r="Y585" t="b" cm="1">
        <f t="array" ref="Y585">IF(ISERROR(IF(Table326[[#This Row],[type]]="subattribute", VLOOKUP(Table326[[#This Row],[Template]]&amp;Table326[[#This Row],[parent_attribute]],_xlfn._xlws.FILTER(Table326[[#All],[concat]], Table326[[#All],[type]]="attribute"),1, FALSE), TRUE)), FALSE, TRUE)</f>
        <v>1</v>
      </c>
    </row>
    <row r="586" spans="1:25" ht="14.4" hidden="1" customHeight="1">
      <c r="A586" t="str">
        <f>Table326[[#This Row],[Template]]&amp;Table326[[#This Row],[parent_attribute]]</f>
        <v>Compressor Centrífugo BásicoPressão - Linha Principal de Óleo Lubrificante dos Mancais (2)</v>
      </c>
      <c r="B586" t="s">
        <v>2904</v>
      </c>
      <c r="C586" s="10" t="s">
        <v>2905</v>
      </c>
      <c r="D586" t="s">
        <v>2906</v>
      </c>
      <c r="E586" t="s">
        <v>2907</v>
      </c>
      <c r="F586" s="61" t="s">
        <v>2875</v>
      </c>
      <c r="I586" t="s">
        <v>885</v>
      </c>
      <c r="J586" t="s">
        <v>878</v>
      </c>
      <c r="K586" t="str">
        <f>VLOOKUP(Table326[[#This Row],[attribute_name EN2]],'Tradução Atributos'!$A$1:$B$67,2,0)</f>
        <v>Pressão - Linha Principal de Óleo Lubrificante dos Mancais (2)</v>
      </c>
      <c r="L586" t="s">
        <v>2928</v>
      </c>
      <c r="M586" t="s">
        <v>2932</v>
      </c>
      <c r="N586" t="s">
        <v>3008</v>
      </c>
      <c r="O586" t="s">
        <v>3008</v>
      </c>
      <c r="P586" t="str">
        <f>_xlfn.CONCAT(Table326[[#This Row],[Equipamento]],Table326[[#This Row],[attribute_name]])</f>
        <v>FRADE-CAE-2340/2345 (LP/IP Compressor Trem 2)Pressão - Linha Principal de Óleo Lubrificante dos Mancais (2)|LoLo</v>
      </c>
      <c r="Q586" s="186">
        <v>120</v>
      </c>
      <c r="R586" s="10" t="s">
        <v>2976</v>
      </c>
      <c r="S586">
        <v>1</v>
      </c>
      <c r="T586" s="52" t="s">
        <v>736</v>
      </c>
      <c r="U586" s="83"/>
      <c r="V586" t="str">
        <f t="shared" si="9"/>
        <v>subattribute</v>
      </c>
      <c r="W586" t="str">
        <f>TRIM(INDEX(_xlfn.TEXTSPLIT(Table326[[#This Row],[attribute_name PT (rascunho)]],"|"), 1,1))</f>
        <v>Pressão - Linha Principal de Óleo Lubrificante dos Mancais (2)</v>
      </c>
      <c r="X586" t="str">
        <f>IFERROR(TRIM(INDEX(_xlfn.TEXTSPLIT(Table326[[#This Row],[attribute_name]],"|"), 1,2)), "")</f>
        <v>LoLo</v>
      </c>
      <c r="Y586" t="b" cm="1">
        <f t="array" ref="Y586">IF(ISERROR(IF(Table326[[#This Row],[type]]="subattribute", VLOOKUP(Table326[[#This Row],[Template]]&amp;Table326[[#This Row],[parent_attribute]],_xlfn._xlws.FILTER(Table326[[#All],[concat]], Table326[[#All],[type]]="attribute"),1, FALSE), TRUE)), FALSE, TRUE)</f>
        <v>1</v>
      </c>
    </row>
    <row r="587" spans="1:25" ht="14.4" hidden="1" customHeight="1">
      <c r="A587" t="str">
        <f>Table326[[#This Row],[Template]]&amp;Table326[[#This Row],[parent_attribute]]</f>
        <v>Compressor Centrífugo BásicoPressão - Linha Principal de Óleo Lubrificante dos Mancais (2)</v>
      </c>
      <c r="B587" t="s">
        <v>2904</v>
      </c>
      <c r="C587" s="10" t="s">
        <v>2905</v>
      </c>
      <c r="D587" t="s">
        <v>2906</v>
      </c>
      <c r="E587" t="s">
        <v>2907</v>
      </c>
      <c r="F587" s="61" t="s">
        <v>2875</v>
      </c>
      <c r="I587" t="s">
        <v>887</v>
      </c>
      <c r="J587" t="s">
        <v>878</v>
      </c>
      <c r="K587" t="str">
        <f>VLOOKUP(Table326[[#This Row],[attribute_name EN2]],'Tradução Atributos'!$A$1:$B$67,2,0)</f>
        <v>Pressão - Linha Principal de Óleo Lubrificante dos Mancais (2)</v>
      </c>
      <c r="L587" t="s">
        <v>2928</v>
      </c>
      <c r="M587" t="s">
        <v>2934</v>
      </c>
      <c r="N587" t="s">
        <v>750</v>
      </c>
      <c r="O587" s="189" t="s">
        <v>3009</v>
      </c>
      <c r="P587" t="str">
        <f>_xlfn.CONCAT(Table326[[#This Row],[Equipamento]],Table326[[#This Row],[attribute_name]])</f>
        <v>FRADE-CAE-2340/2345 (LP/IP Compressor Trem 2)Pressão - Linha Principal de Óleo Lubrificante dos Mancais (2)|Pre-alarm Hi</v>
      </c>
      <c r="Q587" s="33"/>
      <c r="R587" s="10" t="s">
        <v>2976</v>
      </c>
      <c r="S587">
        <v>1</v>
      </c>
      <c r="T587" s="33" t="s">
        <v>736</v>
      </c>
      <c r="U587" s="10"/>
      <c r="V587" t="str">
        <f t="shared" si="9"/>
        <v>subattribute</v>
      </c>
      <c r="W587" t="str">
        <f>TRIM(INDEX(_xlfn.TEXTSPLIT(Table326[[#This Row],[attribute_name PT (rascunho)]],"|"), 1,1))</f>
        <v>Pressão - Linha Principal de Óleo Lubrificante dos Mancais (2)</v>
      </c>
      <c r="X587" t="str">
        <f>IFERROR(TRIM(INDEX(_xlfn.TEXTSPLIT(Table326[[#This Row],[attribute_name]],"|"), 1,2)), "")</f>
        <v>Pre-alarm Hi</v>
      </c>
      <c r="Y587" t="b" cm="1">
        <f t="array" ref="Y587">IF(ISERROR(IF(Table326[[#This Row],[type]]="subattribute", VLOOKUP(Table326[[#This Row],[Template]]&amp;Table326[[#This Row],[parent_attribute]],_xlfn._xlws.FILTER(Table326[[#All],[concat]], Table326[[#All],[type]]="attribute"),1, FALSE), TRUE)), FALSE, TRUE)</f>
        <v>1</v>
      </c>
    </row>
    <row r="588" spans="1:25" ht="14.4" hidden="1" customHeight="1">
      <c r="A588" t="str">
        <f>Table326[[#This Row],[Template]]&amp;Table326[[#This Row],[parent_attribute]]</f>
        <v>Compressor Centrífugo BásicoPressão - Linha Principal de Óleo Lubrificante dos Mancais (2)</v>
      </c>
      <c r="B588" t="s">
        <v>2904</v>
      </c>
      <c r="C588" s="10" t="s">
        <v>2905</v>
      </c>
      <c r="D588" t="s">
        <v>2906</v>
      </c>
      <c r="E588" t="s">
        <v>2907</v>
      </c>
      <c r="F588" s="61" t="s">
        <v>2875</v>
      </c>
      <c r="I588" t="s">
        <v>889</v>
      </c>
      <c r="J588" t="s">
        <v>878</v>
      </c>
      <c r="K588" t="str">
        <f>VLOOKUP(Table326[[#This Row],[attribute_name EN2]],'Tradução Atributos'!$A$1:$B$67,2,0)</f>
        <v>Pressão - Linha Principal de Óleo Lubrificante dos Mancais (2)</v>
      </c>
      <c r="L588" t="s">
        <v>2928</v>
      </c>
      <c r="M588" t="s">
        <v>2936</v>
      </c>
      <c r="N588" t="s">
        <v>3010</v>
      </c>
      <c r="O588" t="s">
        <v>3011</v>
      </c>
      <c r="P588" t="str">
        <f>_xlfn.CONCAT(Table326[[#This Row],[Equipamento]],Table326[[#This Row],[attribute_name]])</f>
        <v>FRADE-CAE-2340/2345 (LP/IP Compressor Trem 2)Pressão - Linha Principal de Óleo Lubrificante dos Mancais (2)|Pre-alarm Lo</v>
      </c>
      <c r="Q588" s="186">
        <v>140</v>
      </c>
      <c r="R588" s="10" t="s">
        <v>2976</v>
      </c>
      <c r="S588">
        <v>1</v>
      </c>
      <c r="T588" s="52" t="s">
        <v>736</v>
      </c>
      <c r="U588" s="83"/>
      <c r="V588" t="str">
        <f t="shared" si="9"/>
        <v>subattribute</v>
      </c>
      <c r="W588" t="str">
        <f>TRIM(INDEX(_xlfn.TEXTSPLIT(Table326[[#This Row],[attribute_name PT (rascunho)]],"|"), 1,1))</f>
        <v>Pressão - Linha Principal de Óleo Lubrificante dos Mancais (2)</v>
      </c>
      <c r="X588" t="str">
        <f>IFERROR(TRIM(INDEX(_xlfn.TEXTSPLIT(Table326[[#This Row],[attribute_name]],"|"), 1,2)), "")</f>
        <v>Pre-alarm Lo</v>
      </c>
      <c r="Y588" t="b" cm="1">
        <f t="array" ref="Y588">IF(ISERROR(IF(Table326[[#This Row],[type]]="subattribute", VLOOKUP(Table326[[#This Row],[Template]]&amp;Table326[[#This Row],[parent_attribute]],_xlfn._xlws.FILTER(Table326[[#All],[concat]], Table326[[#All],[type]]="attribute"),1, FALSE), TRUE)), FALSE, TRUE)</f>
        <v>1</v>
      </c>
    </row>
    <row r="589" spans="1:25" ht="14.4" hidden="1" customHeight="1">
      <c r="A589" t="str">
        <f>Table326[[#This Row],[Template]]&amp;Table326[[#This Row],[parent_attribute]]</f>
        <v>Compressor Centrífugo BásicoPressão - Sucção</v>
      </c>
      <c r="B589" t="s">
        <v>2904</v>
      </c>
      <c r="C589" s="10" t="s">
        <v>2905</v>
      </c>
      <c r="D589" t="s">
        <v>2906</v>
      </c>
      <c r="E589" t="s">
        <v>2907</v>
      </c>
      <c r="F589" s="33" t="s">
        <v>2875</v>
      </c>
      <c r="I589" s="10" t="s">
        <v>3239</v>
      </c>
      <c r="N589" t="s">
        <v>3013</v>
      </c>
      <c r="O589" s="10" t="s">
        <v>3013</v>
      </c>
      <c r="P589" t="str">
        <f>_xlfn.CONCAT(Table326[[#This Row],[Equipamento]],Table326[[#This Row],[attribute_name]])</f>
        <v xml:space="preserve">FRADE-CAE-2340/2345 (LP/IP Compressor Trem 2)Pressão - Sucção </v>
      </c>
      <c r="Q589" s="33" t="s">
        <v>3240</v>
      </c>
      <c r="R589" t="s">
        <v>194</v>
      </c>
      <c r="S589">
        <v>1</v>
      </c>
      <c r="T589" s="33" t="s">
        <v>530</v>
      </c>
      <c r="U589" s="10" t="s">
        <v>531</v>
      </c>
      <c r="V589" t="str">
        <f t="shared" si="9"/>
        <v>attribute</v>
      </c>
      <c r="W589" t="str">
        <f>TRIM(INDEX(_xlfn.TEXTSPLIT(Table326[[#This Row],[attribute_name PT (rascunho)]],"|"), 1,1))</f>
        <v>Pressão - Sucção</v>
      </c>
      <c r="X589" t="str">
        <f>IFERROR(TRIM(INDEX(_xlfn.TEXTSPLIT(Table326[[#This Row],[attribute_name]],"|"), 1,2)), "")</f>
        <v/>
      </c>
      <c r="Y589" t="b" cm="1">
        <f t="array" ref="Y589">IF(ISERROR(IF(Table326[[#This Row],[type]]="subattribute", VLOOKUP(Table326[[#This Row],[Template]]&amp;Table326[[#This Row],[parent_attribute]],_xlfn._xlws.FILTER(Table326[[#All],[concat]], Table326[[#All],[type]]="attribute"),1, FALSE), TRUE)), FALSE, TRUE)</f>
        <v>1</v>
      </c>
    </row>
    <row r="590" spans="1:25" ht="14.4" hidden="1" customHeight="1">
      <c r="A590" t="str">
        <f>Table326[[#This Row],[Template]]&amp;Table326[[#This Row],[parent_attribute]]</f>
        <v>Compressor Centrífugo BásicoPressão - Sucção (2)</v>
      </c>
      <c r="B590" t="s">
        <v>2904</v>
      </c>
      <c r="C590" s="10" t="s">
        <v>2905</v>
      </c>
      <c r="D590" t="s">
        <v>2906</v>
      </c>
      <c r="E590" t="s">
        <v>2907</v>
      </c>
      <c r="F590" s="33" t="s">
        <v>2875</v>
      </c>
      <c r="I590" s="10" t="s">
        <v>3015</v>
      </c>
      <c r="N590" t="s">
        <v>3016</v>
      </c>
      <c r="O590" s="10" t="s">
        <v>3016</v>
      </c>
      <c r="P590" t="str">
        <f>_xlfn.CONCAT(Table326[[#This Row],[Equipamento]],Table326[[#This Row],[attribute_name]])</f>
        <v>FRADE-CAE-2340/2345 (LP/IP Compressor Trem 2)Pressão - Sucção (2)</v>
      </c>
      <c r="Q590" s="33" t="s">
        <v>3241</v>
      </c>
      <c r="R590" t="s">
        <v>194</v>
      </c>
      <c r="S590">
        <v>1</v>
      </c>
      <c r="T590" s="33" t="s">
        <v>530</v>
      </c>
      <c r="U590" s="10" t="s">
        <v>531</v>
      </c>
      <c r="V590" t="str">
        <f t="shared" si="9"/>
        <v>attribute</v>
      </c>
      <c r="W590" t="str">
        <f>TRIM(INDEX(_xlfn.TEXTSPLIT(Table326[[#This Row],[attribute_name PT (rascunho)]],"|"), 1,1))</f>
        <v>Pressão - Sucção (2)</v>
      </c>
      <c r="X590" t="str">
        <f>IFERROR(TRIM(INDEX(_xlfn.TEXTSPLIT(Table326[[#This Row],[attribute_name]],"|"), 1,2)), "")</f>
        <v/>
      </c>
      <c r="Y590" t="b" cm="1">
        <f t="array" ref="Y590">IF(ISERROR(IF(Table326[[#This Row],[type]]="subattribute", VLOOKUP(Table326[[#This Row],[Template]]&amp;Table326[[#This Row],[parent_attribute]],_xlfn._xlws.FILTER(Table326[[#All],[concat]], Table326[[#All],[type]]="attribute"),1, FALSE), TRUE)), FALSE, TRUE)</f>
        <v>1</v>
      </c>
    </row>
    <row r="591" spans="1:25" ht="14.4" hidden="1" customHeight="1">
      <c r="A591" t="str">
        <f>Table326[[#This Row],[Template]]&amp;Table326[[#This Row],[parent_attribute]]</f>
        <v>Compressor Centrífugo BásicoPressão - Sucção (2)</v>
      </c>
      <c r="B591" t="s">
        <v>2904</v>
      </c>
      <c r="C591" s="10" t="s">
        <v>2905</v>
      </c>
      <c r="D591" t="s">
        <v>2906</v>
      </c>
      <c r="E591" t="s">
        <v>2907</v>
      </c>
      <c r="F591" s="33" t="s">
        <v>2875</v>
      </c>
      <c r="I591" s="10" t="s">
        <v>3018</v>
      </c>
      <c r="N591" t="s">
        <v>3019</v>
      </c>
      <c r="O591" s="10" t="s">
        <v>3019</v>
      </c>
      <c r="P591" t="str">
        <f>_xlfn.CONCAT(Table326[[#This Row],[Equipamento]],Table326[[#This Row],[attribute_name]])</f>
        <v>FRADE-CAE-2340/2345 (LP/IP Compressor Trem 2)Pressão - Sucção (2)|Hi</v>
      </c>
      <c r="Q591" s="10"/>
      <c r="R591" t="s">
        <v>194</v>
      </c>
      <c r="S591">
        <v>1</v>
      </c>
      <c r="T591" s="33" t="s">
        <v>530</v>
      </c>
      <c r="U591" s="10" t="s">
        <v>531</v>
      </c>
      <c r="V591" t="str">
        <f t="shared" si="9"/>
        <v>subattribute</v>
      </c>
      <c r="W591" t="str">
        <f>TRIM(INDEX(_xlfn.TEXTSPLIT(Table326[[#This Row],[attribute_name PT (rascunho)]],"|"), 1,1))</f>
        <v>Pressão - Sucção (2)</v>
      </c>
      <c r="X591" t="str">
        <f>IFERROR(TRIM(INDEX(_xlfn.TEXTSPLIT(Table326[[#This Row],[attribute_name]],"|"), 1,2)), "")</f>
        <v>Hi</v>
      </c>
      <c r="Y591" t="b" cm="1">
        <f t="array" ref="Y591">IF(ISERROR(IF(Table326[[#This Row],[type]]="subattribute", VLOOKUP(Table326[[#This Row],[Template]]&amp;Table326[[#This Row],[parent_attribute]],_xlfn._xlws.FILTER(Table326[[#All],[concat]], Table326[[#All],[type]]="attribute"),1, FALSE), TRUE)), FALSE, TRUE)</f>
        <v>1</v>
      </c>
    </row>
    <row r="592" spans="1:25" ht="14.4" hidden="1" customHeight="1">
      <c r="A592" t="str">
        <f>Table326[[#This Row],[Template]]&amp;Table326[[#This Row],[parent_attribute]]</f>
        <v>Compressor Centrífugo BásicoPressão - Sucção (2)</v>
      </c>
      <c r="B592" t="s">
        <v>2904</v>
      </c>
      <c r="C592" s="10" t="s">
        <v>2905</v>
      </c>
      <c r="D592" t="s">
        <v>2906</v>
      </c>
      <c r="E592" t="s">
        <v>2907</v>
      </c>
      <c r="F592" s="33" t="s">
        <v>2875</v>
      </c>
      <c r="I592" s="10" t="s">
        <v>3020</v>
      </c>
      <c r="N592" t="s">
        <v>3021</v>
      </c>
      <c r="O592" s="10" t="s">
        <v>3021</v>
      </c>
      <c r="P592" t="str">
        <f>_xlfn.CONCAT(Table326[[#This Row],[Equipamento]],Table326[[#This Row],[attribute_name]])</f>
        <v>FRADE-CAE-2340/2345 (LP/IP Compressor Trem 2)Pressão - Sucção (2)|HiHi</v>
      </c>
      <c r="Q592" s="33"/>
      <c r="R592" t="s">
        <v>194</v>
      </c>
      <c r="S592">
        <v>1</v>
      </c>
      <c r="T592" s="33" t="s">
        <v>530</v>
      </c>
      <c r="U592" s="10" t="s">
        <v>531</v>
      </c>
      <c r="V592" t="str">
        <f t="shared" si="9"/>
        <v>subattribute</v>
      </c>
      <c r="W592" t="str">
        <f>TRIM(INDEX(_xlfn.TEXTSPLIT(Table326[[#This Row],[attribute_name PT (rascunho)]],"|"), 1,1))</f>
        <v>Pressão - Sucção (2)</v>
      </c>
      <c r="X592" t="str">
        <f>IFERROR(TRIM(INDEX(_xlfn.TEXTSPLIT(Table326[[#This Row],[attribute_name]],"|"), 1,2)), "")</f>
        <v>HiHi</v>
      </c>
      <c r="Y592" t="b" cm="1">
        <f t="array" ref="Y592">IF(ISERROR(IF(Table326[[#This Row],[type]]="subattribute", VLOOKUP(Table326[[#This Row],[Template]]&amp;Table326[[#This Row],[parent_attribute]],_xlfn._xlws.FILTER(Table326[[#All],[concat]], Table326[[#All],[type]]="attribute"),1, FALSE), TRUE)), FALSE, TRUE)</f>
        <v>1</v>
      </c>
    </row>
    <row r="593" spans="1:25" ht="14.4" hidden="1" customHeight="1">
      <c r="A593" t="str">
        <f>Table326[[#This Row],[Template]]&amp;Table326[[#This Row],[parent_attribute]]</f>
        <v>Compressor Centrífugo BásicoPressão - Sucção (2)</v>
      </c>
      <c r="B593" t="s">
        <v>2904</v>
      </c>
      <c r="C593" s="10" t="s">
        <v>2905</v>
      </c>
      <c r="D593" t="s">
        <v>2906</v>
      </c>
      <c r="E593" t="s">
        <v>2907</v>
      </c>
      <c r="F593" s="33" t="s">
        <v>2875</v>
      </c>
      <c r="I593" s="10" t="s">
        <v>3022</v>
      </c>
      <c r="N593" t="s">
        <v>3023</v>
      </c>
      <c r="O593" s="10" t="s">
        <v>3023</v>
      </c>
      <c r="P593" t="str">
        <f>_xlfn.CONCAT(Table326[[#This Row],[Equipamento]],Table326[[#This Row],[attribute_name]])</f>
        <v>FRADE-CAE-2340/2345 (LP/IP Compressor Trem 2)Pressão - Sucção (2)|Lo</v>
      </c>
      <c r="Q593" s="33"/>
      <c r="R593" t="s">
        <v>194</v>
      </c>
      <c r="S593">
        <v>1</v>
      </c>
      <c r="T593" s="33" t="s">
        <v>530</v>
      </c>
      <c r="U593" s="10" t="s">
        <v>531</v>
      </c>
      <c r="V593" t="str">
        <f t="shared" si="9"/>
        <v>subattribute</v>
      </c>
      <c r="W593" t="str">
        <f>TRIM(INDEX(_xlfn.TEXTSPLIT(Table326[[#This Row],[attribute_name PT (rascunho)]],"|"), 1,1))</f>
        <v>Pressão - Sucção (2)</v>
      </c>
      <c r="X593" t="str">
        <f>IFERROR(TRIM(INDEX(_xlfn.TEXTSPLIT(Table326[[#This Row],[attribute_name]],"|"), 1,2)), "")</f>
        <v>Lo</v>
      </c>
      <c r="Y593" t="b" cm="1">
        <f t="array" ref="Y593">IF(ISERROR(IF(Table326[[#This Row],[type]]="subattribute", VLOOKUP(Table326[[#This Row],[Template]]&amp;Table326[[#This Row],[parent_attribute]],_xlfn._xlws.FILTER(Table326[[#All],[concat]], Table326[[#All],[type]]="attribute"),1, FALSE), TRUE)), FALSE, TRUE)</f>
        <v>1</v>
      </c>
    </row>
    <row r="594" spans="1:25" ht="14.4" hidden="1" customHeight="1">
      <c r="A594" t="str">
        <f>Table326[[#This Row],[Template]]&amp;Table326[[#This Row],[parent_attribute]]</f>
        <v>Compressor Centrífugo BásicoPressão - Sucção (2)</v>
      </c>
      <c r="B594" t="s">
        <v>2904</v>
      </c>
      <c r="C594" s="10" t="s">
        <v>2905</v>
      </c>
      <c r="D594" t="s">
        <v>2906</v>
      </c>
      <c r="E594" t="s">
        <v>2907</v>
      </c>
      <c r="F594" s="33" t="s">
        <v>2875</v>
      </c>
      <c r="I594" s="10" t="s">
        <v>3024</v>
      </c>
      <c r="N594" t="s">
        <v>3025</v>
      </c>
      <c r="O594" s="10" t="s">
        <v>3025</v>
      </c>
      <c r="P594" t="str">
        <f>_xlfn.CONCAT(Table326[[#This Row],[Equipamento]],Table326[[#This Row],[attribute_name]])</f>
        <v>FRADE-CAE-2340/2345 (LP/IP Compressor Trem 2)Pressão - Sucção (2)|LoLo</v>
      </c>
      <c r="Q594" s="10"/>
      <c r="R594" t="s">
        <v>194</v>
      </c>
      <c r="S594">
        <v>1</v>
      </c>
      <c r="T594" s="33" t="s">
        <v>530</v>
      </c>
      <c r="U594" s="10" t="s">
        <v>531</v>
      </c>
      <c r="V594" t="str">
        <f t="shared" si="9"/>
        <v>subattribute</v>
      </c>
      <c r="W594" t="str">
        <f>TRIM(INDEX(_xlfn.TEXTSPLIT(Table326[[#This Row],[attribute_name PT (rascunho)]],"|"), 1,1))</f>
        <v>Pressão - Sucção (2)</v>
      </c>
      <c r="X594" t="str">
        <f>IFERROR(TRIM(INDEX(_xlfn.TEXTSPLIT(Table326[[#This Row],[attribute_name]],"|"), 1,2)), "")</f>
        <v>LoLo</v>
      </c>
      <c r="Y594" t="b" cm="1">
        <f t="array" ref="Y594">IF(ISERROR(IF(Table326[[#This Row],[type]]="subattribute", VLOOKUP(Table326[[#This Row],[Template]]&amp;Table326[[#This Row],[parent_attribute]],_xlfn._xlws.FILTER(Table326[[#All],[concat]], Table326[[#All],[type]]="attribute"),1, FALSE), TRUE)), FALSE, TRUE)</f>
        <v>1</v>
      </c>
    </row>
    <row r="595" spans="1:25" ht="14.4" hidden="1" customHeight="1">
      <c r="A595" t="str">
        <f>Table326[[#This Row],[Template]]&amp;Table326[[#This Row],[parent_attribute]]</f>
        <v>Compressor Centrífugo BásicoPressão - Sucção</v>
      </c>
      <c r="B595" t="s">
        <v>2904</v>
      </c>
      <c r="C595" s="10" t="s">
        <v>2905</v>
      </c>
      <c r="D595" t="s">
        <v>2906</v>
      </c>
      <c r="E595" t="s">
        <v>2907</v>
      </c>
      <c r="F595" s="33" t="s">
        <v>2875</v>
      </c>
      <c r="I595" s="10" t="s">
        <v>3242</v>
      </c>
      <c r="N595" t="s">
        <v>3027</v>
      </c>
      <c r="O595" s="10" t="s">
        <v>3027</v>
      </c>
      <c r="P595" t="str">
        <f>_xlfn.CONCAT(Table326[[#This Row],[Equipamento]],Table326[[#This Row],[attribute_name]])</f>
        <v>FRADE-CAE-2340/2345 (LP/IP Compressor Trem 2)Pressão - Sucção |Hi</v>
      </c>
      <c r="Q595" s="10"/>
      <c r="R595" t="s">
        <v>194</v>
      </c>
      <c r="S595">
        <v>1</v>
      </c>
      <c r="T595" s="33" t="s">
        <v>530</v>
      </c>
      <c r="U595" s="10" t="s">
        <v>531</v>
      </c>
      <c r="V595" t="str">
        <f t="shared" si="9"/>
        <v>subattribute</v>
      </c>
      <c r="W595" t="str">
        <f>TRIM(INDEX(_xlfn.TEXTSPLIT(Table326[[#This Row],[attribute_name PT (rascunho)]],"|"), 1,1))</f>
        <v>Pressão - Sucção</v>
      </c>
      <c r="X595" t="str">
        <f>IFERROR(TRIM(INDEX(_xlfn.TEXTSPLIT(Table326[[#This Row],[attribute_name]],"|"), 1,2)), "")</f>
        <v>Hi</v>
      </c>
      <c r="Y595" t="b" cm="1">
        <f t="array" ref="Y595">IF(ISERROR(IF(Table326[[#This Row],[type]]="subattribute", VLOOKUP(Table326[[#This Row],[Template]]&amp;Table326[[#This Row],[parent_attribute]],_xlfn._xlws.FILTER(Table326[[#All],[concat]], Table326[[#All],[type]]="attribute"),1, FALSE), TRUE)), FALSE, TRUE)</f>
        <v>1</v>
      </c>
    </row>
    <row r="596" spans="1:25" ht="14.4" hidden="1" customHeight="1">
      <c r="A596" t="str">
        <f>Table326[[#This Row],[Template]]&amp;Table326[[#This Row],[parent_attribute]]</f>
        <v>Compressor Centrífugo BásicoPressão - Sucção</v>
      </c>
      <c r="B596" t="s">
        <v>2904</v>
      </c>
      <c r="C596" s="10" t="s">
        <v>2905</v>
      </c>
      <c r="D596" t="s">
        <v>2906</v>
      </c>
      <c r="E596" t="s">
        <v>2907</v>
      </c>
      <c r="F596" s="33" t="s">
        <v>2875</v>
      </c>
      <c r="I596" s="10" t="s">
        <v>3243</v>
      </c>
      <c r="N596" t="s">
        <v>3029</v>
      </c>
      <c r="O596" s="10" t="s">
        <v>3029</v>
      </c>
      <c r="P596" t="str">
        <f>_xlfn.CONCAT(Table326[[#This Row],[Equipamento]],Table326[[#This Row],[attribute_name]])</f>
        <v>FRADE-CAE-2340/2345 (LP/IP Compressor Trem 2)Pressão - Sucção |HiHi</v>
      </c>
      <c r="Q596" s="33"/>
      <c r="R596" t="s">
        <v>194</v>
      </c>
      <c r="S596">
        <v>1</v>
      </c>
      <c r="T596" s="33" t="s">
        <v>530</v>
      </c>
      <c r="U596" s="10" t="s">
        <v>531</v>
      </c>
      <c r="V596" t="str">
        <f t="shared" si="9"/>
        <v>subattribute</v>
      </c>
      <c r="W596" t="str">
        <f>TRIM(INDEX(_xlfn.TEXTSPLIT(Table326[[#This Row],[attribute_name PT (rascunho)]],"|"), 1,1))</f>
        <v>Pressão - Sucção</v>
      </c>
      <c r="X596" t="str">
        <f>IFERROR(TRIM(INDEX(_xlfn.TEXTSPLIT(Table326[[#This Row],[attribute_name]],"|"), 1,2)), "")</f>
        <v>HiHi</v>
      </c>
      <c r="Y596" t="b" cm="1">
        <f t="array" ref="Y596">IF(ISERROR(IF(Table326[[#This Row],[type]]="subattribute", VLOOKUP(Table326[[#This Row],[Template]]&amp;Table326[[#This Row],[parent_attribute]],_xlfn._xlws.FILTER(Table326[[#All],[concat]], Table326[[#All],[type]]="attribute"),1, FALSE), TRUE)), FALSE, TRUE)</f>
        <v>1</v>
      </c>
    </row>
    <row r="597" spans="1:25" ht="14.4" hidden="1" customHeight="1">
      <c r="A597" t="str">
        <f>Table326[[#This Row],[Template]]&amp;Table326[[#This Row],[parent_attribute]]</f>
        <v>Compressor Centrífugo BásicoPressão - Sucção</v>
      </c>
      <c r="B597" t="s">
        <v>2904</v>
      </c>
      <c r="C597" s="10" t="s">
        <v>2905</v>
      </c>
      <c r="D597" t="s">
        <v>2906</v>
      </c>
      <c r="E597" t="s">
        <v>2907</v>
      </c>
      <c r="F597" s="33" t="s">
        <v>2875</v>
      </c>
      <c r="I597" s="10" t="s">
        <v>3244</v>
      </c>
      <c r="N597" t="s">
        <v>3031</v>
      </c>
      <c r="O597" s="10" t="s">
        <v>3031</v>
      </c>
      <c r="P597" t="str">
        <f>_xlfn.CONCAT(Table326[[#This Row],[Equipamento]],Table326[[#This Row],[attribute_name]])</f>
        <v>FRADE-CAE-2340/2345 (LP/IP Compressor Trem 2)Pressão - Sucção |Lo</v>
      </c>
      <c r="Q597" s="10"/>
      <c r="R597" t="s">
        <v>194</v>
      </c>
      <c r="S597">
        <v>1</v>
      </c>
      <c r="T597" s="33" t="s">
        <v>530</v>
      </c>
      <c r="U597" s="10" t="s">
        <v>531</v>
      </c>
      <c r="V597" t="str">
        <f t="shared" si="9"/>
        <v>subattribute</v>
      </c>
      <c r="W597" t="str">
        <f>TRIM(INDEX(_xlfn.TEXTSPLIT(Table326[[#This Row],[attribute_name PT (rascunho)]],"|"), 1,1))</f>
        <v>Pressão - Sucção</v>
      </c>
      <c r="X597" t="str">
        <f>IFERROR(TRIM(INDEX(_xlfn.TEXTSPLIT(Table326[[#This Row],[attribute_name]],"|"), 1,2)), "")</f>
        <v>Lo</v>
      </c>
      <c r="Y597" t="b" cm="1">
        <f t="array" ref="Y597">IF(ISERROR(IF(Table326[[#This Row],[type]]="subattribute", VLOOKUP(Table326[[#This Row],[Template]]&amp;Table326[[#This Row],[parent_attribute]],_xlfn._xlws.FILTER(Table326[[#All],[concat]], Table326[[#All],[type]]="attribute"),1, FALSE), TRUE)), FALSE, TRUE)</f>
        <v>1</v>
      </c>
    </row>
    <row r="598" spans="1:25" ht="14.4" hidden="1" customHeight="1">
      <c r="A598" t="str">
        <f>Table326[[#This Row],[Template]]&amp;Table326[[#This Row],[parent_attribute]]</f>
        <v>Compressor Centrífugo BásicoPressão - Sucção</v>
      </c>
      <c r="B598" t="s">
        <v>2904</v>
      </c>
      <c r="C598" s="10" t="s">
        <v>2905</v>
      </c>
      <c r="D598" t="s">
        <v>2906</v>
      </c>
      <c r="E598" t="s">
        <v>2907</v>
      </c>
      <c r="F598" s="33" t="s">
        <v>2875</v>
      </c>
      <c r="I598" s="10" t="s">
        <v>3245</v>
      </c>
      <c r="N598" t="s">
        <v>3033</v>
      </c>
      <c r="O598" s="10" t="s">
        <v>3033</v>
      </c>
      <c r="P598" t="str">
        <f>_xlfn.CONCAT(Table326[[#This Row],[Equipamento]],Table326[[#This Row],[attribute_name]])</f>
        <v>FRADE-CAE-2340/2345 (LP/IP Compressor Trem 2)Pressão - Sucção |LoLo</v>
      </c>
      <c r="Q598" s="33"/>
      <c r="R598" t="s">
        <v>194</v>
      </c>
      <c r="S598">
        <v>1</v>
      </c>
      <c r="T598" s="33" t="s">
        <v>530</v>
      </c>
      <c r="U598" s="10" t="s">
        <v>531</v>
      </c>
      <c r="V598" t="str">
        <f t="shared" si="9"/>
        <v>subattribute</v>
      </c>
      <c r="W598" t="str">
        <f>TRIM(INDEX(_xlfn.TEXTSPLIT(Table326[[#This Row],[attribute_name PT (rascunho)]],"|"), 1,1))</f>
        <v>Pressão - Sucção</v>
      </c>
      <c r="X598" t="str">
        <f>IFERROR(TRIM(INDEX(_xlfn.TEXTSPLIT(Table326[[#This Row],[attribute_name]],"|"), 1,2)), "")</f>
        <v>LoLo</v>
      </c>
      <c r="Y598" t="b" cm="1">
        <f t="array" ref="Y598">IF(ISERROR(IF(Table326[[#This Row],[type]]="subattribute", VLOOKUP(Table326[[#This Row],[Template]]&amp;Table326[[#This Row],[parent_attribute]],_xlfn._xlws.FILTER(Table326[[#All],[concat]], Table326[[#All],[type]]="attribute"),1, FALSE), TRUE)), FALSE, TRUE)</f>
        <v>1</v>
      </c>
    </row>
    <row r="599" spans="1:25" ht="14.4" hidden="1" customHeight="1">
      <c r="A599" t="str">
        <f>Table326[[#This Row],[Template]]&amp;Table326[[#This Row],[parent_attribute]]</f>
        <v>Compressor Centrífugo BásicoRotação - Eixo de Alta Velocidade</v>
      </c>
      <c r="B599" t="s">
        <v>2904</v>
      </c>
      <c r="C599" s="10" t="s">
        <v>2905</v>
      </c>
      <c r="D599" t="s">
        <v>2906</v>
      </c>
      <c r="E599" t="s">
        <v>2907</v>
      </c>
      <c r="F599" s="61" t="s">
        <v>2875</v>
      </c>
      <c r="I599" s="10" t="s">
        <v>1414</v>
      </c>
      <c r="N599" t="s">
        <v>3034</v>
      </c>
      <c r="O599" t="s">
        <v>3034</v>
      </c>
      <c r="P599" t="str">
        <f>_xlfn.CONCAT(Table326[[#This Row],[Equipamento]],Table326[[#This Row],[attribute_name]])</f>
        <v>FRADE-CAE-2340/2345 (LP/IP Compressor Trem 2)Rotação - Eixo de Alta Velocidade</v>
      </c>
      <c r="Q599" s="160" t="s">
        <v>1853</v>
      </c>
      <c r="R599" t="s">
        <v>622</v>
      </c>
      <c r="S599">
        <v>1</v>
      </c>
      <c r="T599" s="33" t="s">
        <v>3035</v>
      </c>
      <c r="U599" s="10" t="s">
        <v>475</v>
      </c>
      <c r="V599" t="str">
        <f t="shared" si="9"/>
        <v>attribute</v>
      </c>
      <c r="W599" t="str">
        <f>TRIM(INDEX(_xlfn.TEXTSPLIT(Table326[[#This Row],[attribute_name PT (rascunho)]],"|"), 1,1))</f>
        <v>Rotação - Eixo de Alta Velocidade</v>
      </c>
      <c r="X599" t="str">
        <f>IFERROR(TRIM(INDEX(_xlfn.TEXTSPLIT(Table326[[#This Row],[attribute_name]],"|"), 1,2)), "")</f>
        <v/>
      </c>
      <c r="Y599" t="b" cm="1">
        <f t="array" ref="Y599">IF(ISERROR(IF(Table326[[#This Row],[type]]="subattribute", VLOOKUP(Table326[[#This Row],[Template]]&amp;Table326[[#This Row],[parent_attribute]],_xlfn._xlws.FILTER(Table326[[#All],[concat]], Table326[[#All],[type]]="attribute"),1, FALSE), TRUE)), FALSE, TRUE)</f>
        <v>1</v>
      </c>
    </row>
    <row r="600" spans="1:25" ht="14.4" hidden="1" customHeight="1">
      <c r="A600" t="str">
        <f>Table326[[#This Row],[Template]]&amp;Table326[[#This Row],[parent_attribute]]</f>
        <v>Compressor Centrífugo BásicoRotação - Eixo de Baixa Velocidade</v>
      </c>
      <c r="B600" t="s">
        <v>2904</v>
      </c>
      <c r="C600" s="10" t="s">
        <v>2905</v>
      </c>
      <c r="D600" t="s">
        <v>2906</v>
      </c>
      <c r="E600" t="s">
        <v>2907</v>
      </c>
      <c r="F600" s="61" t="s">
        <v>2875</v>
      </c>
      <c r="I600" s="10" t="s">
        <v>1417</v>
      </c>
      <c r="N600" t="s">
        <v>3036</v>
      </c>
      <c r="O600" t="s">
        <v>3036</v>
      </c>
      <c r="P600" t="str">
        <f>_xlfn.CONCAT(Table326[[#This Row],[Equipamento]],Table326[[#This Row],[attribute_name]])</f>
        <v>FRADE-CAE-2340/2345 (LP/IP Compressor Trem 2)Rotação - Eixo de Baixa Velocidade</v>
      </c>
      <c r="Q600" s="78" t="s">
        <v>1855</v>
      </c>
      <c r="R600" t="s">
        <v>622</v>
      </c>
      <c r="S600">
        <v>1</v>
      </c>
      <c r="T600" s="33" t="s">
        <v>3035</v>
      </c>
      <c r="U600" s="10" t="s">
        <v>475</v>
      </c>
      <c r="V600" t="str">
        <f t="shared" si="9"/>
        <v>attribute</v>
      </c>
      <c r="W600" t="str">
        <f>TRIM(INDEX(_xlfn.TEXTSPLIT(Table326[[#This Row],[attribute_name PT (rascunho)]],"|"), 1,1))</f>
        <v>Rotação - Eixo de Baixa Velocidade</v>
      </c>
      <c r="X600" t="str">
        <f>IFERROR(TRIM(INDEX(_xlfn.TEXTSPLIT(Table326[[#This Row],[attribute_name]],"|"), 1,2)), "")</f>
        <v/>
      </c>
      <c r="Y600" t="b" cm="1">
        <f t="array" ref="Y600">IF(ISERROR(IF(Table326[[#This Row],[type]]="subattribute", VLOOKUP(Table326[[#This Row],[Template]]&amp;Table326[[#This Row],[parent_attribute]],_xlfn._xlws.FILTER(Table326[[#All],[concat]], Table326[[#All],[type]]="attribute"),1, FALSE), TRUE)), FALSE, TRUE)</f>
        <v>1</v>
      </c>
    </row>
    <row r="601" spans="1:25" ht="14.4" hidden="1" customHeight="1">
      <c r="A601" t="str">
        <f>Table326[[#This Row],[Template]]&amp;Table326[[#This Row],[parent_attribute]]</f>
        <v>Compressor Centrífugo BásicoTemperatura - Descarga</v>
      </c>
      <c r="B601" t="s">
        <v>2904</v>
      </c>
      <c r="C601" s="10" t="s">
        <v>2905</v>
      </c>
      <c r="D601" t="s">
        <v>2906</v>
      </c>
      <c r="E601" t="s">
        <v>2907</v>
      </c>
      <c r="F601" s="33" t="s">
        <v>2875</v>
      </c>
      <c r="I601" s="10" t="s">
        <v>3246</v>
      </c>
      <c r="N601" t="s">
        <v>3038</v>
      </c>
      <c r="O601" s="10" t="s">
        <v>3038</v>
      </c>
      <c r="P601" t="str">
        <f>_xlfn.CONCAT(Table326[[#This Row],[Equipamento]],Table326[[#This Row],[attribute_name]])</f>
        <v xml:space="preserve">FRADE-CAE-2340/2345 (LP/IP Compressor Trem 2)Temperatura - Descarga </v>
      </c>
      <c r="Q601" s="10" t="s">
        <v>3247</v>
      </c>
      <c r="R601" t="s">
        <v>49</v>
      </c>
      <c r="S601">
        <v>1</v>
      </c>
      <c r="T601" s="33" t="s">
        <v>530</v>
      </c>
      <c r="U601" s="33" t="s">
        <v>531</v>
      </c>
      <c r="V601" t="str">
        <f t="shared" si="9"/>
        <v>attribute</v>
      </c>
      <c r="W601" t="str">
        <f>TRIM(INDEX(_xlfn.TEXTSPLIT(Table326[[#This Row],[attribute_name PT (rascunho)]],"|"), 1,1))</f>
        <v>Temperatura - Descarga</v>
      </c>
      <c r="X601" t="str">
        <f>IFERROR(TRIM(INDEX(_xlfn.TEXTSPLIT(Table326[[#This Row],[attribute_name]],"|"), 1,2)), "")</f>
        <v/>
      </c>
      <c r="Y601" t="b" cm="1">
        <f t="array" ref="Y601">IF(ISERROR(IF(Table326[[#This Row],[type]]="subattribute", VLOOKUP(Table326[[#This Row],[Template]]&amp;Table326[[#This Row],[parent_attribute]],_xlfn._xlws.FILTER(Table326[[#All],[concat]], Table326[[#All],[type]]="attribute"),1, FALSE), TRUE)), FALSE, TRUE)</f>
        <v>1</v>
      </c>
    </row>
    <row r="602" spans="1:25" ht="14.4" hidden="1" customHeight="1">
      <c r="A602" t="str">
        <f>Table326[[#This Row],[Template]]&amp;Table326[[#This Row],[parent_attribute]]</f>
        <v>Compressor Centrífugo BásicoTemperatura - Descarga (2)</v>
      </c>
      <c r="B602" t="s">
        <v>2904</v>
      </c>
      <c r="C602" s="10" t="s">
        <v>2905</v>
      </c>
      <c r="D602" t="s">
        <v>2906</v>
      </c>
      <c r="E602" t="s">
        <v>2907</v>
      </c>
      <c r="F602" s="33" t="s">
        <v>2875</v>
      </c>
      <c r="I602" s="10" t="s">
        <v>3040</v>
      </c>
      <c r="N602" t="s">
        <v>529</v>
      </c>
      <c r="O602" s="10" t="s">
        <v>529</v>
      </c>
      <c r="P602" t="str">
        <f>_xlfn.CONCAT(Table326[[#This Row],[Equipamento]],Table326[[#This Row],[attribute_name]])</f>
        <v>FRADE-CAE-2340/2345 (LP/IP Compressor Trem 2)Temperatura - Descarga (2)</v>
      </c>
      <c r="Q602" s="10" t="s">
        <v>3248</v>
      </c>
      <c r="R602" t="s">
        <v>49</v>
      </c>
      <c r="S602">
        <v>1</v>
      </c>
      <c r="T602" s="33" t="s">
        <v>530</v>
      </c>
      <c r="U602" s="33" t="s">
        <v>531</v>
      </c>
      <c r="V602" t="str">
        <f t="shared" si="9"/>
        <v>attribute</v>
      </c>
      <c r="W602" t="str">
        <f>TRIM(INDEX(_xlfn.TEXTSPLIT(Table326[[#This Row],[attribute_name PT (rascunho)]],"|"), 1,1))</f>
        <v>Temperatura - Descarga (2)</v>
      </c>
      <c r="X602" t="str">
        <f>IFERROR(TRIM(INDEX(_xlfn.TEXTSPLIT(Table326[[#This Row],[attribute_name]],"|"), 1,2)), "")</f>
        <v/>
      </c>
      <c r="Y602" t="b" cm="1">
        <f t="array" ref="Y602">IF(ISERROR(IF(Table326[[#This Row],[type]]="subattribute", VLOOKUP(Table326[[#This Row],[Template]]&amp;Table326[[#This Row],[parent_attribute]],_xlfn._xlws.FILTER(Table326[[#All],[concat]], Table326[[#All],[type]]="attribute"),1, FALSE), TRUE)), FALSE, TRUE)</f>
        <v>1</v>
      </c>
    </row>
    <row r="603" spans="1:25" ht="14.4" hidden="1" customHeight="1">
      <c r="A603" t="str">
        <f>Table326[[#This Row],[Template]]&amp;Table326[[#This Row],[parent_attribute]]</f>
        <v>Compressor Centrífugo BásicoTemperatura - Linha Principal de Óleo Lubrificante</v>
      </c>
      <c r="B603" t="s">
        <v>2904</v>
      </c>
      <c r="C603" s="10" t="s">
        <v>2905</v>
      </c>
      <c r="D603" t="s">
        <v>2906</v>
      </c>
      <c r="E603" t="s">
        <v>2907</v>
      </c>
      <c r="F603" s="61" t="s">
        <v>2875</v>
      </c>
      <c r="I603" t="s">
        <v>955</v>
      </c>
      <c r="J603" t="s">
        <v>955</v>
      </c>
      <c r="K603" t="str">
        <f>VLOOKUP(Table326[[#This Row],[attribute_name EN2]],'Tradução Atributos'!$A$1:$B$67,2,0)</f>
        <v>Temperatura - Linha Principal de Óleo Lubrificante</v>
      </c>
      <c r="N603" t="s">
        <v>3042</v>
      </c>
      <c r="O603" t="s">
        <v>3042</v>
      </c>
      <c r="P603" t="str">
        <f>_xlfn.CONCAT(Table326[[#This Row],[Equipamento]],Table326[[#This Row],[attribute_name]])</f>
        <v>FRADE-CAE-2340/2345 (LP/IP Compressor Trem 2)Temperatura - Linha Principal de Óleo Lubrificante</v>
      </c>
      <c r="Q603" s="10" t="s">
        <v>3249</v>
      </c>
      <c r="R603" s="10" t="s">
        <v>753</v>
      </c>
      <c r="S603">
        <v>1</v>
      </c>
      <c r="T603" s="33" t="s">
        <v>461</v>
      </c>
      <c r="U603" s="52" t="s">
        <v>462</v>
      </c>
      <c r="V603" t="str">
        <f t="shared" si="9"/>
        <v>attribute</v>
      </c>
      <c r="W603" t="str">
        <f>TRIM(INDEX(_xlfn.TEXTSPLIT(Table326[[#This Row],[attribute_name PT (rascunho)]],"|"), 1,1))</f>
        <v>Temperatura - Linha Principal de Óleo Lubrificante</v>
      </c>
      <c r="X603" t="str">
        <f>IFERROR(TRIM(INDEX(_xlfn.TEXTSPLIT(Table326[[#This Row],[attribute_name]],"|"), 1,2)), "")</f>
        <v/>
      </c>
      <c r="Y603" t="b" cm="1">
        <f t="array" ref="Y603">IF(ISERROR(IF(Table326[[#This Row],[type]]="subattribute", VLOOKUP(Table326[[#This Row],[Template]]&amp;Table326[[#This Row],[parent_attribute]],_xlfn._xlws.FILTER(Table326[[#All],[concat]], Table326[[#All],[type]]="attribute"),1, FALSE), TRUE)), FALSE, TRUE)</f>
        <v>1</v>
      </c>
    </row>
    <row r="604" spans="1:25" ht="14.4" hidden="1" customHeight="1">
      <c r="A604" t="str">
        <f>Table326[[#This Row],[Template]]&amp;Table326[[#This Row],[parent_attribute]]</f>
        <v>Compressor Centrífugo BásicoTemperatura - Linha Principal de Óleo Lubrificante</v>
      </c>
      <c r="B604" t="s">
        <v>2904</v>
      </c>
      <c r="C604" s="10" t="s">
        <v>2905</v>
      </c>
      <c r="D604" t="s">
        <v>2906</v>
      </c>
      <c r="E604" t="s">
        <v>2907</v>
      </c>
      <c r="F604" s="61" t="s">
        <v>2875</v>
      </c>
      <c r="I604" t="s">
        <v>958</v>
      </c>
      <c r="J604" t="s">
        <v>955</v>
      </c>
      <c r="K604" t="str">
        <f>VLOOKUP(Table326[[#This Row],[attribute_name EN2]],'Tradução Atributos'!$A$1:$B$67,2,0)</f>
        <v>Temperatura - Linha Principal de Óleo Lubrificante</v>
      </c>
      <c r="L604" t="s">
        <v>2928</v>
      </c>
      <c r="M604" t="s">
        <v>2929</v>
      </c>
      <c r="N604" t="s">
        <v>3044</v>
      </c>
      <c r="O604" t="s">
        <v>3044</v>
      </c>
      <c r="P604" t="str">
        <f>_xlfn.CONCAT(Table326[[#This Row],[Equipamento]],Table326[[#This Row],[attribute_name]])</f>
        <v>FRADE-CAE-2340/2345 (LP/IP Compressor Trem 2)Temperatura - Linha Principal de Óleo Lubrificante|Hi</v>
      </c>
      <c r="Q604" s="10">
        <v>55</v>
      </c>
      <c r="R604" s="83" t="s">
        <v>753</v>
      </c>
      <c r="S604">
        <v>1</v>
      </c>
      <c r="T604" s="52" t="s">
        <v>736</v>
      </c>
      <c r="U604" s="52"/>
      <c r="V604" t="str">
        <f t="shared" si="9"/>
        <v>subattribute</v>
      </c>
      <c r="W604" t="str">
        <f>TRIM(INDEX(_xlfn.TEXTSPLIT(Table326[[#This Row],[attribute_name PT (rascunho)]],"|"), 1,1))</f>
        <v>Temperatura - Linha Principal de Óleo Lubrificante</v>
      </c>
      <c r="X604" t="str">
        <f>IFERROR(TRIM(INDEX(_xlfn.TEXTSPLIT(Table326[[#This Row],[attribute_name]],"|"), 1,2)), "")</f>
        <v>Hi</v>
      </c>
      <c r="Y604" t="b" cm="1">
        <f t="array" ref="Y604">IF(ISERROR(IF(Table326[[#This Row],[type]]="subattribute", VLOOKUP(Table326[[#This Row],[Template]]&amp;Table326[[#This Row],[parent_attribute]],_xlfn._xlws.FILTER(Table326[[#All],[concat]], Table326[[#All],[type]]="attribute"),1, FALSE), TRUE)), FALSE, TRUE)</f>
        <v>1</v>
      </c>
    </row>
    <row r="605" spans="1:25" ht="14.4" hidden="1" customHeight="1">
      <c r="A605" t="str">
        <f>Table326[[#This Row],[Template]]&amp;Table326[[#This Row],[parent_attribute]]</f>
        <v>Compressor Centrífugo BásicoTemperatura - Linha Principal de Óleo Lubrificante</v>
      </c>
      <c r="B605" t="s">
        <v>2904</v>
      </c>
      <c r="C605" s="10" t="s">
        <v>2905</v>
      </c>
      <c r="D605" t="s">
        <v>2906</v>
      </c>
      <c r="E605" t="s">
        <v>2907</v>
      </c>
      <c r="F605" s="61" t="s">
        <v>2875</v>
      </c>
      <c r="I605" t="s">
        <v>961</v>
      </c>
      <c r="J605" t="s">
        <v>955</v>
      </c>
      <c r="K605" t="str">
        <f>VLOOKUP(Table326[[#This Row],[attribute_name EN2]],'Tradução Atributos'!$A$1:$B$67,2,0)</f>
        <v>Temperatura - Linha Principal de Óleo Lubrificante</v>
      </c>
      <c r="L605" t="s">
        <v>2928</v>
      </c>
      <c r="M605" t="s">
        <v>2930</v>
      </c>
      <c r="N605" t="s">
        <v>3045</v>
      </c>
      <c r="O605" t="s">
        <v>3045</v>
      </c>
      <c r="P605" t="str">
        <f>_xlfn.CONCAT(Table326[[#This Row],[Equipamento]],Table326[[#This Row],[attribute_name]])</f>
        <v>FRADE-CAE-2340/2345 (LP/IP Compressor Trem 2)Temperatura - Linha Principal de Óleo Lubrificante|HiHi</v>
      </c>
      <c r="Q605" s="10"/>
      <c r="R605" s="10" t="s">
        <v>753</v>
      </c>
      <c r="S605">
        <v>1</v>
      </c>
      <c r="T605" s="33" t="s">
        <v>736</v>
      </c>
      <c r="U605" s="33"/>
      <c r="V605" t="str">
        <f t="shared" si="9"/>
        <v>subattribute</v>
      </c>
      <c r="W605" t="str">
        <f>TRIM(INDEX(_xlfn.TEXTSPLIT(Table326[[#This Row],[attribute_name PT (rascunho)]],"|"), 1,1))</f>
        <v>Temperatura - Linha Principal de Óleo Lubrificante</v>
      </c>
      <c r="X605" t="str">
        <f>IFERROR(TRIM(INDEX(_xlfn.TEXTSPLIT(Table326[[#This Row],[attribute_name]],"|"), 1,2)), "")</f>
        <v>HiHi</v>
      </c>
      <c r="Y605" t="b" cm="1">
        <f t="array" ref="Y605">IF(ISERROR(IF(Table326[[#This Row],[type]]="subattribute", VLOOKUP(Table326[[#This Row],[Template]]&amp;Table326[[#This Row],[parent_attribute]],_xlfn._xlws.FILTER(Table326[[#All],[concat]], Table326[[#All],[type]]="attribute"),1, FALSE), TRUE)), FALSE, TRUE)</f>
        <v>1</v>
      </c>
    </row>
    <row r="606" spans="1:25" ht="14.4" hidden="1" customHeight="1">
      <c r="A606" t="str">
        <f>Table326[[#This Row],[Template]]&amp;Table326[[#This Row],[parent_attribute]]</f>
        <v>Compressor Centrífugo BásicoTemperatura - Linha Principal de Óleo Lubrificante</v>
      </c>
      <c r="B606" t="s">
        <v>2904</v>
      </c>
      <c r="C606" s="10" t="s">
        <v>2905</v>
      </c>
      <c r="D606" t="s">
        <v>2906</v>
      </c>
      <c r="E606" t="s">
        <v>2907</v>
      </c>
      <c r="F606" s="61" t="s">
        <v>2875</v>
      </c>
      <c r="I606" t="s">
        <v>964</v>
      </c>
      <c r="J606" t="s">
        <v>955</v>
      </c>
      <c r="K606" t="str">
        <f>VLOOKUP(Table326[[#This Row],[attribute_name EN2]],'Tradução Atributos'!$A$1:$B$67,2,0)</f>
        <v>Temperatura - Linha Principal de Óleo Lubrificante</v>
      </c>
      <c r="L606" t="s">
        <v>2928</v>
      </c>
      <c r="M606" t="s">
        <v>2931</v>
      </c>
      <c r="N606" t="s">
        <v>3046</v>
      </c>
      <c r="O606" t="s">
        <v>3046</v>
      </c>
      <c r="P606" t="str">
        <f>_xlfn.CONCAT(Table326[[#This Row],[Equipamento]],Table326[[#This Row],[attribute_name]])</f>
        <v>FRADE-CAE-2340/2345 (LP/IP Compressor Trem 2)Temperatura - Linha Principal de Óleo Lubrificante|Lo</v>
      </c>
      <c r="Q606" s="10">
        <v>30</v>
      </c>
      <c r="R606" s="83" t="s">
        <v>753</v>
      </c>
      <c r="S606">
        <v>1</v>
      </c>
      <c r="T606" s="52" t="s">
        <v>736</v>
      </c>
      <c r="U606" s="52"/>
      <c r="V606" t="str">
        <f t="shared" si="9"/>
        <v>subattribute</v>
      </c>
      <c r="W606" t="str">
        <f>TRIM(INDEX(_xlfn.TEXTSPLIT(Table326[[#This Row],[attribute_name PT (rascunho)]],"|"), 1,1))</f>
        <v>Temperatura - Linha Principal de Óleo Lubrificante</v>
      </c>
      <c r="X606" t="str">
        <f>IFERROR(TRIM(INDEX(_xlfn.TEXTSPLIT(Table326[[#This Row],[attribute_name]],"|"), 1,2)), "")</f>
        <v>Lo</v>
      </c>
      <c r="Y606" t="b" cm="1">
        <f t="array" ref="Y606">IF(ISERROR(IF(Table326[[#This Row],[type]]="subattribute", VLOOKUP(Table326[[#This Row],[Template]]&amp;Table326[[#This Row],[parent_attribute]],_xlfn._xlws.FILTER(Table326[[#All],[concat]], Table326[[#All],[type]]="attribute"),1, FALSE), TRUE)), FALSE, TRUE)</f>
        <v>1</v>
      </c>
    </row>
    <row r="607" spans="1:25" ht="14.4" hidden="1" customHeight="1">
      <c r="A607" t="str">
        <f>Table326[[#This Row],[Template]]&amp;Table326[[#This Row],[parent_attribute]]</f>
        <v>Compressor Centrífugo BásicoTemperatura - Linha Principal de Óleo Lubrificante</v>
      </c>
      <c r="B607" t="s">
        <v>2904</v>
      </c>
      <c r="C607" s="10" t="s">
        <v>2905</v>
      </c>
      <c r="D607" t="s">
        <v>2906</v>
      </c>
      <c r="E607" t="s">
        <v>2907</v>
      </c>
      <c r="F607" s="61" t="s">
        <v>2875</v>
      </c>
      <c r="I607" t="s">
        <v>967</v>
      </c>
      <c r="J607" t="s">
        <v>955</v>
      </c>
      <c r="K607" t="str">
        <f>VLOOKUP(Table326[[#This Row],[attribute_name EN2]],'Tradução Atributos'!$A$1:$B$67,2,0)</f>
        <v>Temperatura - Linha Principal de Óleo Lubrificante</v>
      </c>
      <c r="L607" t="s">
        <v>2928</v>
      </c>
      <c r="M607" t="s">
        <v>2932</v>
      </c>
      <c r="N607" t="s">
        <v>3047</v>
      </c>
      <c r="O607" t="s">
        <v>3047</v>
      </c>
      <c r="P607" t="str">
        <f>_xlfn.CONCAT(Table326[[#This Row],[Equipamento]],Table326[[#This Row],[attribute_name]])</f>
        <v>FRADE-CAE-2340/2345 (LP/IP Compressor Trem 2)Temperatura - Linha Principal de Óleo Lubrificante|LoLo</v>
      </c>
      <c r="Q607" s="10"/>
      <c r="R607" s="10" t="s">
        <v>753</v>
      </c>
      <c r="S607">
        <v>1</v>
      </c>
      <c r="T607" s="33" t="s">
        <v>736</v>
      </c>
      <c r="U607" s="33"/>
      <c r="V607" t="str">
        <f t="shared" si="9"/>
        <v>subattribute</v>
      </c>
      <c r="W607" t="str">
        <f>TRIM(INDEX(_xlfn.TEXTSPLIT(Table326[[#This Row],[attribute_name PT (rascunho)]],"|"), 1,1))</f>
        <v>Temperatura - Linha Principal de Óleo Lubrificante</v>
      </c>
      <c r="X607" t="str">
        <f>IFERROR(TRIM(INDEX(_xlfn.TEXTSPLIT(Table326[[#This Row],[attribute_name]],"|"), 1,2)), "")</f>
        <v>LoLo</v>
      </c>
      <c r="Y607" t="b" cm="1">
        <f t="array" ref="Y607">IF(ISERROR(IF(Table326[[#This Row],[type]]="subattribute", VLOOKUP(Table326[[#This Row],[Template]]&amp;Table326[[#This Row],[parent_attribute]],_xlfn._xlws.FILTER(Table326[[#All],[concat]], Table326[[#All],[type]]="attribute"),1, FALSE), TRUE)), FALSE, TRUE)</f>
        <v>1</v>
      </c>
    </row>
    <row r="608" spans="1:25" ht="14.4" hidden="1" customHeight="1">
      <c r="A608" t="str">
        <f>Table326[[#This Row],[Template]]&amp;Table326[[#This Row],[parent_attribute]]</f>
        <v>Compressor Centrífugo BásicoTemperatura - Linha Principal de Óleo Lubrificante</v>
      </c>
      <c r="B608" t="s">
        <v>2904</v>
      </c>
      <c r="C608" s="10" t="s">
        <v>2905</v>
      </c>
      <c r="D608" t="s">
        <v>2906</v>
      </c>
      <c r="E608" t="s">
        <v>2907</v>
      </c>
      <c r="F608" s="61" t="s">
        <v>2875</v>
      </c>
      <c r="I608" t="s">
        <v>970</v>
      </c>
      <c r="J608" t="s">
        <v>955</v>
      </c>
      <c r="K608" t="str">
        <f>VLOOKUP(Table326[[#This Row],[attribute_name EN2]],'Tradução Atributos'!$A$1:$B$67,2,0)</f>
        <v>Temperatura - Linha Principal de Óleo Lubrificante</v>
      </c>
      <c r="L608" t="s">
        <v>2928</v>
      </c>
      <c r="M608" t="s">
        <v>2934</v>
      </c>
      <c r="N608" t="s">
        <v>3048</v>
      </c>
      <c r="O608" t="s">
        <v>3049</v>
      </c>
      <c r="P608" t="str">
        <f>_xlfn.CONCAT(Table326[[#This Row],[Equipamento]],Table326[[#This Row],[attribute_name]])</f>
        <v>FRADE-CAE-2340/2345 (LP/IP Compressor Trem 2)Temperatura - Linha Principal de Óleo Lubrificante|Pre-alarm Hi</v>
      </c>
      <c r="Q608" s="10">
        <v>49.5</v>
      </c>
      <c r="R608" s="83" t="s">
        <v>753</v>
      </c>
      <c r="S608">
        <v>1</v>
      </c>
      <c r="T608" s="52" t="s">
        <v>736</v>
      </c>
      <c r="U608" s="52"/>
      <c r="V608" t="str">
        <f t="shared" si="9"/>
        <v>subattribute</v>
      </c>
      <c r="W608" t="str">
        <f>TRIM(INDEX(_xlfn.TEXTSPLIT(Table326[[#This Row],[attribute_name PT (rascunho)]],"|"), 1,1))</f>
        <v>Temperatura - Linha Principal de Óleo Lubrificante</v>
      </c>
      <c r="X608" t="str">
        <f>IFERROR(TRIM(INDEX(_xlfn.TEXTSPLIT(Table326[[#This Row],[attribute_name]],"|"), 1,2)), "")</f>
        <v>Pre-alarm Hi</v>
      </c>
      <c r="Y608" t="b" cm="1">
        <f t="array" ref="Y608">IF(ISERROR(IF(Table326[[#This Row],[type]]="subattribute", VLOOKUP(Table326[[#This Row],[Template]]&amp;Table326[[#This Row],[parent_attribute]],_xlfn._xlws.FILTER(Table326[[#All],[concat]], Table326[[#All],[type]]="attribute"),1, FALSE), TRUE)), FALSE, TRUE)</f>
        <v>1</v>
      </c>
    </row>
    <row r="609" spans="1:25" ht="14.4" hidden="1" customHeight="1">
      <c r="A609" t="str">
        <f>Table326[[#This Row],[Template]]&amp;Table326[[#This Row],[parent_attribute]]</f>
        <v>Compressor Centrífugo BásicoTemperatura - Linha Principal de Óleo Lubrificante</v>
      </c>
      <c r="B609" t="s">
        <v>2904</v>
      </c>
      <c r="C609" s="10" t="s">
        <v>2905</v>
      </c>
      <c r="D609" t="s">
        <v>2906</v>
      </c>
      <c r="E609" t="s">
        <v>2907</v>
      </c>
      <c r="F609" s="61" t="s">
        <v>2875</v>
      </c>
      <c r="I609" t="s">
        <v>973</v>
      </c>
      <c r="J609" t="s">
        <v>955</v>
      </c>
      <c r="K609" t="str">
        <f>VLOOKUP(Table326[[#This Row],[attribute_name EN2]],'Tradução Atributos'!$A$1:$B$67,2,0)</f>
        <v>Temperatura - Linha Principal de Óleo Lubrificante</v>
      </c>
      <c r="L609" t="s">
        <v>2928</v>
      </c>
      <c r="M609" t="s">
        <v>2936</v>
      </c>
      <c r="N609" t="s">
        <v>3050</v>
      </c>
      <c r="O609" t="s">
        <v>3051</v>
      </c>
      <c r="P609" t="str">
        <f>_xlfn.CONCAT(Table326[[#This Row],[Equipamento]],Table326[[#This Row],[attribute_name]])</f>
        <v>FRADE-CAE-2340/2345 (LP/IP Compressor Trem 2)Temperatura - Linha Principal de Óleo Lubrificante|Pre-alarm Lo</v>
      </c>
      <c r="Q609" s="10">
        <v>33</v>
      </c>
      <c r="R609" s="10" t="s">
        <v>753</v>
      </c>
      <c r="S609">
        <v>1</v>
      </c>
      <c r="T609" s="33" t="s">
        <v>736</v>
      </c>
      <c r="U609" s="33"/>
      <c r="V609" t="str">
        <f t="shared" si="9"/>
        <v>subattribute</v>
      </c>
      <c r="W609" t="str">
        <f>TRIM(INDEX(_xlfn.TEXTSPLIT(Table326[[#This Row],[attribute_name PT (rascunho)]],"|"), 1,1))</f>
        <v>Temperatura - Linha Principal de Óleo Lubrificante</v>
      </c>
      <c r="X609" t="str">
        <f>IFERROR(TRIM(INDEX(_xlfn.TEXTSPLIT(Table326[[#This Row],[attribute_name]],"|"), 1,2)), "")</f>
        <v>Pre-alarm Lo</v>
      </c>
      <c r="Y609" t="b" cm="1">
        <f t="array" ref="Y609">IF(ISERROR(IF(Table326[[#This Row],[type]]="subattribute", VLOOKUP(Table326[[#This Row],[Template]]&amp;Table326[[#This Row],[parent_attribute]],_xlfn._xlws.FILTER(Table326[[#All],[concat]], Table326[[#All],[type]]="attribute"),1, FALSE), TRUE)), FALSE, TRUE)</f>
        <v>1</v>
      </c>
    </row>
    <row r="610" spans="1:25" ht="14.4" hidden="1" customHeight="1">
      <c r="A610" t="str">
        <f>Table326[[#This Row],[Template]]&amp;Table326[[#This Row],[parent_attribute]]</f>
        <v>Compressor Centrífugo BásicoTemperatura - Mancal Axial da Engrenagem Lado Externo (1)</v>
      </c>
      <c r="B610" t="s">
        <v>2904</v>
      </c>
      <c r="C610" s="10" t="s">
        <v>2905</v>
      </c>
      <c r="D610" t="s">
        <v>2906</v>
      </c>
      <c r="E610" t="s">
        <v>2907</v>
      </c>
      <c r="F610" s="61" t="s">
        <v>2875</v>
      </c>
      <c r="I610" t="s">
        <v>1663</v>
      </c>
      <c r="J610" t="s">
        <v>1663</v>
      </c>
      <c r="K610" t="str">
        <f>VLOOKUP(Table326[[#This Row],[attribute_name EN2]],'Tradução Atributos'!$A$1:$B$67,2,0)</f>
        <v>Temperatura - Mancal Axial da Engrenagem Lado Externo (1)</v>
      </c>
      <c r="N610" t="s">
        <v>3052</v>
      </c>
      <c r="O610" t="s">
        <v>3052</v>
      </c>
      <c r="P610" t="str">
        <f>_xlfn.CONCAT(Table326[[#This Row],[Equipamento]],Table326[[#This Row],[attribute_name]])</f>
        <v>FRADE-CAE-2340/2345 (LP/IP Compressor Trem 2)Temperatura - Mancal Axial da Engrenagem Lado Externo (1)</v>
      </c>
      <c r="Q610" s="10" t="s">
        <v>3250</v>
      </c>
      <c r="R610" s="10" t="s">
        <v>49</v>
      </c>
      <c r="S610">
        <v>1</v>
      </c>
      <c r="T610" s="33" t="s">
        <v>474</v>
      </c>
      <c r="U610" s="33" t="s">
        <v>475</v>
      </c>
      <c r="V610" t="str">
        <f t="shared" si="9"/>
        <v>attribute</v>
      </c>
      <c r="W610" t="str">
        <f>TRIM(INDEX(_xlfn.TEXTSPLIT(Table326[[#This Row],[attribute_name PT (rascunho)]],"|"), 1,1))</f>
        <v>Temperatura - Mancal Axial da Engrenagem Lado Externo (1)</v>
      </c>
      <c r="X610" t="str">
        <f>IFERROR(TRIM(INDEX(_xlfn.TEXTSPLIT(Table326[[#This Row],[attribute_name]],"|"), 1,2)), "")</f>
        <v/>
      </c>
      <c r="Y610" t="b" cm="1">
        <f t="array" ref="Y610">IF(ISERROR(IF(Table326[[#This Row],[type]]="subattribute", VLOOKUP(Table326[[#This Row],[Template]]&amp;Table326[[#This Row],[parent_attribute]],_xlfn._xlws.FILTER(Table326[[#All],[concat]], Table326[[#All],[type]]="attribute"),1, FALSE), TRUE)), FALSE, TRUE)</f>
        <v>1</v>
      </c>
    </row>
    <row r="611" spans="1:25" ht="14.4" hidden="1" customHeight="1">
      <c r="A611" t="str">
        <f>Table326[[#This Row],[Template]]&amp;Table326[[#This Row],[parent_attribute]]</f>
        <v>Compressor Centrífugo BásicoTemperatura - Mancal Axial da Engrenagem Lado Externo (1)</v>
      </c>
      <c r="B611" t="s">
        <v>2904</v>
      </c>
      <c r="C611" s="10" t="s">
        <v>2905</v>
      </c>
      <c r="D611" t="s">
        <v>2906</v>
      </c>
      <c r="E611" t="s">
        <v>2907</v>
      </c>
      <c r="F611" s="61" t="s">
        <v>2875</v>
      </c>
      <c r="I611" t="s">
        <v>1665</v>
      </c>
      <c r="J611" t="s">
        <v>1663</v>
      </c>
      <c r="K611" t="str">
        <f>VLOOKUP(Table326[[#This Row],[attribute_name EN2]],'Tradução Atributos'!$A$1:$B$67,2,0)</f>
        <v>Temperatura - Mancal Axial da Engrenagem Lado Externo (1)</v>
      </c>
      <c r="L611" t="s">
        <v>2928</v>
      </c>
      <c r="M611" t="s">
        <v>2929</v>
      </c>
      <c r="N611" t="s">
        <v>1052</v>
      </c>
      <c r="O611" t="s">
        <v>1052</v>
      </c>
      <c r="P611" t="str">
        <f>_xlfn.CONCAT(Table326[[#This Row],[Equipamento]],Table326[[#This Row],[attribute_name]])</f>
        <v>FRADE-CAE-2340/2345 (LP/IP Compressor Trem 2)Temperatura - Mancal Axial da Engrenagem Lado Externo (1)|Hi</v>
      </c>
      <c r="Q611">
        <v>80</v>
      </c>
      <c r="R611" s="83" t="s">
        <v>49</v>
      </c>
      <c r="S611">
        <v>1</v>
      </c>
      <c r="T611" s="52" t="s">
        <v>736</v>
      </c>
      <c r="U611" s="52"/>
      <c r="V611" t="str">
        <f t="shared" si="9"/>
        <v>subattribute</v>
      </c>
      <c r="W611" t="str">
        <f>TRIM(INDEX(_xlfn.TEXTSPLIT(Table326[[#This Row],[attribute_name PT (rascunho)]],"|"), 1,1))</f>
        <v>Temperatura - Mancal Axial da Engrenagem Lado Externo (1)</v>
      </c>
      <c r="X611" t="str">
        <f>IFERROR(TRIM(INDEX(_xlfn.TEXTSPLIT(Table326[[#This Row],[attribute_name]],"|"), 1,2)), "")</f>
        <v>Hi</v>
      </c>
      <c r="Y611" t="b" cm="1">
        <f t="array" ref="Y611">IF(ISERROR(IF(Table326[[#This Row],[type]]="subattribute", VLOOKUP(Table326[[#This Row],[Template]]&amp;Table326[[#This Row],[parent_attribute]],_xlfn._xlws.FILTER(Table326[[#All],[concat]], Table326[[#All],[type]]="attribute"),1, FALSE), TRUE)), FALSE, TRUE)</f>
        <v>1</v>
      </c>
    </row>
    <row r="612" spans="1:25" ht="14.4" hidden="1" customHeight="1">
      <c r="A612" t="str">
        <f>Table326[[#This Row],[Template]]&amp;Table326[[#This Row],[parent_attribute]]</f>
        <v>Compressor Centrífugo BásicoTemperatura - Mancal Axial da Engrenagem Lado Externo (1)</v>
      </c>
      <c r="B612" t="s">
        <v>2904</v>
      </c>
      <c r="C612" s="10" t="s">
        <v>2905</v>
      </c>
      <c r="D612" t="s">
        <v>2906</v>
      </c>
      <c r="E612" t="s">
        <v>2907</v>
      </c>
      <c r="F612" s="61" t="s">
        <v>2875</v>
      </c>
      <c r="I612" t="s">
        <v>1666</v>
      </c>
      <c r="J612" t="s">
        <v>1663</v>
      </c>
      <c r="K612" t="str">
        <f>VLOOKUP(Table326[[#This Row],[attribute_name EN2]],'Tradução Atributos'!$A$1:$B$67,2,0)</f>
        <v>Temperatura - Mancal Axial da Engrenagem Lado Externo (1)</v>
      </c>
      <c r="L612" t="s">
        <v>2928</v>
      </c>
      <c r="M612" t="s">
        <v>2930</v>
      </c>
      <c r="N612" t="s">
        <v>1054</v>
      </c>
      <c r="O612" t="s">
        <v>1054</v>
      </c>
      <c r="P612" t="str">
        <f>_xlfn.CONCAT(Table326[[#This Row],[Equipamento]],Table326[[#This Row],[attribute_name]])</f>
        <v>FRADE-CAE-2340/2345 (LP/IP Compressor Trem 2)Temperatura - Mancal Axial da Engrenagem Lado Externo (1)|HiHi</v>
      </c>
      <c r="Q612" s="10">
        <v>85</v>
      </c>
      <c r="R612" s="10" t="s">
        <v>49</v>
      </c>
      <c r="S612">
        <v>1</v>
      </c>
      <c r="T612" s="33" t="s">
        <v>736</v>
      </c>
      <c r="U612" s="33"/>
      <c r="V612" t="str">
        <f t="shared" si="9"/>
        <v>subattribute</v>
      </c>
      <c r="W612" t="str">
        <f>TRIM(INDEX(_xlfn.TEXTSPLIT(Table326[[#This Row],[attribute_name PT (rascunho)]],"|"), 1,1))</f>
        <v>Temperatura - Mancal Axial da Engrenagem Lado Externo (1)</v>
      </c>
      <c r="X612" t="str">
        <f>IFERROR(TRIM(INDEX(_xlfn.TEXTSPLIT(Table326[[#This Row],[attribute_name]],"|"), 1,2)), "")</f>
        <v>HiHi</v>
      </c>
      <c r="Y612" t="b" cm="1">
        <f t="array" ref="Y612">IF(ISERROR(IF(Table326[[#This Row],[type]]="subattribute", VLOOKUP(Table326[[#This Row],[Template]]&amp;Table326[[#This Row],[parent_attribute]],_xlfn._xlws.FILTER(Table326[[#All],[concat]], Table326[[#All],[type]]="attribute"),1, FALSE), TRUE)), FALSE, TRUE)</f>
        <v>1</v>
      </c>
    </row>
    <row r="613" spans="1:25" ht="14.4" hidden="1" customHeight="1">
      <c r="A613" t="str">
        <f>Table326[[#This Row],[Template]]&amp;Table326[[#This Row],[parent_attribute]]</f>
        <v>Compressor Centrífugo BásicoTemperatura - Mancal Axial da Engrenagem Lado Externo (1)</v>
      </c>
      <c r="B613" t="s">
        <v>2904</v>
      </c>
      <c r="C613" s="10" t="s">
        <v>2905</v>
      </c>
      <c r="D613" t="s">
        <v>2906</v>
      </c>
      <c r="E613" t="s">
        <v>2907</v>
      </c>
      <c r="F613" s="61" t="s">
        <v>2875</v>
      </c>
      <c r="I613" t="s">
        <v>1667</v>
      </c>
      <c r="J613" t="s">
        <v>1663</v>
      </c>
      <c r="K613" t="str">
        <f>VLOOKUP(Table326[[#This Row],[attribute_name EN2]],'Tradução Atributos'!$A$1:$B$67,2,0)</f>
        <v>Temperatura - Mancal Axial da Engrenagem Lado Externo (1)</v>
      </c>
      <c r="L613" t="s">
        <v>2928</v>
      </c>
      <c r="M613" t="s">
        <v>2934</v>
      </c>
      <c r="N613" t="s">
        <v>1056</v>
      </c>
      <c r="O613" t="s">
        <v>3053</v>
      </c>
      <c r="P613" t="str">
        <f>_xlfn.CONCAT(Table326[[#This Row],[Equipamento]],Table326[[#This Row],[attribute_name]])</f>
        <v>FRADE-CAE-2340/2345 (LP/IP Compressor Trem 2)Temperatura - Mancal Axial da Engrenagem Lado Externo (1)|Pre-alarm Hi</v>
      </c>
      <c r="Q613" s="10">
        <v>75</v>
      </c>
      <c r="R613" s="83" t="s">
        <v>49</v>
      </c>
      <c r="S613">
        <v>1</v>
      </c>
      <c r="T613" s="52" t="s">
        <v>736</v>
      </c>
      <c r="U613" s="52"/>
      <c r="V613" t="str">
        <f t="shared" si="9"/>
        <v>subattribute</v>
      </c>
      <c r="W613" t="str">
        <f>TRIM(INDEX(_xlfn.TEXTSPLIT(Table326[[#This Row],[attribute_name PT (rascunho)]],"|"), 1,1))</f>
        <v>Temperatura - Mancal Axial da Engrenagem Lado Externo (1)</v>
      </c>
      <c r="X613" t="str">
        <f>IFERROR(TRIM(INDEX(_xlfn.TEXTSPLIT(Table326[[#This Row],[attribute_name]],"|"), 1,2)), "")</f>
        <v>Pre-alarm Hi</v>
      </c>
      <c r="Y613" t="b" cm="1">
        <f t="array" ref="Y613">IF(ISERROR(IF(Table326[[#This Row],[type]]="subattribute", VLOOKUP(Table326[[#This Row],[Template]]&amp;Table326[[#This Row],[parent_attribute]],_xlfn._xlws.FILTER(Table326[[#All],[concat]], Table326[[#All],[type]]="attribute"),1, FALSE), TRUE)), FALSE, TRUE)</f>
        <v>1</v>
      </c>
    </row>
    <row r="614" spans="1:25" ht="14.4" hidden="1" customHeight="1">
      <c r="A614" t="str">
        <f>Table326[[#This Row],[Template]]&amp;Table326[[#This Row],[parent_attribute]]</f>
        <v>Compressor Centrífugo BásicoTemperatura - Mancal Axial da Engrenagem Lado Externo (2)</v>
      </c>
      <c r="B614" t="s">
        <v>2904</v>
      </c>
      <c r="C614" s="10" t="s">
        <v>2905</v>
      </c>
      <c r="D614" t="s">
        <v>2906</v>
      </c>
      <c r="E614" t="s">
        <v>2907</v>
      </c>
      <c r="F614" s="61" t="s">
        <v>2875</v>
      </c>
      <c r="I614" t="s">
        <v>1668</v>
      </c>
      <c r="J614" t="s">
        <v>1668</v>
      </c>
      <c r="K614" t="str">
        <f>VLOOKUP(Table326[[#This Row],[attribute_name EN2]],'Tradução Atributos'!$A$1:$B$67,2,0)</f>
        <v>Temperatura - Mancal Axial da Engrenagem Lado Externo (2)</v>
      </c>
      <c r="N614" t="s">
        <v>3054</v>
      </c>
      <c r="O614" t="s">
        <v>3054</v>
      </c>
      <c r="P614" t="str">
        <f>_xlfn.CONCAT(Table326[[#This Row],[Equipamento]],Table326[[#This Row],[attribute_name]])</f>
        <v>FRADE-CAE-2340/2345 (LP/IP Compressor Trem 2)Temperatura - Mancal Axial da Engrenagem Lado Externo (2)</v>
      </c>
      <c r="Q614" s="10" t="s">
        <v>3251</v>
      </c>
      <c r="R614" s="10" t="s">
        <v>49</v>
      </c>
      <c r="S614">
        <v>1</v>
      </c>
      <c r="T614" s="33" t="s">
        <v>474</v>
      </c>
      <c r="U614" s="33" t="s">
        <v>475</v>
      </c>
      <c r="V614" t="str">
        <f t="shared" si="9"/>
        <v>attribute</v>
      </c>
      <c r="W614" t="str">
        <f>TRIM(INDEX(_xlfn.TEXTSPLIT(Table326[[#This Row],[attribute_name PT (rascunho)]],"|"), 1,1))</f>
        <v>Temperatura - Mancal Axial da Engrenagem Lado Externo (2)</v>
      </c>
      <c r="X614" t="str">
        <f>IFERROR(TRIM(INDEX(_xlfn.TEXTSPLIT(Table326[[#This Row],[attribute_name]],"|"), 1,2)), "")</f>
        <v/>
      </c>
      <c r="Y614" t="b" cm="1">
        <f t="array" ref="Y614">IF(ISERROR(IF(Table326[[#This Row],[type]]="subattribute", VLOOKUP(Table326[[#This Row],[Template]]&amp;Table326[[#This Row],[parent_attribute]],_xlfn._xlws.FILTER(Table326[[#All],[concat]], Table326[[#All],[type]]="attribute"),1, FALSE), TRUE)), FALSE, TRUE)</f>
        <v>1</v>
      </c>
    </row>
    <row r="615" spans="1:25" ht="14.4" hidden="1" customHeight="1">
      <c r="A615" t="str">
        <f>Table326[[#This Row],[Template]]&amp;Table326[[#This Row],[parent_attribute]]</f>
        <v>Compressor Centrífugo BásicoTemperatura - Mancal Axial da Engrenagem Lado Externo (2)</v>
      </c>
      <c r="B615" t="s">
        <v>2904</v>
      </c>
      <c r="C615" s="10" t="s">
        <v>2905</v>
      </c>
      <c r="D615" t="s">
        <v>2906</v>
      </c>
      <c r="E615" t="s">
        <v>2907</v>
      </c>
      <c r="F615" s="61" t="s">
        <v>2875</v>
      </c>
      <c r="I615" t="s">
        <v>1670</v>
      </c>
      <c r="J615" t="s">
        <v>1668</v>
      </c>
      <c r="K615" t="str">
        <f>VLOOKUP(Table326[[#This Row],[attribute_name EN2]],'Tradução Atributos'!$A$1:$B$67,2,0)</f>
        <v>Temperatura - Mancal Axial da Engrenagem Lado Externo (2)</v>
      </c>
      <c r="L615" t="s">
        <v>2928</v>
      </c>
      <c r="M615" t="s">
        <v>2929</v>
      </c>
      <c r="N615" t="s">
        <v>1058</v>
      </c>
      <c r="O615" t="s">
        <v>1058</v>
      </c>
      <c r="P615" t="str">
        <f>_xlfn.CONCAT(Table326[[#This Row],[Equipamento]],Table326[[#This Row],[attribute_name]])</f>
        <v>FRADE-CAE-2340/2345 (LP/IP Compressor Trem 2)Temperatura - Mancal Axial da Engrenagem Lado Externo (2)|Hi</v>
      </c>
      <c r="Q615" s="10">
        <v>80</v>
      </c>
      <c r="R615" s="83" t="s">
        <v>49</v>
      </c>
      <c r="S615">
        <v>1</v>
      </c>
      <c r="T615" s="52" t="s">
        <v>736</v>
      </c>
      <c r="U615" s="52"/>
      <c r="V615" t="str">
        <f t="shared" si="9"/>
        <v>subattribute</v>
      </c>
      <c r="W615" t="str">
        <f>TRIM(INDEX(_xlfn.TEXTSPLIT(Table326[[#This Row],[attribute_name PT (rascunho)]],"|"), 1,1))</f>
        <v>Temperatura - Mancal Axial da Engrenagem Lado Externo (2)</v>
      </c>
      <c r="X615" t="str">
        <f>IFERROR(TRIM(INDEX(_xlfn.TEXTSPLIT(Table326[[#This Row],[attribute_name]],"|"), 1,2)), "")</f>
        <v>Hi</v>
      </c>
      <c r="Y615" t="b" cm="1">
        <f t="array" ref="Y615">IF(ISERROR(IF(Table326[[#This Row],[type]]="subattribute", VLOOKUP(Table326[[#This Row],[Template]]&amp;Table326[[#This Row],[parent_attribute]],_xlfn._xlws.FILTER(Table326[[#All],[concat]], Table326[[#All],[type]]="attribute"),1, FALSE), TRUE)), FALSE, TRUE)</f>
        <v>1</v>
      </c>
    </row>
    <row r="616" spans="1:25" ht="14.4" hidden="1" customHeight="1">
      <c r="A616" t="str">
        <f>Table326[[#This Row],[Template]]&amp;Table326[[#This Row],[parent_attribute]]</f>
        <v>Compressor Centrífugo BásicoTemperatura - Mancal Axial da Engrenagem Lado Externo (2)</v>
      </c>
      <c r="B616" t="s">
        <v>2904</v>
      </c>
      <c r="C616" s="10" t="s">
        <v>2905</v>
      </c>
      <c r="D616" t="s">
        <v>2906</v>
      </c>
      <c r="E616" t="s">
        <v>2907</v>
      </c>
      <c r="F616" s="61" t="s">
        <v>2875</v>
      </c>
      <c r="I616" t="s">
        <v>1671</v>
      </c>
      <c r="J616" t="s">
        <v>1668</v>
      </c>
      <c r="K616" t="str">
        <f>VLOOKUP(Table326[[#This Row],[attribute_name EN2]],'Tradução Atributos'!$A$1:$B$67,2,0)</f>
        <v>Temperatura - Mancal Axial da Engrenagem Lado Externo (2)</v>
      </c>
      <c r="L616" t="s">
        <v>2928</v>
      </c>
      <c r="M616" t="s">
        <v>2930</v>
      </c>
      <c r="N616" t="s">
        <v>1060</v>
      </c>
      <c r="O616" t="s">
        <v>1060</v>
      </c>
      <c r="P616" t="str">
        <f>_xlfn.CONCAT(Table326[[#This Row],[Equipamento]],Table326[[#This Row],[attribute_name]])</f>
        <v>FRADE-CAE-2340/2345 (LP/IP Compressor Trem 2)Temperatura - Mancal Axial da Engrenagem Lado Externo (2)|HiHi</v>
      </c>
      <c r="Q616" s="10">
        <v>85</v>
      </c>
      <c r="R616" s="10" t="s">
        <v>49</v>
      </c>
      <c r="S616">
        <v>1</v>
      </c>
      <c r="T616" s="33" t="s">
        <v>736</v>
      </c>
      <c r="U616" s="33"/>
      <c r="V616" t="str">
        <f t="shared" si="9"/>
        <v>subattribute</v>
      </c>
      <c r="W616" t="str">
        <f>TRIM(INDEX(_xlfn.TEXTSPLIT(Table326[[#This Row],[attribute_name PT (rascunho)]],"|"), 1,1))</f>
        <v>Temperatura - Mancal Axial da Engrenagem Lado Externo (2)</v>
      </c>
      <c r="X616" t="str">
        <f>IFERROR(TRIM(INDEX(_xlfn.TEXTSPLIT(Table326[[#This Row],[attribute_name]],"|"), 1,2)), "")</f>
        <v>HiHi</v>
      </c>
      <c r="Y616" t="b" cm="1">
        <f t="array" ref="Y616">IF(ISERROR(IF(Table326[[#This Row],[type]]="subattribute", VLOOKUP(Table326[[#This Row],[Template]]&amp;Table326[[#This Row],[parent_attribute]],_xlfn._xlws.FILTER(Table326[[#All],[concat]], Table326[[#All],[type]]="attribute"),1, FALSE), TRUE)), FALSE, TRUE)</f>
        <v>1</v>
      </c>
    </row>
    <row r="617" spans="1:25" ht="14.4" hidden="1" customHeight="1">
      <c r="A617" t="str">
        <f>Table326[[#This Row],[Template]]&amp;Table326[[#This Row],[parent_attribute]]</f>
        <v>Compressor Centrífugo BásicoTemperatura - Mancal Axial da Engrenagem Lado Externo (2)</v>
      </c>
      <c r="B617" t="s">
        <v>2904</v>
      </c>
      <c r="C617" s="10" t="s">
        <v>2905</v>
      </c>
      <c r="D617" t="s">
        <v>2906</v>
      </c>
      <c r="E617" t="s">
        <v>2907</v>
      </c>
      <c r="F617" s="61" t="s">
        <v>2875</v>
      </c>
      <c r="I617" t="s">
        <v>1672</v>
      </c>
      <c r="J617" t="s">
        <v>1668</v>
      </c>
      <c r="K617" t="str">
        <f>VLOOKUP(Table326[[#This Row],[attribute_name EN2]],'Tradução Atributos'!$A$1:$B$67,2,0)</f>
        <v>Temperatura - Mancal Axial da Engrenagem Lado Externo (2)</v>
      </c>
      <c r="L617" t="s">
        <v>2928</v>
      </c>
      <c r="M617" t="s">
        <v>2934</v>
      </c>
      <c r="N617" t="s">
        <v>1062</v>
      </c>
      <c r="O617" t="s">
        <v>3055</v>
      </c>
      <c r="P617" t="str">
        <f>_xlfn.CONCAT(Table326[[#This Row],[Equipamento]],Table326[[#This Row],[attribute_name]])</f>
        <v>FRADE-CAE-2340/2345 (LP/IP Compressor Trem 2)Temperatura - Mancal Axial da Engrenagem Lado Externo (2)|Pre-alarm Hi</v>
      </c>
      <c r="Q617" s="10">
        <v>75</v>
      </c>
      <c r="R617" s="83" t="s">
        <v>49</v>
      </c>
      <c r="S617">
        <v>1</v>
      </c>
      <c r="T617" s="52" t="s">
        <v>736</v>
      </c>
      <c r="U617" s="52"/>
      <c r="V617" t="str">
        <f t="shared" si="9"/>
        <v>subattribute</v>
      </c>
      <c r="W617" t="str">
        <f>TRIM(INDEX(_xlfn.TEXTSPLIT(Table326[[#This Row],[attribute_name PT (rascunho)]],"|"), 1,1))</f>
        <v>Temperatura - Mancal Axial da Engrenagem Lado Externo (2)</v>
      </c>
      <c r="X617" t="str">
        <f>IFERROR(TRIM(INDEX(_xlfn.TEXTSPLIT(Table326[[#This Row],[attribute_name]],"|"), 1,2)), "")</f>
        <v>Pre-alarm Hi</v>
      </c>
      <c r="Y617" t="b" cm="1">
        <f t="array" ref="Y617">IF(ISERROR(IF(Table326[[#This Row],[type]]="subattribute", VLOOKUP(Table326[[#This Row],[Template]]&amp;Table326[[#This Row],[parent_attribute]],_xlfn._xlws.FILTER(Table326[[#All],[concat]], Table326[[#All],[type]]="attribute"),1, FALSE), TRUE)), FALSE, TRUE)</f>
        <v>1</v>
      </c>
    </row>
    <row r="618" spans="1:25" ht="14.4" hidden="1" customHeight="1">
      <c r="A618" t="str">
        <f>Table326[[#This Row],[Template]]&amp;Table326[[#This Row],[parent_attribute]]</f>
        <v>Compressor Centrífugo BásicoTemperatura - Mancal Axial da Engrenagem Lado Interno (1)</v>
      </c>
      <c r="B618" t="s">
        <v>2904</v>
      </c>
      <c r="C618" s="10" t="s">
        <v>2905</v>
      </c>
      <c r="D618" t="s">
        <v>2906</v>
      </c>
      <c r="E618" t="s">
        <v>2907</v>
      </c>
      <c r="F618" s="61" t="s">
        <v>2875</v>
      </c>
      <c r="I618" t="s">
        <v>1653</v>
      </c>
      <c r="J618" t="s">
        <v>1653</v>
      </c>
      <c r="K618" t="str">
        <f>VLOOKUP(Table326[[#This Row],[attribute_name EN2]],'Tradução Atributos'!$A$1:$B$67,2,0)</f>
        <v>Temperatura - Mancal Axial da Engrenagem Lado Interno (1)</v>
      </c>
      <c r="N618" t="s">
        <v>3056</v>
      </c>
      <c r="O618" t="s">
        <v>3056</v>
      </c>
      <c r="P618" t="str">
        <f>_xlfn.CONCAT(Table326[[#This Row],[Equipamento]],Table326[[#This Row],[attribute_name]])</f>
        <v>FRADE-CAE-2340/2345 (LP/IP Compressor Trem 2)Temperatura - Mancal Axial da Engrenagem Lado Interno (1)</v>
      </c>
      <c r="Q618" s="10" t="s">
        <v>3252</v>
      </c>
      <c r="R618" s="10" t="s">
        <v>49</v>
      </c>
      <c r="S618">
        <v>1</v>
      </c>
      <c r="T618" s="33" t="s">
        <v>474</v>
      </c>
      <c r="U618" s="33" t="s">
        <v>475</v>
      </c>
      <c r="V618" t="str">
        <f t="shared" si="9"/>
        <v>attribute</v>
      </c>
      <c r="W618" t="str">
        <f>TRIM(INDEX(_xlfn.TEXTSPLIT(Table326[[#This Row],[attribute_name PT (rascunho)]],"|"), 1,1))</f>
        <v>Temperatura - Mancal Axial da Engrenagem Lado Interno (1)</v>
      </c>
      <c r="X618" t="str">
        <f>IFERROR(TRIM(INDEX(_xlfn.TEXTSPLIT(Table326[[#This Row],[attribute_name]],"|"), 1,2)), "")</f>
        <v/>
      </c>
      <c r="Y618" t="b" cm="1">
        <f t="array" ref="Y618">IF(ISERROR(IF(Table326[[#This Row],[type]]="subattribute", VLOOKUP(Table326[[#This Row],[Template]]&amp;Table326[[#This Row],[parent_attribute]],_xlfn._xlws.FILTER(Table326[[#All],[concat]], Table326[[#All],[type]]="attribute"),1, FALSE), TRUE)), FALSE, TRUE)</f>
        <v>1</v>
      </c>
    </row>
    <row r="619" spans="1:25" ht="14.4" hidden="1" customHeight="1">
      <c r="A619" t="str">
        <f>Table326[[#This Row],[Template]]&amp;Table326[[#This Row],[parent_attribute]]</f>
        <v>Compressor Centrífugo BásicoTemperatura - Mancal Axial da Engrenagem Lado Interno (1)</v>
      </c>
      <c r="B619" t="s">
        <v>2904</v>
      </c>
      <c r="C619" s="10" t="s">
        <v>2905</v>
      </c>
      <c r="D619" t="s">
        <v>2906</v>
      </c>
      <c r="E619" t="s">
        <v>2907</v>
      </c>
      <c r="F619" s="61" t="s">
        <v>2875</v>
      </c>
      <c r="I619" t="s">
        <v>1655</v>
      </c>
      <c r="J619" t="s">
        <v>1653</v>
      </c>
      <c r="K619" t="str">
        <f>VLOOKUP(Table326[[#This Row],[attribute_name EN2]],'Tradução Atributos'!$A$1:$B$67,2,0)</f>
        <v>Temperatura - Mancal Axial da Engrenagem Lado Interno (1)</v>
      </c>
      <c r="L619" t="s">
        <v>2928</v>
      </c>
      <c r="M619" t="s">
        <v>2929</v>
      </c>
      <c r="N619" t="s">
        <v>1039</v>
      </c>
      <c r="O619" t="s">
        <v>1039</v>
      </c>
      <c r="P619" t="str">
        <f>_xlfn.CONCAT(Table326[[#This Row],[Equipamento]],Table326[[#This Row],[attribute_name]])</f>
        <v>FRADE-CAE-2340/2345 (LP/IP Compressor Trem 2)Temperatura - Mancal Axial da Engrenagem Lado Interno (1)|Hi</v>
      </c>
      <c r="Q619">
        <v>80</v>
      </c>
      <c r="R619" s="83" t="s">
        <v>49</v>
      </c>
      <c r="S619">
        <v>1</v>
      </c>
      <c r="T619" s="52" t="s">
        <v>736</v>
      </c>
      <c r="U619" s="52"/>
      <c r="V619" t="str">
        <f t="shared" si="9"/>
        <v>subattribute</v>
      </c>
      <c r="W619" t="str">
        <f>TRIM(INDEX(_xlfn.TEXTSPLIT(Table326[[#This Row],[attribute_name PT (rascunho)]],"|"), 1,1))</f>
        <v>Temperatura - Mancal Axial da Engrenagem Lado Interno (1)</v>
      </c>
      <c r="X619" t="str">
        <f>IFERROR(TRIM(INDEX(_xlfn.TEXTSPLIT(Table326[[#This Row],[attribute_name]],"|"), 1,2)), "")</f>
        <v>Hi</v>
      </c>
      <c r="Y619" t="b" cm="1">
        <f t="array" ref="Y619">IF(ISERROR(IF(Table326[[#This Row],[type]]="subattribute", VLOOKUP(Table326[[#This Row],[Template]]&amp;Table326[[#This Row],[parent_attribute]],_xlfn._xlws.FILTER(Table326[[#All],[concat]], Table326[[#All],[type]]="attribute"),1, FALSE), TRUE)), FALSE, TRUE)</f>
        <v>1</v>
      </c>
    </row>
    <row r="620" spans="1:25" ht="14.4" hidden="1" customHeight="1">
      <c r="A620" t="str">
        <f>Table326[[#This Row],[Template]]&amp;Table326[[#This Row],[parent_attribute]]</f>
        <v>Compressor Centrífugo BásicoTemperatura - Mancal Axial da Engrenagem Lado Interno (1)</v>
      </c>
      <c r="B620" t="s">
        <v>2904</v>
      </c>
      <c r="C620" s="10" t="s">
        <v>2905</v>
      </c>
      <c r="D620" t="s">
        <v>2906</v>
      </c>
      <c r="E620" t="s">
        <v>2907</v>
      </c>
      <c r="F620" s="61" t="s">
        <v>2875</v>
      </c>
      <c r="I620" t="s">
        <v>1656</v>
      </c>
      <c r="J620" t="s">
        <v>1653</v>
      </c>
      <c r="K620" t="str">
        <f>VLOOKUP(Table326[[#This Row],[attribute_name EN2]],'Tradução Atributos'!$A$1:$B$67,2,0)</f>
        <v>Temperatura - Mancal Axial da Engrenagem Lado Interno (1)</v>
      </c>
      <c r="L620" t="s">
        <v>2928</v>
      </c>
      <c r="M620" t="s">
        <v>2930</v>
      </c>
      <c r="N620" t="s">
        <v>1041</v>
      </c>
      <c r="O620" t="s">
        <v>1041</v>
      </c>
      <c r="P620" t="str">
        <f>_xlfn.CONCAT(Table326[[#This Row],[Equipamento]],Table326[[#This Row],[attribute_name]])</f>
        <v>FRADE-CAE-2340/2345 (LP/IP Compressor Trem 2)Temperatura - Mancal Axial da Engrenagem Lado Interno (1)|HiHi</v>
      </c>
      <c r="Q620" s="10">
        <v>85</v>
      </c>
      <c r="R620" s="10" t="s">
        <v>49</v>
      </c>
      <c r="S620">
        <v>1</v>
      </c>
      <c r="T620" s="33" t="s">
        <v>736</v>
      </c>
      <c r="U620" s="33"/>
      <c r="V620" t="str">
        <f t="shared" si="9"/>
        <v>subattribute</v>
      </c>
      <c r="W620" t="str">
        <f>TRIM(INDEX(_xlfn.TEXTSPLIT(Table326[[#This Row],[attribute_name PT (rascunho)]],"|"), 1,1))</f>
        <v>Temperatura - Mancal Axial da Engrenagem Lado Interno (1)</v>
      </c>
      <c r="X620" t="str">
        <f>IFERROR(TRIM(INDEX(_xlfn.TEXTSPLIT(Table326[[#This Row],[attribute_name]],"|"), 1,2)), "")</f>
        <v>HiHi</v>
      </c>
      <c r="Y620" t="b" cm="1">
        <f t="array" ref="Y620">IF(ISERROR(IF(Table326[[#This Row],[type]]="subattribute", VLOOKUP(Table326[[#This Row],[Template]]&amp;Table326[[#This Row],[parent_attribute]],_xlfn._xlws.FILTER(Table326[[#All],[concat]], Table326[[#All],[type]]="attribute"),1, FALSE), TRUE)), FALSE, TRUE)</f>
        <v>1</v>
      </c>
    </row>
    <row r="621" spans="1:25" ht="14.4" hidden="1" customHeight="1">
      <c r="A621" t="str">
        <f>Table326[[#This Row],[Template]]&amp;Table326[[#This Row],[parent_attribute]]</f>
        <v>Compressor Centrífugo BásicoTemperatura - Mancal Axial da Engrenagem Lado Interno (1)</v>
      </c>
      <c r="B621" t="s">
        <v>2904</v>
      </c>
      <c r="C621" s="10" t="s">
        <v>2905</v>
      </c>
      <c r="D621" t="s">
        <v>2906</v>
      </c>
      <c r="E621" t="s">
        <v>2907</v>
      </c>
      <c r="F621" s="61" t="s">
        <v>2875</v>
      </c>
      <c r="I621" t="s">
        <v>1657</v>
      </c>
      <c r="J621" t="s">
        <v>1653</v>
      </c>
      <c r="K621" t="str">
        <f>VLOOKUP(Table326[[#This Row],[attribute_name EN2]],'Tradução Atributos'!$A$1:$B$67,2,0)</f>
        <v>Temperatura - Mancal Axial da Engrenagem Lado Interno (1)</v>
      </c>
      <c r="L621" t="s">
        <v>2928</v>
      </c>
      <c r="M621" t="s">
        <v>2934</v>
      </c>
      <c r="N621" t="s">
        <v>1043</v>
      </c>
      <c r="O621" t="s">
        <v>3057</v>
      </c>
      <c r="P621" t="str">
        <f>_xlfn.CONCAT(Table326[[#This Row],[Equipamento]],Table326[[#This Row],[attribute_name]])</f>
        <v>FRADE-CAE-2340/2345 (LP/IP Compressor Trem 2)Temperatura - Mancal Axial da Engrenagem Lado Interno (1)|Pre-alarm Hi</v>
      </c>
      <c r="Q621" s="10">
        <v>75</v>
      </c>
      <c r="R621" s="83" t="s">
        <v>49</v>
      </c>
      <c r="S621">
        <v>1</v>
      </c>
      <c r="T621" s="52" t="s">
        <v>736</v>
      </c>
      <c r="U621" s="52"/>
      <c r="V621" t="str">
        <f t="shared" si="9"/>
        <v>subattribute</v>
      </c>
      <c r="W621" t="str">
        <f>TRIM(INDEX(_xlfn.TEXTSPLIT(Table326[[#This Row],[attribute_name PT (rascunho)]],"|"), 1,1))</f>
        <v>Temperatura - Mancal Axial da Engrenagem Lado Interno (1)</v>
      </c>
      <c r="X621" t="str">
        <f>IFERROR(TRIM(INDEX(_xlfn.TEXTSPLIT(Table326[[#This Row],[attribute_name]],"|"), 1,2)), "")</f>
        <v>Pre-alarm Hi</v>
      </c>
      <c r="Y621" t="b" cm="1">
        <f t="array" ref="Y621">IF(ISERROR(IF(Table326[[#This Row],[type]]="subattribute", VLOOKUP(Table326[[#This Row],[Template]]&amp;Table326[[#This Row],[parent_attribute]],_xlfn._xlws.FILTER(Table326[[#All],[concat]], Table326[[#All],[type]]="attribute"),1, FALSE), TRUE)), FALSE, TRUE)</f>
        <v>1</v>
      </c>
    </row>
    <row r="622" spans="1:25" ht="14.4" hidden="1" customHeight="1">
      <c r="A622" t="str">
        <f>Table326[[#This Row],[Template]]&amp;Table326[[#This Row],[parent_attribute]]</f>
        <v>Compressor Centrífugo BásicoTemperatura - Mancal Axial da Engrenagem Lado Interno (2)</v>
      </c>
      <c r="B622" t="s">
        <v>2904</v>
      </c>
      <c r="C622" s="10" t="s">
        <v>2905</v>
      </c>
      <c r="D622" t="s">
        <v>2906</v>
      </c>
      <c r="E622" t="s">
        <v>2907</v>
      </c>
      <c r="F622" s="61" t="s">
        <v>2875</v>
      </c>
      <c r="I622" t="s">
        <v>1658</v>
      </c>
      <c r="J622" t="s">
        <v>1658</v>
      </c>
      <c r="K622" t="str">
        <f>VLOOKUP(Table326[[#This Row],[attribute_name EN2]],'Tradução Atributos'!$A$1:$B$67,2,0)</f>
        <v>Temperatura - Mancal Axial da Engrenagem Lado Interno (2)</v>
      </c>
      <c r="N622" t="s">
        <v>3058</v>
      </c>
      <c r="O622" t="s">
        <v>3058</v>
      </c>
      <c r="P622" t="str">
        <f>_xlfn.CONCAT(Table326[[#This Row],[Equipamento]],Table326[[#This Row],[attribute_name]])</f>
        <v>FRADE-CAE-2340/2345 (LP/IP Compressor Trem 2)Temperatura - Mancal Axial da Engrenagem Lado Interno (2)</v>
      </c>
      <c r="Q622" s="10" t="s">
        <v>3253</v>
      </c>
      <c r="R622" s="10" t="s">
        <v>49</v>
      </c>
      <c r="S622">
        <v>1</v>
      </c>
      <c r="T622" s="33" t="s">
        <v>474</v>
      </c>
      <c r="U622" s="33" t="s">
        <v>475</v>
      </c>
      <c r="V622" t="str">
        <f t="shared" si="9"/>
        <v>attribute</v>
      </c>
      <c r="W622" t="str">
        <f>TRIM(INDEX(_xlfn.TEXTSPLIT(Table326[[#This Row],[attribute_name PT (rascunho)]],"|"), 1,1))</f>
        <v>Temperatura - Mancal Axial da Engrenagem Lado Interno (2)</v>
      </c>
      <c r="X622" t="str">
        <f>IFERROR(TRIM(INDEX(_xlfn.TEXTSPLIT(Table326[[#This Row],[attribute_name]],"|"), 1,2)), "")</f>
        <v/>
      </c>
      <c r="Y622" t="b" cm="1">
        <f t="array" ref="Y622">IF(ISERROR(IF(Table326[[#This Row],[type]]="subattribute", VLOOKUP(Table326[[#This Row],[Template]]&amp;Table326[[#This Row],[parent_attribute]],_xlfn._xlws.FILTER(Table326[[#All],[concat]], Table326[[#All],[type]]="attribute"),1, FALSE), TRUE)), FALSE, TRUE)</f>
        <v>1</v>
      </c>
    </row>
    <row r="623" spans="1:25" ht="14.4" hidden="1" customHeight="1">
      <c r="A623" t="str">
        <f>Table326[[#This Row],[Template]]&amp;Table326[[#This Row],[parent_attribute]]</f>
        <v>Compressor Centrífugo BásicoTemperatura - Mancal Axial da Engrenagem Lado Interno (2)</v>
      </c>
      <c r="B623" t="s">
        <v>2904</v>
      </c>
      <c r="C623" s="10" t="s">
        <v>2905</v>
      </c>
      <c r="D623" t="s">
        <v>2906</v>
      </c>
      <c r="E623" t="s">
        <v>2907</v>
      </c>
      <c r="F623" s="61" t="s">
        <v>2875</v>
      </c>
      <c r="I623" t="s">
        <v>1660</v>
      </c>
      <c r="J623" t="s">
        <v>1658</v>
      </c>
      <c r="K623" t="str">
        <f>VLOOKUP(Table326[[#This Row],[attribute_name EN2]],'Tradução Atributos'!$A$1:$B$67,2,0)</f>
        <v>Temperatura - Mancal Axial da Engrenagem Lado Interno (2)</v>
      </c>
      <c r="L623" t="s">
        <v>2928</v>
      </c>
      <c r="M623" t="s">
        <v>2929</v>
      </c>
      <c r="N623" t="s">
        <v>1045</v>
      </c>
      <c r="O623" t="s">
        <v>1045</v>
      </c>
      <c r="P623" t="str">
        <f>_xlfn.CONCAT(Table326[[#This Row],[Equipamento]],Table326[[#This Row],[attribute_name]])</f>
        <v>FRADE-CAE-2340/2345 (LP/IP Compressor Trem 2)Temperatura - Mancal Axial da Engrenagem Lado Interno (2)|Hi</v>
      </c>
      <c r="Q623" s="10">
        <v>80</v>
      </c>
      <c r="R623" s="83" t="s">
        <v>49</v>
      </c>
      <c r="S623">
        <v>1</v>
      </c>
      <c r="T623" s="52" t="s">
        <v>736</v>
      </c>
      <c r="U623" s="52"/>
      <c r="V623" t="str">
        <f t="shared" si="9"/>
        <v>subattribute</v>
      </c>
      <c r="W623" t="str">
        <f>TRIM(INDEX(_xlfn.TEXTSPLIT(Table326[[#This Row],[attribute_name PT (rascunho)]],"|"), 1,1))</f>
        <v>Temperatura - Mancal Axial da Engrenagem Lado Interno (2)</v>
      </c>
      <c r="X623" t="str">
        <f>IFERROR(TRIM(INDEX(_xlfn.TEXTSPLIT(Table326[[#This Row],[attribute_name]],"|"), 1,2)), "")</f>
        <v>Hi</v>
      </c>
      <c r="Y623" t="b" cm="1">
        <f t="array" ref="Y623">IF(ISERROR(IF(Table326[[#This Row],[type]]="subattribute", VLOOKUP(Table326[[#This Row],[Template]]&amp;Table326[[#This Row],[parent_attribute]],_xlfn._xlws.FILTER(Table326[[#All],[concat]], Table326[[#All],[type]]="attribute"),1, FALSE), TRUE)), FALSE, TRUE)</f>
        <v>1</v>
      </c>
    </row>
    <row r="624" spans="1:25" ht="14.4" hidden="1" customHeight="1">
      <c r="A624" t="str">
        <f>Table326[[#This Row],[Template]]&amp;Table326[[#This Row],[parent_attribute]]</f>
        <v>Compressor Centrífugo BásicoTemperatura - Mancal Axial da Engrenagem Lado Interno (2)</v>
      </c>
      <c r="B624" t="s">
        <v>2904</v>
      </c>
      <c r="C624" s="10" t="s">
        <v>2905</v>
      </c>
      <c r="D624" t="s">
        <v>2906</v>
      </c>
      <c r="E624" t="s">
        <v>2907</v>
      </c>
      <c r="F624" s="61" t="s">
        <v>2875</v>
      </c>
      <c r="I624" t="s">
        <v>1661</v>
      </c>
      <c r="J624" t="s">
        <v>1658</v>
      </c>
      <c r="K624" t="str">
        <f>VLOOKUP(Table326[[#This Row],[attribute_name EN2]],'Tradução Atributos'!$A$1:$B$67,2,0)</f>
        <v>Temperatura - Mancal Axial da Engrenagem Lado Interno (2)</v>
      </c>
      <c r="L624" t="s">
        <v>2928</v>
      </c>
      <c r="M624" t="s">
        <v>2930</v>
      </c>
      <c r="N624" t="s">
        <v>1048</v>
      </c>
      <c r="O624" t="s">
        <v>1048</v>
      </c>
      <c r="P624" t="str">
        <f>_xlfn.CONCAT(Table326[[#This Row],[Equipamento]],Table326[[#This Row],[attribute_name]])</f>
        <v>FRADE-CAE-2340/2345 (LP/IP Compressor Trem 2)Temperatura - Mancal Axial da Engrenagem Lado Interno (2)|HiHi</v>
      </c>
      <c r="Q624" s="10">
        <v>85</v>
      </c>
      <c r="R624" s="10" t="s">
        <v>49</v>
      </c>
      <c r="S624">
        <v>1</v>
      </c>
      <c r="T624" s="33" t="s">
        <v>736</v>
      </c>
      <c r="U624" s="33"/>
      <c r="V624" t="str">
        <f t="shared" si="9"/>
        <v>subattribute</v>
      </c>
      <c r="W624" t="str">
        <f>TRIM(INDEX(_xlfn.TEXTSPLIT(Table326[[#This Row],[attribute_name PT (rascunho)]],"|"), 1,1))</f>
        <v>Temperatura - Mancal Axial da Engrenagem Lado Interno (2)</v>
      </c>
      <c r="X624" t="str">
        <f>IFERROR(TRIM(INDEX(_xlfn.TEXTSPLIT(Table326[[#This Row],[attribute_name]],"|"), 1,2)), "")</f>
        <v>HiHi</v>
      </c>
      <c r="Y624" t="b" cm="1">
        <f t="array" ref="Y624">IF(ISERROR(IF(Table326[[#This Row],[type]]="subattribute", VLOOKUP(Table326[[#This Row],[Template]]&amp;Table326[[#This Row],[parent_attribute]],_xlfn._xlws.FILTER(Table326[[#All],[concat]], Table326[[#All],[type]]="attribute"),1, FALSE), TRUE)), FALSE, TRUE)</f>
        <v>1</v>
      </c>
    </row>
    <row r="625" spans="1:25" ht="14.4" hidden="1" customHeight="1">
      <c r="A625" t="str">
        <f>Table326[[#This Row],[Template]]&amp;Table326[[#This Row],[parent_attribute]]</f>
        <v>Compressor Centrífugo BásicoTemperatura - Mancal Axial da Engrenagem Lado Interno (2)</v>
      </c>
      <c r="B625" t="s">
        <v>2904</v>
      </c>
      <c r="C625" s="10" t="s">
        <v>2905</v>
      </c>
      <c r="D625" t="s">
        <v>2906</v>
      </c>
      <c r="E625" t="s">
        <v>2907</v>
      </c>
      <c r="F625" s="61" t="s">
        <v>2875</v>
      </c>
      <c r="I625" t="s">
        <v>1662</v>
      </c>
      <c r="J625" t="s">
        <v>1658</v>
      </c>
      <c r="K625" t="str">
        <f>VLOOKUP(Table326[[#This Row],[attribute_name EN2]],'Tradução Atributos'!$A$1:$B$67,2,0)</f>
        <v>Temperatura - Mancal Axial da Engrenagem Lado Interno (2)</v>
      </c>
      <c r="L625" t="s">
        <v>2928</v>
      </c>
      <c r="M625" t="s">
        <v>2934</v>
      </c>
      <c r="N625" t="s">
        <v>1050</v>
      </c>
      <c r="O625" t="s">
        <v>3059</v>
      </c>
      <c r="P625" t="str">
        <f>_xlfn.CONCAT(Table326[[#This Row],[Equipamento]],Table326[[#This Row],[attribute_name]])</f>
        <v>FRADE-CAE-2340/2345 (LP/IP Compressor Trem 2)Temperatura - Mancal Axial da Engrenagem Lado Interno (2)|Pre-alarm Hi</v>
      </c>
      <c r="Q625" s="10">
        <v>75</v>
      </c>
      <c r="R625" s="83" t="s">
        <v>49</v>
      </c>
      <c r="S625">
        <v>1</v>
      </c>
      <c r="T625" s="52" t="s">
        <v>736</v>
      </c>
      <c r="U625" s="52"/>
      <c r="V625" t="str">
        <f t="shared" si="9"/>
        <v>subattribute</v>
      </c>
      <c r="W625" t="str">
        <f>TRIM(INDEX(_xlfn.TEXTSPLIT(Table326[[#This Row],[attribute_name PT (rascunho)]],"|"), 1,1))</f>
        <v>Temperatura - Mancal Axial da Engrenagem Lado Interno (2)</v>
      </c>
      <c r="X625" t="str">
        <f>IFERROR(TRIM(INDEX(_xlfn.TEXTSPLIT(Table326[[#This Row],[attribute_name]],"|"), 1,2)), "")</f>
        <v>Pre-alarm Hi</v>
      </c>
      <c r="Y625" t="b" cm="1">
        <f t="array" ref="Y625">IF(ISERROR(IF(Table326[[#This Row],[type]]="subattribute", VLOOKUP(Table326[[#This Row],[Template]]&amp;Table326[[#This Row],[parent_attribute]],_xlfn._xlws.FILTER(Table326[[#All],[concat]], Table326[[#All],[type]]="attribute"),1, FALSE), TRUE)), FALSE, TRUE)</f>
        <v>1</v>
      </c>
    </row>
    <row r="626" spans="1:25" ht="14.4" hidden="1" customHeight="1">
      <c r="A626" t="str">
        <f>Table326[[#This Row],[Template]]&amp;Table326[[#This Row],[parent_attribute]]</f>
        <v>Compressor Centrífugo BásicoTemperatura - Mancal Axial do Compressor Lado Externo (1)</v>
      </c>
      <c r="B626" t="s">
        <v>2904</v>
      </c>
      <c r="C626" s="10" t="s">
        <v>2905</v>
      </c>
      <c r="D626" t="s">
        <v>2906</v>
      </c>
      <c r="E626" t="s">
        <v>2907</v>
      </c>
      <c r="F626" s="61" t="s">
        <v>2875</v>
      </c>
      <c r="I626" t="s">
        <v>1824</v>
      </c>
      <c r="J626" t="s">
        <v>1824</v>
      </c>
      <c r="K626" t="str">
        <f>VLOOKUP(Table326[[#This Row],[attribute_name EN2]],'Tradução Atributos'!$A$1:$B$67,2,0)</f>
        <v>Temperatura - Mancal Axial do Compressor Lado Externo (1)</v>
      </c>
      <c r="N626" t="s">
        <v>3060</v>
      </c>
      <c r="O626" t="s">
        <v>3060</v>
      </c>
      <c r="P626" t="str">
        <f>_xlfn.CONCAT(Table326[[#This Row],[Equipamento]],Table326[[#This Row],[attribute_name]])</f>
        <v>FRADE-CAE-2340/2345 (LP/IP Compressor Trem 2)Temperatura - Mancal Axial do Compressor Lado Externo (1)</v>
      </c>
      <c r="Q626" s="10" t="s">
        <v>3254</v>
      </c>
      <c r="R626" s="83" t="s">
        <v>49</v>
      </c>
      <c r="S626">
        <v>1</v>
      </c>
      <c r="T626" s="52" t="s">
        <v>439</v>
      </c>
      <c r="U626" s="33" t="s">
        <v>440</v>
      </c>
      <c r="V626" t="str">
        <f t="shared" si="9"/>
        <v>attribute</v>
      </c>
      <c r="W626" t="str">
        <f>TRIM(INDEX(_xlfn.TEXTSPLIT(Table326[[#This Row],[attribute_name PT (rascunho)]],"|"), 1,1))</f>
        <v>Temperatura - Mancal Axial do Compressor Lado Externo (1)</v>
      </c>
      <c r="X626" t="str">
        <f>IFERROR(TRIM(INDEX(_xlfn.TEXTSPLIT(Table326[[#This Row],[attribute_name]],"|"), 1,2)), "")</f>
        <v/>
      </c>
      <c r="Y626" t="b" cm="1">
        <f t="array" ref="Y626">IF(ISERROR(IF(Table326[[#This Row],[type]]="subattribute", VLOOKUP(Table326[[#This Row],[Template]]&amp;Table326[[#This Row],[parent_attribute]],_xlfn._xlws.FILTER(Table326[[#All],[concat]], Table326[[#All],[type]]="attribute"),1, FALSE), TRUE)), FALSE, TRUE)</f>
        <v>1</v>
      </c>
    </row>
    <row r="627" spans="1:25" ht="14.4" hidden="1" customHeight="1">
      <c r="A627" t="str">
        <f>Table326[[#This Row],[Template]]&amp;Table326[[#This Row],[parent_attribute]]</f>
        <v>Compressor Centrífugo BásicoTemperatura - Mancal Axial do Compressor Lado Externo (1)</v>
      </c>
      <c r="B627" t="s">
        <v>2904</v>
      </c>
      <c r="C627" s="10" t="s">
        <v>2905</v>
      </c>
      <c r="D627" t="s">
        <v>2906</v>
      </c>
      <c r="E627" t="s">
        <v>2907</v>
      </c>
      <c r="F627" s="61" t="s">
        <v>2875</v>
      </c>
      <c r="I627" t="s">
        <v>1827</v>
      </c>
      <c r="J627" t="s">
        <v>1824</v>
      </c>
      <c r="K627" t="str">
        <f>VLOOKUP(Table326[[#This Row],[attribute_name EN2]],'Tradução Atributos'!$A$1:$B$67,2,0)</f>
        <v>Temperatura - Mancal Axial do Compressor Lado Externo (1)</v>
      </c>
      <c r="L627" t="s">
        <v>2928</v>
      </c>
      <c r="M627" t="s">
        <v>2929</v>
      </c>
      <c r="N627" t="s">
        <v>1134</v>
      </c>
      <c r="O627" t="s">
        <v>1134</v>
      </c>
      <c r="P627" t="str">
        <f>_xlfn.CONCAT(Table326[[#This Row],[Equipamento]],Table326[[#This Row],[attribute_name]])</f>
        <v>FRADE-CAE-2340/2345 (LP/IP Compressor Trem 2)Temperatura - Mancal Axial do Compressor Lado Externo (1)|Hi</v>
      </c>
      <c r="Q627" s="10">
        <v>100</v>
      </c>
      <c r="R627" s="10" t="s">
        <v>49</v>
      </c>
      <c r="S627">
        <v>1</v>
      </c>
      <c r="T627" s="33" t="s">
        <v>736</v>
      </c>
      <c r="U627" s="33"/>
      <c r="V627" t="str">
        <f t="shared" si="9"/>
        <v>subattribute</v>
      </c>
      <c r="W627" t="str">
        <f>TRIM(INDEX(_xlfn.TEXTSPLIT(Table326[[#This Row],[attribute_name PT (rascunho)]],"|"), 1,1))</f>
        <v>Temperatura - Mancal Axial do Compressor Lado Externo (1)</v>
      </c>
      <c r="X627" t="str">
        <f>IFERROR(TRIM(INDEX(_xlfn.TEXTSPLIT(Table326[[#This Row],[attribute_name]],"|"), 1,2)), "")</f>
        <v>Hi</v>
      </c>
      <c r="Y627" t="b" cm="1">
        <f t="array" ref="Y627">IF(ISERROR(IF(Table326[[#This Row],[type]]="subattribute", VLOOKUP(Table326[[#This Row],[Template]]&amp;Table326[[#This Row],[parent_attribute]],_xlfn._xlws.FILTER(Table326[[#All],[concat]], Table326[[#All],[type]]="attribute"),1, FALSE), TRUE)), FALSE, TRUE)</f>
        <v>1</v>
      </c>
    </row>
    <row r="628" spans="1:25" ht="14.4" hidden="1" customHeight="1">
      <c r="A628" t="str">
        <f>Table326[[#This Row],[Template]]&amp;Table326[[#This Row],[parent_attribute]]</f>
        <v>Compressor Centrífugo BásicoTemperatura - Mancal Axial do Compressor Lado Externo (1)</v>
      </c>
      <c r="B628" t="s">
        <v>2904</v>
      </c>
      <c r="C628" s="10" t="s">
        <v>2905</v>
      </c>
      <c r="D628" t="s">
        <v>2906</v>
      </c>
      <c r="E628" t="s">
        <v>2907</v>
      </c>
      <c r="F628" s="61" t="s">
        <v>2875</v>
      </c>
      <c r="I628" t="s">
        <v>1828</v>
      </c>
      <c r="J628" t="s">
        <v>1824</v>
      </c>
      <c r="K628" t="str">
        <f>VLOOKUP(Table326[[#This Row],[attribute_name EN2]],'Tradução Atributos'!$A$1:$B$67,2,0)</f>
        <v>Temperatura - Mancal Axial do Compressor Lado Externo (1)</v>
      </c>
      <c r="L628" t="s">
        <v>2928</v>
      </c>
      <c r="M628" t="s">
        <v>2930</v>
      </c>
      <c r="N628" t="s">
        <v>1136</v>
      </c>
      <c r="O628" t="s">
        <v>1136</v>
      </c>
      <c r="P628" t="str">
        <f>_xlfn.CONCAT(Table326[[#This Row],[Equipamento]],Table326[[#This Row],[attribute_name]])</f>
        <v>FRADE-CAE-2340/2345 (LP/IP Compressor Trem 2)Temperatura - Mancal Axial do Compressor Lado Externo (1)|HiHi</v>
      </c>
      <c r="Q628" s="10">
        <v>110</v>
      </c>
      <c r="R628" s="83" t="s">
        <v>49</v>
      </c>
      <c r="S628">
        <v>1</v>
      </c>
      <c r="T628" s="52" t="s">
        <v>736</v>
      </c>
      <c r="U628" s="52"/>
      <c r="V628" t="str">
        <f t="shared" si="9"/>
        <v>subattribute</v>
      </c>
      <c r="W628" t="str">
        <f>TRIM(INDEX(_xlfn.TEXTSPLIT(Table326[[#This Row],[attribute_name PT (rascunho)]],"|"), 1,1))</f>
        <v>Temperatura - Mancal Axial do Compressor Lado Externo (1)</v>
      </c>
      <c r="X628" t="str">
        <f>IFERROR(TRIM(INDEX(_xlfn.TEXTSPLIT(Table326[[#This Row],[attribute_name]],"|"), 1,2)), "")</f>
        <v>HiHi</v>
      </c>
      <c r="Y628" t="b" cm="1">
        <f t="array" ref="Y628">IF(ISERROR(IF(Table326[[#This Row],[type]]="subattribute", VLOOKUP(Table326[[#This Row],[Template]]&amp;Table326[[#This Row],[parent_attribute]],_xlfn._xlws.FILTER(Table326[[#All],[concat]], Table326[[#All],[type]]="attribute"),1, FALSE), TRUE)), FALSE, TRUE)</f>
        <v>1</v>
      </c>
    </row>
    <row r="629" spans="1:25" ht="14.4" hidden="1" customHeight="1">
      <c r="A629" t="str">
        <f>Table326[[#This Row],[Template]]&amp;Table326[[#This Row],[parent_attribute]]</f>
        <v>Compressor Centrífugo BásicoTemperatura - Mancal Axial do Compressor Lado Externo (1)</v>
      </c>
      <c r="B629" t="s">
        <v>2904</v>
      </c>
      <c r="C629" s="10" t="s">
        <v>2905</v>
      </c>
      <c r="D629" t="s">
        <v>2906</v>
      </c>
      <c r="E629" t="s">
        <v>2907</v>
      </c>
      <c r="F629" s="61" t="s">
        <v>2875</v>
      </c>
      <c r="I629" t="s">
        <v>1829</v>
      </c>
      <c r="J629" t="s">
        <v>1824</v>
      </c>
      <c r="K629" t="str">
        <f>VLOOKUP(Table326[[#This Row],[attribute_name EN2]],'Tradução Atributos'!$A$1:$B$67,2,0)</f>
        <v>Temperatura - Mancal Axial do Compressor Lado Externo (1)</v>
      </c>
      <c r="L629" t="s">
        <v>2928</v>
      </c>
      <c r="M629" t="s">
        <v>2934</v>
      </c>
      <c r="N629" t="s">
        <v>1139</v>
      </c>
      <c r="O629" t="s">
        <v>3061</v>
      </c>
      <c r="P629" t="str">
        <f>_xlfn.CONCAT(Table326[[#This Row],[Equipamento]],Table326[[#This Row],[attribute_name]])</f>
        <v>FRADE-CAE-2340/2345 (LP/IP Compressor Trem 2)Temperatura - Mancal Axial do Compressor Lado Externo (1)|Pre-alarm Hi</v>
      </c>
      <c r="Q629" s="10">
        <v>95</v>
      </c>
      <c r="R629" s="10" t="s">
        <v>49</v>
      </c>
      <c r="S629">
        <v>1</v>
      </c>
      <c r="T629" s="33" t="s">
        <v>736</v>
      </c>
      <c r="U629" s="33"/>
      <c r="V629" t="str">
        <f t="shared" si="9"/>
        <v>subattribute</v>
      </c>
      <c r="W629" t="str">
        <f>TRIM(INDEX(_xlfn.TEXTSPLIT(Table326[[#This Row],[attribute_name PT (rascunho)]],"|"), 1,1))</f>
        <v>Temperatura - Mancal Axial do Compressor Lado Externo (1)</v>
      </c>
      <c r="X629" t="str">
        <f>IFERROR(TRIM(INDEX(_xlfn.TEXTSPLIT(Table326[[#This Row],[attribute_name]],"|"), 1,2)), "")</f>
        <v>Pre-alarm Hi</v>
      </c>
      <c r="Y629" t="b" cm="1">
        <f t="array" ref="Y629">IF(ISERROR(IF(Table326[[#This Row],[type]]="subattribute", VLOOKUP(Table326[[#This Row],[Template]]&amp;Table326[[#This Row],[parent_attribute]],_xlfn._xlws.FILTER(Table326[[#All],[concat]], Table326[[#All],[type]]="attribute"),1, FALSE), TRUE)), FALSE, TRUE)</f>
        <v>1</v>
      </c>
    </row>
    <row r="630" spans="1:25" ht="14.4" hidden="1" customHeight="1">
      <c r="A630" t="str">
        <f>Table326[[#This Row],[Template]]&amp;Table326[[#This Row],[parent_attribute]]</f>
        <v>Compressor Centrífugo BásicoTemperatura - Mancal Axial do Compressor Lado Externo (2)</v>
      </c>
      <c r="B630" t="s">
        <v>2904</v>
      </c>
      <c r="C630" s="10" t="s">
        <v>2905</v>
      </c>
      <c r="D630" t="s">
        <v>2906</v>
      </c>
      <c r="E630" t="s">
        <v>2907</v>
      </c>
      <c r="F630" s="61" t="s">
        <v>2875</v>
      </c>
      <c r="I630" t="s">
        <v>1830</v>
      </c>
      <c r="J630" t="s">
        <v>1830</v>
      </c>
      <c r="K630" t="str">
        <f>VLOOKUP(Table326[[#This Row],[attribute_name EN2]],'Tradução Atributos'!$A$1:$B$67,2,0)</f>
        <v>Temperatura - Mancal Axial do Compressor Lado Externo (2)</v>
      </c>
      <c r="N630" t="s">
        <v>3062</v>
      </c>
      <c r="O630" t="s">
        <v>3062</v>
      </c>
      <c r="P630" t="str">
        <f>_xlfn.CONCAT(Table326[[#This Row],[Equipamento]],Table326[[#This Row],[attribute_name]])</f>
        <v>FRADE-CAE-2340/2345 (LP/IP Compressor Trem 2)Temperatura - Mancal Axial do Compressor Lado Externo (2)</v>
      </c>
      <c r="Q630" s="10" t="s">
        <v>3255</v>
      </c>
      <c r="R630" s="83" t="s">
        <v>49</v>
      </c>
      <c r="S630">
        <v>1</v>
      </c>
      <c r="T630" s="52" t="s">
        <v>439</v>
      </c>
      <c r="U630" s="33" t="s">
        <v>440</v>
      </c>
      <c r="V630" t="str">
        <f t="shared" si="9"/>
        <v>attribute</v>
      </c>
      <c r="W630" t="str">
        <f>TRIM(INDEX(_xlfn.TEXTSPLIT(Table326[[#This Row],[attribute_name PT (rascunho)]],"|"), 1,1))</f>
        <v>Temperatura - Mancal Axial do Compressor Lado Externo (2)</v>
      </c>
      <c r="X630" t="str">
        <f>IFERROR(TRIM(INDEX(_xlfn.TEXTSPLIT(Table326[[#This Row],[attribute_name]],"|"), 1,2)), "")</f>
        <v/>
      </c>
      <c r="Y630" t="b" cm="1">
        <f t="array" ref="Y630">IF(ISERROR(IF(Table326[[#This Row],[type]]="subattribute", VLOOKUP(Table326[[#This Row],[Template]]&amp;Table326[[#This Row],[parent_attribute]],_xlfn._xlws.FILTER(Table326[[#All],[concat]], Table326[[#All],[type]]="attribute"),1, FALSE), TRUE)), FALSE, TRUE)</f>
        <v>1</v>
      </c>
    </row>
    <row r="631" spans="1:25" ht="14.4" hidden="1" customHeight="1">
      <c r="A631" t="str">
        <f>Table326[[#This Row],[Template]]&amp;Table326[[#This Row],[parent_attribute]]</f>
        <v>Compressor Centrífugo BásicoTemperatura - Mancal Axial do Compressor Lado Externo (2)</v>
      </c>
      <c r="B631" t="s">
        <v>2904</v>
      </c>
      <c r="C631" s="10" t="s">
        <v>2905</v>
      </c>
      <c r="D631" t="s">
        <v>2906</v>
      </c>
      <c r="E631" t="s">
        <v>2907</v>
      </c>
      <c r="F631" s="61" t="s">
        <v>2875</v>
      </c>
      <c r="I631" t="s">
        <v>1832</v>
      </c>
      <c r="J631" t="s">
        <v>1830</v>
      </c>
      <c r="K631" t="str">
        <f>VLOOKUP(Table326[[#This Row],[attribute_name EN2]],'Tradução Atributos'!$A$1:$B$67,2,0)</f>
        <v>Temperatura - Mancal Axial do Compressor Lado Externo (2)</v>
      </c>
      <c r="L631" t="s">
        <v>2928</v>
      </c>
      <c r="M631" t="s">
        <v>2929</v>
      </c>
      <c r="N631" t="s">
        <v>1141</v>
      </c>
      <c r="O631" t="s">
        <v>1141</v>
      </c>
      <c r="P631" t="str">
        <f>_xlfn.CONCAT(Table326[[#This Row],[Equipamento]],Table326[[#This Row],[attribute_name]])</f>
        <v>FRADE-CAE-2340/2345 (LP/IP Compressor Trem 2)Temperatura - Mancal Axial do Compressor Lado Externo (2)|Hi</v>
      </c>
      <c r="Q631" s="10">
        <v>100</v>
      </c>
      <c r="R631" s="10" t="s">
        <v>49</v>
      </c>
      <c r="S631">
        <v>1</v>
      </c>
      <c r="T631" s="33" t="s">
        <v>736</v>
      </c>
      <c r="U631" s="33"/>
      <c r="V631" t="str">
        <f t="shared" si="9"/>
        <v>subattribute</v>
      </c>
      <c r="W631" t="str">
        <f>TRIM(INDEX(_xlfn.TEXTSPLIT(Table326[[#This Row],[attribute_name PT (rascunho)]],"|"), 1,1))</f>
        <v>Temperatura - Mancal Axial do Compressor Lado Externo (2)</v>
      </c>
      <c r="X631" t="str">
        <f>IFERROR(TRIM(INDEX(_xlfn.TEXTSPLIT(Table326[[#This Row],[attribute_name]],"|"), 1,2)), "")</f>
        <v>Hi</v>
      </c>
      <c r="Y631" t="b" cm="1">
        <f t="array" ref="Y631">IF(ISERROR(IF(Table326[[#This Row],[type]]="subattribute", VLOOKUP(Table326[[#This Row],[Template]]&amp;Table326[[#This Row],[parent_attribute]],_xlfn._xlws.FILTER(Table326[[#All],[concat]], Table326[[#All],[type]]="attribute"),1, FALSE), TRUE)), FALSE, TRUE)</f>
        <v>1</v>
      </c>
    </row>
    <row r="632" spans="1:25" ht="14.4" hidden="1" customHeight="1">
      <c r="A632" t="str">
        <f>Table326[[#This Row],[Template]]&amp;Table326[[#This Row],[parent_attribute]]</f>
        <v>Compressor Centrífugo BásicoTemperatura - Mancal Axial do Compressor Lado Externo (2)</v>
      </c>
      <c r="B632" t="s">
        <v>2904</v>
      </c>
      <c r="C632" s="10" t="s">
        <v>2905</v>
      </c>
      <c r="D632" t="s">
        <v>2906</v>
      </c>
      <c r="E632" t="s">
        <v>2907</v>
      </c>
      <c r="F632" s="61" t="s">
        <v>2875</v>
      </c>
      <c r="I632" t="s">
        <v>1833</v>
      </c>
      <c r="J632" t="s">
        <v>1830</v>
      </c>
      <c r="K632" t="str">
        <f>VLOOKUP(Table326[[#This Row],[attribute_name EN2]],'Tradução Atributos'!$A$1:$B$67,2,0)</f>
        <v>Temperatura - Mancal Axial do Compressor Lado Externo (2)</v>
      </c>
      <c r="L632" t="s">
        <v>2928</v>
      </c>
      <c r="M632" t="s">
        <v>2930</v>
      </c>
      <c r="N632" t="s">
        <v>1143</v>
      </c>
      <c r="O632" t="s">
        <v>1143</v>
      </c>
      <c r="P632" t="str">
        <f>_xlfn.CONCAT(Table326[[#This Row],[Equipamento]],Table326[[#This Row],[attribute_name]])</f>
        <v>FRADE-CAE-2340/2345 (LP/IP Compressor Trem 2)Temperatura - Mancal Axial do Compressor Lado Externo (2)|HiHi</v>
      </c>
      <c r="Q632" s="10">
        <v>110</v>
      </c>
      <c r="R632" s="83" t="s">
        <v>49</v>
      </c>
      <c r="S632">
        <v>1</v>
      </c>
      <c r="T632" s="52" t="s">
        <v>736</v>
      </c>
      <c r="U632" s="52"/>
      <c r="V632" t="str">
        <f t="shared" si="9"/>
        <v>subattribute</v>
      </c>
      <c r="W632" t="str">
        <f>TRIM(INDEX(_xlfn.TEXTSPLIT(Table326[[#This Row],[attribute_name PT (rascunho)]],"|"), 1,1))</f>
        <v>Temperatura - Mancal Axial do Compressor Lado Externo (2)</v>
      </c>
      <c r="X632" t="str">
        <f>IFERROR(TRIM(INDEX(_xlfn.TEXTSPLIT(Table326[[#This Row],[attribute_name]],"|"), 1,2)), "")</f>
        <v>HiHi</v>
      </c>
      <c r="Y632" t="b" cm="1">
        <f t="array" ref="Y632">IF(ISERROR(IF(Table326[[#This Row],[type]]="subattribute", VLOOKUP(Table326[[#This Row],[Template]]&amp;Table326[[#This Row],[parent_attribute]],_xlfn._xlws.FILTER(Table326[[#All],[concat]], Table326[[#All],[type]]="attribute"),1, FALSE), TRUE)), FALSE, TRUE)</f>
        <v>1</v>
      </c>
    </row>
    <row r="633" spans="1:25" ht="14.4" hidden="1" customHeight="1">
      <c r="A633" t="str">
        <f>Table326[[#This Row],[Template]]&amp;Table326[[#This Row],[parent_attribute]]</f>
        <v>Compressor Centrífugo BásicoTemperatura - Mancal Axial do Compressor Lado Externo (2)</v>
      </c>
      <c r="B633" t="s">
        <v>2904</v>
      </c>
      <c r="C633" s="10" t="s">
        <v>2905</v>
      </c>
      <c r="D633" t="s">
        <v>2906</v>
      </c>
      <c r="E633" t="s">
        <v>2907</v>
      </c>
      <c r="F633" s="61" t="s">
        <v>2875</v>
      </c>
      <c r="I633" t="s">
        <v>1834</v>
      </c>
      <c r="J633" t="s">
        <v>1830</v>
      </c>
      <c r="K633" t="str">
        <f>VLOOKUP(Table326[[#This Row],[attribute_name EN2]],'Tradução Atributos'!$A$1:$B$67,2,0)</f>
        <v>Temperatura - Mancal Axial do Compressor Lado Externo (2)</v>
      </c>
      <c r="L633" t="s">
        <v>2928</v>
      </c>
      <c r="M633" t="s">
        <v>2934</v>
      </c>
      <c r="N633" t="s">
        <v>1145</v>
      </c>
      <c r="O633" t="s">
        <v>3063</v>
      </c>
      <c r="P633" t="str">
        <f>_xlfn.CONCAT(Table326[[#This Row],[Equipamento]],Table326[[#This Row],[attribute_name]])</f>
        <v>FRADE-CAE-2340/2345 (LP/IP Compressor Trem 2)Temperatura - Mancal Axial do Compressor Lado Externo (2)|Pre-alarm Hi</v>
      </c>
      <c r="Q633" s="10">
        <v>90</v>
      </c>
      <c r="R633" s="10" t="s">
        <v>49</v>
      </c>
      <c r="S633">
        <v>1</v>
      </c>
      <c r="T633" s="33" t="s">
        <v>736</v>
      </c>
      <c r="U633" s="33"/>
      <c r="V633" t="str">
        <f t="shared" si="9"/>
        <v>subattribute</v>
      </c>
      <c r="W633" t="str">
        <f>TRIM(INDEX(_xlfn.TEXTSPLIT(Table326[[#This Row],[attribute_name PT (rascunho)]],"|"), 1,1))</f>
        <v>Temperatura - Mancal Axial do Compressor Lado Externo (2)</v>
      </c>
      <c r="X633" t="str">
        <f>IFERROR(TRIM(INDEX(_xlfn.TEXTSPLIT(Table326[[#This Row],[attribute_name]],"|"), 1,2)), "")</f>
        <v>Pre-alarm Hi</v>
      </c>
      <c r="Y633" t="b" cm="1">
        <f t="array" ref="Y633">IF(ISERROR(IF(Table326[[#This Row],[type]]="subattribute", VLOOKUP(Table326[[#This Row],[Template]]&amp;Table326[[#This Row],[parent_attribute]],_xlfn._xlws.FILTER(Table326[[#All],[concat]], Table326[[#All],[type]]="attribute"),1, FALSE), TRUE)), FALSE, TRUE)</f>
        <v>1</v>
      </c>
    </row>
    <row r="634" spans="1:25" ht="14.4" hidden="1" customHeight="1">
      <c r="A634" t="str">
        <f>Table326[[#This Row],[Template]]&amp;Table326[[#This Row],[parent_attribute]]</f>
        <v>Compressor Centrífugo BásicoTemperatura - Mancal Axial do Compressor Lado Interno (1)</v>
      </c>
      <c r="B634" t="s">
        <v>2904</v>
      </c>
      <c r="C634" s="10" t="s">
        <v>2905</v>
      </c>
      <c r="D634" t="s">
        <v>2906</v>
      </c>
      <c r="E634" t="s">
        <v>2907</v>
      </c>
      <c r="F634" s="61" t="s">
        <v>2875</v>
      </c>
      <c r="I634" t="s">
        <v>1835</v>
      </c>
      <c r="J634" t="s">
        <v>1835</v>
      </c>
      <c r="K634" t="str">
        <f>VLOOKUP(Table326[[#This Row],[attribute_name EN2]],'Tradução Atributos'!$A$1:$B$67,2,0)</f>
        <v>Temperatura - Mancal Axial do Compressor Lado Interno (1)</v>
      </c>
      <c r="N634" t="s">
        <v>3064</v>
      </c>
      <c r="O634" t="s">
        <v>3064</v>
      </c>
      <c r="P634" t="str">
        <f>_xlfn.CONCAT(Table326[[#This Row],[Equipamento]],Table326[[#This Row],[attribute_name]])</f>
        <v>FRADE-CAE-2340/2345 (LP/IP Compressor Trem 2)Temperatura - Mancal Axial do Compressor Lado Interno (1)</v>
      </c>
      <c r="Q634" s="10" t="s">
        <v>3256</v>
      </c>
      <c r="R634" s="83" t="s">
        <v>49</v>
      </c>
      <c r="S634">
        <v>1</v>
      </c>
      <c r="T634" s="52" t="s">
        <v>439</v>
      </c>
      <c r="U634" s="33" t="s">
        <v>440</v>
      </c>
      <c r="V634" t="str">
        <f t="shared" si="9"/>
        <v>attribute</v>
      </c>
      <c r="W634" t="str">
        <f>TRIM(INDEX(_xlfn.TEXTSPLIT(Table326[[#This Row],[attribute_name PT (rascunho)]],"|"), 1,1))</f>
        <v>Temperatura - Mancal Axial do Compressor Lado Interno (1)</v>
      </c>
      <c r="X634" t="str">
        <f>IFERROR(TRIM(INDEX(_xlfn.TEXTSPLIT(Table326[[#This Row],[attribute_name]],"|"), 1,2)), "")</f>
        <v/>
      </c>
      <c r="Y634" t="b" cm="1">
        <f t="array" ref="Y634">IF(ISERROR(IF(Table326[[#This Row],[type]]="subattribute", VLOOKUP(Table326[[#This Row],[Template]]&amp;Table326[[#This Row],[parent_attribute]],_xlfn._xlws.FILTER(Table326[[#All],[concat]], Table326[[#All],[type]]="attribute"),1, FALSE), TRUE)), FALSE, TRUE)</f>
        <v>1</v>
      </c>
    </row>
    <row r="635" spans="1:25" ht="14.4" hidden="1" customHeight="1">
      <c r="A635" t="str">
        <f>Table326[[#This Row],[Template]]&amp;Table326[[#This Row],[parent_attribute]]</f>
        <v>Compressor Centrífugo BásicoTemperatura - Mancal Axial do Compressor Lado Interno (1)</v>
      </c>
      <c r="B635" t="s">
        <v>2904</v>
      </c>
      <c r="C635" s="10" t="s">
        <v>2905</v>
      </c>
      <c r="D635" t="s">
        <v>2906</v>
      </c>
      <c r="E635" t="s">
        <v>2907</v>
      </c>
      <c r="F635" s="61" t="s">
        <v>2875</v>
      </c>
      <c r="I635" t="s">
        <v>1837</v>
      </c>
      <c r="J635" t="s">
        <v>1835</v>
      </c>
      <c r="K635" t="str">
        <f>VLOOKUP(Table326[[#This Row],[attribute_name EN2]],'Tradução Atributos'!$A$1:$B$67,2,0)</f>
        <v>Temperatura - Mancal Axial do Compressor Lado Interno (1)</v>
      </c>
      <c r="L635" t="s">
        <v>2928</v>
      </c>
      <c r="M635" t="s">
        <v>2929</v>
      </c>
      <c r="N635" t="s">
        <v>1148</v>
      </c>
      <c r="O635" t="s">
        <v>1148</v>
      </c>
      <c r="P635" t="str">
        <f>_xlfn.CONCAT(Table326[[#This Row],[Equipamento]],Table326[[#This Row],[attribute_name]])</f>
        <v>FRADE-CAE-2340/2345 (LP/IP Compressor Trem 2)Temperatura - Mancal Axial do Compressor Lado Interno (1)|Hi</v>
      </c>
      <c r="Q635" s="10">
        <v>100</v>
      </c>
      <c r="R635" s="10" t="s">
        <v>49</v>
      </c>
      <c r="S635">
        <v>1</v>
      </c>
      <c r="T635" s="33" t="s">
        <v>736</v>
      </c>
      <c r="U635" s="33"/>
      <c r="V635" t="str">
        <f t="shared" si="9"/>
        <v>subattribute</v>
      </c>
      <c r="W635" t="str">
        <f>TRIM(INDEX(_xlfn.TEXTSPLIT(Table326[[#This Row],[attribute_name PT (rascunho)]],"|"), 1,1))</f>
        <v>Temperatura - Mancal Axial do Compressor Lado Interno (1)</v>
      </c>
      <c r="X635" t="str">
        <f>IFERROR(TRIM(INDEX(_xlfn.TEXTSPLIT(Table326[[#This Row],[attribute_name]],"|"), 1,2)), "")</f>
        <v>Hi</v>
      </c>
      <c r="Y635" t="b" cm="1">
        <f t="array" ref="Y635">IF(ISERROR(IF(Table326[[#This Row],[type]]="subattribute", VLOOKUP(Table326[[#This Row],[Template]]&amp;Table326[[#This Row],[parent_attribute]],_xlfn._xlws.FILTER(Table326[[#All],[concat]], Table326[[#All],[type]]="attribute"),1, FALSE), TRUE)), FALSE, TRUE)</f>
        <v>1</v>
      </c>
    </row>
    <row r="636" spans="1:25" ht="14.4" hidden="1" customHeight="1">
      <c r="A636" t="str">
        <f>Table326[[#This Row],[Template]]&amp;Table326[[#This Row],[parent_attribute]]</f>
        <v>Compressor Centrífugo BásicoTemperatura - Mancal Axial do Compressor Lado Interno (1)</v>
      </c>
      <c r="B636" t="s">
        <v>2904</v>
      </c>
      <c r="C636" s="10" t="s">
        <v>2905</v>
      </c>
      <c r="D636" t="s">
        <v>2906</v>
      </c>
      <c r="E636" t="s">
        <v>2907</v>
      </c>
      <c r="F636" s="61" t="s">
        <v>2875</v>
      </c>
      <c r="I636" t="s">
        <v>1838</v>
      </c>
      <c r="J636" t="s">
        <v>1835</v>
      </c>
      <c r="K636" t="str">
        <f>VLOOKUP(Table326[[#This Row],[attribute_name EN2]],'Tradução Atributos'!$A$1:$B$67,2,0)</f>
        <v>Temperatura - Mancal Axial do Compressor Lado Interno (1)</v>
      </c>
      <c r="L636" t="s">
        <v>2928</v>
      </c>
      <c r="M636" t="s">
        <v>2930</v>
      </c>
      <c r="N636" t="s">
        <v>1150</v>
      </c>
      <c r="O636" t="s">
        <v>1150</v>
      </c>
      <c r="P636" t="str">
        <f>_xlfn.CONCAT(Table326[[#This Row],[Equipamento]],Table326[[#This Row],[attribute_name]])</f>
        <v>FRADE-CAE-2340/2345 (LP/IP Compressor Trem 2)Temperatura - Mancal Axial do Compressor Lado Interno (1)|HiHi</v>
      </c>
      <c r="Q636" s="10">
        <v>110</v>
      </c>
      <c r="R636" s="83" t="s">
        <v>49</v>
      </c>
      <c r="S636">
        <v>1</v>
      </c>
      <c r="T636" s="52" t="s">
        <v>736</v>
      </c>
      <c r="U636" s="52"/>
      <c r="V636" t="str">
        <f t="shared" si="9"/>
        <v>subattribute</v>
      </c>
      <c r="W636" t="str">
        <f>TRIM(INDEX(_xlfn.TEXTSPLIT(Table326[[#This Row],[attribute_name PT (rascunho)]],"|"), 1,1))</f>
        <v>Temperatura - Mancal Axial do Compressor Lado Interno (1)</v>
      </c>
      <c r="X636" t="str">
        <f>IFERROR(TRIM(INDEX(_xlfn.TEXTSPLIT(Table326[[#This Row],[attribute_name]],"|"), 1,2)), "")</f>
        <v>HiHi</v>
      </c>
      <c r="Y636" t="b" cm="1">
        <f t="array" ref="Y636">IF(ISERROR(IF(Table326[[#This Row],[type]]="subattribute", VLOOKUP(Table326[[#This Row],[Template]]&amp;Table326[[#This Row],[parent_attribute]],_xlfn._xlws.FILTER(Table326[[#All],[concat]], Table326[[#All],[type]]="attribute"),1, FALSE), TRUE)), FALSE, TRUE)</f>
        <v>1</v>
      </c>
    </row>
    <row r="637" spans="1:25" ht="14.4" hidden="1" customHeight="1">
      <c r="A637" t="str">
        <f>Table326[[#This Row],[Template]]&amp;Table326[[#This Row],[parent_attribute]]</f>
        <v>Compressor Centrífugo BásicoTemperatura - Mancal Axial do Compressor Lado Interno (1)</v>
      </c>
      <c r="B637" t="s">
        <v>2904</v>
      </c>
      <c r="C637" s="10" t="s">
        <v>2905</v>
      </c>
      <c r="D637" t="s">
        <v>2906</v>
      </c>
      <c r="E637" t="s">
        <v>2907</v>
      </c>
      <c r="F637" s="61" t="s">
        <v>2875</v>
      </c>
      <c r="I637" t="s">
        <v>1839</v>
      </c>
      <c r="J637" t="s">
        <v>1835</v>
      </c>
      <c r="K637" t="str">
        <f>VLOOKUP(Table326[[#This Row],[attribute_name EN2]],'Tradução Atributos'!$A$1:$B$67,2,0)</f>
        <v>Temperatura - Mancal Axial do Compressor Lado Interno (1)</v>
      </c>
      <c r="L637" t="s">
        <v>2928</v>
      </c>
      <c r="M637" t="s">
        <v>2934</v>
      </c>
      <c r="N637" t="s">
        <v>1152</v>
      </c>
      <c r="O637" t="s">
        <v>3065</v>
      </c>
      <c r="P637" t="str">
        <f>_xlfn.CONCAT(Table326[[#This Row],[Equipamento]],Table326[[#This Row],[attribute_name]])</f>
        <v>FRADE-CAE-2340/2345 (LP/IP Compressor Trem 2)Temperatura - Mancal Axial do Compressor Lado Interno (1)|Pre-alarm Hi</v>
      </c>
      <c r="Q637" s="10">
        <v>92</v>
      </c>
      <c r="R637" s="10" t="s">
        <v>49</v>
      </c>
      <c r="S637">
        <v>1</v>
      </c>
      <c r="T637" s="33" t="s">
        <v>736</v>
      </c>
      <c r="U637" s="33"/>
      <c r="V637" t="str">
        <f t="shared" si="9"/>
        <v>subattribute</v>
      </c>
      <c r="W637" t="str">
        <f>TRIM(INDEX(_xlfn.TEXTSPLIT(Table326[[#This Row],[attribute_name PT (rascunho)]],"|"), 1,1))</f>
        <v>Temperatura - Mancal Axial do Compressor Lado Interno (1)</v>
      </c>
      <c r="X637" t="str">
        <f>IFERROR(TRIM(INDEX(_xlfn.TEXTSPLIT(Table326[[#This Row],[attribute_name]],"|"), 1,2)), "")</f>
        <v>Pre-alarm Hi</v>
      </c>
      <c r="Y637" t="b" cm="1">
        <f t="array" ref="Y637">IF(ISERROR(IF(Table326[[#This Row],[type]]="subattribute", VLOOKUP(Table326[[#This Row],[Template]]&amp;Table326[[#This Row],[parent_attribute]],_xlfn._xlws.FILTER(Table326[[#All],[concat]], Table326[[#All],[type]]="attribute"),1, FALSE), TRUE)), FALSE, TRUE)</f>
        <v>1</v>
      </c>
    </row>
    <row r="638" spans="1:25" ht="14.4" hidden="1" customHeight="1">
      <c r="A638" t="str">
        <f>Table326[[#This Row],[Template]]&amp;Table326[[#This Row],[parent_attribute]]</f>
        <v>Compressor Centrífugo BásicoTemperatura - Mancal Axial do Compressor Lado Interno (2)</v>
      </c>
      <c r="B638" t="s">
        <v>2904</v>
      </c>
      <c r="C638" s="10" t="s">
        <v>2905</v>
      </c>
      <c r="D638" t="s">
        <v>2906</v>
      </c>
      <c r="E638" t="s">
        <v>2907</v>
      </c>
      <c r="F638" s="61" t="s">
        <v>2875</v>
      </c>
      <c r="I638" t="s">
        <v>1840</v>
      </c>
      <c r="J638" t="s">
        <v>1840</v>
      </c>
      <c r="K638" t="str">
        <f>VLOOKUP(Table326[[#This Row],[attribute_name EN2]],'Tradução Atributos'!$A$1:$B$67,2,0)</f>
        <v>Temperatura - Mancal Axial do Compressor Lado Interno (2)</v>
      </c>
      <c r="N638" t="s">
        <v>3066</v>
      </c>
      <c r="O638" t="s">
        <v>3066</v>
      </c>
      <c r="P638" t="str">
        <f>_xlfn.CONCAT(Table326[[#This Row],[Equipamento]],Table326[[#This Row],[attribute_name]])</f>
        <v>FRADE-CAE-2340/2345 (LP/IP Compressor Trem 2)Temperatura - Mancal Axial do Compressor Lado Interno (2)</v>
      </c>
      <c r="Q638" s="10" t="s">
        <v>3257</v>
      </c>
      <c r="R638" s="83" t="s">
        <v>49</v>
      </c>
      <c r="S638">
        <v>1</v>
      </c>
      <c r="T638" s="52" t="s">
        <v>439</v>
      </c>
      <c r="U638" s="33" t="s">
        <v>440</v>
      </c>
      <c r="V638" t="str">
        <f t="shared" si="9"/>
        <v>attribute</v>
      </c>
      <c r="W638" t="str">
        <f>TRIM(INDEX(_xlfn.TEXTSPLIT(Table326[[#This Row],[attribute_name PT (rascunho)]],"|"), 1,1))</f>
        <v>Temperatura - Mancal Axial do Compressor Lado Interno (2)</v>
      </c>
      <c r="X638" t="str">
        <f>IFERROR(TRIM(INDEX(_xlfn.TEXTSPLIT(Table326[[#This Row],[attribute_name]],"|"), 1,2)), "")</f>
        <v/>
      </c>
      <c r="Y638" t="b" cm="1">
        <f t="array" ref="Y638">IF(ISERROR(IF(Table326[[#This Row],[type]]="subattribute", VLOOKUP(Table326[[#This Row],[Template]]&amp;Table326[[#This Row],[parent_attribute]],_xlfn._xlws.FILTER(Table326[[#All],[concat]], Table326[[#All],[type]]="attribute"),1, FALSE), TRUE)), FALSE, TRUE)</f>
        <v>1</v>
      </c>
    </row>
    <row r="639" spans="1:25" ht="14.4" hidden="1" customHeight="1">
      <c r="A639" t="str">
        <f>Table326[[#This Row],[Template]]&amp;Table326[[#This Row],[parent_attribute]]</f>
        <v>Compressor Centrífugo BásicoTemperatura - Mancal Axial do Compressor Lado Interno (2)</v>
      </c>
      <c r="B639" t="s">
        <v>2904</v>
      </c>
      <c r="C639" s="10" t="s">
        <v>2905</v>
      </c>
      <c r="D639" t="s">
        <v>2906</v>
      </c>
      <c r="E639" t="s">
        <v>2907</v>
      </c>
      <c r="F639" s="61" t="s">
        <v>2875</v>
      </c>
      <c r="I639" t="s">
        <v>1842</v>
      </c>
      <c r="J639" t="s">
        <v>1840</v>
      </c>
      <c r="K639" t="str">
        <f>VLOOKUP(Table326[[#This Row],[attribute_name EN2]],'Tradução Atributos'!$A$1:$B$67,2,0)</f>
        <v>Temperatura - Mancal Axial do Compressor Lado Interno (2)</v>
      </c>
      <c r="L639" t="s">
        <v>2928</v>
      </c>
      <c r="M639" t="s">
        <v>2929</v>
      </c>
      <c r="N639" t="s">
        <v>1154</v>
      </c>
      <c r="O639" t="s">
        <v>1154</v>
      </c>
      <c r="P639" t="str">
        <f>_xlfn.CONCAT(Table326[[#This Row],[Equipamento]],Table326[[#This Row],[attribute_name]])</f>
        <v>FRADE-CAE-2340/2345 (LP/IP Compressor Trem 2)Temperatura - Mancal Axial do Compressor Lado Interno (2)|Hi</v>
      </c>
      <c r="Q639" s="10">
        <v>100</v>
      </c>
      <c r="R639" s="10" t="s">
        <v>49</v>
      </c>
      <c r="S639">
        <v>1</v>
      </c>
      <c r="T639" s="33" t="s">
        <v>736</v>
      </c>
      <c r="U639" s="33"/>
      <c r="V639" t="str">
        <f t="shared" si="9"/>
        <v>subattribute</v>
      </c>
      <c r="W639" t="str">
        <f>TRIM(INDEX(_xlfn.TEXTSPLIT(Table326[[#This Row],[attribute_name PT (rascunho)]],"|"), 1,1))</f>
        <v>Temperatura - Mancal Axial do Compressor Lado Interno (2)</v>
      </c>
      <c r="X639" t="str">
        <f>IFERROR(TRIM(INDEX(_xlfn.TEXTSPLIT(Table326[[#This Row],[attribute_name]],"|"), 1,2)), "")</f>
        <v>Hi</v>
      </c>
      <c r="Y639" t="b" cm="1">
        <f t="array" ref="Y639">IF(ISERROR(IF(Table326[[#This Row],[type]]="subattribute", VLOOKUP(Table326[[#This Row],[Template]]&amp;Table326[[#This Row],[parent_attribute]],_xlfn._xlws.FILTER(Table326[[#All],[concat]], Table326[[#All],[type]]="attribute"),1, FALSE), TRUE)), FALSE, TRUE)</f>
        <v>1</v>
      </c>
    </row>
    <row r="640" spans="1:25" ht="14.4" hidden="1" customHeight="1">
      <c r="A640" t="str">
        <f>Table326[[#This Row],[Template]]&amp;Table326[[#This Row],[parent_attribute]]</f>
        <v>Compressor Centrífugo BásicoTemperatura - Mancal Axial do Compressor Lado Interno (2)</v>
      </c>
      <c r="B640" t="s">
        <v>2904</v>
      </c>
      <c r="C640" s="10" t="s">
        <v>2905</v>
      </c>
      <c r="D640" t="s">
        <v>2906</v>
      </c>
      <c r="E640" t="s">
        <v>2907</v>
      </c>
      <c r="F640" s="61" t="s">
        <v>2875</v>
      </c>
      <c r="I640" t="s">
        <v>1843</v>
      </c>
      <c r="J640" t="s">
        <v>1840</v>
      </c>
      <c r="K640" t="str">
        <f>VLOOKUP(Table326[[#This Row],[attribute_name EN2]],'Tradução Atributos'!$A$1:$B$67,2,0)</f>
        <v>Temperatura - Mancal Axial do Compressor Lado Interno (2)</v>
      </c>
      <c r="L640" t="s">
        <v>2928</v>
      </c>
      <c r="M640" t="s">
        <v>2930</v>
      </c>
      <c r="N640" t="s">
        <v>1157</v>
      </c>
      <c r="O640" t="s">
        <v>1157</v>
      </c>
      <c r="P640" t="str">
        <f>_xlfn.CONCAT(Table326[[#This Row],[Equipamento]],Table326[[#This Row],[attribute_name]])</f>
        <v>FRADE-CAE-2340/2345 (LP/IP Compressor Trem 2)Temperatura - Mancal Axial do Compressor Lado Interno (2)|HiHi</v>
      </c>
      <c r="Q640" s="10">
        <v>110</v>
      </c>
      <c r="R640" s="83" t="s">
        <v>49</v>
      </c>
      <c r="S640">
        <v>1</v>
      </c>
      <c r="T640" s="52" t="s">
        <v>736</v>
      </c>
      <c r="U640" s="52"/>
      <c r="V640" t="str">
        <f t="shared" si="9"/>
        <v>subattribute</v>
      </c>
      <c r="W640" t="str">
        <f>TRIM(INDEX(_xlfn.TEXTSPLIT(Table326[[#This Row],[attribute_name PT (rascunho)]],"|"), 1,1))</f>
        <v>Temperatura - Mancal Axial do Compressor Lado Interno (2)</v>
      </c>
      <c r="X640" t="str">
        <f>IFERROR(TRIM(INDEX(_xlfn.TEXTSPLIT(Table326[[#This Row],[attribute_name]],"|"), 1,2)), "")</f>
        <v>HiHi</v>
      </c>
      <c r="Y640" t="b" cm="1">
        <f t="array" ref="Y640">IF(ISERROR(IF(Table326[[#This Row],[type]]="subattribute", VLOOKUP(Table326[[#This Row],[Template]]&amp;Table326[[#This Row],[parent_attribute]],_xlfn._xlws.FILTER(Table326[[#All],[concat]], Table326[[#All],[type]]="attribute"),1, FALSE), TRUE)), FALSE, TRUE)</f>
        <v>1</v>
      </c>
    </row>
    <row r="641" spans="1:25" ht="14.4" hidden="1" customHeight="1">
      <c r="A641" t="str">
        <f>Table326[[#This Row],[Template]]&amp;Table326[[#This Row],[parent_attribute]]</f>
        <v>Compressor Centrífugo BásicoTemperatura - Mancal Axial do Compressor Lado Interno (2)</v>
      </c>
      <c r="B641" t="s">
        <v>2904</v>
      </c>
      <c r="C641" s="10" t="s">
        <v>2905</v>
      </c>
      <c r="D641" t="s">
        <v>2906</v>
      </c>
      <c r="E641" t="s">
        <v>2907</v>
      </c>
      <c r="F641" s="61" t="s">
        <v>2875</v>
      </c>
      <c r="I641" t="s">
        <v>1844</v>
      </c>
      <c r="J641" t="s">
        <v>1840</v>
      </c>
      <c r="K641" t="str">
        <f>VLOOKUP(Table326[[#This Row],[attribute_name EN2]],'Tradução Atributos'!$A$1:$B$67,2,0)</f>
        <v>Temperatura - Mancal Axial do Compressor Lado Interno (2)</v>
      </c>
      <c r="L641" t="s">
        <v>2928</v>
      </c>
      <c r="M641" t="s">
        <v>2934</v>
      </c>
      <c r="N641" t="s">
        <v>1159</v>
      </c>
      <c r="O641" t="s">
        <v>3067</v>
      </c>
      <c r="P641" t="str">
        <f>_xlfn.CONCAT(Table326[[#This Row],[Equipamento]],Table326[[#This Row],[attribute_name]])</f>
        <v>FRADE-CAE-2340/2345 (LP/IP Compressor Trem 2)Temperatura - Mancal Axial do Compressor Lado Interno (2)|Pre-alarm Hi</v>
      </c>
      <c r="Q641" s="10">
        <v>90</v>
      </c>
      <c r="R641" s="10" t="s">
        <v>49</v>
      </c>
      <c r="S641">
        <v>1</v>
      </c>
      <c r="T641" s="33" t="s">
        <v>736</v>
      </c>
      <c r="U641" s="33"/>
      <c r="V641" t="str">
        <f t="shared" si="9"/>
        <v>subattribute</v>
      </c>
      <c r="W641" t="str">
        <f>TRIM(INDEX(_xlfn.TEXTSPLIT(Table326[[#This Row],[attribute_name PT (rascunho)]],"|"), 1,1))</f>
        <v>Temperatura - Mancal Axial do Compressor Lado Interno (2)</v>
      </c>
      <c r="X641" t="str">
        <f>IFERROR(TRIM(INDEX(_xlfn.TEXTSPLIT(Table326[[#This Row],[attribute_name]],"|"), 1,2)), "")</f>
        <v>Pre-alarm Hi</v>
      </c>
      <c r="Y641" t="b" cm="1">
        <f t="array" ref="Y641">IF(ISERROR(IF(Table326[[#This Row],[type]]="subattribute", VLOOKUP(Table326[[#This Row],[Template]]&amp;Table326[[#This Row],[parent_attribute]],_xlfn._xlws.FILTER(Table326[[#All],[concat]], Table326[[#All],[type]]="attribute"),1, FALSE), TRUE)), FALSE, TRUE)</f>
        <v>1</v>
      </c>
    </row>
    <row r="642" spans="1:25" ht="14.4" hidden="1" customHeight="1">
      <c r="A642" t="str">
        <f>Table326[[#This Row],[Template]]&amp;Table326[[#This Row],[parent_attribute]]</f>
        <v>Compressor Centrífugo BásicoTemperatura - Mancal do Compressor (LA) (1)</v>
      </c>
      <c r="B642" t="s">
        <v>2904</v>
      </c>
      <c r="C642" s="10" t="s">
        <v>2905</v>
      </c>
      <c r="D642" t="s">
        <v>2906</v>
      </c>
      <c r="E642" t="s">
        <v>2907</v>
      </c>
      <c r="F642" s="61" t="s">
        <v>2875</v>
      </c>
      <c r="I642" t="s">
        <v>1561</v>
      </c>
      <c r="J642" t="s">
        <v>1561</v>
      </c>
      <c r="K642" t="str">
        <f>VLOOKUP(Table326[[#This Row],[attribute_name EN2]],'Tradução Atributos'!$A$1:$B$67,2,0)</f>
        <v>Temperatura - Mancal do Compressor (LA) (1)</v>
      </c>
      <c r="N642" t="s">
        <v>3068</v>
      </c>
      <c r="O642" t="s">
        <v>3068</v>
      </c>
      <c r="P642" t="str">
        <f>_xlfn.CONCAT(Table326[[#This Row],[Equipamento]],Table326[[#This Row],[attribute_name]])</f>
        <v>FRADE-CAE-2340/2345 (LP/IP Compressor Trem 2)Temperatura - Mancal do Compressor (LA) (1)</v>
      </c>
      <c r="Q642" s="10" t="s">
        <v>3258</v>
      </c>
      <c r="R642" s="10" t="s">
        <v>49</v>
      </c>
      <c r="S642">
        <v>1</v>
      </c>
      <c r="T642" s="33" t="s">
        <v>439</v>
      </c>
      <c r="U642" s="33" t="s">
        <v>440</v>
      </c>
      <c r="V642" t="str">
        <f t="shared" ref="V642:V705" si="10">IFERROR(IF(FIND("|",N642),"subattribute", "attribute"), "attribute")</f>
        <v>attribute</v>
      </c>
      <c r="W642" t="str">
        <f>TRIM(INDEX(_xlfn.TEXTSPLIT(Table326[[#This Row],[attribute_name PT (rascunho)]],"|"), 1,1))</f>
        <v>Temperatura - Mancal do Compressor (LA) (1)</v>
      </c>
      <c r="X642" t="str">
        <f>IFERROR(TRIM(INDEX(_xlfn.TEXTSPLIT(Table326[[#This Row],[attribute_name]],"|"), 1,2)), "")</f>
        <v/>
      </c>
      <c r="Y642" t="b" cm="1">
        <f t="array" ref="Y642">IF(ISERROR(IF(Table326[[#This Row],[type]]="subattribute", VLOOKUP(Table326[[#This Row],[Template]]&amp;Table326[[#This Row],[parent_attribute]],_xlfn._xlws.FILTER(Table326[[#All],[concat]], Table326[[#All],[type]]="attribute"),1, FALSE), TRUE)), FALSE, TRUE)</f>
        <v>1</v>
      </c>
    </row>
    <row r="643" spans="1:25" ht="14.4" hidden="1" customHeight="1">
      <c r="A643" t="str">
        <f>Table326[[#This Row],[Template]]&amp;Table326[[#This Row],[parent_attribute]]</f>
        <v>Compressor Centrífugo BásicoTemperatura - Mancal do Compressor (LA) (1)</v>
      </c>
      <c r="B643" t="s">
        <v>2904</v>
      </c>
      <c r="C643" s="10" t="s">
        <v>2905</v>
      </c>
      <c r="D643" t="s">
        <v>2906</v>
      </c>
      <c r="E643" t="s">
        <v>2907</v>
      </c>
      <c r="F643" s="61" t="s">
        <v>2875</v>
      </c>
      <c r="I643" t="s">
        <v>1563</v>
      </c>
      <c r="J643" t="s">
        <v>1561</v>
      </c>
      <c r="K643" t="str">
        <f>VLOOKUP(Table326[[#This Row],[attribute_name EN2]],'Tradução Atributos'!$A$1:$B$67,2,0)</f>
        <v>Temperatura - Mancal do Compressor (LA) (1)</v>
      </c>
      <c r="L643" t="s">
        <v>2928</v>
      </c>
      <c r="M643" t="s">
        <v>2929</v>
      </c>
      <c r="N643" t="s">
        <v>952</v>
      </c>
      <c r="O643" t="s">
        <v>952</v>
      </c>
      <c r="P643" t="str">
        <f>_xlfn.CONCAT(Table326[[#This Row],[Equipamento]],Table326[[#This Row],[attribute_name]])</f>
        <v>FRADE-CAE-2340/2345 (LP/IP Compressor Trem 2)Temperatura - Mancal do Compressor (LA) (1)|Hi</v>
      </c>
      <c r="Q643" s="10">
        <v>110</v>
      </c>
      <c r="R643" s="83" t="s">
        <v>49</v>
      </c>
      <c r="S643">
        <v>1</v>
      </c>
      <c r="T643" s="52" t="s">
        <v>736</v>
      </c>
      <c r="U643" s="52"/>
      <c r="V643" t="str">
        <f t="shared" si="10"/>
        <v>subattribute</v>
      </c>
      <c r="W643" t="str">
        <f>TRIM(INDEX(_xlfn.TEXTSPLIT(Table326[[#This Row],[attribute_name PT (rascunho)]],"|"), 1,1))</f>
        <v>Temperatura - Mancal do Compressor (LA) (1)</v>
      </c>
      <c r="X643" t="str">
        <f>IFERROR(TRIM(INDEX(_xlfn.TEXTSPLIT(Table326[[#This Row],[attribute_name]],"|"), 1,2)), "")</f>
        <v>Hi</v>
      </c>
      <c r="Y643" t="b" cm="1">
        <f t="array" ref="Y643">IF(ISERROR(IF(Table326[[#This Row],[type]]="subattribute", VLOOKUP(Table326[[#This Row],[Template]]&amp;Table326[[#This Row],[parent_attribute]],_xlfn._xlws.FILTER(Table326[[#All],[concat]], Table326[[#All],[type]]="attribute"),1, FALSE), TRUE)), FALSE, TRUE)</f>
        <v>1</v>
      </c>
    </row>
    <row r="644" spans="1:25" ht="14.4" hidden="1" customHeight="1">
      <c r="A644" t="str">
        <f>Table326[[#This Row],[Template]]&amp;Table326[[#This Row],[parent_attribute]]</f>
        <v>Compressor Centrífugo BásicoTemperatura - Mancal do Compressor (LA) (1)</v>
      </c>
      <c r="B644" t="s">
        <v>2904</v>
      </c>
      <c r="C644" s="10" t="s">
        <v>2905</v>
      </c>
      <c r="D644" t="s">
        <v>2906</v>
      </c>
      <c r="E644" t="s">
        <v>2907</v>
      </c>
      <c r="F644" s="61" t="s">
        <v>2875</v>
      </c>
      <c r="I644" t="s">
        <v>1564</v>
      </c>
      <c r="J644" t="s">
        <v>1561</v>
      </c>
      <c r="K644" t="str">
        <f>VLOOKUP(Table326[[#This Row],[attribute_name EN2]],'Tradução Atributos'!$A$1:$B$67,2,0)</f>
        <v>Temperatura - Mancal do Compressor (LA) (1)</v>
      </c>
      <c r="L644" t="s">
        <v>2928</v>
      </c>
      <c r="M644" t="s">
        <v>2930</v>
      </c>
      <c r="N644" t="s">
        <v>954</v>
      </c>
      <c r="O644" t="s">
        <v>954</v>
      </c>
      <c r="P644" t="str">
        <f>_xlfn.CONCAT(Table326[[#This Row],[Equipamento]],Table326[[#This Row],[attribute_name]])</f>
        <v>FRADE-CAE-2340/2345 (LP/IP Compressor Trem 2)Temperatura - Mancal do Compressor (LA) (1)|HiHi</v>
      </c>
      <c r="Q644" s="10">
        <v>120</v>
      </c>
      <c r="R644" s="10" t="s">
        <v>49</v>
      </c>
      <c r="S644">
        <v>1</v>
      </c>
      <c r="T644" s="33" t="s">
        <v>736</v>
      </c>
      <c r="U644" s="33"/>
      <c r="V644" t="str">
        <f t="shared" si="10"/>
        <v>subattribute</v>
      </c>
      <c r="W644" t="str">
        <f>TRIM(INDEX(_xlfn.TEXTSPLIT(Table326[[#This Row],[attribute_name PT (rascunho)]],"|"), 1,1))</f>
        <v>Temperatura - Mancal do Compressor (LA) (1)</v>
      </c>
      <c r="X644" t="str">
        <f>IFERROR(TRIM(INDEX(_xlfn.TEXTSPLIT(Table326[[#This Row],[attribute_name]],"|"), 1,2)), "")</f>
        <v>HiHi</v>
      </c>
      <c r="Y644" t="b" cm="1">
        <f t="array" ref="Y644">IF(ISERROR(IF(Table326[[#This Row],[type]]="subattribute", VLOOKUP(Table326[[#This Row],[Template]]&amp;Table326[[#This Row],[parent_attribute]],_xlfn._xlws.FILTER(Table326[[#All],[concat]], Table326[[#All],[type]]="attribute"),1, FALSE), TRUE)), FALSE, TRUE)</f>
        <v>1</v>
      </c>
    </row>
    <row r="645" spans="1:25" ht="14.4" hidden="1" customHeight="1">
      <c r="A645" t="str">
        <f>Table326[[#This Row],[Template]]&amp;Table326[[#This Row],[parent_attribute]]</f>
        <v>Compressor Centrífugo BásicoTemperatura - Mancal do Compressor (LA) (1)</v>
      </c>
      <c r="B645" t="s">
        <v>2904</v>
      </c>
      <c r="C645" s="10" t="s">
        <v>2905</v>
      </c>
      <c r="D645" t="s">
        <v>2906</v>
      </c>
      <c r="E645" t="s">
        <v>2907</v>
      </c>
      <c r="F645" s="61" t="s">
        <v>2875</v>
      </c>
      <c r="I645" t="s">
        <v>1565</v>
      </c>
      <c r="J645" t="s">
        <v>1561</v>
      </c>
      <c r="K645" t="str">
        <f>VLOOKUP(Table326[[#This Row],[attribute_name EN2]],'Tradução Atributos'!$A$1:$B$67,2,0)</f>
        <v>Temperatura - Mancal do Compressor (LA) (1)</v>
      </c>
      <c r="L645" t="s">
        <v>2928</v>
      </c>
      <c r="M645" t="s">
        <v>2934</v>
      </c>
      <c r="N645" t="s">
        <v>957</v>
      </c>
      <c r="O645" t="s">
        <v>3069</v>
      </c>
      <c r="P645" t="str">
        <f>_xlfn.CONCAT(Table326[[#This Row],[Equipamento]],Table326[[#This Row],[attribute_name]])</f>
        <v>FRADE-CAE-2340/2345 (LP/IP Compressor Trem 2)Temperatura - Mancal do Compressor (LA) (1)|Pre-alarm Hi</v>
      </c>
      <c r="Q645" s="10">
        <v>100</v>
      </c>
      <c r="R645" s="83" t="s">
        <v>49</v>
      </c>
      <c r="S645">
        <v>1</v>
      </c>
      <c r="T645" s="52" t="s">
        <v>736</v>
      </c>
      <c r="U645" s="52"/>
      <c r="V645" t="str">
        <f t="shared" si="10"/>
        <v>subattribute</v>
      </c>
      <c r="W645" t="str">
        <f>TRIM(INDEX(_xlfn.TEXTSPLIT(Table326[[#This Row],[attribute_name PT (rascunho)]],"|"), 1,1))</f>
        <v>Temperatura - Mancal do Compressor (LA) (1)</v>
      </c>
      <c r="X645" t="str">
        <f>IFERROR(TRIM(INDEX(_xlfn.TEXTSPLIT(Table326[[#This Row],[attribute_name]],"|"), 1,2)), "")</f>
        <v>Pre-alarm Hi</v>
      </c>
      <c r="Y645" t="b" cm="1">
        <f t="array" ref="Y645">IF(ISERROR(IF(Table326[[#This Row],[type]]="subattribute", VLOOKUP(Table326[[#This Row],[Template]]&amp;Table326[[#This Row],[parent_attribute]],_xlfn._xlws.FILTER(Table326[[#All],[concat]], Table326[[#All],[type]]="attribute"),1, FALSE), TRUE)), FALSE, TRUE)</f>
        <v>1</v>
      </c>
    </row>
    <row r="646" spans="1:25" ht="14.4" hidden="1" customHeight="1">
      <c r="A646" t="str">
        <f>Table326[[#This Row],[Template]]&amp;Table326[[#This Row],[parent_attribute]]</f>
        <v>Compressor Centrífugo BásicoTemperatura - Mancal do Compressor (LA) (2)</v>
      </c>
      <c r="B646" t="s">
        <v>2904</v>
      </c>
      <c r="C646" s="10" t="s">
        <v>2905</v>
      </c>
      <c r="D646" t="s">
        <v>2906</v>
      </c>
      <c r="E646" t="s">
        <v>2907</v>
      </c>
      <c r="F646" s="61" t="s">
        <v>2875</v>
      </c>
      <c r="I646" t="s">
        <v>1566</v>
      </c>
      <c r="J646" t="s">
        <v>1566</v>
      </c>
      <c r="K646" t="str">
        <f>VLOOKUP(Table326[[#This Row],[attribute_name EN2]],'Tradução Atributos'!$A$1:$B$67,2,0)</f>
        <v>Temperatura - Mancal do Compressor (LA) (2)</v>
      </c>
      <c r="N646" t="s">
        <v>3070</v>
      </c>
      <c r="O646" t="s">
        <v>3070</v>
      </c>
      <c r="P646" t="str">
        <f>_xlfn.CONCAT(Table326[[#This Row],[Equipamento]],Table326[[#This Row],[attribute_name]])</f>
        <v>FRADE-CAE-2340/2345 (LP/IP Compressor Trem 2)Temperatura - Mancal do Compressor (LA) (2)</v>
      </c>
      <c r="Q646" s="10" t="s">
        <v>3259</v>
      </c>
      <c r="R646" s="10" t="s">
        <v>49</v>
      </c>
      <c r="S646">
        <v>1</v>
      </c>
      <c r="T646" s="33" t="s">
        <v>439</v>
      </c>
      <c r="U646" s="33" t="s">
        <v>440</v>
      </c>
      <c r="V646" t="str">
        <f t="shared" si="10"/>
        <v>attribute</v>
      </c>
      <c r="W646" t="str">
        <f>TRIM(INDEX(_xlfn.TEXTSPLIT(Table326[[#This Row],[attribute_name PT (rascunho)]],"|"), 1,1))</f>
        <v>Temperatura - Mancal do Compressor (LA) (2)</v>
      </c>
      <c r="X646" t="str">
        <f>IFERROR(TRIM(INDEX(_xlfn.TEXTSPLIT(Table326[[#This Row],[attribute_name]],"|"), 1,2)), "")</f>
        <v/>
      </c>
      <c r="Y646" t="b" cm="1">
        <f t="array" ref="Y646">IF(ISERROR(IF(Table326[[#This Row],[type]]="subattribute", VLOOKUP(Table326[[#This Row],[Template]]&amp;Table326[[#This Row],[parent_attribute]],_xlfn._xlws.FILTER(Table326[[#All],[concat]], Table326[[#All],[type]]="attribute"),1, FALSE), TRUE)), FALSE, TRUE)</f>
        <v>1</v>
      </c>
    </row>
    <row r="647" spans="1:25" ht="14.4" hidden="1" customHeight="1">
      <c r="A647" t="str">
        <f>Table326[[#This Row],[Template]]&amp;Table326[[#This Row],[parent_attribute]]</f>
        <v>Compressor Centrífugo BásicoTemperatura - Mancal do Compressor (LA) (2)</v>
      </c>
      <c r="B647" t="s">
        <v>2904</v>
      </c>
      <c r="C647" s="10" t="s">
        <v>2905</v>
      </c>
      <c r="D647" t="s">
        <v>2906</v>
      </c>
      <c r="E647" t="s">
        <v>2907</v>
      </c>
      <c r="F647" s="61" t="s">
        <v>2875</v>
      </c>
      <c r="I647" t="s">
        <v>1568</v>
      </c>
      <c r="J647" t="s">
        <v>1566</v>
      </c>
      <c r="K647" t="str">
        <f>VLOOKUP(Table326[[#This Row],[attribute_name EN2]],'Tradução Atributos'!$A$1:$B$67,2,0)</f>
        <v>Temperatura - Mancal do Compressor (LA) (2)</v>
      </c>
      <c r="L647" t="s">
        <v>2928</v>
      </c>
      <c r="M647" t="s">
        <v>2929</v>
      </c>
      <c r="N647" t="s">
        <v>960</v>
      </c>
      <c r="O647" t="s">
        <v>960</v>
      </c>
      <c r="P647" t="str">
        <f>_xlfn.CONCAT(Table326[[#This Row],[Equipamento]],Table326[[#This Row],[attribute_name]])</f>
        <v>FRADE-CAE-2340/2345 (LP/IP Compressor Trem 2)Temperatura - Mancal do Compressor (LA) (2)|Hi</v>
      </c>
      <c r="Q647" s="10">
        <v>110</v>
      </c>
      <c r="R647" s="83" t="s">
        <v>49</v>
      </c>
      <c r="S647">
        <v>1</v>
      </c>
      <c r="T647" s="52" t="s">
        <v>736</v>
      </c>
      <c r="U647" s="52"/>
      <c r="V647" t="str">
        <f t="shared" si="10"/>
        <v>subattribute</v>
      </c>
      <c r="W647" t="str">
        <f>TRIM(INDEX(_xlfn.TEXTSPLIT(Table326[[#This Row],[attribute_name PT (rascunho)]],"|"), 1,1))</f>
        <v>Temperatura - Mancal do Compressor (LA) (2)</v>
      </c>
      <c r="X647" t="str">
        <f>IFERROR(TRIM(INDEX(_xlfn.TEXTSPLIT(Table326[[#This Row],[attribute_name]],"|"), 1,2)), "")</f>
        <v>Hi</v>
      </c>
      <c r="Y647" t="b" cm="1">
        <f t="array" ref="Y647">IF(ISERROR(IF(Table326[[#This Row],[type]]="subattribute", VLOOKUP(Table326[[#This Row],[Template]]&amp;Table326[[#This Row],[parent_attribute]],_xlfn._xlws.FILTER(Table326[[#All],[concat]], Table326[[#All],[type]]="attribute"),1, FALSE), TRUE)), FALSE, TRUE)</f>
        <v>1</v>
      </c>
    </row>
    <row r="648" spans="1:25" ht="14.4" hidden="1" customHeight="1">
      <c r="A648" t="str">
        <f>Table326[[#This Row],[Template]]&amp;Table326[[#This Row],[parent_attribute]]</f>
        <v>Compressor Centrífugo BásicoTemperatura - Mancal do Compressor (LA) (2)</v>
      </c>
      <c r="B648" t="s">
        <v>2904</v>
      </c>
      <c r="C648" s="10" t="s">
        <v>2905</v>
      </c>
      <c r="D648" t="s">
        <v>2906</v>
      </c>
      <c r="E648" t="s">
        <v>2907</v>
      </c>
      <c r="F648" s="61" t="s">
        <v>2875</v>
      </c>
      <c r="I648" t="s">
        <v>1569</v>
      </c>
      <c r="J648" t="s">
        <v>1566</v>
      </c>
      <c r="K648" t="str">
        <f>VLOOKUP(Table326[[#This Row],[attribute_name EN2]],'Tradução Atributos'!$A$1:$B$67,2,0)</f>
        <v>Temperatura - Mancal do Compressor (LA) (2)</v>
      </c>
      <c r="L648" t="s">
        <v>2928</v>
      </c>
      <c r="M648" t="s">
        <v>2930</v>
      </c>
      <c r="N648" t="s">
        <v>963</v>
      </c>
      <c r="O648" t="s">
        <v>963</v>
      </c>
      <c r="P648" t="str">
        <f>_xlfn.CONCAT(Table326[[#This Row],[Equipamento]],Table326[[#This Row],[attribute_name]])</f>
        <v>FRADE-CAE-2340/2345 (LP/IP Compressor Trem 2)Temperatura - Mancal do Compressor (LA) (2)|HiHi</v>
      </c>
      <c r="Q648" s="10">
        <v>120</v>
      </c>
      <c r="R648" s="10" t="s">
        <v>49</v>
      </c>
      <c r="S648">
        <v>1</v>
      </c>
      <c r="T648" s="33" t="s">
        <v>736</v>
      </c>
      <c r="U648" s="33"/>
      <c r="V648" t="str">
        <f t="shared" si="10"/>
        <v>subattribute</v>
      </c>
      <c r="W648" t="str">
        <f>TRIM(INDEX(_xlfn.TEXTSPLIT(Table326[[#This Row],[attribute_name PT (rascunho)]],"|"), 1,1))</f>
        <v>Temperatura - Mancal do Compressor (LA) (2)</v>
      </c>
      <c r="X648" t="str">
        <f>IFERROR(TRIM(INDEX(_xlfn.TEXTSPLIT(Table326[[#This Row],[attribute_name]],"|"), 1,2)), "")</f>
        <v>HiHi</v>
      </c>
      <c r="Y648" t="b" cm="1">
        <f t="array" ref="Y648">IF(ISERROR(IF(Table326[[#This Row],[type]]="subattribute", VLOOKUP(Table326[[#This Row],[Template]]&amp;Table326[[#This Row],[parent_attribute]],_xlfn._xlws.FILTER(Table326[[#All],[concat]], Table326[[#All],[type]]="attribute"),1, FALSE), TRUE)), FALSE, TRUE)</f>
        <v>1</v>
      </c>
    </row>
    <row r="649" spans="1:25" ht="14.4" hidden="1" customHeight="1">
      <c r="A649" t="str">
        <f>Table326[[#This Row],[Template]]&amp;Table326[[#This Row],[parent_attribute]]</f>
        <v>Compressor Centrífugo BásicoTemperatura - Mancal do Compressor (LA) (2)</v>
      </c>
      <c r="B649" t="s">
        <v>2904</v>
      </c>
      <c r="C649" s="10" t="s">
        <v>2905</v>
      </c>
      <c r="D649" t="s">
        <v>2906</v>
      </c>
      <c r="E649" t="s">
        <v>2907</v>
      </c>
      <c r="F649" s="61" t="s">
        <v>2875</v>
      </c>
      <c r="I649" t="s">
        <v>1570</v>
      </c>
      <c r="J649" t="s">
        <v>1566</v>
      </c>
      <c r="K649" t="str">
        <f>VLOOKUP(Table326[[#This Row],[attribute_name EN2]],'Tradução Atributos'!$A$1:$B$67,2,0)</f>
        <v>Temperatura - Mancal do Compressor (LA) (2)</v>
      </c>
      <c r="L649" t="s">
        <v>2928</v>
      </c>
      <c r="M649" t="s">
        <v>2934</v>
      </c>
      <c r="N649" t="s">
        <v>966</v>
      </c>
      <c r="O649" t="s">
        <v>3071</v>
      </c>
      <c r="P649" t="str">
        <f>_xlfn.CONCAT(Table326[[#This Row],[Equipamento]],Table326[[#This Row],[attribute_name]])</f>
        <v>FRADE-CAE-2340/2345 (LP/IP Compressor Trem 2)Temperatura - Mancal do Compressor (LA) (2)|Pre-alarm Hi</v>
      </c>
      <c r="Q649" s="10">
        <v>99</v>
      </c>
      <c r="R649" s="83" t="s">
        <v>49</v>
      </c>
      <c r="S649">
        <v>1</v>
      </c>
      <c r="T649" s="52" t="s">
        <v>736</v>
      </c>
      <c r="U649" s="52"/>
      <c r="V649" t="str">
        <f t="shared" si="10"/>
        <v>subattribute</v>
      </c>
      <c r="W649" t="str">
        <f>TRIM(INDEX(_xlfn.TEXTSPLIT(Table326[[#This Row],[attribute_name PT (rascunho)]],"|"), 1,1))</f>
        <v>Temperatura - Mancal do Compressor (LA) (2)</v>
      </c>
      <c r="X649" t="str">
        <f>IFERROR(TRIM(INDEX(_xlfn.TEXTSPLIT(Table326[[#This Row],[attribute_name]],"|"), 1,2)), "")</f>
        <v>Pre-alarm Hi</v>
      </c>
      <c r="Y649" t="b" cm="1">
        <f t="array" ref="Y649">IF(ISERROR(IF(Table326[[#This Row],[type]]="subattribute", VLOOKUP(Table326[[#This Row],[Template]]&amp;Table326[[#This Row],[parent_attribute]],_xlfn._xlws.FILTER(Table326[[#All],[concat]], Table326[[#All],[type]]="attribute"),1, FALSE), TRUE)), FALSE, TRUE)</f>
        <v>1</v>
      </c>
    </row>
    <row r="650" spans="1:25" ht="14.4" hidden="1" customHeight="1">
      <c r="A650" t="str">
        <f>Table326[[#This Row],[Template]]&amp;Table326[[#This Row],[parent_attribute]]</f>
        <v>Compressor Centrífugo BásicoTemperatura - Mancal do Compressor (LOA) (1)</v>
      </c>
      <c r="B650" t="s">
        <v>2904</v>
      </c>
      <c r="C650" s="10" t="s">
        <v>2905</v>
      </c>
      <c r="D650" t="s">
        <v>2906</v>
      </c>
      <c r="E650" t="s">
        <v>2907</v>
      </c>
      <c r="F650" s="61" t="s">
        <v>2875</v>
      </c>
      <c r="I650" t="s">
        <v>1571</v>
      </c>
      <c r="J650" t="s">
        <v>1571</v>
      </c>
      <c r="K650" t="str">
        <f>VLOOKUP(Table326[[#This Row],[attribute_name EN2]],'Tradução Atributos'!$A$1:$B$67,2,0)</f>
        <v>Temperatura - Mancal do Compressor (LOA) (1)</v>
      </c>
      <c r="N650" t="s">
        <v>3072</v>
      </c>
      <c r="O650" t="s">
        <v>3072</v>
      </c>
      <c r="P650" t="str">
        <f>_xlfn.CONCAT(Table326[[#This Row],[Equipamento]],Table326[[#This Row],[attribute_name]])</f>
        <v>FRADE-CAE-2340/2345 (LP/IP Compressor Trem 2)Temperatura - Mancal do Compressor (LOA) (1)</v>
      </c>
      <c r="Q650" s="10" t="s">
        <v>3260</v>
      </c>
      <c r="R650" s="10" t="s">
        <v>49</v>
      </c>
      <c r="S650">
        <v>1</v>
      </c>
      <c r="T650" s="33" t="s">
        <v>439</v>
      </c>
      <c r="U650" s="33" t="s">
        <v>440</v>
      </c>
      <c r="V650" t="str">
        <f t="shared" si="10"/>
        <v>attribute</v>
      </c>
      <c r="W650" t="str">
        <f>TRIM(INDEX(_xlfn.TEXTSPLIT(Table326[[#This Row],[attribute_name PT (rascunho)]],"|"), 1,1))</f>
        <v>Temperatura - Mancal do Compressor (LOA) (1)</v>
      </c>
      <c r="X650" t="str">
        <f>IFERROR(TRIM(INDEX(_xlfn.TEXTSPLIT(Table326[[#This Row],[attribute_name]],"|"), 1,2)), "")</f>
        <v/>
      </c>
      <c r="Y650" t="b" cm="1">
        <f t="array" ref="Y650">IF(ISERROR(IF(Table326[[#This Row],[type]]="subattribute", VLOOKUP(Table326[[#This Row],[Template]]&amp;Table326[[#This Row],[parent_attribute]],_xlfn._xlws.FILTER(Table326[[#All],[concat]], Table326[[#All],[type]]="attribute"),1, FALSE), TRUE)), FALSE, TRUE)</f>
        <v>1</v>
      </c>
    </row>
    <row r="651" spans="1:25" ht="14.4" hidden="1" customHeight="1">
      <c r="A651" t="str">
        <f>Table326[[#This Row],[Template]]&amp;Table326[[#This Row],[parent_attribute]]</f>
        <v>Compressor Centrífugo BásicoTemperatura - Mancal do Compressor (LOA) (1)</v>
      </c>
      <c r="B651" t="s">
        <v>2904</v>
      </c>
      <c r="C651" s="10" t="s">
        <v>2905</v>
      </c>
      <c r="D651" t="s">
        <v>2906</v>
      </c>
      <c r="E651" t="s">
        <v>2907</v>
      </c>
      <c r="F651" s="61" t="s">
        <v>2875</v>
      </c>
      <c r="I651" t="s">
        <v>1573</v>
      </c>
      <c r="J651" t="s">
        <v>1571</v>
      </c>
      <c r="K651" t="str">
        <f>VLOOKUP(Table326[[#This Row],[attribute_name EN2]],'Tradução Atributos'!$A$1:$B$67,2,0)</f>
        <v>Temperatura - Mancal do Compressor (LOA) (1)</v>
      </c>
      <c r="L651" t="s">
        <v>2928</v>
      </c>
      <c r="M651" t="s">
        <v>2929</v>
      </c>
      <c r="N651" t="s">
        <v>969</v>
      </c>
      <c r="O651" t="s">
        <v>969</v>
      </c>
      <c r="P651" t="str">
        <f>_xlfn.CONCAT(Table326[[#This Row],[Equipamento]],Table326[[#This Row],[attribute_name]])</f>
        <v>FRADE-CAE-2340/2345 (LP/IP Compressor Trem 2)Temperatura - Mancal do Compressor (LOA) (1)|Hi</v>
      </c>
      <c r="Q651" s="10">
        <v>110</v>
      </c>
      <c r="R651" s="83" t="s">
        <v>49</v>
      </c>
      <c r="S651">
        <v>1</v>
      </c>
      <c r="T651" s="52" t="s">
        <v>736</v>
      </c>
      <c r="U651" s="52"/>
      <c r="V651" t="str">
        <f t="shared" si="10"/>
        <v>subattribute</v>
      </c>
      <c r="W651" t="str">
        <f>TRIM(INDEX(_xlfn.TEXTSPLIT(Table326[[#This Row],[attribute_name PT (rascunho)]],"|"), 1,1))</f>
        <v>Temperatura - Mancal do Compressor (LOA) (1)</v>
      </c>
      <c r="X651" t="str">
        <f>IFERROR(TRIM(INDEX(_xlfn.TEXTSPLIT(Table326[[#This Row],[attribute_name]],"|"), 1,2)), "")</f>
        <v>Hi</v>
      </c>
      <c r="Y651" t="b" cm="1">
        <f t="array" ref="Y651">IF(ISERROR(IF(Table326[[#This Row],[type]]="subattribute", VLOOKUP(Table326[[#This Row],[Template]]&amp;Table326[[#This Row],[parent_attribute]],_xlfn._xlws.FILTER(Table326[[#All],[concat]], Table326[[#All],[type]]="attribute"),1, FALSE), TRUE)), FALSE, TRUE)</f>
        <v>1</v>
      </c>
    </row>
    <row r="652" spans="1:25" ht="14.4" hidden="1" customHeight="1">
      <c r="A652" t="str">
        <f>Table326[[#This Row],[Template]]&amp;Table326[[#This Row],[parent_attribute]]</f>
        <v>Compressor Centrífugo BásicoTemperatura - Mancal do Compressor (LOA) (1)</v>
      </c>
      <c r="B652" t="s">
        <v>2904</v>
      </c>
      <c r="C652" s="10" t="s">
        <v>2905</v>
      </c>
      <c r="D652" t="s">
        <v>2906</v>
      </c>
      <c r="E652" t="s">
        <v>2907</v>
      </c>
      <c r="F652" s="61" t="s">
        <v>2875</v>
      </c>
      <c r="I652" t="s">
        <v>1574</v>
      </c>
      <c r="J652" t="s">
        <v>1571</v>
      </c>
      <c r="K652" t="str">
        <f>VLOOKUP(Table326[[#This Row],[attribute_name EN2]],'Tradução Atributos'!$A$1:$B$67,2,0)</f>
        <v>Temperatura - Mancal do Compressor (LOA) (1)</v>
      </c>
      <c r="L652" t="s">
        <v>2928</v>
      </c>
      <c r="M652" t="s">
        <v>2930</v>
      </c>
      <c r="N652" t="s">
        <v>972</v>
      </c>
      <c r="O652" t="s">
        <v>972</v>
      </c>
      <c r="P652" t="str">
        <f>_xlfn.CONCAT(Table326[[#This Row],[Equipamento]],Table326[[#This Row],[attribute_name]])</f>
        <v>FRADE-CAE-2340/2345 (LP/IP Compressor Trem 2)Temperatura - Mancal do Compressor (LOA) (1)|HiHi</v>
      </c>
      <c r="Q652" s="10">
        <v>120</v>
      </c>
      <c r="R652" s="10" t="s">
        <v>49</v>
      </c>
      <c r="S652">
        <v>1</v>
      </c>
      <c r="T652" s="33" t="s">
        <v>736</v>
      </c>
      <c r="U652" s="33"/>
      <c r="V652" t="str">
        <f t="shared" si="10"/>
        <v>subattribute</v>
      </c>
      <c r="W652" t="str">
        <f>TRIM(INDEX(_xlfn.TEXTSPLIT(Table326[[#This Row],[attribute_name PT (rascunho)]],"|"), 1,1))</f>
        <v>Temperatura - Mancal do Compressor (LOA) (1)</v>
      </c>
      <c r="X652" t="str">
        <f>IFERROR(TRIM(INDEX(_xlfn.TEXTSPLIT(Table326[[#This Row],[attribute_name]],"|"), 1,2)), "")</f>
        <v>HiHi</v>
      </c>
      <c r="Y652" t="b" cm="1">
        <f t="array" ref="Y652">IF(ISERROR(IF(Table326[[#This Row],[type]]="subattribute", VLOOKUP(Table326[[#This Row],[Template]]&amp;Table326[[#This Row],[parent_attribute]],_xlfn._xlws.FILTER(Table326[[#All],[concat]], Table326[[#All],[type]]="attribute"),1, FALSE), TRUE)), FALSE, TRUE)</f>
        <v>1</v>
      </c>
    </row>
    <row r="653" spans="1:25" ht="14.4" hidden="1" customHeight="1">
      <c r="A653" t="str">
        <f>Table326[[#This Row],[Template]]&amp;Table326[[#This Row],[parent_attribute]]</f>
        <v>Compressor Centrífugo BásicoTemperatura - Mancal do Compressor (LOA) (1)</v>
      </c>
      <c r="B653" t="s">
        <v>2904</v>
      </c>
      <c r="C653" s="10" t="s">
        <v>2905</v>
      </c>
      <c r="D653" t="s">
        <v>2906</v>
      </c>
      <c r="E653" t="s">
        <v>2907</v>
      </c>
      <c r="F653" s="61" t="s">
        <v>2875</v>
      </c>
      <c r="I653" t="s">
        <v>1575</v>
      </c>
      <c r="J653" t="s">
        <v>1571</v>
      </c>
      <c r="K653" t="str">
        <f>VLOOKUP(Table326[[#This Row],[attribute_name EN2]],'Tradução Atributos'!$A$1:$B$67,2,0)</f>
        <v>Temperatura - Mancal do Compressor (LOA) (1)</v>
      </c>
      <c r="L653" t="s">
        <v>2928</v>
      </c>
      <c r="M653" t="s">
        <v>2934</v>
      </c>
      <c r="N653" t="s">
        <v>975</v>
      </c>
      <c r="O653" t="s">
        <v>3073</v>
      </c>
      <c r="P653" t="str">
        <f>_xlfn.CONCAT(Table326[[#This Row],[Equipamento]],Table326[[#This Row],[attribute_name]])</f>
        <v>FRADE-CAE-2340/2345 (LP/IP Compressor Trem 2)Temperatura - Mancal do Compressor (LOA) (1)|Pre-alarm Hi</v>
      </c>
      <c r="Q653" s="10">
        <v>100</v>
      </c>
      <c r="R653" s="83" t="s">
        <v>49</v>
      </c>
      <c r="S653">
        <v>1</v>
      </c>
      <c r="T653" s="52" t="s">
        <v>736</v>
      </c>
      <c r="U653" s="52"/>
      <c r="V653" t="str">
        <f t="shared" si="10"/>
        <v>subattribute</v>
      </c>
      <c r="W653" t="str">
        <f>TRIM(INDEX(_xlfn.TEXTSPLIT(Table326[[#This Row],[attribute_name PT (rascunho)]],"|"), 1,1))</f>
        <v>Temperatura - Mancal do Compressor (LOA) (1)</v>
      </c>
      <c r="X653" t="str">
        <f>IFERROR(TRIM(INDEX(_xlfn.TEXTSPLIT(Table326[[#This Row],[attribute_name]],"|"), 1,2)), "")</f>
        <v>Pre-alarm Hi</v>
      </c>
      <c r="Y653" t="b" cm="1">
        <f t="array" ref="Y653">IF(ISERROR(IF(Table326[[#This Row],[type]]="subattribute", VLOOKUP(Table326[[#This Row],[Template]]&amp;Table326[[#This Row],[parent_attribute]],_xlfn._xlws.FILTER(Table326[[#All],[concat]], Table326[[#All],[type]]="attribute"),1, FALSE), TRUE)), FALSE, TRUE)</f>
        <v>1</v>
      </c>
    </row>
    <row r="654" spans="1:25" ht="14.4" hidden="1" customHeight="1">
      <c r="A654" t="str">
        <f>Table326[[#This Row],[Template]]&amp;Table326[[#This Row],[parent_attribute]]</f>
        <v>Compressor Centrífugo BásicoTemperatura - Mancal do Compressor (LOA) (2)</v>
      </c>
      <c r="B654" t="s">
        <v>2904</v>
      </c>
      <c r="C654" s="10" t="s">
        <v>2905</v>
      </c>
      <c r="D654" t="s">
        <v>2906</v>
      </c>
      <c r="E654" t="s">
        <v>2907</v>
      </c>
      <c r="F654" s="61" t="s">
        <v>2875</v>
      </c>
      <c r="I654" t="s">
        <v>1576</v>
      </c>
      <c r="J654" t="s">
        <v>1576</v>
      </c>
      <c r="K654" t="str">
        <f>VLOOKUP(Table326[[#This Row],[attribute_name EN2]],'Tradução Atributos'!$A$1:$B$67,2,0)</f>
        <v>Temperatura - Mancal do Compressor (LOA) (2)</v>
      </c>
      <c r="N654" t="s">
        <v>3074</v>
      </c>
      <c r="O654" t="s">
        <v>3074</v>
      </c>
      <c r="P654" t="str">
        <f>_xlfn.CONCAT(Table326[[#This Row],[Equipamento]],Table326[[#This Row],[attribute_name]])</f>
        <v>FRADE-CAE-2340/2345 (LP/IP Compressor Trem 2)Temperatura - Mancal do Compressor (LOA) (2)</v>
      </c>
      <c r="Q654" s="10" t="s">
        <v>3261</v>
      </c>
      <c r="R654" s="10" t="s">
        <v>49</v>
      </c>
      <c r="S654">
        <v>1</v>
      </c>
      <c r="T654" s="33" t="s">
        <v>439</v>
      </c>
      <c r="U654" s="33" t="s">
        <v>440</v>
      </c>
      <c r="V654" t="str">
        <f t="shared" si="10"/>
        <v>attribute</v>
      </c>
      <c r="W654" t="str">
        <f>TRIM(INDEX(_xlfn.TEXTSPLIT(Table326[[#This Row],[attribute_name PT (rascunho)]],"|"), 1,1))</f>
        <v>Temperatura - Mancal do Compressor (LOA) (2)</v>
      </c>
      <c r="X654" t="str">
        <f>IFERROR(TRIM(INDEX(_xlfn.TEXTSPLIT(Table326[[#This Row],[attribute_name]],"|"), 1,2)), "")</f>
        <v/>
      </c>
      <c r="Y654" t="b" cm="1">
        <f t="array" ref="Y654">IF(ISERROR(IF(Table326[[#This Row],[type]]="subattribute", VLOOKUP(Table326[[#This Row],[Template]]&amp;Table326[[#This Row],[parent_attribute]],_xlfn._xlws.FILTER(Table326[[#All],[concat]], Table326[[#All],[type]]="attribute"),1, FALSE), TRUE)), FALSE, TRUE)</f>
        <v>1</v>
      </c>
    </row>
    <row r="655" spans="1:25" ht="14.4" hidden="1" customHeight="1">
      <c r="A655" t="str">
        <f>Table326[[#This Row],[Template]]&amp;Table326[[#This Row],[parent_attribute]]</f>
        <v>Compressor Centrífugo BásicoTemperatura - Mancal do Compressor (LOA) (2)</v>
      </c>
      <c r="B655" t="s">
        <v>2904</v>
      </c>
      <c r="C655" s="10" t="s">
        <v>2905</v>
      </c>
      <c r="D655" t="s">
        <v>2906</v>
      </c>
      <c r="E655" t="s">
        <v>2907</v>
      </c>
      <c r="F655" s="61" t="s">
        <v>2875</v>
      </c>
      <c r="I655" t="s">
        <v>1578</v>
      </c>
      <c r="J655" t="s">
        <v>1576</v>
      </c>
      <c r="K655" t="str">
        <f>VLOOKUP(Table326[[#This Row],[attribute_name EN2]],'Tradução Atributos'!$A$1:$B$67,2,0)</f>
        <v>Temperatura - Mancal do Compressor (LOA) (2)</v>
      </c>
      <c r="L655" t="s">
        <v>2928</v>
      </c>
      <c r="M655" t="s">
        <v>2929</v>
      </c>
      <c r="N655" t="s">
        <v>978</v>
      </c>
      <c r="O655" t="s">
        <v>978</v>
      </c>
      <c r="P655" t="str">
        <f>_xlfn.CONCAT(Table326[[#This Row],[Equipamento]],Table326[[#This Row],[attribute_name]])</f>
        <v>FRADE-CAE-2340/2345 (LP/IP Compressor Trem 2)Temperatura - Mancal do Compressor (LOA) (2)|Hi</v>
      </c>
      <c r="Q655" s="10">
        <v>110</v>
      </c>
      <c r="R655" s="83" t="s">
        <v>49</v>
      </c>
      <c r="S655">
        <v>1</v>
      </c>
      <c r="T655" s="52" t="s">
        <v>736</v>
      </c>
      <c r="U655" s="52"/>
      <c r="V655" t="str">
        <f t="shared" si="10"/>
        <v>subattribute</v>
      </c>
      <c r="W655" t="str">
        <f>TRIM(INDEX(_xlfn.TEXTSPLIT(Table326[[#This Row],[attribute_name PT (rascunho)]],"|"), 1,1))</f>
        <v>Temperatura - Mancal do Compressor (LOA) (2)</v>
      </c>
      <c r="X655" t="str">
        <f>IFERROR(TRIM(INDEX(_xlfn.TEXTSPLIT(Table326[[#This Row],[attribute_name]],"|"), 1,2)), "")</f>
        <v>Hi</v>
      </c>
      <c r="Y655" t="b" cm="1">
        <f t="array" ref="Y655">IF(ISERROR(IF(Table326[[#This Row],[type]]="subattribute", VLOOKUP(Table326[[#This Row],[Template]]&amp;Table326[[#This Row],[parent_attribute]],_xlfn._xlws.FILTER(Table326[[#All],[concat]], Table326[[#All],[type]]="attribute"),1, FALSE), TRUE)), FALSE, TRUE)</f>
        <v>1</v>
      </c>
    </row>
    <row r="656" spans="1:25" ht="14.4" hidden="1" customHeight="1">
      <c r="A656" t="str">
        <f>Table326[[#This Row],[Template]]&amp;Table326[[#This Row],[parent_attribute]]</f>
        <v>Compressor Centrífugo BásicoTemperatura - Mancal do Compressor (LOA) (2)</v>
      </c>
      <c r="B656" t="s">
        <v>2904</v>
      </c>
      <c r="C656" s="10" t="s">
        <v>2905</v>
      </c>
      <c r="D656" t="s">
        <v>2906</v>
      </c>
      <c r="E656" t="s">
        <v>2907</v>
      </c>
      <c r="F656" s="61" t="s">
        <v>2875</v>
      </c>
      <c r="I656" t="s">
        <v>1579</v>
      </c>
      <c r="J656" t="s">
        <v>1576</v>
      </c>
      <c r="K656" t="str">
        <f>VLOOKUP(Table326[[#This Row],[attribute_name EN2]],'Tradução Atributos'!$A$1:$B$67,2,0)</f>
        <v>Temperatura - Mancal do Compressor (LOA) (2)</v>
      </c>
      <c r="L656" t="s">
        <v>2928</v>
      </c>
      <c r="M656" t="s">
        <v>2930</v>
      </c>
      <c r="N656" t="s">
        <v>980</v>
      </c>
      <c r="O656" t="s">
        <v>980</v>
      </c>
      <c r="P656" t="str">
        <f>_xlfn.CONCAT(Table326[[#This Row],[Equipamento]],Table326[[#This Row],[attribute_name]])</f>
        <v>FRADE-CAE-2340/2345 (LP/IP Compressor Trem 2)Temperatura - Mancal do Compressor (LOA) (2)|HiHi</v>
      </c>
      <c r="Q656" s="10">
        <v>120</v>
      </c>
      <c r="R656" s="10" t="s">
        <v>49</v>
      </c>
      <c r="S656">
        <v>1</v>
      </c>
      <c r="T656" s="33" t="s">
        <v>736</v>
      </c>
      <c r="U656" s="33"/>
      <c r="V656" t="str">
        <f t="shared" si="10"/>
        <v>subattribute</v>
      </c>
      <c r="W656" t="str">
        <f>TRIM(INDEX(_xlfn.TEXTSPLIT(Table326[[#This Row],[attribute_name PT (rascunho)]],"|"), 1,1))</f>
        <v>Temperatura - Mancal do Compressor (LOA) (2)</v>
      </c>
      <c r="X656" t="str">
        <f>IFERROR(TRIM(INDEX(_xlfn.TEXTSPLIT(Table326[[#This Row],[attribute_name]],"|"), 1,2)), "")</f>
        <v>HiHi</v>
      </c>
      <c r="Y656" t="b" cm="1">
        <f t="array" ref="Y656">IF(ISERROR(IF(Table326[[#This Row],[type]]="subattribute", VLOOKUP(Table326[[#This Row],[Template]]&amp;Table326[[#This Row],[parent_attribute]],_xlfn._xlws.FILTER(Table326[[#All],[concat]], Table326[[#All],[type]]="attribute"),1, FALSE), TRUE)), FALSE, TRUE)</f>
        <v>1</v>
      </c>
    </row>
    <row r="657" spans="1:25" ht="14.4" hidden="1" customHeight="1">
      <c r="A657" t="str">
        <f>Table326[[#This Row],[Template]]&amp;Table326[[#This Row],[parent_attribute]]</f>
        <v>Compressor Centrífugo BásicoTemperatura - Mancal do Compressor (LOA) (2)</v>
      </c>
      <c r="B657" t="s">
        <v>2904</v>
      </c>
      <c r="C657" s="10" t="s">
        <v>2905</v>
      </c>
      <c r="D657" t="s">
        <v>2906</v>
      </c>
      <c r="E657" t="s">
        <v>2907</v>
      </c>
      <c r="F657" s="61" t="s">
        <v>2875</v>
      </c>
      <c r="I657" t="s">
        <v>1580</v>
      </c>
      <c r="J657" t="s">
        <v>1576</v>
      </c>
      <c r="K657" t="str">
        <f>VLOOKUP(Table326[[#This Row],[attribute_name EN2]],'Tradução Atributos'!$A$1:$B$67,2,0)</f>
        <v>Temperatura - Mancal do Compressor (LOA) (2)</v>
      </c>
      <c r="L657" t="s">
        <v>2928</v>
      </c>
      <c r="M657" t="s">
        <v>2934</v>
      </c>
      <c r="N657" t="s">
        <v>982</v>
      </c>
      <c r="O657" t="s">
        <v>3075</v>
      </c>
      <c r="P657" t="str">
        <f>_xlfn.CONCAT(Table326[[#This Row],[Equipamento]],Table326[[#This Row],[attribute_name]])</f>
        <v>FRADE-CAE-2340/2345 (LP/IP Compressor Trem 2)Temperatura - Mancal do Compressor (LOA) (2)|Pre-alarm Hi</v>
      </c>
      <c r="Q657" s="10">
        <v>86</v>
      </c>
      <c r="R657" s="83" t="s">
        <v>49</v>
      </c>
      <c r="S657">
        <v>1</v>
      </c>
      <c r="T657" s="52" t="s">
        <v>736</v>
      </c>
      <c r="U657" s="83"/>
      <c r="V657" t="str">
        <f t="shared" si="10"/>
        <v>subattribute</v>
      </c>
      <c r="W657" t="str">
        <f>TRIM(INDEX(_xlfn.TEXTSPLIT(Table326[[#This Row],[attribute_name PT (rascunho)]],"|"), 1,1))</f>
        <v>Temperatura - Mancal do Compressor (LOA) (2)</v>
      </c>
      <c r="X657" t="str">
        <f>IFERROR(TRIM(INDEX(_xlfn.TEXTSPLIT(Table326[[#This Row],[attribute_name]],"|"), 1,2)), "")</f>
        <v>Pre-alarm Hi</v>
      </c>
      <c r="Y657" t="b" cm="1">
        <f t="array" ref="Y657">IF(ISERROR(IF(Table326[[#This Row],[type]]="subattribute", VLOOKUP(Table326[[#This Row],[Template]]&amp;Table326[[#This Row],[parent_attribute]],_xlfn._xlws.FILTER(Table326[[#All],[concat]], Table326[[#All],[type]]="attribute"),1, FALSE), TRUE)), FALSE, TRUE)</f>
        <v>1</v>
      </c>
    </row>
    <row r="658" spans="1:25" ht="14.4" hidden="1" customHeight="1">
      <c r="A658" t="str">
        <f>Table326[[#This Row],[Template]]&amp;Table326[[#This Row],[parent_attribute]]</f>
        <v>Compressor Centrífugo BásicoTemperatura - Mancal LA do Eixo de Engrenagem HS (1)</v>
      </c>
      <c r="B658" t="s">
        <v>2904</v>
      </c>
      <c r="C658" s="10" t="s">
        <v>2905</v>
      </c>
      <c r="D658" t="s">
        <v>2906</v>
      </c>
      <c r="E658" t="s">
        <v>2907</v>
      </c>
      <c r="F658" s="61" t="s">
        <v>2875</v>
      </c>
      <c r="I658" t="s">
        <v>643</v>
      </c>
      <c r="J658" t="s">
        <v>643</v>
      </c>
      <c r="K658" t="str">
        <f>VLOOKUP(Table326[[#This Row],[attribute_name EN2]],'Tradução Atributos'!$A$1:$B$67,2,0)</f>
        <v>Temperatura - Mancal LA do Eixo de Engrenagem HS (1)</v>
      </c>
      <c r="N658" t="s">
        <v>3076</v>
      </c>
      <c r="O658" t="s">
        <v>3076</v>
      </c>
      <c r="P658" t="str">
        <f>_xlfn.CONCAT(Table326[[#This Row],[Equipamento]],Table326[[#This Row],[attribute_name]])</f>
        <v>FRADE-CAE-2340/2345 (LP/IP Compressor Trem 2)Temperatura - Mancal LA do Eixo de Engrenagem HS (1)</v>
      </c>
      <c r="Q658" s="10" t="s">
        <v>3262</v>
      </c>
      <c r="R658" s="10" t="s">
        <v>49</v>
      </c>
      <c r="S658">
        <v>1</v>
      </c>
      <c r="T658" s="33" t="s">
        <v>474</v>
      </c>
      <c r="U658" s="10" t="s">
        <v>475</v>
      </c>
      <c r="V658" t="str">
        <f t="shared" si="10"/>
        <v>attribute</v>
      </c>
      <c r="W658" t="str">
        <f>TRIM(INDEX(_xlfn.TEXTSPLIT(Table326[[#This Row],[attribute_name PT (rascunho)]],"|"), 1,1))</f>
        <v>Temperatura - Mancal LA do Eixo de Engrenagem HS (1)</v>
      </c>
      <c r="X658" t="str">
        <f>IFERROR(TRIM(INDEX(_xlfn.TEXTSPLIT(Table326[[#This Row],[attribute_name]],"|"), 1,2)), "")</f>
        <v/>
      </c>
      <c r="Y658" t="b" cm="1">
        <f t="array" ref="Y658">IF(ISERROR(IF(Table326[[#This Row],[type]]="subattribute", VLOOKUP(Table326[[#This Row],[Template]]&amp;Table326[[#This Row],[parent_attribute]],_xlfn._xlws.FILTER(Table326[[#All],[concat]], Table326[[#All],[type]]="attribute"),1, FALSE), TRUE)), FALSE, TRUE)</f>
        <v>1</v>
      </c>
    </row>
    <row r="659" spans="1:25" ht="14.4" hidden="1" customHeight="1">
      <c r="A659" t="str">
        <f>Table326[[#This Row],[Template]]&amp;Table326[[#This Row],[parent_attribute]]</f>
        <v>Compressor Centrífugo BásicoTemperatura - Mancal LA do Eixo de Engrenagem HS (1)</v>
      </c>
      <c r="B659" t="s">
        <v>2904</v>
      </c>
      <c r="C659" s="10" t="s">
        <v>2905</v>
      </c>
      <c r="D659" t="s">
        <v>2906</v>
      </c>
      <c r="E659" t="s">
        <v>2907</v>
      </c>
      <c r="F659" s="61" t="s">
        <v>2875</v>
      </c>
      <c r="I659" t="s">
        <v>1622</v>
      </c>
      <c r="J659" t="s">
        <v>643</v>
      </c>
      <c r="K659" t="str">
        <f>VLOOKUP(Table326[[#This Row],[attribute_name EN2]],'Tradução Atributos'!$A$1:$B$67,2,0)</f>
        <v>Temperatura - Mancal LA do Eixo de Engrenagem HS (1)</v>
      </c>
      <c r="L659" t="s">
        <v>2928</v>
      </c>
      <c r="M659" t="s">
        <v>2929</v>
      </c>
      <c r="N659" t="s">
        <v>984</v>
      </c>
      <c r="O659" t="s">
        <v>984</v>
      </c>
      <c r="P659" t="str">
        <f>_xlfn.CONCAT(Table326[[#This Row],[Equipamento]],Table326[[#This Row],[attribute_name]])</f>
        <v>FRADE-CAE-2340/2345 (LP/IP Compressor Trem 2)Temperatura - Mancal LA do Eixo de Engrenagem HS (1)|Hi</v>
      </c>
      <c r="Q659" s="10">
        <v>115</v>
      </c>
      <c r="R659" s="83" t="s">
        <v>49</v>
      </c>
      <c r="S659">
        <v>1</v>
      </c>
      <c r="T659" s="52" t="s">
        <v>736</v>
      </c>
      <c r="U659" s="83"/>
      <c r="V659" t="str">
        <f t="shared" si="10"/>
        <v>subattribute</v>
      </c>
      <c r="W659" t="str">
        <f>TRIM(INDEX(_xlfn.TEXTSPLIT(Table326[[#This Row],[attribute_name PT (rascunho)]],"|"), 1,1))</f>
        <v>Temperatura - Mancal LA do Eixo de Engrenagem HS (1)</v>
      </c>
      <c r="X659" t="str">
        <f>IFERROR(TRIM(INDEX(_xlfn.TEXTSPLIT(Table326[[#This Row],[attribute_name]],"|"), 1,2)), "")</f>
        <v>Hi</v>
      </c>
      <c r="Y659" t="b" cm="1">
        <f t="array" ref="Y659">IF(ISERROR(IF(Table326[[#This Row],[type]]="subattribute", VLOOKUP(Table326[[#This Row],[Template]]&amp;Table326[[#This Row],[parent_attribute]],_xlfn._xlws.FILTER(Table326[[#All],[concat]], Table326[[#All],[type]]="attribute"),1, FALSE), TRUE)), FALSE, TRUE)</f>
        <v>1</v>
      </c>
    </row>
    <row r="660" spans="1:25" ht="14.4" hidden="1" customHeight="1">
      <c r="A660" t="str">
        <f>Table326[[#This Row],[Template]]&amp;Table326[[#This Row],[parent_attribute]]</f>
        <v>Compressor Centrífugo BásicoTemperatura - Mancal LA do Eixo de Engrenagem HS (1)</v>
      </c>
      <c r="B660" t="s">
        <v>2904</v>
      </c>
      <c r="C660" s="10" t="s">
        <v>2905</v>
      </c>
      <c r="D660" t="s">
        <v>2906</v>
      </c>
      <c r="E660" t="s">
        <v>2907</v>
      </c>
      <c r="F660" s="61" t="s">
        <v>2875</v>
      </c>
      <c r="I660" t="s">
        <v>1623</v>
      </c>
      <c r="J660" t="s">
        <v>643</v>
      </c>
      <c r="K660" t="str">
        <f>VLOOKUP(Table326[[#This Row],[attribute_name EN2]],'Tradução Atributos'!$A$1:$B$67,2,0)</f>
        <v>Temperatura - Mancal LA do Eixo de Engrenagem HS (1)</v>
      </c>
      <c r="L660" t="s">
        <v>2928</v>
      </c>
      <c r="M660" t="s">
        <v>2930</v>
      </c>
      <c r="N660" t="s">
        <v>986</v>
      </c>
      <c r="O660" t="s">
        <v>986</v>
      </c>
      <c r="P660" t="str">
        <f>_xlfn.CONCAT(Table326[[#This Row],[Equipamento]],Table326[[#This Row],[attribute_name]])</f>
        <v>FRADE-CAE-2340/2345 (LP/IP Compressor Trem 2)Temperatura - Mancal LA do Eixo de Engrenagem HS (1)|HiHi</v>
      </c>
      <c r="Q660" s="10">
        <v>120</v>
      </c>
      <c r="R660" s="10" t="s">
        <v>49</v>
      </c>
      <c r="S660">
        <v>1</v>
      </c>
      <c r="T660" s="33" t="s">
        <v>736</v>
      </c>
      <c r="U660" s="10"/>
      <c r="V660" t="str">
        <f t="shared" si="10"/>
        <v>subattribute</v>
      </c>
      <c r="W660" t="str">
        <f>TRIM(INDEX(_xlfn.TEXTSPLIT(Table326[[#This Row],[attribute_name PT (rascunho)]],"|"), 1,1))</f>
        <v>Temperatura - Mancal LA do Eixo de Engrenagem HS (1)</v>
      </c>
      <c r="X660" t="str">
        <f>IFERROR(TRIM(INDEX(_xlfn.TEXTSPLIT(Table326[[#This Row],[attribute_name]],"|"), 1,2)), "")</f>
        <v>HiHi</v>
      </c>
      <c r="Y660" t="b" cm="1">
        <f t="array" ref="Y660">IF(ISERROR(IF(Table326[[#This Row],[type]]="subattribute", VLOOKUP(Table326[[#This Row],[Template]]&amp;Table326[[#This Row],[parent_attribute]],_xlfn._xlws.FILTER(Table326[[#All],[concat]], Table326[[#All],[type]]="attribute"),1, FALSE), TRUE)), FALSE, TRUE)</f>
        <v>1</v>
      </c>
    </row>
    <row r="661" spans="1:25" ht="14.4" hidden="1" customHeight="1">
      <c r="A661" t="str">
        <f>Table326[[#This Row],[Template]]&amp;Table326[[#This Row],[parent_attribute]]</f>
        <v>Compressor Centrífugo BásicoTemperatura - Mancal LA do Eixo de Engrenagem HS (1)</v>
      </c>
      <c r="B661" t="s">
        <v>2904</v>
      </c>
      <c r="C661" s="10" t="s">
        <v>2905</v>
      </c>
      <c r="D661" t="s">
        <v>2906</v>
      </c>
      <c r="E661" t="s">
        <v>2907</v>
      </c>
      <c r="F661" s="61" t="s">
        <v>2875</v>
      </c>
      <c r="I661" t="s">
        <v>1624</v>
      </c>
      <c r="J661" t="s">
        <v>643</v>
      </c>
      <c r="K661" t="str">
        <f>VLOOKUP(Table326[[#This Row],[attribute_name EN2]],'Tradução Atributos'!$A$1:$B$67,2,0)</f>
        <v>Temperatura - Mancal LA do Eixo de Engrenagem HS (1)</v>
      </c>
      <c r="L661" t="s">
        <v>2928</v>
      </c>
      <c r="M661" t="s">
        <v>2934</v>
      </c>
      <c r="N661" t="s">
        <v>988</v>
      </c>
      <c r="O661" t="s">
        <v>3077</v>
      </c>
      <c r="P661" t="str">
        <f>_xlfn.CONCAT(Table326[[#This Row],[Equipamento]],Table326[[#This Row],[attribute_name]])</f>
        <v>FRADE-CAE-2340/2345 (LP/IP Compressor Trem 2)Temperatura - Mancal LA do Eixo de Engrenagem HS (1)|Pre-alarm Hi</v>
      </c>
      <c r="Q661" s="33">
        <v>100</v>
      </c>
      <c r="R661" s="83" t="s">
        <v>49</v>
      </c>
      <c r="S661">
        <v>1</v>
      </c>
      <c r="T661" s="52" t="s">
        <v>736</v>
      </c>
      <c r="U661" s="83"/>
      <c r="V661" t="str">
        <f t="shared" si="10"/>
        <v>subattribute</v>
      </c>
      <c r="W661" t="str">
        <f>TRIM(INDEX(_xlfn.TEXTSPLIT(Table326[[#This Row],[attribute_name PT (rascunho)]],"|"), 1,1))</f>
        <v>Temperatura - Mancal LA do Eixo de Engrenagem HS (1)</v>
      </c>
      <c r="X661" t="str">
        <f>IFERROR(TRIM(INDEX(_xlfn.TEXTSPLIT(Table326[[#This Row],[attribute_name]],"|"), 1,2)), "")</f>
        <v>Pre-alarm Hi</v>
      </c>
      <c r="Y661" t="b" cm="1">
        <f t="array" ref="Y661">IF(ISERROR(IF(Table326[[#This Row],[type]]="subattribute", VLOOKUP(Table326[[#This Row],[Template]]&amp;Table326[[#This Row],[parent_attribute]],_xlfn._xlws.FILTER(Table326[[#All],[concat]], Table326[[#All],[type]]="attribute"),1, FALSE), TRUE)), FALSE, TRUE)</f>
        <v>1</v>
      </c>
    </row>
    <row r="662" spans="1:25" ht="14.4" hidden="1" customHeight="1">
      <c r="A662" t="str">
        <f>Table326[[#This Row],[Template]]&amp;Table326[[#This Row],[parent_attribute]]</f>
        <v>Compressor Centrífugo BásicoTemperatura - Mancal LA do Eixo de Engrenagem HS (2)</v>
      </c>
      <c r="B662" t="s">
        <v>2904</v>
      </c>
      <c r="C662" s="10" t="s">
        <v>2905</v>
      </c>
      <c r="D662" t="s">
        <v>2906</v>
      </c>
      <c r="E662" t="s">
        <v>2907</v>
      </c>
      <c r="F662" s="61" t="s">
        <v>2875</v>
      </c>
      <c r="I662" t="s">
        <v>646</v>
      </c>
      <c r="J662" t="s">
        <v>646</v>
      </c>
      <c r="K662" t="str">
        <f>VLOOKUP(Table326[[#This Row],[attribute_name EN2]],'Tradução Atributos'!$A$1:$B$67,2,0)</f>
        <v>Temperatura - Mancal LA do Eixo de Engrenagem HS (2)</v>
      </c>
      <c r="N662" t="s">
        <v>3078</v>
      </c>
      <c r="O662" t="s">
        <v>3078</v>
      </c>
      <c r="P662" t="str">
        <f>_xlfn.CONCAT(Table326[[#This Row],[Equipamento]],Table326[[#This Row],[attribute_name]])</f>
        <v>FRADE-CAE-2340/2345 (LP/IP Compressor Trem 2)Temperatura - Mancal LA do Eixo de Engrenagem HS (2)</v>
      </c>
      <c r="Q662" s="10" t="s">
        <v>3263</v>
      </c>
      <c r="R662" s="10" t="s">
        <v>49</v>
      </c>
      <c r="S662">
        <v>1</v>
      </c>
      <c r="T662" s="33" t="s">
        <v>474</v>
      </c>
      <c r="U662" s="10" t="s">
        <v>475</v>
      </c>
      <c r="V662" t="str">
        <f t="shared" si="10"/>
        <v>attribute</v>
      </c>
      <c r="W662" t="str">
        <f>TRIM(INDEX(_xlfn.TEXTSPLIT(Table326[[#This Row],[attribute_name PT (rascunho)]],"|"), 1,1))</f>
        <v>Temperatura - Mancal LA do Eixo de Engrenagem HS (2)</v>
      </c>
      <c r="X662" t="str">
        <f>IFERROR(TRIM(INDEX(_xlfn.TEXTSPLIT(Table326[[#This Row],[attribute_name]],"|"), 1,2)), "")</f>
        <v/>
      </c>
      <c r="Y662" t="b" cm="1">
        <f t="array" ref="Y662">IF(ISERROR(IF(Table326[[#This Row],[type]]="subattribute", VLOOKUP(Table326[[#This Row],[Template]]&amp;Table326[[#This Row],[parent_attribute]],_xlfn._xlws.FILTER(Table326[[#All],[concat]], Table326[[#All],[type]]="attribute"),1, FALSE), TRUE)), FALSE, TRUE)</f>
        <v>1</v>
      </c>
    </row>
    <row r="663" spans="1:25" ht="14.4" hidden="1" customHeight="1">
      <c r="A663" t="str">
        <f>Table326[[#This Row],[Template]]&amp;Table326[[#This Row],[parent_attribute]]</f>
        <v>Compressor Centrífugo BásicoTemperatura - Mancal LA do Eixo de Engrenagem HS (2)</v>
      </c>
      <c r="B663" t="s">
        <v>2904</v>
      </c>
      <c r="C663" s="10" t="s">
        <v>2905</v>
      </c>
      <c r="D663" t="s">
        <v>2906</v>
      </c>
      <c r="E663" t="s">
        <v>2907</v>
      </c>
      <c r="F663" s="61" t="s">
        <v>2875</v>
      </c>
      <c r="I663" t="s">
        <v>1626</v>
      </c>
      <c r="J663" t="s">
        <v>646</v>
      </c>
      <c r="K663" t="str">
        <f>VLOOKUP(Table326[[#This Row],[attribute_name EN2]],'Tradução Atributos'!$A$1:$B$67,2,0)</f>
        <v>Temperatura - Mancal LA do Eixo de Engrenagem HS (2)</v>
      </c>
      <c r="L663" t="s">
        <v>2928</v>
      </c>
      <c r="M663" t="s">
        <v>2929</v>
      </c>
      <c r="N663" t="s">
        <v>990</v>
      </c>
      <c r="O663" t="s">
        <v>990</v>
      </c>
      <c r="P663" t="str">
        <f>_xlfn.CONCAT(Table326[[#This Row],[Equipamento]],Table326[[#This Row],[attribute_name]])</f>
        <v>FRADE-CAE-2340/2345 (LP/IP Compressor Trem 2)Temperatura - Mancal LA do Eixo de Engrenagem HS (2)|Hi</v>
      </c>
      <c r="Q663" s="10">
        <v>115</v>
      </c>
      <c r="R663" s="83" t="s">
        <v>49</v>
      </c>
      <c r="S663">
        <v>1</v>
      </c>
      <c r="T663" s="52" t="s">
        <v>736</v>
      </c>
      <c r="U663" s="83"/>
      <c r="V663" t="str">
        <f t="shared" si="10"/>
        <v>subattribute</v>
      </c>
      <c r="W663" t="str">
        <f>TRIM(INDEX(_xlfn.TEXTSPLIT(Table326[[#This Row],[attribute_name PT (rascunho)]],"|"), 1,1))</f>
        <v>Temperatura - Mancal LA do Eixo de Engrenagem HS (2)</v>
      </c>
      <c r="X663" t="str">
        <f>IFERROR(TRIM(INDEX(_xlfn.TEXTSPLIT(Table326[[#This Row],[attribute_name]],"|"), 1,2)), "")</f>
        <v>Hi</v>
      </c>
      <c r="Y663" t="b" cm="1">
        <f t="array" ref="Y663">IF(ISERROR(IF(Table326[[#This Row],[type]]="subattribute", VLOOKUP(Table326[[#This Row],[Template]]&amp;Table326[[#This Row],[parent_attribute]],_xlfn._xlws.FILTER(Table326[[#All],[concat]], Table326[[#All],[type]]="attribute"),1, FALSE), TRUE)), FALSE, TRUE)</f>
        <v>1</v>
      </c>
    </row>
    <row r="664" spans="1:25" ht="14.4" hidden="1" customHeight="1">
      <c r="A664" t="str">
        <f>Table326[[#This Row],[Template]]&amp;Table326[[#This Row],[parent_attribute]]</f>
        <v>Compressor Centrífugo BásicoTemperatura - Mancal LA do Eixo de Engrenagem HS (2)</v>
      </c>
      <c r="B664" t="s">
        <v>2904</v>
      </c>
      <c r="C664" s="10" t="s">
        <v>2905</v>
      </c>
      <c r="D664" t="s">
        <v>2906</v>
      </c>
      <c r="E664" t="s">
        <v>2907</v>
      </c>
      <c r="F664" s="61" t="s">
        <v>2875</v>
      </c>
      <c r="I664" t="s">
        <v>1627</v>
      </c>
      <c r="J664" t="s">
        <v>646</v>
      </c>
      <c r="K664" t="str">
        <f>VLOOKUP(Table326[[#This Row],[attribute_name EN2]],'Tradução Atributos'!$A$1:$B$67,2,0)</f>
        <v>Temperatura - Mancal LA do Eixo de Engrenagem HS (2)</v>
      </c>
      <c r="L664" t="s">
        <v>2928</v>
      </c>
      <c r="M664" t="s">
        <v>2930</v>
      </c>
      <c r="N664" t="s">
        <v>994</v>
      </c>
      <c r="O664" t="s">
        <v>994</v>
      </c>
      <c r="P664" t="str">
        <f>_xlfn.CONCAT(Table326[[#This Row],[Equipamento]],Table326[[#This Row],[attribute_name]])</f>
        <v>FRADE-CAE-2340/2345 (LP/IP Compressor Trem 2)Temperatura - Mancal LA do Eixo de Engrenagem HS (2)|HiHi</v>
      </c>
      <c r="Q664" s="10">
        <v>120</v>
      </c>
      <c r="R664" s="10" t="s">
        <v>49</v>
      </c>
      <c r="S664">
        <v>1</v>
      </c>
      <c r="T664" s="33" t="s">
        <v>736</v>
      </c>
      <c r="U664" s="10"/>
      <c r="V664" t="str">
        <f t="shared" si="10"/>
        <v>subattribute</v>
      </c>
      <c r="W664" t="str">
        <f>TRIM(INDEX(_xlfn.TEXTSPLIT(Table326[[#This Row],[attribute_name PT (rascunho)]],"|"), 1,1))</f>
        <v>Temperatura - Mancal LA do Eixo de Engrenagem HS (2)</v>
      </c>
      <c r="X664" t="str">
        <f>IFERROR(TRIM(INDEX(_xlfn.TEXTSPLIT(Table326[[#This Row],[attribute_name]],"|"), 1,2)), "")</f>
        <v>HiHi</v>
      </c>
      <c r="Y664" t="b" cm="1">
        <f t="array" ref="Y664">IF(ISERROR(IF(Table326[[#This Row],[type]]="subattribute", VLOOKUP(Table326[[#This Row],[Template]]&amp;Table326[[#This Row],[parent_attribute]],_xlfn._xlws.FILTER(Table326[[#All],[concat]], Table326[[#All],[type]]="attribute"),1, FALSE), TRUE)), FALSE, TRUE)</f>
        <v>1</v>
      </c>
    </row>
    <row r="665" spans="1:25" ht="14.4" hidden="1" customHeight="1">
      <c r="A665" t="str">
        <f>Table326[[#This Row],[Template]]&amp;Table326[[#This Row],[parent_attribute]]</f>
        <v>Compressor Centrífugo BásicoTemperatura - Mancal LA do Eixo de Engrenagem HS (2)</v>
      </c>
      <c r="B665" t="s">
        <v>2904</v>
      </c>
      <c r="C665" s="10" t="s">
        <v>2905</v>
      </c>
      <c r="D665" t="s">
        <v>2906</v>
      </c>
      <c r="E665" t="s">
        <v>2907</v>
      </c>
      <c r="F665" s="61" t="s">
        <v>2875</v>
      </c>
      <c r="I665" t="s">
        <v>1628</v>
      </c>
      <c r="J665" t="s">
        <v>646</v>
      </c>
      <c r="K665" t="str">
        <f>VLOOKUP(Table326[[#This Row],[attribute_name EN2]],'Tradução Atributos'!$A$1:$B$67,2,0)</f>
        <v>Temperatura - Mancal LA do Eixo de Engrenagem HS (2)</v>
      </c>
      <c r="L665" t="s">
        <v>2928</v>
      </c>
      <c r="M665" t="s">
        <v>2934</v>
      </c>
      <c r="N665" t="s">
        <v>996</v>
      </c>
      <c r="O665" t="s">
        <v>3079</v>
      </c>
      <c r="P665" t="str">
        <f>_xlfn.CONCAT(Table326[[#This Row],[Equipamento]],Table326[[#This Row],[attribute_name]])</f>
        <v>FRADE-CAE-2340/2345 (LP/IP Compressor Trem 2)Temperatura - Mancal LA do Eixo de Engrenagem HS (2)|Pre-alarm Hi</v>
      </c>
      <c r="Q665" s="10">
        <v>100</v>
      </c>
      <c r="R665" s="83" t="s">
        <v>49</v>
      </c>
      <c r="S665">
        <v>1</v>
      </c>
      <c r="T665" s="52" t="s">
        <v>736</v>
      </c>
      <c r="U665" s="83"/>
      <c r="V665" t="str">
        <f t="shared" si="10"/>
        <v>subattribute</v>
      </c>
      <c r="W665" t="str">
        <f>TRIM(INDEX(_xlfn.TEXTSPLIT(Table326[[#This Row],[attribute_name PT (rascunho)]],"|"), 1,1))</f>
        <v>Temperatura - Mancal LA do Eixo de Engrenagem HS (2)</v>
      </c>
      <c r="X665" t="str">
        <f>IFERROR(TRIM(INDEX(_xlfn.TEXTSPLIT(Table326[[#This Row],[attribute_name]],"|"), 1,2)), "")</f>
        <v>Pre-alarm Hi</v>
      </c>
      <c r="Y665" t="b" cm="1">
        <f t="array" ref="Y665">IF(ISERROR(IF(Table326[[#This Row],[type]]="subattribute", VLOOKUP(Table326[[#This Row],[Template]]&amp;Table326[[#This Row],[parent_attribute]],_xlfn._xlws.FILTER(Table326[[#All],[concat]], Table326[[#All],[type]]="attribute"),1, FALSE), TRUE)), FALSE, TRUE)</f>
        <v>1</v>
      </c>
    </row>
    <row r="666" spans="1:25" ht="14.4" hidden="1" customHeight="1">
      <c r="A666" t="str">
        <f>Table326[[#This Row],[Template]]&amp;Table326[[#This Row],[parent_attribute]]</f>
        <v>Compressor Centrífugo BásicoTemperatura - Mancal LA do Eixo de Engrenagem LS (1)</v>
      </c>
      <c r="B666" t="s">
        <v>2904</v>
      </c>
      <c r="C666" s="10" t="s">
        <v>2905</v>
      </c>
      <c r="D666" t="s">
        <v>2906</v>
      </c>
      <c r="E666" t="s">
        <v>2907</v>
      </c>
      <c r="F666" s="61" t="s">
        <v>2875</v>
      </c>
      <c r="I666" t="s">
        <v>655</v>
      </c>
      <c r="J666" t="s">
        <v>655</v>
      </c>
      <c r="K666" t="str">
        <f>VLOOKUP(Table326[[#This Row],[attribute_name EN2]],'Tradução Atributos'!$A$1:$B$67,2,0)</f>
        <v>Temperatura - Mancal LA do Eixo de Engrenagem LS (1)</v>
      </c>
      <c r="N666" t="s">
        <v>3080</v>
      </c>
      <c r="O666" t="s">
        <v>3080</v>
      </c>
      <c r="P666" t="str">
        <f>_xlfn.CONCAT(Table326[[#This Row],[Equipamento]],Table326[[#This Row],[attribute_name]])</f>
        <v>FRADE-CAE-2340/2345 (LP/IP Compressor Trem 2)Temperatura - Mancal LA do Eixo de Engrenagem LS (1)</v>
      </c>
      <c r="Q666" s="10" t="s">
        <v>3264</v>
      </c>
      <c r="R666" s="10" t="s">
        <v>49</v>
      </c>
      <c r="S666">
        <v>1</v>
      </c>
      <c r="T666" s="33" t="s">
        <v>474</v>
      </c>
      <c r="U666" s="10" t="s">
        <v>475</v>
      </c>
      <c r="V666" t="str">
        <f t="shared" si="10"/>
        <v>attribute</v>
      </c>
      <c r="W666" t="str">
        <f>TRIM(INDEX(_xlfn.TEXTSPLIT(Table326[[#This Row],[attribute_name PT (rascunho)]],"|"), 1,1))</f>
        <v>Temperatura - Mancal LA do Eixo de Engrenagem LS (1)</v>
      </c>
      <c r="X666" t="str">
        <f>IFERROR(TRIM(INDEX(_xlfn.TEXTSPLIT(Table326[[#This Row],[attribute_name]],"|"), 1,2)), "")</f>
        <v/>
      </c>
      <c r="Y666" t="b" cm="1">
        <f t="array" ref="Y666">IF(ISERROR(IF(Table326[[#This Row],[type]]="subattribute", VLOOKUP(Table326[[#This Row],[Template]]&amp;Table326[[#This Row],[parent_attribute]],_xlfn._xlws.FILTER(Table326[[#All],[concat]], Table326[[#All],[type]]="attribute"),1, FALSE), TRUE)), FALSE, TRUE)</f>
        <v>1</v>
      </c>
    </row>
    <row r="667" spans="1:25" ht="14.4" hidden="1" customHeight="1">
      <c r="A667" t="str">
        <f>Table326[[#This Row],[Template]]&amp;Table326[[#This Row],[parent_attribute]]</f>
        <v>Compressor Centrífugo BásicoTemperatura - Mancal LA do Eixo de Engrenagem LS (1)</v>
      </c>
      <c r="B667" t="s">
        <v>2904</v>
      </c>
      <c r="C667" s="10" t="s">
        <v>2905</v>
      </c>
      <c r="D667" t="s">
        <v>2906</v>
      </c>
      <c r="E667" t="s">
        <v>2907</v>
      </c>
      <c r="F667" s="61" t="s">
        <v>2875</v>
      </c>
      <c r="I667" t="s">
        <v>1638</v>
      </c>
      <c r="J667" t="s">
        <v>655</v>
      </c>
      <c r="K667" t="str">
        <f>VLOOKUP(Table326[[#This Row],[attribute_name EN2]],'Tradução Atributos'!$A$1:$B$67,2,0)</f>
        <v>Temperatura - Mancal LA do Eixo de Engrenagem LS (1)</v>
      </c>
      <c r="L667" t="s">
        <v>2928</v>
      </c>
      <c r="M667" t="s">
        <v>2929</v>
      </c>
      <c r="N667" t="s">
        <v>1013</v>
      </c>
      <c r="O667" t="s">
        <v>1013</v>
      </c>
      <c r="P667" t="str">
        <f>_xlfn.CONCAT(Table326[[#This Row],[Equipamento]],Table326[[#This Row],[attribute_name]])</f>
        <v>FRADE-CAE-2340/2345 (LP/IP Compressor Trem 2)Temperatura - Mancal LA do Eixo de Engrenagem LS (1)|Hi</v>
      </c>
      <c r="Q667">
        <v>80</v>
      </c>
      <c r="R667" s="83" t="s">
        <v>49</v>
      </c>
      <c r="S667">
        <v>1</v>
      </c>
      <c r="T667" s="52" t="s">
        <v>736</v>
      </c>
      <c r="U667" s="83"/>
      <c r="V667" t="str">
        <f t="shared" si="10"/>
        <v>subattribute</v>
      </c>
      <c r="W667" t="str">
        <f>TRIM(INDEX(_xlfn.TEXTSPLIT(Table326[[#This Row],[attribute_name PT (rascunho)]],"|"), 1,1))</f>
        <v>Temperatura - Mancal LA do Eixo de Engrenagem LS (1)</v>
      </c>
      <c r="X667" t="str">
        <f>IFERROR(TRIM(INDEX(_xlfn.TEXTSPLIT(Table326[[#This Row],[attribute_name]],"|"), 1,2)), "")</f>
        <v>Hi</v>
      </c>
      <c r="Y667" t="b" cm="1">
        <f t="array" ref="Y667">IF(ISERROR(IF(Table326[[#This Row],[type]]="subattribute", VLOOKUP(Table326[[#This Row],[Template]]&amp;Table326[[#This Row],[parent_attribute]],_xlfn._xlws.FILTER(Table326[[#All],[concat]], Table326[[#All],[type]]="attribute"),1, FALSE), TRUE)), FALSE, TRUE)</f>
        <v>1</v>
      </c>
    </row>
    <row r="668" spans="1:25" ht="14.4" hidden="1" customHeight="1">
      <c r="A668" t="str">
        <f>Table326[[#This Row],[Template]]&amp;Table326[[#This Row],[parent_attribute]]</f>
        <v>Compressor Centrífugo BásicoTemperatura - Mancal LA do Eixo de Engrenagem LS (1)</v>
      </c>
      <c r="B668" t="s">
        <v>2904</v>
      </c>
      <c r="C668" s="10" t="s">
        <v>2905</v>
      </c>
      <c r="D668" t="s">
        <v>2906</v>
      </c>
      <c r="E668" t="s">
        <v>2907</v>
      </c>
      <c r="F668" s="61" t="s">
        <v>2875</v>
      </c>
      <c r="I668" t="s">
        <v>1639</v>
      </c>
      <c r="J668" t="s">
        <v>655</v>
      </c>
      <c r="K668" t="str">
        <f>VLOOKUP(Table326[[#This Row],[attribute_name EN2]],'Tradução Atributos'!$A$1:$B$67,2,0)</f>
        <v>Temperatura - Mancal LA do Eixo de Engrenagem LS (1)</v>
      </c>
      <c r="L668" t="s">
        <v>2928</v>
      </c>
      <c r="M668" t="s">
        <v>2930</v>
      </c>
      <c r="N668" t="s">
        <v>1015</v>
      </c>
      <c r="O668" t="s">
        <v>1015</v>
      </c>
      <c r="P668" t="str">
        <f>_xlfn.CONCAT(Table326[[#This Row],[Equipamento]],Table326[[#This Row],[attribute_name]])</f>
        <v>FRADE-CAE-2340/2345 (LP/IP Compressor Trem 2)Temperatura - Mancal LA do Eixo de Engrenagem LS (1)|HiHi</v>
      </c>
      <c r="Q668" s="10">
        <v>85</v>
      </c>
      <c r="R668" s="10" t="s">
        <v>49</v>
      </c>
      <c r="S668">
        <v>1</v>
      </c>
      <c r="T668" s="33" t="s">
        <v>736</v>
      </c>
      <c r="U668" s="10"/>
      <c r="V668" t="str">
        <f t="shared" si="10"/>
        <v>subattribute</v>
      </c>
      <c r="W668" t="str">
        <f>TRIM(INDEX(_xlfn.TEXTSPLIT(Table326[[#This Row],[attribute_name PT (rascunho)]],"|"), 1,1))</f>
        <v>Temperatura - Mancal LA do Eixo de Engrenagem LS (1)</v>
      </c>
      <c r="X668" t="str">
        <f>IFERROR(TRIM(INDEX(_xlfn.TEXTSPLIT(Table326[[#This Row],[attribute_name]],"|"), 1,2)), "")</f>
        <v>HiHi</v>
      </c>
      <c r="Y668" t="b" cm="1">
        <f t="array" ref="Y668">IF(ISERROR(IF(Table326[[#This Row],[type]]="subattribute", VLOOKUP(Table326[[#This Row],[Template]]&amp;Table326[[#This Row],[parent_attribute]],_xlfn._xlws.FILTER(Table326[[#All],[concat]], Table326[[#All],[type]]="attribute"),1, FALSE), TRUE)), FALSE, TRUE)</f>
        <v>1</v>
      </c>
    </row>
    <row r="669" spans="1:25" ht="14.4" hidden="1" customHeight="1">
      <c r="A669" t="str">
        <f>Table326[[#This Row],[Template]]&amp;Table326[[#This Row],[parent_attribute]]</f>
        <v>Compressor Centrífugo BásicoTemperatura - Mancal LA do Eixo de Engrenagem LS (1)</v>
      </c>
      <c r="B669" t="s">
        <v>2904</v>
      </c>
      <c r="C669" s="10" t="s">
        <v>2905</v>
      </c>
      <c r="D669" t="s">
        <v>2906</v>
      </c>
      <c r="E669" t="s">
        <v>2907</v>
      </c>
      <c r="F669" s="61" t="s">
        <v>2875</v>
      </c>
      <c r="I669" t="s">
        <v>1640</v>
      </c>
      <c r="J669" t="s">
        <v>655</v>
      </c>
      <c r="K669" t="str">
        <f>VLOOKUP(Table326[[#This Row],[attribute_name EN2]],'Tradução Atributos'!$A$1:$B$67,2,0)</f>
        <v>Temperatura - Mancal LA do Eixo de Engrenagem LS (1)</v>
      </c>
      <c r="L669" t="s">
        <v>2928</v>
      </c>
      <c r="M669" t="s">
        <v>2934</v>
      </c>
      <c r="N669" t="s">
        <v>1017</v>
      </c>
      <c r="O669" t="s">
        <v>3081</v>
      </c>
      <c r="P669" t="str">
        <f>_xlfn.CONCAT(Table326[[#This Row],[Equipamento]],Table326[[#This Row],[attribute_name]])</f>
        <v>FRADE-CAE-2340/2345 (LP/IP Compressor Trem 2)Temperatura - Mancal LA do Eixo de Engrenagem LS (1)|Pre-alarm Hi</v>
      </c>
      <c r="Q669" s="10">
        <v>78</v>
      </c>
      <c r="R669" s="83" t="s">
        <v>49</v>
      </c>
      <c r="S669">
        <v>1</v>
      </c>
      <c r="T669" s="52" t="s">
        <v>736</v>
      </c>
      <c r="U669" s="83"/>
      <c r="V669" t="str">
        <f t="shared" si="10"/>
        <v>subattribute</v>
      </c>
      <c r="W669" t="str">
        <f>TRIM(INDEX(_xlfn.TEXTSPLIT(Table326[[#This Row],[attribute_name PT (rascunho)]],"|"), 1,1))</f>
        <v>Temperatura - Mancal LA do Eixo de Engrenagem LS (1)</v>
      </c>
      <c r="X669" t="str">
        <f>IFERROR(TRIM(INDEX(_xlfn.TEXTSPLIT(Table326[[#This Row],[attribute_name]],"|"), 1,2)), "")</f>
        <v>Pre-alarm Hi</v>
      </c>
      <c r="Y669" t="b" cm="1">
        <f t="array" ref="Y669">IF(ISERROR(IF(Table326[[#This Row],[type]]="subattribute", VLOOKUP(Table326[[#This Row],[Template]]&amp;Table326[[#This Row],[parent_attribute]],_xlfn._xlws.FILTER(Table326[[#All],[concat]], Table326[[#All],[type]]="attribute"),1, FALSE), TRUE)), FALSE, TRUE)</f>
        <v>1</v>
      </c>
    </row>
    <row r="670" spans="1:25" ht="14.4" hidden="1" customHeight="1">
      <c r="A670" t="str">
        <f>Table326[[#This Row],[Template]]&amp;Table326[[#This Row],[parent_attribute]]</f>
        <v>Compressor Centrífugo BásicoTemperatura - Mancal LA do Eixo de Engrenagem LS (2)</v>
      </c>
      <c r="B670" t="s">
        <v>2904</v>
      </c>
      <c r="C670" s="10" t="s">
        <v>2905</v>
      </c>
      <c r="D670" t="s">
        <v>2906</v>
      </c>
      <c r="E670" t="s">
        <v>2907</v>
      </c>
      <c r="F670" s="61" t="s">
        <v>2875</v>
      </c>
      <c r="I670" t="s">
        <v>658</v>
      </c>
      <c r="J670" t="s">
        <v>658</v>
      </c>
      <c r="K670" t="str">
        <f>VLOOKUP(Table326[[#This Row],[attribute_name EN2]],'Tradução Atributos'!$A$1:$B$67,2,0)</f>
        <v>Temperatura - Mancal LA do Eixo de Engrenagem LS (2)</v>
      </c>
      <c r="N670" t="s">
        <v>3082</v>
      </c>
      <c r="O670" t="s">
        <v>3082</v>
      </c>
      <c r="P670" t="str">
        <f>_xlfn.CONCAT(Table326[[#This Row],[Equipamento]],Table326[[#This Row],[attribute_name]])</f>
        <v>FRADE-CAE-2340/2345 (LP/IP Compressor Trem 2)Temperatura - Mancal LA do Eixo de Engrenagem LS (2)</v>
      </c>
      <c r="Q670" s="10" t="s">
        <v>3265</v>
      </c>
      <c r="R670" s="10" t="s">
        <v>49</v>
      </c>
      <c r="S670">
        <v>1</v>
      </c>
      <c r="T670" s="33" t="s">
        <v>474</v>
      </c>
      <c r="U670" s="10" t="s">
        <v>475</v>
      </c>
      <c r="V670" t="str">
        <f t="shared" si="10"/>
        <v>attribute</v>
      </c>
      <c r="W670" t="str">
        <f>TRIM(INDEX(_xlfn.TEXTSPLIT(Table326[[#This Row],[attribute_name PT (rascunho)]],"|"), 1,1))</f>
        <v>Temperatura - Mancal LA do Eixo de Engrenagem LS (2)</v>
      </c>
      <c r="X670" t="str">
        <f>IFERROR(TRIM(INDEX(_xlfn.TEXTSPLIT(Table326[[#This Row],[attribute_name]],"|"), 1,2)), "")</f>
        <v/>
      </c>
      <c r="Y670" t="b" cm="1">
        <f t="array" ref="Y670">IF(ISERROR(IF(Table326[[#This Row],[type]]="subattribute", VLOOKUP(Table326[[#This Row],[Template]]&amp;Table326[[#This Row],[parent_attribute]],_xlfn._xlws.FILTER(Table326[[#All],[concat]], Table326[[#All],[type]]="attribute"),1, FALSE), TRUE)), FALSE, TRUE)</f>
        <v>1</v>
      </c>
    </row>
    <row r="671" spans="1:25" ht="14.4" hidden="1" customHeight="1">
      <c r="A671" t="str">
        <f>Table326[[#This Row],[Template]]&amp;Table326[[#This Row],[parent_attribute]]</f>
        <v>Compressor Centrífugo BásicoTemperatura - Mancal LA do Eixo de Engrenagem LS (2)</v>
      </c>
      <c r="B671" t="s">
        <v>2904</v>
      </c>
      <c r="C671" s="10" t="s">
        <v>2905</v>
      </c>
      <c r="D671" t="s">
        <v>2906</v>
      </c>
      <c r="E671" t="s">
        <v>2907</v>
      </c>
      <c r="F671" s="61" t="s">
        <v>2875</v>
      </c>
      <c r="I671" t="s">
        <v>1642</v>
      </c>
      <c r="J671" t="s">
        <v>658</v>
      </c>
      <c r="K671" t="str">
        <f>VLOOKUP(Table326[[#This Row],[attribute_name EN2]],'Tradução Atributos'!$A$1:$B$67,2,0)</f>
        <v>Temperatura - Mancal LA do Eixo de Engrenagem LS (2)</v>
      </c>
      <c r="L671" t="s">
        <v>2928</v>
      </c>
      <c r="M671" t="s">
        <v>2929</v>
      </c>
      <c r="N671" t="s">
        <v>1019</v>
      </c>
      <c r="O671" t="s">
        <v>1019</v>
      </c>
      <c r="P671" t="str">
        <f>_xlfn.CONCAT(Table326[[#This Row],[Equipamento]],Table326[[#This Row],[attribute_name]])</f>
        <v>FRADE-CAE-2340/2345 (LP/IP Compressor Trem 2)Temperatura - Mancal LA do Eixo de Engrenagem LS (2)|Hi</v>
      </c>
      <c r="Q671" s="10">
        <v>80</v>
      </c>
      <c r="R671" s="83" t="s">
        <v>49</v>
      </c>
      <c r="S671">
        <v>1</v>
      </c>
      <c r="T671" s="52" t="s">
        <v>736</v>
      </c>
      <c r="U671" s="83"/>
      <c r="V671" t="str">
        <f t="shared" si="10"/>
        <v>subattribute</v>
      </c>
      <c r="W671" t="str">
        <f>TRIM(INDEX(_xlfn.TEXTSPLIT(Table326[[#This Row],[attribute_name PT (rascunho)]],"|"), 1,1))</f>
        <v>Temperatura - Mancal LA do Eixo de Engrenagem LS (2)</v>
      </c>
      <c r="X671" t="str">
        <f>IFERROR(TRIM(INDEX(_xlfn.TEXTSPLIT(Table326[[#This Row],[attribute_name]],"|"), 1,2)), "")</f>
        <v>Hi</v>
      </c>
      <c r="Y671" t="b" cm="1">
        <f t="array" ref="Y671">IF(ISERROR(IF(Table326[[#This Row],[type]]="subattribute", VLOOKUP(Table326[[#This Row],[Template]]&amp;Table326[[#This Row],[parent_attribute]],_xlfn._xlws.FILTER(Table326[[#All],[concat]], Table326[[#All],[type]]="attribute"),1, FALSE), TRUE)), FALSE, TRUE)</f>
        <v>1</v>
      </c>
    </row>
    <row r="672" spans="1:25" ht="14.4" hidden="1" customHeight="1">
      <c r="A672" t="str">
        <f>Table326[[#This Row],[Template]]&amp;Table326[[#This Row],[parent_attribute]]</f>
        <v>Compressor Centrífugo BásicoTemperatura - Mancal LA do Eixo de Engrenagem LS (2)</v>
      </c>
      <c r="B672" t="s">
        <v>2904</v>
      </c>
      <c r="C672" s="10" t="s">
        <v>2905</v>
      </c>
      <c r="D672" t="s">
        <v>2906</v>
      </c>
      <c r="E672" t="s">
        <v>2907</v>
      </c>
      <c r="F672" s="61" t="s">
        <v>2875</v>
      </c>
      <c r="I672" t="s">
        <v>1643</v>
      </c>
      <c r="J672" t="s">
        <v>658</v>
      </c>
      <c r="K672" t="str">
        <f>VLOOKUP(Table326[[#This Row],[attribute_name EN2]],'Tradução Atributos'!$A$1:$B$67,2,0)</f>
        <v>Temperatura - Mancal LA do Eixo de Engrenagem LS (2)</v>
      </c>
      <c r="L672" t="s">
        <v>2928</v>
      </c>
      <c r="M672" t="s">
        <v>2930</v>
      </c>
      <c r="N672" t="s">
        <v>1021</v>
      </c>
      <c r="O672" t="s">
        <v>1021</v>
      </c>
      <c r="P672" t="str">
        <f>_xlfn.CONCAT(Table326[[#This Row],[Equipamento]],Table326[[#This Row],[attribute_name]])</f>
        <v>FRADE-CAE-2340/2345 (LP/IP Compressor Trem 2)Temperatura - Mancal LA do Eixo de Engrenagem LS (2)|HiHi</v>
      </c>
      <c r="Q672" s="10">
        <v>85</v>
      </c>
      <c r="R672" s="10" t="s">
        <v>49</v>
      </c>
      <c r="S672">
        <v>1</v>
      </c>
      <c r="T672" s="33" t="s">
        <v>736</v>
      </c>
      <c r="U672" s="10"/>
      <c r="V672" t="str">
        <f t="shared" si="10"/>
        <v>subattribute</v>
      </c>
      <c r="W672" t="str">
        <f>TRIM(INDEX(_xlfn.TEXTSPLIT(Table326[[#This Row],[attribute_name PT (rascunho)]],"|"), 1,1))</f>
        <v>Temperatura - Mancal LA do Eixo de Engrenagem LS (2)</v>
      </c>
      <c r="X672" t="str">
        <f>IFERROR(TRIM(INDEX(_xlfn.TEXTSPLIT(Table326[[#This Row],[attribute_name]],"|"), 1,2)), "")</f>
        <v>HiHi</v>
      </c>
      <c r="Y672" t="b" cm="1">
        <f t="array" ref="Y672">IF(ISERROR(IF(Table326[[#This Row],[type]]="subattribute", VLOOKUP(Table326[[#This Row],[Template]]&amp;Table326[[#This Row],[parent_attribute]],_xlfn._xlws.FILTER(Table326[[#All],[concat]], Table326[[#All],[type]]="attribute"),1, FALSE), TRUE)), FALSE, TRUE)</f>
        <v>1</v>
      </c>
    </row>
    <row r="673" spans="1:25" ht="14.4" hidden="1" customHeight="1">
      <c r="A673" t="str">
        <f>Table326[[#This Row],[Template]]&amp;Table326[[#This Row],[parent_attribute]]</f>
        <v>Compressor Centrífugo BásicoTemperatura - Mancal LA do Eixo de Engrenagem LS (2)</v>
      </c>
      <c r="B673" t="s">
        <v>2904</v>
      </c>
      <c r="C673" s="10" t="s">
        <v>2905</v>
      </c>
      <c r="D673" t="s">
        <v>2906</v>
      </c>
      <c r="E673" t="s">
        <v>2907</v>
      </c>
      <c r="F673" s="61" t="s">
        <v>2875</v>
      </c>
      <c r="I673" t="s">
        <v>1644</v>
      </c>
      <c r="J673" t="s">
        <v>658</v>
      </c>
      <c r="K673" t="str">
        <f>VLOOKUP(Table326[[#This Row],[attribute_name EN2]],'Tradução Atributos'!$A$1:$B$67,2,0)</f>
        <v>Temperatura - Mancal LA do Eixo de Engrenagem LS (2)</v>
      </c>
      <c r="L673" t="s">
        <v>2928</v>
      </c>
      <c r="M673" t="s">
        <v>2934</v>
      </c>
      <c r="N673" t="s">
        <v>1023</v>
      </c>
      <c r="O673" t="s">
        <v>3083</v>
      </c>
      <c r="P673" t="str">
        <f>_xlfn.CONCAT(Table326[[#This Row],[Equipamento]],Table326[[#This Row],[attribute_name]])</f>
        <v>FRADE-CAE-2340/2345 (LP/IP Compressor Trem 2)Temperatura - Mancal LA do Eixo de Engrenagem LS (2)|Pre-alarm Hi</v>
      </c>
      <c r="Q673" s="10">
        <v>78</v>
      </c>
      <c r="R673" s="83" t="s">
        <v>49</v>
      </c>
      <c r="S673">
        <v>1</v>
      </c>
      <c r="T673" s="52" t="s">
        <v>736</v>
      </c>
      <c r="U673" s="83"/>
      <c r="V673" t="str">
        <f t="shared" si="10"/>
        <v>subattribute</v>
      </c>
      <c r="W673" t="str">
        <f>TRIM(INDEX(_xlfn.TEXTSPLIT(Table326[[#This Row],[attribute_name PT (rascunho)]],"|"), 1,1))</f>
        <v>Temperatura - Mancal LA do Eixo de Engrenagem LS (2)</v>
      </c>
      <c r="X673" t="str">
        <f>IFERROR(TRIM(INDEX(_xlfn.TEXTSPLIT(Table326[[#This Row],[attribute_name]],"|"), 1,2)), "")</f>
        <v>Pre-alarm Hi</v>
      </c>
      <c r="Y673" t="b" cm="1">
        <f t="array" ref="Y673">IF(ISERROR(IF(Table326[[#This Row],[type]]="subattribute", VLOOKUP(Table326[[#This Row],[Template]]&amp;Table326[[#This Row],[parent_attribute]],_xlfn._xlws.FILTER(Table326[[#All],[concat]], Table326[[#All],[type]]="attribute"),1, FALSE), TRUE)), FALSE, TRUE)</f>
        <v>1</v>
      </c>
    </row>
    <row r="674" spans="1:25" ht="14.4" hidden="1" customHeight="1">
      <c r="A674" t="str">
        <f>Table326[[#This Row],[Template]]&amp;Table326[[#This Row],[parent_attribute]]</f>
        <v>Compressor Centrífugo BásicoTemperatura - Mancal LOA do Eixo de Engrenagem HS (1)</v>
      </c>
      <c r="B674" t="s">
        <v>2904</v>
      </c>
      <c r="C674" s="10" t="s">
        <v>2905</v>
      </c>
      <c r="D674" t="s">
        <v>2906</v>
      </c>
      <c r="E674" t="s">
        <v>2907</v>
      </c>
      <c r="F674" s="61" t="s">
        <v>2875</v>
      </c>
      <c r="I674" t="s">
        <v>649</v>
      </c>
      <c r="J674" t="s">
        <v>649</v>
      </c>
      <c r="K674" t="str">
        <f>VLOOKUP(Table326[[#This Row],[attribute_name EN2]],'Tradução Atributos'!$A$1:$B$67,2,0)</f>
        <v>Temperatura - Mancal LOA do Eixo de Engrenagem HS (1)</v>
      </c>
      <c r="N674" t="s">
        <v>3084</v>
      </c>
      <c r="O674" t="s">
        <v>3084</v>
      </c>
      <c r="P674" t="str">
        <f>_xlfn.CONCAT(Table326[[#This Row],[Equipamento]],Table326[[#This Row],[attribute_name]])</f>
        <v>FRADE-CAE-2340/2345 (LP/IP Compressor Trem 2)Temperatura - Mancal LOA do Eixo de Engrenagem HS (1)</v>
      </c>
      <c r="Q674" s="33" t="s">
        <v>3266</v>
      </c>
      <c r="R674" s="10" t="s">
        <v>49</v>
      </c>
      <c r="S674">
        <v>1</v>
      </c>
      <c r="T674" s="33" t="s">
        <v>474</v>
      </c>
      <c r="U674" s="10" t="s">
        <v>475</v>
      </c>
      <c r="V674" t="str">
        <f t="shared" si="10"/>
        <v>attribute</v>
      </c>
      <c r="W674" t="str">
        <f>TRIM(INDEX(_xlfn.TEXTSPLIT(Table326[[#This Row],[attribute_name PT (rascunho)]],"|"), 1,1))</f>
        <v>Temperatura - Mancal LOA do Eixo de Engrenagem HS (1)</v>
      </c>
      <c r="X674" t="str">
        <f>IFERROR(TRIM(INDEX(_xlfn.TEXTSPLIT(Table326[[#This Row],[attribute_name]],"|"), 1,2)), "")</f>
        <v/>
      </c>
      <c r="Y674" t="b" cm="1">
        <f t="array" ref="Y674">IF(ISERROR(IF(Table326[[#This Row],[type]]="subattribute", VLOOKUP(Table326[[#This Row],[Template]]&amp;Table326[[#This Row],[parent_attribute]],_xlfn._xlws.FILTER(Table326[[#All],[concat]], Table326[[#All],[type]]="attribute"),1, FALSE), TRUE)), FALSE, TRUE)</f>
        <v>1</v>
      </c>
    </row>
    <row r="675" spans="1:25" ht="14.4" hidden="1" customHeight="1">
      <c r="A675" t="str">
        <f>Table326[[#This Row],[Template]]&amp;Table326[[#This Row],[parent_attribute]]</f>
        <v>Compressor Centrífugo BásicoTemperatura - Mancal LOA do Eixo de Engrenagem HS (1)</v>
      </c>
      <c r="B675" t="s">
        <v>2904</v>
      </c>
      <c r="C675" s="10" t="s">
        <v>2905</v>
      </c>
      <c r="D675" t="s">
        <v>2906</v>
      </c>
      <c r="E675" t="s">
        <v>2907</v>
      </c>
      <c r="F675" s="61" t="s">
        <v>2875</v>
      </c>
      <c r="I675" t="s">
        <v>1630</v>
      </c>
      <c r="J675" t="s">
        <v>649</v>
      </c>
      <c r="K675" t="str">
        <f>VLOOKUP(Table326[[#This Row],[attribute_name EN2]],'Tradução Atributos'!$A$1:$B$67,2,0)</f>
        <v>Temperatura - Mancal LOA do Eixo de Engrenagem HS (1)</v>
      </c>
      <c r="L675" t="s">
        <v>2928</v>
      </c>
      <c r="M675" t="s">
        <v>2929</v>
      </c>
      <c r="N675" t="s">
        <v>998</v>
      </c>
      <c r="O675" t="s">
        <v>998</v>
      </c>
      <c r="P675" t="str">
        <f>_xlfn.CONCAT(Table326[[#This Row],[Equipamento]],Table326[[#This Row],[attribute_name]])</f>
        <v>FRADE-CAE-2340/2345 (LP/IP Compressor Trem 2)Temperatura - Mancal LOA do Eixo de Engrenagem HS (1)|Hi</v>
      </c>
      <c r="Q675" s="33">
        <v>115</v>
      </c>
      <c r="R675" s="83" t="s">
        <v>49</v>
      </c>
      <c r="S675">
        <v>1</v>
      </c>
      <c r="T675" s="52" t="s">
        <v>736</v>
      </c>
      <c r="U675" s="83"/>
      <c r="V675" t="str">
        <f t="shared" si="10"/>
        <v>subattribute</v>
      </c>
      <c r="W675" t="str">
        <f>TRIM(INDEX(_xlfn.TEXTSPLIT(Table326[[#This Row],[attribute_name PT (rascunho)]],"|"), 1,1))</f>
        <v>Temperatura - Mancal LOA do Eixo de Engrenagem HS (1)</v>
      </c>
      <c r="X675" t="str">
        <f>IFERROR(TRIM(INDEX(_xlfn.TEXTSPLIT(Table326[[#This Row],[attribute_name]],"|"), 1,2)), "")</f>
        <v>Hi</v>
      </c>
      <c r="Y675" t="b" cm="1">
        <f t="array" ref="Y675">IF(ISERROR(IF(Table326[[#This Row],[type]]="subattribute", VLOOKUP(Table326[[#This Row],[Template]]&amp;Table326[[#This Row],[parent_attribute]],_xlfn._xlws.FILTER(Table326[[#All],[concat]], Table326[[#All],[type]]="attribute"),1, FALSE), TRUE)), FALSE, TRUE)</f>
        <v>1</v>
      </c>
    </row>
    <row r="676" spans="1:25" ht="14.4" hidden="1" customHeight="1">
      <c r="A676" t="str">
        <f>Table326[[#This Row],[Template]]&amp;Table326[[#This Row],[parent_attribute]]</f>
        <v>Compressor Centrífugo BásicoTemperatura - Mancal LOA do Eixo de Engrenagem HS (1)</v>
      </c>
      <c r="B676" t="s">
        <v>2904</v>
      </c>
      <c r="C676" s="10" t="s">
        <v>2905</v>
      </c>
      <c r="D676" t="s">
        <v>2906</v>
      </c>
      <c r="E676" t="s">
        <v>2907</v>
      </c>
      <c r="F676" s="61" t="s">
        <v>2875</v>
      </c>
      <c r="I676" t="s">
        <v>1631</v>
      </c>
      <c r="J676" t="s">
        <v>649</v>
      </c>
      <c r="K676" t="str">
        <f>VLOOKUP(Table326[[#This Row],[attribute_name EN2]],'Tradução Atributos'!$A$1:$B$67,2,0)</f>
        <v>Temperatura - Mancal LOA do Eixo de Engrenagem HS (1)</v>
      </c>
      <c r="L676" t="s">
        <v>2928</v>
      </c>
      <c r="M676" t="s">
        <v>2930</v>
      </c>
      <c r="N676" t="s">
        <v>1000</v>
      </c>
      <c r="O676" t="s">
        <v>1000</v>
      </c>
      <c r="P676" t="str">
        <f>_xlfn.CONCAT(Table326[[#This Row],[Equipamento]],Table326[[#This Row],[attribute_name]])</f>
        <v>FRADE-CAE-2340/2345 (LP/IP Compressor Trem 2)Temperatura - Mancal LOA do Eixo de Engrenagem HS (1)|HiHi</v>
      </c>
      <c r="Q676" s="10">
        <v>120</v>
      </c>
      <c r="R676" s="10" t="s">
        <v>49</v>
      </c>
      <c r="S676">
        <v>1</v>
      </c>
      <c r="T676" s="33" t="s">
        <v>736</v>
      </c>
      <c r="U676" s="10"/>
      <c r="V676" t="str">
        <f t="shared" si="10"/>
        <v>subattribute</v>
      </c>
      <c r="W676" t="str">
        <f>TRIM(INDEX(_xlfn.TEXTSPLIT(Table326[[#This Row],[attribute_name PT (rascunho)]],"|"), 1,1))</f>
        <v>Temperatura - Mancal LOA do Eixo de Engrenagem HS (1)</v>
      </c>
      <c r="X676" t="str">
        <f>IFERROR(TRIM(INDEX(_xlfn.TEXTSPLIT(Table326[[#This Row],[attribute_name]],"|"), 1,2)), "")</f>
        <v>HiHi</v>
      </c>
      <c r="Y676" t="b" cm="1">
        <f t="array" ref="Y676">IF(ISERROR(IF(Table326[[#This Row],[type]]="subattribute", VLOOKUP(Table326[[#This Row],[Template]]&amp;Table326[[#This Row],[parent_attribute]],_xlfn._xlws.FILTER(Table326[[#All],[concat]], Table326[[#All],[type]]="attribute"),1, FALSE), TRUE)), FALSE, TRUE)</f>
        <v>1</v>
      </c>
    </row>
    <row r="677" spans="1:25" ht="14.4" hidden="1" customHeight="1">
      <c r="A677" t="str">
        <f>Table326[[#This Row],[Template]]&amp;Table326[[#This Row],[parent_attribute]]</f>
        <v>Compressor Centrífugo BásicoTemperatura - Mancal LOA do Eixo de Engrenagem HS (1)</v>
      </c>
      <c r="B677" t="s">
        <v>2904</v>
      </c>
      <c r="C677" s="10" t="s">
        <v>2905</v>
      </c>
      <c r="D677" t="s">
        <v>2906</v>
      </c>
      <c r="E677" t="s">
        <v>2907</v>
      </c>
      <c r="F677" s="61" t="s">
        <v>2875</v>
      </c>
      <c r="I677" t="s">
        <v>1632</v>
      </c>
      <c r="J677" t="s">
        <v>649</v>
      </c>
      <c r="K677" t="str">
        <f>VLOOKUP(Table326[[#This Row],[attribute_name EN2]],'Tradução Atributos'!$A$1:$B$67,2,0)</f>
        <v>Temperatura - Mancal LOA do Eixo de Engrenagem HS (1)</v>
      </c>
      <c r="L677" t="s">
        <v>2928</v>
      </c>
      <c r="M677" t="s">
        <v>2934</v>
      </c>
      <c r="N677" t="s">
        <v>1003</v>
      </c>
      <c r="O677" t="s">
        <v>3085</v>
      </c>
      <c r="P677" t="str">
        <f>_xlfn.CONCAT(Table326[[#This Row],[Equipamento]],Table326[[#This Row],[attribute_name]])</f>
        <v>FRADE-CAE-2340/2345 (LP/IP Compressor Trem 2)Temperatura - Mancal LOA do Eixo de Engrenagem HS (1)|Pre-alarm Hi</v>
      </c>
      <c r="Q677" s="10">
        <v>100</v>
      </c>
      <c r="R677" s="83" t="s">
        <v>49</v>
      </c>
      <c r="S677">
        <v>1</v>
      </c>
      <c r="T677" s="52" t="s">
        <v>736</v>
      </c>
      <c r="U677" s="83"/>
      <c r="V677" t="str">
        <f t="shared" si="10"/>
        <v>subattribute</v>
      </c>
      <c r="W677" t="str">
        <f>TRIM(INDEX(_xlfn.TEXTSPLIT(Table326[[#This Row],[attribute_name PT (rascunho)]],"|"), 1,1))</f>
        <v>Temperatura - Mancal LOA do Eixo de Engrenagem HS (1)</v>
      </c>
      <c r="X677" t="str">
        <f>IFERROR(TRIM(INDEX(_xlfn.TEXTSPLIT(Table326[[#This Row],[attribute_name]],"|"), 1,2)), "")</f>
        <v>Pre-alarm Hi</v>
      </c>
      <c r="Y677" t="b" cm="1">
        <f t="array" ref="Y677">IF(ISERROR(IF(Table326[[#This Row],[type]]="subattribute", VLOOKUP(Table326[[#This Row],[Template]]&amp;Table326[[#This Row],[parent_attribute]],_xlfn._xlws.FILTER(Table326[[#All],[concat]], Table326[[#All],[type]]="attribute"),1, FALSE), TRUE)), FALSE, TRUE)</f>
        <v>1</v>
      </c>
    </row>
    <row r="678" spans="1:25" ht="14.4" hidden="1" customHeight="1">
      <c r="A678" t="str">
        <f>Table326[[#This Row],[Template]]&amp;Table326[[#This Row],[parent_attribute]]</f>
        <v>Compressor Centrífugo BásicoTemperatura - Mancal LOA do Eixo de Engrenagem HS (2)</v>
      </c>
      <c r="B678" t="s">
        <v>2904</v>
      </c>
      <c r="C678" s="10" t="s">
        <v>2905</v>
      </c>
      <c r="D678" t="s">
        <v>2906</v>
      </c>
      <c r="E678" t="s">
        <v>2907</v>
      </c>
      <c r="F678" s="61" t="s">
        <v>2875</v>
      </c>
      <c r="I678" t="s">
        <v>652</v>
      </c>
      <c r="J678" t="s">
        <v>652</v>
      </c>
      <c r="K678" t="str">
        <f>VLOOKUP(Table326[[#This Row],[attribute_name EN2]],'Tradução Atributos'!$A$1:$B$67,2,0)</f>
        <v>Temperatura - Mancal LOA do Eixo de Engrenagem HS (2)</v>
      </c>
      <c r="N678" t="s">
        <v>3086</v>
      </c>
      <c r="O678" t="s">
        <v>3086</v>
      </c>
      <c r="P678" t="str">
        <f>_xlfn.CONCAT(Table326[[#This Row],[Equipamento]],Table326[[#This Row],[attribute_name]])</f>
        <v>FRADE-CAE-2340/2345 (LP/IP Compressor Trem 2)Temperatura - Mancal LOA do Eixo de Engrenagem HS (2)</v>
      </c>
      <c r="Q678" s="10" t="s">
        <v>3267</v>
      </c>
      <c r="R678" s="10" t="s">
        <v>49</v>
      </c>
      <c r="S678">
        <v>1</v>
      </c>
      <c r="T678" s="33" t="s">
        <v>474</v>
      </c>
      <c r="U678" s="10" t="s">
        <v>475</v>
      </c>
      <c r="V678" t="str">
        <f t="shared" si="10"/>
        <v>attribute</v>
      </c>
      <c r="W678" t="str">
        <f>TRIM(INDEX(_xlfn.TEXTSPLIT(Table326[[#This Row],[attribute_name PT (rascunho)]],"|"), 1,1))</f>
        <v>Temperatura - Mancal LOA do Eixo de Engrenagem HS (2)</v>
      </c>
      <c r="X678" t="str">
        <f>IFERROR(TRIM(INDEX(_xlfn.TEXTSPLIT(Table326[[#This Row],[attribute_name]],"|"), 1,2)), "")</f>
        <v/>
      </c>
      <c r="Y678" t="b" cm="1">
        <f t="array" ref="Y678">IF(ISERROR(IF(Table326[[#This Row],[type]]="subattribute", VLOOKUP(Table326[[#This Row],[Template]]&amp;Table326[[#This Row],[parent_attribute]],_xlfn._xlws.FILTER(Table326[[#All],[concat]], Table326[[#All],[type]]="attribute"),1, FALSE), TRUE)), FALSE, TRUE)</f>
        <v>1</v>
      </c>
    </row>
    <row r="679" spans="1:25" ht="14.4" hidden="1" customHeight="1">
      <c r="A679" t="str">
        <f>Table326[[#This Row],[Template]]&amp;Table326[[#This Row],[parent_attribute]]</f>
        <v>Compressor Centrífugo BásicoTemperatura - Mancal LOA do Eixo de Engrenagem HS (2)</v>
      </c>
      <c r="B679" t="s">
        <v>2904</v>
      </c>
      <c r="C679" s="10" t="s">
        <v>2905</v>
      </c>
      <c r="D679" t="s">
        <v>2906</v>
      </c>
      <c r="E679" t="s">
        <v>2907</v>
      </c>
      <c r="F679" s="61" t="s">
        <v>2875</v>
      </c>
      <c r="I679" t="s">
        <v>1634</v>
      </c>
      <c r="J679" t="s">
        <v>652</v>
      </c>
      <c r="K679" t="str">
        <f>VLOOKUP(Table326[[#This Row],[attribute_name EN2]],'Tradução Atributos'!$A$1:$B$67,2,0)</f>
        <v>Temperatura - Mancal LOA do Eixo de Engrenagem HS (2)</v>
      </c>
      <c r="L679" t="s">
        <v>2928</v>
      </c>
      <c r="M679" t="s">
        <v>2929</v>
      </c>
      <c r="N679" t="s">
        <v>1005</v>
      </c>
      <c r="O679" t="s">
        <v>1005</v>
      </c>
      <c r="P679" t="str">
        <f>_xlfn.CONCAT(Table326[[#This Row],[Equipamento]],Table326[[#This Row],[attribute_name]])</f>
        <v>FRADE-CAE-2340/2345 (LP/IP Compressor Trem 2)Temperatura - Mancal LOA do Eixo de Engrenagem HS (2)|Hi</v>
      </c>
      <c r="Q679" s="10">
        <v>115</v>
      </c>
      <c r="R679" s="83" t="s">
        <v>49</v>
      </c>
      <c r="S679">
        <v>1</v>
      </c>
      <c r="T679" s="52" t="s">
        <v>736</v>
      </c>
      <c r="U679" s="83"/>
      <c r="V679" t="str">
        <f t="shared" si="10"/>
        <v>subattribute</v>
      </c>
      <c r="W679" t="str">
        <f>TRIM(INDEX(_xlfn.TEXTSPLIT(Table326[[#This Row],[attribute_name PT (rascunho)]],"|"), 1,1))</f>
        <v>Temperatura - Mancal LOA do Eixo de Engrenagem HS (2)</v>
      </c>
      <c r="X679" t="str">
        <f>IFERROR(TRIM(INDEX(_xlfn.TEXTSPLIT(Table326[[#This Row],[attribute_name]],"|"), 1,2)), "")</f>
        <v>Hi</v>
      </c>
      <c r="Y679" t="b" cm="1">
        <f t="array" ref="Y679">IF(ISERROR(IF(Table326[[#This Row],[type]]="subattribute", VLOOKUP(Table326[[#This Row],[Template]]&amp;Table326[[#This Row],[parent_attribute]],_xlfn._xlws.FILTER(Table326[[#All],[concat]], Table326[[#All],[type]]="attribute"),1, FALSE), TRUE)), FALSE, TRUE)</f>
        <v>1</v>
      </c>
    </row>
    <row r="680" spans="1:25" ht="14.4" hidden="1" customHeight="1">
      <c r="A680" t="str">
        <f>Table326[[#This Row],[Template]]&amp;Table326[[#This Row],[parent_attribute]]</f>
        <v>Compressor Centrífugo BásicoTemperatura - Mancal LOA do Eixo de Engrenagem HS (2)</v>
      </c>
      <c r="B680" t="s">
        <v>2904</v>
      </c>
      <c r="C680" s="10" t="s">
        <v>2905</v>
      </c>
      <c r="D680" t="s">
        <v>2906</v>
      </c>
      <c r="E680" t="s">
        <v>2907</v>
      </c>
      <c r="F680" s="61" t="s">
        <v>2875</v>
      </c>
      <c r="I680" t="s">
        <v>1635</v>
      </c>
      <c r="J680" t="s">
        <v>652</v>
      </c>
      <c r="K680" t="str">
        <f>VLOOKUP(Table326[[#This Row],[attribute_name EN2]],'Tradução Atributos'!$A$1:$B$67,2,0)</f>
        <v>Temperatura - Mancal LOA do Eixo de Engrenagem HS (2)</v>
      </c>
      <c r="L680" t="s">
        <v>2928</v>
      </c>
      <c r="M680" t="s">
        <v>2930</v>
      </c>
      <c r="N680" t="s">
        <v>1007</v>
      </c>
      <c r="O680" t="s">
        <v>1007</v>
      </c>
      <c r="P680" t="str">
        <f>_xlfn.CONCAT(Table326[[#This Row],[Equipamento]],Table326[[#This Row],[attribute_name]])</f>
        <v>FRADE-CAE-2340/2345 (LP/IP Compressor Trem 2)Temperatura - Mancal LOA do Eixo de Engrenagem HS (2)|HiHi</v>
      </c>
      <c r="Q680" s="10">
        <v>120</v>
      </c>
      <c r="R680" s="10" t="s">
        <v>49</v>
      </c>
      <c r="S680">
        <v>1</v>
      </c>
      <c r="T680" s="33" t="s">
        <v>736</v>
      </c>
      <c r="U680" s="10"/>
      <c r="V680" t="str">
        <f t="shared" si="10"/>
        <v>subattribute</v>
      </c>
      <c r="W680" t="str">
        <f>TRIM(INDEX(_xlfn.TEXTSPLIT(Table326[[#This Row],[attribute_name PT (rascunho)]],"|"), 1,1))</f>
        <v>Temperatura - Mancal LOA do Eixo de Engrenagem HS (2)</v>
      </c>
      <c r="X680" t="str">
        <f>IFERROR(TRIM(INDEX(_xlfn.TEXTSPLIT(Table326[[#This Row],[attribute_name]],"|"), 1,2)), "")</f>
        <v>HiHi</v>
      </c>
      <c r="Y680" t="b" cm="1">
        <f t="array" ref="Y680">IF(ISERROR(IF(Table326[[#This Row],[type]]="subattribute", VLOOKUP(Table326[[#This Row],[Template]]&amp;Table326[[#This Row],[parent_attribute]],_xlfn._xlws.FILTER(Table326[[#All],[concat]], Table326[[#All],[type]]="attribute"),1, FALSE), TRUE)), FALSE, TRUE)</f>
        <v>1</v>
      </c>
    </row>
    <row r="681" spans="1:25" ht="14.4" hidden="1" customHeight="1">
      <c r="A681" t="str">
        <f>Table326[[#This Row],[Template]]&amp;Table326[[#This Row],[parent_attribute]]</f>
        <v>Compressor Centrífugo BásicoTemperatura - Mancal LOA do Eixo de Engrenagem HS (2)</v>
      </c>
      <c r="B681" t="s">
        <v>2904</v>
      </c>
      <c r="C681" s="10" t="s">
        <v>2905</v>
      </c>
      <c r="D681" t="s">
        <v>2906</v>
      </c>
      <c r="E681" t="s">
        <v>2907</v>
      </c>
      <c r="F681" s="61" t="s">
        <v>2875</v>
      </c>
      <c r="I681" t="s">
        <v>1636</v>
      </c>
      <c r="J681" t="s">
        <v>652</v>
      </c>
      <c r="K681" t="str">
        <f>VLOOKUP(Table326[[#This Row],[attribute_name EN2]],'Tradução Atributos'!$A$1:$B$67,2,0)</f>
        <v>Temperatura - Mancal LOA do Eixo de Engrenagem HS (2)</v>
      </c>
      <c r="L681" t="s">
        <v>2928</v>
      </c>
      <c r="M681" t="s">
        <v>2934</v>
      </c>
      <c r="N681" t="s">
        <v>1009</v>
      </c>
      <c r="O681" t="s">
        <v>3087</v>
      </c>
      <c r="P681" t="str">
        <f>_xlfn.CONCAT(Table326[[#This Row],[Equipamento]],Table326[[#This Row],[attribute_name]])</f>
        <v>FRADE-CAE-2340/2345 (LP/IP Compressor Trem 2)Temperatura - Mancal LOA do Eixo de Engrenagem HS (2)|Pre-alarm Hi</v>
      </c>
      <c r="Q681" s="33">
        <v>100</v>
      </c>
      <c r="R681" s="83" t="s">
        <v>49</v>
      </c>
      <c r="S681">
        <v>1</v>
      </c>
      <c r="T681" s="52" t="s">
        <v>736</v>
      </c>
      <c r="U681" s="83"/>
      <c r="V681" t="str">
        <f t="shared" si="10"/>
        <v>subattribute</v>
      </c>
      <c r="W681" t="str">
        <f>TRIM(INDEX(_xlfn.TEXTSPLIT(Table326[[#This Row],[attribute_name PT (rascunho)]],"|"), 1,1))</f>
        <v>Temperatura - Mancal LOA do Eixo de Engrenagem HS (2)</v>
      </c>
      <c r="X681" t="str">
        <f>IFERROR(TRIM(INDEX(_xlfn.TEXTSPLIT(Table326[[#This Row],[attribute_name]],"|"), 1,2)), "")</f>
        <v>Pre-alarm Hi</v>
      </c>
      <c r="Y681" t="b" cm="1">
        <f t="array" ref="Y681">IF(ISERROR(IF(Table326[[#This Row],[type]]="subattribute", VLOOKUP(Table326[[#This Row],[Template]]&amp;Table326[[#This Row],[parent_attribute]],_xlfn._xlws.FILTER(Table326[[#All],[concat]], Table326[[#All],[type]]="attribute"),1, FALSE), TRUE)), FALSE, TRUE)</f>
        <v>1</v>
      </c>
    </row>
    <row r="682" spans="1:25" ht="14.4" hidden="1" customHeight="1">
      <c r="A682" t="str">
        <f>Table326[[#This Row],[Template]]&amp;Table326[[#This Row],[parent_attribute]]</f>
        <v>Compressor Centrífugo BásicoTemperatura - Mancal LOA do Eixo de Engrenagem LS (1)</v>
      </c>
      <c r="B682" t="s">
        <v>2904</v>
      </c>
      <c r="C682" s="10" t="s">
        <v>2905</v>
      </c>
      <c r="D682" t="s">
        <v>2906</v>
      </c>
      <c r="E682" t="s">
        <v>2907</v>
      </c>
      <c r="F682" s="61" t="s">
        <v>2875</v>
      </c>
      <c r="I682" t="s">
        <v>661</v>
      </c>
      <c r="J682" t="s">
        <v>661</v>
      </c>
      <c r="K682" t="str">
        <f>VLOOKUP(Table326[[#This Row],[attribute_name EN2]],'Tradução Atributos'!$A$1:$B$67,2,0)</f>
        <v>Temperatura - Mancal LOA do Eixo de Engrenagem LS (1)</v>
      </c>
      <c r="N682" t="s">
        <v>3088</v>
      </c>
      <c r="O682" t="s">
        <v>3088</v>
      </c>
      <c r="P682" t="str">
        <f>_xlfn.CONCAT(Table326[[#This Row],[Equipamento]],Table326[[#This Row],[attribute_name]])</f>
        <v>FRADE-CAE-2340/2345 (LP/IP Compressor Trem 2)Temperatura - Mancal LOA do Eixo de Engrenagem LS (1)</v>
      </c>
      <c r="Q682" s="33" t="s">
        <v>3268</v>
      </c>
      <c r="R682" s="10" t="s">
        <v>49</v>
      </c>
      <c r="S682">
        <v>1</v>
      </c>
      <c r="T682" s="33" t="s">
        <v>474</v>
      </c>
      <c r="U682" s="10" t="s">
        <v>475</v>
      </c>
      <c r="V682" t="str">
        <f t="shared" si="10"/>
        <v>attribute</v>
      </c>
      <c r="W682" t="str">
        <f>TRIM(INDEX(_xlfn.TEXTSPLIT(Table326[[#This Row],[attribute_name PT (rascunho)]],"|"), 1,1))</f>
        <v>Temperatura - Mancal LOA do Eixo de Engrenagem LS (1)</v>
      </c>
      <c r="X682" t="str">
        <f>IFERROR(TRIM(INDEX(_xlfn.TEXTSPLIT(Table326[[#This Row],[attribute_name]],"|"), 1,2)), "")</f>
        <v/>
      </c>
      <c r="Y682" t="b" cm="1">
        <f t="array" ref="Y682">IF(ISERROR(IF(Table326[[#This Row],[type]]="subattribute", VLOOKUP(Table326[[#This Row],[Template]]&amp;Table326[[#This Row],[parent_attribute]],_xlfn._xlws.FILTER(Table326[[#All],[concat]], Table326[[#All],[type]]="attribute"),1, FALSE), TRUE)), FALSE, TRUE)</f>
        <v>1</v>
      </c>
    </row>
    <row r="683" spans="1:25" ht="14.4" hidden="1" customHeight="1">
      <c r="A683" t="str">
        <f>Table326[[#This Row],[Template]]&amp;Table326[[#This Row],[parent_attribute]]</f>
        <v>Compressor Centrífugo BásicoTemperatura - Mancal LOA do Eixo de Engrenagem LS (1)</v>
      </c>
      <c r="B683" t="s">
        <v>2904</v>
      </c>
      <c r="C683" s="10" t="s">
        <v>2905</v>
      </c>
      <c r="D683" t="s">
        <v>2906</v>
      </c>
      <c r="E683" t="s">
        <v>2907</v>
      </c>
      <c r="F683" s="61" t="s">
        <v>2875</v>
      </c>
      <c r="I683" t="s">
        <v>1646</v>
      </c>
      <c r="J683" t="s">
        <v>661</v>
      </c>
      <c r="K683" t="str">
        <f>VLOOKUP(Table326[[#This Row],[attribute_name EN2]],'Tradução Atributos'!$A$1:$B$67,2,0)</f>
        <v>Temperatura - Mancal LOA do Eixo de Engrenagem LS (1)</v>
      </c>
      <c r="L683" t="s">
        <v>2928</v>
      </c>
      <c r="M683" t="s">
        <v>2929</v>
      </c>
      <c r="N683" t="s">
        <v>1025</v>
      </c>
      <c r="O683" t="s">
        <v>1025</v>
      </c>
      <c r="P683" t="str">
        <f>_xlfn.CONCAT(Table326[[#This Row],[Equipamento]],Table326[[#This Row],[attribute_name]])</f>
        <v>FRADE-CAE-2340/2345 (LP/IP Compressor Trem 2)Temperatura - Mancal LOA do Eixo de Engrenagem LS (1)|Hi</v>
      </c>
      <c r="Q683" s="10">
        <v>80</v>
      </c>
      <c r="R683" s="83" t="s">
        <v>49</v>
      </c>
      <c r="S683">
        <v>1</v>
      </c>
      <c r="T683" s="52" t="s">
        <v>736</v>
      </c>
      <c r="U683" s="83"/>
      <c r="V683" t="str">
        <f t="shared" si="10"/>
        <v>subattribute</v>
      </c>
      <c r="W683" t="str">
        <f>TRIM(INDEX(_xlfn.TEXTSPLIT(Table326[[#This Row],[attribute_name PT (rascunho)]],"|"), 1,1))</f>
        <v>Temperatura - Mancal LOA do Eixo de Engrenagem LS (1)</v>
      </c>
      <c r="X683" t="str">
        <f>IFERROR(TRIM(INDEX(_xlfn.TEXTSPLIT(Table326[[#This Row],[attribute_name]],"|"), 1,2)), "")</f>
        <v>Hi</v>
      </c>
      <c r="Y683" t="b" cm="1">
        <f t="array" ref="Y683">IF(ISERROR(IF(Table326[[#This Row],[type]]="subattribute", VLOOKUP(Table326[[#This Row],[Template]]&amp;Table326[[#This Row],[parent_attribute]],_xlfn._xlws.FILTER(Table326[[#All],[concat]], Table326[[#All],[type]]="attribute"),1, FALSE), TRUE)), FALSE, TRUE)</f>
        <v>1</v>
      </c>
    </row>
    <row r="684" spans="1:25" ht="14.4" hidden="1" customHeight="1">
      <c r="A684" t="str">
        <f>Table326[[#This Row],[Template]]&amp;Table326[[#This Row],[parent_attribute]]</f>
        <v>Compressor Centrífugo BásicoTemperatura - Mancal LOA do Eixo de Engrenagem LS (1)</v>
      </c>
      <c r="B684" t="s">
        <v>2904</v>
      </c>
      <c r="C684" s="10" t="s">
        <v>2905</v>
      </c>
      <c r="D684" t="s">
        <v>2906</v>
      </c>
      <c r="E684" t="s">
        <v>2907</v>
      </c>
      <c r="F684" s="61" t="s">
        <v>2875</v>
      </c>
      <c r="I684" t="s">
        <v>1647</v>
      </c>
      <c r="J684" t="s">
        <v>661</v>
      </c>
      <c r="K684" t="str">
        <f>VLOOKUP(Table326[[#This Row],[attribute_name EN2]],'Tradução Atributos'!$A$1:$B$67,2,0)</f>
        <v>Temperatura - Mancal LOA do Eixo de Engrenagem LS (1)</v>
      </c>
      <c r="L684" t="s">
        <v>2928</v>
      </c>
      <c r="M684" t="s">
        <v>2930</v>
      </c>
      <c r="N684" t="s">
        <v>1027</v>
      </c>
      <c r="O684" t="s">
        <v>1027</v>
      </c>
      <c r="P684" t="str">
        <f>_xlfn.CONCAT(Table326[[#This Row],[Equipamento]],Table326[[#This Row],[attribute_name]])</f>
        <v>FRADE-CAE-2340/2345 (LP/IP Compressor Trem 2)Temperatura - Mancal LOA do Eixo de Engrenagem LS (1)|HiHi</v>
      </c>
      <c r="Q684" s="10">
        <v>85</v>
      </c>
      <c r="R684" s="10" t="s">
        <v>49</v>
      </c>
      <c r="S684">
        <v>1</v>
      </c>
      <c r="T684" s="33" t="s">
        <v>736</v>
      </c>
      <c r="U684" s="10"/>
      <c r="V684" t="str">
        <f t="shared" si="10"/>
        <v>subattribute</v>
      </c>
      <c r="W684" t="str">
        <f>TRIM(INDEX(_xlfn.TEXTSPLIT(Table326[[#This Row],[attribute_name PT (rascunho)]],"|"), 1,1))</f>
        <v>Temperatura - Mancal LOA do Eixo de Engrenagem LS (1)</v>
      </c>
      <c r="X684" t="str">
        <f>IFERROR(TRIM(INDEX(_xlfn.TEXTSPLIT(Table326[[#This Row],[attribute_name]],"|"), 1,2)), "")</f>
        <v>HiHi</v>
      </c>
      <c r="Y684" t="b" cm="1">
        <f t="array" ref="Y684">IF(ISERROR(IF(Table326[[#This Row],[type]]="subattribute", VLOOKUP(Table326[[#This Row],[Template]]&amp;Table326[[#This Row],[parent_attribute]],_xlfn._xlws.FILTER(Table326[[#All],[concat]], Table326[[#All],[type]]="attribute"),1, FALSE), TRUE)), FALSE, TRUE)</f>
        <v>1</v>
      </c>
    </row>
    <row r="685" spans="1:25" ht="14.4" hidden="1" customHeight="1">
      <c r="A685" t="str">
        <f>Table326[[#This Row],[Template]]&amp;Table326[[#This Row],[parent_attribute]]</f>
        <v>Compressor Centrífugo BásicoTemperatura - Mancal LOA do Eixo de Engrenagem LS (1)</v>
      </c>
      <c r="B685" t="s">
        <v>2904</v>
      </c>
      <c r="C685" s="10" t="s">
        <v>2905</v>
      </c>
      <c r="D685" t="s">
        <v>2906</v>
      </c>
      <c r="E685" t="s">
        <v>2907</v>
      </c>
      <c r="F685" s="61" t="s">
        <v>2875</v>
      </c>
      <c r="I685" t="s">
        <v>1648</v>
      </c>
      <c r="J685" t="s">
        <v>661</v>
      </c>
      <c r="K685" t="str">
        <f>VLOOKUP(Table326[[#This Row],[attribute_name EN2]],'Tradução Atributos'!$A$1:$B$67,2,0)</f>
        <v>Temperatura - Mancal LOA do Eixo de Engrenagem LS (1)</v>
      </c>
      <c r="L685" t="s">
        <v>2928</v>
      </c>
      <c r="M685" t="s">
        <v>2934</v>
      </c>
      <c r="N685" t="s">
        <v>1031</v>
      </c>
      <c r="O685" t="s">
        <v>3089</v>
      </c>
      <c r="P685" t="str">
        <f>_xlfn.CONCAT(Table326[[#This Row],[Equipamento]],Table326[[#This Row],[attribute_name]])</f>
        <v>FRADE-CAE-2340/2345 (LP/IP Compressor Trem 2)Temperatura - Mancal LOA do Eixo de Engrenagem LS (1)|Pre-alarm Hi</v>
      </c>
      <c r="Q685" s="10">
        <v>78</v>
      </c>
      <c r="R685" s="83" t="s">
        <v>49</v>
      </c>
      <c r="S685">
        <v>1</v>
      </c>
      <c r="T685" s="52" t="s">
        <v>736</v>
      </c>
      <c r="U685" s="52"/>
      <c r="V685" t="str">
        <f t="shared" si="10"/>
        <v>subattribute</v>
      </c>
      <c r="W685" t="str">
        <f>TRIM(INDEX(_xlfn.TEXTSPLIT(Table326[[#This Row],[attribute_name PT (rascunho)]],"|"), 1,1))</f>
        <v>Temperatura - Mancal LOA do Eixo de Engrenagem LS (1)</v>
      </c>
      <c r="X685" t="str">
        <f>IFERROR(TRIM(INDEX(_xlfn.TEXTSPLIT(Table326[[#This Row],[attribute_name]],"|"), 1,2)), "")</f>
        <v>Pre-alarm Hi</v>
      </c>
      <c r="Y685" t="b" cm="1">
        <f t="array" ref="Y685">IF(ISERROR(IF(Table326[[#This Row],[type]]="subattribute", VLOOKUP(Table326[[#This Row],[Template]]&amp;Table326[[#This Row],[parent_attribute]],_xlfn._xlws.FILTER(Table326[[#All],[concat]], Table326[[#All],[type]]="attribute"),1, FALSE), TRUE)), FALSE, TRUE)</f>
        <v>1</v>
      </c>
    </row>
    <row r="686" spans="1:25" ht="14.4" hidden="1" customHeight="1">
      <c r="A686" t="str">
        <f>Table326[[#This Row],[Template]]&amp;Table326[[#This Row],[parent_attribute]]</f>
        <v>Compressor Centrífugo BásicoTemperatura - Mancal LOA do Eixo de Engrenagem LS (2)</v>
      </c>
      <c r="B686" t="s">
        <v>2904</v>
      </c>
      <c r="C686" s="10" t="s">
        <v>2905</v>
      </c>
      <c r="D686" t="s">
        <v>2906</v>
      </c>
      <c r="E686" t="s">
        <v>2907</v>
      </c>
      <c r="F686" s="61" t="s">
        <v>2875</v>
      </c>
      <c r="I686" t="s">
        <v>664</v>
      </c>
      <c r="J686" t="s">
        <v>664</v>
      </c>
      <c r="K686" t="str">
        <f>VLOOKUP(Table326[[#This Row],[attribute_name EN2]],'Tradução Atributos'!$A$1:$B$67,2,0)</f>
        <v>Temperatura - Mancal LOA do Eixo de Engrenagem LS (2)</v>
      </c>
      <c r="N686" t="s">
        <v>3090</v>
      </c>
      <c r="O686" t="s">
        <v>3090</v>
      </c>
      <c r="P686" t="str">
        <f>_xlfn.CONCAT(Table326[[#This Row],[Equipamento]],Table326[[#This Row],[attribute_name]])</f>
        <v>FRADE-CAE-2340/2345 (LP/IP Compressor Trem 2)Temperatura - Mancal LOA do Eixo de Engrenagem LS (2)</v>
      </c>
      <c r="Q686" s="10" t="s">
        <v>3269</v>
      </c>
      <c r="R686" s="10" t="s">
        <v>49</v>
      </c>
      <c r="S686">
        <v>1</v>
      </c>
      <c r="T686" s="33" t="s">
        <v>474</v>
      </c>
      <c r="U686" s="10" t="s">
        <v>475</v>
      </c>
      <c r="V686" t="str">
        <f t="shared" si="10"/>
        <v>attribute</v>
      </c>
      <c r="W686" t="str">
        <f>TRIM(INDEX(_xlfn.TEXTSPLIT(Table326[[#This Row],[attribute_name PT (rascunho)]],"|"), 1,1))</f>
        <v>Temperatura - Mancal LOA do Eixo de Engrenagem LS (2)</v>
      </c>
      <c r="X686" t="str">
        <f>IFERROR(TRIM(INDEX(_xlfn.TEXTSPLIT(Table326[[#This Row],[attribute_name]],"|"), 1,2)), "")</f>
        <v/>
      </c>
      <c r="Y686" t="b" cm="1">
        <f t="array" ref="Y686">IF(ISERROR(IF(Table326[[#This Row],[type]]="subattribute", VLOOKUP(Table326[[#This Row],[Template]]&amp;Table326[[#This Row],[parent_attribute]],_xlfn._xlws.FILTER(Table326[[#All],[concat]], Table326[[#All],[type]]="attribute"),1, FALSE), TRUE)), FALSE, TRUE)</f>
        <v>1</v>
      </c>
    </row>
    <row r="687" spans="1:25" ht="14.4" hidden="1" customHeight="1">
      <c r="A687" t="str">
        <f>Table326[[#This Row],[Template]]&amp;Table326[[#This Row],[parent_attribute]]</f>
        <v>Compressor Centrífugo BásicoTemperatura - Mancal LOA do Eixo de Engrenagem LS (2)</v>
      </c>
      <c r="B687" t="s">
        <v>2904</v>
      </c>
      <c r="C687" s="10" t="s">
        <v>2905</v>
      </c>
      <c r="D687" t="s">
        <v>2906</v>
      </c>
      <c r="E687" t="s">
        <v>2907</v>
      </c>
      <c r="F687" s="61" t="s">
        <v>2875</v>
      </c>
      <c r="I687" t="s">
        <v>1650</v>
      </c>
      <c r="J687" t="s">
        <v>664</v>
      </c>
      <c r="K687" t="str">
        <f>VLOOKUP(Table326[[#This Row],[attribute_name EN2]],'Tradução Atributos'!$A$1:$B$67,2,0)</f>
        <v>Temperatura - Mancal LOA do Eixo de Engrenagem LS (2)</v>
      </c>
      <c r="L687" t="s">
        <v>2928</v>
      </c>
      <c r="M687" t="s">
        <v>2929</v>
      </c>
      <c r="N687" t="s">
        <v>1033</v>
      </c>
      <c r="O687" t="s">
        <v>1033</v>
      </c>
      <c r="P687" t="str">
        <f>_xlfn.CONCAT(Table326[[#This Row],[Equipamento]],Table326[[#This Row],[attribute_name]])</f>
        <v>FRADE-CAE-2340/2345 (LP/IP Compressor Trem 2)Temperatura - Mancal LOA do Eixo de Engrenagem LS (2)|Hi</v>
      </c>
      <c r="Q687" s="10">
        <v>80</v>
      </c>
      <c r="R687" s="83" t="s">
        <v>49</v>
      </c>
      <c r="S687">
        <v>1</v>
      </c>
      <c r="T687" s="52" t="s">
        <v>736</v>
      </c>
      <c r="U687" s="83"/>
      <c r="V687" t="str">
        <f t="shared" si="10"/>
        <v>subattribute</v>
      </c>
      <c r="W687" t="str">
        <f>TRIM(INDEX(_xlfn.TEXTSPLIT(Table326[[#This Row],[attribute_name PT (rascunho)]],"|"), 1,1))</f>
        <v>Temperatura - Mancal LOA do Eixo de Engrenagem LS (2)</v>
      </c>
      <c r="X687" t="str">
        <f>IFERROR(TRIM(INDEX(_xlfn.TEXTSPLIT(Table326[[#This Row],[attribute_name]],"|"), 1,2)), "")</f>
        <v>Hi</v>
      </c>
      <c r="Y687" t="b" cm="1">
        <f t="array" ref="Y687">IF(ISERROR(IF(Table326[[#This Row],[type]]="subattribute", VLOOKUP(Table326[[#This Row],[Template]]&amp;Table326[[#This Row],[parent_attribute]],_xlfn._xlws.FILTER(Table326[[#All],[concat]], Table326[[#All],[type]]="attribute"),1, FALSE), TRUE)), FALSE, TRUE)</f>
        <v>1</v>
      </c>
    </row>
    <row r="688" spans="1:25" ht="14.4" hidden="1" customHeight="1">
      <c r="A688" t="str">
        <f>Table326[[#This Row],[Template]]&amp;Table326[[#This Row],[parent_attribute]]</f>
        <v>Compressor Centrífugo BásicoTemperatura - Mancal LOA do Eixo de Engrenagem LS (2)</v>
      </c>
      <c r="B688" t="s">
        <v>2904</v>
      </c>
      <c r="C688" s="10" t="s">
        <v>2905</v>
      </c>
      <c r="D688" t="s">
        <v>2906</v>
      </c>
      <c r="E688" t="s">
        <v>2907</v>
      </c>
      <c r="F688" s="61" t="s">
        <v>2875</v>
      </c>
      <c r="I688" t="s">
        <v>1651</v>
      </c>
      <c r="J688" t="s">
        <v>664</v>
      </c>
      <c r="K688" t="str">
        <f>VLOOKUP(Table326[[#This Row],[attribute_name EN2]],'Tradução Atributos'!$A$1:$B$67,2,0)</f>
        <v>Temperatura - Mancal LOA do Eixo de Engrenagem LS (2)</v>
      </c>
      <c r="L688" t="s">
        <v>2928</v>
      </c>
      <c r="M688" t="s">
        <v>2930</v>
      </c>
      <c r="N688" t="s">
        <v>1035</v>
      </c>
      <c r="O688" t="s">
        <v>1035</v>
      </c>
      <c r="P688" t="str">
        <f>_xlfn.CONCAT(Table326[[#This Row],[Equipamento]],Table326[[#This Row],[attribute_name]])</f>
        <v>FRADE-CAE-2340/2345 (LP/IP Compressor Trem 2)Temperatura - Mancal LOA do Eixo de Engrenagem LS (2)|HiHi</v>
      </c>
      <c r="Q688" s="32">
        <v>85</v>
      </c>
      <c r="R688" s="10" t="s">
        <v>49</v>
      </c>
      <c r="S688">
        <v>1</v>
      </c>
      <c r="T688" s="33" t="s">
        <v>736</v>
      </c>
      <c r="U688" s="10"/>
      <c r="V688" t="str">
        <f t="shared" si="10"/>
        <v>subattribute</v>
      </c>
      <c r="W688" t="str">
        <f>TRIM(INDEX(_xlfn.TEXTSPLIT(Table326[[#This Row],[attribute_name PT (rascunho)]],"|"), 1,1))</f>
        <v>Temperatura - Mancal LOA do Eixo de Engrenagem LS (2)</v>
      </c>
      <c r="X688" t="str">
        <f>IFERROR(TRIM(INDEX(_xlfn.TEXTSPLIT(Table326[[#This Row],[attribute_name]],"|"), 1,2)), "")</f>
        <v>HiHi</v>
      </c>
      <c r="Y688" t="b" cm="1">
        <f t="array" ref="Y688">IF(ISERROR(IF(Table326[[#This Row],[type]]="subattribute", VLOOKUP(Table326[[#This Row],[Template]]&amp;Table326[[#This Row],[parent_attribute]],_xlfn._xlws.FILTER(Table326[[#All],[concat]], Table326[[#All],[type]]="attribute"),1, FALSE), TRUE)), FALSE, TRUE)</f>
        <v>1</v>
      </c>
    </row>
    <row r="689" spans="1:25" ht="14.4" hidden="1" customHeight="1">
      <c r="A689" t="str">
        <f>Table326[[#This Row],[Template]]&amp;Table326[[#This Row],[parent_attribute]]</f>
        <v>Compressor Centrífugo BásicoTemperatura - Mancal LOA do Eixo de Engrenagem LS (2)</v>
      </c>
      <c r="B689" t="s">
        <v>2904</v>
      </c>
      <c r="C689" s="10" t="s">
        <v>2905</v>
      </c>
      <c r="D689" t="s">
        <v>2906</v>
      </c>
      <c r="E689" t="s">
        <v>2907</v>
      </c>
      <c r="F689" s="61" t="s">
        <v>2875</v>
      </c>
      <c r="I689" t="s">
        <v>1652</v>
      </c>
      <c r="J689" t="s">
        <v>664</v>
      </c>
      <c r="K689" t="str">
        <f>VLOOKUP(Table326[[#This Row],[attribute_name EN2]],'Tradução Atributos'!$A$1:$B$67,2,0)</f>
        <v>Temperatura - Mancal LOA do Eixo de Engrenagem LS (2)</v>
      </c>
      <c r="L689" t="s">
        <v>2928</v>
      </c>
      <c r="M689" t="s">
        <v>2934</v>
      </c>
      <c r="N689" t="s">
        <v>1037</v>
      </c>
      <c r="O689" t="s">
        <v>3091</v>
      </c>
      <c r="P689" t="str">
        <f>_xlfn.CONCAT(Table326[[#This Row],[Equipamento]],Table326[[#This Row],[attribute_name]])</f>
        <v>FRADE-CAE-2340/2345 (LP/IP Compressor Trem 2)Temperatura - Mancal LOA do Eixo de Engrenagem LS (2)|Pre-alarm Hi</v>
      </c>
      <c r="Q689" s="33">
        <v>78</v>
      </c>
      <c r="R689" s="83" t="s">
        <v>49</v>
      </c>
      <c r="S689">
        <v>1</v>
      </c>
      <c r="T689" s="52" t="s">
        <v>736</v>
      </c>
      <c r="U689" s="83"/>
      <c r="V689" t="str">
        <f t="shared" si="10"/>
        <v>subattribute</v>
      </c>
      <c r="W689" t="str">
        <f>TRIM(INDEX(_xlfn.TEXTSPLIT(Table326[[#This Row],[attribute_name PT (rascunho)]],"|"), 1,1))</f>
        <v>Temperatura - Mancal LOA do Eixo de Engrenagem LS (2)</v>
      </c>
      <c r="X689" t="str">
        <f>IFERROR(TRIM(INDEX(_xlfn.TEXTSPLIT(Table326[[#This Row],[attribute_name]],"|"), 1,2)), "")</f>
        <v>Pre-alarm Hi</v>
      </c>
      <c r="Y689" t="b" cm="1">
        <f t="array" ref="Y689">IF(ISERROR(IF(Table326[[#This Row],[type]]="subattribute", VLOOKUP(Table326[[#This Row],[Template]]&amp;Table326[[#This Row],[parent_attribute]],_xlfn._xlws.FILTER(Table326[[#All],[concat]], Table326[[#All],[type]]="attribute"),1, FALSE), TRUE)), FALSE, TRUE)</f>
        <v>1</v>
      </c>
    </row>
    <row r="690" spans="1:25" ht="14.4" hidden="1" customHeight="1">
      <c r="A690" t="str">
        <f>Table326[[#This Row],[Template]]&amp;Table326[[#This Row],[parent_attribute]]</f>
        <v>Compressor Centrífugo BásicoTemperatura - Selo a Gás Seco do Compressor</v>
      </c>
      <c r="B690" t="s">
        <v>2904</v>
      </c>
      <c r="C690" s="10" t="s">
        <v>2905</v>
      </c>
      <c r="D690" t="s">
        <v>2906</v>
      </c>
      <c r="E690" t="s">
        <v>2907</v>
      </c>
      <c r="F690" s="61" t="s">
        <v>2875</v>
      </c>
      <c r="I690" t="s">
        <v>1816</v>
      </c>
      <c r="J690" t="s">
        <v>1816</v>
      </c>
      <c r="K690" t="str">
        <f>VLOOKUP(Table326[[#This Row],[attribute_name EN2]],'Tradução Atributos'!$A$1:$B$67,2,0)</f>
        <v>Temperatura - Selo a Gás Seco do Compressor</v>
      </c>
      <c r="N690" t="s">
        <v>3092</v>
      </c>
      <c r="O690" t="s">
        <v>3092</v>
      </c>
      <c r="P690" t="str">
        <f>_xlfn.CONCAT(Table326[[#This Row],[Equipamento]],Table326[[#This Row],[attribute_name]])</f>
        <v>FRADE-CAE-2340/2345 (LP/IP Compressor Trem 2)Temperatura - Selo a Gás Seco do Compressor</v>
      </c>
      <c r="Q690" s="33" t="s">
        <v>3270</v>
      </c>
      <c r="R690" s="10" t="s">
        <v>49</v>
      </c>
      <c r="S690">
        <v>1</v>
      </c>
      <c r="T690" s="33" t="s">
        <v>451</v>
      </c>
      <c r="U690" s="10" t="s">
        <v>452</v>
      </c>
      <c r="V690" t="str">
        <f t="shared" si="10"/>
        <v>attribute</v>
      </c>
      <c r="W690" t="str">
        <f>TRIM(INDEX(_xlfn.TEXTSPLIT(Table326[[#This Row],[attribute_name PT (rascunho)]],"|"), 1,1))</f>
        <v>Temperatura - Selo a Gás Seco do Compressor</v>
      </c>
      <c r="X690" t="str">
        <f>IFERROR(TRIM(INDEX(_xlfn.TEXTSPLIT(Table326[[#This Row],[attribute_name]],"|"), 1,2)), "")</f>
        <v/>
      </c>
      <c r="Y690" t="b" cm="1">
        <f t="array" ref="Y690">IF(ISERROR(IF(Table326[[#This Row],[type]]="subattribute", VLOOKUP(Table326[[#This Row],[Template]]&amp;Table326[[#This Row],[parent_attribute]],_xlfn._xlws.FILTER(Table326[[#All],[concat]], Table326[[#All],[type]]="attribute"),1, FALSE), TRUE)), FALSE, TRUE)</f>
        <v>1</v>
      </c>
    </row>
    <row r="691" spans="1:25" ht="14.4" hidden="1" customHeight="1">
      <c r="A691" t="str">
        <f>Table326[[#This Row],[Template]]&amp;Table326[[#This Row],[parent_attribute]]</f>
        <v>Compressor Centrífugo BásicoTemperatura - Selo a Gás Seco do Compressor</v>
      </c>
      <c r="B691" t="s">
        <v>2904</v>
      </c>
      <c r="C691" s="10" t="s">
        <v>2905</v>
      </c>
      <c r="D691" t="s">
        <v>2906</v>
      </c>
      <c r="E691" t="s">
        <v>2907</v>
      </c>
      <c r="F691" s="61" t="s">
        <v>2875</v>
      </c>
      <c r="I691" t="s">
        <v>1818</v>
      </c>
      <c r="J691" t="s">
        <v>1816</v>
      </c>
      <c r="K691" t="str">
        <f>VLOOKUP(Table326[[#This Row],[attribute_name EN2]],'Tradução Atributos'!$A$1:$B$67,2,0)</f>
        <v>Temperatura - Selo a Gás Seco do Compressor</v>
      </c>
      <c r="L691" t="s">
        <v>2928</v>
      </c>
      <c r="M691" t="s">
        <v>2929</v>
      </c>
      <c r="N691" t="s">
        <v>1126</v>
      </c>
      <c r="O691" t="s">
        <v>1126</v>
      </c>
      <c r="P691" t="str">
        <f>_xlfn.CONCAT(Table326[[#This Row],[Equipamento]],Table326[[#This Row],[attribute_name]])</f>
        <v>FRADE-CAE-2340/2345 (LP/IP Compressor Trem 2)Temperatura - Selo a Gás Seco do Compressor|Hi</v>
      </c>
      <c r="Q691" s="10">
        <v>140</v>
      </c>
      <c r="R691" s="83" t="s">
        <v>49</v>
      </c>
      <c r="S691">
        <v>1</v>
      </c>
      <c r="T691" s="52" t="s">
        <v>736</v>
      </c>
      <c r="U691" s="83"/>
      <c r="V691" t="str">
        <f t="shared" si="10"/>
        <v>subattribute</v>
      </c>
      <c r="W691" t="str">
        <f>TRIM(INDEX(_xlfn.TEXTSPLIT(Table326[[#This Row],[attribute_name PT (rascunho)]],"|"), 1,1))</f>
        <v>Temperatura - Selo a Gás Seco do Compressor</v>
      </c>
      <c r="X691" t="str">
        <f>IFERROR(TRIM(INDEX(_xlfn.TEXTSPLIT(Table326[[#This Row],[attribute_name]],"|"), 1,2)), "")</f>
        <v>Hi</v>
      </c>
      <c r="Y691" t="b" cm="1">
        <f t="array" ref="Y691">IF(ISERROR(IF(Table326[[#This Row],[type]]="subattribute", VLOOKUP(Table326[[#This Row],[Template]]&amp;Table326[[#This Row],[parent_attribute]],_xlfn._xlws.FILTER(Table326[[#All],[concat]], Table326[[#All],[type]]="attribute"),1, FALSE), TRUE)), FALSE, TRUE)</f>
        <v>1</v>
      </c>
    </row>
    <row r="692" spans="1:25" ht="14.4" hidden="1" customHeight="1">
      <c r="A692" t="str">
        <f>Table326[[#This Row],[Template]]&amp;Table326[[#This Row],[parent_attribute]]</f>
        <v>Compressor Centrífugo BásicoTemperatura - Selo a Gás Seco do Compressor</v>
      </c>
      <c r="B692" t="s">
        <v>2904</v>
      </c>
      <c r="C692" s="10" t="s">
        <v>2905</v>
      </c>
      <c r="D692" t="s">
        <v>2906</v>
      </c>
      <c r="E692" t="s">
        <v>2907</v>
      </c>
      <c r="F692" s="61" t="s">
        <v>2875</v>
      </c>
      <c r="I692" t="s">
        <v>1819</v>
      </c>
      <c r="J692" t="s">
        <v>1816</v>
      </c>
      <c r="K692" t="str">
        <f>VLOOKUP(Table326[[#This Row],[attribute_name EN2]],'Tradução Atributos'!$A$1:$B$67,2,0)</f>
        <v>Temperatura - Selo a Gás Seco do Compressor</v>
      </c>
      <c r="L692" t="s">
        <v>2928</v>
      </c>
      <c r="M692" t="s">
        <v>2930</v>
      </c>
      <c r="N692" t="s">
        <v>1128</v>
      </c>
      <c r="O692" t="s">
        <v>1128</v>
      </c>
      <c r="P692" t="str">
        <f>_xlfn.CONCAT(Table326[[#This Row],[Equipamento]],Table326[[#This Row],[attribute_name]])</f>
        <v>FRADE-CAE-2340/2345 (LP/IP Compressor Trem 2)Temperatura - Selo a Gás Seco do Compressor|HiHi</v>
      </c>
      <c r="Q692" s="33">
        <v>155</v>
      </c>
      <c r="R692" s="10" t="s">
        <v>49</v>
      </c>
      <c r="S692">
        <v>1</v>
      </c>
      <c r="T692" s="33" t="s">
        <v>736</v>
      </c>
      <c r="U692" s="10"/>
      <c r="V692" t="str">
        <f t="shared" si="10"/>
        <v>subattribute</v>
      </c>
      <c r="W692" t="str">
        <f>TRIM(INDEX(_xlfn.TEXTSPLIT(Table326[[#This Row],[attribute_name PT (rascunho)]],"|"), 1,1))</f>
        <v>Temperatura - Selo a Gás Seco do Compressor</v>
      </c>
      <c r="X692" t="str">
        <f>IFERROR(TRIM(INDEX(_xlfn.TEXTSPLIT(Table326[[#This Row],[attribute_name]],"|"), 1,2)), "")</f>
        <v>HiHi</v>
      </c>
      <c r="Y692" t="b" cm="1">
        <f t="array" ref="Y692">IF(ISERROR(IF(Table326[[#This Row],[type]]="subattribute", VLOOKUP(Table326[[#This Row],[Template]]&amp;Table326[[#This Row],[parent_attribute]],_xlfn._xlws.FILTER(Table326[[#All],[concat]], Table326[[#All],[type]]="attribute"),1, FALSE), TRUE)), FALSE, TRUE)</f>
        <v>1</v>
      </c>
    </row>
    <row r="693" spans="1:25" ht="14.4" hidden="1" customHeight="1">
      <c r="A693" t="str">
        <f>Table326[[#This Row],[Template]]&amp;Table326[[#This Row],[parent_attribute]]</f>
        <v>Compressor Centrífugo BásicoTemperatura - Selo a Gás Seco do Compressor</v>
      </c>
      <c r="B693" t="s">
        <v>2904</v>
      </c>
      <c r="C693" s="10" t="s">
        <v>2905</v>
      </c>
      <c r="D693" t="s">
        <v>2906</v>
      </c>
      <c r="E693" t="s">
        <v>2907</v>
      </c>
      <c r="F693" s="61" t="s">
        <v>2875</v>
      </c>
      <c r="I693" t="s">
        <v>1820</v>
      </c>
      <c r="J693" t="s">
        <v>1816</v>
      </c>
      <c r="K693" t="str">
        <f>VLOOKUP(Table326[[#This Row],[attribute_name EN2]],'Tradução Atributos'!$A$1:$B$67,2,0)</f>
        <v>Temperatura - Selo a Gás Seco do Compressor</v>
      </c>
      <c r="L693" t="s">
        <v>2928</v>
      </c>
      <c r="M693" t="s">
        <v>2931</v>
      </c>
      <c r="N693" t="s">
        <v>1130</v>
      </c>
      <c r="O693" t="s">
        <v>1130</v>
      </c>
      <c r="P693" t="str">
        <f>_xlfn.CONCAT(Table326[[#This Row],[Equipamento]],Table326[[#This Row],[attribute_name]])</f>
        <v>FRADE-CAE-2340/2345 (LP/IP Compressor Trem 2)Temperatura - Selo a Gás Seco do Compressor|Lo</v>
      </c>
      <c r="Q693" s="10">
        <v>55</v>
      </c>
      <c r="R693" s="83" t="s">
        <v>49</v>
      </c>
      <c r="S693">
        <v>1</v>
      </c>
      <c r="T693" s="52" t="s">
        <v>736</v>
      </c>
      <c r="U693" s="83"/>
      <c r="V693" t="str">
        <f t="shared" si="10"/>
        <v>subattribute</v>
      </c>
      <c r="W693" t="str">
        <f>TRIM(INDEX(_xlfn.TEXTSPLIT(Table326[[#This Row],[attribute_name PT (rascunho)]],"|"), 1,1))</f>
        <v>Temperatura - Selo a Gás Seco do Compressor</v>
      </c>
      <c r="X693" t="str">
        <f>IFERROR(TRIM(INDEX(_xlfn.TEXTSPLIT(Table326[[#This Row],[attribute_name]],"|"), 1,2)), "")</f>
        <v>Lo</v>
      </c>
      <c r="Y693" t="b" cm="1">
        <f t="array" ref="Y693">IF(ISERROR(IF(Table326[[#This Row],[type]]="subattribute", VLOOKUP(Table326[[#This Row],[Template]]&amp;Table326[[#This Row],[parent_attribute]],_xlfn._xlws.FILTER(Table326[[#All],[concat]], Table326[[#All],[type]]="attribute"),1, FALSE), TRUE)), FALSE, TRUE)</f>
        <v>1</v>
      </c>
    </row>
    <row r="694" spans="1:25" ht="14.4" hidden="1" customHeight="1">
      <c r="A694" t="str">
        <f>Table326[[#This Row],[Template]]&amp;Table326[[#This Row],[parent_attribute]]</f>
        <v>Compressor Centrífugo BásicoTemperatura - Selo a Gás Seco do Compressor</v>
      </c>
      <c r="B694" t="s">
        <v>2904</v>
      </c>
      <c r="C694" s="10" t="s">
        <v>2905</v>
      </c>
      <c r="D694" t="s">
        <v>2906</v>
      </c>
      <c r="E694" t="s">
        <v>2907</v>
      </c>
      <c r="F694" s="61" t="s">
        <v>2875</v>
      </c>
      <c r="I694" t="s">
        <v>1821</v>
      </c>
      <c r="J694" t="s">
        <v>1816</v>
      </c>
      <c r="K694" t="str">
        <f>VLOOKUP(Table326[[#This Row],[attribute_name EN2]],'Tradução Atributos'!$A$1:$B$67,2,0)</f>
        <v>Temperatura - Selo a Gás Seco do Compressor</v>
      </c>
      <c r="L694" t="s">
        <v>2928</v>
      </c>
      <c r="M694" t="s">
        <v>2932</v>
      </c>
      <c r="N694" t="s">
        <v>3093</v>
      </c>
      <c r="O694" t="s">
        <v>3093</v>
      </c>
      <c r="P694" t="str">
        <f>_xlfn.CONCAT(Table326[[#This Row],[Equipamento]],Table326[[#This Row],[attribute_name]])</f>
        <v>FRADE-CAE-2340/2345 (LP/IP Compressor Trem 2)Temperatura - Selo a Gás Seco do Compressor|LoLo</v>
      </c>
      <c r="Q694" s="10">
        <v>45</v>
      </c>
      <c r="R694" s="10" t="s">
        <v>49</v>
      </c>
      <c r="S694">
        <v>1</v>
      </c>
      <c r="T694" s="33" t="s">
        <v>736</v>
      </c>
      <c r="U694" s="10"/>
      <c r="V694" t="str">
        <f t="shared" si="10"/>
        <v>subattribute</v>
      </c>
      <c r="W694" t="str">
        <f>TRIM(INDEX(_xlfn.TEXTSPLIT(Table326[[#This Row],[attribute_name PT (rascunho)]],"|"), 1,1))</f>
        <v>Temperatura - Selo a Gás Seco do Compressor</v>
      </c>
      <c r="X694" t="str">
        <f>IFERROR(TRIM(INDEX(_xlfn.TEXTSPLIT(Table326[[#This Row],[attribute_name]],"|"), 1,2)), "")</f>
        <v>LoLo</v>
      </c>
      <c r="Y694" t="b" cm="1">
        <f t="array" ref="Y694">IF(ISERROR(IF(Table326[[#This Row],[type]]="subattribute", VLOOKUP(Table326[[#This Row],[Template]]&amp;Table326[[#This Row],[parent_attribute]],_xlfn._xlws.FILTER(Table326[[#All],[concat]], Table326[[#All],[type]]="attribute"),1, FALSE), TRUE)), FALSE, TRUE)</f>
        <v>1</v>
      </c>
    </row>
    <row r="695" spans="1:25" ht="14.4" hidden="1" customHeight="1">
      <c r="A695" t="str">
        <f>Table326[[#This Row],[Template]]&amp;Table326[[#This Row],[parent_attribute]]</f>
        <v>Compressor Centrífugo BásicoTemperatura - Selo a Gás Seco do Compressor</v>
      </c>
      <c r="B695" t="s">
        <v>2904</v>
      </c>
      <c r="C695" s="10" t="s">
        <v>2905</v>
      </c>
      <c r="D695" t="s">
        <v>2906</v>
      </c>
      <c r="E695" t="s">
        <v>2907</v>
      </c>
      <c r="F695" s="61" t="s">
        <v>2875</v>
      </c>
      <c r="I695" t="s">
        <v>1822</v>
      </c>
      <c r="J695" t="s">
        <v>1816</v>
      </c>
      <c r="K695" t="str">
        <f>VLOOKUP(Table326[[#This Row],[attribute_name EN2]],'Tradução Atributos'!$A$1:$B$67,2,0)</f>
        <v>Temperatura - Selo a Gás Seco do Compressor</v>
      </c>
      <c r="L695" t="s">
        <v>2928</v>
      </c>
      <c r="M695" t="s">
        <v>2934</v>
      </c>
      <c r="N695" t="s">
        <v>1132</v>
      </c>
      <c r="O695" t="s">
        <v>3094</v>
      </c>
      <c r="P695" t="str">
        <f>_xlfn.CONCAT(Table326[[#This Row],[Equipamento]],Table326[[#This Row],[attribute_name]])</f>
        <v>FRADE-CAE-2340/2345 (LP/IP Compressor Trem 2)Temperatura - Selo a Gás Seco do Compressor|Pre-alarm Hi</v>
      </c>
      <c r="Q695" s="10">
        <v>126</v>
      </c>
      <c r="R695" s="83" t="s">
        <v>49</v>
      </c>
      <c r="S695">
        <v>1</v>
      </c>
      <c r="T695" s="52" t="s">
        <v>736</v>
      </c>
      <c r="U695" s="83"/>
      <c r="V695" t="str">
        <f t="shared" si="10"/>
        <v>subattribute</v>
      </c>
      <c r="W695" t="str">
        <f>TRIM(INDEX(_xlfn.TEXTSPLIT(Table326[[#This Row],[attribute_name PT (rascunho)]],"|"), 1,1))</f>
        <v>Temperatura - Selo a Gás Seco do Compressor</v>
      </c>
      <c r="X695" t="str">
        <f>IFERROR(TRIM(INDEX(_xlfn.TEXTSPLIT(Table326[[#This Row],[attribute_name]],"|"), 1,2)), "")</f>
        <v>Pre-alarm Hi</v>
      </c>
      <c r="Y695" t="b" cm="1">
        <f t="array" ref="Y695">IF(ISERROR(IF(Table326[[#This Row],[type]]="subattribute", VLOOKUP(Table326[[#This Row],[Template]]&amp;Table326[[#This Row],[parent_attribute]],_xlfn._xlws.FILTER(Table326[[#All],[concat]], Table326[[#All],[type]]="attribute"),1, FALSE), TRUE)), FALSE, TRUE)</f>
        <v>1</v>
      </c>
    </row>
    <row r="696" spans="1:25" ht="14.4" hidden="1" customHeight="1">
      <c r="A696" t="str">
        <f>Table326[[#This Row],[Template]]&amp;Table326[[#This Row],[parent_attribute]]</f>
        <v>Compressor Centrífugo BásicoTemperatura - Selo a Gás Seco do Compressor</v>
      </c>
      <c r="B696" t="s">
        <v>2904</v>
      </c>
      <c r="C696" s="10" t="s">
        <v>2905</v>
      </c>
      <c r="D696" t="s">
        <v>2906</v>
      </c>
      <c r="E696" t="s">
        <v>2907</v>
      </c>
      <c r="F696" s="61" t="s">
        <v>2875</v>
      </c>
      <c r="I696" t="s">
        <v>1823</v>
      </c>
      <c r="J696" t="s">
        <v>1816</v>
      </c>
      <c r="K696" t="str">
        <f>VLOOKUP(Table326[[#This Row],[attribute_name EN2]],'Tradução Atributos'!$A$1:$B$67,2,0)</f>
        <v>Temperatura - Selo a Gás Seco do Compressor</v>
      </c>
      <c r="L696" t="s">
        <v>2928</v>
      </c>
      <c r="M696" t="s">
        <v>2936</v>
      </c>
      <c r="N696" t="s">
        <v>3095</v>
      </c>
      <c r="O696" t="s">
        <v>3096</v>
      </c>
      <c r="P696" t="str">
        <f>_xlfn.CONCAT(Table326[[#This Row],[Equipamento]],Table326[[#This Row],[attribute_name]])</f>
        <v>FRADE-CAE-2340/2345 (LP/IP Compressor Trem 2)Temperatura - Selo a Gás Seco do Compressor|Pre-alarm Lo</v>
      </c>
      <c r="Q696" s="10">
        <v>60</v>
      </c>
      <c r="R696" s="10" t="s">
        <v>49</v>
      </c>
      <c r="S696">
        <v>1</v>
      </c>
      <c r="T696" s="33" t="s">
        <v>736</v>
      </c>
      <c r="U696" s="10"/>
      <c r="V696" t="str">
        <f t="shared" si="10"/>
        <v>subattribute</v>
      </c>
      <c r="W696" t="str">
        <f>TRIM(INDEX(_xlfn.TEXTSPLIT(Table326[[#This Row],[attribute_name PT (rascunho)]],"|"), 1,1))</f>
        <v>Temperatura - Selo a Gás Seco do Compressor</v>
      </c>
      <c r="X696" t="str">
        <f>IFERROR(TRIM(INDEX(_xlfn.TEXTSPLIT(Table326[[#This Row],[attribute_name]],"|"), 1,2)), "")</f>
        <v>Pre-alarm Lo</v>
      </c>
      <c r="Y696" t="b" cm="1">
        <f t="array" ref="Y696">IF(ISERROR(IF(Table326[[#This Row],[type]]="subattribute", VLOOKUP(Table326[[#This Row],[Template]]&amp;Table326[[#This Row],[parent_attribute]],_xlfn._xlws.FILTER(Table326[[#All],[concat]], Table326[[#All],[type]]="attribute"),1, FALSE), TRUE)), FALSE, TRUE)</f>
        <v>1</v>
      </c>
    </row>
    <row r="697" spans="1:25" ht="14.4" hidden="1" customHeight="1">
      <c r="A697" t="str">
        <f>Table326[[#This Row],[Template]]&amp;Table326[[#This Row],[parent_attribute]]</f>
        <v>Compressor Centrífugo BásicoTemperatura - Sucção</v>
      </c>
      <c r="B697" t="s">
        <v>2904</v>
      </c>
      <c r="C697" s="10" t="s">
        <v>2905</v>
      </c>
      <c r="D697" t="s">
        <v>2906</v>
      </c>
      <c r="E697" t="s">
        <v>2907</v>
      </c>
      <c r="F697" s="33" t="s">
        <v>2875</v>
      </c>
      <c r="I697" s="10" t="s">
        <v>3271</v>
      </c>
      <c r="N697" t="s">
        <v>3098</v>
      </c>
      <c r="O697" s="10" t="s">
        <v>3098</v>
      </c>
      <c r="P697" t="str">
        <f>_xlfn.CONCAT(Table326[[#This Row],[Equipamento]],Table326[[#This Row],[attribute_name]])</f>
        <v xml:space="preserve">FRADE-CAE-2340/2345 (LP/IP Compressor Trem 2)Temperatura - Sucção </v>
      </c>
      <c r="Q697" s="10" t="s">
        <v>3272</v>
      </c>
      <c r="R697" t="s">
        <v>49</v>
      </c>
      <c r="S697">
        <v>1</v>
      </c>
      <c r="T697" s="33" t="s">
        <v>530</v>
      </c>
      <c r="U697" s="10" t="s">
        <v>531</v>
      </c>
      <c r="V697" t="str">
        <f t="shared" si="10"/>
        <v>attribute</v>
      </c>
      <c r="W697" t="str">
        <f>TRIM(INDEX(_xlfn.TEXTSPLIT(Table326[[#This Row],[attribute_name PT (rascunho)]],"|"), 1,1))</f>
        <v>Temperatura - Sucção</v>
      </c>
      <c r="X697" t="str">
        <f>IFERROR(TRIM(INDEX(_xlfn.TEXTSPLIT(Table326[[#This Row],[attribute_name]],"|"), 1,2)), "")</f>
        <v/>
      </c>
      <c r="Y697" t="b" cm="1">
        <f t="array" ref="Y697">IF(ISERROR(IF(Table326[[#This Row],[type]]="subattribute", VLOOKUP(Table326[[#This Row],[Template]]&amp;Table326[[#This Row],[parent_attribute]],_xlfn._xlws.FILTER(Table326[[#All],[concat]], Table326[[#All],[type]]="attribute"),1, FALSE), TRUE)), FALSE, TRUE)</f>
        <v>1</v>
      </c>
    </row>
    <row r="698" spans="1:25" ht="14.4" hidden="1" customHeight="1">
      <c r="A698" t="str">
        <f>Table326[[#This Row],[Template]]&amp;Table326[[#This Row],[parent_attribute]]</f>
        <v>Compressor Centrífugo BásicoTemperatura - Sucção (2)</v>
      </c>
      <c r="B698" t="s">
        <v>2904</v>
      </c>
      <c r="C698" s="10" t="s">
        <v>2905</v>
      </c>
      <c r="D698" t="s">
        <v>2906</v>
      </c>
      <c r="E698" t="s">
        <v>2907</v>
      </c>
      <c r="F698" s="33" t="s">
        <v>2875</v>
      </c>
      <c r="I698" s="10" t="s">
        <v>3100</v>
      </c>
      <c r="N698" t="s">
        <v>3101</v>
      </c>
      <c r="O698" s="10" t="s">
        <v>3101</v>
      </c>
      <c r="P698" t="str">
        <f>_xlfn.CONCAT(Table326[[#This Row],[Equipamento]],Table326[[#This Row],[attribute_name]])</f>
        <v>FRADE-CAE-2340/2345 (LP/IP Compressor Trem 2)Temperatura - Sucção (2)</v>
      </c>
      <c r="Q698" s="10" t="s">
        <v>3273</v>
      </c>
      <c r="R698" t="s">
        <v>49</v>
      </c>
      <c r="S698">
        <v>1</v>
      </c>
      <c r="T698" s="33" t="s">
        <v>530</v>
      </c>
      <c r="U698" s="10" t="s">
        <v>531</v>
      </c>
      <c r="V698" t="str">
        <f t="shared" si="10"/>
        <v>attribute</v>
      </c>
      <c r="W698" t="str">
        <f>TRIM(INDEX(_xlfn.TEXTSPLIT(Table326[[#This Row],[attribute_name PT (rascunho)]],"|"), 1,1))</f>
        <v>Temperatura - Sucção (2)</v>
      </c>
      <c r="X698" t="str">
        <f>IFERROR(TRIM(INDEX(_xlfn.TEXTSPLIT(Table326[[#This Row],[attribute_name]],"|"), 1,2)), "")</f>
        <v/>
      </c>
      <c r="Y698" t="b" cm="1">
        <f t="array" ref="Y698">IF(ISERROR(IF(Table326[[#This Row],[type]]="subattribute", VLOOKUP(Table326[[#This Row],[Template]]&amp;Table326[[#This Row],[parent_attribute]],_xlfn._xlws.FILTER(Table326[[#All],[concat]], Table326[[#All],[type]]="attribute"),1, FALSE), TRUE)), FALSE, TRUE)</f>
        <v>1</v>
      </c>
    </row>
    <row r="699" spans="1:25" ht="14.4" hidden="1" customHeight="1">
      <c r="A699" t="str">
        <f>Table326[[#This Row],[Template]]&amp;Table326[[#This Row],[parent_attribute]]</f>
        <v>Compressor Centrífugo BásicoTemperatura - Sucção (2)</v>
      </c>
      <c r="B699" t="s">
        <v>2904</v>
      </c>
      <c r="C699" s="10" t="s">
        <v>2905</v>
      </c>
      <c r="D699" t="s">
        <v>2906</v>
      </c>
      <c r="E699" t="s">
        <v>2907</v>
      </c>
      <c r="F699" s="33" t="s">
        <v>2875</v>
      </c>
      <c r="I699" s="79" t="s">
        <v>3103</v>
      </c>
      <c r="N699" t="s">
        <v>3104</v>
      </c>
      <c r="O699" s="10" t="s">
        <v>3104</v>
      </c>
      <c r="P699" t="str">
        <f>_xlfn.CONCAT(Table326[[#This Row],[Equipamento]],Table326[[#This Row],[attribute_name]])</f>
        <v>FRADE-CAE-2340/2345 (LP/IP Compressor Trem 2)Temperatura - Sucção (2)|Hi</v>
      </c>
      <c r="Q699" s="10"/>
      <c r="R699" t="s">
        <v>49</v>
      </c>
      <c r="S699">
        <v>1</v>
      </c>
      <c r="T699" s="33" t="s">
        <v>530</v>
      </c>
      <c r="U699" s="10" t="s">
        <v>531</v>
      </c>
      <c r="V699" t="str">
        <f t="shared" si="10"/>
        <v>subattribute</v>
      </c>
      <c r="W699" t="str">
        <f>TRIM(INDEX(_xlfn.TEXTSPLIT(Table326[[#This Row],[attribute_name PT (rascunho)]],"|"), 1,1))</f>
        <v>Temperatura - Sucção (2)</v>
      </c>
      <c r="X699" t="str">
        <f>IFERROR(TRIM(INDEX(_xlfn.TEXTSPLIT(Table326[[#This Row],[attribute_name]],"|"), 1,2)), "")</f>
        <v>Hi</v>
      </c>
      <c r="Y699" t="b" cm="1">
        <f t="array" ref="Y699">IF(ISERROR(IF(Table326[[#This Row],[type]]="subattribute", VLOOKUP(Table326[[#This Row],[Template]]&amp;Table326[[#This Row],[parent_attribute]],_xlfn._xlws.FILTER(Table326[[#All],[concat]], Table326[[#All],[type]]="attribute"),1, FALSE), TRUE)), FALSE, TRUE)</f>
        <v>1</v>
      </c>
    </row>
    <row r="700" spans="1:25" ht="14.4" hidden="1" customHeight="1">
      <c r="A700" t="str">
        <f>Table326[[#This Row],[Template]]&amp;Table326[[#This Row],[parent_attribute]]</f>
        <v>Compressor Centrífugo BásicoTemperatura - Sucção (2)</v>
      </c>
      <c r="B700" t="s">
        <v>2904</v>
      </c>
      <c r="C700" s="10" t="s">
        <v>2905</v>
      </c>
      <c r="D700" t="s">
        <v>2906</v>
      </c>
      <c r="E700" t="s">
        <v>2907</v>
      </c>
      <c r="F700" s="33" t="s">
        <v>2875</v>
      </c>
      <c r="I700" s="10" t="s">
        <v>3105</v>
      </c>
      <c r="N700" t="s">
        <v>3106</v>
      </c>
      <c r="O700" s="10" t="s">
        <v>3106</v>
      </c>
      <c r="P700" t="str">
        <f>_xlfn.CONCAT(Table326[[#This Row],[Equipamento]],Table326[[#This Row],[attribute_name]])</f>
        <v>FRADE-CAE-2340/2345 (LP/IP Compressor Trem 2)Temperatura - Sucção (2)|HiHi</v>
      </c>
      <c r="Q700" s="10"/>
      <c r="R700" t="s">
        <v>49</v>
      </c>
      <c r="S700">
        <v>1</v>
      </c>
      <c r="T700" s="33" t="s">
        <v>530</v>
      </c>
      <c r="U700" s="10" t="s">
        <v>531</v>
      </c>
      <c r="V700" t="str">
        <f t="shared" si="10"/>
        <v>subattribute</v>
      </c>
      <c r="W700" t="str">
        <f>TRIM(INDEX(_xlfn.TEXTSPLIT(Table326[[#This Row],[attribute_name PT (rascunho)]],"|"), 1,1))</f>
        <v>Temperatura - Sucção (2)</v>
      </c>
      <c r="X700" t="str">
        <f>IFERROR(TRIM(INDEX(_xlfn.TEXTSPLIT(Table326[[#This Row],[attribute_name]],"|"), 1,2)), "")</f>
        <v>HiHi</v>
      </c>
      <c r="Y700" t="b" cm="1">
        <f t="array" ref="Y700">IF(ISERROR(IF(Table326[[#This Row],[type]]="subattribute", VLOOKUP(Table326[[#This Row],[Template]]&amp;Table326[[#This Row],[parent_attribute]],_xlfn._xlws.FILTER(Table326[[#All],[concat]], Table326[[#All],[type]]="attribute"),1, FALSE), TRUE)), FALSE, TRUE)</f>
        <v>1</v>
      </c>
    </row>
    <row r="701" spans="1:25" ht="14.4" hidden="1" customHeight="1">
      <c r="A701" t="str">
        <f>Table326[[#This Row],[Template]]&amp;Table326[[#This Row],[parent_attribute]]</f>
        <v>Compressor Centrífugo BásicoTemperatura - Sucção</v>
      </c>
      <c r="B701" t="s">
        <v>2904</v>
      </c>
      <c r="C701" s="10" t="s">
        <v>2905</v>
      </c>
      <c r="D701" t="s">
        <v>2906</v>
      </c>
      <c r="E701" t="s">
        <v>2907</v>
      </c>
      <c r="F701" s="33" t="s">
        <v>2875</v>
      </c>
      <c r="I701" s="79" t="s">
        <v>3274</v>
      </c>
      <c r="N701" t="s">
        <v>3108</v>
      </c>
      <c r="O701" s="10" t="s">
        <v>3108</v>
      </c>
      <c r="P701" t="str">
        <f>_xlfn.CONCAT(Table326[[#This Row],[Equipamento]],Table326[[#This Row],[attribute_name]])</f>
        <v>FRADE-CAE-2340/2345 (LP/IP Compressor Trem 2)Temperatura - Sucção |Hi</v>
      </c>
      <c r="Q701" s="10"/>
      <c r="R701" t="s">
        <v>49</v>
      </c>
      <c r="S701">
        <v>1</v>
      </c>
      <c r="T701" s="33" t="s">
        <v>530</v>
      </c>
      <c r="U701" s="10" t="s">
        <v>531</v>
      </c>
      <c r="V701" t="str">
        <f t="shared" si="10"/>
        <v>subattribute</v>
      </c>
      <c r="W701" t="str">
        <f>TRIM(INDEX(_xlfn.TEXTSPLIT(Table326[[#This Row],[attribute_name PT (rascunho)]],"|"), 1,1))</f>
        <v>Temperatura - Sucção</v>
      </c>
      <c r="X701" t="str">
        <f>IFERROR(TRIM(INDEX(_xlfn.TEXTSPLIT(Table326[[#This Row],[attribute_name]],"|"), 1,2)), "")</f>
        <v>Hi</v>
      </c>
      <c r="Y701" t="b" cm="1">
        <f t="array" ref="Y701">IF(ISERROR(IF(Table326[[#This Row],[type]]="subattribute", VLOOKUP(Table326[[#This Row],[Template]]&amp;Table326[[#This Row],[parent_attribute]],_xlfn._xlws.FILTER(Table326[[#All],[concat]], Table326[[#All],[type]]="attribute"),1, FALSE), TRUE)), FALSE, TRUE)</f>
        <v>1</v>
      </c>
    </row>
    <row r="702" spans="1:25" ht="14.4" hidden="1" customHeight="1">
      <c r="A702" t="str">
        <f>Table326[[#This Row],[Template]]&amp;Table326[[#This Row],[parent_attribute]]</f>
        <v>Compressor Centrífugo BásicoTemperatura - Sucção</v>
      </c>
      <c r="B702" t="s">
        <v>2904</v>
      </c>
      <c r="C702" s="10" t="s">
        <v>2905</v>
      </c>
      <c r="D702" t="s">
        <v>2906</v>
      </c>
      <c r="E702" t="s">
        <v>2907</v>
      </c>
      <c r="F702" s="33" t="s">
        <v>2875</v>
      </c>
      <c r="I702" s="10" t="s">
        <v>3275</v>
      </c>
      <c r="N702" t="s">
        <v>3110</v>
      </c>
      <c r="O702" s="10" t="s">
        <v>3110</v>
      </c>
      <c r="P702" t="str">
        <f>_xlfn.CONCAT(Table326[[#This Row],[Equipamento]],Table326[[#This Row],[attribute_name]])</f>
        <v>FRADE-CAE-2340/2345 (LP/IP Compressor Trem 2)Temperatura - Sucção |HiHi</v>
      </c>
      <c r="Q702" s="10"/>
      <c r="R702" t="s">
        <v>49</v>
      </c>
      <c r="S702">
        <v>1</v>
      </c>
      <c r="T702" s="33" t="s">
        <v>530</v>
      </c>
      <c r="U702" s="10" t="s">
        <v>531</v>
      </c>
      <c r="V702" t="str">
        <f t="shared" si="10"/>
        <v>subattribute</v>
      </c>
      <c r="W702" t="str">
        <f>TRIM(INDEX(_xlfn.TEXTSPLIT(Table326[[#This Row],[attribute_name PT (rascunho)]],"|"), 1,1))</f>
        <v>Temperatura - Sucção</v>
      </c>
      <c r="X702" t="str">
        <f>IFERROR(TRIM(INDEX(_xlfn.TEXTSPLIT(Table326[[#This Row],[attribute_name]],"|"), 1,2)), "")</f>
        <v>HiHi</v>
      </c>
      <c r="Y702" t="b" cm="1">
        <f t="array" ref="Y702">IF(ISERROR(IF(Table326[[#This Row],[type]]="subattribute", VLOOKUP(Table326[[#This Row],[Template]]&amp;Table326[[#This Row],[parent_attribute]],_xlfn._xlws.FILTER(Table326[[#All],[concat]], Table326[[#All],[type]]="attribute"),1, FALSE), TRUE)), FALSE, TRUE)</f>
        <v>1</v>
      </c>
    </row>
    <row r="703" spans="1:25" ht="14.4" hidden="1" customHeight="1">
      <c r="A703" t="str">
        <f>Table326[[#This Row],[Template]]&amp;Table326[[#This Row],[parent_attribute]]</f>
        <v>Compressor Centrífugo BásicoTemperatura - Tanque de Óleo Lubrificante</v>
      </c>
      <c r="B703" t="s">
        <v>2904</v>
      </c>
      <c r="C703" s="10" t="s">
        <v>2905</v>
      </c>
      <c r="D703" t="s">
        <v>2906</v>
      </c>
      <c r="E703" t="s">
        <v>2907</v>
      </c>
      <c r="F703" s="61" t="s">
        <v>2875</v>
      </c>
      <c r="I703" t="s">
        <v>976</v>
      </c>
      <c r="J703" t="s">
        <v>976</v>
      </c>
      <c r="K703" t="str">
        <f>VLOOKUP(Table326[[#This Row],[attribute_name EN2]],'Tradução Atributos'!$A$1:$B$67,2,0)</f>
        <v>Temperatura - Tanque de Óleo Lubrificante</v>
      </c>
      <c r="N703" t="s">
        <v>3111</v>
      </c>
      <c r="O703" t="s">
        <v>3111</v>
      </c>
      <c r="P703" t="str">
        <f>_xlfn.CONCAT(Table326[[#This Row],[Equipamento]],Table326[[#This Row],[attribute_name]])</f>
        <v>FRADE-CAE-2340/2345 (LP/IP Compressor Trem 2)Temperatura - Tanque de Óleo Lubrificante</v>
      </c>
      <c r="Q703" s="10" t="s">
        <v>3276</v>
      </c>
      <c r="R703" s="83" t="s">
        <v>753</v>
      </c>
      <c r="S703">
        <v>1</v>
      </c>
      <c r="T703" s="52" t="s">
        <v>461</v>
      </c>
      <c r="U703" s="83" t="s">
        <v>462</v>
      </c>
      <c r="V703" t="str">
        <f t="shared" si="10"/>
        <v>attribute</v>
      </c>
      <c r="W703" t="str">
        <f>TRIM(INDEX(_xlfn.TEXTSPLIT(Table326[[#This Row],[attribute_name PT (rascunho)]],"|"), 1,1))</f>
        <v>Temperatura - Tanque de Óleo Lubrificante</v>
      </c>
      <c r="X703" t="str">
        <f>IFERROR(TRIM(INDEX(_xlfn.TEXTSPLIT(Table326[[#This Row],[attribute_name]],"|"), 1,2)), "")</f>
        <v/>
      </c>
      <c r="Y703" t="b" cm="1">
        <f t="array" ref="Y703">IF(ISERROR(IF(Table326[[#This Row],[type]]="subattribute", VLOOKUP(Table326[[#This Row],[Template]]&amp;Table326[[#This Row],[parent_attribute]],_xlfn._xlws.FILTER(Table326[[#All],[concat]], Table326[[#All],[type]]="attribute"),1, FALSE), TRUE)), FALSE, TRUE)</f>
        <v>1</v>
      </c>
    </row>
    <row r="704" spans="1:25" ht="14.4" hidden="1" customHeight="1">
      <c r="A704" t="str">
        <f>Table326[[#This Row],[Template]]&amp;Table326[[#This Row],[parent_attribute]]</f>
        <v>Compressor Centrífugo BásicoTemperatura - Tanque de Óleo Lubrificante</v>
      </c>
      <c r="B704" t="s">
        <v>2904</v>
      </c>
      <c r="C704" s="10" t="s">
        <v>2905</v>
      </c>
      <c r="D704" t="s">
        <v>2906</v>
      </c>
      <c r="E704" t="s">
        <v>2907</v>
      </c>
      <c r="F704" s="61" t="s">
        <v>2875</v>
      </c>
      <c r="I704" t="s">
        <v>979</v>
      </c>
      <c r="J704" t="s">
        <v>976</v>
      </c>
      <c r="K704" t="str">
        <f>VLOOKUP(Table326[[#This Row],[attribute_name EN2]],'Tradução Atributos'!$A$1:$B$67,2,0)</f>
        <v>Temperatura - Tanque de Óleo Lubrificante</v>
      </c>
      <c r="L704" t="s">
        <v>2928</v>
      </c>
      <c r="M704" t="s">
        <v>2929</v>
      </c>
      <c r="N704" t="s">
        <v>752</v>
      </c>
      <c r="O704" t="s">
        <v>752</v>
      </c>
      <c r="P704" t="str">
        <f>_xlfn.CONCAT(Table326[[#This Row],[Equipamento]],Table326[[#This Row],[attribute_name]])</f>
        <v>FRADE-CAE-2340/2345 (LP/IP Compressor Trem 2)Temperatura - Tanque de Óleo Lubrificante|Hi</v>
      </c>
      <c r="Q704" s="10">
        <v>75</v>
      </c>
      <c r="R704" s="10" t="s">
        <v>753</v>
      </c>
      <c r="S704">
        <v>1</v>
      </c>
      <c r="T704" s="33" t="s">
        <v>736</v>
      </c>
      <c r="U704" s="10"/>
      <c r="V704" t="str">
        <f t="shared" si="10"/>
        <v>subattribute</v>
      </c>
      <c r="W704" t="str">
        <f>TRIM(INDEX(_xlfn.TEXTSPLIT(Table326[[#This Row],[attribute_name PT (rascunho)]],"|"), 1,1))</f>
        <v>Temperatura - Tanque de Óleo Lubrificante</v>
      </c>
      <c r="X704" t="str">
        <f>IFERROR(TRIM(INDEX(_xlfn.TEXTSPLIT(Table326[[#This Row],[attribute_name]],"|"), 1,2)), "")</f>
        <v>Hi</v>
      </c>
      <c r="Y704" t="b" cm="1">
        <f t="array" ref="Y704">IF(ISERROR(IF(Table326[[#This Row],[type]]="subattribute", VLOOKUP(Table326[[#This Row],[Template]]&amp;Table326[[#This Row],[parent_attribute]],_xlfn._xlws.FILTER(Table326[[#All],[concat]], Table326[[#All],[type]]="attribute"),1, FALSE), TRUE)), FALSE, TRUE)</f>
        <v>1</v>
      </c>
    </row>
    <row r="705" spans="1:25" ht="14.4" hidden="1" customHeight="1">
      <c r="A705" t="str">
        <f>Table326[[#This Row],[Template]]&amp;Table326[[#This Row],[parent_attribute]]</f>
        <v>Compressor Centrífugo BásicoTemperatura - Tanque de Óleo Lubrificante</v>
      </c>
      <c r="B705" t="s">
        <v>2904</v>
      </c>
      <c r="C705" s="10" t="s">
        <v>2905</v>
      </c>
      <c r="D705" t="s">
        <v>2906</v>
      </c>
      <c r="E705" t="s">
        <v>2907</v>
      </c>
      <c r="F705" s="61" t="s">
        <v>2875</v>
      </c>
      <c r="I705" t="s">
        <v>981</v>
      </c>
      <c r="J705" t="s">
        <v>976</v>
      </c>
      <c r="K705" t="str">
        <f>VLOOKUP(Table326[[#This Row],[attribute_name EN2]],'Tradução Atributos'!$A$1:$B$67,2,0)</f>
        <v>Temperatura - Tanque de Óleo Lubrificante</v>
      </c>
      <c r="L705" t="s">
        <v>2928</v>
      </c>
      <c r="M705" t="s">
        <v>2930</v>
      </c>
      <c r="N705" t="s">
        <v>755</v>
      </c>
      <c r="O705" t="s">
        <v>755</v>
      </c>
      <c r="P705" t="str">
        <f>_xlfn.CONCAT(Table326[[#This Row],[Equipamento]],Table326[[#This Row],[attribute_name]])</f>
        <v>FRADE-CAE-2340/2345 (LP/IP Compressor Trem 2)Temperatura - Tanque de Óleo Lubrificante|HiHi</v>
      </c>
      <c r="Q705" s="33"/>
      <c r="R705" s="83" t="s">
        <v>753</v>
      </c>
      <c r="S705">
        <v>1</v>
      </c>
      <c r="T705" s="52" t="s">
        <v>736</v>
      </c>
      <c r="U705" s="83"/>
      <c r="V705" t="str">
        <f t="shared" si="10"/>
        <v>subattribute</v>
      </c>
      <c r="W705" t="str">
        <f>TRIM(INDEX(_xlfn.TEXTSPLIT(Table326[[#This Row],[attribute_name PT (rascunho)]],"|"), 1,1))</f>
        <v>Temperatura - Tanque de Óleo Lubrificante</v>
      </c>
      <c r="X705" t="str">
        <f>IFERROR(TRIM(INDEX(_xlfn.TEXTSPLIT(Table326[[#This Row],[attribute_name]],"|"), 1,2)), "")</f>
        <v>HiHi</v>
      </c>
      <c r="Y705" t="b" cm="1">
        <f t="array" ref="Y705">IF(ISERROR(IF(Table326[[#This Row],[type]]="subattribute", VLOOKUP(Table326[[#This Row],[Template]]&amp;Table326[[#This Row],[parent_attribute]],_xlfn._xlws.FILTER(Table326[[#All],[concat]], Table326[[#All],[type]]="attribute"),1, FALSE), TRUE)), FALSE, TRUE)</f>
        <v>1</v>
      </c>
    </row>
    <row r="706" spans="1:25" ht="14.4" hidden="1" customHeight="1">
      <c r="A706" t="str">
        <f>Table326[[#This Row],[Template]]&amp;Table326[[#This Row],[parent_attribute]]</f>
        <v>Compressor Centrífugo BásicoTemperatura - Tanque de Óleo Lubrificante</v>
      </c>
      <c r="B706" t="s">
        <v>2904</v>
      </c>
      <c r="C706" s="10" t="s">
        <v>2905</v>
      </c>
      <c r="D706" t="s">
        <v>2906</v>
      </c>
      <c r="E706" t="s">
        <v>2907</v>
      </c>
      <c r="F706" s="61" t="s">
        <v>2875</v>
      </c>
      <c r="I706" t="s">
        <v>983</v>
      </c>
      <c r="J706" t="s">
        <v>976</v>
      </c>
      <c r="K706" t="str">
        <f>VLOOKUP(Table326[[#This Row],[attribute_name EN2]],'Tradução Atributos'!$A$1:$B$67,2,0)</f>
        <v>Temperatura - Tanque de Óleo Lubrificante</v>
      </c>
      <c r="L706" t="s">
        <v>2928</v>
      </c>
      <c r="M706" t="s">
        <v>2931</v>
      </c>
      <c r="N706" t="s">
        <v>758</v>
      </c>
      <c r="O706" t="s">
        <v>758</v>
      </c>
      <c r="P706" t="str">
        <f>_xlfn.CONCAT(Table326[[#This Row],[Equipamento]],Table326[[#This Row],[attribute_name]])</f>
        <v>FRADE-CAE-2340/2345 (LP/IP Compressor Trem 2)Temperatura - Tanque de Óleo Lubrificante|Lo</v>
      </c>
      <c r="Q706" s="10">
        <v>30</v>
      </c>
      <c r="R706" s="10" t="s">
        <v>753</v>
      </c>
      <c r="S706">
        <v>1</v>
      </c>
      <c r="T706" s="33" t="s">
        <v>736</v>
      </c>
      <c r="U706" s="10"/>
      <c r="V706" t="str">
        <f t="shared" ref="V706:V769" si="11">IFERROR(IF(FIND("|",N706),"subattribute", "attribute"), "attribute")</f>
        <v>subattribute</v>
      </c>
      <c r="W706" t="str">
        <f>TRIM(INDEX(_xlfn.TEXTSPLIT(Table326[[#This Row],[attribute_name PT (rascunho)]],"|"), 1,1))</f>
        <v>Temperatura - Tanque de Óleo Lubrificante</v>
      </c>
      <c r="X706" t="str">
        <f>IFERROR(TRIM(INDEX(_xlfn.TEXTSPLIT(Table326[[#This Row],[attribute_name]],"|"), 1,2)), "")</f>
        <v>Lo</v>
      </c>
      <c r="Y706" t="b" cm="1">
        <f t="array" ref="Y706">IF(ISERROR(IF(Table326[[#This Row],[type]]="subattribute", VLOOKUP(Table326[[#This Row],[Template]]&amp;Table326[[#This Row],[parent_attribute]],_xlfn._xlws.FILTER(Table326[[#All],[concat]], Table326[[#All],[type]]="attribute"),1, FALSE), TRUE)), FALSE, TRUE)</f>
        <v>1</v>
      </c>
    </row>
    <row r="707" spans="1:25" ht="14.4" hidden="1" customHeight="1">
      <c r="A707" t="str">
        <f>Table326[[#This Row],[Template]]&amp;Table326[[#This Row],[parent_attribute]]</f>
        <v>Compressor Centrífugo BásicoTemperatura - Tanque de Óleo Lubrificante</v>
      </c>
      <c r="B707" t="s">
        <v>2904</v>
      </c>
      <c r="C707" s="10" t="s">
        <v>2905</v>
      </c>
      <c r="D707" t="s">
        <v>2906</v>
      </c>
      <c r="E707" t="s">
        <v>2907</v>
      </c>
      <c r="F707" s="61" t="s">
        <v>2875</v>
      </c>
      <c r="I707" t="s">
        <v>985</v>
      </c>
      <c r="J707" t="s">
        <v>976</v>
      </c>
      <c r="K707" t="str">
        <f>VLOOKUP(Table326[[#This Row],[attribute_name EN2]],'Tradução Atributos'!$A$1:$B$67,2,0)</f>
        <v>Temperatura - Tanque de Óleo Lubrificante</v>
      </c>
      <c r="L707" t="s">
        <v>2928</v>
      </c>
      <c r="M707" t="s">
        <v>2932</v>
      </c>
      <c r="N707" t="s">
        <v>3112</v>
      </c>
      <c r="O707" t="s">
        <v>3112</v>
      </c>
      <c r="P707" t="str">
        <f>_xlfn.CONCAT(Table326[[#This Row],[Equipamento]],Table326[[#This Row],[attribute_name]])</f>
        <v>FRADE-CAE-2340/2345 (LP/IP Compressor Trem 2)Temperatura - Tanque de Óleo Lubrificante|LoLo</v>
      </c>
      <c r="Q707" s="33"/>
      <c r="R707" s="83" t="s">
        <v>753</v>
      </c>
      <c r="S707">
        <v>1</v>
      </c>
      <c r="T707" s="52" t="s">
        <v>736</v>
      </c>
      <c r="U707" s="83"/>
      <c r="V707" t="str">
        <f t="shared" si="11"/>
        <v>subattribute</v>
      </c>
      <c r="W707" t="str">
        <f>TRIM(INDEX(_xlfn.TEXTSPLIT(Table326[[#This Row],[attribute_name PT (rascunho)]],"|"), 1,1))</f>
        <v>Temperatura - Tanque de Óleo Lubrificante</v>
      </c>
      <c r="X707" t="str">
        <f>IFERROR(TRIM(INDEX(_xlfn.TEXTSPLIT(Table326[[#This Row],[attribute_name]],"|"), 1,2)), "")</f>
        <v>LoLo</v>
      </c>
      <c r="Y707" t="b" cm="1">
        <f t="array" ref="Y707">IF(ISERROR(IF(Table326[[#This Row],[type]]="subattribute", VLOOKUP(Table326[[#This Row],[Template]]&amp;Table326[[#This Row],[parent_attribute]],_xlfn._xlws.FILTER(Table326[[#All],[concat]], Table326[[#All],[type]]="attribute"),1, FALSE), TRUE)), FALSE, TRUE)</f>
        <v>1</v>
      </c>
    </row>
    <row r="708" spans="1:25" ht="14.4" hidden="1" customHeight="1">
      <c r="A708" t="str">
        <f>Table326[[#This Row],[Template]]&amp;Table326[[#This Row],[parent_attribute]]</f>
        <v>Compressor Centrífugo BásicoTemperatura - Tanque de Óleo Lubrificante</v>
      </c>
      <c r="B708" t="s">
        <v>2904</v>
      </c>
      <c r="C708" s="10" t="s">
        <v>2905</v>
      </c>
      <c r="D708" t="s">
        <v>2906</v>
      </c>
      <c r="E708" t="s">
        <v>2907</v>
      </c>
      <c r="F708" s="61" t="s">
        <v>2875</v>
      </c>
      <c r="I708" t="s">
        <v>987</v>
      </c>
      <c r="J708" t="s">
        <v>976</v>
      </c>
      <c r="K708" t="str">
        <f>VLOOKUP(Table326[[#This Row],[attribute_name EN2]],'Tradução Atributos'!$A$1:$B$67,2,0)</f>
        <v>Temperatura - Tanque de Óleo Lubrificante</v>
      </c>
      <c r="L708" t="s">
        <v>2928</v>
      </c>
      <c r="M708" t="s">
        <v>2934</v>
      </c>
      <c r="N708" t="s">
        <v>760</v>
      </c>
      <c r="O708" t="s">
        <v>3113</v>
      </c>
      <c r="P708" t="str">
        <f>_xlfn.CONCAT(Table326[[#This Row],[Equipamento]],Table326[[#This Row],[attribute_name]])</f>
        <v>FRADE-CAE-2340/2345 (LP/IP Compressor Trem 2)Temperatura - Tanque de Óleo Lubrificante|Pre-alarm Hi</v>
      </c>
      <c r="Q708" s="10">
        <v>73</v>
      </c>
      <c r="R708" s="10" t="s">
        <v>753</v>
      </c>
      <c r="S708">
        <v>1</v>
      </c>
      <c r="T708" s="33" t="s">
        <v>736</v>
      </c>
      <c r="U708" s="10"/>
      <c r="V708" t="str">
        <f t="shared" si="11"/>
        <v>subattribute</v>
      </c>
      <c r="W708" t="str">
        <f>TRIM(INDEX(_xlfn.TEXTSPLIT(Table326[[#This Row],[attribute_name PT (rascunho)]],"|"), 1,1))</f>
        <v>Temperatura - Tanque de Óleo Lubrificante</v>
      </c>
      <c r="X708" t="str">
        <f>IFERROR(TRIM(INDEX(_xlfn.TEXTSPLIT(Table326[[#This Row],[attribute_name]],"|"), 1,2)), "")</f>
        <v>Pre-alarm Hi</v>
      </c>
      <c r="Y708" t="b" cm="1">
        <f t="array" ref="Y708">IF(ISERROR(IF(Table326[[#This Row],[type]]="subattribute", VLOOKUP(Table326[[#This Row],[Template]]&amp;Table326[[#This Row],[parent_attribute]],_xlfn._xlws.FILTER(Table326[[#All],[concat]], Table326[[#All],[type]]="attribute"),1, FALSE), TRUE)), FALSE, TRUE)</f>
        <v>1</v>
      </c>
    </row>
    <row r="709" spans="1:25" ht="14.4" hidden="1" customHeight="1">
      <c r="A709" t="str">
        <f>Table326[[#This Row],[Template]]&amp;Table326[[#This Row],[parent_attribute]]</f>
        <v>Compressor Centrífugo BásicoTemperatura - Tanque de Óleo Lubrificante</v>
      </c>
      <c r="B709" t="s">
        <v>2904</v>
      </c>
      <c r="C709" s="10" t="s">
        <v>2905</v>
      </c>
      <c r="D709" t="s">
        <v>2906</v>
      </c>
      <c r="E709" t="s">
        <v>2907</v>
      </c>
      <c r="F709" s="61" t="s">
        <v>2875</v>
      </c>
      <c r="I709" t="s">
        <v>989</v>
      </c>
      <c r="J709" t="s">
        <v>976</v>
      </c>
      <c r="K709" t="str">
        <f>VLOOKUP(Table326[[#This Row],[attribute_name EN2]],'Tradução Atributos'!$A$1:$B$67,2,0)</f>
        <v>Temperatura - Tanque de Óleo Lubrificante</v>
      </c>
      <c r="L709" t="s">
        <v>2928</v>
      </c>
      <c r="M709" t="s">
        <v>2936</v>
      </c>
      <c r="N709" t="s">
        <v>3114</v>
      </c>
      <c r="O709" t="s">
        <v>3115</v>
      </c>
      <c r="P709" t="str">
        <f>_xlfn.CONCAT(Table326[[#This Row],[Equipamento]],Table326[[#This Row],[attribute_name]])</f>
        <v>FRADE-CAE-2340/2345 (LP/IP Compressor Trem 2)Temperatura - Tanque de Óleo Lubrificante|Pre-alarm Lo</v>
      </c>
      <c r="Q709" s="10">
        <v>33</v>
      </c>
      <c r="R709" s="83" t="s">
        <v>753</v>
      </c>
      <c r="S709">
        <v>1</v>
      </c>
      <c r="T709" s="52" t="s">
        <v>736</v>
      </c>
      <c r="U709" s="83"/>
      <c r="V709" t="str">
        <f t="shared" si="11"/>
        <v>subattribute</v>
      </c>
      <c r="W709" t="str">
        <f>TRIM(INDEX(_xlfn.TEXTSPLIT(Table326[[#This Row],[attribute_name PT (rascunho)]],"|"), 1,1))</f>
        <v>Temperatura - Tanque de Óleo Lubrificante</v>
      </c>
      <c r="X709" t="str">
        <f>IFERROR(TRIM(INDEX(_xlfn.TEXTSPLIT(Table326[[#This Row],[attribute_name]],"|"), 1,2)), "")</f>
        <v>Pre-alarm Lo</v>
      </c>
      <c r="Y709" t="b" cm="1">
        <f t="array" ref="Y709">IF(ISERROR(IF(Table326[[#This Row],[type]]="subattribute", VLOOKUP(Table326[[#This Row],[Template]]&amp;Table326[[#This Row],[parent_attribute]],_xlfn._xlws.FILTER(Table326[[#All],[concat]], Table326[[#All],[type]]="attribute"),1, FALSE), TRUE)), FALSE, TRUE)</f>
        <v>1</v>
      </c>
    </row>
    <row r="710" spans="1:25" ht="14.4" hidden="1" customHeight="1">
      <c r="A710" t="str">
        <f>Table326[[#This Row],[Template]]&amp;Table326[[#This Row],[parent_attribute]]</f>
        <v>Compressor Centrífugo BásicoVazão - Sucção</v>
      </c>
      <c r="B710" t="s">
        <v>2904</v>
      </c>
      <c r="C710" s="10" t="s">
        <v>2905</v>
      </c>
      <c r="D710" t="s">
        <v>2906</v>
      </c>
      <c r="E710" t="s">
        <v>2907</v>
      </c>
      <c r="F710" s="33" t="s">
        <v>2875</v>
      </c>
      <c r="I710" s="10" t="s">
        <v>3277</v>
      </c>
      <c r="N710" t="s">
        <v>3117</v>
      </c>
      <c r="O710" s="10" t="s">
        <v>3117</v>
      </c>
      <c r="P710" t="str">
        <f>_xlfn.CONCAT(Table326[[#This Row],[Equipamento]],Table326[[#This Row],[attribute_name]])</f>
        <v xml:space="preserve">FRADE-CAE-2340/2345 (LP/IP Compressor Trem 2)Vazão - Sucção </v>
      </c>
      <c r="Q710" s="33" t="s">
        <v>3278</v>
      </c>
      <c r="R710" t="s">
        <v>3119</v>
      </c>
      <c r="S710">
        <v>1</v>
      </c>
      <c r="T710" s="33" t="s">
        <v>530</v>
      </c>
      <c r="U710" s="10" t="s">
        <v>531</v>
      </c>
      <c r="V710" t="str">
        <f t="shared" si="11"/>
        <v>attribute</v>
      </c>
      <c r="W710" t="str">
        <f>TRIM(INDEX(_xlfn.TEXTSPLIT(Table326[[#This Row],[attribute_name PT (rascunho)]],"|"), 1,1))</f>
        <v>Vazão - Sucção</v>
      </c>
      <c r="X710" t="str">
        <f>IFERROR(TRIM(INDEX(_xlfn.TEXTSPLIT(Table326[[#This Row],[attribute_name]],"|"), 1,2)), "")</f>
        <v/>
      </c>
      <c r="Y710" t="b" cm="1">
        <f t="array" ref="Y710">IF(ISERROR(IF(Table326[[#This Row],[type]]="subattribute", VLOOKUP(Table326[[#This Row],[Template]]&amp;Table326[[#This Row],[parent_attribute]],_xlfn._xlws.FILTER(Table326[[#All],[concat]], Table326[[#All],[type]]="attribute"),1, FALSE), TRUE)), FALSE, TRUE)</f>
        <v>1</v>
      </c>
    </row>
    <row r="711" spans="1:25" ht="14.4" hidden="1" customHeight="1">
      <c r="A711" t="str">
        <f>Table326[[#This Row],[Template]]&amp;Table326[[#This Row],[parent_attribute]]</f>
        <v>Compressor Centrífugo BásicoVazão - Sucção (2)</v>
      </c>
      <c r="B711" t="s">
        <v>2904</v>
      </c>
      <c r="C711" s="10" t="s">
        <v>2905</v>
      </c>
      <c r="D711" t="s">
        <v>2906</v>
      </c>
      <c r="E711" t="s">
        <v>2907</v>
      </c>
      <c r="F711" s="33" t="s">
        <v>2875</v>
      </c>
      <c r="I711" s="10" t="s">
        <v>3120</v>
      </c>
      <c r="N711" t="s">
        <v>3121</v>
      </c>
      <c r="O711" s="10" t="s">
        <v>3121</v>
      </c>
      <c r="P711" t="str">
        <f>_xlfn.CONCAT(Table326[[#This Row],[Equipamento]],Table326[[#This Row],[attribute_name]])</f>
        <v>FRADE-CAE-2340/2345 (LP/IP Compressor Trem 2)Vazão - Sucção (2)</v>
      </c>
      <c r="Q711" s="10" t="s">
        <v>3279</v>
      </c>
      <c r="R711" t="s">
        <v>3119</v>
      </c>
      <c r="S711">
        <v>1</v>
      </c>
      <c r="T711" s="33" t="s">
        <v>530</v>
      </c>
      <c r="U711" s="10" t="s">
        <v>531</v>
      </c>
      <c r="V711" t="str">
        <f t="shared" si="11"/>
        <v>attribute</v>
      </c>
      <c r="W711" t="str">
        <f>TRIM(INDEX(_xlfn.TEXTSPLIT(Table326[[#This Row],[attribute_name PT (rascunho)]],"|"), 1,1))</f>
        <v>Vazão - Sucção (2)</v>
      </c>
      <c r="X711" t="str">
        <f>IFERROR(TRIM(INDEX(_xlfn.TEXTSPLIT(Table326[[#This Row],[attribute_name]],"|"), 1,2)), "")</f>
        <v/>
      </c>
      <c r="Y711" t="b" cm="1">
        <f t="array" ref="Y711">IF(ISERROR(IF(Table326[[#This Row],[type]]="subattribute", VLOOKUP(Table326[[#This Row],[Template]]&amp;Table326[[#This Row],[parent_attribute]],_xlfn._xlws.FILTER(Table326[[#All],[concat]], Table326[[#All],[type]]="attribute"),1, FALSE), TRUE)), FALSE, TRUE)</f>
        <v>1</v>
      </c>
    </row>
    <row r="712" spans="1:25" ht="14.4" hidden="1" customHeight="1">
      <c r="A712" t="str">
        <f>Table326[[#This Row],[Template]]&amp;Table326[[#This Row],[parent_attribute]]</f>
        <v>Compressor Centrífugo BásicoVibração - Mancal do Compressor (LA) (1)</v>
      </c>
      <c r="B712" t="s">
        <v>2904</v>
      </c>
      <c r="C712" s="10" t="s">
        <v>2905</v>
      </c>
      <c r="D712" t="s">
        <v>2906</v>
      </c>
      <c r="E712" t="s">
        <v>2907</v>
      </c>
      <c r="F712" s="61" t="s">
        <v>2875</v>
      </c>
      <c r="I712" t="s">
        <v>1743</v>
      </c>
      <c r="J712" t="s">
        <v>1743</v>
      </c>
      <c r="K712" t="str">
        <f>VLOOKUP(Table326[[#This Row],[attribute_name EN2]],'Tradução Atributos'!$A$1:$B$67,2,0)</f>
        <v>Vibração - Mancal do Compressor (LA) (1)</v>
      </c>
      <c r="N712" t="s">
        <v>3123</v>
      </c>
      <c r="O712" t="s">
        <v>3123</v>
      </c>
      <c r="P712" t="str">
        <f>_xlfn.CONCAT(Table326[[#This Row],[Equipamento]],Table326[[#This Row],[attribute_name]])</f>
        <v>FRADE-CAE-2340/2345 (LP/IP Compressor Trem 2)Vibração - Mancal do Compressor (LA) (1)</v>
      </c>
      <c r="Q712" s="33" t="s">
        <v>3280</v>
      </c>
      <c r="R712" s="10" t="s">
        <v>840</v>
      </c>
      <c r="S712">
        <v>1</v>
      </c>
      <c r="T712" s="33" t="s">
        <v>439</v>
      </c>
      <c r="U712" s="10" t="s">
        <v>440</v>
      </c>
      <c r="V712" t="str">
        <f t="shared" si="11"/>
        <v>attribute</v>
      </c>
      <c r="W712" t="str">
        <f>TRIM(INDEX(_xlfn.TEXTSPLIT(Table326[[#This Row],[attribute_name PT (rascunho)]],"|"), 1,1))</f>
        <v>Vibração - Mancal do Compressor (LA) (1)</v>
      </c>
      <c r="X712" t="str">
        <f>IFERROR(TRIM(INDEX(_xlfn.TEXTSPLIT(Table326[[#This Row],[attribute_name]],"|"), 1,2)), "")</f>
        <v/>
      </c>
      <c r="Y712" t="b" cm="1">
        <f t="array" ref="Y712">IF(ISERROR(IF(Table326[[#This Row],[type]]="subattribute", VLOOKUP(Table326[[#This Row],[Template]]&amp;Table326[[#This Row],[parent_attribute]],_xlfn._xlws.FILTER(Table326[[#All],[concat]], Table326[[#All],[type]]="attribute"),1, FALSE), TRUE)), FALSE, TRUE)</f>
        <v>1</v>
      </c>
    </row>
    <row r="713" spans="1:25" ht="14.4" hidden="1" customHeight="1">
      <c r="A713" t="str">
        <f>Table326[[#This Row],[Template]]&amp;Table326[[#This Row],[parent_attribute]]</f>
        <v>Compressor Centrífugo BásicoVibração - Mancal do Compressor (LA) (1)</v>
      </c>
      <c r="B713" t="s">
        <v>2904</v>
      </c>
      <c r="C713" s="10" t="s">
        <v>2905</v>
      </c>
      <c r="D713" t="s">
        <v>2906</v>
      </c>
      <c r="E713" t="s">
        <v>2907</v>
      </c>
      <c r="F713" s="61" t="s">
        <v>2875</v>
      </c>
      <c r="I713" t="s">
        <v>1745</v>
      </c>
      <c r="J713" t="s">
        <v>1743</v>
      </c>
      <c r="K713" t="str">
        <f>VLOOKUP(Table326[[#This Row],[attribute_name EN2]],'Tradução Atributos'!$A$1:$B$67,2,0)</f>
        <v>Vibração - Mancal do Compressor (LA) (1)</v>
      </c>
      <c r="L713" t="s">
        <v>2928</v>
      </c>
      <c r="M713" t="s">
        <v>2929</v>
      </c>
      <c r="N713" t="s">
        <v>1077</v>
      </c>
      <c r="O713" t="s">
        <v>1077</v>
      </c>
      <c r="P713" t="str">
        <f>_xlfn.CONCAT(Table326[[#This Row],[Equipamento]],Table326[[#This Row],[attribute_name]])</f>
        <v>FRADE-CAE-2340/2345 (LP/IP Compressor Trem 2)Vibração - Mancal do Compressor (LA) (1)|Hi</v>
      </c>
      <c r="Q713" s="10">
        <v>56</v>
      </c>
      <c r="R713" s="83" t="s">
        <v>840</v>
      </c>
      <c r="S713">
        <v>1</v>
      </c>
      <c r="T713" s="52" t="s">
        <v>736</v>
      </c>
      <c r="U713" s="83"/>
      <c r="V713" t="str">
        <f t="shared" si="11"/>
        <v>subattribute</v>
      </c>
      <c r="W713" t="str">
        <f>TRIM(INDEX(_xlfn.TEXTSPLIT(Table326[[#This Row],[attribute_name PT (rascunho)]],"|"), 1,1))</f>
        <v>Vibração - Mancal do Compressor (LA) (1)</v>
      </c>
      <c r="X713" t="str">
        <f>IFERROR(TRIM(INDEX(_xlfn.TEXTSPLIT(Table326[[#This Row],[attribute_name]],"|"), 1,2)), "")</f>
        <v>Hi</v>
      </c>
      <c r="Y713" t="b" cm="1">
        <f t="array" ref="Y713">IF(ISERROR(IF(Table326[[#This Row],[type]]="subattribute", VLOOKUP(Table326[[#This Row],[Template]]&amp;Table326[[#This Row],[parent_attribute]],_xlfn._xlws.FILTER(Table326[[#All],[concat]], Table326[[#All],[type]]="attribute"),1, FALSE), TRUE)), FALSE, TRUE)</f>
        <v>1</v>
      </c>
    </row>
    <row r="714" spans="1:25" ht="14.4" hidden="1" customHeight="1">
      <c r="A714" t="str">
        <f>Table326[[#This Row],[Template]]&amp;Table326[[#This Row],[parent_attribute]]</f>
        <v>Compressor Centrífugo BásicoVibração - Mancal do Compressor (LA) (1)</v>
      </c>
      <c r="B714" t="s">
        <v>2904</v>
      </c>
      <c r="C714" s="10" t="s">
        <v>2905</v>
      </c>
      <c r="D714" t="s">
        <v>2906</v>
      </c>
      <c r="E714" t="s">
        <v>2907</v>
      </c>
      <c r="F714" s="61" t="s">
        <v>2875</v>
      </c>
      <c r="I714" t="s">
        <v>1746</v>
      </c>
      <c r="J714" t="s">
        <v>1743</v>
      </c>
      <c r="K714" t="str">
        <f>VLOOKUP(Table326[[#This Row],[attribute_name EN2]],'Tradução Atributos'!$A$1:$B$67,2,0)</f>
        <v>Vibração - Mancal do Compressor (LA) (1)</v>
      </c>
      <c r="L714" t="s">
        <v>2928</v>
      </c>
      <c r="M714" t="s">
        <v>2930</v>
      </c>
      <c r="N714" t="s">
        <v>1079</v>
      </c>
      <c r="O714" t="s">
        <v>1079</v>
      </c>
      <c r="P714" t="str">
        <f>_xlfn.CONCAT(Table326[[#This Row],[Equipamento]],Table326[[#This Row],[attribute_name]])</f>
        <v>FRADE-CAE-2340/2345 (LP/IP Compressor Trem 2)Vibração - Mancal do Compressor (LA) (1)|HiHi</v>
      </c>
      <c r="Q714" s="10">
        <v>69</v>
      </c>
      <c r="R714" s="10" t="s">
        <v>840</v>
      </c>
      <c r="S714">
        <v>1</v>
      </c>
      <c r="T714" s="33" t="s">
        <v>736</v>
      </c>
      <c r="U714" s="10"/>
      <c r="V714" t="str">
        <f t="shared" si="11"/>
        <v>subattribute</v>
      </c>
      <c r="W714" t="str">
        <f>TRIM(INDEX(_xlfn.TEXTSPLIT(Table326[[#This Row],[attribute_name PT (rascunho)]],"|"), 1,1))</f>
        <v>Vibração - Mancal do Compressor (LA) (1)</v>
      </c>
      <c r="X714" t="str">
        <f>IFERROR(TRIM(INDEX(_xlfn.TEXTSPLIT(Table326[[#This Row],[attribute_name]],"|"), 1,2)), "")</f>
        <v>HiHi</v>
      </c>
      <c r="Y714" t="b" cm="1">
        <f t="array" ref="Y714">IF(ISERROR(IF(Table326[[#This Row],[type]]="subattribute", VLOOKUP(Table326[[#This Row],[Template]]&amp;Table326[[#This Row],[parent_attribute]],_xlfn._xlws.FILTER(Table326[[#All],[concat]], Table326[[#All],[type]]="attribute"),1, FALSE), TRUE)), FALSE, TRUE)</f>
        <v>1</v>
      </c>
    </row>
    <row r="715" spans="1:25" ht="14.4" hidden="1" customHeight="1">
      <c r="A715" t="str">
        <f>Table326[[#This Row],[Template]]&amp;Table326[[#This Row],[parent_attribute]]</f>
        <v>Compressor Centrífugo BásicoVibração - Mancal do Compressor (LA) (1)</v>
      </c>
      <c r="B715" t="s">
        <v>2904</v>
      </c>
      <c r="C715" s="10" t="s">
        <v>2905</v>
      </c>
      <c r="D715" t="s">
        <v>2906</v>
      </c>
      <c r="E715" t="s">
        <v>2907</v>
      </c>
      <c r="F715" s="61" t="s">
        <v>2875</v>
      </c>
      <c r="I715" t="s">
        <v>1747</v>
      </c>
      <c r="J715" t="s">
        <v>1743</v>
      </c>
      <c r="K715" t="str">
        <f>VLOOKUP(Table326[[#This Row],[attribute_name EN2]],'Tradução Atributos'!$A$1:$B$67,2,0)</f>
        <v>Vibração - Mancal do Compressor (LA) (1)</v>
      </c>
      <c r="L715" t="s">
        <v>2928</v>
      </c>
      <c r="M715" t="s">
        <v>2934</v>
      </c>
      <c r="N715" t="s">
        <v>1081</v>
      </c>
      <c r="O715" t="s">
        <v>3124</v>
      </c>
      <c r="P715" t="str">
        <f>_xlfn.CONCAT(Table326[[#This Row],[Equipamento]],Table326[[#This Row],[attribute_name]])</f>
        <v>FRADE-CAE-2340/2345 (LP/IP Compressor Trem 2)Vibração - Mancal do Compressor (LA) (1)|Pre-alarm Hi</v>
      </c>
      <c r="Q715" s="10">
        <v>50.4</v>
      </c>
      <c r="R715" s="83" t="s">
        <v>840</v>
      </c>
      <c r="S715">
        <v>1</v>
      </c>
      <c r="T715" s="52" t="s">
        <v>736</v>
      </c>
      <c r="U715" s="83"/>
      <c r="V715" t="str">
        <f t="shared" si="11"/>
        <v>subattribute</v>
      </c>
      <c r="W715" t="str">
        <f>TRIM(INDEX(_xlfn.TEXTSPLIT(Table326[[#This Row],[attribute_name PT (rascunho)]],"|"), 1,1))</f>
        <v>Vibração - Mancal do Compressor (LA) (1)</v>
      </c>
      <c r="X715" t="str">
        <f>IFERROR(TRIM(INDEX(_xlfn.TEXTSPLIT(Table326[[#This Row],[attribute_name]],"|"), 1,2)), "")</f>
        <v>Pre-alarm Hi</v>
      </c>
      <c r="Y715" t="b" cm="1">
        <f t="array" ref="Y715">IF(ISERROR(IF(Table326[[#This Row],[type]]="subattribute", VLOOKUP(Table326[[#This Row],[Template]]&amp;Table326[[#This Row],[parent_attribute]],_xlfn._xlws.FILTER(Table326[[#All],[concat]], Table326[[#All],[type]]="attribute"),1, FALSE), TRUE)), FALSE, TRUE)</f>
        <v>1</v>
      </c>
    </row>
    <row r="716" spans="1:25" ht="14.4" hidden="1" customHeight="1">
      <c r="A716" t="str">
        <f>Table326[[#This Row],[Template]]&amp;Table326[[#This Row],[parent_attribute]]</f>
        <v>Compressor Centrífugo BásicoVibração - Mancal do Compressor (LA) (2)</v>
      </c>
      <c r="B716" t="s">
        <v>2904</v>
      </c>
      <c r="C716" s="10" t="s">
        <v>2905</v>
      </c>
      <c r="D716" t="s">
        <v>2906</v>
      </c>
      <c r="E716" t="s">
        <v>2907</v>
      </c>
      <c r="F716" s="61" t="s">
        <v>2875</v>
      </c>
      <c r="I716" t="s">
        <v>1748</v>
      </c>
      <c r="J716" t="s">
        <v>1748</v>
      </c>
      <c r="K716" t="str">
        <f>VLOOKUP(Table326[[#This Row],[attribute_name EN2]],'Tradução Atributos'!$A$1:$B$67,2,0)</f>
        <v>Vibração - Mancal do Compressor (LA) (2)</v>
      </c>
      <c r="N716" t="s">
        <v>3125</v>
      </c>
      <c r="O716" t="s">
        <v>3125</v>
      </c>
      <c r="P716" t="str">
        <f>_xlfn.CONCAT(Table326[[#This Row],[Equipamento]],Table326[[#This Row],[attribute_name]])</f>
        <v>FRADE-CAE-2340/2345 (LP/IP Compressor Trem 2)Vibração - Mancal do Compressor (LA) (2)</v>
      </c>
      <c r="Q716" s="33" t="s">
        <v>3281</v>
      </c>
      <c r="R716" s="10" t="s">
        <v>840</v>
      </c>
      <c r="S716">
        <v>1</v>
      </c>
      <c r="T716" s="33" t="s">
        <v>439</v>
      </c>
      <c r="U716" s="10" t="s">
        <v>440</v>
      </c>
      <c r="V716" t="str">
        <f t="shared" si="11"/>
        <v>attribute</v>
      </c>
      <c r="W716" t="str">
        <f>TRIM(INDEX(_xlfn.TEXTSPLIT(Table326[[#This Row],[attribute_name PT (rascunho)]],"|"), 1,1))</f>
        <v>Vibração - Mancal do Compressor (LA) (2)</v>
      </c>
      <c r="X716" t="str">
        <f>IFERROR(TRIM(INDEX(_xlfn.TEXTSPLIT(Table326[[#This Row],[attribute_name]],"|"), 1,2)), "")</f>
        <v/>
      </c>
      <c r="Y716" t="b" cm="1">
        <f t="array" ref="Y716">IF(ISERROR(IF(Table326[[#This Row],[type]]="subattribute", VLOOKUP(Table326[[#This Row],[Template]]&amp;Table326[[#This Row],[parent_attribute]],_xlfn._xlws.FILTER(Table326[[#All],[concat]], Table326[[#All],[type]]="attribute"),1, FALSE), TRUE)), FALSE, TRUE)</f>
        <v>1</v>
      </c>
    </row>
    <row r="717" spans="1:25" ht="14.4" hidden="1" customHeight="1">
      <c r="A717" t="str">
        <f>Table326[[#This Row],[Template]]&amp;Table326[[#This Row],[parent_attribute]]</f>
        <v>Compressor Centrífugo BásicoVibração - Mancal do Compressor (LA) (2)</v>
      </c>
      <c r="B717" t="s">
        <v>2904</v>
      </c>
      <c r="C717" s="10" t="s">
        <v>2905</v>
      </c>
      <c r="D717" t="s">
        <v>2906</v>
      </c>
      <c r="E717" t="s">
        <v>2907</v>
      </c>
      <c r="F717" s="61" t="s">
        <v>2875</v>
      </c>
      <c r="I717" t="s">
        <v>1750</v>
      </c>
      <c r="J717" t="s">
        <v>1748</v>
      </c>
      <c r="K717" t="str">
        <f>VLOOKUP(Table326[[#This Row],[attribute_name EN2]],'Tradução Atributos'!$A$1:$B$67,2,0)</f>
        <v>Vibração - Mancal do Compressor (LA) (2)</v>
      </c>
      <c r="L717" t="s">
        <v>2928</v>
      </c>
      <c r="M717" t="s">
        <v>2929</v>
      </c>
      <c r="N717" t="s">
        <v>1083</v>
      </c>
      <c r="O717" t="s">
        <v>1083</v>
      </c>
      <c r="P717" t="str">
        <f>_xlfn.CONCAT(Table326[[#This Row],[Equipamento]],Table326[[#This Row],[attribute_name]])</f>
        <v>FRADE-CAE-2340/2345 (LP/IP Compressor Trem 2)Vibração - Mancal do Compressor (LA) (2)|Hi</v>
      </c>
      <c r="Q717" s="10">
        <v>56</v>
      </c>
      <c r="R717" s="83" t="s">
        <v>840</v>
      </c>
      <c r="S717">
        <v>1</v>
      </c>
      <c r="T717" s="52" t="s">
        <v>736</v>
      </c>
      <c r="U717" s="83"/>
      <c r="V717" t="str">
        <f t="shared" si="11"/>
        <v>subattribute</v>
      </c>
      <c r="W717" t="str">
        <f>TRIM(INDEX(_xlfn.TEXTSPLIT(Table326[[#This Row],[attribute_name PT (rascunho)]],"|"), 1,1))</f>
        <v>Vibração - Mancal do Compressor (LA) (2)</v>
      </c>
      <c r="X717" t="str">
        <f>IFERROR(TRIM(INDEX(_xlfn.TEXTSPLIT(Table326[[#This Row],[attribute_name]],"|"), 1,2)), "")</f>
        <v>Hi</v>
      </c>
      <c r="Y717" t="b" cm="1">
        <f t="array" ref="Y717">IF(ISERROR(IF(Table326[[#This Row],[type]]="subattribute", VLOOKUP(Table326[[#This Row],[Template]]&amp;Table326[[#This Row],[parent_attribute]],_xlfn._xlws.FILTER(Table326[[#All],[concat]], Table326[[#All],[type]]="attribute"),1, FALSE), TRUE)), FALSE, TRUE)</f>
        <v>1</v>
      </c>
    </row>
    <row r="718" spans="1:25" ht="14.4" hidden="1" customHeight="1">
      <c r="A718" t="str">
        <f>Table326[[#This Row],[Template]]&amp;Table326[[#This Row],[parent_attribute]]</f>
        <v>Compressor Centrífugo BásicoVibração - Mancal do Compressor (LA) (2)</v>
      </c>
      <c r="B718" t="s">
        <v>2904</v>
      </c>
      <c r="C718" s="10" t="s">
        <v>2905</v>
      </c>
      <c r="D718" t="s">
        <v>2906</v>
      </c>
      <c r="E718" t="s">
        <v>2907</v>
      </c>
      <c r="F718" s="61" t="s">
        <v>2875</v>
      </c>
      <c r="I718" t="s">
        <v>1751</v>
      </c>
      <c r="J718" t="s">
        <v>1748</v>
      </c>
      <c r="K718" t="str">
        <f>VLOOKUP(Table326[[#This Row],[attribute_name EN2]],'Tradução Atributos'!$A$1:$B$67,2,0)</f>
        <v>Vibração - Mancal do Compressor (LA) (2)</v>
      </c>
      <c r="L718" t="s">
        <v>2928</v>
      </c>
      <c r="M718" t="s">
        <v>2930</v>
      </c>
      <c r="N718" t="s">
        <v>1085</v>
      </c>
      <c r="O718" t="s">
        <v>1085</v>
      </c>
      <c r="P718" t="str">
        <f>_xlfn.CONCAT(Table326[[#This Row],[Equipamento]],Table326[[#This Row],[attribute_name]])</f>
        <v>FRADE-CAE-2340/2345 (LP/IP Compressor Trem 2)Vibração - Mancal do Compressor (LA) (2)|HiHi</v>
      </c>
      <c r="Q718" s="10">
        <v>69</v>
      </c>
      <c r="R718" s="10" t="s">
        <v>840</v>
      </c>
      <c r="S718">
        <v>1</v>
      </c>
      <c r="T718" s="33" t="s">
        <v>736</v>
      </c>
      <c r="U718" s="10"/>
      <c r="V718" t="str">
        <f t="shared" si="11"/>
        <v>subattribute</v>
      </c>
      <c r="W718" t="str">
        <f>TRIM(INDEX(_xlfn.TEXTSPLIT(Table326[[#This Row],[attribute_name PT (rascunho)]],"|"), 1,1))</f>
        <v>Vibração - Mancal do Compressor (LA) (2)</v>
      </c>
      <c r="X718" t="str">
        <f>IFERROR(TRIM(INDEX(_xlfn.TEXTSPLIT(Table326[[#This Row],[attribute_name]],"|"), 1,2)), "")</f>
        <v>HiHi</v>
      </c>
      <c r="Y718" t="b" cm="1">
        <f t="array" ref="Y718">IF(ISERROR(IF(Table326[[#This Row],[type]]="subattribute", VLOOKUP(Table326[[#This Row],[Template]]&amp;Table326[[#This Row],[parent_attribute]],_xlfn._xlws.FILTER(Table326[[#All],[concat]], Table326[[#All],[type]]="attribute"),1, FALSE), TRUE)), FALSE, TRUE)</f>
        <v>1</v>
      </c>
    </row>
    <row r="719" spans="1:25" ht="14.4" hidden="1" customHeight="1">
      <c r="A719" t="str">
        <f>Table326[[#This Row],[Template]]&amp;Table326[[#This Row],[parent_attribute]]</f>
        <v>Compressor Centrífugo BásicoVibração - Mancal do Compressor (LA) (2)</v>
      </c>
      <c r="B719" t="s">
        <v>2904</v>
      </c>
      <c r="C719" s="10" t="s">
        <v>2905</v>
      </c>
      <c r="D719" t="s">
        <v>2906</v>
      </c>
      <c r="E719" t="s">
        <v>2907</v>
      </c>
      <c r="F719" s="61" t="s">
        <v>2875</v>
      </c>
      <c r="I719" t="s">
        <v>1752</v>
      </c>
      <c r="J719" t="s">
        <v>1748</v>
      </c>
      <c r="K719" t="str">
        <f>VLOOKUP(Table326[[#This Row],[attribute_name EN2]],'Tradução Atributos'!$A$1:$B$67,2,0)</f>
        <v>Vibração - Mancal do Compressor (LA) (2)</v>
      </c>
      <c r="L719" t="s">
        <v>2928</v>
      </c>
      <c r="M719" t="s">
        <v>2934</v>
      </c>
      <c r="N719" t="s">
        <v>1087</v>
      </c>
      <c r="O719" t="s">
        <v>3126</v>
      </c>
      <c r="P719" t="str">
        <f>_xlfn.CONCAT(Table326[[#This Row],[Equipamento]],Table326[[#This Row],[attribute_name]])</f>
        <v>FRADE-CAE-2340/2345 (LP/IP Compressor Trem 2)Vibração - Mancal do Compressor (LA) (2)|Pre-alarm Hi</v>
      </c>
      <c r="Q719" s="10">
        <v>50.4</v>
      </c>
      <c r="R719" s="83" t="s">
        <v>840</v>
      </c>
      <c r="S719">
        <v>1</v>
      </c>
      <c r="T719" s="52" t="s">
        <v>736</v>
      </c>
      <c r="U719" s="83"/>
      <c r="V719" t="str">
        <f t="shared" si="11"/>
        <v>subattribute</v>
      </c>
      <c r="W719" t="str">
        <f>TRIM(INDEX(_xlfn.TEXTSPLIT(Table326[[#This Row],[attribute_name PT (rascunho)]],"|"), 1,1))</f>
        <v>Vibração - Mancal do Compressor (LA) (2)</v>
      </c>
      <c r="X719" t="str">
        <f>IFERROR(TRIM(INDEX(_xlfn.TEXTSPLIT(Table326[[#This Row],[attribute_name]],"|"), 1,2)), "")</f>
        <v>Pre-alarm Hi</v>
      </c>
      <c r="Y719" t="b" cm="1">
        <f t="array" ref="Y719">IF(ISERROR(IF(Table326[[#This Row],[type]]="subattribute", VLOOKUP(Table326[[#This Row],[Template]]&amp;Table326[[#This Row],[parent_attribute]],_xlfn._xlws.FILTER(Table326[[#All],[concat]], Table326[[#All],[type]]="attribute"),1, FALSE), TRUE)), FALSE, TRUE)</f>
        <v>1</v>
      </c>
    </row>
    <row r="720" spans="1:25" ht="14.4" hidden="1" customHeight="1">
      <c r="A720" t="str">
        <f>Table326[[#This Row],[Template]]&amp;Table326[[#This Row],[parent_attribute]]</f>
        <v>Compressor Centrífugo BásicoVibração - Mancal do Compressor (LOA) (1)</v>
      </c>
      <c r="B720" t="s">
        <v>2904</v>
      </c>
      <c r="C720" s="10" t="s">
        <v>2905</v>
      </c>
      <c r="D720" t="s">
        <v>2906</v>
      </c>
      <c r="E720" t="s">
        <v>2907</v>
      </c>
      <c r="F720" s="61" t="s">
        <v>2875</v>
      </c>
      <c r="I720" t="s">
        <v>1753</v>
      </c>
      <c r="J720" t="s">
        <v>1753</v>
      </c>
      <c r="K720" t="str">
        <f>VLOOKUP(Table326[[#This Row],[attribute_name EN2]],'Tradução Atributos'!$A$1:$B$67,2,0)</f>
        <v>Vibração - Mancal do Compressor (LOA) (1)</v>
      </c>
      <c r="N720" t="s">
        <v>3127</v>
      </c>
      <c r="O720" t="s">
        <v>3127</v>
      </c>
      <c r="P720" t="str">
        <f>_xlfn.CONCAT(Table326[[#This Row],[Equipamento]],Table326[[#This Row],[attribute_name]])</f>
        <v>FRADE-CAE-2340/2345 (LP/IP Compressor Trem 2)Vibração - Mancal do Compressor (LOA) (1)</v>
      </c>
      <c r="Q720" s="33" t="s">
        <v>3282</v>
      </c>
      <c r="R720" s="10" t="s">
        <v>840</v>
      </c>
      <c r="S720">
        <v>1</v>
      </c>
      <c r="T720" s="33" t="s">
        <v>439</v>
      </c>
      <c r="U720" s="10" t="s">
        <v>440</v>
      </c>
      <c r="V720" t="str">
        <f t="shared" si="11"/>
        <v>attribute</v>
      </c>
      <c r="W720" t="str">
        <f>TRIM(INDEX(_xlfn.TEXTSPLIT(Table326[[#This Row],[attribute_name PT (rascunho)]],"|"), 1,1))</f>
        <v>Vibração - Mancal do Compressor (LOA) (1)</v>
      </c>
      <c r="X720" t="str">
        <f>IFERROR(TRIM(INDEX(_xlfn.TEXTSPLIT(Table326[[#This Row],[attribute_name]],"|"), 1,2)), "")</f>
        <v/>
      </c>
      <c r="Y720" t="b" cm="1">
        <f t="array" ref="Y720">IF(ISERROR(IF(Table326[[#This Row],[type]]="subattribute", VLOOKUP(Table326[[#This Row],[Template]]&amp;Table326[[#This Row],[parent_attribute]],_xlfn._xlws.FILTER(Table326[[#All],[concat]], Table326[[#All],[type]]="attribute"),1, FALSE), TRUE)), FALSE, TRUE)</f>
        <v>1</v>
      </c>
    </row>
    <row r="721" spans="1:25" ht="14.4" hidden="1" customHeight="1">
      <c r="A721" t="str">
        <f>Table326[[#This Row],[Template]]&amp;Table326[[#This Row],[parent_attribute]]</f>
        <v>Compressor Centrífugo BásicoVibração - Mancal do Compressor (LOA) (1)</v>
      </c>
      <c r="B721" t="s">
        <v>2904</v>
      </c>
      <c r="C721" s="10" t="s">
        <v>2905</v>
      </c>
      <c r="D721" t="s">
        <v>2906</v>
      </c>
      <c r="E721" t="s">
        <v>2907</v>
      </c>
      <c r="F721" s="61" t="s">
        <v>2875</v>
      </c>
      <c r="I721" t="s">
        <v>1755</v>
      </c>
      <c r="J721" t="s">
        <v>1753</v>
      </c>
      <c r="K721" t="str">
        <f>VLOOKUP(Table326[[#This Row],[attribute_name EN2]],'Tradução Atributos'!$A$1:$B$67,2,0)</f>
        <v>Vibração - Mancal do Compressor (LOA) (1)</v>
      </c>
      <c r="L721" t="s">
        <v>2928</v>
      </c>
      <c r="M721" t="s">
        <v>2929</v>
      </c>
      <c r="N721" t="s">
        <v>1090</v>
      </c>
      <c r="O721" t="s">
        <v>1090</v>
      </c>
      <c r="P721" t="str">
        <f>_xlfn.CONCAT(Table326[[#This Row],[Equipamento]],Table326[[#This Row],[attribute_name]])</f>
        <v>FRADE-CAE-2340/2345 (LP/IP Compressor Trem 2)Vibração - Mancal do Compressor (LOA) (1)|Hi</v>
      </c>
      <c r="Q721" s="10">
        <v>56</v>
      </c>
      <c r="R721" s="83" t="s">
        <v>840</v>
      </c>
      <c r="S721">
        <v>1</v>
      </c>
      <c r="T721" s="52" t="s">
        <v>736</v>
      </c>
      <c r="U721" s="83"/>
      <c r="V721" t="str">
        <f t="shared" si="11"/>
        <v>subattribute</v>
      </c>
      <c r="W721" t="str">
        <f>TRIM(INDEX(_xlfn.TEXTSPLIT(Table326[[#This Row],[attribute_name PT (rascunho)]],"|"), 1,1))</f>
        <v>Vibração - Mancal do Compressor (LOA) (1)</v>
      </c>
      <c r="X721" t="str">
        <f>IFERROR(TRIM(INDEX(_xlfn.TEXTSPLIT(Table326[[#This Row],[attribute_name]],"|"), 1,2)), "")</f>
        <v>Hi</v>
      </c>
      <c r="Y721" t="b" cm="1">
        <f t="array" ref="Y721">IF(ISERROR(IF(Table326[[#This Row],[type]]="subattribute", VLOOKUP(Table326[[#This Row],[Template]]&amp;Table326[[#This Row],[parent_attribute]],_xlfn._xlws.FILTER(Table326[[#All],[concat]], Table326[[#All],[type]]="attribute"),1, FALSE), TRUE)), FALSE, TRUE)</f>
        <v>1</v>
      </c>
    </row>
    <row r="722" spans="1:25" ht="14.4" hidden="1" customHeight="1">
      <c r="A722" t="str">
        <f>Table326[[#This Row],[Template]]&amp;Table326[[#This Row],[parent_attribute]]</f>
        <v>Compressor Centrífugo BásicoVibração - Mancal do Compressor (LOA) (1)</v>
      </c>
      <c r="B722" t="s">
        <v>2904</v>
      </c>
      <c r="C722" s="10" t="s">
        <v>2905</v>
      </c>
      <c r="D722" t="s">
        <v>2906</v>
      </c>
      <c r="E722" t="s">
        <v>2907</v>
      </c>
      <c r="F722" s="61" t="s">
        <v>2875</v>
      </c>
      <c r="I722" t="s">
        <v>1756</v>
      </c>
      <c r="J722" t="s">
        <v>1753</v>
      </c>
      <c r="K722" t="str">
        <f>VLOOKUP(Table326[[#This Row],[attribute_name EN2]],'Tradução Atributos'!$A$1:$B$67,2,0)</f>
        <v>Vibração - Mancal do Compressor (LOA) (1)</v>
      </c>
      <c r="L722" t="s">
        <v>2928</v>
      </c>
      <c r="M722" t="s">
        <v>2930</v>
      </c>
      <c r="N722" t="s">
        <v>1092</v>
      </c>
      <c r="O722" t="s">
        <v>1092</v>
      </c>
      <c r="P722" t="str">
        <f>_xlfn.CONCAT(Table326[[#This Row],[Equipamento]],Table326[[#This Row],[attribute_name]])</f>
        <v>FRADE-CAE-2340/2345 (LP/IP Compressor Trem 2)Vibração - Mancal do Compressor (LOA) (1)|HiHi</v>
      </c>
      <c r="Q722" s="10">
        <v>69</v>
      </c>
      <c r="R722" s="10" t="s">
        <v>840</v>
      </c>
      <c r="S722">
        <v>1</v>
      </c>
      <c r="T722" s="33" t="s">
        <v>736</v>
      </c>
      <c r="U722" s="10"/>
      <c r="V722" t="str">
        <f t="shared" si="11"/>
        <v>subattribute</v>
      </c>
      <c r="W722" t="str">
        <f>TRIM(INDEX(_xlfn.TEXTSPLIT(Table326[[#This Row],[attribute_name PT (rascunho)]],"|"), 1,1))</f>
        <v>Vibração - Mancal do Compressor (LOA) (1)</v>
      </c>
      <c r="X722" t="str">
        <f>IFERROR(TRIM(INDEX(_xlfn.TEXTSPLIT(Table326[[#This Row],[attribute_name]],"|"), 1,2)), "")</f>
        <v>HiHi</v>
      </c>
      <c r="Y722" t="b" cm="1">
        <f t="array" ref="Y722">IF(ISERROR(IF(Table326[[#This Row],[type]]="subattribute", VLOOKUP(Table326[[#This Row],[Template]]&amp;Table326[[#This Row],[parent_attribute]],_xlfn._xlws.FILTER(Table326[[#All],[concat]], Table326[[#All],[type]]="attribute"),1, FALSE), TRUE)), FALSE, TRUE)</f>
        <v>1</v>
      </c>
    </row>
    <row r="723" spans="1:25" ht="14.4" hidden="1" customHeight="1">
      <c r="A723" t="str">
        <f>Table326[[#This Row],[Template]]&amp;Table326[[#This Row],[parent_attribute]]</f>
        <v>Compressor Centrífugo BásicoVibração - Mancal do Compressor (LOA) (1)</v>
      </c>
      <c r="B723" t="s">
        <v>2904</v>
      </c>
      <c r="C723" s="10" t="s">
        <v>2905</v>
      </c>
      <c r="D723" t="s">
        <v>2906</v>
      </c>
      <c r="E723" t="s">
        <v>2907</v>
      </c>
      <c r="F723" s="61" t="s">
        <v>2875</v>
      </c>
      <c r="I723" t="s">
        <v>1757</v>
      </c>
      <c r="J723" t="s">
        <v>1753</v>
      </c>
      <c r="K723" t="str">
        <f>VLOOKUP(Table326[[#This Row],[attribute_name EN2]],'Tradução Atributos'!$A$1:$B$67,2,0)</f>
        <v>Vibração - Mancal do Compressor (LOA) (1)</v>
      </c>
      <c r="L723" t="s">
        <v>2928</v>
      </c>
      <c r="M723" t="s">
        <v>2934</v>
      </c>
      <c r="N723" t="s">
        <v>1094</v>
      </c>
      <c r="O723" t="s">
        <v>3128</v>
      </c>
      <c r="P723" t="str">
        <f>_xlfn.CONCAT(Table326[[#This Row],[Equipamento]],Table326[[#This Row],[attribute_name]])</f>
        <v>FRADE-CAE-2340/2345 (LP/IP Compressor Trem 2)Vibração - Mancal do Compressor (LOA) (1)|Pre-alarm Hi</v>
      </c>
      <c r="Q723" s="33">
        <v>50.4</v>
      </c>
      <c r="R723" s="83" t="s">
        <v>840</v>
      </c>
      <c r="S723">
        <v>1</v>
      </c>
      <c r="T723" s="52" t="s">
        <v>736</v>
      </c>
      <c r="U723" s="83"/>
      <c r="V723" t="str">
        <f t="shared" si="11"/>
        <v>subattribute</v>
      </c>
      <c r="W723" t="str">
        <f>TRIM(INDEX(_xlfn.TEXTSPLIT(Table326[[#This Row],[attribute_name PT (rascunho)]],"|"), 1,1))</f>
        <v>Vibração - Mancal do Compressor (LOA) (1)</v>
      </c>
      <c r="X723" t="str">
        <f>IFERROR(TRIM(INDEX(_xlfn.TEXTSPLIT(Table326[[#This Row],[attribute_name]],"|"), 1,2)), "")</f>
        <v>Pre-alarm Hi</v>
      </c>
      <c r="Y723" t="b" cm="1">
        <f t="array" ref="Y723">IF(ISERROR(IF(Table326[[#This Row],[type]]="subattribute", VLOOKUP(Table326[[#This Row],[Template]]&amp;Table326[[#This Row],[parent_attribute]],_xlfn._xlws.FILTER(Table326[[#All],[concat]], Table326[[#All],[type]]="attribute"),1, FALSE), TRUE)), FALSE, TRUE)</f>
        <v>1</v>
      </c>
    </row>
    <row r="724" spans="1:25" ht="14.4" hidden="1" customHeight="1">
      <c r="A724" t="str">
        <f>Table326[[#This Row],[Template]]&amp;Table326[[#This Row],[parent_attribute]]</f>
        <v>Compressor Centrífugo BásicoVibração - Mancal do Compressor (LOA) (2)</v>
      </c>
      <c r="B724" t="s">
        <v>2904</v>
      </c>
      <c r="C724" s="10" t="s">
        <v>2905</v>
      </c>
      <c r="D724" t="s">
        <v>2906</v>
      </c>
      <c r="E724" t="s">
        <v>2907</v>
      </c>
      <c r="F724" s="61" t="s">
        <v>2875</v>
      </c>
      <c r="I724" t="s">
        <v>1758</v>
      </c>
      <c r="J724" t="s">
        <v>1758</v>
      </c>
      <c r="K724" t="str">
        <f>VLOOKUP(Table326[[#This Row],[attribute_name EN2]],'Tradução Atributos'!$A$1:$B$67,2,0)</f>
        <v>Vibração - Mancal do Compressor (LOA) (2)</v>
      </c>
      <c r="N724" t="s">
        <v>3129</v>
      </c>
      <c r="O724" t="s">
        <v>3129</v>
      </c>
      <c r="P724" t="str">
        <f>_xlfn.CONCAT(Table326[[#This Row],[Equipamento]],Table326[[#This Row],[attribute_name]])</f>
        <v>FRADE-CAE-2340/2345 (LP/IP Compressor Trem 2)Vibração - Mancal do Compressor (LOA) (2)</v>
      </c>
      <c r="Q724" s="10" t="s">
        <v>3283</v>
      </c>
      <c r="R724" s="10" t="s">
        <v>840</v>
      </c>
      <c r="S724">
        <v>1</v>
      </c>
      <c r="T724" s="33" t="s">
        <v>439</v>
      </c>
      <c r="U724" s="10" t="s">
        <v>440</v>
      </c>
      <c r="V724" t="str">
        <f t="shared" si="11"/>
        <v>attribute</v>
      </c>
      <c r="W724" t="str">
        <f>TRIM(INDEX(_xlfn.TEXTSPLIT(Table326[[#This Row],[attribute_name PT (rascunho)]],"|"), 1,1))</f>
        <v>Vibração - Mancal do Compressor (LOA) (2)</v>
      </c>
      <c r="X724" t="str">
        <f>IFERROR(TRIM(INDEX(_xlfn.TEXTSPLIT(Table326[[#This Row],[attribute_name]],"|"), 1,2)), "")</f>
        <v/>
      </c>
      <c r="Y724" t="b" cm="1">
        <f t="array" ref="Y724">IF(ISERROR(IF(Table326[[#This Row],[type]]="subattribute", VLOOKUP(Table326[[#This Row],[Template]]&amp;Table326[[#This Row],[parent_attribute]],_xlfn._xlws.FILTER(Table326[[#All],[concat]], Table326[[#All],[type]]="attribute"),1, FALSE), TRUE)), FALSE, TRUE)</f>
        <v>1</v>
      </c>
    </row>
    <row r="725" spans="1:25" ht="14.4" hidden="1" customHeight="1">
      <c r="A725" t="str">
        <f>Table326[[#This Row],[Template]]&amp;Table326[[#This Row],[parent_attribute]]</f>
        <v>Compressor Centrífugo BásicoVibração - Mancal do Compressor (LOA) (2)</v>
      </c>
      <c r="B725" t="s">
        <v>2904</v>
      </c>
      <c r="C725" s="10" t="s">
        <v>2905</v>
      </c>
      <c r="D725" t="s">
        <v>2906</v>
      </c>
      <c r="E725" t="s">
        <v>2907</v>
      </c>
      <c r="F725" s="61" t="s">
        <v>2875</v>
      </c>
      <c r="I725" t="s">
        <v>1760</v>
      </c>
      <c r="J725" t="s">
        <v>1758</v>
      </c>
      <c r="K725" t="str">
        <f>VLOOKUP(Table326[[#This Row],[attribute_name EN2]],'Tradução Atributos'!$A$1:$B$67,2,0)</f>
        <v>Vibração - Mancal do Compressor (LOA) (2)</v>
      </c>
      <c r="L725" t="s">
        <v>2928</v>
      </c>
      <c r="M725" t="s">
        <v>2929</v>
      </c>
      <c r="N725" t="s">
        <v>1096</v>
      </c>
      <c r="O725" t="s">
        <v>1096</v>
      </c>
      <c r="P725" t="str">
        <f>_xlfn.CONCAT(Table326[[#This Row],[Equipamento]],Table326[[#This Row],[attribute_name]])</f>
        <v>FRADE-CAE-2340/2345 (LP/IP Compressor Trem 2)Vibração - Mancal do Compressor (LOA) (2)|Hi</v>
      </c>
      <c r="Q725" s="10">
        <v>56</v>
      </c>
      <c r="R725" s="83" t="s">
        <v>840</v>
      </c>
      <c r="S725">
        <v>1</v>
      </c>
      <c r="T725" s="52" t="s">
        <v>736</v>
      </c>
      <c r="U725" s="83"/>
      <c r="V725" t="str">
        <f t="shared" si="11"/>
        <v>subattribute</v>
      </c>
      <c r="W725" t="str">
        <f>TRIM(INDEX(_xlfn.TEXTSPLIT(Table326[[#This Row],[attribute_name PT (rascunho)]],"|"), 1,1))</f>
        <v>Vibração - Mancal do Compressor (LOA) (2)</v>
      </c>
      <c r="X725" t="str">
        <f>IFERROR(TRIM(INDEX(_xlfn.TEXTSPLIT(Table326[[#This Row],[attribute_name]],"|"), 1,2)), "")</f>
        <v>Hi</v>
      </c>
      <c r="Y725" t="b" cm="1">
        <f t="array" ref="Y725">IF(ISERROR(IF(Table326[[#This Row],[type]]="subattribute", VLOOKUP(Table326[[#This Row],[Template]]&amp;Table326[[#This Row],[parent_attribute]],_xlfn._xlws.FILTER(Table326[[#All],[concat]], Table326[[#All],[type]]="attribute"),1, FALSE), TRUE)), FALSE, TRUE)</f>
        <v>1</v>
      </c>
    </row>
    <row r="726" spans="1:25" ht="14.4" hidden="1" customHeight="1">
      <c r="A726" t="str">
        <f>Table326[[#This Row],[Template]]&amp;Table326[[#This Row],[parent_attribute]]</f>
        <v>Compressor Centrífugo BásicoVibração - Mancal do Compressor (LOA) (2)</v>
      </c>
      <c r="B726" t="s">
        <v>2904</v>
      </c>
      <c r="C726" s="10" t="s">
        <v>2905</v>
      </c>
      <c r="D726" t="s">
        <v>2906</v>
      </c>
      <c r="E726" t="s">
        <v>2907</v>
      </c>
      <c r="F726" s="61" t="s">
        <v>2875</v>
      </c>
      <c r="I726" t="s">
        <v>1761</v>
      </c>
      <c r="J726" t="s">
        <v>1758</v>
      </c>
      <c r="K726" t="str">
        <f>VLOOKUP(Table326[[#This Row],[attribute_name EN2]],'Tradução Atributos'!$A$1:$B$67,2,0)</f>
        <v>Vibração - Mancal do Compressor (LOA) (2)</v>
      </c>
      <c r="L726" t="s">
        <v>2928</v>
      </c>
      <c r="M726" t="s">
        <v>2930</v>
      </c>
      <c r="N726" t="s">
        <v>1098</v>
      </c>
      <c r="O726" t="s">
        <v>1098</v>
      </c>
      <c r="P726" t="str">
        <f>_xlfn.CONCAT(Table326[[#This Row],[Equipamento]],Table326[[#This Row],[attribute_name]])</f>
        <v>FRADE-CAE-2340/2345 (LP/IP Compressor Trem 2)Vibração - Mancal do Compressor (LOA) (2)|HiHi</v>
      </c>
      <c r="Q726" s="10">
        <v>69</v>
      </c>
      <c r="R726" s="10" t="s">
        <v>840</v>
      </c>
      <c r="S726">
        <v>1</v>
      </c>
      <c r="T726" s="33" t="s">
        <v>736</v>
      </c>
      <c r="U726" s="10"/>
      <c r="V726" t="str">
        <f t="shared" si="11"/>
        <v>subattribute</v>
      </c>
      <c r="W726" t="str">
        <f>TRIM(INDEX(_xlfn.TEXTSPLIT(Table326[[#This Row],[attribute_name PT (rascunho)]],"|"), 1,1))</f>
        <v>Vibração - Mancal do Compressor (LOA) (2)</v>
      </c>
      <c r="X726" t="str">
        <f>IFERROR(TRIM(INDEX(_xlfn.TEXTSPLIT(Table326[[#This Row],[attribute_name]],"|"), 1,2)), "")</f>
        <v>HiHi</v>
      </c>
      <c r="Y726" t="b" cm="1">
        <f t="array" ref="Y726">IF(ISERROR(IF(Table326[[#This Row],[type]]="subattribute", VLOOKUP(Table326[[#This Row],[Template]]&amp;Table326[[#This Row],[parent_attribute]],_xlfn._xlws.FILTER(Table326[[#All],[concat]], Table326[[#All],[type]]="attribute"),1, FALSE), TRUE)), FALSE, TRUE)</f>
        <v>1</v>
      </c>
    </row>
    <row r="727" spans="1:25" ht="14.4" hidden="1" customHeight="1">
      <c r="A727" t="str">
        <f>Table326[[#This Row],[Template]]&amp;Table326[[#This Row],[parent_attribute]]</f>
        <v>Compressor Centrífugo BásicoVibração - Mancal do Compressor (LOA) (2)</v>
      </c>
      <c r="B727" t="s">
        <v>2904</v>
      </c>
      <c r="C727" s="10" t="s">
        <v>2905</v>
      </c>
      <c r="D727" t="s">
        <v>2906</v>
      </c>
      <c r="E727" t="s">
        <v>2907</v>
      </c>
      <c r="F727" s="61" t="s">
        <v>2875</v>
      </c>
      <c r="I727" t="s">
        <v>1762</v>
      </c>
      <c r="J727" t="s">
        <v>1758</v>
      </c>
      <c r="K727" t="str">
        <f>VLOOKUP(Table326[[#This Row],[attribute_name EN2]],'Tradução Atributos'!$A$1:$B$67,2,0)</f>
        <v>Vibração - Mancal do Compressor (LOA) (2)</v>
      </c>
      <c r="L727" t="s">
        <v>2928</v>
      </c>
      <c r="M727" t="s">
        <v>2934</v>
      </c>
      <c r="N727" t="s">
        <v>1100</v>
      </c>
      <c r="O727" t="s">
        <v>3130</v>
      </c>
      <c r="P727" t="str">
        <f>_xlfn.CONCAT(Table326[[#This Row],[Equipamento]],Table326[[#This Row],[attribute_name]])</f>
        <v>FRADE-CAE-2340/2345 (LP/IP Compressor Trem 2)Vibração - Mancal do Compressor (LOA) (2)|Pre-alarm Hi</v>
      </c>
      <c r="Q727" s="33">
        <v>50.4</v>
      </c>
      <c r="R727" s="83" t="s">
        <v>840</v>
      </c>
      <c r="S727">
        <v>1</v>
      </c>
      <c r="T727" s="52" t="s">
        <v>736</v>
      </c>
      <c r="U727" s="83"/>
      <c r="V727" t="str">
        <f t="shared" si="11"/>
        <v>subattribute</v>
      </c>
      <c r="W727" t="str">
        <f>TRIM(INDEX(_xlfn.TEXTSPLIT(Table326[[#This Row],[attribute_name PT (rascunho)]],"|"), 1,1))</f>
        <v>Vibração - Mancal do Compressor (LOA) (2)</v>
      </c>
      <c r="X727" t="str">
        <f>IFERROR(TRIM(INDEX(_xlfn.TEXTSPLIT(Table326[[#This Row],[attribute_name]],"|"), 1,2)), "")</f>
        <v>Pre-alarm Hi</v>
      </c>
      <c r="Y727" t="b" cm="1">
        <f t="array" ref="Y727">IF(ISERROR(IF(Table326[[#This Row],[type]]="subattribute", VLOOKUP(Table326[[#This Row],[Template]]&amp;Table326[[#This Row],[parent_attribute]],_xlfn._xlws.FILTER(Table326[[#All],[concat]], Table326[[#All],[type]]="attribute"),1, FALSE), TRUE)), FALSE, TRUE)</f>
        <v>1</v>
      </c>
    </row>
    <row r="728" spans="1:25" ht="14.4" hidden="1" customHeight="1">
      <c r="A728" t="str">
        <f>Table326[[#This Row],[Template]]&amp;Table326[[#This Row],[parent_attribute]]</f>
        <v>Compressor Centrífugo BásicoVibração - Mancal LA do Eixo de Engrenagem HS (1)</v>
      </c>
      <c r="B728" t="s">
        <v>2904</v>
      </c>
      <c r="C728" s="10" t="s">
        <v>2905</v>
      </c>
      <c r="D728" t="s">
        <v>2906</v>
      </c>
      <c r="E728" t="s">
        <v>2907</v>
      </c>
      <c r="F728" s="61" t="s">
        <v>2875</v>
      </c>
      <c r="I728" t="s">
        <v>697</v>
      </c>
      <c r="J728" t="s">
        <v>697</v>
      </c>
      <c r="K728" t="str">
        <f>VLOOKUP(Table326[[#This Row],[attribute_name EN2]],'Tradução Atributos'!$A$1:$B$67,2,0)</f>
        <v>Vibração - Mancal LA do Eixo de Engrenagem HS (1)</v>
      </c>
      <c r="N728" t="s">
        <v>3131</v>
      </c>
      <c r="O728" t="s">
        <v>3131</v>
      </c>
      <c r="P728" t="str">
        <f>_xlfn.CONCAT(Table326[[#This Row],[Equipamento]],Table326[[#This Row],[attribute_name]])</f>
        <v>FRADE-CAE-2340/2345 (LP/IP Compressor Trem 2)Vibração - Mancal LA do Eixo de Engrenagem HS (1)</v>
      </c>
      <c r="Q728" s="10" t="s">
        <v>3284</v>
      </c>
      <c r="R728" s="10" t="s">
        <v>840</v>
      </c>
      <c r="S728">
        <v>1</v>
      </c>
      <c r="T728" s="33" t="s">
        <v>474</v>
      </c>
      <c r="U728" s="10" t="s">
        <v>475</v>
      </c>
      <c r="V728" t="str">
        <f t="shared" si="11"/>
        <v>attribute</v>
      </c>
      <c r="W728" t="str">
        <f>TRIM(INDEX(_xlfn.TEXTSPLIT(Table326[[#This Row],[attribute_name PT (rascunho)]],"|"), 1,1))</f>
        <v>Vibração - Mancal LA do Eixo de Engrenagem HS (1)</v>
      </c>
      <c r="X728" t="str">
        <f>IFERROR(TRIM(INDEX(_xlfn.TEXTSPLIT(Table326[[#This Row],[attribute_name]],"|"), 1,2)), "")</f>
        <v/>
      </c>
      <c r="Y728" t="b" cm="1">
        <f t="array" ref="Y728">IF(ISERROR(IF(Table326[[#This Row],[type]]="subattribute", VLOOKUP(Table326[[#This Row],[Template]]&amp;Table326[[#This Row],[parent_attribute]],_xlfn._xlws.FILTER(Table326[[#All],[concat]], Table326[[#All],[type]]="attribute"),1, FALSE), TRUE)), FALSE, TRUE)</f>
        <v>1</v>
      </c>
    </row>
    <row r="729" spans="1:25" ht="14.4" hidden="1" customHeight="1">
      <c r="A729" t="str">
        <f>Table326[[#This Row],[Template]]&amp;Table326[[#This Row],[parent_attribute]]</f>
        <v>Compressor Centrífugo BásicoVibração - Mancal LA do Eixo de Engrenagem HS (1)</v>
      </c>
      <c r="B729" t="s">
        <v>2904</v>
      </c>
      <c r="C729" s="10" t="s">
        <v>2905</v>
      </c>
      <c r="D729" t="s">
        <v>2906</v>
      </c>
      <c r="E729" t="s">
        <v>2907</v>
      </c>
      <c r="F729" s="61" t="s">
        <v>2875</v>
      </c>
      <c r="I729" t="s">
        <v>1772</v>
      </c>
      <c r="J729" t="s">
        <v>697</v>
      </c>
      <c r="K729" t="str">
        <f>VLOOKUP(Table326[[#This Row],[attribute_name EN2]],'Tradução Atributos'!$A$1:$B$67,2,0)</f>
        <v>Vibração - Mancal LA do Eixo de Engrenagem HS (1)</v>
      </c>
      <c r="L729" t="s">
        <v>2928</v>
      </c>
      <c r="M729" t="s">
        <v>2929</v>
      </c>
      <c r="N729" t="s">
        <v>1102</v>
      </c>
      <c r="O729" t="s">
        <v>1102</v>
      </c>
      <c r="P729" t="str">
        <f>_xlfn.CONCAT(Table326[[#This Row],[Equipamento]],Table326[[#This Row],[attribute_name]])</f>
        <v>FRADE-CAE-2340/2345 (LP/IP Compressor Trem 2)Vibração - Mancal LA do Eixo de Engrenagem HS (1)|Hi</v>
      </c>
      <c r="Q729" s="10">
        <v>56</v>
      </c>
      <c r="R729" s="83" t="s">
        <v>840</v>
      </c>
      <c r="S729">
        <v>1</v>
      </c>
      <c r="T729" s="52" t="s">
        <v>736</v>
      </c>
      <c r="U729" s="83"/>
      <c r="V729" t="str">
        <f t="shared" si="11"/>
        <v>subattribute</v>
      </c>
      <c r="W729" t="str">
        <f>TRIM(INDEX(_xlfn.TEXTSPLIT(Table326[[#This Row],[attribute_name PT (rascunho)]],"|"), 1,1))</f>
        <v>Vibração - Mancal LA do Eixo de Engrenagem HS (1)</v>
      </c>
      <c r="X729" t="str">
        <f>IFERROR(TRIM(INDEX(_xlfn.TEXTSPLIT(Table326[[#This Row],[attribute_name]],"|"), 1,2)), "")</f>
        <v>Hi</v>
      </c>
      <c r="Y729" t="b" cm="1">
        <f t="array" ref="Y729">IF(ISERROR(IF(Table326[[#This Row],[type]]="subattribute", VLOOKUP(Table326[[#This Row],[Template]]&amp;Table326[[#This Row],[parent_attribute]],_xlfn._xlws.FILTER(Table326[[#All],[concat]], Table326[[#All],[type]]="attribute"),1, FALSE), TRUE)), FALSE, TRUE)</f>
        <v>1</v>
      </c>
    </row>
    <row r="730" spans="1:25" ht="14.4" hidden="1" customHeight="1">
      <c r="A730" t="str">
        <f>Table326[[#This Row],[Template]]&amp;Table326[[#This Row],[parent_attribute]]</f>
        <v>Compressor Centrífugo BásicoVibração - Mancal LA do Eixo de Engrenagem HS (1)</v>
      </c>
      <c r="B730" t="s">
        <v>2904</v>
      </c>
      <c r="C730" s="10" t="s">
        <v>2905</v>
      </c>
      <c r="D730" t="s">
        <v>2906</v>
      </c>
      <c r="E730" t="s">
        <v>2907</v>
      </c>
      <c r="F730" s="61" t="s">
        <v>2875</v>
      </c>
      <c r="I730" t="s">
        <v>1773</v>
      </c>
      <c r="J730" t="s">
        <v>697</v>
      </c>
      <c r="K730" t="str">
        <f>VLOOKUP(Table326[[#This Row],[attribute_name EN2]],'Tradução Atributos'!$A$1:$B$67,2,0)</f>
        <v>Vibração - Mancal LA do Eixo de Engrenagem HS (1)</v>
      </c>
      <c r="L730" t="s">
        <v>2928</v>
      </c>
      <c r="M730" t="s">
        <v>2930</v>
      </c>
      <c r="N730" t="s">
        <v>1104</v>
      </c>
      <c r="O730" t="s">
        <v>1104</v>
      </c>
      <c r="P730" t="str">
        <f>_xlfn.CONCAT(Table326[[#This Row],[Equipamento]],Table326[[#This Row],[attribute_name]])</f>
        <v>FRADE-CAE-2340/2345 (LP/IP Compressor Trem 2)Vibração - Mancal LA do Eixo de Engrenagem HS (1)|HiHi</v>
      </c>
      <c r="Q730" s="10">
        <v>69</v>
      </c>
      <c r="R730" s="10" t="s">
        <v>840</v>
      </c>
      <c r="S730">
        <v>1</v>
      </c>
      <c r="T730" s="33" t="s">
        <v>736</v>
      </c>
      <c r="U730" s="10"/>
      <c r="V730" t="str">
        <f t="shared" si="11"/>
        <v>subattribute</v>
      </c>
      <c r="W730" t="str">
        <f>TRIM(INDEX(_xlfn.TEXTSPLIT(Table326[[#This Row],[attribute_name PT (rascunho)]],"|"), 1,1))</f>
        <v>Vibração - Mancal LA do Eixo de Engrenagem HS (1)</v>
      </c>
      <c r="X730" t="str">
        <f>IFERROR(TRIM(INDEX(_xlfn.TEXTSPLIT(Table326[[#This Row],[attribute_name]],"|"), 1,2)), "")</f>
        <v>HiHi</v>
      </c>
      <c r="Y730" t="b" cm="1">
        <f t="array" ref="Y730">IF(ISERROR(IF(Table326[[#This Row],[type]]="subattribute", VLOOKUP(Table326[[#This Row],[Template]]&amp;Table326[[#This Row],[parent_attribute]],_xlfn._xlws.FILTER(Table326[[#All],[concat]], Table326[[#All],[type]]="attribute"),1, FALSE), TRUE)), FALSE, TRUE)</f>
        <v>1</v>
      </c>
    </row>
    <row r="731" spans="1:25" ht="14.4" hidden="1" customHeight="1">
      <c r="A731" t="str">
        <f>Table326[[#This Row],[Template]]&amp;Table326[[#This Row],[parent_attribute]]</f>
        <v>Compressor Centrífugo BásicoVibração - Mancal LA do Eixo de Engrenagem HS (1)</v>
      </c>
      <c r="B731" t="s">
        <v>2904</v>
      </c>
      <c r="C731" s="10" t="s">
        <v>2905</v>
      </c>
      <c r="D731" t="s">
        <v>2906</v>
      </c>
      <c r="E731" t="s">
        <v>2907</v>
      </c>
      <c r="F731" s="61" t="s">
        <v>2875</v>
      </c>
      <c r="I731" t="s">
        <v>1774</v>
      </c>
      <c r="J731" t="s">
        <v>697</v>
      </c>
      <c r="K731" t="str">
        <f>VLOOKUP(Table326[[#This Row],[attribute_name EN2]],'Tradução Atributos'!$A$1:$B$67,2,0)</f>
        <v>Vibração - Mancal LA do Eixo de Engrenagem HS (1)</v>
      </c>
      <c r="L731" t="s">
        <v>2928</v>
      </c>
      <c r="M731" t="s">
        <v>2934</v>
      </c>
      <c r="N731" t="s">
        <v>1106</v>
      </c>
      <c r="O731" t="s">
        <v>3132</v>
      </c>
      <c r="P731" t="str">
        <f>_xlfn.CONCAT(Table326[[#This Row],[Equipamento]],Table326[[#This Row],[attribute_name]])</f>
        <v>FRADE-CAE-2340/2345 (LP/IP Compressor Trem 2)Vibração - Mancal LA do Eixo de Engrenagem HS (1)|Pre-alarm Hi</v>
      </c>
      <c r="Q731" s="33">
        <v>50.4</v>
      </c>
      <c r="R731" s="83" t="s">
        <v>840</v>
      </c>
      <c r="S731">
        <v>1</v>
      </c>
      <c r="T731" s="52" t="s">
        <v>736</v>
      </c>
      <c r="U731" s="83"/>
      <c r="V731" t="str">
        <f t="shared" si="11"/>
        <v>subattribute</v>
      </c>
      <c r="W731" t="str">
        <f>TRIM(INDEX(_xlfn.TEXTSPLIT(Table326[[#This Row],[attribute_name PT (rascunho)]],"|"), 1,1))</f>
        <v>Vibração - Mancal LA do Eixo de Engrenagem HS (1)</v>
      </c>
      <c r="X731" t="str">
        <f>IFERROR(TRIM(INDEX(_xlfn.TEXTSPLIT(Table326[[#This Row],[attribute_name]],"|"), 1,2)), "")</f>
        <v>Pre-alarm Hi</v>
      </c>
      <c r="Y731" t="b" cm="1">
        <f t="array" ref="Y731">IF(ISERROR(IF(Table326[[#This Row],[type]]="subattribute", VLOOKUP(Table326[[#This Row],[Template]]&amp;Table326[[#This Row],[parent_attribute]],_xlfn._xlws.FILTER(Table326[[#All],[concat]], Table326[[#All],[type]]="attribute"),1, FALSE), TRUE)), FALSE, TRUE)</f>
        <v>1</v>
      </c>
    </row>
    <row r="732" spans="1:25" ht="14.4" hidden="1" customHeight="1">
      <c r="A732" t="str">
        <f>Table326[[#This Row],[Template]]&amp;Table326[[#This Row],[parent_attribute]]</f>
        <v>Compressor Centrífugo BásicoVibração - Mancal LA do Eixo de Engrenagem HS (2)</v>
      </c>
      <c r="B732" t="s">
        <v>2904</v>
      </c>
      <c r="C732" s="10" t="s">
        <v>2905</v>
      </c>
      <c r="D732" t="s">
        <v>2906</v>
      </c>
      <c r="E732" t="s">
        <v>2907</v>
      </c>
      <c r="F732" s="61" t="s">
        <v>2875</v>
      </c>
      <c r="I732" t="s">
        <v>700</v>
      </c>
      <c r="J732" t="s">
        <v>700</v>
      </c>
      <c r="K732" t="str">
        <f>VLOOKUP(Table326[[#This Row],[attribute_name EN2]],'Tradução Atributos'!$A$1:$B$67,2,0)</f>
        <v>Vibração - Mancal LA do Eixo de Engrenagem HS (2)</v>
      </c>
      <c r="N732" t="s">
        <v>3133</v>
      </c>
      <c r="O732" t="s">
        <v>3133</v>
      </c>
      <c r="P732" t="str">
        <f>_xlfn.CONCAT(Table326[[#This Row],[Equipamento]],Table326[[#This Row],[attribute_name]])</f>
        <v>FRADE-CAE-2340/2345 (LP/IP Compressor Trem 2)Vibração - Mancal LA do Eixo de Engrenagem HS (2)</v>
      </c>
      <c r="Q732" s="10" t="s">
        <v>3285</v>
      </c>
      <c r="R732" s="10" t="s">
        <v>840</v>
      </c>
      <c r="S732">
        <v>1</v>
      </c>
      <c r="T732" s="33" t="s">
        <v>474</v>
      </c>
      <c r="U732" s="10" t="s">
        <v>475</v>
      </c>
      <c r="V732" t="str">
        <f t="shared" si="11"/>
        <v>attribute</v>
      </c>
      <c r="W732" t="str">
        <f>TRIM(INDEX(_xlfn.TEXTSPLIT(Table326[[#This Row],[attribute_name PT (rascunho)]],"|"), 1,1))</f>
        <v>Vibração - Mancal LA do Eixo de Engrenagem HS (2)</v>
      </c>
      <c r="X732" t="str">
        <f>IFERROR(TRIM(INDEX(_xlfn.TEXTSPLIT(Table326[[#This Row],[attribute_name]],"|"), 1,2)), "")</f>
        <v/>
      </c>
      <c r="Y732" t="b" cm="1">
        <f t="array" ref="Y732">IF(ISERROR(IF(Table326[[#This Row],[type]]="subattribute", VLOOKUP(Table326[[#This Row],[Template]]&amp;Table326[[#This Row],[parent_attribute]],_xlfn._xlws.FILTER(Table326[[#All],[concat]], Table326[[#All],[type]]="attribute"),1, FALSE), TRUE)), FALSE, TRUE)</f>
        <v>1</v>
      </c>
    </row>
    <row r="733" spans="1:25" ht="14.4" hidden="1" customHeight="1">
      <c r="A733" t="str">
        <f>Table326[[#This Row],[Template]]&amp;Table326[[#This Row],[parent_attribute]]</f>
        <v>Compressor Centrífugo BásicoVibração - Mancal LA do Eixo de Engrenagem HS (2)</v>
      </c>
      <c r="B733" t="s">
        <v>2904</v>
      </c>
      <c r="C733" s="10" t="s">
        <v>2905</v>
      </c>
      <c r="D733" t="s">
        <v>2906</v>
      </c>
      <c r="E733" t="s">
        <v>2907</v>
      </c>
      <c r="F733" s="61" t="s">
        <v>2875</v>
      </c>
      <c r="I733" t="s">
        <v>1776</v>
      </c>
      <c r="J733" t="s">
        <v>700</v>
      </c>
      <c r="K733" t="str">
        <f>VLOOKUP(Table326[[#This Row],[attribute_name EN2]],'Tradução Atributos'!$A$1:$B$67,2,0)</f>
        <v>Vibração - Mancal LA do Eixo de Engrenagem HS (2)</v>
      </c>
      <c r="L733" t="s">
        <v>2928</v>
      </c>
      <c r="M733" t="s">
        <v>2929</v>
      </c>
      <c r="N733" t="s">
        <v>1108</v>
      </c>
      <c r="O733" t="s">
        <v>1108</v>
      </c>
      <c r="P733" t="str">
        <f>_xlfn.CONCAT(Table326[[#This Row],[Equipamento]],Table326[[#This Row],[attribute_name]])</f>
        <v>FRADE-CAE-2340/2345 (LP/IP Compressor Trem 2)Vibração - Mancal LA do Eixo de Engrenagem HS (2)|Hi</v>
      </c>
      <c r="Q733" s="10">
        <v>56</v>
      </c>
      <c r="R733" s="83" t="s">
        <v>840</v>
      </c>
      <c r="S733">
        <v>1</v>
      </c>
      <c r="T733" s="52" t="s">
        <v>736</v>
      </c>
      <c r="U733" s="83"/>
      <c r="V733" t="str">
        <f t="shared" si="11"/>
        <v>subattribute</v>
      </c>
      <c r="W733" t="str">
        <f>TRIM(INDEX(_xlfn.TEXTSPLIT(Table326[[#This Row],[attribute_name PT (rascunho)]],"|"), 1,1))</f>
        <v>Vibração - Mancal LA do Eixo de Engrenagem HS (2)</v>
      </c>
      <c r="X733" t="str">
        <f>IFERROR(TRIM(INDEX(_xlfn.TEXTSPLIT(Table326[[#This Row],[attribute_name]],"|"), 1,2)), "")</f>
        <v>Hi</v>
      </c>
      <c r="Y733" t="b" cm="1">
        <f t="array" ref="Y733">IF(ISERROR(IF(Table326[[#This Row],[type]]="subattribute", VLOOKUP(Table326[[#This Row],[Template]]&amp;Table326[[#This Row],[parent_attribute]],_xlfn._xlws.FILTER(Table326[[#All],[concat]], Table326[[#All],[type]]="attribute"),1, FALSE), TRUE)), FALSE, TRUE)</f>
        <v>1</v>
      </c>
    </row>
    <row r="734" spans="1:25" ht="14.4" hidden="1" customHeight="1">
      <c r="A734" t="str">
        <f>Table326[[#This Row],[Template]]&amp;Table326[[#This Row],[parent_attribute]]</f>
        <v>Compressor Centrífugo BásicoVibração - Mancal LA do Eixo de Engrenagem HS (2)</v>
      </c>
      <c r="B734" t="s">
        <v>2904</v>
      </c>
      <c r="C734" s="10" t="s">
        <v>2905</v>
      </c>
      <c r="D734" t="s">
        <v>2906</v>
      </c>
      <c r="E734" t="s">
        <v>2907</v>
      </c>
      <c r="F734" s="61" t="s">
        <v>2875</v>
      </c>
      <c r="I734" t="s">
        <v>1777</v>
      </c>
      <c r="J734" t="s">
        <v>700</v>
      </c>
      <c r="K734" t="str">
        <f>VLOOKUP(Table326[[#This Row],[attribute_name EN2]],'Tradução Atributos'!$A$1:$B$67,2,0)</f>
        <v>Vibração - Mancal LA do Eixo de Engrenagem HS (2)</v>
      </c>
      <c r="L734" t="s">
        <v>2928</v>
      </c>
      <c r="M734" t="s">
        <v>2930</v>
      </c>
      <c r="N734" t="s">
        <v>1110</v>
      </c>
      <c r="O734" t="s">
        <v>1110</v>
      </c>
      <c r="P734" t="str">
        <f>_xlfn.CONCAT(Table326[[#This Row],[Equipamento]],Table326[[#This Row],[attribute_name]])</f>
        <v>FRADE-CAE-2340/2345 (LP/IP Compressor Trem 2)Vibração - Mancal LA do Eixo de Engrenagem HS (2)|HiHi</v>
      </c>
      <c r="Q734" s="10">
        <v>69</v>
      </c>
      <c r="R734" s="10" t="s">
        <v>840</v>
      </c>
      <c r="S734">
        <v>1</v>
      </c>
      <c r="T734" s="33" t="s">
        <v>736</v>
      </c>
      <c r="U734" s="10"/>
      <c r="V734" t="str">
        <f t="shared" si="11"/>
        <v>subattribute</v>
      </c>
      <c r="W734" t="str">
        <f>TRIM(INDEX(_xlfn.TEXTSPLIT(Table326[[#This Row],[attribute_name PT (rascunho)]],"|"), 1,1))</f>
        <v>Vibração - Mancal LA do Eixo de Engrenagem HS (2)</v>
      </c>
      <c r="X734" t="str">
        <f>IFERROR(TRIM(INDEX(_xlfn.TEXTSPLIT(Table326[[#This Row],[attribute_name]],"|"), 1,2)), "")</f>
        <v>HiHi</v>
      </c>
      <c r="Y734" t="b" cm="1">
        <f t="array" ref="Y734">IF(ISERROR(IF(Table326[[#This Row],[type]]="subattribute", VLOOKUP(Table326[[#This Row],[Template]]&amp;Table326[[#This Row],[parent_attribute]],_xlfn._xlws.FILTER(Table326[[#All],[concat]], Table326[[#All],[type]]="attribute"),1, FALSE), TRUE)), FALSE, TRUE)</f>
        <v>1</v>
      </c>
    </row>
    <row r="735" spans="1:25" ht="14.4" hidden="1" customHeight="1">
      <c r="A735" t="str">
        <f>Table326[[#This Row],[Template]]&amp;Table326[[#This Row],[parent_attribute]]</f>
        <v>Compressor Centrífugo BásicoVibração - Mancal LA do Eixo de Engrenagem HS (2)</v>
      </c>
      <c r="B735" t="s">
        <v>2904</v>
      </c>
      <c r="C735" s="10" t="s">
        <v>2905</v>
      </c>
      <c r="D735" t="s">
        <v>2906</v>
      </c>
      <c r="E735" t="s">
        <v>2907</v>
      </c>
      <c r="F735" s="61" t="s">
        <v>2875</v>
      </c>
      <c r="I735" t="s">
        <v>1778</v>
      </c>
      <c r="J735" t="s">
        <v>700</v>
      </c>
      <c r="K735" t="str">
        <f>VLOOKUP(Table326[[#This Row],[attribute_name EN2]],'Tradução Atributos'!$A$1:$B$67,2,0)</f>
        <v>Vibração - Mancal LA do Eixo de Engrenagem HS (2)</v>
      </c>
      <c r="L735" t="s">
        <v>2928</v>
      </c>
      <c r="M735" t="s">
        <v>2934</v>
      </c>
      <c r="N735" t="s">
        <v>1112</v>
      </c>
      <c r="O735" t="s">
        <v>3134</v>
      </c>
      <c r="P735" t="str">
        <f>_xlfn.CONCAT(Table326[[#This Row],[Equipamento]],Table326[[#This Row],[attribute_name]])</f>
        <v>FRADE-CAE-2340/2345 (LP/IP Compressor Trem 2)Vibração - Mancal LA do Eixo de Engrenagem HS (2)|Pre-alarm Hi</v>
      </c>
      <c r="Q735" s="33">
        <v>50.4</v>
      </c>
      <c r="R735" s="83" t="s">
        <v>840</v>
      </c>
      <c r="S735">
        <v>1</v>
      </c>
      <c r="T735" s="52" t="s">
        <v>736</v>
      </c>
      <c r="U735" s="83"/>
      <c r="V735" t="str">
        <f t="shared" si="11"/>
        <v>subattribute</v>
      </c>
      <c r="W735" t="str">
        <f>TRIM(INDEX(_xlfn.TEXTSPLIT(Table326[[#This Row],[attribute_name PT (rascunho)]],"|"), 1,1))</f>
        <v>Vibração - Mancal LA do Eixo de Engrenagem HS (2)</v>
      </c>
      <c r="X735" t="str">
        <f>IFERROR(TRIM(INDEX(_xlfn.TEXTSPLIT(Table326[[#This Row],[attribute_name]],"|"), 1,2)), "")</f>
        <v>Pre-alarm Hi</v>
      </c>
      <c r="Y735" t="b" cm="1">
        <f t="array" ref="Y735">IF(ISERROR(IF(Table326[[#This Row],[type]]="subattribute", VLOOKUP(Table326[[#This Row],[Template]]&amp;Table326[[#This Row],[parent_attribute]],_xlfn._xlws.FILTER(Table326[[#All],[concat]], Table326[[#All],[type]]="attribute"),1, FALSE), TRUE)), FALSE, TRUE)</f>
        <v>1</v>
      </c>
    </row>
    <row r="736" spans="1:25" ht="14.4" hidden="1" customHeight="1">
      <c r="A736" t="str">
        <f>Table326[[#This Row],[Template]]&amp;Table326[[#This Row],[parent_attribute]]</f>
        <v>Compressor Centrífugo BásicoVibração - Mancal LA do Eixo de Engrenagem LS (1)</v>
      </c>
      <c r="B736" t="s">
        <v>2904</v>
      </c>
      <c r="C736" s="10" t="s">
        <v>2905</v>
      </c>
      <c r="D736" t="s">
        <v>2906</v>
      </c>
      <c r="E736" t="s">
        <v>2907</v>
      </c>
      <c r="F736" s="61" t="s">
        <v>2875</v>
      </c>
      <c r="I736" t="s">
        <v>709</v>
      </c>
      <c r="J736" t="s">
        <v>709</v>
      </c>
      <c r="K736" t="str">
        <f>VLOOKUP(Table326[[#This Row],[attribute_name EN2]],'Tradução Atributos'!$A$1:$B$67,2,0)</f>
        <v>Vibração - Mancal LA do Eixo de Engrenagem LS (1)</v>
      </c>
      <c r="N736" t="s">
        <v>3135</v>
      </c>
      <c r="O736" t="s">
        <v>3135</v>
      </c>
      <c r="P736" t="str">
        <f>_xlfn.CONCAT(Table326[[#This Row],[Equipamento]],Table326[[#This Row],[attribute_name]])</f>
        <v>FRADE-CAE-2340/2345 (LP/IP Compressor Trem 2)Vibração - Mancal LA do Eixo de Engrenagem LS (1)</v>
      </c>
      <c r="Q736" s="10" t="s">
        <v>3286</v>
      </c>
      <c r="R736" s="10" t="s">
        <v>840</v>
      </c>
      <c r="S736">
        <v>1</v>
      </c>
      <c r="T736" s="33" t="s">
        <v>474</v>
      </c>
      <c r="U736" s="10" t="s">
        <v>475</v>
      </c>
      <c r="V736" t="str">
        <f t="shared" si="11"/>
        <v>attribute</v>
      </c>
      <c r="W736" t="str">
        <f>TRIM(INDEX(_xlfn.TEXTSPLIT(Table326[[#This Row],[attribute_name PT (rascunho)]],"|"), 1,1))</f>
        <v>Vibração - Mancal LA do Eixo de Engrenagem LS (1)</v>
      </c>
      <c r="X736" t="str">
        <f>IFERROR(TRIM(INDEX(_xlfn.TEXTSPLIT(Table326[[#This Row],[attribute_name]],"|"), 1,2)), "")</f>
        <v/>
      </c>
      <c r="Y736" t="b" cm="1">
        <f t="array" ref="Y736">IF(ISERROR(IF(Table326[[#This Row],[type]]="subattribute", VLOOKUP(Table326[[#This Row],[Template]]&amp;Table326[[#This Row],[parent_attribute]],_xlfn._xlws.FILTER(Table326[[#All],[concat]], Table326[[#All],[type]]="attribute"),1, FALSE), TRUE)), FALSE, TRUE)</f>
        <v>1</v>
      </c>
    </row>
    <row r="737" spans="1:25" ht="14.4" hidden="1" customHeight="1">
      <c r="A737" t="str">
        <f>Table326[[#This Row],[Template]]&amp;Table326[[#This Row],[parent_attribute]]</f>
        <v>Compressor Centrífugo BásicoVibração - Mancal LA do Eixo de Engrenagem LS (1)</v>
      </c>
      <c r="B737" t="s">
        <v>2904</v>
      </c>
      <c r="C737" s="10" t="s">
        <v>2905</v>
      </c>
      <c r="D737" t="s">
        <v>2906</v>
      </c>
      <c r="E737" t="s">
        <v>2907</v>
      </c>
      <c r="F737" s="61" t="s">
        <v>2875</v>
      </c>
      <c r="I737" t="s">
        <v>1786</v>
      </c>
      <c r="J737" t="s">
        <v>709</v>
      </c>
      <c r="K737" t="str">
        <f>VLOOKUP(Table326[[#This Row],[attribute_name EN2]],'Tradução Atributos'!$A$1:$B$67,2,0)</f>
        <v>Vibração - Mancal LA do Eixo de Engrenagem LS (1)</v>
      </c>
      <c r="L737" t="s">
        <v>2928</v>
      </c>
      <c r="M737" t="s">
        <v>2929</v>
      </c>
      <c r="N737" t="s">
        <v>1114</v>
      </c>
      <c r="O737" t="s">
        <v>1114</v>
      </c>
      <c r="P737" t="str">
        <f>_xlfn.CONCAT(Table326[[#This Row],[Equipamento]],Table326[[#This Row],[attribute_name]])</f>
        <v>FRADE-CAE-2340/2345 (LP/IP Compressor Trem 2)Vibração - Mancal LA do Eixo de Engrenagem LS (1)|Hi</v>
      </c>
      <c r="Q737" s="10">
        <v>119</v>
      </c>
      <c r="R737" s="83" t="s">
        <v>840</v>
      </c>
      <c r="S737">
        <v>1</v>
      </c>
      <c r="T737" s="52" t="s">
        <v>736</v>
      </c>
      <c r="U737" s="83"/>
      <c r="V737" t="str">
        <f t="shared" si="11"/>
        <v>subattribute</v>
      </c>
      <c r="W737" t="str">
        <f>TRIM(INDEX(_xlfn.TEXTSPLIT(Table326[[#This Row],[attribute_name PT (rascunho)]],"|"), 1,1))</f>
        <v>Vibração - Mancal LA do Eixo de Engrenagem LS (1)</v>
      </c>
      <c r="X737" t="str">
        <f>IFERROR(TRIM(INDEX(_xlfn.TEXTSPLIT(Table326[[#This Row],[attribute_name]],"|"), 1,2)), "")</f>
        <v>Hi</v>
      </c>
      <c r="Y737" t="b" cm="1">
        <f t="array" ref="Y737">IF(ISERROR(IF(Table326[[#This Row],[type]]="subattribute", VLOOKUP(Table326[[#This Row],[Template]]&amp;Table326[[#This Row],[parent_attribute]],_xlfn._xlws.FILTER(Table326[[#All],[concat]], Table326[[#All],[type]]="attribute"),1, FALSE), TRUE)), FALSE, TRUE)</f>
        <v>1</v>
      </c>
    </row>
    <row r="738" spans="1:25" ht="14.4" hidden="1" customHeight="1">
      <c r="A738" t="str">
        <f>Table326[[#This Row],[Template]]&amp;Table326[[#This Row],[parent_attribute]]</f>
        <v>Compressor Centrífugo BásicoVibração - Mancal LA do Eixo de Engrenagem LS (1)</v>
      </c>
      <c r="B738" t="s">
        <v>2904</v>
      </c>
      <c r="C738" s="10" t="s">
        <v>2905</v>
      </c>
      <c r="D738" t="s">
        <v>2906</v>
      </c>
      <c r="E738" t="s">
        <v>2907</v>
      </c>
      <c r="F738" s="61" t="s">
        <v>2875</v>
      </c>
      <c r="I738" t="s">
        <v>1787</v>
      </c>
      <c r="J738" t="s">
        <v>709</v>
      </c>
      <c r="K738" t="str">
        <f>VLOOKUP(Table326[[#This Row],[attribute_name EN2]],'Tradução Atributos'!$A$1:$B$67,2,0)</f>
        <v>Vibração - Mancal LA do Eixo de Engrenagem LS (1)</v>
      </c>
      <c r="L738" t="s">
        <v>2928</v>
      </c>
      <c r="M738" t="s">
        <v>2930</v>
      </c>
      <c r="N738" t="s">
        <v>1116</v>
      </c>
      <c r="O738" t="s">
        <v>1116</v>
      </c>
      <c r="P738" t="str">
        <f>_xlfn.CONCAT(Table326[[#This Row],[Equipamento]],Table326[[#This Row],[attribute_name]])</f>
        <v>FRADE-CAE-2340/2345 (LP/IP Compressor Trem 2)Vibração - Mancal LA do Eixo de Engrenagem LS (1)|HiHi</v>
      </c>
      <c r="Q738" s="10">
        <v>146</v>
      </c>
      <c r="R738" s="10" t="s">
        <v>840</v>
      </c>
      <c r="S738">
        <v>1</v>
      </c>
      <c r="T738" s="33" t="s">
        <v>736</v>
      </c>
      <c r="U738" s="10"/>
      <c r="V738" t="str">
        <f t="shared" si="11"/>
        <v>subattribute</v>
      </c>
      <c r="W738" t="str">
        <f>TRIM(INDEX(_xlfn.TEXTSPLIT(Table326[[#This Row],[attribute_name PT (rascunho)]],"|"), 1,1))</f>
        <v>Vibração - Mancal LA do Eixo de Engrenagem LS (1)</v>
      </c>
      <c r="X738" t="str">
        <f>IFERROR(TRIM(INDEX(_xlfn.TEXTSPLIT(Table326[[#This Row],[attribute_name]],"|"), 1,2)), "")</f>
        <v>HiHi</v>
      </c>
      <c r="Y738" t="b" cm="1">
        <f t="array" ref="Y738">IF(ISERROR(IF(Table326[[#This Row],[type]]="subattribute", VLOOKUP(Table326[[#This Row],[Template]]&amp;Table326[[#This Row],[parent_attribute]],_xlfn._xlws.FILTER(Table326[[#All],[concat]], Table326[[#All],[type]]="attribute"),1, FALSE), TRUE)), FALSE, TRUE)</f>
        <v>1</v>
      </c>
    </row>
    <row r="739" spans="1:25" ht="14.4" hidden="1" customHeight="1">
      <c r="A739" t="str">
        <f>Table326[[#This Row],[Template]]&amp;Table326[[#This Row],[parent_attribute]]</f>
        <v>Compressor Centrífugo BásicoVibração - Mancal LA do Eixo de Engrenagem LS (1)</v>
      </c>
      <c r="B739" t="s">
        <v>2904</v>
      </c>
      <c r="C739" s="10" t="s">
        <v>2905</v>
      </c>
      <c r="D739" t="s">
        <v>2906</v>
      </c>
      <c r="E739" t="s">
        <v>2907</v>
      </c>
      <c r="F739" s="61" t="s">
        <v>2875</v>
      </c>
      <c r="I739" t="s">
        <v>1788</v>
      </c>
      <c r="J739" t="s">
        <v>709</v>
      </c>
      <c r="K739" t="str">
        <f>VLOOKUP(Table326[[#This Row],[attribute_name EN2]],'Tradução Atributos'!$A$1:$B$67,2,0)</f>
        <v>Vibração - Mancal LA do Eixo de Engrenagem LS (1)</v>
      </c>
      <c r="L739" t="s">
        <v>2928</v>
      </c>
      <c r="M739" t="s">
        <v>2934</v>
      </c>
      <c r="N739" t="s">
        <v>1118</v>
      </c>
      <c r="O739" t="s">
        <v>3136</v>
      </c>
      <c r="P739" t="str">
        <f>_xlfn.CONCAT(Table326[[#This Row],[Equipamento]],Table326[[#This Row],[attribute_name]])</f>
        <v>FRADE-CAE-2340/2345 (LP/IP Compressor Trem 2)Vibração - Mancal LA do Eixo de Engrenagem LS (1)|Pre-alarm Hi</v>
      </c>
      <c r="Q739" s="10">
        <v>107.1</v>
      </c>
      <c r="R739" s="83" t="s">
        <v>840</v>
      </c>
      <c r="S739">
        <v>1</v>
      </c>
      <c r="T739" s="52" t="s">
        <v>736</v>
      </c>
      <c r="U739" s="83"/>
      <c r="V739" t="str">
        <f t="shared" si="11"/>
        <v>subattribute</v>
      </c>
      <c r="W739" t="str">
        <f>TRIM(INDEX(_xlfn.TEXTSPLIT(Table326[[#This Row],[attribute_name PT (rascunho)]],"|"), 1,1))</f>
        <v>Vibração - Mancal LA do Eixo de Engrenagem LS (1)</v>
      </c>
      <c r="X739" t="str">
        <f>IFERROR(TRIM(INDEX(_xlfn.TEXTSPLIT(Table326[[#This Row],[attribute_name]],"|"), 1,2)), "")</f>
        <v>Pre-alarm Hi</v>
      </c>
      <c r="Y739" t="b" cm="1">
        <f t="array" ref="Y739">IF(ISERROR(IF(Table326[[#This Row],[type]]="subattribute", VLOOKUP(Table326[[#This Row],[Template]]&amp;Table326[[#This Row],[parent_attribute]],_xlfn._xlws.FILTER(Table326[[#All],[concat]], Table326[[#All],[type]]="attribute"),1, FALSE), TRUE)), FALSE, TRUE)</f>
        <v>1</v>
      </c>
    </row>
    <row r="740" spans="1:25" ht="14.4" hidden="1" customHeight="1">
      <c r="A740" t="str">
        <f>Table326[[#This Row],[Template]]&amp;Table326[[#This Row],[parent_attribute]]</f>
        <v>Compressor Centrífugo BásicoVibração - Mancal LA do Eixo de Engrenagem LS (2)</v>
      </c>
      <c r="B740" t="s">
        <v>2904</v>
      </c>
      <c r="C740" s="10" t="s">
        <v>2905</v>
      </c>
      <c r="D740" t="s">
        <v>2906</v>
      </c>
      <c r="E740" t="s">
        <v>2907</v>
      </c>
      <c r="F740" s="61" t="s">
        <v>2875</v>
      </c>
      <c r="I740" t="s">
        <v>712</v>
      </c>
      <c r="J740" t="s">
        <v>712</v>
      </c>
      <c r="K740" t="str">
        <f>VLOOKUP(Table326[[#This Row],[attribute_name EN2]],'Tradução Atributos'!$A$1:$B$67,2,0)</f>
        <v>Vibração - Mancal LA do Eixo de Engrenagem LS (2)</v>
      </c>
      <c r="N740" t="s">
        <v>3137</v>
      </c>
      <c r="O740" t="s">
        <v>3137</v>
      </c>
      <c r="P740" t="str">
        <f>_xlfn.CONCAT(Table326[[#This Row],[Equipamento]],Table326[[#This Row],[attribute_name]])</f>
        <v>FRADE-CAE-2340/2345 (LP/IP Compressor Trem 2)Vibração - Mancal LA do Eixo de Engrenagem LS (2)</v>
      </c>
      <c r="Q740" s="10" t="s">
        <v>3287</v>
      </c>
      <c r="R740" s="10" t="s">
        <v>840</v>
      </c>
      <c r="S740">
        <v>1</v>
      </c>
      <c r="T740" s="33" t="s">
        <v>474</v>
      </c>
      <c r="U740" s="10" t="s">
        <v>475</v>
      </c>
      <c r="V740" t="str">
        <f t="shared" si="11"/>
        <v>attribute</v>
      </c>
      <c r="W740" t="str">
        <f>TRIM(INDEX(_xlfn.TEXTSPLIT(Table326[[#This Row],[attribute_name PT (rascunho)]],"|"), 1,1))</f>
        <v>Vibração - Mancal LA do Eixo de Engrenagem LS (2)</v>
      </c>
      <c r="X740" t="str">
        <f>IFERROR(TRIM(INDEX(_xlfn.TEXTSPLIT(Table326[[#This Row],[attribute_name]],"|"), 1,2)), "")</f>
        <v/>
      </c>
      <c r="Y740" t="b" cm="1">
        <f t="array" ref="Y740">IF(ISERROR(IF(Table326[[#This Row],[type]]="subattribute", VLOOKUP(Table326[[#This Row],[Template]]&amp;Table326[[#This Row],[parent_attribute]],_xlfn._xlws.FILTER(Table326[[#All],[concat]], Table326[[#All],[type]]="attribute"),1, FALSE), TRUE)), FALSE, TRUE)</f>
        <v>1</v>
      </c>
    </row>
    <row r="741" spans="1:25" ht="14.4" hidden="1" customHeight="1">
      <c r="A741" t="str">
        <f>Table326[[#This Row],[Template]]&amp;Table326[[#This Row],[parent_attribute]]</f>
        <v>Compressor Centrífugo BásicoVibração - Mancal LA do Eixo de Engrenagem LS (2)</v>
      </c>
      <c r="B741" t="s">
        <v>2904</v>
      </c>
      <c r="C741" s="10" t="s">
        <v>2905</v>
      </c>
      <c r="D741" t="s">
        <v>2906</v>
      </c>
      <c r="E741" t="s">
        <v>2907</v>
      </c>
      <c r="F741" s="61" t="s">
        <v>2875</v>
      </c>
      <c r="I741" t="s">
        <v>1790</v>
      </c>
      <c r="J741" t="s">
        <v>712</v>
      </c>
      <c r="K741" t="str">
        <f>VLOOKUP(Table326[[#This Row],[attribute_name EN2]],'Tradução Atributos'!$A$1:$B$67,2,0)</f>
        <v>Vibração - Mancal LA do Eixo de Engrenagem LS (2)</v>
      </c>
      <c r="L741" t="s">
        <v>2928</v>
      </c>
      <c r="M741" t="s">
        <v>2929</v>
      </c>
      <c r="N741" t="s">
        <v>1120</v>
      </c>
      <c r="O741" t="s">
        <v>1120</v>
      </c>
      <c r="P741" t="str">
        <f>_xlfn.CONCAT(Table326[[#This Row],[Equipamento]],Table326[[#This Row],[attribute_name]])</f>
        <v>FRADE-CAE-2340/2345 (LP/IP Compressor Trem 2)Vibração - Mancal LA do Eixo de Engrenagem LS (2)|Hi</v>
      </c>
      <c r="Q741" s="10">
        <v>119</v>
      </c>
      <c r="R741" s="83" t="s">
        <v>840</v>
      </c>
      <c r="S741">
        <v>1</v>
      </c>
      <c r="T741" s="52" t="s">
        <v>736</v>
      </c>
      <c r="U741" s="83"/>
      <c r="V741" t="str">
        <f t="shared" si="11"/>
        <v>subattribute</v>
      </c>
      <c r="W741" t="str">
        <f>TRIM(INDEX(_xlfn.TEXTSPLIT(Table326[[#This Row],[attribute_name PT (rascunho)]],"|"), 1,1))</f>
        <v>Vibração - Mancal LA do Eixo de Engrenagem LS (2)</v>
      </c>
      <c r="X741" t="str">
        <f>IFERROR(TRIM(INDEX(_xlfn.TEXTSPLIT(Table326[[#This Row],[attribute_name]],"|"), 1,2)), "")</f>
        <v>Hi</v>
      </c>
      <c r="Y741" t="b" cm="1">
        <f t="array" ref="Y741">IF(ISERROR(IF(Table326[[#This Row],[type]]="subattribute", VLOOKUP(Table326[[#This Row],[Template]]&amp;Table326[[#This Row],[parent_attribute]],_xlfn._xlws.FILTER(Table326[[#All],[concat]], Table326[[#All],[type]]="attribute"),1, FALSE), TRUE)), FALSE, TRUE)</f>
        <v>1</v>
      </c>
    </row>
    <row r="742" spans="1:25" ht="14.4" hidden="1" customHeight="1">
      <c r="A742" t="str">
        <f>Table326[[#This Row],[Template]]&amp;Table326[[#This Row],[parent_attribute]]</f>
        <v>Compressor Centrífugo BásicoVibração - Mancal LA do Eixo de Engrenagem LS (2)</v>
      </c>
      <c r="B742" t="s">
        <v>2904</v>
      </c>
      <c r="C742" s="10" t="s">
        <v>2905</v>
      </c>
      <c r="D742" t="s">
        <v>2906</v>
      </c>
      <c r="E742" t="s">
        <v>2907</v>
      </c>
      <c r="F742" s="61" t="s">
        <v>2875</v>
      </c>
      <c r="I742" t="s">
        <v>1791</v>
      </c>
      <c r="J742" t="s">
        <v>712</v>
      </c>
      <c r="K742" t="str">
        <f>VLOOKUP(Table326[[#This Row],[attribute_name EN2]],'Tradução Atributos'!$A$1:$B$67,2,0)</f>
        <v>Vibração - Mancal LA do Eixo de Engrenagem LS (2)</v>
      </c>
      <c r="L742" t="s">
        <v>2928</v>
      </c>
      <c r="M742" t="s">
        <v>2930</v>
      </c>
      <c r="N742" t="s">
        <v>1122</v>
      </c>
      <c r="O742" t="s">
        <v>1122</v>
      </c>
      <c r="P742" t="str">
        <f>_xlfn.CONCAT(Table326[[#This Row],[Equipamento]],Table326[[#This Row],[attribute_name]])</f>
        <v>FRADE-CAE-2340/2345 (LP/IP Compressor Trem 2)Vibração - Mancal LA do Eixo de Engrenagem LS (2)|HiHi</v>
      </c>
      <c r="Q742" s="10">
        <v>146</v>
      </c>
      <c r="R742" s="10" t="s">
        <v>840</v>
      </c>
      <c r="S742">
        <v>1</v>
      </c>
      <c r="T742" s="33" t="s">
        <v>736</v>
      </c>
      <c r="U742" s="10"/>
      <c r="V742" t="str">
        <f t="shared" si="11"/>
        <v>subattribute</v>
      </c>
      <c r="W742" t="str">
        <f>TRIM(INDEX(_xlfn.TEXTSPLIT(Table326[[#This Row],[attribute_name PT (rascunho)]],"|"), 1,1))</f>
        <v>Vibração - Mancal LA do Eixo de Engrenagem LS (2)</v>
      </c>
      <c r="X742" t="str">
        <f>IFERROR(TRIM(INDEX(_xlfn.TEXTSPLIT(Table326[[#This Row],[attribute_name]],"|"), 1,2)), "")</f>
        <v>HiHi</v>
      </c>
      <c r="Y742" t="b" cm="1">
        <f t="array" ref="Y742">IF(ISERROR(IF(Table326[[#This Row],[type]]="subattribute", VLOOKUP(Table326[[#This Row],[Template]]&amp;Table326[[#This Row],[parent_attribute]],_xlfn._xlws.FILTER(Table326[[#All],[concat]], Table326[[#All],[type]]="attribute"),1, FALSE), TRUE)), FALSE, TRUE)</f>
        <v>1</v>
      </c>
    </row>
    <row r="743" spans="1:25" ht="14.4" hidden="1" customHeight="1">
      <c r="A743" t="str">
        <f>Table326[[#This Row],[Template]]&amp;Table326[[#This Row],[parent_attribute]]</f>
        <v>Compressor Centrífugo BásicoVibração - Mancal LA do Eixo de Engrenagem LS (2)</v>
      </c>
      <c r="B743" t="s">
        <v>2904</v>
      </c>
      <c r="C743" s="10" t="s">
        <v>2905</v>
      </c>
      <c r="D743" t="s">
        <v>2906</v>
      </c>
      <c r="E743" t="s">
        <v>2907</v>
      </c>
      <c r="F743" s="61" t="s">
        <v>2875</v>
      </c>
      <c r="I743" t="s">
        <v>1792</v>
      </c>
      <c r="J743" t="s">
        <v>712</v>
      </c>
      <c r="K743" t="str">
        <f>VLOOKUP(Table326[[#This Row],[attribute_name EN2]],'Tradução Atributos'!$A$1:$B$67,2,0)</f>
        <v>Vibração - Mancal LA do Eixo de Engrenagem LS (2)</v>
      </c>
      <c r="L743" t="s">
        <v>2928</v>
      </c>
      <c r="M743" t="s">
        <v>2934</v>
      </c>
      <c r="N743" t="s">
        <v>1124</v>
      </c>
      <c r="O743" t="s">
        <v>3138</v>
      </c>
      <c r="P743" t="str">
        <f>_xlfn.CONCAT(Table326[[#This Row],[Equipamento]],Table326[[#This Row],[attribute_name]])</f>
        <v>FRADE-CAE-2340/2345 (LP/IP Compressor Trem 2)Vibração - Mancal LA do Eixo de Engrenagem LS (2)|Pre-alarm Hi</v>
      </c>
      <c r="Q743" s="33">
        <v>107.1</v>
      </c>
      <c r="R743" s="83" t="s">
        <v>840</v>
      </c>
      <c r="S743">
        <v>1</v>
      </c>
      <c r="T743" s="52" t="s">
        <v>736</v>
      </c>
      <c r="U743" s="83"/>
      <c r="V743" t="str">
        <f t="shared" si="11"/>
        <v>subattribute</v>
      </c>
      <c r="W743" t="str">
        <f>TRIM(INDEX(_xlfn.TEXTSPLIT(Table326[[#This Row],[attribute_name PT (rascunho)]],"|"), 1,1))</f>
        <v>Vibração - Mancal LA do Eixo de Engrenagem LS (2)</v>
      </c>
      <c r="X743" t="str">
        <f>IFERROR(TRIM(INDEX(_xlfn.TEXTSPLIT(Table326[[#This Row],[attribute_name]],"|"), 1,2)), "")</f>
        <v>Pre-alarm Hi</v>
      </c>
      <c r="Y743" t="b" cm="1">
        <f t="array" ref="Y743">IF(ISERROR(IF(Table326[[#This Row],[type]]="subattribute", VLOOKUP(Table326[[#This Row],[Template]]&amp;Table326[[#This Row],[parent_attribute]],_xlfn._xlws.FILTER(Table326[[#All],[concat]], Table326[[#All],[type]]="attribute"),1, FALSE), TRUE)), FALSE, TRUE)</f>
        <v>1</v>
      </c>
    </row>
    <row r="744" spans="1:25" ht="14.4" hidden="1" customHeight="1">
      <c r="A744" t="str">
        <f>Table326[[#This Row],[Template]]&amp;Table326[[#This Row],[parent_attribute]]</f>
        <v>Compressor Centrífugo BásicoCorrente</v>
      </c>
      <c r="B744" t="s">
        <v>2904</v>
      </c>
      <c r="C744" s="10" t="s">
        <v>2905</v>
      </c>
      <c r="D744" t="s">
        <v>2906</v>
      </c>
      <c r="E744" t="s">
        <v>3139</v>
      </c>
      <c r="F744" s="33" t="s">
        <v>2878</v>
      </c>
      <c r="I744" s="10" t="s">
        <v>443</v>
      </c>
      <c r="J744" s="10" t="s">
        <v>443</v>
      </c>
      <c r="K744" t="str">
        <f>VLOOKUP(Table326[[#This Row],[attribute_name EN2]],'Tradução Atributos'!$A$1:$B$67,2,0)</f>
        <v>Corrente</v>
      </c>
      <c r="M744" s="10"/>
      <c r="N744" t="s">
        <v>444</v>
      </c>
      <c r="O744" t="s">
        <v>444</v>
      </c>
      <c r="P744" t="str">
        <f>_xlfn.CONCAT(Table326[[#This Row],[Equipamento]],Table326[[#This Row],[attribute_name]])</f>
        <v>FRADE-CAE-2350 (HP Compressor Trem 2)Corrente</v>
      </c>
      <c r="Q744" t="s">
        <v>3288</v>
      </c>
      <c r="R744" t="s">
        <v>445</v>
      </c>
      <c r="S744">
        <v>1</v>
      </c>
      <c r="T744" s="33" t="s">
        <v>446</v>
      </c>
      <c r="U744" s="10" t="s">
        <v>447</v>
      </c>
      <c r="V744" t="str">
        <f t="shared" si="11"/>
        <v>attribute</v>
      </c>
      <c r="W744" t="str">
        <f>TRIM(INDEX(_xlfn.TEXTSPLIT(Table326[[#This Row],[attribute_name PT (rascunho)]],"|"), 1,1))</f>
        <v>Corrente</v>
      </c>
      <c r="X744" t="str">
        <f>IFERROR(TRIM(INDEX(_xlfn.TEXTSPLIT(Table326[[#This Row],[attribute_name]],"|"), 1,2)), "")</f>
        <v/>
      </c>
      <c r="Y744" t="b" cm="1">
        <f t="array" ref="Y744">IF(ISERROR(IF(Table326[[#This Row],[type]]="subattribute", VLOOKUP(Table326[[#This Row],[Template]]&amp;Table326[[#This Row],[parent_attribute]],_xlfn._xlws.FILTER(Table326[[#All],[concat]], Table326[[#All],[type]]="attribute"),1, FALSE), TRUE)), FALSE, TRUE)</f>
        <v>1</v>
      </c>
    </row>
    <row r="745" spans="1:25" ht="14.4" hidden="1" customHeight="1">
      <c r="A745" t="str">
        <f>Table326[[#This Row],[Template]]&amp;Table326[[#This Row],[parent_attribute]]</f>
        <v>Compressor Centrífugo BásicoDelta de Pressão - Filtro de Sucção</v>
      </c>
      <c r="B745" t="s">
        <v>2904</v>
      </c>
      <c r="C745" s="10" t="s">
        <v>2905</v>
      </c>
      <c r="D745" t="s">
        <v>2906</v>
      </c>
      <c r="E745" t="s">
        <v>3139</v>
      </c>
      <c r="F745" s="33" t="s">
        <v>2878</v>
      </c>
      <c r="I745" s="10" t="s">
        <v>3141</v>
      </c>
      <c r="N745" t="s">
        <v>3142</v>
      </c>
      <c r="O745" s="10" t="s">
        <v>3142</v>
      </c>
      <c r="P745" t="str">
        <f>_xlfn.CONCAT(Table326[[#This Row],[Equipamento]],Table326[[#This Row],[attribute_name]])</f>
        <v>FRADE-CAE-2350 (HP Compressor Trem 2)Delta de Pressão - Filtro de Sucção</v>
      </c>
      <c r="Q745" s="10" t="s">
        <v>3289</v>
      </c>
      <c r="R745" t="s">
        <v>194</v>
      </c>
      <c r="S745">
        <v>1</v>
      </c>
      <c r="T745" s="33" t="s">
        <v>530</v>
      </c>
      <c r="U745" s="10" t="s">
        <v>531</v>
      </c>
      <c r="V745" t="str">
        <f t="shared" si="11"/>
        <v>attribute</v>
      </c>
      <c r="W745" t="str">
        <f>TRIM(INDEX(_xlfn.TEXTSPLIT(Table326[[#This Row],[attribute_name PT (rascunho)]],"|"), 1,1))</f>
        <v>Delta de Pressão - Filtro de Sucção</v>
      </c>
      <c r="X745" t="str">
        <f>IFERROR(TRIM(INDEX(_xlfn.TEXTSPLIT(Table326[[#This Row],[attribute_name]],"|"), 1,2)), "")</f>
        <v/>
      </c>
      <c r="Y745" t="b" cm="1">
        <f t="array" ref="Y745">IF(ISERROR(IF(Table326[[#This Row],[type]]="subattribute", VLOOKUP(Table326[[#This Row],[Template]]&amp;Table326[[#This Row],[parent_attribute]],_xlfn._xlws.FILTER(Table326[[#All],[concat]], Table326[[#All],[type]]="attribute"),1, FALSE), TRUE)), FALSE, TRUE)</f>
        <v>1</v>
      </c>
    </row>
    <row r="746" spans="1:25" ht="14.4" hidden="1" customHeight="1">
      <c r="A746" t="str">
        <f>Table326[[#This Row],[Template]]&amp;Table326[[#This Row],[parent_attribute]]</f>
        <v>Compressor Centrífugo BásicoDelta de Pressão - Filtro de Sucção</v>
      </c>
      <c r="B746" t="s">
        <v>2904</v>
      </c>
      <c r="C746" s="10" t="s">
        <v>2905</v>
      </c>
      <c r="D746" t="s">
        <v>2906</v>
      </c>
      <c r="E746" t="s">
        <v>3139</v>
      </c>
      <c r="F746" s="33" t="s">
        <v>2878</v>
      </c>
      <c r="I746" s="79" t="s">
        <v>3144</v>
      </c>
      <c r="N746" t="s">
        <v>3145</v>
      </c>
      <c r="O746" s="10" t="s">
        <v>3145</v>
      </c>
      <c r="P746" t="str">
        <f>_xlfn.CONCAT(Table326[[#This Row],[Equipamento]],Table326[[#This Row],[attribute_name]])</f>
        <v>FRADE-CAE-2350 (HP Compressor Trem 2)Delta de Pressão - Filtro de Sucção|Hi</v>
      </c>
      <c r="Q746" s="10">
        <v>40</v>
      </c>
      <c r="R746" t="s">
        <v>194</v>
      </c>
      <c r="S746">
        <v>1</v>
      </c>
      <c r="T746" s="33" t="s">
        <v>530</v>
      </c>
      <c r="U746" s="10" t="s">
        <v>531</v>
      </c>
      <c r="V746" t="str">
        <f t="shared" si="11"/>
        <v>subattribute</v>
      </c>
      <c r="W746" t="str">
        <f>TRIM(INDEX(_xlfn.TEXTSPLIT(Table326[[#This Row],[attribute_name PT (rascunho)]],"|"), 1,1))</f>
        <v>Delta de Pressão - Filtro de Sucção</v>
      </c>
      <c r="X746" t="str">
        <f>IFERROR(TRIM(INDEX(_xlfn.TEXTSPLIT(Table326[[#This Row],[attribute_name]],"|"), 1,2)), "")</f>
        <v>Hi</v>
      </c>
      <c r="Y746" t="b" cm="1">
        <f t="array" ref="Y746">IF(ISERROR(IF(Table326[[#This Row],[type]]="subattribute", VLOOKUP(Table326[[#This Row],[Template]]&amp;Table326[[#This Row],[parent_attribute]],_xlfn._xlws.FILTER(Table326[[#All],[concat]], Table326[[#All],[type]]="attribute"),1, FALSE), TRUE)), FALSE, TRUE)</f>
        <v>1</v>
      </c>
    </row>
    <row r="747" spans="1:25" ht="14.4" hidden="1" customHeight="1">
      <c r="A747" t="str">
        <f>Table326[[#This Row],[Template]]&amp;Table326[[#This Row],[parent_attribute]]</f>
        <v>Compressor Centrífugo BásicoDelta de Pressão - Filtro de Sucção</v>
      </c>
      <c r="B747" t="s">
        <v>2904</v>
      </c>
      <c r="C747" s="10" t="s">
        <v>2905</v>
      </c>
      <c r="D747" t="s">
        <v>2906</v>
      </c>
      <c r="E747" t="s">
        <v>3139</v>
      </c>
      <c r="F747" s="33" t="s">
        <v>2878</v>
      </c>
      <c r="I747" s="79" t="s">
        <v>3146</v>
      </c>
      <c r="N747" t="s">
        <v>3147</v>
      </c>
      <c r="O747" s="10" t="s">
        <v>3147</v>
      </c>
      <c r="P747" t="str">
        <f>_xlfn.CONCAT(Table326[[#This Row],[Equipamento]],Table326[[#This Row],[attribute_name]])</f>
        <v>FRADE-CAE-2350 (HP Compressor Trem 2)Delta de Pressão - Filtro de Sucção|HiHi</v>
      </c>
      <c r="Q747" s="33"/>
      <c r="R747" t="s">
        <v>194</v>
      </c>
      <c r="S747">
        <v>1</v>
      </c>
      <c r="T747" s="33" t="s">
        <v>530</v>
      </c>
      <c r="U747" s="10" t="s">
        <v>531</v>
      </c>
      <c r="V747" t="str">
        <f t="shared" si="11"/>
        <v>subattribute</v>
      </c>
      <c r="W747" t="str">
        <f>TRIM(INDEX(_xlfn.TEXTSPLIT(Table326[[#This Row],[attribute_name PT (rascunho)]],"|"), 1,1))</f>
        <v>Delta de Pressão - Filtro de Sucção</v>
      </c>
      <c r="X747" t="str">
        <f>IFERROR(TRIM(INDEX(_xlfn.TEXTSPLIT(Table326[[#This Row],[attribute_name]],"|"), 1,2)), "")</f>
        <v>HiHi</v>
      </c>
      <c r="Y747" t="b" cm="1">
        <f t="array" ref="Y747">IF(ISERROR(IF(Table326[[#This Row],[type]]="subattribute", VLOOKUP(Table326[[#This Row],[Template]]&amp;Table326[[#This Row],[parent_attribute]],_xlfn._xlws.FILTER(Table326[[#All],[concat]], Table326[[#All],[type]]="attribute"),1, FALSE), TRUE)), FALSE, TRUE)</f>
        <v>1</v>
      </c>
    </row>
    <row r="748" spans="1:25" ht="14.4" hidden="1" customHeight="1">
      <c r="A748" t="str">
        <f>Table326[[#This Row],[Template]]&amp;Table326[[#This Row],[parent_attribute]]</f>
        <v>Compressor Centrífugo BásicoDelta de Pressão - Filtro de Sucção</v>
      </c>
      <c r="B748" t="s">
        <v>2904</v>
      </c>
      <c r="C748" s="10" t="s">
        <v>2905</v>
      </c>
      <c r="D748" t="s">
        <v>2906</v>
      </c>
      <c r="E748" t="s">
        <v>3139</v>
      </c>
      <c r="F748" s="33" t="s">
        <v>2878</v>
      </c>
      <c r="I748" s="79" t="s">
        <v>3148</v>
      </c>
      <c r="N748" t="s">
        <v>3149</v>
      </c>
      <c r="O748" s="10" t="s">
        <v>3150</v>
      </c>
      <c r="P748" t="str">
        <f>_xlfn.CONCAT(Table326[[#This Row],[Equipamento]],Table326[[#This Row],[attribute_name]])</f>
        <v>FRADE-CAE-2350 (HP Compressor Trem 2)Delta de Pressão - Filtro de Sucção|Pre-alarm Hi</v>
      </c>
      <c r="Q748" s="10">
        <v>36</v>
      </c>
      <c r="R748" t="s">
        <v>194</v>
      </c>
      <c r="S748">
        <v>1</v>
      </c>
      <c r="T748" s="33" t="s">
        <v>530</v>
      </c>
      <c r="U748" s="10" t="s">
        <v>531</v>
      </c>
      <c r="V748" t="str">
        <f t="shared" si="11"/>
        <v>subattribute</v>
      </c>
      <c r="W748" t="str">
        <f>TRIM(INDEX(_xlfn.TEXTSPLIT(Table326[[#This Row],[attribute_name PT (rascunho)]],"|"), 1,1))</f>
        <v>Delta de Pressão - Filtro de Sucção</v>
      </c>
      <c r="X748" t="str">
        <f>IFERROR(TRIM(INDEX(_xlfn.TEXTSPLIT(Table326[[#This Row],[attribute_name]],"|"), 1,2)), "")</f>
        <v>Pre-alarm Hi</v>
      </c>
      <c r="Y748" t="b" cm="1">
        <f t="array" ref="Y748">IF(ISERROR(IF(Table326[[#This Row],[type]]="subattribute", VLOOKUP(Table326[[#This Row],[Template]]&amp;Table326[[#This Row],[parent_attribute]],_xlfn._xlws.FILTER(Table326[[#All],[concat]], Table326[[#All],[type]]="attribute"),1, FALSE), TRUE)), FALSE, TRUE)</f>
        <v>1</v>
      </c>
    </row>
    <row r="749" spans="1:25" ht="14.4" hidden="1" customHeight="1">
      <c r="A749" t="str">
        <f>Table326[[#This Row],[Template]]&amp;Table326[[#This Row],[parent_attribute]]</f>
        <v>Compressor Centrífugo BásicoDeslocamento Axial - Caixa de Engrenagens (1)</v>
      </c>
      <c r="B749" t="s">
        <v>2904</v>
      </c>
      <c r="C749" s="10" t="s">
        <v>2905</v>
      </c>
      <c r="D749" t="s">
        <v>2906</v>
      </c>
      <c r="E749" t="s">
        <v>3139</v>
      </c>
      <c r="F749" s="33" t="s">
        <v>2878</v>
      </c>
      <c r="I749" s="10" t="s">
        <v>9</v>
      </c>
      <c r="J749" s="10" t="s">
        <v>9</v>
      </c>
      <c r="K749" t="str">
        <f>VLOOKUP(Table326[[#This Row],[attribute_name EN2]],'Tradução Atributos'!$A$1:$B$67,2,0)</f>
        <v>Deslocamento Axial - Caixa de Engrenagens (1)</v>
      </c>
      <c r="M749" s="10"/>
      <c r="N749" t="s">
        <v>611</v>
      </c>
      <c r="O749" t="s">
        <v>611</v>
      </c>
      <c r="P749" t="str">
        <f>_xlfn.CONCAT(Table326[[#This Row],[Equipamento]],Table326[[#This Row],[attribute_name]])</f>
        <v>FRADE-CAE-2350 (HP Compressor Trem 2)Deslocamento Axial - Caixa de Engrenagens (1)</v>
      </c>
      <c r="Q749" t="s">
        <v>3290</v>
      </c>
      <c r="R749" t="s">
        <v>13</v>
      </c>
      <c r="S749">
        <v>1</v>
      </c>
      <c r="T749" s="33" t="s">
        <v>474</v>
      </c>
      <c r="U749" s="10" t="s">
        <v>475</v>
      </c>
      <c r="V749" t="str">
        <f t="shared" si="11"/>
        <v>attribute</v>
      </c>
      <c r="W749" t="str">
        <f>TRIM(INDEX(_xlfn.TEXTSPLIT(Table326[[#This Row],[attribute_name PT (rascunho)]],"|"), 1,1))</f>
        <v>Deslocamento Axial - Caixa de Engrenagens (1)</v>
      </c>
      <c r="X749" t="str">
        <f>IFERROR(TRIM(INDEX(_xlfn.TEXTSPLIT(Table326[[#This Row],[attribute_name]],"|"), 1,2)), "")</f>
        <v/>
      </c>
      <c r="Y749" t="b" cm="1">
        <f t="array" ref="Y749">IF(ISERROR(IF(Table326[[#This Row],[type]]="subattribute", VLOOKUP(Table326[[#This Row],[Template]]&amp;Table326[[#This Row],[parent_attribute]],_xlfn._xlws.FILTER(Table326[[#All],[concat]], Table326[[#All],[type]]="attribute"),1, FALSE), TRUE)), FALSE, TRUE)</f>
        <v>1</v>
      </c>
    </row>
    <row r="750" spans="1:25" ht="14.25" hidden="1" customHeight="1">
      <c r="A750" t="str">
        <f>Table326[[#This Row],[Template]]&amp;Table326[[#This Row],[parent_attribute]]</f>
        <v>Compressor Centrífugo BásicoDeslocamento Axial - Caixa de Engrenagens (1)</v>
      </c>
      <c r="B750" t="s">
        <v>2904</v>
      </c>
      <c r="C750" s="10" t="s">
        <v>2905</v>
      </c>
      <c r="D750" t="s">
        <v>2906</v>
      </c>
      <c r="E750" t="s">
        <v>3139</v>
      </c>
      <c r="F750" s="33" t="s">
        <v>2878</v>
      </c>
      <c r="I750" s="10" t="s">
        <v>1194</v>
      </c>
      <c r="J750" s="10" t="s">
        <v>9</v>
      </c>
      <c r="K750" t="str">
        <f>VLOOKUP(Table326[[#This Row],[attribute_name EN2]],'Tradução Atributos'!$A$1:$B$67,2,0)</f>
        <v>Deslocamento Axial - Caixa de Engrenagens (1)</v>
      </c>
      <c r="L750" t="s">
        <v>2928</v>
      </c>
      <c r="M750" s="10" t="s">
        <v>2929</v>
      </c>
      <c r="N750" t="s">
        <v>882</v>
      </c>
      <c r="O750" t="s">
        <v>882</v>
      </c>
      <c r="P750" t="str">
        <f>_xlfn.CONCAT(Table326[[#This Row],[Equipamento]],Table326[[#This Row],[attribute_name]])</f>
        <v>FRADE-CAE-2350 (HP Compressor Trem 2)Deslocamento Axial - Caixa de Engrenagens (1)|Hi</v>
      </c>
      <c r="Q750" s="10">
        <v>0.6</v>
      </c>
      <c r="R750" s="10" t="s">
        <v>13</v>
      </c>
      <c r="S750">
        <v>1</v>
      </c>
      <c r="T750" s="33" t="s">
        <v>736</v>
      </c>
      <c r="U750" s="10"/>
      <c r="V750" t="str">
        <f t="shared" si="11"/>
        <v>subattribute</v>
      </c>
      <c r="W750" t="str">
        <f>TRIM(INDEX(_xlfn.TEXTSPLIT(Table326[[#This Row],[attribute_name PT (rascunho)]],"|"), 1,1))</f>
        <v>Deslocamento Axial - Caixa de Engrenagens (1)</v>
      </c>
      <c r="X750" t="str">
        <f>IFERROR(TRIM(INDEX(_xlfn.TEXTSPLIT(Table326[[#This Row],[attribute_name]],"|"), 1,2)), "")</f>
        <v>Hi</v>
      </c>
      <c r="Y750" t="b" cm="1">
        <f t="array" ref="Y750">IF(ISERROR(IF(Table326[[#This Row],[type]]="subattribute", VLOOKUP(Table326[[#This Row],[Template]]&amp;Table326[[#This Row],[parent_attribute]],_xlfn._xlws.FILTER(Table326[[#All],[concat]], Table326[[#All],[type]]="attribute"),1, FALSE), TRUE)), FALSE, TRUE)</f>
        <v>1</v>
      </c>
    </row>
    <row r="751" spans="1:25" ht="14.4" hidden="1" customHeight="1">
      <c r="A751" t="str">
        <f>Table326[[#This Row],[Template]]&amp;Table326[[#This Row],[parent_attribute]]</f>
        <v>Compressor Centrífugo BásicoDeslocamento Axial - Caixa de Engrenagens (1)</v>
      </c>
      <c r="B751" t="s">
        <v>2904</v>
      </c>
      <c r="C751" s="10" t="s">
        <v>2905</v>
      </c>
      <c r="D751" t="s">
        <v>2906</v>
      </c>
      <c r="E751" t="s">
        <v>3139</v>
      </c>
      <c r="F751" s="33" t="s">
        <v>2878</v>
      </c>
      <c r="I751" s="10" t="s">
        <v>1195</v>
      </c>
      <c r="J751" s="10" t="s">
        <v>9</v>
      </c>
      <c r="K751" t="str">
        <f>VLOOKUP(Table326[[#This Row],[attribute_name EN2]],'Tradução Atributos'!$A$1:$B$67,2,0)</f>
        <v>Deslocamento Axial - Caixa de Engrenagens (1)</v>
      </c>
      <c r="L751" t="s">
        <v>2928</v>
      </c>
      <c r="M751" s="10" t="s">
        <v>2930</v>
      </c>
      <c r="N751" t="s">
        <v>884</v>
      </c>
      <c r="O751" t="s">
        <v>884</v>
      </c>
      <c r="P751" t="str">
        <f>_xlfn.CONCAT(Table326[[#This Row],[Equipamento]],Table326[[#This Row],[attribute_name]])</f>
        <v>FRADE-CAE-2350 (HP Compressor Trem 2)Deslocamento Axial - Caixa de Engrenagens (1)|HiHi</v>
      </c>
      <c r="Q751" s="10">
        <v>0.7</v>
      </c>
      <c r="R751" s="10" t="s">
        <v>13</v>
      </c>
      <c r="S751">
        <v>1</v>
      </c>
      <c r="T751" s="33" t="s">
        <v>736</v>
      </c>
      <c r="U751" s="10"/>
      <c r="V751" t="str">
        <f t="shared" si="11"/>
        <v>subattribute</v>
      </c>
      <c r="W751" t="str">
        <f>TRIM(INDEX(_xlfn.TEXTSPLIT(Table326[[#This Row],[attribute_name PT (rascunho)]],"|"), 1,1))</f>
        <v>Deslocamento Axial - Caixa de Engrenagens (1)</v>
      </c>
      <c r="X751" t="str">
        <f>IFERROR(TRIM(INDEX(_xlfn.TEXTSPLIT(Table326[[#This Row],[attribute_name]],"|"), 1,2)), "")</f>
        <v>HiHi</v>
      </c>
      <c r="Y751" t="b" cm="1">
        <f t="array" ref="Y751">IF(ISERROR(IF(Table326[[#This Row],[type]]="subattribute", VLOOKUP(Table326[[#This Row],[Template]]&amp;Table326[[#This Row],[parent_attribute]],_xlfn._xlws.FILTER(Table326[[#All],[concat]], Table326[[#All],[type]]="attribute"),1, FALSE), TRUE)), FALSE, TRUE)</f>
        <v>1</v>
      </c>
    </row>
    <row r="752" spans="1:25" ht="14.4" hidden="1" customHeight="1">
      <c r="A752" t="str">
        <f>Table326[[#This Row],[Template]]&amp;Table326[[#This Row],[parent_attribute]]</f>
        <v>Compressor Centrífugo BásicoDeslocamento Axial - Caixa de Engrenagens (1)</v>
      </c>
      <c r="B752" t="s">
        <v>2904</v>
      </c>
      <c r="C752" s="10" t="s">
        <v>2905</v>
      </c>
      <c r="D752" t="s">
        <v>2906</v>
      </c>
      <c r="E752" t="s">
        <v>3139</v>
      </c>
      <c r="F752" s="33" t="s">
        <v>2878</v>
      </c>
      <c r="I752" s="10" t="s">
        <v>1196</v>
      </c>
      <c r="J752" s="10" t="s">
        <v>9</v>
      </c>
      <c r="K752" t="str">
        <f>VLOOKUP(Table326[[#This Row],[attribute_name EN2]],'Tradução Atributos'!$A$1:$B$67,2,0)</f>
        <v>Deslocamento Axial - Caixa de Engrenagens (1)</v>
      </c>
      <c r="L752" t="s">
        <v>2928</v>
      </c>
      <c r="M752" s="10" t="s">
        <v>2931</v>
      </c>
      <c r="N752" t="s">
        <v>886</v>
      </c>
      <c r="O752" t="s">
        <v>886</v>
      </c>
      <c r="P752" t="str">
        <f>_xlfn.CONCAT(Table326[[#This Row],[Equipamento]],Table326[[#This Row],[attribute_name]])</f>
        <v>FRADE-CAE-2350 (HP Compressor Trem 2)Deslocamento Axial - Caixa de Engrenagens (1)|Lo</v>
      </c>
      <c r="Q752" s="10">
        <v>-0.6</v>
      </c>
      <c r="R752" s="10" t="s">
        <v>13</v>
      </c>
      <c r="S752">
        <v>1</v>
      </c>
      <c r="T752" s="33" t="s">
        <v>736</v>
      </c>
      <c r="U752" s="10"/>
      <c r="V752" t="str">
        <f t="shared" si="11"/>
        <v>subattribute</v>
      </c>
      <c r="W752" t="str">
        <f>TRIM(INDEX(_xlfn.TEXTSPLIT(Table326[[#This Row],[attribute_name PT (rascunho)]],"|"), 1,1))</f>
        <v>Deslocamento Axial - Caixa de Engrenagens (1)</v>
      </c>
      <c r="X752" t="str">
        <f>IFERROR(TRIM(INDEX(_xlfn.TEXTSPLIT(Table326[[#This Row],[attribute_name]],"|"), 1,2)), "")</f>
        <v>Lo</v>
      </c>
      <c r="Y752" t="b" cm="1">
        <f t="array" ref="Y752">IF(ISERROR(IF(Table326[[#This Row],[type]]="subattribute", VLOOKUP(Table326[[#This Row],[Template]]&amp;Table326[[#This Row],[parent_attribute]],_xlfn._xlws.FILTER(Table326[[#All],[concat]], Table326[[#All],[type]]="attribute"),1, FALSE), TRUE)), FALSE, TRUE)</f>
        <v>1</v>
      </c>
    </row>
    <row r="753" spans="1:25" ht="14.4" hidden="1" customHeight="1">
      <c r="A753" t="str">
        <f>Table326[[#This Row],[Template]]&amp;Table326[[#This Row],[parent_attribute]]</f>
        <v>Compressor Centrífugo BásicoDeslocamento Axial - Caixa de Engrenagens (1)</v>
      </c>
      <c r="B753" t="s">
        <v>2904</v>
      </c>
      <c r="C753" s="10" t="s">
        <v>2905</v>
      </c>
      <c r="D753" t="s">
        <v>2906</v>
      </c>
      <c r="E753" t="s">
        <v>3139</v>
      </c>
      <c r="F753" s="33" t="s">
        <v>2878</v>
      </c>
      <c r="I753" s="10" t="s">
        <v>1197</v>
      </c>
      <c r="J753" s="10" t="s">
        <v>9</v>
      </c>
      <c r="K753" t="str">
        <f>VLOOKUP(Table326[[#This Row],[attribute_name EN2]],'Tradução Atributos'!$A$1:$B$67,2,0)</f>
        <v>Deslocamento Axial - Caixa de Engrenagens (1)</v>
      </c>
      <c r="L753" t="s">
        <v>2928</v>
      </c>
      <c r="M753" s="10" t="s">
        <v>2932</v>
      </c>
      <c r="N753" t="s">
        <v>2933</v>
      </c>
      <c r="O753" t="s">
        <v>2933</v>
      </c>
      <c r="P753" t="str">
        <f>_xlfn.CONCAT(Table326[[#This Row],[Equipamento]],Table326[[#This Row],[attribute_name]])</f>
        <v>FRADE-CAE-2350 (HP Compressor Trem 2)Deslocamento Axial - Caixa de Engrenagens (1)|LoLo</v>
      </c>
      <c r="Q753" s="10">
        <v>-0.7</v>
      </c>
      <c r="R753" t="s">
        <v>13</v>
      </c>
      <c r="S753">
        <v>1</v>
      </c>
      <c r="T753" s="33" t="s">
        <v>736</v>
      </c>
      <c r="U753" s="10"/>
      <c r="V753" t="str">
        <f t="shared" si="11"/>
        <v>subattribute</v>
      </c>
      <c r="W753" t="str">
        <f>TRIM(INDEX(_xlfn.TEXTSPLIT(Table326[[#This Row],[attribute_name PT (rascunho)]],"|"), 1,1))</f>
        <v>Deslocamento Axial - Caixa de Engrenagens (1)</v>
      </c>
      <c r="X753" t="str">
        <f>IFERROR(TRIM(INDEX(_xlfn.TEXTSPLIT(Table326[[#This Row],[attribute_name]],"|"), 1,2)), "")</f>
        <v>LoLo</v>
      </c>
      <c r="Y753" t="b" cm="1">
        <f t="array" ref="Y753">IF(ISERROR(IF(Table326[[#This Row],[type]]="subattribute", VLOOKUP(Table326[[#This Row],[Template]]&amp;Table326[[#This Row],[parent_attribute]],_xlfn._xlws.FILTER(Table326[[#All],[concat]], Table326[[#All],[type]]="attribute"),1, FALSE), TRUE)), FALSE, TRUE)</f>
        <v>1</v>
      </c>
    </row>
    <row r="754" spans="1:25" ht="14.4" hidden="1" customHeight="1">
      <c r="A754" t="str">
        <f>Table326[[#This Row],[Template]]&amp;Table326[[#This Row],[parent_attribute]]</f>
        <v>Compressor Centrífugo BásicoDeslocamento Axial - Caixa de Engrenagens (1)</v>
      </c>
      <c r="B754" t="s">
        <v>2904</v>
      </c>
      <c r="C754" s="10" t="s">
        <v>2905</v>
      </c>
      <c r="D754" t="s">
        <v>2906</v>
      </c>
      <c r="E754" t="s">
        <v>3139</v>
      </c>
      <c r="F754" s="33" t="s">
        <v>2878</v>
      </c>
      <c r="I754" s="10" t="s">
        <v>1198</v>
      </c>
      <c r="J754" s="10" t="s">
        <v>9</v>
      </c>
      <c r="K754" t="str">
        <f>VLOOKUP(Table326[[#This Row],[attribute_name EN2]],'Tradução Atributos'!$A$1:$B$67,2,0)</f>
        <v>Deslocamento Axial - Caixa de Engrenagens (1)</v>
      </c>
      <c r="L754" t="s">
        <v>2928</v>
      </c>
      <c r="M754" s="10" t="s">
        <v>2934</v>
      </c>
      <c r="N754" t="s">
        <v>888</v>
      </c>
      <c r="O754" t="s">
        <v>2935</v>
      </c>
      <c r="P754" t="str">
        <f>_xlfn.CONCAT(Table326[[#This Row],[Equipamento]],Table326[[#This Row],[attribute_name]])</f>
        <v>FRADE-CAE-2350 (HP Compressor Trem 2)Deslocamento Axial - Caixa de Engrenagens (1)|Pre-alarm Hi</v>
      </c>
      <c r="Q754" s="10">
        <v>0.54</v>
      </c>
      <c r="R754" s="10" t="s">
        <v>13</v>
      </c>
      <c r="S754">
        <v>1</v>
      </c>
      <c r="T754" s="33" t="s">
        <v>736</v>
      </c>
      <c r="U754" s="10"/>
      <c r="V754" t="str">
        <f t="shared" si="11"/>
        <v>subattribute</v>
      </c>
      <c r="W754" t="str">
        <f>TRIM(INDEX(_xlfn.TEXTSPLIT(Table326[[#This Row],[attribute_name PT (rascunho)]],"|"), 1,1))</f>
        <v>Deslocamento Axial - Caixa de Engrenagens (1)</v>
      </c>
      <c r="X754" t="str">
        <f>IFERROR(TRIM(INDEX(_xlfn.TEXTSPLIT(Table326[[#This Row],[attribute_name]],"|"), 1,2)), "")</f>
        <v>Pre-alarm Hi</v>
      </c>
      <c r="Y754" t="b" cm="1">
        <f t="array" ref="Y754">IF(ISERROR(IF(Table326[[#This Row],[type]]="subattribute", VLOOKUP(Table326[[#This Row],[Template]]&amp;Table326[[#This Row],[parent_attribute]],_xlfn._xlws.FILTER(Table326[[#All],[concat]], Table326[[#All],[type]]="attribute"),1, FALSE), TRUE)), FALSE, TRUE)</f>
        <v>1</v>
      </c>
    </row>
    <row r="755" spans="1:25" ht="14.4" hidden="1" customHeight="1">
      <c r="A755" t="str">
        <f>Table326[[#This Row],[Template]]&amp;Table326[[#This Row],[parent_attribute]]</f>
        <v>Compressor Centrífugo BásicoDeslocamento Axial - Caixa de Engrenagens (1)</v>
      </c>
      <c r="B755" t="s">
        <v>2904</v>
      </c>
      <c r="C755" s="10" t="s">
        <v>2905</v>
      </c>
      <c r="D755" t="s">
        <v>2906</v>
      </c>
      <c r="E755" t="s">
        <v>3139</v>
      </c>
      <c r="F755" s="33" t="s">
        <v>2878</v>
      </c>
      <c r="I755" s="10" t="s">
        <v>1199</v>
      </c>
      <c r="J755" s="10" t="s">
        <v>9</v>
      </c>
      <c r="K755" t="str">
        <f>VLOOKUP(Table326[[#This Row],[attribute_name EN2]],'Tradução Atributos'!$A$1:$B$67,2,0)</f>
        <v>Deslocamento Axial - Caixa de Engrenagens (1)</v>
      </c>
      <c r="L755" t="s">
        <v>2928</v>
      </c>
      <c r="M755" s="10" t="s">
        <v>2936</v>
      </c>
      <c r="N755" t="s">
        <v>2937</v>
      </c>
      <c r="O755" t="s">
        <v>2938</v>
      </c>
      <c r="P755" t="str">
        <f>_xlfn.CONCAT(Table326[[#This Row],[Equipamento]],Table326[[#This Row],[attribute_name]])</f>
        <v>FRADE-CAE-2350 (HP Compressor Trem 2)Deslocamento Axial - Caixa de Engrenagens (1)|Pre-alarm Lo</v>
      </c>
      <c r="Q755" s="33">
        <v>-0.54</v>
      </c>
      <c r="R755" t="s">
        <v>13</v>
      </c>
      <c r="S755">
        <v>1</v>
      </c>
      <c r="T755" s="33" t="s">
        <v>736</v>
      </c>
      <c r="U755" s="10"/>
      <c r="V755" t="str">
        <f t="shared" si="11"/>
        <v>subattribute</v>
      </c>
      <c r="W755" t="str">
        <f>TRIM(INDEX(_xlfn.TEXTSPLIT(Table326[[#This Row],[attribute_name PT (rascunho)]],"|"), 1,1))</f>
        <v>Deslocamento Axial - Caixa de Engrenagens (1)</v>
      </c>
      <c r="X755" t="str">
        <f>IFERROR(TRIM(INDEX(_xlfn.TEXTSPLIT(Table326[[#This Row],[attribute_name]],"|"), 1,2)), "")</f>
        <v>Pre-alarm Lo</v>
      </c>
      <c r="Y755" t="b" cm="1">
        <f t="array" ref="Y755">IF(ISERROR(IF(Table326[[#This Row],[type]]="subattribute", VLOOKUP(Table326[[#This Row],[Template]]&amp;Table326[[#This Row],[parent_attribute]],_xlfn._xlws.FILTER(Table326[[#All],[concat]], Table326[[#All],[type]]="attribute"),1, FALSE), TRUE)), FALSE, TRUE)</f>
        <v>1</v>
      </c>
    </row>
    <row r="756" spans="1:25" ht="14.4" hidden="1" customHeight="1">
      <c r="A756" t="str">
        <f>Table326[[#This Row],[Template]]&amp;Table326[[#This Row],[parent_attribute]]</f>
        <v>Compressor Centrífugo BásicoDeslocamento Axial - Caixa de Engrenagens (2)</v>
      </c>
      <c r="B756" t="s">
        <v>2904</v>
      </c>
      <c r="C756" s="10" t="s">
        <v>2905</v>
      </c>
      <c r="D756" t="s">
        <v>2906</v>
      </c>
      <c r="E756" t="s">
        <v>3139</v>
      </c>
      <c r="F756" s="33" t="s">
        <v>2878</v>
      </c>
      <c r="I756" s="10" t="s">
        <v>14</v>
      </c>
      <c r="J756" s="10" t="s">
        <v>14</v>
      </c>
      <c r="K756" t="str">
        <f>VLOOKUP(Table326[[#This Row],[attribute_name EN2]],'Tradução Atributos'!$A$1:$B$67,2,0)</f>
        <v>Deslocamento Axial - Caixa de Engrenagens (2)</v>
      </c>
      <c r="M756" s="10"/>
      <c r="N756" t="s">
        <v>612</v>
      </c>
      <c r="O756" t="s">
        <v>612</v>
      </c>
      <c r="P756" t="str">
        <f>_xlfn.CONCAT(Table326[[#This Row],[Equipamento]],Table326[[#This Row],[attribute_name]])</f>
        <v>FRADE-CAE-2350 (HP Compressor Trem 2)Deslocamento Axial - Caixa de Engrenagens (2)</v>
      </c>
      <c r="Q756" t="s">
        <v>3291</v>
      </c>
      <c r="R756" t="s">
        <v>13</v>
      </c>
      <c r="S756">
        <v>1</v>
      </c>
      <c r="T756" s="33" t="s">
        <v>474</v>
      </c>
      <c r="U756" s="10" t="s">
        <v>475</v>
      </c>
      <c r="V756" t="str">
        <f t="shared" si="11"/>
        <v>attribute</v>
      </c>
      <c r="W756" t="str">
        <f>TRIM(INDEX(_xlfn.TEXTSPLIT(Table326[[#This Row],[attribute_name PT (rascunho)]],"|"), 1,1))</f>
        <v>Deslocamento Axial - Caixa de Engrenagens (2)</v>
      </c>
      <c r="X756" t="str">
        <f>IFERROR(TRIM(INDEX(_xlfn.TEXTSPLIT(Table326[[#This Row],[attribute_name]],"|"), 1,2)), "")</f>
        <v/>
      </c>
      <c r="Y756" t="b" cm="1">
        <f t="array" ref="Y756">IF(ISERROR(IF(Table326[[#This Row],[type]]="subattribute", VLOOKUP(Table326[[#This Row],[Template]]&amp;Table326[[#This Row],[parent_attribute]],_xlfn._xlws.FILTER(Table326[[#All],[concat]], Table326[[#All],[type]]="attribute"),1, FALSE), TRUE)), FALSE, TRUE)</f>
        <v>1</v>
      </c>
    </row>
    <row r="757" spans="1:25" ht="14.4" hidden="1" customHeight="1">
      <c r="A757" t="str">
        <f>Table326[[#This Row],[Template]]&amp;Table326[[#This Row],[parent_attribute]]</f>
        <v>Compressor Centrífugo BásicoDeslocamento Axial - Caixa de Engrenagens (2)</v>
      </c>
      <c r="B757" t="s">
        <v>2904</v>
      </c>
      <c r="C757" s="10" t="s">
        <v>2905</v>
      </c>
      <c r="D757" t="s">
        <v>2906</v>
      </c>
      <c r="E757" t="s">
        <v>3139</v>
      </c>
      <c r="F757" s="33" t="s">
        <v>2878</v>
      </c>
      <c r="I757" s="10" t="s">
        <v>1201</v>
      </c>
      <c r="J757" s="10" t="s">
        <v>14</v>
      </c>
      <c r="K757" t="str">
        <f>VLOOKUP(Table326[[#This Row],[attribute_name EN2]],'Tradução Atributos'!$A$1:$B$67,2,0)</f>
        <v>Deslocamento Axial - Caixa de Engrenagens (2)</v>
      </c>
      <c r="L757" t="s">
        <v>2928</v>
      </c>
      <c r="M757" s="10" t="s">
        <v>2929</v>
      </c>
      <c r="N757" t="s">
        <v>890</v>
      </c>
      <c r="O757" t="s">
        <v>890</v>
      </c>
      <c r="P757" t="str">
        <f>_xlfn.CONCAT(Table326[[#This Row],[Equipamento]],Table326[[#This Row],[attribute_name]])</f>
        <v>FRADE-CAE-2350 (HP Compressor Trem 2)Deslocamento Axial - Caixa de Engrenagens (2)|Hi</v>
      </c>
      <c r="Q757" s="10">
        <v>0.6</v>
      </c>
      <c r="R757" s="10" t="s">
        <v>13</v>
      </c>
      <c r="S757">
        <v>1</v>
      </c>
      <c r="T757" s="33" t="s">
        <v>736</v>
      </c>
      <c r="U757" s="10"/>
      <c r="V757" t="str">
        <f t="shared" si="11"/>
        <v>subattribute</v>
      </c>
      <c r="W757" t="str">
        <f>TRIM(INDEX(_xlfn.TEXTSPLIT(Table326[[#This Row],[attribute_name PT (rascunho)]],"|"), 1,1))</f>
        <v>Deslocamento Axial - Caixa de Engrenagens (2)</v>
      </c>
      <c r="X757" t="str">
        <f>IFERROR(TRIM(INDEX(_xlfn.TEXTSPLIT(Table326[[#This Row],[attribute_name]],"|"), 1,2)), "")</f>
        <v>Hi</v>
      </c>
      <c r="Y757" t="b" cm="1">
        <f t="array" ref="Y757">IF(ISERROR(IF(Table326[[#This Row],[type]]="subattribute", VLOOKUP(Table326[[#This Row],[Template]]&amp;Table326[[#This Row],[parent_attribute]],_xlfn._xlws.FILTER(Table326[[#All],[concat]], Table326[[#All],[type]]="attribute"),1, FALSE), TRUE)), FALSE, TRUE)</f>
        <v>1</v>
      </c>
    </row>
    <row r="758" spans="1:25" ht="14.4" hidden="1" customHeight="1">
      <c r="A758" t="str">
        <f>Table326[[#This Row],[Template]]&amp;Table326[[#This Row],[parent_attribute]]</f>
        <v>Compressor Centrífugo BásicoDeslocamento Axial - Caixa de Engrenagens (2)</v>
      </c>
      <c r="B758" t="s">
        <v>2904</v>
      </c>
      <c r="C758" s="10" t="s">
        <v>2905</v>
      </c>
      <c r="D758" t="s">
        <v>2906</v>
      </c>
      <c r="E758" t="s">
        <v>3139</v>
      </c>
      <c r="F758" s="33" t="s">
        <v>2878</v>
      </c>
      <c r="I758" s="10" t="s">
        <v>1202</v>
      </c>
      <c r="J758" s="10" t="s">
        <v>14</v>
      </c>
      <c r="K758" t="str">
        <f>VLOOKUP(Table326[[#This Row],[attribute_name EN2]],'Tradução Atributos'!$A$1:$B$67,2,0)</f>
        <v>Deslocamento Axial - Caixa de Engrenagens (2)</v>
      </c>
      <c r="L758" t="s">
        <v>2928</v>
      </c>
      <c r="M758" s="10" t="s">
        <v>2930</v>
      </c>
      <c r="N758" t="s">
        <v>892</v>
      </c>
      <c r="O758" t="s">
        <v>892</v>
      </c>
      <c r="P758" t="str">
        <f>_xlfn.CONCAT(Table326[[#This Row],[Equipamento]],Table326[[#This Row],[attribute_name]])</f>
        <v>FRADE-CAE-2350 (HP Compressor Trem 2)Deslocamento Axial - Caixa de Engrenagens (2)|HiHi</v>
      </c>
      <c r="Q758" s="10">
        <v>0.7</v>
      </c>
      <c r="R758" s="10" t="s">
        <v>13</v>
      </c>
      <c r="S758">
        <v>1</v>
      </c>
      <c r="T758" s="33" t="s">
        <v>736</v>
      </c>
      <c r="U758" s="10"/>
      <c r="V758" t="str">
        <f t="shared" si="11"/>
        <v>subattribute</v>
      </c>
      <c r="W758" t="str">
        <f>TRIM(INDEX(_xlfn.TEXTSPLIT(Table326[[#This Row],[attribute_name PT (rascunho)]],"|"), 1,1))</f>
        <v>Deslocamento Axial - Caixa de Engrenagens (2)</v>
      </c>
      <c r="X758" t="str">
        <f>IFERROR(TRIM(INDEX(_xlfn.TEXTSPLIT(Table326[[#This Row],[attribute_name]],"|"), 1,2)), "")</f>
        <v>HiHi</v>
      </c>
      <c r="Y758" t="b" cm="1">
        <f t="array" ref="Y758">IF(ISERROR(IF(Table326[[#This Row],[type]]="subattribute", VLOOKUP(Table326[[#This Row],[Template]]&amp;Table326[[#This Row],[parent_attribute]],_xlfn._xlws.FILTER(Table326[[#All],[concat]], Table326[[#All],[type]]="attribute"),1, FALSE), TRUE)), FALSE, TRUE)</f>
        <v>1</v>
      </c>
    </row>
    <row r="759" spans="1:25" ht="14.4" hidden="1" customHeight="1">
      <c r="A759" t="str">
        <f>Table326[[#This Row],[Template]]&amp;Table326[[#This Row],[parent_attribute]]</f>
        <v>Compressor Centrífugo BásicoDeslocamento Axial - Caixa de Engrenagens (2)</v>
      </c>
      <c r="B759" t="s">
        <v>2904</v>
      </c>
      <c r="C759" s="10" t="s">
        <v>2905</v>
      </c>
      <c r="D759" t="s">
        <v>2906</v>
      </c>
      <c r="E759" t="s">
        <v>3139</v>
      </c>
      <c r="F759" s="33" t="s">
        <v>2878</v>
      </c>
      <c r="I759" s="10" t="s">
        <v>1203</v>
      </c>
      <c r="J759" s="10" t="s">
        <v>14</v>
      </c>
      <c r="K759" t="str">
        <f>VLOOKUP(Table326[[#This Row],[attribute_name EN2]],'Tradução Atributos'!$A$1:$B$67,2,0)</f>
        <v>Deslocamento Axial - Caixa de Engrenagens (2)</v>
      </c>
      <c r="L759" t="s">
        <v>2928</v>
      </c>
      <c r="M759" s="10" t="s">
        <v>2931</v>
      </c>
      <c r="N759" t="s">
        <v>894</v>
      </c>
      <c r="O759" t="s">
        <v>894</v>
      </c>
      <c r="P759" t="str">
        <f>_xlfn.CONCAT(Table326[[#This Row],[Equipamento]],Table326[[#This Row],[attribute_name]])</f>
        <v>FRADE-CAE-2350 (HP Compressor Trem 2)Deslocamento Axial - Caixa de Engrenagens (2)|Lo</v>
      </c>
      <c r="Q759" s="10">
        <v>-0.6</v>
      </c>
      <c r="R759" s="10" t="s">
        <v>13</v>
      </c>
      <c r="S759">
        <v>1</v>
      </c>
      <c r="T759" s="33" t="s">
        <v>736</v>
      </c>
      <c r="U759" s="10"/>
      <c r="V759" t="str">
        <f t="shared" si="11"/>
        <v>subattribute</v>
      </c>
      <c r="W759" t="str">
        <f>TRIM(INDEX(_xlfn.TEXTSPLIT(Table326[[#This Row],[attribute_name PT (rascunho)]],"|"), 1,1))</f>
        <v>Deslocamento Axial - Caixa de Engrenagens (2)</v>
      </c>
      <c r="X759" t="str">
        <f>IFERROR(TRIM(INDEX(_xlfn.TEXTSPLIT(Table326[[#This Row],[attribute_name]],"|"), 1,2)), "")</f>
        <v>Lo</v>
      </c>
      <c r="Y759" t="b" cm="1">
        <f t="array" ref="Y759">IF(ISERROR(IF(Table326[[#This Row],[type]]="subattribute", VLOOKUP(Table326[[#This Row],[Template]]&amp;Table326[[#This Row],[parent_attribute]],_xlfn._xlws.FILTER(Table326[[#All],[concat]], Table326[[#All],[type]]="attribute"),1, FALSE), TRUE)), FALSE, TRUE)</f>
        <v>1</v>
      </c>
    </row>
    <row r="760" spans="1:25" ht="14.4" hidden="1" customHeight="1">
      <c r="A760" t="str">
        <f>Table326[[#This Row],[Template]]&amp;Table326[[#This Row],[parent_attribute]]</f>
        <v>Compressor Centrífugo BásicoDeslocamento Axial - Caixa de Engrenagens (2)</v>
      </c>
      <c r="B760" t="s">
        <v>2904</v>
      </c>
      <c r="C760" s="10" t="s">
        <v>2905</v>
      </c>
      <c r="D760" t="s">
        <v>2906</v>
      </c>
      <c r="E760" t="s">
        <v>3139</v>
      </c>
      <c r="F760" s="33" t="s">
        <v>2878</v>
      </c>
      <c r="I760" s="10" t="s">
        <v>1204</v>
      </c>
      <c r="J760" s="10" t="s">
        <v>14</v>
      </c>
      <c r="K760" t="str">
        <f>VLOOKUP(Table326[[#This Row],[attribute_name EN2]],'Tradução Atributos'!$A$1:$B$67,2,0)</f>
        <v>Deslocamento Axial - Caixa de Engrenagens (2)</v>
      </c>
      <c r="L760" t="s">
        <v>2928</v>
      </c>
      <c r="M760" s="10" t="s">
        <v>2932</v>
      </c>
      <c r="N760" t="s">
        <v>2939</v>
      </c>
      <c r="O760" t="s">
        <v>2939</v>
      </c>
      <c r="P760" t="str">
        <f>_xlfn.CONCAT(Table326[[#This Row],[Equipamento]],Table326[[#This Row],[attribute_name]])</f>
        <v>FRADE-CAE-2350 (HP Compressor Trem 2)Deslocamento Axial - Caixa de Engrenagens (2)|LoLo</v>
      </c>
      <c r="Q760" s="10">
        <v>-0.7</v>
      </c>
      <c r="R760" t="s">
        <v>13</v>
      </c>
      <c r="S760">
        <v>1</v>
      </c>
      <c r="T760" s="33" t="s">
        <v>736</v>
      </c>
      <c r="U760" s="10"/>
      <c r="V760" t="str">
        <f t="shared" si="11"/>
        <v>subattribute</v>
      </c>
      <c r="W760" t="str">
        <f>TRIM(INDEX(_xlfn.TEXTSPLIT(Table326[[#This Row],[attribute_name PT (rascunho)]],"|"), 1,1))</f>
        <v>Deslocamento Axial - Caixa de Engrenagens (2)</v>
      </c>
      <c r="X760" t="str">
        <f>IFERROR(TRIM(INDEX(_xlfn.TEXTSPLIT(Table326[[#This Row],[attribute_name]],"|"), 1,2)), "")</f>
        <v>LoLo</v>
      </c>
      <c r="Y760" t="b" cm="1">
        <f t="array" ref="Y760">IF(ISERROR(IF(Table326[[#This Row],[type]]="subattribute", VLOOKUP(Table326[[#This Row],[Template]]&amp;Table326[[#This Row],[parent_attribute]],_xlfn._xlws.FILTER(Table326[[#All],[concat]], Table326[[#All],[type]]="attribute"),1, FALSE), TRUE)), FALSE, TRUE)</f>
        <v>1</v>
      </c>
    </row>
    <row r="761" spans="1:25" ht="14.4" hidden="1" customHeight="1">
      <c r="A761" t="str">
        <f>Table326[[#This Row],[Template]]&amp;Table326[[#This Row],[parent_attribute]]</f>
        <v>Compressor Centrífugo BásicoDeslocamento Axial - Caixa de Engrenagens (2)</v>
      </c>
      <c r="B761" t="s">
        <v>2904</v>
      </c>
      <c r="C761" s="10" t="s">
        <v>2905</v>
      </c>
      <c r="D761" t="s">
        <v>2906</v>
      </c>
      <c r="E761" t="s">
        <v>3139</v>
      </c>
      <c r="F761" s="33" t="s">
        <v>2878</v>
      </c>
      <c r="I761" s="10" t="s">
        <v>1205</v>
      </c>
      <c r="J761" s="10" t="s">
        <v>14</v>
      </c>
      <c r="K761" t="str">
        <f>VLOOKUP(Table326[[#This Row],[attribute_name EN2]],'Tradução Atributos'!$A$1:$B$67,2,0)</f>
        <v>Deslocamento Axial - Caixa de Engrenagens (2)</v>
      </c>
      <c r="L761" t="s">
        <v>2928</v>
      </c>
      <c r="M761" s="10" t="s">
        <v>2934</v>
      </c>
      <c r="N761" t="s">
        <v>896</v>
      </c>
      <c r="O761" t="s">
        <v>2940</v>
      </c>
      <c r="P761" t="str">
        <f>_xlfn.CONCAT(Table326[[#This Row],[Equipamento]],Table326[[#This Row],[attribute_name]])</f>
        <v>FRADE-CAE-2350 (HP Compressor Trem 2)Deslocamento Axial - Caixa de Engrenagens (2)|Pre-alarm Hi</v>
      </c>
      <c r="Q761" s="10">
        <v>0.54</v>
      </c>
      <c r="R761" s="10" t="s">
        <v>13</v>
      </c>
      <c r="S761">
        <v>1</v>
      </c>
      <c r="T761" s="33" t="s">
        <v>736</v>
      </c>
      <c r="U761" s="10"/>
      <c r="V761" t="str">
        <f t="shared" si="11"/>
        <v>subattribute</v>
      </c>
      <c r="W761" t="str">
        <f>TRIM(INDEX(_xlfn.TEXTSPLIT(Table326[[#This Row],[attribute_name PT (rascunho)]],"|"), 1,1))</f>
        <v>Deslocamento Axial - Caixa de Engrenagens (2)</v>
      </c>
      <c r="X761" t="str">
        <f>IFERROR(TRIM(INDEX(_xlfn.TEXTSPLIT(Table326[[#This Row],[attribute_name]],"|"), 1,2)), "")</f>
        <v>Pre-alarm Hi</v>
      </c>
      <c r="Y761" t="b" cm="1">
        <f t="array" ref="Y761">IF(ISERROR(IF(Table326[[#This Row],[type]]="subattribute", VLOOKUP(Table326[[#This Row],[Template]]&amp;Table326[[#This Row],[parent_attribute]],_xlfn._xlws.FILTER(Table326[[#All],[concat]], Table326[[#All],[type]]="attribute"),1, FALSE), TRUE)), FALSE, TRUE)</f>
        <v>1</v>
      </c>
    </row>
    <row r="762" spans="1:25" ht="14.4" hidden="1" customHeight="1">
      <c r="A762" t="str">
        <f>Table326[[#This Row],[Template]]&amp;Table326[[#This Row],[parent_attribute]]</f>
        <v>Compressor Centrífugo BásicoDeslocamento Axial - Caixa de Engrenagens (2)</v>
      </c>
      <c r="B762" t="s">
        <v>2904</v>
      </c>
      <c r="C762" s="10" t="s">
        <v>2905</v>
      </c>
      <c r="D762" t="s">
        <v>2906</v>
      </c>
      <c r="E762" t="s">
        <v>3139</v>
      </c>
      <c r="F762" s="33" t="s">
        <v>2878</v>
      </c>
      <c r="I762" s="10" t="s">
        <v>1206</v>
      </c>
      <c r="J762" s="10" t="s">
        <v>14</v>
      </c>
      <c r="K762" t="str">
        <f>VLOOKUP(Table326[[#This Row],[attribute_name EN2]],'Tradução Atributos'!$A$1:$B$67,2,0)</f>
        <v>Deslocamento Axial - Caixa de Engrenagens (2)</v>
      </c>
      <c r="L762" t="s">
        <v>2928</v>
      </c>
      <c r="M762" s="10" t="s">
        <v>2936</v>
      </c>
      <c r="N762" t="s">
        <v>2941</v>
      </c>
      <c r="O762" t="s">
        <v>2942</v>
      </c>
      <c r="P762" t="str">
        <f>_xlfn.CONCAT(Table326[[#This Row],[Equipamento]],Table326[[#This Row],[attribute_name]])</f>
        <v>FRADE-CAE-2350 (HP Compressor Trem 2)Deslocamento Axial - Caixa de Engrenagens (2)|Pre-alarm Lo</v>
      </c>
      <c r="Q762" s="10">
        <v>-0.54</v>
      </c>
      <c r="R762" t="s">
        <v>13</v>
      </c>
      <c r="S762">
        <v>1</v>
      </c>
      <c r="T762" s="33" t="s">
        <v>736</v>
      </c>
      <c r="U762" s="10"/>
      <c r="V762" t="str">
        <f t="shared" si="11"/>
        <v>subattribute</v>
      </c>
      <c r="W762" t="str">
        <f>TRIM(INDEX(_xlfn.TEXTSPLIT(Table326[[#This Row],[attribute_name PT (rascunho)]],"|"), 1,1))</f>
        <v>Deslocamento Axial - Caixa de Engrenagens (2)</v>
      </c>
      <c r="X762" t="str">
        <f>IFERROR(TRIM(INDEX(_xlfn.TEXTSPLIT(Table326[[#This Row],[attribute_name]],"|"), 1,2)), "")</f>
        <v>Pre-alarm Lo</v>
      </c>
      <c r="Y762" t="b" cm="1">
        <f t="array" ref="Y762">IF(ISERROR(IF(Table326[[#This Row],[type]]="subattribute", VLOOKUP(Table326[[#This Row],[Template]]&amp;Table326[[#This Row],[parent_attribute]],_xlfn._xlws.FILTER(Table326[[#All],[concat]], Table326[[#All],[type]]="attribute"),1, FALSE), TRUE)), FALSE, TRUE)</f>
        <v>1</v>
      </c>
    </row>
    <row r="763" spans="1:25" ht="14.4" hidden="1" customHeight="1">
      <c r="A763" t="str">
        <f>Table326[[#This Row],[Template]]&amp;Table326[[#This Row],[parent_attribute]]</f>
        <v>Compressor Centrífugo BásicoDeslocamento Axial - Compressor (1)</v>
      </c>
      <c r="B763" t="s">
        <v>2904</v>
      </c>
      <c r="C763" s="10" t="s">
        <v>2905</v>
      </c>
      <c r="D763" t="s">
        <v>2906</v>
      </c>
      <c r="E763" t="s">
        <v>3139</v>
      </c>
      <c r="F763" s="33" t="s">
        <v>2878</v>
      </c>
      <c r="I763" s="16" t="s">
        <v>1170</v>
      </c>
      <c r="J763" s="16" t="s">
        <v>1170</v>
      </c>
      <c r="K763" t="str">
        <f>VLOOKUP(Table326[[#This Row],[attribute_name EN2]],'Tradução Atributos'!$A$1:$B$67,2,0)</f>
        <v>Deslocamento Axial - Compressor (1)</v>
      </c>
      <c r="M763" s="16"/>
      <c r="N763" t="s">
        <v>2943</v>
      </c>
      <c r="O763" t="s">
        <v>2943</v>
      </c>
      <c r="P763" t="str">
        <f>_xlfn.CONCAT(Table326[[#This Row],[Equipamento]],Table326[[#This Row],[attribute_name]])</f>
        <v>FRADE-CAE-2350 (HP Compressor Trem 2)Deslocamento Axial - Compressor (1)</v>
      </c>
      <c r="Q763" s="33" t="s">
        <v>3292</v>
      </c>
      <c r="R763" t="s">
        <v>13</v>
      </c>
      <c r="S763">
        <v>1</v>
      </c>
      <c r="T763" s="33" t="s">
        <v>439</v>
      </c>
      <c r="U763" s="10" t="s">
        <v>440</v>
      </c>
      <c r="V763" t="str">
        <f t="shared" si="11"/>
        <v>attribute</v>
      </c>
      <c r="W763" t="str">
        <f>TRIM(INDEX(_xlfn.TEXTSPLIT(Table326[[#This Row],[attribute_name PT (rascunho)]],"|"), 1,1))</f>
        <v>Deslocamento Axial - Compressor (1)</v>
      </c>
      <c r="X763" t="str">
        <f>IFERROR(TRIM(INDEX(_xlfn.TEXTSPLIT(Table326[[#This Row],[attribute_name]],"|"), 1,2)), "")</f>
        <v/>
      </c>
      <c r="Y763" t="b" cm="1">
        <f t="array" ref="Y763">IF(ISERROR(IF(Table326[[#This Row],[type]]="subattribute", VLOOKUP(Table326[[#This Row],[Template]]&amp;Table326[[#This Row],[parent_attribute]],_xlfn._xlws.FILTER(Table326[[#All],[concat]], Table326[[#All],[type]]="attribute"),1, FALSE), TRUE)), FALSE, TRUE)</f>
        <v>1</v>
      </c>
    </row>
    <row r="764" spans="1:25" ht="14.4" hidden="1" customHeight="1">
      <c r="A764" t="str">
        <f>Table326[[#This Row],[Template]]&amp;Table326[[#This Row],[parent_attribute]]</f>
        <v>Compressor Centrífugo BásicoDeslocamento Axial - Compressor (1)</v>
      </c>
      <c r="B764" t="s">
        <v>2904</v>
      </c>
      <c r="C764" s="10" t="s">
        <v>2905</v>
      </c>
      <c r="D764" t="s">
        <v>2906</v>
      </c>
      <c r="E764" t="s">
        <v>3139</v>
      </c>
      <c r="F764" s="33" t="s">
        <v>2878</v>
      </c>
      <c r="I764" s="16" t="s">
        <v>1172</v>
      </c>
      <c r="J764" s="16" t="s">
        <v>1170</v>
      </c>
      <c r="K764" t="str">
        <f>VLOOKUP(Table326[[#This Row],[attribute_name EN2]],'Tradução Atributos'!$A$1:$B$67,2,0)</f>
        <v>Deslocamento Axial - Compressor (1)</v>
      </c>
      <c r="L764" t="s">
        <v>2928</v>
      </c>
      <c r="M764" s="16" t="s">
        <v>2929</v>
      </c>
      <c r="N764" t="s">
        <v>863</v>
      </c>
      <c r="O764" t="s">
        <v>863</v>
      </c>
      <c r="P764" t="str">
        <f>_xlfn.CONCAT(Table326[[#This Row],[Equipamento]],Table326[[#This Row],[attribute_name]])</f>
        <v>FRADE-CAE-2350 (HP Compressor Trem 2)Deslocamento Axial - Compressor (1)|Hi</v>
      </c>
      <c r="Q764" s="10">
        <v>0.4</v>
      </c>
      <c r="R764" s="10" t="s">
        <v>13</v>
      </c>
      <c r="S764">
        <v>1</v>
      </c>
      <c r="T764" s="33" t="s">
        <v>736</v>
      </c>
      <c r="U764" s="10"/>
      <c r="V764" t="str">
        <f t="shared" si="11"/>
        <v>subattribute</v>
      </c>
      <c r="W764" t="str">
        <f>TRIM(INDEX(_xlfn.TEXTSPLIT(Table326[[#This Row],[attribute_name PT (rascunho)]],"|"), 1,1))</f>
        <v>Deslocamento Axial - Compressor (1)</v>
      </c>
      <c r="X764" t="str">
        <f>IFERROR(TRIM(INDEX(_xlfn.TEXTSPLIT(Table326[[#This Row],[attribute_name]],"|"), 1,2)), "")</f>
        <v>Hi</v>
      </c>
      <c r="Y764" t="b" cm="1">
        <f t="array" ref="Y764">IF(ISERROR(IF(Table326[[#This Row],[type]]="subattribute", VLOOKUP(Table326[[#This Row],[Template]]&amp;Table326[[#This Row],[parent_attribute]],_xlfn._xlws.FILTER(Table326[[#All],[concat]], Table326[[#All],[type]]="attribute"),1, FALSE), TRUE)), FALSE, TRUE)</f>
        <v>1</v>
      </c>
    </row>
    <row r="765" spans="1:25" ht="14.4" hidden="1" customHeight="1">
      <c r="A765" t="str">
        <f>Table326[[#This Row],[Template]]&amp;Table326[[#This Row],[parent_attribute]]</f>
        <v>Compressor Centrífugo BásicoDeslocamento Axial - Compressor (1)</v>
      </c>
      <c r="B765" t="s">
        <v>2904</v>
      </c>
      <c r="C765" s="10" t="s">
        <v>2905</v>
      </c>
      <c r="D765" t="s">
        <v>2906</v>
      </c>
      <c r="E765" t="s">
        <v>3139</v>
      </c>
      <c r="F765" s="33" t="s">
        <v>2878</v>
      </c>
      <c r="I765" s="16" t="s">
        <v>1173</v>
      </c>
      <c r="J765" s="16" t="s">
        <v>1170</v>
      </c>
      <c r="K765" t="str">
        <f>VLOOKUP(Table326[[#This Row],[attribute_name EN2]],'Tradução Atributos'!$A$1:$B$67,2,0)</f>
        <v>Deslocamento Axial - Compressor (1)</v>
      </c>
      <c r="L765" t="s">
        <v>2928</v>
      </c>
      <c r="M765" s="16" t="s">
        <v>2930</v>
      </c>
      <c r="N765" t="s">
        <v>867</v>
      </c>
      <c r="O765" t="s">
        <v>867</v>
      </c>
      <c r="P765" t="str">
        <f>_xlfn.CONCAT(Table326[[#This Row],[Equipamento]],Table326[[#This Row],[attribute_name]])</f>
        <v>FRADE-CAE-2350 (HP Compressor Trem 2)Deslocamento Axial - Compressor (1)|HiHi</v>
      </c>
      <c r="Q765" s="33">
        <v>0.5</v>
      </c>
      <c r="R765" s="10" t="s">
        <v>13</v>
      </c>
      <c r="S765">
        <v>1</v>
      </c>
      <c r="T765" s="33" t="s">
        <v>736</v>
      </c>
      <c r="U765" s="10"/>
      <c r="V765" t="str">
        <f t="shared" si="11"/>
        <v>subattribute</v>
      </c>
      <c r="W765" t="str">
        <f>TRIM(INDEX(_xlfn.TEXTSPLIT(Table326[[#This Row],[attribute_name PT (rascunho)]],"|"), 1,1))</f>
        <v>Deslocamento Axial - Compressor (1)</v>
      </c>
      <c r="X765" t="str">
        <f>IFERROR(TRIM(INDEX(_xlfn.TEXTSPLIT(Table326[[#This Row],[attribute_name]],"|"), 1,2)), "")</f>
        <v>HiHi</v>
      </c>
      <c r="Y765" t="b" cm="1">
        <f t="array" ref="Y765">IF(ISERROR(IF(Table326[[#This Row],[type]]="subattribute", VLOOKUP(Table326[[#This Row],[Template]]&amp;Table326[[#This Row],[parent_attribute]],_xlfn._xlws.FILTER(Table326[[#All],[concat]], Table326[[#All],[type]]="attribute"),1, FALSE), TRUE)), FALSE, TRUE)</f>
        <v>1</v>
      </c>
    </row>
    <row r="766" spans="1:25" ht="14.4" hidden="1" customHeight="1">
      <c r="A766" t="str">
        <f>Table326[[#This Row],[Template]]&amp;Table326[[#This Row],[parent_attribute]]</f>
        <v>Compressor Centrífugo BásicoDeslocamento Axial - Compressor (1)</v>
      </c>
      <c r="B766" t="s">
        <v>2904</v>
      </c>
      <c r="C766" s="10" t="s">
        <v>2905</v>
      </c>
      <c r="D766" t="s">
        <v>2906</v>
      </c>
      <c r="E766" t="s">
        <v>3139</v>
      </c>
      <c r="F766" s="33" t="s">
        <v>2878</v>
      </c>
      <c r="I766" s="16" t="s">
        <v>1174</v>
      </c>
      <c r="J766" s="16" t="s">
        <v>1170</v>
      </c>
      <c r="K766" t="str">
        <f>VLOOKUP(Table326[[#This Row],[attribute_name EN2]],'Tradução Atributos'!$A$1:$B$67,2,0)</f>
        <v>Deslocamento Axial - Compressor (1)</v>
      </c>
      <c r="L766" t="s">
        <v>2928</v>
      </c>
      <c r="M766" s="16" t="s">
        <v>2931</v>
      </c>
      <c r="N766" t="s">
        <v>869</v>
      </c>
      <c r="O766" t="s">
        <v>869</v>
      </c>
      <c r="P766" t="str">
        <f>_xlfn.CONCAT(Table326[[#This Row],[Equipamento]],Table326[[#This Row],[attribute_name]])</f>
        <v>FRADE-CAE-2350 (HP Compressor Trem 2)Deslocamento Axial - Compressor (1)|Lo</v>
      </c>
      <c r="Q766">
        <v>-0.4</v>
      </c>
      <c r="R766" s="10" t="s">
        <v>13</v>
      </c>
      <c r="S766">
        <v>1</v>
      </c>
      <c r="T766" s="33" t="s">
        <v>736</v>
      </c>
      <c r="U766" s="10"/>
      <c r="V766" t="str">
        <f t="shared" si="11"/>
        <v>subattribute</v>
      </c>
      <c r="W766" t="str">
        <f>TRIM(INDEX(_xlfn.TEXTSPLIT(Table326[[#This Row],[attribute_name PT (rascunho)]],"|"), 1,1))</f>
        <v>Deslocamento Axial - Compressor (1)</v>
      </c>
      <c r="X766" t="str">
        <f>IFERROR(TRIM(INDEX(_xlfn.TEXTSPLIT(Table326[[#This Row],[attribute_name]],"|"), 1,2)), "")</f>
        <v>Lo</v>
      </c>
      <c r="Y766" t="b" cm="1">
        <f t="array" ref="Y766">IF(ISERROR(IF(Table326[[#This Row],[type]]="subattribute", VLOOKUP(Table326[[#This Row],[Template]]&amp;Table326[[#This Row],[parent_attribute]],_xlfn._xlws.FILTER(Table326[[#All],[concat]], Table326[[#All],[type]]="attribute"),1, FALSE), TRUE)), FALSE, TRUE)</f>
        <v>1</v>
      </c>
    </row>
    <row r="767" spans="1:25" ht="14.4" hidden="1" customHeight="1">
      <c r="A767" t="str">
        <f>Table326[[#This Row],[Template]]&amp;Table326[[#This Row],[parent_attribute]]</f>
        <v>Compressor Centrífugo BásicoDeslocamento Axial - Compressor (1)</v>
      </c>
      <c r="B767" t="s">
        <v>2904</v>
      </c>
      <c r="C767" s="10" t="s">
        <v>2905</v>
      </c>
      <c r="D767" t="s">
        <v>2906</v>
      </c>
      <c r="E767" t="s">
        <v>3139</v>
      </c>
      <c r="F767" s="33" t="s">
        <v>2878</v>
      </c>
      <c r="I767" s="16" t="s">
        <v>1175</v>
      </c>
      <c r="J767" s="16" t="s">
        <v>1170</v>
      </c>
      <c r="K767" t="str">
        <f>VLOOKUP(Table326[[#This Row],[attribute_name EN2]],'Tradução Atributos'!$A$1:$B$67,2,0)</f>
        <v>Deslocamento Axial - Compressor (1)</v>
      </c>
      <c r="L767" t="s">
        <v>2928</v>
      </c>
      <c r="M767" s="16" t="s">
        <v>2932</v>
      </c>
      <c r="N767" t="s">
        <v>2944</v>
      </c>
      <c r="O767" t="s">
        <v>2944</v>
      </c>
      <c r="P767" t="str">
        <f>_xlfn.CONCAT(Table326[[#This Row],[Equipamento]],Table326[[#This Row],[attribute_name]])</f>
        <v>FRADE-CAE-2350 (HP Compressor Trem 2)Deslocamento Axial - Compressor (1)|LoLo</v>
      </c>
      <c r="Q767">
        <v>-0.5</v>
      </c>
      <c r="R767" t="s">
        <v>13</v>
      </c>
      <c r="S767">
        <v>1</v>
      </c>
      <c r="T767" s="33" t="s">
        <v>736</v>
      </c>
      <c r="U767" s="10"/>
      <c r="V767" t="str">
        <f t="shared" si="11"/>
        <v>subattribute</v>
      </c>
      <c r="W767" t="str">
        <f>TRIM(INDEX(_xlfn.TEXTSPLIT(Table326[[#This Row],[attribute_name PT (rascunho)]],"|"), 1,1))</f>
        <v>Deslocamento Axial - Compressor (1)</v>
      </c>
      <c r="X767" t="str">
        <f>IFERROR(TRIM(INDEX(_xlfn.TEXTSPLIT(Table326[[#This Row],[attribute_name]],"|"), 1,2)), "")</f>
        <v>LoLo</v>
      </c>
      <c r="Y767" t="b" cm="1">
        <f t="array" ref="Y767">IF(ISERROR(IF(Table326[[#This Row],[type]]="subattribute", VLOOKUP(Table326[[#This Row],[Template]]&amp;Table326[[#This Row],[parent_attribute]],_xlfn._xlws.FILTER(Table326[[#All],[concat]], Table326[[#All],[type]]="attribute"),1, FALSE), TRUE)), FALSE, TRUE)</f>
        <v>1</v>
      </c>
    </row>
    <row r="768" spans="1:25" ht="14.4" hidden="1" customHeight="1">
      <c r="A768" t="str">
        <f>Table326[[#This Row],[Template]]&amp;Table326[[#This Row],[parent_attribute]]</f>
        <v>Compressor Centrífugo BásicoDeslocamento Axial - Compressor (1)</v>
      </c>
      <c r="B768" t="s">
        <v>2904</v>
      </c>
      <c r="C768" s="10" t="s">
        <v>2905</v>
      </c>
      <c r="D768" t="s">
        <v>2906</v>
      </c>
      <c r="E768" t="s">
        <v>3139</v>
      </c>
      <c r="F768" s="33" t="s">
        <v>2878</v>
      </c>
      <c r="I768" s="16" t="s">
        <v>1176</v>
      </c>
      <c r="J768" s="16" t="s">
        <v>1170</v>
      </c>
      <c r="K768" t="str">
        <f>VLOOKUP(Table326[[#This Row],[attribute_name EN2]],'Tradução Atributos'!$A$1:$B$67,2,0)</f>
        <v>Deslocamento Axial - Compressor (1)</v>
      </c>
      <c r="L768" t="s">
        <v>2928</v>
      </c>
      <c r="M768" s="16" t="s">
        <v>2934</v>
      </c>
      <c r="N768" t="s">
        <v>871</v>
      </c>
      <c r="O768" t="s">
        <v>2945</v>
      </c>
      <c r="P768" t="str">
        <f>_xlfn.CONCAT(Table326[[#This Row],[Equipamento]],Table326[[#This Row],[attribute_name]])</f>
        <v>FRADE-CAE-2350 (HP Compressor Trem 2)Deslocamento Axial - Compressor (1)|Pre-alarm Hi</v>
      </c>
      <c r="Q768" s="10">
        <v>0.36</v>
      </c>
      <c r="R768" s="10" t="s">
        <v>13</v>
      </c>
      <c r="S768">
        <v>1</v>
      </c>
      <c r="T768" s="33" t="s">
        <v>736</v>
      </c>
      <c r="U768" s="10"/>
      <c r="V768" t="str">
        <f t="shared" si="11"/>
        <v>subattribute</v>
      </c>
      <c r="W768" t="str">
        <f>TRIM(INDEX(_xlfn.TEXTSPLIT(Table326[[#This Row],[attribute_name PT (rascunho)]],"|"), 1,1))</f>
        <v>Deslocamento Axial - Compressor (1)</v>
      </c>
      <c r="X768" t="str">
        <f>IFERROR(TRIM(INDEX(_xlfn.TEXTSPLIT(Table326[[#This Row],[attribute_name]],"|"), 1,2)), "")</f>
        <v>Pre-alarm Hi</v>
      </c>
      <c r="Y768" t="b" cm="1">
        <f t="array" ref="Y768">IF(ISERROR(IF(Table326[[#This Row],[type]]="subattribute", VLOOKUP(Table326[[#This Row],[Template]]&amp;Table326[[#This Row],[parent_attribute]],_xlfn._xlws.FILTER(Table326[[#All],[concat]], Table326[[#All],[type]]="attribute"),1, FALSE), TRUE)), FALSE, TRUE)</f>
        <v>1</v>
      </c>
    </row>
    <row r="769" spans="1:25" ht="14.4" hidden="1" customHeight="1">
      <c r="A769" t="str">
        <f>Table326[[#This Row],[Template]]&amp;Table326[[#This Row],[parent_attribute]]</f>
        <v>Compressor Centrífugo BásicoDeslocamento Axial - Compressor (1)</v>
      </c>
      <c r="B769" t="s">
        <v>2904</v>
      </c>
      <c r="C769" s="10" t="s">
        <v>2905</v>
      </c>
      <c r="D769" t="s">
        <v>2906</v>
      </c>
      <c r="E769" t="s">
        <v>3139</v>
      </c>
      <c r="F769" s="33" t="s">
        <v>2878</v>
      </c>
      <c r="I769" s="16" t="s">
        <v>1177</v>
      </c>
      <c r="J769" s="16" t="s">
        <v>1170</v>
      </c>
      <c r="K769" t="str">
        <f>VLOOKUP(Table326[[#This Row],[attribute_name EN2]],'Tradução Atributos'!$A$1:$B$67,2,0)</f>
        <v>Deslocamento Axial - Compressor (1)</v>
      </c>
      <c r="L769" t="s">
        <v>2928</v>
      </c>
      <c r="M769" s="16" t="s">
        <v>2936</v>
      </c>
      <c r="N769" t="s">
        <v>2946</v>
      </c>
      <c r="O769" t="s">
        <v>2947</v>
      </c>
      <c r="P769" t="str">
        <f>_xlfn.CONCAT(Table326[[#This Row],[Equipamento]],Table326[[#This Row],[attribute_name]])</f>
        <v>FRADE-CAE-2350 (HP Compressor Trem 2)Deslocamento Axial - Compressor (1)|Pre-alarm Lo</v>
      </c>
      <c r="Q769" s="10">
        <v>-0.36</v>
      </c>
      <c r="R769" t="s">
        <v>13</v>
      </c>
      <c r="S769">
        <v>1</v>
      </c>
      <c r="T769" s="33" t="s">
        <v>736</v>
      </c>
      <c r="U769" s="10"/>
      <c r="V769" t="str">
        <f t="shared" si="11"/>
        <v>subattribute</v>
      </c>
      <c r="W769" t="str">
        <f>TRIM(INDEX(_xlfn.TEXTSPLIT(Table326[[#This Row],[attribute_name PT (rascunho)]],"|"), 1,1))</f>
        <v>Deslocamento Axial - Compressor (1)</v>
      </c>
      <c r="X769" t="str">
        <f>IFERROR(TRIM(INDEX(_xlfn.TEXTSPLIT(Table326[[#This Row],[attribute_name]],"|"), 1,2)), "")</f>
        <v>Pre-alarm Lo</v>
      </c>
      <c r="Y769" t="b" cm="1">
        <f t="array" ref="Y769">IF(ISERROR(IF(Table326[[#This Row],[type]]="subattribute", VLOOKUP(Table326[[#This Row],[Template]]&amp;Table326[[#This Row],[parent_attribute]],_xlfn._xlws.FILTER(Table326[[#All],[concat]], Table326[[#All],[type]]="attribute"),1, FALSE), TRUE)), FALSE, TRUE)</f>
        <v>1</v>
      </c>
    </row>
    <row r="770" spans="1:25" ht="14.4" hidden="1" customHeight="1">
      <c r="A770" t="str">
        <f>Table326[[#This Row],[Template]]&amp;Table326[[#This Row],[parent_attribute]]</f>
        <v>Compressor Centrífugo BásicoDeslocamento Axial - Compressor (2)</v>
      </c>
      <c r="B770" t="s">
        <v>2904</v>
      </c>
      <c r="C770" s="10" t="s">
        <v>2905</v>
      </c>
      <c r="D770" t="s">
        <v>2906</v>
      </c>
      <c r="E770" t="s">
        <v>3139</v>
      </c>
      <c r="F770" s="33" t="s">
        <v>2878</v>
      </c>
      <c r="I770" s="16" t="s">
        <v>1178</v>
      </c>
      <c r="J770" s="16" t="s">
        <v>1178</v>
      </c>
      <c r="K770" t="str">
        <f>VLOOKUP(Table326[[#This Row],[attribute_name EN2]],'Tradução Atributos'!$A$1:$B$67,2,0)</f>
        <v>Deslocamento Axial - Compressor (2)</v>
      </c>
      <c r="M770" s="16"/>
      <c r="N770" t="s">
        <v>2948</v>
      </c>
      <c r="O770" t="s">
        <v>2948</v>
      </c>
      <c r="P770" t="str">
        <f>_xlfn.CONCAT(Table326[[#This Row],[Equipamento]],Table326[[#This Row],[attribute_name]])</f>
        <v>FRADE-CAE-2350 (HP Compressor Trem 2)Deslocamento Axial - Compressor (2)</v>
      </c>
      <c r="Q770" s="10" t="s">
        <v>3293</v>
      </c>
      <c r="R770" t="s">
        <v>13</v>
      </c>
      <c r="S770">
        <v>1</v>
      </c>
      <c r="T770" s="33" t="s">
        <v>439</v>
      </c>
      <c r="U770" s="10" t="s">
        <v>440</v>
      </c>
      <c r="V770" t="str">
        <f t="shared" ref="V770:V833" si="12">IFERROR(IF(FIND("|",N770),"subattribute", "attribute"), "attribute")</f>
        <v>attribute</v>
      </c>
      <c r="W770" t="str">
        <f>TRIM(INDEX(_xlfn.TEXTSPLIT(Table326[[#This Row],[attribute_name PT (rascunho)]],"|"), 1,1))</f>
        <v>Deslocamento Axial - Compressor (2)</v>
      </c>
      <c r="X770" t="str">
        <f>IFERROR(TRIM(INDEX(_xlfn.TEXTSPLIT(Table326[[#This Row],[attribute_name]],"|"), 1,2)), "")</f>
        <v/>
      </c>
      <c r="Y770" t="b" cm="1">
        <f t="array" ref="Y770">IF(ISERROR(IF(Table326[[#This Row],[type]]="subattribute", VLOOKUP(Table326[[#This Row],[Template]]&amp;Table326[[#This Row],[parent_attribute]],_xlfn._xlws.FILTER(Table326[[#All],[concat]], Table326[[#All],[type]]="attribute"),1, FALSE), TRUE)), FALSE, TRUE)</f>
        <v>1</v>
      </c>
    </row>
    <row r="771" spans="1:25" ht="14.4" hidden="1" customHeight="1">
      <c r="A771" t="str">
        <f>Table326[[#This Row],[Template]]&amp;Table326[[#This Row],[parent_attribute]]</f>
        <v>Compressor Centrífugo BásicoDeslocamento Axial - Compressor (2)</v>
      </c>
      <c r="B771" t="s">
        <v>2904</v>
      </c>
      <c r="C771" s="10" t="s">
        <v>2905</v>
      </c>
      <c r="D771" t="s">
        <v>2906</v>
      </c>
      <c r="E771" t="s">
        <v>3139</v>
      </c>
      <c r="F771" s="33" t="s">
        <v>2878</v>
      </c>
      <c r="I771" s="16" t="s">
        <v>1180</v>
      </c>
      <c r="J771" s="16" t="s">
        <v>1178</v>
      </c>
      <c r="K771" t="str">
        <f>VLOOKUP(Table326[[#This Row],[attribute_name EN2]],'Tradução Atributos'!$A$1:$B$67,2,0)</f>
        <v>Deslocamento Axial - Compressor (2)</v>
      </c>
      <c r="L771" t="s">
        <v>2928</v>
      </c>
      <c r="M771" s="16" t="s">
        <v>2929</v>
      </c>
      <c r="N771" t="s">
        <v>873</v>
      </c>
      <c r="O771" t="s">
        <v>873</v>
      </c>
      <c r="P771" t="str">
        <f>_xlfn.CONCAT(Table326[[#This Row],[Equipamento]],Table326[[#This Row],[attribute_name]])</f>
        <v>FRADE-CAE-2350 (HP Compressor Trem 2)Deslocamento Axial - Compressor (2)|Hi</v>
      </c>
      <c r="Q771" s="33">
        <v>0.4</v>
      </c>
      <c r="R771" s="10" t="s">
        <v>13</v>
      </c>
      <c r="S771">
        <v>1</v>
      </c>
      <c r="T771" s="33" t="s">
        <v>736</v>
      </c>
      <c r="U771" s="10"/>
      <c r="V771" t="str">
        <f t="shared" si="12"/>
        <v>subattribute</v>
      </c>
      <c r="W771" t="str">
        <f>TRIM(INDEX(_xlfn.TEXTSPLIT(Table326[[#This Row],[attribute_name PT (rascunho)]],"|"), 1,1))</f>
        <v>Deslocamento Axial - Compressor (2)</v>
      </c>
      <c r="X771" t="str">
        <f>IFERROR(TRIM(INDEX(_xlfn.TEXTSPLIT(Table326[[#This Row],[attribute_name]],"|"), 1,2)), "")</f>
        <v>Hi</v>
      </c>
      <c r="Y771" t="b" cm="1">
        <f t="array" ref="Y771">IF(ISERROR(IF(Table326[[#This Row],[type]]="subattribute", VLOOKUP(Table326[[#This Row],[Template]]&amp;Table326[[#This Row],[parent_attribute]],_xlfn._xlws.FILTER(Table326[[#All],[concat]], Table326[[#All],[type]]="attribute"),1, FALSE), TRUE)), FALSE, TRUE)</f>
        <v>1</v>
      </c>
    </row>
    <row r="772" spans="1:25" ht="14.25" hidden="1" customHeight="1">
      <c r="A772" t="str">
        <f>Table326[[#This Row],[Template]]&amp;Table326[[#This Row],[parent_attribute]]</f>
        <v>Compressor Centrífugo BásicoDeslocamento Axial - Compressor (2)</v>
      </c>
      <c r="B772" t="s">
        <v>2904</v>
      </c>
      <c r="C772" s="10" t="s">
        <v>2905</v>
      </c>
      <c r="D772" t="s">
        <v>2906</v>
      </c>
      <c r="E772" t="s">
        <v>3139</v>
      </c>
      <c r="F772" s="33" t="s">
        <v>2878</v>
      </c>
      <c r="I772" s="16" t="s">
        <v>1181</v>
      </c>
      <c r="J772" s="16" t="s">
        <v>1178</v>
      </c>
      <c r="K772" t="str">
        <f>VLOOKUP(Table326[[#This Row],[attribute_name EN2]],'Tradução Atributos'!$A$1:$B$67,2,0)</f>
        <v>Deslocamento Axial - Compressor (2)</v>
      </c>
      <c r="L772" t="s">
        <v>2928</v>
      </c>
      <c r="M772" s="16" t="s">
        <v>2930</v>
      </c>
      <c r="N772" t="s">
        <v>875</v>
      </c>
      <c r="O772" t="s">
        <v>875</v>
      </c>
      <c r="P772" t="str">
        <f>_xlfn.CONCAT(Table326[[#This Row],[Equipamento]],Table326[[#This Row],[attribute_name]])</f>
        <v>FRADE-CAE-2350 (HP Compressor Trem 2)Deslocamento Axial - Compressor (2)|HiHi</v>
      </c>
      <c r="Q772" s="10">
        <v>0.5</v>
      </c>
      <c r="R772" s="10" t="s">
        <v>13</v>
      </c>
      <c r="S772">
        <v>1</v>
      </c>
      <c r="T772" s="33" t="s">
        <v>736</v>
      </c>
      <c r="U772" s="10"/>
      <c r="V772" t="str">
        <f t="shared" si="12"/>
        <v>subattribute</v>
      </c>
      <c r="W772" t="str">
        <f>TRIM(INDEX(_xlfn.TEXTSPLIT(Table326[[#This Row],[attribute_name PT (rascunho)]],"|"), 1,1))</f>
        <v>Deslocamento Axial - Compressor (2)</v>
      </c>
      <c r="X772" t="str">
        <f>IFERROR(TRIM(INDEX(_xlfn.TEXTSPLIT(Table326[[#This Row],[attribute_name]],"|"), 1,2)), "")</f>
        <v>HiHi</v>
      </c>
      <c r="Y772" t="b" cm="1">
        <f t="array" ref="Y772">IF(ISERROR(IF(Table326[[#This Row],[type]]="subattribute", VLOOKUP(Table326[[#This Row],[Template]]&amp;Table326[[#This Row],[parent_attribute]],_xlfn._xlws.FILTER(Table326[[#All],[concat]], Table326[[#All],[type]]="attribute"),1, FALSE), TRUE)), FALSE, TRUE)</f>
        <v>1</v>
      </c>
    </row>
    <row r="773" spans="1:25" ht="14.25" hidden="1" customHeight="1">
      <c r="A773" t="str">
        <f>Table326[[#This Row],[Template]]&amp;Table326[[#This Row],[parent_attribute]]</f>
        <v>Compressor Centrífugo BásicoDeslocamento Axial - Compressor (2)</v>
      </c>
      <c r="B773" t="s">
        <v>2904</v>
      </c>
      <c r="C773" s="10" t="s">
        <v>2905</v>
      </c>
      <c r="D773" t="s">
        <v>2906</v>
      </c>
      <c r="E773" t="s">
        <v>3139</v>
      </c>
      <c r="F773" s="33" t="s">
        <v>2878</v>
      </c>
      <c r="I773" s="16" t="s">
        <v>1182</v>
      </c>
      <c r="J773" s="16" t="s">
        <v>1178</v>
      </c>
      <c r="K773" t="str">
        <f>VLOOKUP(Table326[[#This Row],[attribute_name EN2]],'Tradução Atributos'!$A$1:$B$67,2,0)</f>
        <v>Deslocamento Axial - Compressor (2)</v>
      </c>
      <c r="L773" t="s">
        <v>2928</v>
      </c>
      <c r="M773" s="16" t="s">
        <v>2931</v>
      </c>
      <c r="N773" t="s">
        <v>877</v>
      </c>
      <c r="O773" t="s">
        <v>877</v>
      </c>
      <c r="P773" t="str">
        <f>_xlfn.CONCAT(Table326[[#This Row],[Equipamento]],Table326[[#This Row],[attribute_name]])</f>
        <v>FRADE-CAE-2350 (HP Compressor Trem 2)Deslocamento Axial - Compressor (2)|Lo</v>
      </c>
      <c r="Q773">
        <v>-0.4</v>
      </c>
      <c r="R773" s="10" t="s">
        <v>13</v>
      </c>
      <c r="S773">
        <v>1</v>
      </c>
      <c r="T773" s="33" t="s">
        <v>736</v>
      </c>
      <c r="U773" s="10"/>
      <c r="V773" t="str">
        <f t="shared" si="12"/>
        <v>subattribute</v>
      </c>
      <c r="W773" t="str">
        <f>TRIM(INDEX(_xlfn.TEXTSPLIT(Table326[[#This Row],[attribute_name PT (rascunho)]],"|"), 1,1))</f>
        <v>Deslocamento Axial - Compressor (2)</v>
      </c>
      <c r="X773" t="str">
        <f>IFERROR(TRIM(INDEX(_xlfn.TEXTSPLIT(Table326[[#This Row],[attribute_name]],"|"), 1,2)), "")</f>
        <v>Lo</v>
      </c>
      <c r="Y773" t="b" cm="1">
        <f t="array" ref="Y773">IF(ISERROR(IF(Table326[[#This Row],[type]]="subattribute", VLOOKUP(Table326[[#This Row],[Template]]&amp;Table326[[#This Row],[parent_attribute]],_xlfn._xlws.FILTER(Table326[[#All],[concat]], Table326[[#All],[type]]="attribute"),1, FALSE), TRUE)), FALSE, TRUE)</f>
        <v>1</v>
      </c>
    </row>
    <row r="774" spans="1:25" ht="14.25" hidden="1" customHeight="1">
      <c r="A774" t="str">
        <f>Table326[[#This Row],[Template]]&amp;Table326[[#This Row],[parent_attribute]]</f>
        <v>Compressor Centrífugo BásicoDeslocamento Axial - Compressor (2)</v>
      </c>
      <c r="B774" t="s">
        <v>2904</v>
      </c>
      <c r="C774" s="10" t="s">
        <v>2905</v>
      </c>
      <c r="D774" t="s">
        <v>2906</v>
      </c>
      <c r="E774" t="s">
        <v>3139</v>
      </c>
      <c r="F774" s="33" t="s">
        <v>2878</v>
      </c>
      <c r="I774" s="10" t="s">
        <v>1183</v>
      </c>
      <c r="J774" s="10" t="s">
        <v>1178</v>
      </c>
      <c r="K774" t="str">
        <f>VLOOKUP(Table326[[#This Row],[attribute_name EN2]],'Tradução Atributos'!$A$1:$B$67,2,0)</f>
        <v>Deslocamento Axial - Compressor (2)</v>
      </c>
      <c r="L774" t="s">
        <v>2928</v>
      </c>
      <c r="M774" s="10" t="s">
        <v>2932</v>
      </c>
      <c r="N774" t="s">
        <v>2949</v>
      </c>
      <c r="O774" t="s">
        <v>2949</v>
      </c>
      <c r="P774" t="str">
        <f>_xlfn.CONCAT(Table326[[#This Row],[Equipamento]],Table326[[#This Row],[attribute_name]])</f>
        <v>FRADE-CAE-2350 (HP Compressor Trem 2)Deslocamento Axial - Compressor (2)|LoLo</v>
      </c>
      <c r="Q774">
        <v>-0.5</v>
      </c>
      <c r="R774" t="s">
        <v>13</v>
      </c>
      <c r="S774">
        <v>1</v>
      </c>
      <c r="T774" s="33" t="s">
        <v>736</v>
      </c>
      <c r="U774" s="10"/>
      <c r="V774" t="str">
        <f t="shared" si="12"/>
        <v>subattribute</v>
      </c>
      <c r="W774" t="str">
        <f>TRIM(INDEX(_xlfn.TEXTSPLIT(Table326[[#This Row],[attribute_name PT (rascunho)]],"|"), 1,1))</f>
        <v>Deslocamento Axial - Compressor (2)</v>
      </c>
      <c r="X774" t="str">
        <f>IFERROR(TRIM(INDEX(_xlfn.TEXTSPLIT(Table326[[#This Row],[attribute_name]],"|"), 1,2)), "")</f>
        <v>LoLo</v>
      </c>
      <c r="Y774" t="b" cm="1">
        <f t="array" ref="Y774">IF(ISERROR(IF(Table326[[#This Row],[type]]="subattribute", VLOOKUP(Table326[[#This Row],[Template]]&amp;Table326[[#This Row],[parent_attribute]],_xlfn._xlws.FILTER(Table326[[#All],[concat]], Table326[[#All],[type]]="attribute"),1, FALSE), TRUE)), FALSE, TRUE)</f>
        <v>1</v>
      </c>
    </row>
    <row r="775" spans="1:25" ht="14.25" hidden="1" customHeight="1">
      <c r="A775" t="str">
        <f>Table326[[#This Row],[Template]]&amp;Table326[[#This Row],[parent_attribute]]</f>
        <v>Compressor Centrífugo BásicoDeslocamento Axial - Compressor (2)</v>
      </c>
      <c r="B775" t="s">
        <v>2904</v>
      </c>
      <c r="C775" s="10" t="s">
        <v>2905</v>
      </c>
      <c r="D775" t="s">
        <v>2906</v>
      </c>
      <c r="E775" t="s">
        <v>3139</v>
      </c>
      <c r="F775" s="33" t="s">
        <v>2878</v>
      </c>
      <c r="I775" s="10" t="s">
        <v>1184</v>
      </c>
      <c r="J775" s="10" t="s">
        <v>1178</v>
      </c>
      <c r="K775" t="str">
        <f>VLOOKUP(Table326[[#This Row],[attribute_name EN2]],'Tradução Atributos'!$A$1:$B$67,2,0)</f>
        <v>Deslocamento Axial - Compressor (2)</v>
      </c>
      <c r="L775" t="s">
        <v>2928</v>
      </c>
      <c r="M775" s="10" t="s">
        <v>2934</v>
      </c>
      <c r="N775" t="s">
        <v>880</v>
      </c>
      <c r="O775" t="s">
        <v>2950</v>
      </c>
      <c r="P775" t="str">
        <f>_xlfn.CONCAT(Table326[[#This Row],[Equipamento]],Table326[[#This Row],[attribute_name]])</f>
        <v>FRADE-CAE-2350 (HP Compressor Trem 2)Deslocamento Axial - Compressor (2)|Pre-alarm Hi</v>
      </c>
      <c r="Q775" s="10">
        <v>0.36</v>
      </c>
      <c r="R775" s="10" t="s">
        <v>13</v>
      </c>
      <c r="S775">
        <v>1</v>
      </c>
      <c r="T775" s="33" t="s">
        <v>736</v>
      </c>
      <c r="U775" s="10"/>
      <c r="V775" t="str">
        <f t="shared" si="12"/>
        <v>subattribute</v>
      </c>
      <c r="W775" t="str">
        <f>TRIM(INDEX(_xlfn.TEXTSPLIT(Table326[[#This Row],[attribute_name PT (rascunho)]],"|"), 1,1))</f>
        <v>Deslocamento Axial - Compressor (2)</v>
      </c>
      <c r="X775" t="str">
        <f>IFERROR(TRIM(INDEX(_xlfn.TEXTSPLIT(Table326[[#This Row],[attribute_name]],"|"), 1,2)), "")</f>
        <v>Pre-alarm Hi</v>
      </c>
      <c r="Y775" t="b" cm="1">
        <f t="array" ref="Y775">IF(ISERROR(IF(Table326[[#This Row],[type]]="subattribute", VLOOKUP(Table326[[#This Row],[Template]]&amp;Table326[[#This Row],[parent_attribute]],_xlfn._xlws.FILTER(Table326[[#All],[concat]], Table326[[#All],[type]]="attribute"),1, FALSE), TRUE)), FALSE, TRUE)</f>
        <v>1</v>
      </c>
    </row>
    <row r="776" spans="1:25" ht="14.25" hidden="1" customHeight="1">
      <c r="A776" t="str">
        <f>Table326[[#This Row],[Template]]&amp;Table326[[#This Row],[parent_attribute]]</f>
        <v>Compressor Centrífugo BásicoDeslocamento Axial - Compressor (2)</v>
      </c>
      <c r="B776" t="s">
        <v>2904</v>
      </c>
      <c r="C776" s="10" t="s">
        <v>2905</v>
      </c>
      <c r="D776" t="s">
        <v>2906</v>
      </c>
      <c r="E776" t="s">
        <v>3139</v>
      </c>
      <c r="F776" s="33" t="s">
        <v>2878</v>
      </c>
      <c r="I776" s="10" t="s">
        <v>1185</v>
      </c>
      <c r="J776" s="10" t="s">
        <v>1178</v>
      </c>
      <c r="K776" t="str">
        <f>VLOOKUP(Table326[[#This Row],[attribute_name EN2]],'Tradução Atributos'!$A$1:$B$67,2,0)</f>
        <v>Deslocamento Axial - Compressor (2)</v>
      </c>
      <c r="L776" t="s">
        <v>2928</v>
      </c>
      <c r="M776" s="10" t="s">
        <v>2936</v>
      </c>
      <c r="N776" t="s">
        <v>2951</v>
      </c>
      <c r="O776" t="s">
        <v>2952</v>
      </c>
      <c r="P776" t="str">
        <f>_xlfn.CONCAT(Table326[[#This Row],[Equipamento]],Table326[[#This Row],[attribute_name]])</f>
        <v>FRADE-CAE-2350 (HP Compressor Trem 2)Deslocamento Axial - Compressor (2)|Pre-alarm Lo</v>
      </c>
      <c r="Q776" s="10">
        <v>-0.36</v>
      </c>
      <c r="R776" t="s">
        <v>13</v>
      </c>
      <c r="S776">
        <v>1</v>
      </c>
      <c r="T776" s="33" t="s">
        <v>736</v>
      </c>
      <c r="U776" s="10"/>
      <c r="V776" t="str">
        <f t="shared" si="12"/>
        <v>subattribute</v>
      </c>
      <c r="W776" t="str">
        <f>TRIM(INDEX(_xlfn.TEXTSPLIT(Table326[[#This Row],[attribute_name PT (rascunho)]],"|"), 1,1))</f>
        <v>Deslocamento Axial - Compressor (2)</v>
      </c>
      <c r="X776" t="str">
        <f>IFERROR(TRIM(INDEX(_xlfn.TEXTSPLIT(Table326[[#This Row],[attribute_name]],"|"), 1,2)), "")</f>
        <v>Pre-alarm Lo</v>
      </c>
      <c r="Y776" t="b" cm="1">
        <f t="array" ref="Y776">IF(ISERROR(IF(Table326[[#This Row],[type]]="subattribute", VLOOKUP(Table326[[#This Row],[Template]]&amp;Table326[[#This Row],[parent_attribute]],_xlfn._xlws.FILTER(Table326[[#All],[concat]], Table326[[#All],[type]]="attribute"),1, FALSE), TRUE)), FALSE, TRUE)</f>
        <v>1</v>
      </c>
    </row>
    <row r="777" spans="1:25" ht="14.25" hidden="1" customHeight="1">
      <c r="A777" t="str">
        <f>Table326[[#This Row],[Template]]&amp;Table326[[#This Row],[parent_attribute]]</f>
        <v>Compressor Centrífugo BásicoDiferença de Pressão - Filtro de Injeção de Gás de Selagem Primária</v>
      </c>
      <c r="B777" t="s">
        <v>2904</v>
      </c>
      <c r="C777" s="10" t="s">
        <v>2905</v>
      </c>
      <c r="D777" t="s">
        <v>2906</v>
      </c>
      <c r="E777" t="s">
        <v>3139</v>
      </c>
      <c r="F777" s="33" t="s">
        <v>2878</v>
      </c>
      <c r="I777" s="10" t="s">
        <v>1287</v>
      </c>
      <c r="J777" s="10" t="s">
        <v>1287</v>
      </c>
      <c r="K777" t="str">
        <f>VLOOKUP(Table326[[#This Row],[attribute_name EN2]],'Tradução Atributos'!$A$1:$B$67,2,0)</f>
        <v>Diferença de Pressão - Filtro de Injeção de Gás de Selagem Primária</v>
      </c>
      <c r="M777" s="10"/>
      <c r="N777" t="s">
        <v>2953</v>
      </c>
      <c r="O777" t="s">
        <v>2953</v>
      </c>
      <c r="P777" t="str">
        <f>_xlfn.CONCAT(Table326[[#This Row],[Equipamento]],Table326[[#This Row],[attribute_name]])</f>
        <v>FRADE-CAE-2350 (HP Compressor Trem 2)Diferença de Pressão - Filtro de Injeção de Gás de Selagem Primária</v>
      </c>
      <c r="Q777" s="187" t="s">
        <v>3294</v>
      </c>
      <c r="R777" t="s">
        <v>194</v>
      </c>
      <c r="S777">
        <v>1</v>
      </c>
      <c r="T777" s="33" t="s">
        <v>451</v>
      </c>
      <c r="U777" s="10" t="s">
        <v>452</v>
      </c>
      <c r="V777" t="str">
        <f t="shared" si="12"/>
        <v>attribute</v>
      </c>
      <c r="W777" t="str">
        <f>TRIM(INDEX(_xlfn.TEXTSPLIT(Table326[[#This Row],[attribute_name PT (rascunho)]],"|"), 1,1))</f>
        <v>Diferença de Pressão - Filtro de Injeção de Gás de Selagem Primária</v>
      </c>
      <c r="X777" t="str">
        <f>IFERROR(TRIM(INDEX(_xlfn.TEXTSPLIT(Table326[[#This Row],[attribute_name]],"|"), 1,2)), "")</f>
        <v/>
      </c>
      <c r="Y777" t="b" cm="1">
        <f t="array" ref="Y777">IF(ISERROR(IF(Table326[[#This Row],[type]]="subattribute", VLOOKUP(Table326[[#This Row],[Template]]&amp;Table326[[#This Row],[parent_attribute]],_xlfn._xlws.FILTER(Table326[[#All],[concat]], Table326[[#All],[type]]="attribute"),1, FALSE), TRUE)), FALSE, TRUE)</f>
        <v>1</v>
      </c>
    </row>
    <row r="778" spans="1:25" ht="14.25" hidden="1" customHeight="1">
      <c r="A778" t="str">
        <f>Table326[[#This Row],[Template]]&amp;Table326[[#This Row],[parent_attribute]]</f>
        <v>Compressor Centrífugo BásicoDiferença de Pressão - Filtro de Injeção de Gás de Selagem Primária</v>
      </c>
      <c r="B778" t="s">
        <v>2904</v>
      </c>
      <c r="C778" s="10" t="s">
        <v>2905</v>
      </c>
      <c r="D778" t="s">
        <v>2906</v>
      </c>
      <c r="E778" t="s">
        <v>3139</v>
      </c>
      <c r="F778" s="33" t="s">
        <v>2878</v>
      </c>
      <c r="I778" s="10" t="s">
        <v>1289</v>
      </c>
      <c r="J778" s="10" t="s">
        <v>1287</v>
      </c>
      <c r="K778" t="str">
        <f>VLOOKUP(Table326[[#This Row],[attribute_name EN2]],'Tradução Atributos'!$A$1:$B$67,2,0)</f>
        <v>Diferença de Pressão - Filtro de Injeção de Gás de Selagem Primária</v>
      </c>
      <c r="L778" t="s">
        <v>2928</v>
      </c>
      <c r="M778" s="10" t="s">
        <v>2929</v>
      </c>
      <c r="N778" t="s">
        <v>898</v>
      </c>
      <c r="O778" t="s">
        <v>898</v>
      </c>
      <c r="P778" t="str">
        <f>_xlfn.CONCAT(Table326[[#This Row],[Equipamento]],Table326[[#This Row],[attribute_name]])</f>
        <v>FRADE-CAE-2350 (HP Compressor Trem 2)Diferença de Pressão - Filtro de Injeção de Gás de Selagem Primária|Hi</v>
      </c>
      <c r="Q778" s="185">
        <v>100</v>
      </c>
      <c r="R778" t="s">
        <v>194</v>
      </c>
      <c r="S778">
        <v>1</v>
      </c>
      <c r="T778" s="33" t="s">
        <v>736</v>
      </c>
      <c r="U778" s="10"/>
      <c r="V778" t="str">
        <f t="shared" si="12"/>
        <v>subattribute</v>
      </c>
      <c r="W778" t="str">
        <f>TRIM(INDEX(_xlfn.TEXTSPLIT(Table326[[#This Row],[attribute_name PT (rascunho)]],"|"), 1,1))</f>
        <v>Diferença de Pressão - Filtro de Injeção de Gás de Selagem Primária</v>
      </c>
      <c r="X778" t="str">
        <f>IFERROR(TRIM(INDEX(_xlfn.TEXTSPLIT(Table326[[#This Row],[attribute_name]],"|"), 1,2)), "")</f>
        <v>Hi</v>
      </c>
      <c r="Y778" t="b" cm="1">
        <f t="array" ref="Y778">IF(ISERROR(IF(Table326[[#This Row],[type]]="subattribute", VLOOKUP(Table326[[#This Row],[Template]]&amp;Table326[[#This Row],[parent_attribute]],_xlfn._xlws.FILTER(Table326[[#All],[concat]], Table326[[#All],[type]]="attribute"),1, FALSE), TRUE)), FALSE, TRUE)</f>
        <v>1</v>
      </c>
    </row>
    <row r="779" spans="1:25" ht="14.25" hidden="1" customHeight="1">
      <c r="A779" t="str">
        <f>Table326[[#This Row],[Template]]&amp;Table326[[#This Row],[parent_attribute]]</f>
        <v>Compressor Centrífugo BásicoDiferença de Pressão - Filtro de Injeção de Gás de Selagem Primária</v>
      </c>
      <c r="B779" t="s">
        <v>2904</v>
      </c>
      <c r="C779" s="10" t="s">
        <v>2905</v>
      </c>
      <c r="D779" t="s">
        <v>2906</v>
      </c>
      <c r="E779" t="s">
        <v>3139</v>
      </c>
      <c r="F779" s="33" t="s">
        <v>2878</v>
      </c>
      <c r="I779" s="10" t="s">
        <v>1290</v>
      </c>
      <c r="J779" s="10" t="s">
        <v>1287</v>
      </c>
      <c r="K779" t="str">
        <f>VLOOKUP(Table326[[#This Row],[attribute_name EN2]],'Tradução Atributos'!$A$1:$B$67,2,0)</f>
        <v>Diferença de Pressão - Filtro de Injeção de Gás de Selagem Primária</v>
      </c>
      <c r="L779" t="s">
        <v>2928</v>
      </c>
      <c r="M779" s="10" t="s">
        <v>2930</v>
      </c>
      <c r="N779" t="s">
        <v>900</v>
      </c>
      <c r="O779" t="s">
        <v>900</v>
      </c>
      <c r="P779" t="str">
        <f>_xlfn.CONCAT(Table326[[#This Row],[Equipamento]],Table326[[#This Row],[attribute_name]])</f>
        <v>FRADE-CAE-2350 (HP Compressor Trem 2)Diferença de Pressão - Filtro de Injeção de Gás de Selagem Primária|HiHi</v>
      </c>
      <c r="Q779" s="10"/>
      <c r="R779" t="s">
        <v>194</v>
      </c>
      <c r="S779">
        <v>1</v>
      </c>
      <c r="T779" s="33" t="s">
        <v>736</v>
      </c>
      <c r="U779" s="10"/>
      <c r="V779" t="str">
        <f t="shared" si="12"/>
        <v>subattribute</v>
      </c>
      <c r="W779" t="str">
        <f>TRIM(INDEX(_xlfn.TEXTSPLIT(Table326[[#This Row],[attribute_name PT (rascunho)]],"|"), 1,1))</f>
        <v>Diferença de Pressão - Filtro de Injeção de Gás de Selagem Primária</v>
      </c>
      <c r="X779" t="str">
        <f>IFERROR(TRIM(INDEX(_xlfn.TEXTSPLIT(Table326[[#This Row],[attribute_name]],"|"), 1,2)), "")</f>
        <v>HiHi</v>
      </c>
      <c r="Y779" t="b" cm="1">
        <f t="array" ref="Y779">IF(ISERROR(IF(Table326[[#This Row],[type]]="subattribute", VLOOKUP(Table326[[#This Row],[Template]]&amp;Table326[[#This Row],[parent_attribute]],_xlfn._xlws.FILTER(Table326[[#All],[concat]], Table326[[#All],[type]]="attribute"),1, FALSE), TRUE)), FALSE, TRUE)</f>
        <v>1</v>
      </c>
    </row>
    <row r="780" spans="1:25" ht="14.4" hidden="1" customHeight="1">
      <c r="A780" t="str">
        <f>Table326[[#This Row],[Template]]&amp;Table326[[#This Row],[parent_attribute]]</f>
        <v>Compressor Centrífugo BásicoDiferença de Pressão - Filtro de Injeção de Gás de Selagem Primária</v>
      </c>
      <c r="B780" t="s">
        <v>2904</v>
      </c>
      <c r="C780" s="10" t="s">
        <v>2905</v>
      </c>
      <c r="D780" t="s">
        <v>2906</v>
      </c>
      <c r="E780" t="s">
        <v>3139</v>
      </c>
      <c r="F780" s="33" t="s">
        <v>2878</v>
      </c>
      <c r="I780" s="10" t="s">
        <v>1291</v>
      </c>
      <c r="J780" s="10" t="s">
        <v>1287</v>
      </c>
      <c r="K780" t="str">
        <f>VLOOKUP(Table326[[#This Row],[attribute_name EN2]],'Tradução Atributos'!$A$1:$B$67,2,0)</f>
        <v>Diferença de Pressão - Filtro de Injeção de Gás de Selagem Primária</v>
      </c>
      <c r="L780" t="s">
        <v>2928</v>
      </c>
      <c r="M780" s="10" t="s">
        <v>2931</v>
      </c>
      <c r="N780" t="s">
        <v>902</v>
      </c>
      <c r="O780" t="s">
        <v>902</v>
      </c>
      <c r="P780" t="str">
        <f>_xlfn.CONCAT(Table326[[#This Row],[Equipamento]],Table326[[#This Row],[attribute_name]])</f>
        <v>FRADE-CAE-2350 (HP Compressor Trem 2)Diferença de Pressão - Filtro de Injeção de Gás de Selagem Primária|Lo</v>
      </c>
      <c r="Q780" s="10"/>
      <c r="R780" t="s">
        <v>194</v>
      </c>
      <c r="S780">
        <v>1</v>
      </c>
      <c r="T780" s="33" t="s">
        <v>736</v>
      </c>
      <c r="U780" s="10"/>
      <c r="V780" t="str">
        <f t="shared" si="12"/>
        <v>subattribute</v>
      </c>
      <c r="W780" t="str">
        <f>TRIM(INDEX(_xlfn.TEXTSPLIT(Table326[[#This Row],[attribute_name PT (rascunho)]],"|"), 1,1))</f>
        <v>Diferença de Pressão - Filtro de Injeção de Gás de Selagem Primária</v>
      </c>
      <c r="X780" t="str">
        <f>IFERROR(TRIM(INDEX(_xlfn.TEXTSPLIT(Table326[[#This Row],[attribute_name]],"|"), 1,2)), "")</f>
        <v>Lo</v>
      </c>
      <c r="Y780" t="b" cm="1">
        <f t="array" ref="Y780">IF(ISERROR(IF(Table326[[#This Row],[type]]="subattribute", VLOOKUP(Table326[[#This Row],[Template]]&amp;Table326[[#This Row],[parent_attribute]],_xlfn._xlws.FILTER(Table326[[#All],[concat]], Table326[[#All],[type]]="attribute"),1, FALSE), TRUE)), FALSE, TRUE)</f>
        <v>1</v>
      </c>
    </row>
    <row r="781" spans="1:25" ht="14.4" hidden="1" customHeight="1">
      <c r="A781" t="str">
        <f>Table326[[#This Row],[Template]]&amp;Table326[[#This Row],[parent_attribute]]</f>
        <v>Compressor Centrífugo BásicoDiferença de Pressão - Filtro de Injeção de Gás de Selagem Primária</v>
      </c>
      <c r="B781" t="s">
        <v>2904</v>
      </c>
      <c r="C781" s="10" t="s">
        <v>2905</v>
      </c>
      <c r="D781" t="s">
        <v>2906</v>
      </c>
      <c r="E781" t="s">
        <v>3139</v>
      </c>
      <c r="F781" s="33" t="s">
        <v>2878</v>
      </c>
      <c r="I781" s="10" t="s">
        <v>1292</v>
      </c>
      <c r="J781" s="10" t="s">
        <v>1287</v>
      </c>
      <c r="K781" t="str">
        <f>VLOOKUP(Table326[[#This Row],[attribute_name EN2]],'Tradução Atributos'!$A$1:$B$67,2,0)</f>
        <v>Diferença de Pressão - Filtro de Injeção de Gás de Selagem Primária</v>
      </c>
      <c r="L781" t="s">
        <v>2928</v>
      </c>
      <c r="M781" s="10" t="s">
        <v>2932</v>
      </c>
      <c r="N781" t="s">
        <v>2954</v>
      </c>
      <c r="O781" t="s">
        <v>2954</v>
      </c>
      <c r="P781" t="str">
        <f>_xlfn.CONCAT(Table326[[#This Row],[Equipamento]],Table326[[#This Row],[attribute_name]])</f>
        <v>FRADE-CAE-2350 (HP Compressor Trem 2)Diferença de Pressão - Filtro de Injeção de Gás de Selagem Primária|LoLo</v>
      </c>
      <c r="Q781" s="10"/>
      <c r="R781" t="s">
        <v>194</v>
      </c>
      <c r="S781">
        <v>1</v>
      </c>
      <c r="T781" s="33" t="s">
        <v>736</v>
      </c>
      <c r="U781" s="10"/>
      <c r="V781" t="str">
        <f t="shared" si="12"/>
        <v>subattribute</v>
      </c>
      <c r="W781" t="str">
        <f>TRIM(INDEX(_xlfn.TEXTSPLIT(Table326[[#This Row],[attribute_name PT (rascunho)]],"|"), 1,1))</f>
        <v>Diferença de Pressão - Filtro de Injeção de Gás de Selagem Primária</v>
      </c>
      <c r="X781" t="str">
        <f>IFERROR(TRIM(INDEX(_xlfn.TEXTSPLIT(Table326[[#This Row],[attribute_name]],"|"), 1,2)), "")</f>
        <v>LoLo</v>
      </c>
      <c r="Y781" t="b" cm="1">
        <f t="array" ref="Y781">IF(ISERROR(IF(Table326[[#This Row],[type]]="subattribute", VLOOKUP(Table326[[#This Row],[Template]]&amp;Table326[[#This Row],[parent_attribute]],_xlfn._xlws.FILTER(Table326[[#All],[concat]], Table326[[#All],[type]]="attribute"),1, FALSE), TRUE)), FALSE, TRUE)</f>
        <v>1</v>
      </c>
    </row>
    <row r="782" spans="1:25" ht="14.4" hidden="1" customHeight="1">
      <c r="A782" t="str">
        <f>Table326[[#This Row],[Template]]&amp;Table326[[#This Row],[parent_attribute]]</f>
        <v>Compressor Centrífugo BásicoDiferença de Pressão - Filtro de Injeção de Gás de Selagem Primária</v>
      </c>
      <c r="B782" t="s">
        <v>2904</v>
      </c>
      <c r="C782" s="10" t="s">
        <v>2905</v>
      </c>
      <c r="D782" t="s">
        <v>2906</v>
      </c>
      <c r="E782" t="s">
        <v>3139</v>
      </c>
      <c r="F782" s="33" t="s">
        <v>2878</v>
      </c>
      <c r="I782" s="10" t="s">
        <v>1293</v>
      </c>
      <c r="J782" s="10" t="s">
        <v>1287</v>
      </c>
      <c r="K782" t="str">
        <f>VLOOKUP(Table326[[#This Row],[attribute_name EN2]],'Tradução Atributos'!$A$1:$B$67,2,0)</f>
        <v>Diferença de Pressão - Filtro de Injeção de Gás de Selagem Primária</v>
      </c>
      <c r="L782" t="s">
        <v>2928</v>
      </c>
      <c r="M782" s="10" t="s">
        <v>2934</v>
      </c>
      <c r="N782" t="s">
        <v>904</v>
      </c>
      <c r="O782" t="s">
        <v>2955</v>
      </c>
      <c r="P782" t="str">
        <f>_xlfn.CONCAT(Table326[[#This Row],[Equipamento]],Table326[[#This Row],[attribute_name]])</f>
        <v>FRADE-CAE-2350 (HP Compressor Trem 2)Diferença de Pressão - Filtro de Injeção de Gás de Selagem Primária|Pre-alarm Hi</v>
      </c>
      <c r="Q782" s="185">
        <v>90</v>
      </c>
      <c r="R782" t="s">
        <v>194</v>
      </c>
      <c r="S782">
        <v>1</v>
      </c>
      <c r="T782" s="33" t="s">
        <v>736</v>
      </c>
      <c r="U782" s="10"/>
      <c r="V782" t="str">
        <f t="shared" si="12"/>
        <v>subattribute</v>
      </c>
      <c r="W782" t="str">
        <f>TRIM(INDEX(_xlfn.TEXTSPLIT(Table326[[#This Row],[attribute_name PT (rascunho)]],"|"), 1,1))</f>
        <v>Diferença de Pressão - Filtro de Injeção de Gás de Selagem Primária</v>
      </c>
      <c r="X782" t="str">
        <f>IFERROR(TRIM(INDEX(_xlfn.TEXTSPLIT(Table326[[#This Row],[attribute_name]],"|"), 1,2)), "")</f>
        <v>Pre-alarm Hi</v>
      </c>
      <c r="Y782" t="b" cm="1">
        <f t="array" ref="Y782">IF(ISERROR(IF(Table326[[#This Row],[type]]="subattribute", VLOOKUP(Table326[[#This Row],[Template]]&amp;Table326[[#This Row],[parent_attribute]],_xlfn._xlws.FILTER(Table326[[#All],[concat]], Table326[[#All],[type]]="attribute"),1, FALSE), TRUE)), FALSE, TRUE)</f>
        <v>1</v>
      </c>
    </row>
    <row r="783" spans="1:25" ht="14.4" hidden="1" customHeight="1">
      <c r="A783" t="str">
        <f>Table326[[#This Row],[Template]]&amp;Table326[[#This Row],[parent_attribute]]</f>
        <v>Compressor Centrífugo BásicoDiferença de Pressão - Filtro de Injeção de Gás de Selagem Primária</v>
      </c>
      <c r="B783" t="s">
        <v>2904</v>
      </c>
      <c r="C783" s="10" t="s">
        <v>2905</v>
      </c>
      <c r="D783" t="s">
        <v>2906</v>
      </c>
      <c r="E783" t="s">
        <v>3139</v>
      </c>
      <c r="F783" s="33" t="s">
        <v>2878</v>
      </c>
      <c r="I783" s="10" t="s">
        <v>1294</v>
      </c>
      <c r="J783" s="10" t="s">
        <v>1287</v>
      </c>
      <c r="K783" t="str">
        <f>VLOOKUP(Table326[[#This Row],[attribute_name EN2]],'Tradução Atributos'!$A$1:$B$67,2,0)</f>
        <v>Diferença de Pressão - Filtro de Injeção de Gás de Selagem Primária</v>
      </c>
      <c r="L783" t="s">
        <v>2928</v>
      </c>
      <c r="M783" s="10" t="s">
        <v>2936</v>
      </c>
      <c r="N783" t="s">
        <v>2956</v>
      </c>
      <c r="O783" s="9" t="s">
        <v>2957</v>
      </c>
      <c r="P783" t="str">
        <f>_xlfn.CONCAT(Table326[[#This Row],[Equipamento]],Table326[[#This Row],[attribute_name]])</f>
        <v>FRADE-CAE-2350 (HP Compressor Trem 2)Diferença de Pressão - Filtro de Injeção de Gás de Selagem Primária|Pre-alarm Lo</v>
      </c>
      <c r="Q783" s="10"/>
      <c r="R783" t="s">
        <v>194</v>
      </c>
      <c r="S783">
        <v>1</v>
      </c>
      <c r="T783" s="33" t="s">
        <v>736</v>
      </c>
      <c r="U783" s="10"/>
      <c r="V783" t="str">
        <f t="shared" si="12"/>
        <v>subattribute</v>
      </c>
      <c r="W783" t="str">
        <f>TRIM(INDEX(_xlfn.TEXTSPLIT(Table326[[#This Row],[attribute_name PT (rascunho)]],"|"), 1,1))</f>
        <v>Diferença de Pressão - Filtro de Injeção de Gás de Selagem Primária</v>
      </c>
      <c r="X783" t="str">
        <f>IFERROR(TRIM(INDEX(_xlfn.TEXTSPLIT(Table326[[#This Row],[attribute_name]],"|"), 1,2)), "")</f>
        <v>Pre-alarm Lo</v>
      </c>
      <c r="Y783" t="b" cm="1">
        <f t="array" ref="Y783">IF(ISERROR(IF(Table326[[#This Row],[type]]="subattribute", VLOOKUP(Table326[[#This Row],[Template]]&amp;Table326[[#This Row],[parent_attribute]],_xlfn._xlws.FILTER(Table326[[#All],[concat]], Table326[[#All],[type]]="attribute"),1, FALSE), TRUE)), FALSE, TRUE)</f>
        <v>1</v>
      </c>
    </row>
    <row r="784" spans="1:25" ht="14.4" hidden="1" customHeight="1">
      <c r="A784" t="str">
        <f>Table326[[#This Row],[Template]]&amp;Table326[[#This Row],[parent_attribute]]</f>
        <v>Compressor Centrífugo BásicoDiferença de Pressão - Filtro de Óleo Lubrificante</v>
      </c>
      <c r="B784" t="s">
        <v>2904</v>
      </c>
      <c r="C784" s="10" t="s">
        <v>2905</v>
      </c>
      <c r="D784" t="s">
        <v>2906</v>
      </c>
      <c r="E784" t="s">
        <v>3139</v>
      </c>
      <c r="F784" s="33" t="s">
        <v>2878</v>
      </c>
      <c r="I784" s="10" t="s">
        <v>739</v>
      </c>
      <c r="J784" s="10" t="s">
        <v>739</v>
      </c>
      <c r="K784" t="str">
        <f>VLOOKUP(Table326[[#This Row],[attribute_name EN2]],'Tradução Atributos'!$A$1:$B$67,2,0)</f>
        <v>Diferença de Pressão - Filtro de Óleo Lubrificante</v>
      </c>
      <c r="M784" s="10"/>
      <c r="N784" t="s">
        <v>2958</v>
      </c>
      <c r="O784" t="s">
        <v>2958</v>
      </c>
      <c r="P784" t="str">
        <f>_xlfn.CONCAT(Table326[[#This Row],[Equipamento]],Table326[[#This Row],[attribute_name]])</f>
        <v>FRADE-CAE-2350 (HP Compressor Trem 2)Diferença de Pressão - Filtro de Óleo Lubrificante</v>
      </c>
      <c r="Q784" s="10" t="s">
        <v>3295</v>
      </c>
      <c r="R784" t="s">
        <v>194</v>
      </c>
      <c r="S784">
        <v>1</v>
      </c>
      <c r="T784" s="33" t="s">
        <v>461</v>
      </c>
      <c r="U784" s="10" t="s">
        <v>462</v>
      </c>
      <c r="V784" t="str">
        <f t="shared" si="12"/>
        <v>attribute</v>
      </c>
      <c r="W784" t="str">
        <f>TRIM(INDEX(_xlfn.TEXTSPLIT(Table326[[#This Row],[attribute_name PT (rascunho)]],"|"), 1,1))</f>
        <v>Diferença de Pressão - Filtro de Óleo Lubrificante</v>
      </c>
      <c r="X784" t="str">
        <f>IFERROR(TRIM(INDEX(_xlfn.TEXTSPLIT(Table326[[#This Row],[attribute_name]],"|"), 1,2)), "")</f>
        <v/>
      </c>
      <c r="Y784" t="b" cm="1">
        <f t="array" ref="Y784">IF(ISERROR(IF(Table326[[#This Row],[type]]="subattribute", VLOOKUP(Table326[[#This Row],[Template]]&amp;Table326[[#This Row],[parent_attribute]],_xlfn._xlws.FILTER(Table326[[#All],[concat]], Table326[[#All],[type]]="attribute"),1, FALSE), TRUE)), FALSE, TRUE)</f>
        <v>1</v>
      </c>
    </row>
    <row r="785" spans="1:25" ht="14.4" hidden="1" customHeight="1">
      <c r="A785" t="str">
        <f>Table326[[#This Row],[Template]]&amp;Table326[[#This Row],[parent_attribute]]</f>
        <v>Compressor Centrífugo BásicoDiferença de Pressão - Filtro de Óleo Lubrificante</v>
      </c>
      <c r="B785" t="s">
        <v>2904</v>
      </c>
      <c r="C785" s="10" t="s">
        <v>2905</v>
      </c>
      <c r="D785" t="s">
        <v>2906</v>
      </c>
      <c r="E785" t="s">
        <v>3139</v>
      </c>
      <c r="F785" s="33" t="s">
        <v>2878</v>
      </c>
      <c r="I785" s="10" t="s">
        <v>743</v>
      </c>
      <c r="J785" s="10" t="s">
        <v>739</v>
      </c>
      <c r="K785" t="str">
        <f>VLOOKUP(Table326[[#This Row],[attribute_name EN2]],'Tradução Atributos'!$A$1:$B$67,2,0)</f>
        <v>Diferença de Pressão - Filtro de Óleo Lubrificante</v>
      </c>
      <c r="L785" t="s">
        <v>2928</v>
      </c>
      <c r="M785" s="10" t="s">
        <v>2929</v>
      </c>
      <c r="N785" t="s">
        <v>2960</v>
      </c>
      <c r="O785" t="s">
        <v>2960</v>
      </c>
      <c r="P785" t="str">
        <f>_xlfn.CONCAT(Table326[[#This Row],[Equipamento]],Table326[[#This Row],[attribute_name]])</f>
        <v>FRADE-CAE-2350 (HP Compressor Trem 2)Diferença de Pressão - Filtro de Óleo Lubrificante|Hi</v>
      </c>
      <c r="Q785" s="10">
        <v>100</v>
      </c>
      <c r="R785" t="s">
        <v>194</v>
      </c>
      <c r="S785">
        <v>1</v>
      </c>
      <c r="T785" s="33" t="s">
        <v>736</v>
      </c>
      <c r="U785" s="10"/>
      <c r="V785" t="str">
        <f t="shared" si="12"/>
        <v>subattribute</v>
      </c>
      <c r="W785" t="str">
        <f>TRIM(INDEX(_xlfn.TEXTSPLIT(Table326[[#This Row],[attribute_name PT (rascunho)]],"|"), 1,1))</f>
        <v>Diferença de Pressão - Filtro de Óleo Lubrificante</v>
      </c>
      <c r="X785" t="str">
        <f>IFERROR(TRIM(INDEX(_xlfn.TEXTSPLIT(Table326[[#This Row],[attribute_name]],"|"), 1,2)), "")</f>
        <v>Hi</v>
      </c>
      <c r="Y785" t="b" cm="1">
        <f t="array" ref="Y785">IF(ISERROR(IF(Table326[[#This Row],[type]]="subattribute", VLOOKUP(Table326[[#This Row],[Template]]&amp;Table326[[#This Row],[parent_attribute]],_xlfn._xlws.FILTER(Table326[[#All],[concat]], Table326[[#All],[type]]="attribute"),1, FALSE), TRUE)), FALSE, TRUE)</f>
        <v>1</v>
      </c>
    </row>
    <row r="786" spans="1:25" ht="14.4" hidden="1" customHeight="1">
      <c r="A786" t="str">
        <f>Table326[[#This Row],[Template]]&amp;Table326[[#This Row],[parent_attribute]]</f>
        <v>Compressor Centrífugo BásicoDiferença de Pressão - Filtro de Óleo Lubrificante</v>
      </c>
      <c r="B786" t="s">
        <v>2904</v>
      </c>
      <c r="C786" s="10" t="s">
        <v>2905</v>
      </c>
      <c r="D786" t="s">
        <v>2906</v>
      </c>
      <c r="E786" t="s">
        <v>3139</v>
      </c>
      <c r="F786" s="33" t="s">
        <v>2878</v>
      </c>
      <c r="I786" s="10" t="s">
        <v>745</v>
      </c>
      <c r="J786" s="10" t="s">
        <v>739</v>
      </c>
      <c r="K786" t="str">
        <f>VLOOKUP(Table326[[#This Row],[attribute_name EN2]],'Tradução Atributos'!$A$1:$B$67,2,0)</f>
        <v>Diferença de Pressão - Filtro de Óleo Lubrificante</v>
      </c>
      <c r="L786" t="s">
        <v>2928</v>
      </c>
      <c r="M786" s="10" t="s">
        <v>2930</v>
      </c>
      <c r="N786" t="s">
        <v>2961</v>
      </c>
      <c r="O786" t="s">
        <v>2961</v>
      </c>
      <c r="P786" t="str">
        <f>_xlfn.CONCAT(Table326[[#This Row],[Equipamento]],Table326[[#This Row],[attribute_name]])</f>
        <v>FRADE-CAE-2350 (HP Compressor Trem 2)Diferença de Pressão - Filtro de Óleo Lubrificante|HiHi</v>
      </c>
      <c r="Q786" s="10"/>
      <c r="R786" t="s">
        <v>194</v>
      </c>
      <c r="S786">
        <v>1</v>
      </c>
      <c r="T786" s="33" t="s">
        <v>736</v>
      </c>
      <c r="U786" s="10"/>
      <c r="V786" t="str">
        <f t="shared" si="12"/>
        <v>subattribute</v>
      </c>
      <c r="W786" t="str">
        <f>TRIM(INDEX(_xlfn.TEXTSPLIT(Table326[[#This Row],[attribute_name PT (rascunho)]],"|"), 1,1))</f>
        <v>Diferença de Pressão - Filtro de Óleo Lubrificante</v>
      </c>
      <c r="X786" t="str">
        <f>IFERROR(TRIM(INDEX(_xlfn.TEXTSPLIT(Table326[[#This Row],[attribute_name]],"|"), 1,2)), "")</f>
        <v>HiHi</v>
      </c>
      <c r="Y786" t="b" cm="1">
        <f t="array" ref="Y786">IF(ISERROR(IF(Table326[[#This Row],[type]]="subattribute", VLOOKUP(Table326[[#This Row],[Template]]&amp;Table326[[#This Row],[parent_attribute]],_xlfn._xlws.FILTER(Table326[[#All],[concat]], Table326[[#All],[type]]="attribute"),1, FALSE), TRUE)), FALSE, TRUE)</f>
        <v>1</v>
      </c>
    </row>
    <row r="787" spans="1:25" ht="14.4" hidden="1" customHeight="1">
      <c r="A787" t="str">
        <f>Table326[[#This Row],[Template]]&amp;Table326[[#This Row],[parent_attribute]]</f>
        <v>Compressor Centrífugo BásicoDiferença de Pressão - Filtro de Óleo Lubrificante</v>
      </c>
      <c r="B787" t="s">
        <v>2904</v>
      </c>
      <c r="C787" s="10" t="s">
        <v>2905</v>
      </c>
      <c r="D787" t="s">
        <v>2906</v>
      </c>
      <c r="E787" t="s">
        <v>3139</v>
      </c>
      <c r="F787" s="33" t="s">
        <v>2878</v>
      </c>
      <c r="I787" s="10" t="s">
        <v>747</v>
      </c>
      <c r="J787" s="10" t="s">
        <v>739</v>
      </c>
      <c r="K787" t="str">
        <f>VLOOKUP(Table326[[#This Row],[attribute_name EN2]],'Tradução Atributos'!$A$1:$B$67,2,0)</f>
        <v>Diferença de Pressão - Filtro de Óleo Lubrificante</v>
      </c>
      <c r="L787" t="s">
        <v>2928</v>
      </c>
      <c r="M787" s="10" t="s">
        <v>2934</v>
      </c>
      <c r="N787" t="s">
        <v>2962</v>
      </c>
      <c r="O787" t="s">
        <v>2963</v>
      </c>
      <c r="P787" t="str">
        <f>_xlfn.CONCAT(Table326[[#This Row],[Equipamento]],Table326[[#This Row],[attribute_name]])</f>
        <v>FRADE-CAE-2350 (HP Compressor Trem 2)Diferença de Pressão - Filtro de Óleo Lubrificante|Pre-alarm Hi</v>
      </c>
      <c r="Q787" s="10">
        <v>50</v>
      </c>
      <c r="R787" t="s">
        <v>194</v>
      </c>
      <c r="S787">
        <v>1</v>
      </c>
      <c r="T787" s="33" t="s">
        <v>736</v>
      </c>
      <c r="U787" s="10"/>
      <c r="V787" t="str">
        <f t="shared" si="12"/>
        <v>subattribute</v>
      </c>
      <c r="W787" t="str">
        <f>TRIM(INDEX(_xlfn.TEXTSPLIT(Table326[[#This Row],[attribute_name PT (rascunho)]],"|"), 1,1))</f>
        <v>Diferença de Pressão - Filtro de Óleo Lubrificante</v>
      </c>
      <c r="X787" t="str">
        <f>IFERROR(TRIM(INDEX(_xlfn.TEXTSPLIT(Table326[[#This Row],[attribute_name]],"|"), 1,2)), "")</f>
        <v>Pre-alarm Hi</v>
      </c>
      <c r="Y787" t="b" cm="1">
        <f t="array" ref="Y787">IF(ISERROR(IF(Table326[[#This Row],[type]]="subattribute", VLOOKUP(Table326[[#This Row],[Template]]&amp;Table326[[#This Row],[parent_attribute]],_xlfn._xlws.FILTER(Table326[[#All],[concat]], Table326[[#All],[type]]="attribute"),1, FALSE), TRUE)), FALSE, TRUE)</f>
        <v>1</v>
      </c>
    </row>
    <row r="788" spans="1:25" ht="14.4" hidden="1" customHeight="1">
      <c r="A788" t="str">
        <f>Table326[[#This Row],[Template]]&amp;Table326[[#This Row],[parent_attribute]]</f>
        <v>Compressor Centrífugo BásicoNível - Tanque de Óleo Lubrificante (1)</v>
      </c>
      <c r="B788" t="s">
        <v>2904</v>
      </c>
      <c r="C788" s="10" t="s">
        <v>2905</v>
      </c>
      <c r="D788" t="s">
        <v>2906</v>
      </c>
      <c r="E788" t="s">
        <v>3139</v>
      </c>
      <c r="F788" s="33" t="s">
        <v>2878</v>
      </c>
      <c r="I788" s="10" t="s">
        <v>756</v>
      </c>
      <c r="J788" s="10" t="s">
        <v>756</v>
      </c>
      <c r="K788" t="str">
        <f>VLOOKUP(Table326[[#This Row],[attribute_name EN2]],'Tradução Atributos'!$A$1:$B$67,2,0)</f>
        <v>Nível - Tanque de Óleo Lubrificante (1)</v>
      </c>
      <c r="M788" s="10"/>
      <c r="N788" t="s">
        <v>2964</v>
      </c>
      <c r="O788" t="s">
        <v>2964</v>
      </c>
      <c r="P788" t="str">
        <f>_xlfn.CONCAT(Table326[[#This Row],[Equipamento]],Table326[[#This Row],[attribute_name]])</f>
        <v>FRADE-CAE-2350 (HP Compressor Trem 2)Nível - Tanque de Óleo Lubrificante (1)</v>
      </c>
      <c r="Q788" s="10" t="s">
        <v>3296</v>
      </c>
      <c r="R788" t="s">
        <v>28</v>
      </c>
      <c r="S788">
        <v>1</v>
      </c>
      <c r="T788" s="33" t="s">
        <v>461</v>
      </c>
      <c r="U788" s="10" t="s">
        <v>462</v>
      </c>
      <c r="V788" t="str">
        <f t="shared" si="12"/>
        <v>attribute</v>
      </c>
      <c r="W788" t="str">
        <f>TRIM(INDEX(_xlfn.TEXTSPLIT(Table326[[#This Row],[attribute_name PT (rascunho)]],"|"), 1,1))</f>
        <v>Nível - Tanque de Óleo Lubrificante (1)</v>
      </c>
      <c r="X788" t="str">
        <f>IFERROR(TRIM(INDEX(_xlfn.TEXTSPLIT(Table326[[#This Row],[attribute_name]],"|"), 1,2)), "")</f>
        <v/>
      </c>
      <c r="Y788" t="b" cm="1">
        <f t="array" ref="Y788">IF(ISERROR(IF(Table326[[#This Row],[type]]="subattribute", VLOOKUP(Table326[[#This Row],[Template]]&amp;Table326[[#This Row],[parent_attribute]],_xlfn._xlws.FILTER(Table326[[#All],[concat]], Table326[[#All],[type]]="attribute"),1, FALSE), TRUE)), FALSE, TRUE)</f>
        <v>1</v>
      </c>
    </row>
    <row r="789" spans="1:25" ht="14.4" hidden="1" customHeight="1">
      <c r="A789" t="str">
        <f>Table326[[#This Row],[Template]]&amp;Table326[[#This Row],[parent_attribute]]</f>
        <v>Compressor Centrífugo BásicoNível - Tanque de Óleo Lubrificante (1)</v>
      </c>
      <c r="B789" t="s">
        <v>2904</v>
      </c>
      <c r="C789" s="10" t="s">
        <v>2905</v>
      </c>
      <c r="D789" t="s">
        <v>2906</v>
      </c>
      <c r="E789" t="s">
        <v>3139</v>
      </c>
      <c r="F789" s="33" t="s">
        <v>2878</v>
      </c>
      <c r="I789" s="10" t="s">
        <v>759</v>
      </c>
      <c r="J789" s="10" t="s">
        <v>756</v>
      </c>
      <c r="K789" t="str">
        <f>VLOOKUP(Table326[[#This Row],[attribute_name EN2]],'Tradução Atributos'!$A$1:$B$67,2,0)</f>
        <v>Nível - Tanque de Óleo Lubrificante (1)</v>
      </c>
      <c r="L789" t="s">
        <v>2928</v>
      </c>
      <c r="M789" s="10" t="s">
        <v>2929</v>
      </c>
      <c r="N789" t="s">
        <v>734</v>
      </c>
      <c r="O789" t="s">
        <v>734</v>
      </c>
      <c r="P789" t="str">
        <f>_xlfn.CONCAT(Table326[[#This Row],[Equipamento]],Table326[[#This Row],[attribute_name]])</f>
        <v>FRADE-CAE-2350 (HP Compressor Trem 2)Nível - Tanque de Óleo Lubrificante (1)|Hi</v>
      </c>
      <c r="Q789" s="10"/>
      <c r="R789" s="10" t="s">
        <v>28</v>
      </c>
      <c r="S789">
        <v>1</v>
      </c>
      <c r="T789" s="33" t="s">
        <v>736</v>
      </c>
      <c r="U789" s="10"/>
      <c r="V789" t="str">
        <f t="shared" si="12"/>
        <v>subattribute</v>
      </c>
      <c r="W789" t="str">
        <f>TRIM(INDEX(_xlfn.TEXTSPLIT(Table326[[#This Row],[attribute_name PT (rascunho)]],"|"), 1,1))</f>
        <v>Nível - Tanque de Óleo Lubrificante (1)</v>
      </c>
      <c r="X789" t="str">
        <f>IFERROR(TRIM(INDEX(_xlfn.TEXTSPLIT(Table326[[#This Row],[attribute_name]],"|"), 1,2)), "")</f>
        <v>Hi</v>
      </c>
      <c r="Y789" t="b" cm="1">
        <f t="array" ref="Y789">IF(ISERROR(IF(Table326[[#This Row],[type]]="subattribute", VLOOKUP(Table326[[#This Row],[Template]]&amp;Table326[[#This Row],[parent_attribute]],_xlfn._xlws.FILTER(Table326[[#All],[concat]], Table326[[#All],[type]]="attribute"),1, FALSE), TRUE)), FALSE, TRUE)</f>
        <v>1</v>
      </c>
    </row>
    <row r="790" spans="1:25" ht="14.4" hidden="1" customHeight="1">
      <c r="A790" t="str">
        <f>Table326[[#This Row],[Template]]&amp;Table326[[#This Row],[parent_attribute]]</f>
        <v>Compressor Centrífugo BásicoNível - Tanque de Óleo Lubrificante (1)</v>
      </c>
      <c r="B790" t="s">
        <v>2904</v>
      </c>
      <c r="C790" s="10" t="s">
        <v>2905</v>
      </c>
      <c r="D790" t="s">
        <v>2906</v>
      </c>
      <c r="E790" t="s">
        <v>3139</v>
      </c>
      <c r="F790" s="33" t="s">
        <v>2878</v>
      </c>
      <c r="I790" s="10" t="s">
        <v>761</v>
      </c>
      <c r="J790" s="10" t="s">
        <v>756</v>
      </c>
      <c r="K790" t="str">
        <f>VLOOKUP(Table326[[#This Row],[attribute_name EN2]],'Tradução Atributos'!$A$1:$B$67,2,0)</f>
        <v>Nível - Tanque de Óleo Lubrificante (1)</v>
      </c>
      <c r="L790" t="s">
        <v>2928</v>
      </c>
      <c r="M790" s="10" t="s">
        <v>2930</v>
      </c>
      <c r="N790" t="s">
        <v>737</v>
      </c>
      <c r="O790" t="s">
        <v>737</v>
      </c>
      <c r="P790" t="str">
        <f>_xlfn.CONCAT(Table326[[#This Row],[Equipamento]],Table326[[#This Row],[attribute_name]])</f>
        <v>FRADE-CAE-2350 (HP Compressor Trem 2)Nível - Tanque de Óleo Lubrificante (1)|HiHi</v>
      </c>
      <c r="Q790" s="10"/>
      <c r="R790" s="10" t="s">
        <v>28</v>
      </c>
      <c r="S790">
        <v>1</v>
      </c>
      <c r="T790" s="33" t="s">
        <v>736</v>
      </c>
      <c r="U790" s="10"/>
      <c r="V790" t="str">
        <f t="shared" si="12"/>
        <v>subattribute</v>
      </c>
      <c r="W790" t="str">
        <f>TRIM(INDEX(_xlfn.TEXTSPLIT(Table326[[#This Row],[attribute_name PT (rascunho)]],"|"), 1,1))</f>
        <v>Nível - Tanque de Óleo Lubrificante (1)</v>
      </c>
      <c r="X790" t="str">
        <f>IFERROR(TRIM(INDEX(_xlfn.TEXTSPLIT(Table326[[#This Row],[attribute_name]],"|"), 1,2)), "")</f>
        <v>HiHi</v>
      </c>
      <c r="Y790" t="b" cm="1">
        <f t="array" ref="Y790">IF(ISERROR(IF(Table326[[#This Row],[type]]="subattribute", VLOOKUP(Table326[[#This Row],[Template]]&amp;Table326[[#This Row],[parent_attribute]],_xlfn._xlws.FILTER(Table326[[#All],[concat]], Table326[[#All],[type]]="attribute"),1, FALSE), TRUE)), FALSE, TRUE)</f>
        <v>1</v>
      </c>
    </row>
    <row r="791" spans="1:25" ht="14.4" hidden="1" customHeight="1">
      <c r="A791" t="str">
        <f>Table326[[#This Row],[Template]]&amp;Table326[[#This Row],[parent_attribute]]</f>
        <v>Compressor Centrífugo BásicoNível - Tanque de Óleo Lubrificante (1)</v>
      </c>
      <c r="B791" t="s">
        <v>2904</v>
      </c>
      <c r="C791" s="10" t="s">
        <v>2905</v>
      </c>
      <c r="D791" t="s">
        <v>2906</v>
      </c>
      <c r="E791" t="s">
        <v>3139</v>
      </c>
      <c r="F791" s="33" t="s">
        <v>2878</v>
      </c>
      <c r="I791" s="10" t="s">
        <v>763</v>
      </c>
      <c r="J791" s="10" t="s">
        <v>756</v>
      </c>
      <c r="K791" t="str">
        <f>VLOOKUP(Table326[[#This Row],[attribute_name EN2]],'Tradução Atributos'!$A$1:$B$67,2,0)</f>
        <v>Nível - Tanque de Óleo Lubrificante (1)</v>
      </c>
      <c r="L791" t="s">
        <v>2928</v>
      </c>
      <c r="M791" s="10" t="s">
        <v>2931</v>
      </c>
      <c r="N791" t="s">
        <v>742</v>
      </c>
      <c r="O791" t="s">
        <v>742</v>
      </c>
      <c r="P791" t="str">
        <f>_xlfn.CONCAT(Table326[[#This Row],[Equipamento]],Table326[[#This Row],[attribute_name]])</f>
        <v>FRADE-CAE-2350 (HP Compressor Trem 2)Nível - Tanque de Óleo Lubrificante (1)|Lo</v>
      </c>
      <c r="Q791" s="10"/>
      <c r="R791" s="10" t="s">
        <v>28</v>
      </c>
      <c r="S791">
        <v>1</v>
      </c>
      <c r="T791" s="33" t="s">
        <v>736</v>
      </c>
      <c r="U791" s="10"/>
      <c r="V791" t="str">
        <f t="shared" si="12"/>
        <v>subattribute</v>
      </c>
      <c r="W791" t="str">
        <f>TRIM(INDEX(_xlfn.TEXTSPLIT(Table326[[#This Row],[attribute_name PT (rascunho)]],"|"), 1,1))</f>
        <v>Nível - Tanque de Óleo Lubrificante (1)</v>
      </c>
      <c r="X791" t="str">
        <f>IFERROR(TRIM(INDEX(_xlfn.TEXTSPLIT(Table326[[#This Row],[attribute_name]],"|"), 1,2)), "")</f>
        <v>Lo</v>
      </c>
      <c r="Y791" t="b" cm="1">
        <f t="array" ref="Y791">IF(ISERROR(IF(Table326[[#This Row],[type]]="subattribute", VLOOKUP(Table326[[#This Row],[Template]]&amp;Table326[[#This Row],[parent_attribute]],_xlfn._xlws.FILTER(Table326[[#All],[concat]], Table326[[#All],[type]]="attribute"),1, FALSE), TRUE)), FALSE, TRUE)</f>
        <v>1</v>
      </c>
    </row>
    <row r="792" spans="1:25" ht="14.4" hidden="1" customHeight="1">
      <c r="A792" t="str">
        <f>Table326[[#This Row],[Template]]&amp;Table326[[#This Row],[parent_attribute]]</f>
        <v>Compressor Centrífugo BásicoNível - Tanque de Óleo Lubrificante (1)</v>
      </c>
      <c r="B792" t="s">
        <v>2904</v>
      </c>
      <c r="C792" s="10" t="s">
        <v>2905</v>
      </c>
      <c r="D792" t="s">
        <v>2906</v>
      </c>
      <c r="E792" t="s">
        <v>3139</v>
      </c>
      <c r="F792" s="33" t="s">
        <v>2878</v>
      </c>
      <c r="I792" s="10" t="s">
        <v>765</v>
      </c>
      <c r="J792" s="10" t="s">
        <v>756</v>
      </c>
      <c r="K792" t="str">
        <f>VLOOKUP(Table326[[#This Row],[attribute_name EN2]],'Tradução Atributos'!$A$1:$B$67,2,0)</f>
        <v>Nível - Tanque de Óleo Lubrificante (1)</v>
      </c>
      <c r="L792" t="s">
        <v>2928</v>
      </c>
      <c r="M792" s="10" t="s">
        <v>2932</v>
      </c>
      <c r="N792" t="s">
        <v>2965</v>
      </c>
      <c r="O792" t="s">
        <v>2965</v>
      </c>
      <c r="P792" t="str">
        <f>_xlfn.CONCAT(Table326[[#This Row],[Equipamento]],Table326[[#This Row],[attribute_name]])</f>
        <v>FRADE-CAE-2350 (HP Compressor Trem 2)Nível - Tanque de Óleo Lubrificante (1)|LoLo</v>
      </c>
      <c r="Q792" s="10"/>
      <c r="R792" t="s">
        <v>28</v>
      </c>
      <c r="S792">
        <v>1</v>
      </c>
      <c r="T792" s="33" t="s">
        <v>736</v>
      </c>
      <c r="U792" s="10"/>
      <c r="V792" t="str">
        <f t="shared" si="12"/>
        <v>subattribute</v>
      </c>
      <c r="W792" t="str">
        <f>TRIM(INDEX(_xlfn.TEXTSPLIT(Table326[[#This Row],[attribute_name PT (rascunho)]],"|"), 1,1))</f>
        <v>Nível - Tanque de Óleo Lubrificante (1)</v>
      </c>
      <c r="X792" t="str">
        <f>IFERROR(TRIM(INDEX(_xlfn.TEXTSPLIT(Table326[[#This Row],[attribute_name]],"|"), 1,2)), "")</f>
        <v>LoLo</v>
      </c>
      <c r="Y792" t="b" cm="1">
        <f t="array" ref="Y792">IF(ISERROR(IF(Table326[[#This Row],[type]]="subattribute", VLOOKUP(Table326[[#This Row],[Template]]&amp;Table326[[#This Row],[parent_attribute]],_xlfn._xlws.FILTER(Table326[[#All],[concat]], Table326[[#All],[type]]="attribute"),1, FALSE), TRUE)), FALSE, TRUE)</f>
        <v>1</v>
      </c>
    </row>
    <row r="793" spans="1:25" ht="14.4" hidden="1" customHeight="1">
      <c r="A793" t="str">
        <f>Table326[[#This Row],[Template]]&amp;Table326[[#This Row],[parent_attribute]]</f>
        <v>Compressor Centrífugo BásicoNível - Tanque de Óleo Lubrificante (1)</v>
      </c>
      <c r="B793" t="s">
        <v>2904</v>
      </c>
      <c r="C793" s="10" t="s">
        <v>2905</v>
      </c>
      <c r="D793" t="s">
        <v>2906</v>
      </c>
      <c r="E793" t="s">
        <v>3139</v>
      </c>
      <c r="F793" s="33" t="s">
        <v>2878</v>
      </c>
      <c r="I793" s="10" t="s">
        <v>767</v>
      </c>
      <c r="J793" s="10" t="s">
        <v>756</v>
      </c>
      <c r="K793" t="str">
        <f>VLOOKUP(Table326[[#This Row],[attribute_name EN2]],'Tradução Atributos'!$A$1:$B$67,2,0)</f>
        <v>Nível - Tanque de Óleo Lubrificante (1)</v>
      </c>
      <c r="L793" t="s">
        <v>2928</v>
      </c>
      <c r="M793" s="10" t="s">
        <v>2934</v>
      </c>
      <c r="N793" t="s">
        <v>744</v>
      </c>
      <c r="O793" t="s">
        <v>2966</v>
      </c>
      <c r="P793" t="str">
        <f>_xlfn.CONCAT(Table326[[#This Row],[Equipamento]],Table326[[#This Row],[attribute_name]])</f>
        <v>FRADE-CAE-2350 (HP Compressor Trem 2)Nível - Tanque de Óleo Lubrificante (1)|Pre-alarm Hi</v>
      </c>
      <c r="Q793" s="10">
        <v>70</v>
      </c>
      <c r="R793" s="10" t="s">
        <v>28</v>
      </c>
      <c r="S793">
        <v>1</v>
      </c>
      <c r="T793" s="33" t="s">
        <v>736</v>
      </c>
      <c r="U793" s="10"/>
      <c r="V793" t="str">
        <f t="shared" si="12"/>
        <v>subattribute</v>
      </c>
      <c r="W793" t="str">
        <f>TRIM(INDEX(_xlfn.TEXTSPLIT(Table326[[#This Row],[attribute_name PT (rascunho)]],"|"), 1,1))</f>
        <v>Nível - Tanque de Óleo Lubrificante (1)</v>
      </c>
      <c r="X793" t="str">
        <f>IFERROR(TRIM(INDEX(_xlfn.TEXTSPLIT(Table326[[#This Row],[attribute_name]],"|"), 1,2)), "")</f>
        <v>Pre-alarm Hi</v>
      </c>
      <c r="Y793" t="b" cm="1">
        <f t="array" ref="Y793">IF(ISERROR(IF(Table326[[#This Row],[type]]="subattribute", VLOOKUP(Table326[[#This Row],[Template]]&amp;Table326[[#This Row],[parent_attribute]],_xlfn._xlws.FILTER(Table326[[#All],[concat]], Table326[[#All],[type]]="attribute"),1, FALSE), TRUE)), FALSE, TRUE)</f>
        <v>1</v>
      </c>
    </row>
    <row r="794" spans="1:25" ht="14.4" hidden="1" customHeight="1">
      <c r="A794" t="str">
        <f>Table326[[#This Row],[Template]]&amp;Table326[[#This Row],[parent_attribute]]</f>
        <v>Compressor Centrífugo BásicoNível - Tanque de Óleo Lubrificante (1)</v>
      </c>
      <c r="B794" t="s">
        <v>2904</v>
      </c>
      <c r="C794" s="10" t="s">
        <v>2905</v>
      </c>
      <c r="D794" t="s">
        <v>2906</v>
      </c>
      <c r="E794" t="s">
        <v>3139</v>
      </c>
      <c r="F794" s="33" t="s">
        <v>2878</v>
      </c>
      <c r="I794" s="10" t="s">
        <v>769</v>
      </c>
      <c r="J794" s="10" t="s">
        <v>756</v>
      </c>
      <c r="K794" t="str">
        <f>VLOOKUP(Table326[[#This Row],[attribute_name EN2]],'Tradução Atributos'!$A$1:$B$67,2,0)</f>
        <v>Nível - Tanque de Óleo Lubrificante (1)</v>
      </c>
      <c r="L794" t="s">
        <v>2928</v>
      </c>
      <c r="M794" s="10" t="s">
        <v>2936</v>
      </c>
      <c r="N794" t="s">
        <v>2967</v>
      </c>
      <c r="O794" t="s">
        <v>2968</v>
      </c>
      <c r="P794" t="str">
        <f>_xlfn.CONCAT(Table326[[#This Row],[Equipamento]],Table326[[#This Row],[attribute_name]])</f>
        <v>FRADE-CAE-2350 (HP Compressor Trem 2)Nível - Tanque de Óleo Lubrificante (1)|Pre-alarm Lo</v>
      </c>
      <c r="Q794" s="10">
        <v>40</v>
      </c>
      <c r="R794" t="s">
        <v>28</v>
      </c>
      <c r="S794">
        <v>1</v>
      </c>
      <c r="T794" s="33" t="s">
        <v>736</v>
      </c>
      <c r="U794" s="10"/>
      <c r="V794" t="str">
        <f t="shared" si="12"/>
        <v>subattribute</v>
      </c>
      <c r="W794" t="str">
        <f>TRIM(INDEX(_xlfn.TEXTSPLIT(Table326[[#This Row],[attribute_name PT (rascunho)]],"|"), 1,1))</f>
        <v>Nível - Tanque de Óleo Lubrificante (1)</v>
      </c>
      <c r="X794" t="str">
        <f>IFERROR(TRIM(INDEX(_xlfn.TEXTSPLIT(Table326[[#This Row],[attribute_name]],"|"), 1,2)), "")</f>
        <v>Pre-alarm Lo</v>
      </c>
      <c r="Y794" t="b" cm="1">
        <f t="array" ref="Y794">IF(ISERROR(IF(Table326[[#This Row],[type]]="subattribute", VLOOKUP(Table326[[#This Row],[Template]]&amp;Table326[[#This Row],[parent_attribute]],_xlfn._xlws.FILTER(Table326[[#All],[concat]], Table326[[#All],[type]]="attribute"),1, FALSE), TRUE)), FALSE, TRUE)</f>
        <v>1</v>
      </c>
    </row>
    <row r="795" spans="1:25" ht="14.4" hidden="1" customHeight="1">
      <c r="A795" t="str">
        <f>Table326[[#This Row],[Template]]&amp;Table326[[#This Row],[parent_attribute]]</f>
        <v>Compressor Centrífugo BásicoPressão - Descarga</v>
      </c>
      <c r="B795" t="s">
        <v>2904</v>
      </c>
      <c r="C795" s="10" t="s">
        <v>2905</v>
      </c>
      <c r="D795" t="s">
        <v>2906</v>
      </c>
      <c r="E795" t="s">
        <v>3139</v>
      </c>
      <c r="F795" s="33" t="s">
        <v>2878</v>
      </c>
      <c r="I795" s="10" t="s">
        <v>844</v>
      </c>
      <c r="N795" t="s">
        <v>3158</v>
      </c>
      <c r="O795" s="10" t="s">
        <v>3158</v>
      </c>
      <c r="P795" t="str">
        <f>_xlfn.CONCAT(Table326[[#This Row],[Equipamento]],Table326[[#This Row],[attribute_name]])</f>
        <v>FRADE-CAE-2350 (HP Compressor Trem 2)Pressão - Descarga</v>
      </c>
      <c r="Q795" s="10" t="s">
        <v>3297</v>
      </c>
      <c r="R795" t="s">
        <v>194</v>
      </c>
      <c r="S795">
        <v>1</v>
      </c>
      <c r="T795" s="33" t="s">
        <v>530</v>
      </c>
      <c r="U795" s="10" t="s">
        <v>531</v>
      </c>
      <c r="V795" t="str">
        <f t="shared" si="12"/>
        <v>attribute</v>
      </c>
      <c r="W795" t="str">
        <f>TRIM(INDEX(_xlfn.TEXTSPLIT(Table326[[#This Row],[attribute_name PT (rascunho)]],"|"), 1,1))</f>
        <v>Pressão - Descarga</v>
      </c>
      <c r="X795" t="str">
        <f>IFERROR(TRIM(INDEX(_xlfn.TEXTSPLIT(Table326[[#This Row],[attribute_name]],"|"), 1,2)), "")</f>
        <v/>
      </c>
      <c r="Y795" t="b" cm="1">
        <f t="array" ref="Y795">IF(ISERROR(IF(Table326[[#This Row],[type]]="subattribute", VLOOKUP(Table326[[#This Row],[Template]]&amp;Table326[[#This Row],[parent_attribute]],_xlfn._xlws.FILTER(Table326[[#All],[concat]], Table326[[#All],[type]]="attribute"),1, FALSE), TRUE)), FALSE, TRUE)</f>
        <v>1</v>
      </c>
    </row>
    <row r="796" spans="1:25" ht="14.4" hidden="1" customHeight="1">
      <c r="A796" t="str">
        <f>Table326[[#This Row],[Template]]&amp;Table326[[#This Row],[parent_attribute]]</f>
        <v>Compressor Centrífugo BásicoPressão - Gás de Selagem Primária para Tocha (LA) (1)</v>
      </c>
      <c r="B796" t="s">
        <v>2904</v>
      </c>
      <c r="C796" s="10" t="s">
        <v>2905</v>
      </c>
      <c r="D796" t="s">
        <v>2906</v>
      </c>
      <c r="E796" t="s">
        <v>3139</v>
      </c>
      <c r="F796" s="33" t="s">
        <v>2878</v>
      </c>
      <c r="I796" s="10" t="s">
        <v>1376</v>
      </c>
      <c r="J796" s="10" t="s">
        <v>1373</v>
      </c>
      <c r="K796" t="str">
        <f>VLOOKUP(Table326[[#This Row],[attribute_name EN2]],'Tradução Atributos'!$A$1:$B$67,2,0)</f>
        <v>Pressão - Gás de Selagem Primária para Tocha (LA) (1)</v>
      </c>
      <c r="L796" t="s">
        <v>2928</v>
      </c>
      <c r="M796" s="10" t="s">
        <v>2929</v>
      </c>
      <c r="N796" t="s">
        <v>906</v>
      </c>
      <c r="O796" t="s">
        <v>906</v>
      </c>
      <c r="P796" t="str">
        <f>_xlfn.CONCAT(Table326[[#This Row],[Equipamento]],Table326[[#This Row],[attribute_name]])</f>
        <v>FRADE-CAE-2350 (HP Compressor Trem 2)Pressão - Gás de Selagem Primária para Tocha (LA) (1)|Hi</v>
      </c>
      <c r="Q796" s="10">
        <v>3</v>
      </c>
      <c r="R796" s="10" t="s">
        <v>481</v>
      </c>
      <c r="S796">
        <v>1</v>
      </c>
      <c r="T796" s="33" t="s">
        <v>736</v>
      </c>
      <c r="U796" s="10"/>
      <c r="V796" t="str">
        <f t="shared" si="12"/>
        <v>subattribute</v>
      </c>
      <c r="W796" t="str">
        <f>TRIM(INDEX(_xlfn.TEXTSPLIT(Table326[[#This Row],[attribute_name PT (rascunho)]],"|"), 1,1))</f>
        <v>Pressão - Gás de Selagem Primária para Tocha (LA) (1)</v>
      </c>
      <c r="X796" t="str">
        <f>IFERROR(TRIM(INDEX(_xlfn.TEXTSPLIT(Table326[[#This Row],[attribute_name]],"|"), 1,2)), "")</f>
        <v>Hi</v>
      </c>
      <c r="Y796" t="b" cm="1">
        <f t="array" ref="Y796">IF(ISERROR(IF(Table326[[#This Row],[type]]="subattribute", VLOOKUP(Table326[[#This Row],[Template]]&amp;Table326[[#This Row],[parent_attribute]],_xlfn._xlws.FILTER(Table326[[#All],[concat]], Table326[[#All],[type]]="attribute"),1, FALSE), TRUE)), FALSE, TRUE)</f>
        <v>1</v>
      </c>
    </row>
    <row r="797" spans="1:25" ht="14.4" hidden="1" customHeight="1">
      <c r="A797" t="str">
        <f>Table326[[#This Row],[Template]]&amp;Table326[[#This Row],[parent_attribute]]</f>
        <v>Compressor Centrífugo BásicoPressão - Gás de Selagem Primária para Tocha (LA) (1)</v>
      </c>
      <c r="B797" t="s">
        <v>2904</v>
      </c>
      <c r="C797" s="10" t="s">
        <v>2905</v>
      </c>
      <c r="D797" t="s">
        <v>2906</v>
      </c>
      <c r="E797" t="s">
        <v>3139</v>
      </c>
      <c r="F797" s="33" t="s">
        <v>2878</v>
      </c>
      <c r="I797" s="10" t="s">
        <v>1377</v>
      </c>
      <c r="J797" s="10" t="s">
        <v>1373</v>
      </c>
      <c r="K797" t="str">
        <f>VLOOKUP(Table326[[#This Row],[attribute_name EN2]],'Tradução Atributos'!$A$1:$B$67,2,0)</f>
        <v>Pressão - Gás de Selagem Primária para Tocha (LA) (1)</v>
      </c>
      <c r="L797" t="s">
        <v>2928</v>
      </c>
      <c r="M797" s="10" t="s">
        <v>2930</v>
      </c>
      <c r="N797" t="s">
        <v>908</v>
      </c>
      <c r="O797" t="s">
        <v>908</v>
      </c>
      <c r="P797" t="str">
        <f>_xlfn.CONCAT(Table326[[#This Row],[Equipamento]],Table326[[#This Row],[attribute_name]])</f>
        <v>FRADE-CAE-2350 (HP Compressor Trem 2)Pressão - Gás de Selagem Primária para Tocha (LA) (1)|HiHi</v>
      </c>
      <c r="Q797" s="10">
        <v>7</v>
      </c>
      <c r="R797" s="10" t="s">
        <v>481</v>
      </c>
      <c r="S797">
        <v>1</v>
      </c>
      <c r="T797" s="33" t="s">
        <v>736</v>
      </c>
      <c r="U797" s="10"/>
      <c r="V797" t="str">
        <f t="shared" si="12"/>
        <v>subattribute</v>
      </c>
      <c r="W797" t="str">
        <f>TRIM(INDEX(_xlfn.TEXTSPLIT(Table326[[#This Row],[attribute_name PT (rascunho)]],"|"), 1,1))</f>
        <v>Pressão - Gás de Selagem Primária para Tocha (LA) (1)</v>
      </c>
      <c r="X797" t="str">
        <f>IFERROR(TRIM(INDEX(_xlfn.TEXTSPLIT(Table326[[#This Row],[attribute_name]],"|"), 1,2)), "")</f>
        <v>HiHi</v>
      </c>
      <c r="Y797" t="b" cm="1">
        <f t="array" ref="Y797">IF(ISERROR(IF(Table326[[#This Row],[type]]="subattribute", VLOOKUP(Table326[[#This Row],[Template]]&amp;Table326[[#This Row],[parent_attribute]],_xlfn._xlws.FILTER(Table326[[#All],[concat]], Table326[[#All],[type]]="attribute"),1, FALSE), TRUE)), FALSE, TRUE)</f>
        <v>1</v>
      </c>
    </row>
    <row r="798" spans="1:25" ht="14.4" hidden="1" customHeight="1">
      <c r="A798" t="str">
        <f>Table326[[#This Row],[Template]]&amp;Table326[[#This Row],[parent_attribute]]</f>
        <v>Compressor Centrífugo BásicoPressão - Gás de Selagem Primária para Tocha (LA) (1)</v>
      </c>
      <c r="B798" t="s">
        <v>2904</v>
      </c>
      <c r="C798" s="10" t="s">
        <v>2905</v>
      </c>
      <c r="D798" t="s">
        <v>2906</v>
      </c>
      <c r="E798" t="s">
        <v>3139</v>
      </c>
      <c r="F798" s="33" t="s">
        <v>2878</v>
      </c>
      <c r="I798" s="10" t="s">
        <v>1378</v>
      </c>
      <c r="J798" s="10" t="s">
        <v>1373</v>
      </c>
      <c r="K798" t="str">
        <f>VLOOKUP(Table326[[#This Row],[attribute_name EN2]],'Tradução Atributos'!$A$1:$B$67,2,0)</f>
        <v>Pressão - Gás de Selagem Primária para Tocha (LA) (1)</v>
      </c>
      <c r="L798" t="s">
        <v>2928</v>
      </c>
      <c r="M798" s="10" t="s">
        <v>2931</v>
      </c>
      <c r="N798" t="s">
        <v>910</v>
      </c>
      <c r="O798" t="s">
        <v>910</v>
      </c>
      <c r="P798" t="str">
        <f>_xlfn.CONCAT(Table326[[#This Row],[Equipamento]],Table326[[#This Row],[attribute_name]])</f>
        <v>FRADE-CAE-2350 (HP Compressor Trem 2)Pressão - Gás de Selagem Primária para Tocha (LA) (1)|Lo</v>
      </c>
      <c r="Q798" s="10">
        <v>0.35</v>
      </c>
      <c r="R798" s="10" t="s">
        <v>481</v>
      </c>
      <c r="S798">
        <v>1</v>
      </c>
      <c r="T798" s="33" t="s">
        <v>736</v>
      </c>
      <c r="U798" s="10"/>
      <c r="V798" t="str">
        <f t="shared" si="12"/>
        <v>subattribute</v>
      </c>
      <c r="W798" t="str">
        <f>TRIM(INDEX(_xlfn.TEXTSPLIT(Table326[[#This Row],[attribute_name PT (rascunho)]],"|"), 1,1))</f>
        <v>Pressão - Gás de Selagem Primária para Tocha (LA) (1)</v>
      </c>
      <c r="X798" t="str">
        <f>IFERROR(TRIM(INDEX(_xlfn.TEXTSPLIT(Table326[[#This Row],[attribute_name]],"|"), 1,2)), "")</f>
        <v>Lo</v>
      </c>
      <c r="Y798" t="b" cm="1">
        <f t="array" ref="Y798">IF(ISERROR(IF(Table326[[#This Row],[type]]="subattribute", VLOOKUP(Table326[[#This Row],[Template]]&amp;Table326[[#This Row],[parent_attribute]],_xlfn._xlws.FILTER(Table326[[#All],[concat]], Table326[[#All],[type]]="attribute"),1, FALSE), TRUE)), FALSE, TRUE)</f>
        <v>1</v>
      </c>
    </row>
    <row r="799" spans="1:25" ht="14.4" hidden="1" customHeight="1">
      <c r="A799" t="str">
        <f>Table326[[#This Row],[Template]]&amp;Table326[[#This Row],[parent_attribute]]</f>
        <v>Compressor Centrífugo BásicoPressão - Gás de Selagem Primária para Tocha (LA) (1)</v>
      </c>
      <c r="B799" t="s">
        <v>2904</v>
      </c>
      <c r="C799" s="10" t="s">
        <v>2905</v>
      </c>
      <c r="D799" t="s">
        <v>2906</v>
      </c>
      <c r="E799" t="s">
        <v>3139</v>
      </c>
      <c r="F799" s="33" t="s">
        <v>2878</v>
      </c>
      <c r="I799" s="10" t="s">
        <v>1379</v>
      </c>
      <c r="J799" s="10" t="s">
        <v>1373</v>
      </c>
      <c r="K799" t="str">
        <f>VLOOKUP(Table326[[#This Row],[attribute_name EN2]],'Tradução Atributos'!$A$1:$B$67,2,0)</f>
        <v>Pressão - Gás de Selagem Primária para Tocha (LA) (1)</v>
      </c>
      <c r="L799" t="s">
        <v>2928</v>
      </c>
      <c r="M799" s="10" t="s">
        <v>2932</v>
      </c>
      <c r="N799" t="s">
        <v>2977</v>
      </c>
      <c r="O799" t="s">
        <v>2977</v>
      </c>
      <c r="P799" t="str">
        <f>_xlfn.CONCAT(Table326[[#This Row],[Equipamento]],Table326[[#This Row],[attribute_name]])</f>
        <v>FRADE-CAE-2350 (HP Compressor Trem 2)Pressão - Gás de Selagem Primária para Tocha (LA) (1)|LoLo</v>
      </c>
      <c r="Q799" s="10">
        <v>0.28000000000000003</v>
      </c>
      <c r="R799" t="s">
        <v>481</v>
      </c>
      <c r="S799">
        <v>1</v>
      </c>
      <c r="T799" s="33" t="s">
        <v>736</v>
      </c>
      <c r="U799" s="33"/>
      <c r="V799" t="str">
        <f t="shared" si="12"/>
        <v>subattribute</v>
      </c>
      <c r="W799" t="str">
        <f>TRIM(INDEX(_xlfn.TEXTSPLIT(Table326[[#This Row],[attribute_name PT (rascunho)]],"|"), 1,1))</f>
        <v>Pressão - Gás de Selagem Primária para Tocha (LA) (1)</v>
      </c>
      <c r="X799" t="str">
        <f>IFERROR(TRIM(INDEX(_xlfn.TEXTSPLIT(Table326[[#This Row],[attribute_name]],"|"), 1,2)), "")</f>
        <v>LoLo</v>
      </c>
      <c r="Y799" t="b" cm="1">
        <f t="array" ref="Y799">IF(ISERROR(IF(Table326[[#This Row],[type]]="subattribute", VLOOKUP(Table326[[#This Row],[Template]]&amp;Table326[[#This Row],[parent_attribute]],_xlfn._xlws.FILTER(Table326[[#All],[concat]], Table326[[#All],[type]]="attribute"),1, FALSE), TRUE)), FALSE, TRUE)</f>
        <v>1</v>
      </c>
    </row>
    <row r="800" spans="1:25" ht="14.4" hidden="1" customHeight="1">
      <c r="A800" t="str">
        <f>Table326[[#This Row],[Template]]&amp;Table326[[#This Row],[parent_attribute]]</f>
        <v>Compressor Centrífugo BásicoPressão - Gás de Selagem Primária para Tocha (LOA) (1)</v>
      </c>
      <c r="B800" t="s">
        <v>2904</v>
      </c>
      <c r="C800" s="10" t="s">
        <v>2905</v>
      </c>
      <c r="D800" t="s">
        <v>2906</v>
      </c>
      <c r="E800" t="s">
        <v>3139</v>
      </c>
      <c r="F800" s="33" t="s">
        <v>2878</v>
      </c>
      <c r="I800" s="10" t="s">
        <v>1386</v>
      </c>
      <c r="J800" s="10" t="s">
        <v>1386</v>
      </c>
      <c r="K800" t="str">
        <f>VLOOKUP(Table326[[#This Row],[attribute_name EN2]],'Tradução Atributos'!$A$1:$B$67,2,0)</f>
        <v>Pressão - Gás de Selagem Primária para Tocha (LOA) (1)</v>
      </c>
      <c r="M800" s="10"/>
      <c r="N800" t="s">
        <v>2978</v>
      </c>
      <c r="O800" t="s">
        <v>2978</v>
      </c>
      <c r="P800" t="str">
        <f>_xlfn.CONCAT(Table326[[#This Row],[Equipamento]],Table326[[#This Row],[attribute_name]])</f>
        <v>FRADE-CAE-2350 (HP Compressor Trem 2)Pressão - Gás de Selagem Primária para Tocha (LOA) (1)</v>
      </c>
      <c r="Q800" s="10" t="s">
        <v>3298</v>
      </c>
      <c r="R800" t="s">
        <v>481</v>
      </c>
      <c r="S800">
        <v>1</v>
      </c>
      <c r="T800" s="33" t="s">
        <v>451</v>
      </c>
      <c r="U800" s="33" t="s">
        <v>452</v>
      </c>
      <c r="V800" t="str">
        <f t="shared" si="12"/>
        <v>attribute</v>
      </c>
      <c r="W800" t="str">
        <f>TRIM(INDEX(_xlfn.TEXTSPLIT(Table326[[#This Row],[attribute_name PT (rascunho)]],"|"), 1,1))</f>
        <v>Pressão - Gás de Selagem Primária para Tocha (LOA) (1)</v>
      </c>
      <c r="X800" t="str">
        <f>IFERROR(TRIM(INDEX(_xlfn.TEXTSPLIT(Table326[[#This Row],[attribute_name]],"|"), 1,2)), "")</f>
        <v/>
      </c>
      <c r="Y800" t="b" cm="1">
        <f t="array" ref="Y800">IF(ISERROR(IF(Table326[[#This Row],[type]]="subattribute", VLOOKUP(Table326[[#This Row],[Template]]&amp;Table326[[#This Row],[parent_attribute]],_xlfn._xlws.FILTER(Table326[[#All],[concat]], Table326[[#All],[type]]="attribute"),1, FALSE), TRUE)), FALSE, TRUE)</f>
        <v>1</v>
      </c>
    </row>
    <row r="801" spans="1:25" ht="14.4" hidden="1" customHeight="1">
      <c r="A801" t="str">
        <f>Table326[[#This Row],[Template]]&amp;Table326[[#This Row],[parent_attribute]]</f>
        <v>Compressor Centrífugo BásicoPressão - Gás de Selagem Primária para Tocha (LOA) (1)</v>
      </c>
      <c r="B801" t="s">
        <v>2904</v>
      </c>
      <c r="C801" s="10" t="s">
        <v>2905</v>
      </c>
      <c r="D801" t="s">
        <v>2906</v>
      </c>
      <c r="E801" t="s">
        <v>3139</v>
      </c>
      <c r="F801" s="33" t="s">
        <v>2878</v>
      </c>
      <c r="I801" s="10" t="s">
        <v>1388</v>
      </c>
      <c r="J801" s="10" t="s">
        <v>1386</v>
      </c>
      <c r="K801" t="str">
        <f>VLOOKUP(Table326[[#This Row],[attribute_name EN2]],'Tradução Atributos'!$A$1:$B$67,2,0)</f>
        <v>Pressão - Gás de Selagem Primária para Tocha (LOA) (1)</v>
      </c>
      <c r="L801" t="s">
        <v>2928</v>
      </c>
      <c r="M801" s="10" t="s">
        <v>2929</v>
      </c>
      <c r="N801" t="s">
        <v>912</v>
      </c>
      <c r="O801" t="s">
        <v>912</v>
      </c>
      <c r="P801" t="str">
        <f>_xlfn.CONCAT(Table326[[#This Row],[Equipamento]],Table326[[#This Row],[attribute_name]])</f>
        <v>FRADE-CAE-2350 (HP Compressor Trem 2)Pressão - Gás de Selagem Primária para Tocha (LOA) (1)|Hi</v>
      </c>
      <c r="Q801" s="10">
        <v>3</v>
      </c>
      <c r="R801" s="10" t="s">
        <v>481</v>
      </c>
      <c r="S801">
        <v>1</v>
      </c>
      <c r="T801" s="33" t="s">
        <v>736</v>
      </c>
      <c r="U801" s="33"/>
      <c r="V801" t="str">
        <f t="shared" si="12"/>
        <v>subattribute</v>
      </c>
      <c r="W801" t="str">
        <f>TRIM(INDEX(_xlfn.TEXTSPLIT(Table326[[#This Row],[attribute_name PT (rascunho)]],"|"), 1,1))</f>
        <v>Pressão - Gás de Selagem Primária para Tocha (LOA) (1)</v>
      </c>
      <c r="X801" t="str">
        <f>IFERROR(TRIM(INDEX(_xlfn.TEXTSPLIT(Table326[[#This Row],[attribute_name]],"|"), 1,2)), "")</f>
        <v>Hi</v>
      </c>
      <c r="Y801" t="b" cm="1">
        <f t="array" ref="Y801">IF(ISERROR(IF(Table326[[#This Row],[type]]="subattribute", VLOOKUP(Table326[[#This Row],[Template]]&amp;Table326[[#This Row],[parent_attribute]],_xlfn._xlws.FILTER(Table326[[#All],[concat]], Table326[[#All],[type]]="attribute"),1, FALSE), TRUE)), FALSE, TRUE)</f>
        <v>1</v>
      </c>
    </row>
    <row r="802" spans="1:25" ht="14.4" hidden="1" customHeight="1">
      <c r="A802" t="str">
        <f>Table326[[#This Row],[Template]]&amp;Table326[[#This Row],[parent_attribute]]</f>
        <v>Compressor Centrífugo BásicoPressão - Gás de Selagem Primária para Tocha (LOA) (1)</v>
      </c>
      <c r="B802" t="s">
        <v>2904</v>
      </c>
      <c r="C802" s="10" t="s">
        <v>2905</v>
      </c>
      <c r="D802" t="s">
        <v>2906</v>
      </c>
      <c r="E802" t="s">
        <v>3139</v>
      </c>
      <c r="F802" s="33" t="s">
        <v>2878</v>
      </c>
      <c r="I802" s="10" t="s">
        <v>1389</v>
      </c>
      <c r="J802" s="10" t="s">
        <v>1386</v>
      </c>
      <c r="K802" t="str">
        <f>VLOOKUP(Table326[[#This Row],[attribute_name EN2]],'Tradução Atributos'!$A$1:$B$67,2,0)</f>
        <v>Pressão - Gás de Selagem Primária para Tocha (LOA) (1)</v>
      </c>
      <c r="L802" t="s">
        <v>2928</v>
      </c>
      <c r="M802" s="10" t="s">
        <v>2930</v>
      </c>
      <c r="N802" t="s">
        <v>914</v>
      </c>
      <c r="O802" t="s">
        <v>914</v>
      </c>
      <c r="P802" t="str">
        <f>_xlfn.CONCAT(Table326[[#This Row],[Equipamento]],Table326[[#This Row],[attribute_name]])</f>
        <v>FRADE-CAE-2350 (HP Compressor Trem 2)Pressão - Gás de Selagem Primária para Tocha (LOA) (1)|HiHi</v>
      </c>
      <c r="Q802" s="10">
        <v>7</v>
      </c>
      <c r="R802" s="10" t="s">
        <v>481</v>
      </c>
      <c r="S802">
        <v>1</v>
      </c>
      <c r="T802" s="33" t="s">
        <v>736</v>
      </c>
      <c r="U802" s="33"/>
      <c r="V802" t="str">
        <f t="shared" si="12"/>
        <v>subattribute</v>
      </c>
      <c r="W802" t="str">
        <f>TRIM(INDEX(_xlfn.TEXTSPLIT(Table326[[#This Row],[attribute_name PT (rascunho)]],"|"), 1,1))</f>
        <v>Pressão - Gás de Selagem Primária para Tocha (LOA) (1)</v>
      </c>
      <c r="X802" t="str">
        <f>IFERROR(TRIM(INDEX(_xlfn.TEXTSPLIT(Table326[[#This Row],[attribute_name]],"|"), 1,2)), "")</f>
        <v>HiHi</v>
      </c>
      <c r="Y802" t="b" cm="1">
        <f t="array" ref="Y802">IF(ISERROR(IF(Table326[[#This Row],[type]]="subattribute", VLOOKUP(Table326[[#This Row],[Template]]&amp;Table326[[#This Row],[parent_attribute]],_xlfn._xlws.FILTER(Table326[[#All],[concat]], Table326[[#All],[type]]="attribute"),1, FALSE), TRUE)), FALSE, TRUE)</f>
        <v>1</v>
      </c>
    </row>
    <row r="803" spans="1:25" ht="14.4" hidden="1" customHeight="1">
      <c r="A803" t="str">
        <f>Table326[[#This Row],[Template]]&amp;Table326[[#This Row],[parent_attribute]]</f>
        <v>Compressor Centrífugo BásicoPressão - Gás de Selagem Primária para Tocha (LOA) (1)</v>
      </c>
      <c r="B803" t="s">
        <v>2904</v>
      </c>
      <c r="C803" s="10" t="s">
        <v>2905</v>
      </c>
      <c r="D803" t="s">
        <v>2906</v>
      </c>
      <c r="E803" t="s">
        <v>3139</v>
      </c>
      <c r="F803" s="33" t="s">
        <v>2878</v>
      </c>
      <c r="I803" s="10" t="s">
        <v>1390</v>
      </c>
      <c r="J803" s="10" t="s">
        <v>1386</v>
      </c>
      <c r="K803" t="str">
        <f>VLOOKUP(Table326[[#This Row],[attribute_name EN2]],'Tradução Atributos'!$A$1:$B$67,2,0)</f>
        <v>Pressão - Gás de Selagem Primária para Tocha (LOA) (1)</v>
      </c>
      <c r="L803" t="s">
        <v>2928</v>
      </c>
      <c r="M803" s="10" t="s">
        <v>2931</v>
      </c>
      <c r="N803" t="s">
        <v>916</v>
      </c>
      <c r="O803" t="s">
        <v>916</v>
      </c>
      <c r="P803" t="str">
        <f>_xlfn.CONCAT(Table326[[#This Row],[Equipamento]],Table326[[#This Row],[attribute_name]])</f>
        <v>FRADE-CAE-2350 (HP Compressor Trem 2)Pressão - Gás de Selagem Primária para Tocha (LOA) (1)|Lo</v>
      </c>
      <c r="Q803" s="10">
        <v>0.35</v>
      </c>
      <c r="R803" s="10" t="s">
        <v>481</v>
      </c>
      <c r="S803">
        <v>1</v>
      </c>
      <c r="T803" s="33" t="s">
        <v>736</v>
      </c>
      <c r="U803" s="33"/>
      <c r="V803" t="str">
        <f t="shared" si="12"/>
        <v>subattribute</v>
      </c>
      <c r="W803" t="str">
        <f>TRIM(INDEX(_xlfn.TEXTSPLIT(Table326[[#This Row],[attribute_name PT (rascunho)]],"|"), 1,1))</f>
        <v>Pressão - Gás de Selagem Primária para Tocha (LOA) (1)</v>
      </c>
      <c r="X803" t="str">
        <f>IFERROR(TRIM(INDEX(_xlfn.TEXTSPLIT(Table326[[#This Row],[attribute_name]],"|"), 1,2)), "")</f>
        <v>Lo</v>
      </c>
      <c r="Y803" t="b" cm="1">
        <f t="array" ref="Y803">IF(ISERROR(IF(Table326[[#This Row],[type]]="subattribute", VLOOKUP(Table326[[#This Row],[Template]]&amp;Table326[[#This Row],[parent_attribute]],_xlfn._xlws.FILTER(Table326[[#All],[concat]], Table326[[#All],[type]]="attribute"),1, FALSE), TRUE)), FALSE, TRUE)</f>
        <v>1</v>
      </c>
    </row>
    <row r="804" spans="1:25" ht="14.4" hidden="1" customHeight="1">
      <c r="A804" t="str">
        <f>Table326[[#This Row],[Template]]&amp;Table326[[#This Row],[parent_attribute]]</f>
        <v>Compressor Centrífugo BásicoPressão - Gás de Selagem Primária para Tocha (LOA) (1)</v>
      </c>
      <c r="B804" t="s">
        <v>2904</v>
      </c>
      <c r="C804" s="10" t="s">
        <v>2905</v>
      </c>
      <c r="D804" t="s">
        <v>2906</v>
      </c>
      <c r="E804" t="s">
        <v>3139</v>
      </c>
      <c r="F804" s="33" t="s">
        <v>2878</v>
      </c>
      <c r="I804" s="10" t="s">
        <v>1391</v>
      </c>
      <c r="J804" s="10" t="s">
        <v>1386</v>
      </c>
      <c r="K804" t="str">
        <f>VLOOKUP(Table326[[#This Row],[attribute_name EN2]],'Tradução Atributos'!$A$1:$B$67,2,0)</f>
        <v>Pressão - Gás de Selagem Primária para Tocha (LOA) (1)</v>
      </c>
      <c r="L804" t="s">
        <v>2928</v>
      </c>
      <c r="M804" s="10" t="s">
        <v>2932</v>
      </c>
      <c r="N804" t="s">
        <v>2979</v>
      </c>
      <c r="O804" t="s">
        <v>2979</v>
      </c>
      <c r="P804" t="str">
        <f>_xlfn.CONCAT(Table326[[#This Row],[Equipamento]],Table326[[#This Row],[attribute_name]])</f>
        <v>FRADE-CAE-2350 (HP Compressor Trem 2)Pressão - Gás de Selagem Primária para Tocha (LOA) (1)|LoLo</v>
      </c>
      <c r="Q804" s="10">
        <v>0.28000000000000003</v>
      </c>
      <c r="R804" t="s">
        <v>481</v>
      </c>
      <c r="S804">
        <v>1</v>
      </c>
      <c r="T804" s="33" t="s">
        <v>736</v>
      </c>
      <c r="U804" s="33"/>
      <c r="V804" t="str">
        <f t="shared" si="12"/>
        <v>subattribute</v>
      </c>
      <c r="W804" t="str">
        <f>TRIM(INDEX(_xlfn.TEXTSPLIT(Table326[[#This Row],[attribute_name PT (rascunho)]],"|"), 1,1))</f>
        <v>Pressão - Gás de Selagem Primária para Tocha (LOA) (1)</v>
      </c>
      <c r="X804" t="str">
        <f>IFERROR(TRIM(INDEX(_xlfn.TEXTSPLIT(Table326[[#This Row],[attribute_name]],"|"), 1,2)), "")</f>
        <v>LoLo</v>
      </c>
      <c r="Y804" t="b" cm="1">
        <f t="array" ref="Y804">IF(ISERROR(IF(Table326[[#This Row],[type]]="subattribute", VLOOKUP(Table326[[#This Row],[Template]]&amp;Table326[[#This Row],[parent_attribute]],_xlfn._xlws.FILTER(Table326[[#All],[concat]], Table326[[#All],[type]]="attribute"),1, FALSE), TRUE)), FALSE, TRUE)</f>
        <v>1</v>
      </c>
    </row>
    <row r="805" spans="1:25" ht="14.4" hidden="1" customHeight="1">
      <c r="A805" t="str">
        <f>Table326[[#This Row],[Template]]&amp;Table326[[#This Row],[parent_attribute]]</f>
        <v>Compressor Centrífugo BásicoPressão - Gás de Selagem Secundária para Vent (LA)</v>
      </c>
      <c r="B805" t="s">
        <v>2904</v>
      </c>
      <c r="C805" s="10" t="s">
        <v>2905</v>
      </c>
      <c r="D805" t="s">
        <v>2906</v>
      </c>
      <c r="E805" t="s">
        <v>3139</v>
      </c>
      <c r="F805" s="33" t="s">
        <v>2878</v>
      </c>
      <c r="I805" s="10" t="s">
        <v>1505</v>
      </c>
      <c r="J805" s="10" t="s">
        <v>1505</v>
      </c>
      <c r="K805" t="str">
        <f>VLOOKUP(Table326[[#This Row],[attribute_name EN2]],'Tradução Atributos'!$A$1:$B$67,2,0)</f>
        <v>Pressão - Gás de Selagem Secundária para Vent (LA)</v>
      </c>
      <c r="M805" s="10"/>
      <c r="N805" t="s">
        <v>2980</v>
      </c>
      <c r="O805" t="s">
        <v>2980</v>
      </c>
      <c r="P805" s="17" t="str">
        <f>_xlfn.CONCAT(Table326[[#This Row],[Equipamento]],Table326[[#This Row],[attribute_name]])</f>
        <v>FRADE-CAE-2350 (HP Compressor Trem 2)Pressão - Gás de Selagem Secundária para Vent (LA)</v>
      </c>
      <c r="Q805" s="185" t="s">
        <v>3299</v>
      </c>
      <c r="R805" t="s">
        <v>2976</v>
      </c>
      <c r="S805">
        <v>1</v>
      </c>
      <c r="T805" s="33" t="s">
        <v>451</v>
      </c>
      <c r="U805" s="33" t="s">
        <v>452</v>
      </c>
      <c r="V805" t="str">
        <f t="shared" si="12"/>
        <v>attribute</v>
      </c>
      <c r="W805" t="str">
        <f>TRIM(INDEX(_xlfn.TEXTSPLIT(Table326[[#This Row],[attribute_name PT (rascunho)]],"|"), 1,1))</f>
        <v>Pressão - Gás de Selagem Secundária para Vent (LA)</v>
      </c>
      <c r="X805" t="str">
        <f>IFERROR(TRIM(INDEX(_xlfn.TEXTSPLIT(Table326[[#This Row],[attribute_name]],"|"), 1,2)), "")</f>
        <v/>
      </c>
      <c r="Y805" t="b" cm="1">
        <f t="array" ref="Y805">IF(ISERROR(IF(Table326[[#This Row],[type]]="subattribute", VLOOKUP(Table326[[#This Row],[Template]]&amp;Table326[[#This Row],[parent_attribute]],_xlfn._xlws.FILTER(Table326[[#All],[concat]], Table326[[#All],[type]]="attribute"),1, FALSE), TRUE)), FALSE, TRUE)</f>
        <v>1</v>
      </c>
    </row>
    <row r="806" spans="1:25" ht="14.4" hidden="1" customHeight="1">
      <c r="A806" t="str">
        <f>Table326[[#This Row],[Template]]&amp;Table326[[#This Row],[parent_attribute]]</f>
        <v>Compressor Centrífugo BásicoPressão - Gás de Selagem Secundária para Vent (LA)</v>
      </c>
      <c r="B806" t="s">
        <v>2904</v>
      </c>
      <c r="C806" s="10" t="s">
        <v>2905</v>
      </c>
      <c r="D806" t="s">
        <v>2906</v>
      </c>
      <c r="E806" t="s">
        <v>3139</v>
      </c>
      <c r="F806" s="33" t="s">
        <v>2878</v>
      </c>
      <c r="I806" s="10" t="s">
        <v>1507</v>
      </c>
      <c r="J806" s="10" t="s">
        <v>1505</v>
      </c>
      <c r="K806" t="str">
        <f>VLOOKUP(Table326[[#This Row],[attribute_name EN2]],'Tradução Atributos'!$A$1:$B$67,2,0)</f>
        <v>Pressão - Gás de Selagem Secundária para Vent (LA)</v>
      </c>
      <c r="L806" t="s">
        <v>2928</v>
      </c>
      <c r="M806" s="10" t="s">
        <v>2929</v>
      </c>
      <c r="N806" t="s">
        <v>931</v>
      </c>
      <c r="O806" t="s">
        <v>931</v>
      </c>
      <c r="P806" s="17" t="str">
        <f>_xlfn.CONCAT(Table326[[#This Row],[Equipamento]],Table326[[#This Row],[attribute_name]])</f>
        <v>FRADE-CAE-2350 (HP Compressor Trem 2)Pressão - Gás de Selagem Secundária para Vent (LA)|Hi</v>
      </c>
      <c r="Q806" s="186">
        <v>8</v>
      </c>
      <c r="R806" t="s">
        <v>2976</v>
      </c>
      <c r="S806">
        <v>1</v>
      </c>
      <c r="T806" s="33" t="s">
        <v>736</v>
      </c>
      <c r="U806" s="33"/>
      <c r="V806" t="str">
        <f t="shared" si="12"/>
        <v>subattribute</v>
      </c>
      <c r="W806" t="str">
        <f>TRIM(INDEX(_xlfn.TEXTSPLIT(Table326[[#This Row],[attribute_name PT (rascunho)]],"|"), 1,1))</f>
        <v>Pressão - Gás de Selagem Secundária para Vent (LA)</v>
      </c>
      <c r="X806" t="str">
        <f>IFERROR(TRIM(INDEX(_xlfn.TEXTSPLIT(Table326[[#This Row],[attribute_name]],"|"), 1,2)), "")</f>
        <v>Hi</v>
      </c>
      <c r="Y806" t="b" cm="1">
        <f t="array" ref="Y806">IF(ISERROR(IF(Table326[[#This Row],[type]]="subattribute", VLOOKUP(Table326[[#This Row],[Template]]&amp;Table326[[#This Row],[parent_attribute]],_xlfn._xlws.FILTER(Table326[[#All],[concat]], Table326[[#All],[type]]="attribute"),1, FALSE), TRUE)), FALSE, TRUE)</f>
        <v>1</v>
      </c>
    </row>
    <row r="807" spans="1:25" ht="14.4" hidden="1" customHeight="1">
      <c r="A807" t="str">
        <f>Table326[[#This Row],[Template]]&amp;Table326[[#This Row],[parent_attribute]]</f>
        <v>Compressor Centrífugo BásicoPressão - Gás de Selagem Secundária para Vent (LA)</v>
      </c>
      <c r="B807" t="s">
        <v>2904</v>
      </c>
      <c r="C807" s="10" t="s">
        <v>2905</v>
      </c>
      <c r="D807" t="s">
        <v>2906</v>
      </c>
      <c r="E807" t="s">
        <v>3139</v>
      </c>
      <c r="F807" s="33" t="s">
        <v>2878</v>
      </c>
      <c r="I807" s="10" t="s">
        <v>1508</v>
      </c>
      <c r="J807" s="10" t="s">
        <v>1505</v>
      </c>
      <c r="K807" t="str">
        <f>VLOOKUP(Table326[[#This Row],[attribute_name EN2]],'Tradução Atributos'!$A$1:$B$67,2,0)</f>
        <v>Pressão - Gás de Selagem Secundária para Vent (LA)</v>
      </c>
      <c r="L807" t="s">
        <v>2928</v>
      </c>
      <c r="M807" s="10" t="s">
        <v>2930</v>
      </c>
      <c r="N807" t="s">
        <v>934</v>
      </c>
      <c r="O807" t="s">
        <v>934</v>
      </c>
      <c r="P807" s="17" t="str">
        <f>_xlfn.CONCAT(Table326[[#This Row],[Equipamento]],Table326[[#This Row],[attribute_name]])</f>
        <v>FRADE-CAE-2350 (HP Compressor Trem 2)Pressão - Gás de Selagem Secundária para Vent (LA)|HiHi</v>
      </c>
      <c r="Q807" s="186">
        <v>30</v>
      </c>
      <c r="R807" t="s">
        <v>2976</v>
      </c>
      <c r="S807">
        <v>1</v>
      </c>
      <c r="T807" s="33" t="s">
        <v>736</v>
      </c>
      <c r="U807" s="10"/>
      <c r="V807" t="str">
        <f t="shared" si="12"/>
        <v>subattribute</v>
      </c>
      <c r="W807" t="str">
        <f>TRIM(INDEX(_xlfn.TEXTSPLIT(Table326[[#This Row],[attribute_name PT (rascunho)]],"|"), 1,1))</f>
        <v>Pressão - Gás de Selagem Secundária para Vent (LA)</v>
      </c>
      <c r="X807" t="str">
        <f>IFERROR(TRIM(INDEX(_xlfn.TEXTSPLIT(Table326[[#This Row],[attribute_name]],"|"), 1,2)), "")</f>
        <v>HiHi</v>
      </c>
      <c r="Y807" t="b" cm="1">
        <f t="array" ref="Y807">IF(ISERROR(IF(Table326[[#This Row],[type]]="subattribute", VLOOKUP(Table326[[#This Row],[Template]]&amp;Table326[[#This Row],[parent_attribute]],_xlfn._xlws.FILTER(Table326[[#All],[concat]], Table326[[#All],[type]]="attribute"),1, FALSE), TRUE)), FALSE, TRUE)</f>
        <v>1</v>
      </c>
    </row>
    <row r="808" spans="1:25" ht="14.4" hidden="1" customHeight="1">
      <c r="A808" t="str">
        <f>Table326[[#This Row],[Template]]&amp;Table326[[#This Row],[parent_attribute]]</f>
        <v>Compressor Centrífugo BásicoPressão - Gás de Selagem Secundária para Vent (LA)</v>
      </c>
      <c r="B808" t="s">
        <v>2904</v>
      </c>
      <c r="C808" s="10" t="s">
        <v>2905</v>
      </c>
      <c r="D808" t="s">
        <v>2906</v>
      </c>
      <c r="E808" t="s">
        <v>3139</v>
      </c>
      <c r="F808" s="33" t="s">
        <v>2878</v>
      </c>
      <c r="I808" s="10" t="s">
        <v>1509</v>
      </c>
      <c r="J808" s="10" t="s">
        <v>1505</v>
      </c>
      <c r="K808" t="str">
        <f>VLOOKUP(Table326[[#This Row],[attribute_name EN2]],'Tradução Atributos'!$A$1:$B$67,2,0)</f>
        <v>Pressão - Gás de Selagem Secundária para Vent (LA)</v>
      </c>
      <c r="L808" t="s">
        <v>2928</v>
      </c>
      <c r="M808" s="10" t="s">
        <v>2934</v>
      </c>
      <c r="N808" t="s">
        <v>936</v>
      </c>
      <c r="O808" t="s">
        <v>2981</v>
      </c>
      <c r="P808" s="17" t="str">
        <f>_xlfn.CONCAT(Table326[[#This Row],[Equipamento]],Table326[[#This Row],[attribute_name]])</f>
        <v>FRADE-CAE-2350 (HP Compressor Trem 2)Pressão - Gás de Selagem Secundária para Vent (LA)|Pre-alarm Hi</v>
      </c>
      <c r="Q808" s="186">
        <v>7.2</v>
      </c>
      <c r="R808" t="s">
        <v>2976</v>
      </c>
      <c r="S808">
        <v>1</v>
      </c>
      <c r="T808" s="33" t="s">
        <v>736</v>
      </c>
      <c r="U808" s="10"/>
      <c r="V808" t="str">
        <f t="shared" si="12"/>
        <v>subattribute</v>
      </c>
      <c r="W808" t="str">
        <f>TRIM(INDEX(_xlfn.TEXTSPLIT(Table326[[#This Row],[attribute_name PT (rascunho)]],"|"), 1,1))</f>
        <v>Pressão - Gás de Selagem Secundária para Vent (LA)</v>
      </c>
      <c r="X808" t="str">
        <f>IFERROR(TRIM(INDEX(_xlfn.TEXTSPLIT(Table326[[#This Row],[attribute_name]],"|"), 1,2)), "")</f>
        <v>Pre-alarm Hi</v>
      </c>
      <c r="Y808" t="b" cm="1">
        <f t="array" ref="Y808">IF(ISERROR(IF(Table326[[#This Row],[type]]="subattribute", VLOOKUP(Table326[[#This Row],[Template]]&amp;Table326[[#This Row],[parent_attribute]],_xlfn._xlws.FILTER(Table326[[#All],[concat]], Table326[[#All],[type]]="attribute"),1, FALSE), TRUE)), FALSE, TRUE)</f>
        <v>1</v>
      </c>
    </row>
    <row r="809" spans="1:25" ht="14.4" hidden="1" customHeight="1">
      <c r="A809" t="str">
        <f>Table326[[#This Row],[Template]]&amp;Table326[[#This Row],[parent_attribute]]</f>
        <v>Compressor Centrífugo BásicoPressão - Gás de Selagem Secundária para Vent (LOA)</v>
      </c>
      <c r="B809" t="s">
        <v>2904</v>
      </c>
      <c r="C809" s="10" t="s">
        <v>2905</v>
      </c>
      <c r="D809" t="s">
        <v>2906</v>
      </c>
      <c r="E809" t="s">
        <v>3139</v>
      </c>
      <c r="F809" s="33" t="s">
        <v>2878</v>
      </c>
      <c r="I809" s="10" t="s">
        <v>1510</v>
      </c>
      <c r="J809" s="10" t="s">
        <v>1510</v>
      </c>
      <c r="K809" t="str">
        <f>VLOOKUP(Table326[[#This Row],[attribute_name EN2]],'Tradução Atributos'!$A$1:$B$67,2,0)</f>
        <v>Pressão - Gás de Selagem Secundária para Vent (LOA)</v>
      </c>
      <c r="M809" s="10"/>
      <c r="N809" t="s">
        <v>2982</v>
      </c>
      <c r="O809" t="s">
        <v>2982</v>
      </c>
      <c r="P809" s="17" t="str">
        <f>_xlfn.CONCAT(Table326[[#This Row],[Equipamento]],Table326[[#This Row],[attribute_name]])</f>
        <v>FRADE-CAE-2350 (HP Compressor Trem 2)Pressão - Gás de Selagem Secundária para Vent (LOA)</v>
      </c>
      <c r="Q809" s="185" t="s">
        <v>3300</v>
      </c>
      <c r="R809" s="32" t="s">
        <v>2976</v>
      </c>
      <c r="S809">
        <v>1</v>
      </c>
      <c r="T809" s="33" t="s">
        <v>451</v>
      </c>
      <c r="U809" s="10" t="s">
        <v>452</v>
      </c>
      <c r="V809" t="str">
        <f t="shared" si="12"/>
        <v>attribute</v>
      </c>
      <c r="W809" t="str">
        <f>TRIM(INDEX(_xlfn.TEXTSPLIT(Table326[[#This Row],[attribute_name PT (rascunho)]],"|"), 1,1))</f>
        <v>Pressão - Gás de Selagem Secundária para Vent (LOA)</v>
      </c>
      <c r="X809" t="str">
        <f>IFERROR(TRIM(INDEX(_xlfn.TEXTSPLIT(Table326[[#This Row],[attribute_name]],"|"), 1,2)), "")</f>
        <v/>
      </c>
      <c r="Y809" t="b" cm="1">
        <f t="array" ref="Y809">IF(ISERROR(IF(Table326[[#This Row],[type]]="subattribute", VLOOKUP(Table326[[#This Row],[Template]]&amp;Table326[[#This Row],[parent_attribute]],_xlfn._xlws.FILTER(Table326[[#All],[concat]], Table326[[#All],[type]]="attribute"),1, FALSE), TRUE)), FALSE, TRUE)</f>
        <v>1</v>
      </c>
    </row>
    <row r="810" spans="1:25" ht="14.4" hidden="1" customHeight="1">
      <c r="A810" t="str">
        <f>Table326[[#This Row],[Template]]&amp;Table326[[#This Row],[parent_attribute]]</f>
        <v>Compressor Centrífugo BásicoPressão - Gás de Selagem Secundária para Vent (LOA)</v>
      </c>
      <c r="B810" t="s">
        <v>2904</v>
      </c>
      <c r="C810" s="10" t="s">
        <v>2905</v>
      </c>
      <c r="D810" t="s">
        <v>2906</v>
      </c>
      <c r="E810" t="s">
        <v>3139</v>
      </c>
      <c r="F810" s="33" t="s">
        <v>2878</v>
      </c>
      <c r="I810" s="10" t="s">
        <v>1512</v>
      </c>
      <c r="J810" s="10" t="s">
        <v>1510</v>
      </c>
      <c r="K810" t="str">
        <f>VLOOKUP(Table326[[#This Row],[attribute_name EN2]],'Tradução Atributos'!$A$1:$B$67,2,0)</f>
        <v>Pressão - Gás de Selagem Secundária para Vent (LOA)</v>
      </c>
      <c r="L810" t="s">
        <v>2928</v>
      </c>
      <c r="M810" s="10" t="s">
        <v>2929</v>
      </c>
      <c r="N810" t="s">
        <v>938</v>
      </c>
      <c r="O810" t="s">
        <v>938</v>
      </c>
      <c r="P810" s="17" t="str">
        <f>_xlfn.CONCAT(Table326[[#This Row],[Equipamento]],Table326[[#This Row],[attribute_name]])</f>
        <v>FRADE-CAE-2350 (HP Compressor Trem 2)Pressão - Gás de Selagem Secundária para Vent (LOA)|Hi</v>
      </c>
      <c r="Q810" s="185">
        <v>8</v>
      </c>
      <c r="R810" s="32" t="s">
        <v>2976</v>
      </c>
      <c r="S810">
        <v>1</v>
      </c>
      <c r="T810" s="33" t="s">
        <v>736</v>
      </c>
      <c r="U810" s="10"/>
      <c r="V810" t="str">
        <f t="shared" si="12"/>
        <v>subattribute</v>
      </c>
      <c r="W810" t="str">
        <f>TRIM(INDEX(_xlfn.TEXTSPLIT(Table326[[#This Row],[attribute_name PT (rascunho)]],"|"), 1,1))</f>
        <v>Pressão - Gás de Selagem Secundária para Vent (LOA)</v>
      </c>
      <c r="X810" t="str">
        <f>IFERROR(TRIM(INDEX(_xlfn.TEXTSPLIT(Table326[[#This Row],[attribute_name]],"|"), 1,2)), "")</f>
        <v>Hi</v>
      </c>
      <c r="Y810" t="b" cm="1">
        <f t="array" ref="Y810">IF(ISERROR(IF(Table326[[#This Row],[type]]="subattribute", VLOOKUP(Table326[[#This Row],[Template]]&amp;Table326[[#This Row],[parent_attribute]],_xlfn._xlws.FILTER(Table326[[#All],[concat]], Table326[[#All],[type]]="attribute"),1, FALSE), TRUE)), FALSE, TRUE)</f>
        <v>1</v>
      </c>
    </row>
    <row r="811" spans="1:25" ht="14.4" hidden="1" customHeight="1">
      <c r="A811" t="str">
        <f>Table326[[#This Row],[Template]]&amp;Table326[[#This Row],[parent_attribute]]</f>
        <v>Compressor Centrífugo BásicoPressão - Gás de Selagem Secundária para Vent (LOA)</v>
      </c>
      <c r="B811" t="s">
        <v>2904</v>
      </c>
      <c r="C811" s="10" t="s">
        <v>2905</v>
      </c>
      <c r="D811" t="s">
        <v>2906</v>
      </c>
      <c r="E811" t="s">
        <v>3139</v>
      </c>
      <c r="F811" s="33" t="s">
        <v>2878</v>
      </c>
      <c r="I811" s="10" t="s">
        <v>1513</v>
      </c>
      <c r="J811" s="10" t="s">
        <v>1510</v>
      </c>
      <c r="K811" t="str">
        <f>VLOOKUP(Table326[[#This Row],[attribute_name EN2]],'Tradução Atributos'!$A$1:$B$67,2,0)</f>
        <v>Pressão - Gás de Selagem Secundária para Vent (LOA)</v>
      </c>
      <c r="L811" t="s">
        <v>2928</v>
      </c>
      <c r="M811" s="10" t="s">
        <v>2930</v>
      </c>
      <c r="N811" t="s">
        <v>940</v>
      </c>
      <c r="O811" t="s">
        <v>940</v>
      </c>
      <c r="P811" s="17" t="str">
        <f>_xlfn.CONCAT(Table326[[#This Row],[Equipamento]],Table326[[#This Row],[attribute_name]])</f>
        <v>FRADE-CAE-2350 (HP Compressor Trem 2)Pressão - Gás de Selagem Secundária para Vent (LOA)|HiHi</v>
      </c>
      <c r="Q811" s="186">
        <v>30</v>
      </c>
      <c r="R811" s="32" t="s">
        <v>2976</v>
      </c>
      <c r="S811">
        <v>1</v>
      </c>
      <c r="T811" s="33" t="s">
        <v>736</v>
      </c>
      <c r="U811" s="10"/>
      <c r="V811" t="str">
        <f t="shared" si="12"/>
        <v>subattribute</v>
      </c>
      <c r="W811" t="str">
        <f>TRIM(INDEX(_xlfn.TEXTSPLIT(Table326[[#This Row],[attribute_name PT (rascunho)]],"|"), 1,1))</f>
        <v>Pressão - Gás de Selagem Secundária para Vent (LOA)</v>
      </c>
      <c r="X811" t="str">
        <f>IFERROR(TRIM(INDEX(_xlfn.TEXTSPLIT(Table326[[#This Row],[attribute_name]],"|"), 1,2)), "")</f>
        <v>HiHi</v>
      </c>
      <c r="Y811" t="b" cm="1">
        <f t="array" ref="Y811">IF(ISERROR(IF(Table326[[#This Row],[type]]="subattribute", VLOOKUP(Table326[[#This Row],[Template]]&amp;Table326[[#This Row],[parent_attribute]],_xlfn._xlws.FILTER(Table326[[#All],[concat]], Table326[[#All],[type]]="attribute"),1, FALSE), TRUE)), FALSE, TRUE)</f>
        <v>1</v>
      </c>
    </row>
    <row r="812" spans="1:25" ht="14.4" hidden="1" customHeight="1">
      <c r="A812" t="str">
        <f>Table326[[#This Row],[Template]]&amp;Table326[[#This Row],[parent_attribute]]</f>
        <v>Compressor Centrífugo BásicoPressão - Gás de Selagem Secundária para Vent (LOA)</v>
      </c>
      <c r="B812" t="s">
        <v>2904</v>
      </c>
      <c r="C812" s="10" t="s">
        <v>2905</v>
      </c>
      <c r="D812" t="s">
        <v>2906</v>
      </c>
      <c r="E812" t="s">
        <v>3139</v>
      </c>
      <c r="F812" s="33" t="s">
        <v>2878</v>
      </c>
      <c r="I812" s="10" t="s">
        <v>1514</v>
      </c>
      <c r="J812" s="10" t="s">
        <v>1510</v>
      </c>
      <c r="K812" t="str">
        <f>VLOOKUP(Table326[[#This Row],[attribute_name EN2]],'Tradução Atributos'!$A$1:$B$67,2,0)</f>
        <v>Pressão - Gás de Selagem Secundária para Vent (LOA)</v>
      </c>
      <c r="L812" t="s">
        <v>2928</v>
      </c>
      <c r="M812" s="10" t="s">
        <v>2934</v>
      </c>
      <c r="N812" t="s">
        <v>942</v>
      </c>
      <c r="O812" t="s">
        <v>2983</v>
      </c>
      <c r="P812" s="17" t="str">
        <f>_xlfn.CONCAT(Table326[[#This Row],[Equipamento]],Table326[[#This Row],[attribute_name]])</f>
        <v>FRADE-CAE-2350 (HP Compressor Trem 2)Pressão - Gás de Selagem Secundária para Vent (LOA)|Pre-alarm Hi</v>
      </c>
      <c r="Q812" s="186">
        <v>7.2</v>
      </c>
      <c r="R812" s="32" t="s">
        <v>2976</v>
      </c>
      <c r="S812">
        <v>1</v>
      </c>
      <c r="T812" s="33" t="s">
        <v>736</v>
      </c>
      <c r="U812" s="10"/>
      <c r="V812" t="str">
        <f t="shared" si="12"/>
        <v>subattribute</v>
      </c>
      <c r="W812" t="str">
        <f>TRIM(INDEX(_xlfn.TEXTSPLIT(Table326[[#This Row],[attribute_name PT (rascunho)]],"|"), 1,1))</f>
        <v>Pressão - Gás de Selagem Secundária para Vent (LOA)</v>
      </c>
      <c r="X812" t="str">
        <f>IFERROR(TRIM(INDEX(_xlfn.TEXTSPLIT(Table326[[#This Row],[attribute_name]],"|"), 1,2)), "")</f>
        <v>Pre-alarm Hi</v>
      </c>
      <c r="Y812" t="b" cm="1">
        <f t="array" ref="Y812">IF(ISERROR(IF(Table326[[#This Row],[type]]="subattribute", VLOOKUP(Table326[[#This Row],[Template]]&amp;Table326[[#This Row],[parent_attribute]],_xlfn._xlws.FILTER(Table326[[#All],[concat]], Table326[[#All],[type]]="attribute"),1, FALSE), TRUE)), FALSE, TRUE)</f>
        <v>1</v>
      </c>
    </row>
    <row r="813" spans="1:25" ht="14.4" hidden="1" customHeight="1">
      <c r="A813" t="str">
        <f>Table326[[#This Row],[Template]]&amp;Table326[[#This Row],[parent_attribute]]</f>
        <v>Compressor Centrífugo BásicoPressão - Injeção de Gás de Separação (1)</v>
      </c>
      <c r="B813" t="s">
        <v>2904</v>
      </c>
      <c r="C813" s="10" t="s">
        <v>2905</v>
      </c>
      <c r="D813" t="s">
        <v>2906</v>
      </c>
      <c r="E813" t="s">
        <v>3139</v>
      </c>
      <c r="F813" s="33" t="s">
        <v>2878</v>
      </c>
      <c r="I813" s="10" t="s">
        <v>1515</v>
      </c>
      <c r="J813" s="10" t="s">
        <v>1515</v>
      </c>
      <c r="K813" t="str">
        <f>VLOOKUP(Table326[[#This Row],[attribute_name EN2]],'Tradução Atributos'!$A$1:$B$67,2,0)</f>
        <v>Pressão - Injeção de Gás de Separação (1)</v>
      </c>
      <c r="M813" s="10"/>
      <c r="N813" t="s">
        <v>3002</v>
      </c>
      <c r="O813" t="s">
        <v>3002</v>
      </c>
      <c r="P813" s="17" t="str">
        <f>_xlfn.CONCAT(Table326[[#This Row],[Equipamento]],Table326[[#This Row],[attribute_name]])</f>
        <v>FRADE-CAE-2350 (HP Compressor Trem 2)Pressão - Injeção de Gás de Separação (1)</v>
      </c>
      <c r="Q813" s="187" t="s">
        <v>3301</v>
      </c>
      <c r="R813" s="32" t="s">
        <v>2976</v>
      </c>
      <c r="S813">
        <v>1</v>
      </c>
      <c r="T813" s="33" t="s">
        <v>451</v>
      </c>
      <c r="U813" s="10" t="s">
        <v>452</v>
      </c>
      <c r="V813" t="str">
        <f t="shared" si="12"/>
        <v>attribute</v>
      </c>
      <c r="W813" t="str">
        <f>TRIM(INDEX(_xlfn.TEXTSPLIT(Table326[[#This Row],[attribute_name PT (rascunho)]],"|"), 1,1))</f>
        <v>Pressão - Injeção de Gás de Separação (1)</v>
      </c>
      <c r="X813" t="str">
        <f>IFERROR(TRIM(INDEX(_xlfn.TEXTSPLIT(Table326[[#This Row],[attribute_name]],"|"), 1,2)), "")</f>
        <v/>
      </c>
      <c r="Y813" t="b" cm="1">
        <f t="array" ref="Y813">IF(ISERROR(IF(Table326[[#This Row],[type]]="subattribute", VLOOKUP(Table326[[#This Row],[Template]]&amp;Table326[[#This Row],[parent_attribute]],_xlfn._xlws.FILTER(Table326[[#All],[concat]], Table326[[#All],[type]]="attribute"),1, FALSE), TRUE)), FALSE, TRUE)</f>
        <v>1</v>
      </c>
    </row>
    <row r="814" spans="1:25" ht="14.4" hidden="1" customHeight="1">
      <c r="A814" t="str">
        <f>Table326[[#This Row],[Template]]&amp;Table326[[#This Row],[parent_attribute]]</f>
        <v>Compressor Centrífugo BásicoPressão - Injeção de Gás de Separação (1)</v>
      </c>
      <c r="B814" t="s">
        <v>2904</v>
      </c>
      <c r="C814" s="10" t="s">
        <v>2905</v>
      </c>
      <c r="D814" t="s">
        <v>2906</v>
      </c>
      <c r="E814" t="s">
        <v>3139</v>
      </c>
      <c r="F814" s="33" t="s">
        <v>2878</v>
      </c>
      <c r="I814" s="10" t="s">
        <v>1517</v>
      </c>
      <c r="J814" s="10" t="s">
        <v>1515</v>
      </c>
      <c r="K814" t="str">
        <f>VLOOKUP(Table326[[#This Row],[attribute_name EN2]],'Tradução Atributos'!$A$1:$B$67,2,0)</f>
        <v>Pressão - Injeção de Gás de Separação (1)</v>
      </c>
      <c r="L814" t="s">
        <v>2928</v>
      </c>
      <c r="M814" s="10" t="s">
        <v>2929</v>
      </c>
      <c r="N814" t="s">
        <v>944</v>
      </c>
      <c r="O814" t="s">
        <v>944</v>
      </c>
      <c r="P814" s="17" t="str">
        <f>_xlfn.CONCAT(Table326[[#This Row],[Equipamento]],Table326[[#This Row],[attribute_name]])</f>
        <v>FRADE-CAE-2350 (HP Compressor Trem 2)Pressão - Injeção de Gás de Separação (1)|Hi</v>
      </c>
      <c r="Q814" s="186">
        <v>14</v>
      </c>
      <c r="R814" s="32" t="s">
        <v>2976</v>
      </c>
      <c r="S814">
        <v>1</v>
      </c>
      <c r="T814" s="33" t="s">
        <v>736</v>
      </c>
      <c r="U814" s="10"/>
      <c r="V814" t="str">
        <f t="shared" si="12"/>
        <v>subattribute</v>
      </c>
      <c r="W814" t="str">
        <f>TRIM(INDEX(_xlfn.TEXTSPLIT(Table326[[#This Row],[attribute_name PT (rascunho)]],"|"), 1,1))</f>
        <v>Pressão - Injeção de Gás de Separação (1)</v>
      </c>
      <c r="X814" t="str">
        <f>IFERROR(TRIM(INDEX(_xlfn.TEXTSPLIT(Table326[[#This Row],[attribute_name]],"|"), 1,2)), "")</f>
        <v>Hi</v>
      </c>
      <c r="Y814" t="b" cm="1">
        <f t="array" ref="Y814">IF(ISERROR(IF(Table326[[#This Row],[type]]="subattribute", VLOOKUP(Table326[[#This Row],[Template]]&amp;Table326[[#This Row],[parent_attribute]],_xlfn._xlws.FILTER(Table326[[#All],[concat]], Table326[[#All],[type]]="attribute"),1, FALSE), TRUE)), FALSE, TRUE)</f>
        <v>1</v>
      </c>
    </row>
    <row r="815" spans="1:25" ht="14.4" hidden="1" customHeight="1">
      <c r="A815" t="str">
        <f>Table326[[#This Row],[Template]]&amp;Table326[[#This Row],[parent_attribute]]</f>
        <v>Compressor Centrífugo BásicoPressão - Injeção de Gás de Separação (1)</v>
      </c>
      <c r="B815" t="s">
        <v>2904</v>
      </c>
      <c r="C815" s="10" t="s">
        <v>2905</v>
      </c>
      <c r="D815" t="s">
        <v>2906</v>
      </c>
      <c r="E815" t="s">
        <v>3139</v>
      </c>
      <c r="F815" s="33" t="s">
        <v>2878</v>
      </c>
      <c r="I815" s="10" t="s">
        <v>1518</v>
      </c>
      <c r="J815" s="10" t="s">
        <v>1515</v>
      </c>
      <c r="K815" t="str">
        <f>VLOOKUP(Table326[[#This Row],[attribute_name EN2]],'Tradução Atributos'!$A$1:$B$67,2,0)</f>
        <v>Pressão - Injeção de Gás de Separação (1)</v>
      </c>
      <c r="L815" t="s">
        <v>2928</v>
      </c>
      <c r="M815" s="10" t="s">
        <v>2930</v>
      </c>
      <c r="N815" t="s">
        <v>946</v>
      </c>
      <c r="O815" t="s">
        <v>946</v>
      </c>
      <c r="P815" s="17" t="str">
        <f>_xlfn.CONCAT(Table326[[#This Row],[Equipamento]],Table326[[#This Row],[attribute_name]])</f>
        <v>FRADE-CAE-2350 (HP Compressor Trem 2)Pressão - Injeção de Gás de Separação (1)|HiHi</v>
      </c>
      <c r="Q815" s="10"/>
      <c r="R815" s="32" t="s">
        <v>2976</v>
      </c>
      <c r="S815">
        <v>1</v>
      </c>
      <c r="T815" s="33" t="s">
        <v>736</v>
      </c>
      <c r="U815" s="10"/>
      <c r="V815" t="str">
        <f t="shared" si="12"/>
        <v>subattribute</v>
      </c>
      <c r="W815" t="str">
        <f>TRIM(INDEX(_xlfn.TEXTSPLIT(Table326[[#This Row],[attribute_name PT (rascunho)]],"|"), 1,1))</f>
        <v>Pressão - Injeção de Gás de Separação (1)</v>
      </c>
      <c r="X815" t="str">
        <f>IFERROR(TRIM(INDEX(_xlfn.TEXTSPLIT(Table326[[#This Row],[attribute_name]],"|"), 1,2)), "")</f>
        <v>HiHi</v>
      </c>
      <c r="Y815" t="b" cm="1">
        <f t="array" ref="Y815">IF(ISERROR(IF(Table326[[#This Row],[type]]="subattribute", VLOOKUP(Table326[[#This Row],[Template]]&amp;Table326[[#This Row],[parent_attribute]],_xlfn._xlws.FILTER(Table326[[#All],[concat]], Table326[[#All],[type]]="attribute"),1, FALSE), TRUE)), FALSE, TRUE)</f>
        <v>1</v>
      </c>
    </row>
    <row r="816" spans="1:25" ht="14.4" hidden="1" customHeight="1">
      <c r="A816" t="str">
        <f>Table326[[#This Row],[Template]]&amp;Table326[[#This Row],[parent_attribute]]</f>
        <v>Compressor Centrífugo BásicoPressão - Injeção de Gás de Separação (1)</v>
      </c>
      <c r="B816" t="s">
        <v>2904</v>
      </c>
      <c r="C816" s="10" t="s">
        <v>2905</v>
      </c>
      <c r="D816" t="s">
        <v>2906</v>
      </c>
      <c r="E816" t="s">
        <v>3139</v>
      </c>
      <c r="F816" s="33" t="s">
        <v>2878</v>
      </c>
      <c r="I816" s="10" t="s">
        <v>1519</v>
      </c>
      <c r="J816" s="10" t="s">
        <v>1515</v>
      </c>
      <c r="K816" t="str">
        <f>VLOOKUP(Table326[[#This Row],[attribute_name EN2]],'Tradução Atributos'!$A$1:$B$67,2,0)</f>
        <v>Pressão - Injeção de Gás de Separação (1)</v>
      </c>
      <c r="L816" t="s">
        <v>2928</v>
      </c>
      <c r="M816" s="10" t="s">
        <v>2931</v>
      </c>
      <c r="N816" t="s">
        <v>948</v>
      </c>
      <c r="O816" t="s">
        <v>948</v>
      </c>
      <c r="P816" s="17" t="str">
        <f>_xlfn.CONCAT(Table326[[#This Row],[Equipamento]],Table326[[#This Row],[attribute_name]])</f>
        <v>FRADE-CAE-2350 (HP Compressor Trem 2)Pressão - Injeção de Gás de Separação (1)|Lo</v>
      </c>
      <c r="Q816" s="185">
        <v>3</v>
      </c>
      <c r="R816" s="32" t="s">
        <v>2976</v>
      </c>
      <c r="S816">
        <v>1</v>
      </c>
      <c r="T816" s="33" t="s">
        <v>736</v>
      </c>
      <c r="U816" s="10"/>
      <c r="V816" t="str">
        <f t="shared" si="12"/>
        <v>subattribute</v>
      </c>
      <c r="W816" t="str">
        <f>TRIM(INDEX(_xlfn.TEXTSPLIT(Table326[[#This Row],[attribute_name PT (rascunho)]],"|"), 1,1))</f>
        <v>Pressão - Injeção de Gás de Separação (1)</v>
      </c>
      <c r="X816" t="str">
        <f>IFERROR(TRIM(INDEX(_xlfn.TEXTSPLIT(Table326[[#This Row],[attribute_name]],"|"), 1,2)), "")</f>
        <v>Lo</v>
      </c>
      <c r="Y816" t="b" cm="1">
        <f t="array" ref="Y816">IF(ISERROR(IF(Table326[[#This Row],[type]]="subattribute", VLOOKUP(Table326[[#This Row],[Template]]&amp;Table326[[#This Row],[parent_attribute]],_xlfn._xlws.FILTER(Table326[[#All],[concat]], Table326[[#All],[type]]="attribute"),1, FALSE), TRUE)), FALSE, TRUE)</f>
        <v>1</v>
      </c>
    </row>
    <row r="817" spans="1:25" ht="14.4" hidden="1" customHeight="1">
      <c r="A817" t="str">
        <f>Table326[[#This Row],[Template]]&amp;Table326[[#This Row],[parent_attribute]]</f>
        <v>Compressor Centrífugo BásicoPressão - Injeção de Gás de Separação (1)</v>
      </c>
      <c r="B817" t="s">
        <v>2904</v>
      </c>
      <c r="C817" s="10" t="s">
        <v>2905</v>
      </c>
      <c r="D817" t="s">
        <v>2906</v>
      </c>
      <c r="E817" t="s">
        <v>3139</v>
      </c>
      <c r="F817" s="33" t="s">
        <v>2878</v>
      </c>
      <c r="I817" t="s">
        <v>1520</v>
      </c>
      <c r="J817" t="s">
        <v>1515</v>
      </c>
      <c r="K817" t="str">
        <f>VLOOKUP(Table326[[#This Row],[attribute_name EN2]],'Tradução Atributos'!$A$1:$B$67,2,0)</f>
        <v>Pressão - Injeção de Gás de Separação (1)</v>
      </c>
      <c r="L817" t="s">
        <v>2928</v>
      </c>
      <c r="M817" t="s">
        <v>2932</v>
      </c>
      <c r="N817" t="s">
        <v>3003</v>
      </c>
      <c r="O817" t="s">
        <v>3003</v>
      </c>
      <c r="P817" s="17" t="str">
        <f>_xlfn.CONCAT(Table326[[#This Row],[Equipamento]],Table326[[#This Row],[attribute_name]])</f>
        <v>FRADE-CAE-2350 (HP Compressor Trem 2)Pressão - Injeção de Gás de Separação (1)|LoLo</v>
      </c>
      <c r="Q817" s="185">
        <v>2</v>
      </c>
      <c r="R817" s="32" t="s">
        <v>2976</v>
      </c>
      <c r="S817">
        <v>1</v>
      </c>
      <c r="T817" s="33" t="s">
        <v>736</v>
      </c>
      <c r="U817" s="10"/>
      <c r="V817" t="str">
        <f t="shared" si="12"/>
        <v>subattribute</v>
      </c>
      <c r="W817" t="str">
        <f>TRIM(INDEX(_xlfn.TEXTSPLIT(Table326[[#This Row],[attribute_name PT (rascunho)]],"|"), 1,1))</f>
        <v>Pressão - Injeção de Gás de Separação (1)</v>
      </c>
      <c r="X817" t="str">
        <f>IFERROR(TRIM(INDEX(_xlfn.TEXTSPLIT(Table326[[#This Row],[attribute_name]],"|"), 1,2)), "")</f>
        <v>LoLo</v>
      </c>
      <c r="Y817" t="b" cm="1">
        <f t="array" ref="Y817">IF(ISERROR(IF(Table326[[#This Row],[type]]="subattribute", VLOOKUP(Table326[[#This Row],[Template]]&amp;Table326[[#This Row],[parent_attribute]],_xlfn._xlws.FILTER(Table326[[#All],[concat]], Table326[[#All],[type]]="attribute"),1, FALSE), TRUE)), FALSE, TRUE)</f>
        <v>1</v>
      </c>
    </row>
    <row r="818" spans="1:25" ht="14.4" hidden="1" customHeight="1">
      <c r="A818" t="str">
        <f>Table326[[#This Row],[Template]]&amp;Table326[[#This Row],[parent_attribute]]</f>
        <v>Compressor Centrífugo BásicoPressão - Injeção de Gás de Separação (1)</v>
      </c>
      <c r="B818" t="s">
        <v>2904</v>
      </c>
      <c r="C818" s="10" t="s">
        <v>2905</v>
      </c>
      <c r="D818" t="s">
        <v>2906</v>
      </c>
      <c r="E818" t="s">
        <v>3139</v>
      </c>
      <c r="F818" s="33" t="s">
        <v>2878</v>
      </c>
      <c r="I818" t="s">
        <v>1521</v>
      </c>
      <c r="J818" t="s">
        <v>1515</v>
      </c>
      <c r="K818" t="str">
        <f>VLOOKUP(Table326[[#This Row],[attribute_name EN2]],'Tradução Atributos'!$A$1:$B$67,2,0)</f>
        <v>Pressão - Injeção de Gás de Separação (1)</v>
      </c>
      <c r="L818" t="s">
        <v>2928</v>
      </c>
      <c r="M818" t="s">
        <v>2934</v>
      </c>
      <c r="N818" t="s">
        <v>950</v>
      </c>
      <c r="O818" t="s">
        <v>3004</v>
      </c>
      <c r="P818" s="17" t="str">
        <f>_xlfn.CONCAT(Table326[[#This Row],[Equipamento]],Table326[[#This Row],[attribute_name]])</f>
        <v>FRADE-CAE-2350 (HP Compressor Trem 2)Pressão - Injeção de Gás de Separação (1)|Pre-alarm Hi</v>
      </c>
      <c r="Q818" s="186">
        <v>13</v>
      </c>
      <c r="R818" s="32" t="s">
        <v>2976</v>
      </c>
      <c r="S818">
        <v>1</v>
      </c>
      <c r="T818" s="33" t="s">
        <v>736</v>
      </c>
      <c r="U818" s="10"/>
      <c r="V818" t="str">
        <f t="shared" si="12"/>
        <v>subattribute</v>
      </c>
      <c r="W818" t="str">
        <f>TRIM(INDEX(_xlfn.TEXTSPLIT(Table326[[#This Row],[attribute_name PT (rascunho)]],"|"), 1,1))</f>
        <v>Pressão - Injeção de Gás de Separação (1)</v>
      </c>
      <c r="X818" t="str">
        <f>IFERROR(TRIM(INDEX(_xlfn.TEXTSPLIT(Table326[[#This Row],[attribute_name]],"|"), 1,2)), "")</f>
        <v>Pre-alarm Hi</v>
      </c>
      <c r="Y818" t="b" cm="1">
        <f t="array" ref="Y818">IF(ISERROR(IF(Table326[[#This Row],[type]]="subattribute", VLOOKUP(Table326[[#This Row],[Template]]&amp;Table326[[#This Row],[parent_attribute]],_xlfn._xlws.FILTER(Table326[[#All],[concat]], Table326[[#All],[type]]="attribute"),1, FALSE), TRUE)), FALSE, TRUE)</f>
        <v>1</v>
      </c>
    </row>
    <row r="819" spans="1:25" ht="14.4" hidden="1" customHeight="1">
      <c r="A819" t="str">
        <f>Table326[[#This Row],[Template]]&amp;Table326[[#This Row],[parent_attribute]]</f>
        <v>Compressor Centrífugo BásicoPressão - Injeção de Gás de Separação (1)</v>
      </c>
      <c r="B819" t="s">
        <v>2904</v>
      </c>
      <c r="C819" s="10" t="s">
        <v>2905</v>
      </c>
      <c r="D819" t="s">
        <v>2906</v>
      </c>
      <c r="E819" t="s">
        <v>3139</v>
      </c>
      <c r="F819" s="33" t="s">
        <v>2878</v>
      </c>
      <c r="I819" t="s">
        <v>1522</v>
      </c>
      <c r="J819" t="s">
        <v>1515</v>
      </c>
      <c r="K819" t="str">
        <f>VLOOKUP(Table326[[#This Row],[attribute_name EN2]],'Tradução Atributos'!$A$1:$B$67,2,0)</f>
        <v>Pressão - Injeção de Gás de Separação (1)</v>
      </c>
      <c r="L819" t="s">
        <v>2928</v>
      </c>
      <c r="M819" t="s">
        <v>2936</v>
      </c>
      <c r="N819" t="s">
        <v>3005</v>
      </c>
      <c r="O819" t="s">
        <v>3006</v>
      </c>
      <c r="P819" s="17" t="str">
        <f>_xlfn.CONCAT(Table326[[#This Row],[Equipamento]],Table326[[#This Row],[attribute_name]])</f>
        <v>FRADE-CAE-2350 (HP Compressor Trem 2)Pressão - Injeção de Gás de Separação (1)|Pre-alarm Lo</v>
      </c>
      <c r="Q819" s="186">
        <v>3.3</v>
      </c>
      <c r="R819" s="32" t="s">
        <v>2976</v>
      </c>
      <c r="S819">
        <v>1</v>
      </c>
      <c r="T819" s="33" t="s">
        <v>736</v>
      </c>
      <c r="U819" s="10"/>
      <c r="V819" t="str">
        <f t="shared" si="12"/>
        <v>subattribute</v>
      </c>
      <c r="W819" t="str">
        <f>TRIM(INDEX(_xlfn.TEXTSPLIT(Table326[[#This Row],[attribute_name PT (rascunho)]],"|"), 1,1))</f>
        <v>Pressão - Injeção de Gás de Separação (1)</v>
      </c>
      <c r="X819" t="str">
        <f>IFERROR(TRIM(INDEX(_xlfn.TEXTSPLIT(Table326[[#This Row],[attribute_name]],"|"), 1,2)), "")</f>
        <v>Pre-alarm Lo</v>
      </c>
      <c r="Y819" t="b" cm="1">
        <f t="array" ref="Y819">IF(ISERROR(IF(Table326[[#This Row],[type]]="subattribute", VLOOKUP(Table326[[#This Row],[Template]]&amp;Table326[[#This Row],[parent_attribute]],_xlfn._xlws.FILTER(Table326[[#All],[concat]], Table326[[#All],[type]]="attribute"),1, FALSE), TRUE)), FALSE, TRUE)</f>
        <v>1</v>
      </c>
    </row>
    <row r="820" spans="1:25" ht="14.4" hidden="1" customHeight="1">
      <c r="A820" t="str">
        <f>Table326[[#This Row],[Template]]&amp;Table326[[#This Row],[parent_attribute]]</f>
        <v>Compressor Centrífugo BásicoPressão - Linha Principal de Óleo Lubrificante dos Mancais (2)</v>
      </c>
      <c r="B820" t="s">
        <v>2904</v>
      </c>
      <c r="C820" s="10" t="s">
        <v>2905</v>
      </c>
      <c r="D820" t="s">
        <v>2906</v>
      </c>
      <c r="E820" t="s">
        <v>3139</v>
      </c>
      <c r="F820" s="33" t="s">
        <v>2878</v>
      </c>
      <c r="I820" s="10" t="s">
        <v>878</v>
      </c>
      <c r="J820" s="10" t="s">
        <v>878</v>
      </c>
      <c r="K820" t="str">
        <f>VLOOKUP(Table326[[#This Row],[attribute_name EN2]],'Tradução Atributos'!$A$1:$B$67,2,0)</f>
        <v>Pressão - Linha Principal de Óleo Lubrificante dos Mancais (2)</v>
      </c>
      <c r="M820" s="10"/>
      <c r="N820" t="s">
        <v>3007</v>
      </c>
      <c r="O820" t="s">
        <v>3007</v>
      </c>
      <c r="P820" t="str">
        <f>_xlfn.CONCAT(Table326[[#This Row],[Equipamento]],Table326[[#This Row],[attribute_name]])</f>
        <v>FRADE-CAE-2350 (HP Compressor Trem 2)Pressão - Linha Principal de Óleo Lubrificante dos Mancais (2)</v>
      </c>
      <c r="Q820" s="185" t="s">
        <v>3302</v>
      </c>
      <c r="R820" t="s">
        <v>2976</v>
      </c>
      <c r="S820">
        <v>1</v>
      </c>
      <c r="T820" s="33" t="s">
        <v>461</v>
      </c>
      <c r="U820" s="10" t="s">
        <v>462</v>
      </c>
      <c r="V820" t="str">
        <f t="shared" si="12"/>
        <v>attribute</v>
      </c>
      <c r="W820" t="str">
        <f>TRIM(INDEX(_xlfn.TEXTSPLIT(Table326[[#This Row],[attribute_name PT (rascunho)]],"|"), 1,1))</f>
        <v>Pressão - Linha Principal de Óleo Lubrificante dos Mancais (2)</v>
      </c>
      <c r="X820" t="str">
        <f>IFERROR(TRIM(INDEX(_xlfn.TEXTSPLIT(Table326[[#This Row],[attribute_name]],"|"), 1,2)), "")</f>
        <v/>
      </c>
      <c r="Y820" t="b" cm="1">
        <f t="array" ref="Y820">IF(ISERROR(IF(Table326[[#This Row],[type]]="subattribute", VLOOKUP(Table326[[#This Row],[Template]]&amp;Table326[[#This Row],[parent_attribute]],_xlfn._xlws.FILTER(Table326[[#All],[concat]], Table326[[#All],[type]]="attribute"),1, FALSE), TRUE)), FALSE, TRUE)</f>
        <v>1</v>
      </c>
    </row>
    <row r="821" spans="1:25" ht="14.4" hidden="1" customHeight="1">
      <c r="A821" t="str">
        <f>Table326[[#This Row],[Template]]&amp;Table326[[#This Row],[parent_attribute]]</f>
        <v>Compressor Centrífugo BásicoPressão - Linha Principal de Óleo Lubrificante dos Mancais (2)</v>
      </c>
      <c r="B821" t="s">
        <v>2904</v>
      </c>
      <c r="C821" s="10" t="s">
        <v>2905</v>
      </c>
      <c r="D821" t="s">
        <v>2906</v>
      </c>
      <c r="E821" t="s">
        <v>3139</v>
      </c>
      <c r="F821" s="33" t="s">
        <v>2878</v>
      </c>
      <c r="I821" s="10" t="s">
        <v>881</v>
      </c>
      <c r="J821" s="10" t="s">
        <v>878</v>
      </c>
      <c r="K821" t="str">
        <f>VLOOKUP(Table326[[#This Row],[attribute_name EN2]],'Tradução Atributos'!$A$1:$B$67,2,0)</f>
        <v>Pressão - Linha Principal de Óleo Lubrificante dos Mancais (2)</v>
      </c>
      <c r="L821" t="s">
        <v>2928</v>
      </c>
      <c r="M821" s="10" t="s">
        <v>2929</v>
      </c>
      <c r="N821" t="s">
        <v>746</v>
      </c>
      <c r="O821" s="189" t="s">
        <v>746</v>
      </c>
      <c r="P821" t="str">
        <f>_xlfn.CONCAT(Table326[[#This Row],[Equipamento]],Table326[[#This Row],[attribute_name]])</f>
        <v>FRADE-CAE-2350 (HP Compressor Trem 2)Pressão - Linha Principal de Óleo Lubrificante dos Mancais (2)|Hi</v>
      </c>
      <c r="Q821" s="10"/>
      <c r="R821" t="s">
        <v>2976</v>
      </c>
      <c r="S821">
        <v>1</v>
      </c>
      <c r="T821" s="33" t="s">
        <v>736</v>
      </c>
      <c r="U821" s="10"/>
      <c r="V821" t="str">
        <f t="shared" si="12"/>
        <v>subattribute</v>
      </c>
      <c r="W821" t="str">
        <f>TRIM(INDEX(_xlfn.TEXTSPLIT(Table326[[#This Row],[attribute_name PT (rascunho)]],"|"), 1,1))</f>
        <v>Pressão - Linha Principal de Óleo Lubrificante dos Mancais (2)</v>
      </c>
      <c r="X821" t="str">
        <f>IFERROR(TRIM(INDEX(_xlfn.TEXTSPLIT(Table326[[#This Row],[attribute_name]],"|"), 1,2)), "")</f>
        <v>Hi</v>
      </c>
      <c r="Y821" t="b" cm="1">
        <f t="array" ref="Y821">IF(ISERROR(IF(Table326[[#This Row],[type]]="subattribute", VLOOKUP(Table326[[#This Row],[Template]]&amp;Table326[[#This Row],[parent_attribute]],_xlfn._xlws.FILTER(Table326[[#All],[concat]], Table326[[#All],[type]]="attribute"),1, FALSE), TRUE)), FALSE, TRUE)</f>
        <v>1</v>
      </c>
    </row>
    <row r="822" spans="1:25" ht="14.4" hidden="1" customHeight="1">
      <c r="A822" t="str">
        <f>Table326[[#This Row],[Template]]&amp;Table326[[#This Row],[parent_attribute]]</f>
        <v>Compressor Centrífugo BásicoPressão - Linha Principal de Óleo Lubrificante dos Mancais (2)</v>
      </c>
      <c r="B822" t="s">
        <v>2904</v>
      </c>
      <c r="C822" s="10" t="s">
        <v>2905</v>
      </c>
      <c r="D822" t="s">
        <v>2906</v>
      </c>
      <c r="E822" t="s">
        <v>3139</v>
      </c>
      <c r="F822" s="33" t="s">
        <v>2878</v>
      </c>
      <c r="I822" s="10" t="s">
        <v>883</v>
      </c>
      <c r="J822" s="10" t="s">
        <v>878</v>
      </c>
      <c r="K822" t="str">
        <f>VLOOKUP(Table326[[#This Row],[attribute_name EN2]],'Tradução Atributos'!$A$1:$B$67,2,0)</f>
        <v>Pressão - Linha Principal de Óleo Lubrificante dos Mancais (2)</v>
      </c>
      <c r="L822" t="s">
        <v>2928</v>
      </c>
      <c r="M822" s="10" t="s">
        <v>2931</v>
      </c>
      <c r="N822" t="s">
        <v>748</v>
      </c>
      <c r="O822" s="189" t="s">
        <v>748</v>
      </c>
      <c r="P822" t="str">
        <f>_xlfn.CONCAT(Table326[[#This Row],[Equipamento]],Table326[[#This Row],[attribute_name]])</f>
        <v>FRADE-CAE-2350 (HP Compressor Trem 2)Pressão - Linha Principal de Óleo Lubrificante dos Mancais (2)|Lo</v>
      </c>
      <c r="Q822" s="33"/>
      <c r="R822" t="s">
        <v>2976</v>
      </c>
      <c r="S822">
        <v>1</v>
      </c>
      <c r="T822" s="33" t="s">
        <v>736</v>
      </c>
      <c r="U822" s="10"/>
      <c r="V822" t="str">
        <f t="shared" si="12"/>
        <v>subattribute</v>
      </c>
      <c r="W822" t="str">
        <f>TRIM(INDEX(_xlfn.TEXTSPLIT(Table326[[#This Row],[attribute_name PT (rascunho)]],"|"), 1,1))</f>
        <v>Pressão - Linha Principal de Óleo Lubrificante dos Mancais (2)</v>
      </c>
      <c r="X822" t="str">
        <f>IFERROR(TRIM(INDEX(_xlfn.TEXTSPLIT(Table326[[#This Row],[attribute_name]],"|"), 1,2)), "")</f>
        <v>Lo</v>
      </c>
      <c r="Y822" t="b" cm="1">
        <f t="array" ref="Y822">IF(ISERROR(IF(Table326[[#This Row],[type]]="subattribute", VLOOKUP(Table326[[#This Row],[Template]]&amp;Table326[[#This Row],[parent_attribute]],_xlfn._xlws.FILTER(Table326[[#All],[concat]], Table326[[#All],[type]]="attribute"),1, FALSE), TRUE)), FALSE, TRUE)</f>
        <v>1</v>
      </c>
    </row>
    <row r="823" spans="1:25" ht="14.4" hidden="1" customHeight="1">
      <c r="A823" t="str">
        <f>Table326[[#This Row],[Template]]&amp;Table326[[#This Row],[parent_attribute]]</f>
        <v>Compressor Centrífugo BásicoPressão - Linha Principal de Óleo Lubrificante dos Mancais (2)</v>
      </c>
      <c r="B823" t="s">
        <v>2904</v>
      </c>
      <c r="C823" s="10" t="s">
        <v>2905</v>
      </c>
      <c r="D823" t="s">
        <v>2906</v>
      </c>
      <c r="E823" t="s">
        <v>3139</v>
      </c>
      <c r="F823" s="33" t="s">
        <v>2878</v>
      </c>
      <c r="I823" s="12" t="s">
        <v>885</v>
      </c>
      <c r="J823" s="12" t="s">
        <v>878</v>
      </c>
      <c r="K823" t="str">
        <f>VLOOKUP(Table326[[#This Row],[attribute_name EN2]],'Tradução Atributos'!$A$1:$B$67,2,0)</f>
        <v>Pressão - Linha Principal de Óleo Lubrificante dos Mancais (2)</v>
      </c>
      <c r="L823" t="s">
        <v>2928</v>
      </c>
      <c r="M823" s="12" t="s">
        <v>2932</v>
      </c>
      <c r="N823" t="s">
        <v>3008</v>
      </c>
      <c r="O823" t="s">
        <v>3008</v>
      </c>
      <c r="P823" t="str">
        <f>_xlfn.CONCAT(Table326[[#This Row],[Equipamento]],Table326[[#This Row],[attribute_name]])</f>
        <v>FRADE-CAE-2350 (HP Compressor Trem 2)Pressão - Linha Principal de Óleo Lubrificante dos Mancais (2)|LoLo</v>
      </c>
      <c r="Q823" s="185">
        <v>120</v>
      </c>
      <c r="R823" t="s">
        <v>2976</v>
      </c>
      <c r="S823">
        <v>1</v>
      </c>
      <c r="T823" s="33" t="s">
        <v>736</v>
      </c>
      <c r="U823" s="10"/>
      <c r="V823" t="str">
        <f t="shared" si="12"/>
        <v>subattribute</v>
      </c>
      <c r="W823" t="str">
        <f>TRIM(INDEX(_xlfn.TEXTSPLIT(Table326[[#This Row],[attribute_name PT (rascunho)]],"|"), 1,1))</f>
        <v>Pressão - Linha Principal de Óleo Lubrificante dos Mancais (2)</v>
      </c>
      <c r="X823" t="str">
        <f>IFERROR(TRIM(INDEX(_xlfn.TEXTSPLIT(Table326[[#This Row],[attribute_name]],"|"), 1,2)), "")</f>
        <v>LoLo</v>
      </c>
      <c r="Y823" t="b" cm="1">
        <f t="array" ref="Y823">IF(ISERROR(IF(Table326[[#This Row],[type]]="subattribute", VLOOKUP(Table326[[#This Row],[Template]]&amp;Table326[[#This Row],[parent_attribute]],_xlfn._xlws.FILTER(Table326[[#All],[concat]], Table326[[#All],[type]]="attribute"),1, FALSE), TRUE)), FALSE, TRUE)</f>
        <v>1</v>
      </c>
    </row>
    <row r="824" spans="1:25" ht="14.4" hidden="1" customHeight="1">
      <c r="A824" t="str">
        <f>Table326[[#This Row],[Template]]&amp;Table326[[#This Row],[parent_attribute]]</f>
        <v>Compressor Centrífugo BásicoPressão - Linha Principal de Óleo Lubrificante dos Mancais (2)</v>
      </c>
      <c r="B824" t="s">
        <v>2904</v>
      </c>
      <c r="C824" s="10" t="s">
        <v>2905</v>
      </c>
      <c r="D824" t="s">
        <v>2906</v>
      </c>
      <c r="E824" t="s">
        <v>3139</v>
      </c>
      <c r="F824" s="33" t="s">
        <v>2878</v>
      </c>
      <c r="I824" s="12" t="s">
        <v>887</v>
      </c>
      <c r="J824" s="12" t="s">
        <v>878</v>
      </c>
      <c r="K824" t="str">
        <f>VLOOKUP(Table326[[#This Row],[attribute_name EN2]],'Tradução Atributos'!$A$1:$B$67,2,0)</f>
        <v>Pressão - Linha Principal de Óleo Lubrificante dos Mancais (2)</v>
      </c>
      <c r="L824" t="s">
        <v>2928</v>
      </c>
      <c r="M824" s="12" t="s">
        <v>2934</v>
      </c>
      <c r="N824" t="s">
        <v>750</v>
      </c>
      <c r="O824" s="189" t="s">
        <v>3009</v>
      </c>
      <c r="P824" t="str">
        <f>_xlfn.CONCAT(Table326[[#This Row],[Equipamento]],Table326[[#This Row],[attribute_name]])</f>
        <v>FRADE-CAE-2350 (HP Compressor Trem 2)Pressão - Linha Principal de Óleo Lubrificante dos Mancais (2)|Pre-alarm Hi</v>
      </c>
      <c r="Q824" s="10"/>
      <c r="R824" t="s">
        <v>2976</v>
      </c>
      <c r="S824">
        <v>1</v>
      </c>
      <c r="T824" s="33" t="s">
        <v>736</v>
      </c>
      <c r="U824" s="10"/>
      <c r="V824" t="str">
        <f t="shared" si="12"/>
        <v>subattribute</v>
      </c>
      <c r="W824" t="str">
        <f>TRIM(INDEX(_xlfn.TEXTSPLIT(Table326[[#This Row],[attribute_name PT (rascunho)]],"|"), 1,1))</f>
        <v>Pressão - Linha Principal de Óleo Lubrificante dos Mancais (2)</v>
      </c>
      <c r="X824" t="str">
        <f>IFERROR(TRIM(INDEX(_xlfn.TEXTSPLIT(Table326[[#This Row],[attribute_name]],"|"), 1,2)), "")</f>
        <v>Pre-alarm Hi</v>
      </c>
      <c r="Y824" t="b" cm="1">
        <f t="array" ref="Y824">IF(ISERROR(IF(Table326[[#This Row],[type]]="subattribute", VLOOKUP(Table326[[#This Row],[Template]]&amp;Table326[[#This Row],[parent_attribute]],_xlfn._xlws.FILTER(Table326[[#All],[concat]], Table326[[#All],[type]]="attribute"),1, FALSE), TRUE)), FALSE, TRUE)</f>
        <v>1</v>
      </c>
    </row>
    <row r="825" spans="1:25" ht="14.4" hidden="1" customHeight="1">
      <c r="A825" t="str">
        <f>Table326[[#This Row],[Template]]&amp;Table326[[#This Row],[parent_attribute]]</f>
        <v>Compressor Centrífugo BásicoPressão - Linha Principal de Óleo Lubrificante dos Mancais (2)</v>
      </c>
      <c r="B825" t="s">
        <v>2904</v>
      </c>
      <c r="C825" s="10" t="s">
        <v>2905</v>
      </c>
      <c r="D825" t="s">
        <v>2906</v>
      </c>
      <c r="E825" t="s">
        <v>3139</v>
      </c>
      <c r="F825" s="33" t="s">
        <v>2878</v>
      </c>
      <c r="I825" s="12" t="s">
        <v>889</v>
      </c>
      <c r="J825" s="12" t="s">
        <v>878</v>
      </c>
      <c r="K825" t="str">
        <f>VLOOKUP(Table326[[#This Row],[attribute_name EN2]],'Tradução Atributos'!$A$1:$B$67,2,0)</f>
        <v>Pressão - Linha Principal de Óleo Lubrificante dos Mancais (2)</v>
      </c>
      <c r="L825" t="s">
        <v>2928</v>
      </c>
      <c r="M825" s="12" t="s">
        <v>2936</v>
      </c>
      <c r="N825" t="s">
        <v>3010</v>
      </c>
      <c r="O825" t="s">
        <v>3011</v>
      </c>
      <c r="P825" t="str">
        <f>_xlfn.CONCAT(Table326[[#This Row],[Equipamento]],Table326[[#This Row],[attribute_name]])</f>
        <v>FRADE-CAE-2350 (HP Compressor Trem 2)Pressão - Linha Principal de Óleo Lubrificante dos Mancais (2)|Pre-alarm Lo</v>
      </c>
      <c r="Q825" s="186">
        <v>140</v>
      </c>
      <c r="R825" t="s">
        <v>2976</v>
      </c>
      <c r="S825">
        <v>1</v>
      </c>
      <c r="T825" s="33" t="s">
        <v>736</v>
      </c>
      <c r="U825" s="10"/>
      <c r="V825" t="str">
        <f t="shared" si="12"/>
        <v>subattribute</v>
      </c>
      <c r="W825" t="str">
        <f>TRIM(INDEX(_xlfn.TEXTSPLIT(Table326[[#This Row],[attribute_name PT (rascunho)]],"|"), 1,1))</f>
        <v>Pressão - Linha Principal de Óleo Lubrificante dos Mancais (2)</v>
      </c>
      <c r="X825" t="str">
        <f>IFERROR(TRIM(INDEX(_xlfn.TEXTSPLIT(Table326[[#This Row],[attribute_name]],"|"), 1,2)), "")</f>
        <v>Pre-alarm Lo</v>
      </c>
      <c r="Y825" t="b" cm="1">
        <f t="array" ref="Y825">IF(ISERROR(IF(Table326[[#This Row],[type]]="subattribute", VLOOKUP(Table326[[#This Row],[Template]]&amp;Table326[[#This Row],[parent_attribute]],_xlfn._xlws.FILTER(Table326[[#All],[concat]], Table326[[#All],[type]]="attribute"),1, FALSE), TRUE)), FALSE, TRUE)</f>
        <v>1</v>
      </c>
    </row>
    <row r="826" spans="1:25" ht="14.4" hidden="1" customHeight="1">
      <c r="A826" t="str">
        <f>Table326[[#This Row],[Template]]&amp;Table326[[#This Row],[parent_attribute]]</f>
        <v>Compressor Centrífugo BásicoPressão - Sucção</v>
      </c>
      <c r="B826" t="s">
        <v>2904</v>
      </c>
      <c r="C826" s="10" t="s">
        <v>2905</v>
      </c>
      <c r="D826" t="s">
        <v>2906</v>
      </c>
      <c r="E826" t="s">
        <v>3139</v>
      </c>
      <c r="F826" s="33" t="s">
        <v>2878</v>
      </c>
      <c r="I826" s="10" t="s">
        <v>915</v>
      </c>
      <c r="N826" t="s">
        <v>3166</v>
      </c>
      <c r="O826" s="10" t="s">
        <v>3166</v>
      </c>
      <c r="P826" t="str">
        <f>_xlfn.CONCAT(Table326[[#This Row],[Equipamento]],Table326[[#This Row],[attribute_name]])</f>
        <v>FRADE-CAE-2350 (HP Compressor Trem 2)Pressão - Sucção</v>
      </c>
      <c r="Q826" s="10" t="s">
        <v>3303</v>
      </c>
      <c r="R826" t="s">
        <v>194</v>
      </c>
      <c r="S826">
        <v>1</v>
      </c>
      <c r="T826" s="33" t="s">
        <v>530</v>
      </c>
      <c r="U826" s="10" t="s">
        <v>531</v>
      </c>
      <c r="V826" t="str">
        <f t="shared" si="12"/>
        <v>attribute</v>
      </c>
      <c r="W826" t="str">
        <f>TRIM(INDEX(_xlfn.TEXTSPLIT(Table326[[#This Row],[attribute_name PT (rascunho)]],"|"), 1,1))</f>
        <v>Pressão - Sucção</v>
      </c>
      <c r="X826" t="str">
        <f>IFERROR(TRIM(INDEX(_xlfn.TEXTSPLIT(Table326[[#This Row],[attribute_name]],"|"), 1,2)), "")</f>
        <v/>
      </c>
      <c r="Y826" t="b" cm="1">
        <f t="array" ref="Y826">IF(ISERROR(IF(Table326[[#This Row],[type]]="subattribute", VLOOKUP(Table326[[#This Row],[Template]]&amp;Table326[[#This Row],[parent_attribute]],_xlfn._xlws.FILTER(Table326[[#All],[concat]], Table326[[#All],[type]]="attribute"),1, FALSE), TRUE)), FALSE, TRUE)</f>
        <v>1</v>
      </c>
    </row>
    <row r="827" spans="1:25" ht="14.4" hidden="1" customHeight="1">
      <c r="A827" t="str">
        <f>Table326[[#This Row],[Template]]&amp;Table326[[#This Row],[parent_attribute]]</f>
        <v>Compressor Centrífugo BásicoPressão - Sucção</v>
      </c>
      <c r="B827" t="s">
        <v>2904</v>
      </c>
      <c r="C827" s="10" t="s">
        <v>2905</v>
      </c>
      <c r="D827" t="s">
        <v>2906</v>
      </c>
      <c r="E827" t="s">
        <v>3139</v>
      </c>
      <c r="F827" s="33" t="s">
        <v>2878</v>
      </c>
      <c r="I827" s="79" t="s">
        <v>917</v>
      </c>
      <c r="N827" t="s">
        <v>3168</v>
      </c>
      <c r="O827" s="10" t="s">
        <v>3168</v>
      </c>
      <c r="P827" t="str">
        <f>_xlfn.CONCAT(Table326[[#This Row],[Equipamento]],Table326[[#This Row],[attribute_name]])</f>
        <v>FRADE-CAE-2350 (HP Compressor Trem 2)Pressão - Sucção|Hi</v>
      </c>
      <c r="Q827" s="10"/>
      <c r="R827" t="s">
        <v>194</v>
      </c>
      <c r="S827">
        <v>1</v>
      </c>
      <c r="T827" s="33" t="s">
        <v>530</v>
      </c>
      <c r="U827" s="10" t="s">
        <v>531</v>
      </c>
      <c r="V827" t="str">
        <f t="shared" si="12"/>
        <v>subattribute</v>
      </c>
      <c r="W827" t="str">
        <f>TRIM(INDEX(_xlfn.TEXTSPLIT(Table326[[#This Row],[attribute_name PT (rascunho)]],"|"), 1,1))</f>
        <v>Pressão - Sucção</v>
      </c>
      <c r="X827" t="str">
        <f>IFERROR(TRIM(INDEX(_xlfn.TEXTSPLIT(Table326[[#This Row],[attribute_name]],"|"), 1,2)), "")</f>
        <v>Hi</v>
      </c>
      <c r="Y827" t="b" cm="1">
        <f t="array" ref="Y827">IF(ISERROR(IF(Table326[[#This Row],[type]]="subattribute", VLOOKUP(Table326[[#This Row],[Template]]&amp;Table326[[#This Row],[parent_attribute]],_xlfn._xlws.FILTER(Table326[[#All],[concat]], Table326[[#All],[type]]="attribute"),1, FALSE), TRUE)), FALSE, TRUE)</f>
        <v>1</v>
      </c>
    </row>
    <row r="828" spans="1:25" ht="14.4" hidden="1" customHeight="1">
      <c r="A828" t="str">
        <f>Table326[[#This Row],[Template]]&amp;Table326[[#This Row],[parent_attribute]]</f>
        <v>Compressor Centrífugo BásicoPressão - Sucção</v>
      </c>
      <c r="B828" t="s">
        <v>2904</v>
      </c>
      <c r="C828" s="10" t="s">
        <v>2905</v>
      </c>
      <c r="D828" t="s">
        <v>2906</v>
      </c>
      <c r="E828" t="s">
        <v>3139</v>
      </c>
      <c r="F828" s="33" t="s">
        <v>2878</v>
      </c>
      <c r="I828" s="10" t="s">
        <v>920</v>
      </c>
      <c r="N828" t="s">
        <v>3169</v>
      </c>
      <c r="O828" s="10" t="s">
        <v>3169</v>
      </c>
      <c r="P828" t="str">
        <f>_xlfn.CONCAT(Table326[[#This Row],[Equipamento]],Table326[[#This Row],[attribute_name]])</f>
        <v>FRADE-CAE-2350 (HP Compressor Trem 2)Pressão - Sucção|HiHi</v>
      </c>
      <c r="Q828" s="10"/>
      <c r="R828" t="s">
        <v>194</v>
      </c>
      <c r="S828">
        <v>1</v>
      </c>
      <c r="T828" s="33" t="s">
        <v>530</v>
      </c>
      <c r="U828" s="10" t="s">
        <v>531</v>
      </c>
      <c r="V828" t="str">
        <f t="shared" si="12"/>
        <v>subattribute</v>
      </c>
      <c r="W828" t="str">
        <f>TRIM(INDEX(_xlfn.TEXTSPLIT(Table326[[#This Row],[attribute_name PT (rascunho)]],"|"), 1,1))</f>
        <v>Pressão - Sucção</v>
      </c>
      <c r="X828" t="str">
        <f>IFERROR(TRIM(INDEX(_xlfn.TEXTSPLIT(Table326[[#This Row],[attribute_name]],"|"), 1,2)), "")</f>
        <v>HiHi</v>
      </c>
      <c r="Y828" t="b" cm="1">
        <f t="array" ref="Y828">IF(ISERROR(IF(Table326[[#This Row],[type]]="subattribute", VLOOKUP(Table326[[#This Row],[Template]]&amp;Table326[[#This Row],[parent_attribute]],_xlfn._xlws.FILTER(Table326[[#All],[concat]], Table326[[#All],[type]]="attribute"),1, FALSE), TRUE)), FALSE, TRUE)</f>
        <v>1</v>
      </c>
    </row>
    <row r="829" spans="1:25" ht="14.4" hidden="1" customHeight="1">
      <c r="A829" t="str">
        <f>Table326[[#This Row],[Template]]&amp;Table326[[#This Row],[parent_attribute]]</f>
        <v>Compressor Centrífugo BásicoPressão - Sucção</v>
      </c>
      <c r="B829" t="s">
        <v>2904</v>
      </c>
      <c r="C829" s="10" t="s">
        <v>2905</v>
      </c>
      <c r="D829" t="s">
        <v>2906</v>
      </c>
      <c r="E829" t="s">
        <v>3139</v>
      </c>
      <c r="F829" s="33" t="s">
        <v>2878</v>
      </c>
      <c r="I829" s="79" t="s">
        <v>922</v>
      </c>
      <c r="N829" t="s">
        <v>3170</v>
      </c>
      <c r="O829" s="10" t="s">
        <v>3170</v>
      </c>
      <c r="P829" t="str">
        <f>_xlfn.CONCAT(Table326[[#This Row],[Equipamento]],Table326[[#This Row],[attribute_name]])</f>
        <v>FRADE-CAE-2350 (HP Compressor Trem 2)Pressão - Sucção|Lo</v>
      </c>
      <c r="Q829" s="10"/>
      <c r="R829" t="s">
        <v>194</v>
      </c>
      <c r="S829">
        <v>1</v>
      </c>
      <c r="T829" s="33" t="s">
        <v>530</v>
      </c>
      <c r="U829" s="10" t="s">
        <v>531</v>
      </c>
      <c r="V829" t="str">
        <f t="shared" si="12"/>
        <v>subattribute</v>
      </c>
      <c r="W829" t="str">
        <f>TRIM(INDEX(_xlfn.TEXTSPLIT(Table326[[#This Row],[attribute_name PT (rascunho)]],"|"), 1,1))</f>
        <v>Pressão - Sucção</v>
      </c>
      <c r="X829" t="str">
        <f>IFERROR(TRIM(INDEX(_xlfn.TEXTSPLIT(Table326[[#This Row],[attribute_name]],"|"), 1,2)), "")</f>
        <v>Lo</v>
      </c>
      <c r="Y829" t="b" cm="1">
        <f t="array" ref="Y829">IF(ISERROR(IF(Table326[[#This Row],[type]]="subattribute", VLOOKUP(Table326[[#This Row],[Template]]&amp;Table326[[#This Row],[parent_attribute]],_xlfn._xlws.FILTER(Table326[[#All],[concat]], Table326[[#All],[type]]="attribute"),1, FALSE), TRUE)), FALSE, TRUE)</f>
        <v>1</v>
      </c>
    </row>
    <row r="830" spans="1:25" ht="14.4" hidden="1" customHeight="1">
      <c r="A830" t="str">
        <f>Table326[[#This Row],[Template]]&amp;Table326[[#This Row],[parent_attribute]]</f>
        <v>Compressor Centrífugo BásicoPressão - Sucção</v>
      </c>
      <c r="B830" t="s">
        <v>2904</v>
      </c>
      <c r="C830" s="10" t="s">
        <v>2905</v>
      </c>
      <c r="D830" t="s">
        <v>2906</v>
      </c>
      <c r="E830" t="s">
        <v>3139</v>
      </c>
      <c r="F830" s="33" t="s">
        <v>2878</v>
      </c>
      <c r="I830" s="10" t="s">
        <v>924</v>
      </c>
      <c r="N830" t="s">
        <v>3171</v>
      </c>
      <c r="O830" s="10" t="s">
        <v>3171</v>
      </c>
      <c r="P830" t="str">
        <f>_xlfn.CONCAT(Table326[[#This Row],[Equipamento]],Table326[[#This Row],[attribute_name]])</f>
        <v>FRADE-CAE-2350 (HP Compressor Trem 2)Pressão - Sucção|LoLo</v>
      </c>
      <c r="Q830" s="10"/>
      <c r="R830" t="s">
        <v>194</v>
      </c>
      <c r="S830">
        <v>1</v>
      </c>
      <c r="T830" s="33" t="s">
        <v>530</v>
      </c>
      <c r="U830" s="10" t="s">
        <v>531</v>
      </c>
      <c r="V830" t="str">
        <f t="shared" si="12"/>
        <v>subattribute</v>
      </c>
      <c r="W830" t="str">
        <f>TRIM(INDEX(_xlfn.TEXTSPLIT(Table326[[#This Row],[attribute_name PT (rascunho)]],"|"), 1,1))</f>
        <v>Pressão - Sucção</v>
      </c>
      <c r="X830" t="str">
        <f>IFERROR(TRIM(INDEX(_xlfn.TEXTSPLIT(Table326[[#This Row],[attribute_name]],"|"), 1,2)), "")</f>
        <v>LoLo</v>
      </c>
      <c r="Y830" t="b" cm="1">
        <f t="array" ref="Y830">IF(ISERROR(IF(Table326[[#This Row],[type]]="subattribute", VLOOKUP(Table326[[#This Row],[Template]]&amp;Table326[[#This Row],[parent_attribute]],_xlfn._xlws.FILTER(Table326[[#All],[concat]], Table326[[#All],[type]]="attribute"),1, FALSE), TRUE)), FALSE, TRUE)</f>
        <v>1</v>
      </c>
    </row>
    <row r="831" spans="1:25" ht="14.4" hidden="1" customHeight="1">
      <c r="A831" t="str">
        <f>Table326[[#This Row],[Template]]&amp;Table326[[#This Row],[parent_attribute]]</f>
        <v>Compressor Centrífugo BásicoRotação - Eixo de Alta Velocidade</v>
      </c>
      <c r="B831" t="s">
        <v>2904</v>
      </c>
      <c r="C831" s="10" t="s">
        <v>2905</v>
      </c>
      <c r="D831" t="s">
        <v>2906</v>
      </c>
      <c r="E831" t="s">
        <v>3139</v>
      </c>
      <c r="F831" s="33" t="s">
        <v>2878</v>
      </c>
      <c r="I831" s="10" t="s">
        <v>1414</v>
      </c>
      <c r="N831" t="s">
        <v>3034</v>
      </c>
      <c r="O831" t="s">
        <v>3034</v>
      </c>
      <c r="P831" t="str">
        <f>_xlfn.CONCAT(Table326[[#This Row],[Equipamento]],Table326[[#This Row],[attribute_name]])</f>
        <v>FRADE-CAE-2350 (HP Compressor Trem 2)Rotação - Eixo de Alta Velocidade</v>
      </c>
      <c r="Q831" s="78" t="s">
        <v>2378</v>
      </c>
      <c r="R831" t="s">
        <v>622</v>
      </c>
      <c r="S831">
        <v>1</v>
      </c>
      <c r="T831" s="33" t="s">
        <v>3035</v>
      </c>
      <c r="U831" s="10" t="s">
        <v>475</v>
      </c>
      <c r="V831" t="str">
        <f t="shared" si="12"/>
        <v>attribute</v>
      </c>
      <c r="W831" t="str">
        <f>TRIM(INDEX(_xlfn.TEXTSPLIT(Table326[[#This Row],[attribute_name PT (rascunho)]],"|"), 1,1))</f>
        <v>Rotação - Eixo de Alta Velocidade</v>
      </c>
      <c r="X831" t="str">
        <f>IFERROR(TRIM(INDEX(_xlfn.TEXTSPLIT(Table326[[#This Row],[attribute_name]],"|"), 1,2)), "")</f>
        <v/>
      </c>
      <c r="Y831" t="b" cm="1">
        <f t="array" ref="Y831">IF(ISERROR(IF(Table326[[#This Row],[type]]="subattribute", VLOOKUP(Table326[[#This Row],[Template]]&amp;Table326[[#This Row],[parent_attribute]],_xlfn._xlws.FILTER(Table326[[#All],[concat]], Table326[[#All],[type]]="attribute"),1, FALSE), TRUE)), FALSE, TRUE)</f>
        <v>1</v>
      </c>
    </row>
    <row r="832" spans="1:25" ht="14.4" hidden="1" customHeight="1">
      <c r="A832" t="str">
        <f>Table326[[#This Row],[Template]]&amp;Table326[[#This Row],[parent_attribute]]</f>
        <v>Compressor Centrífugo BásicoRotação - Eixo de Baixa Velocidade</v>
      </c>
      <c r="B832" t="s">
        <v>2904</v>
      </c>
      <c r="C832" s="10" t="s">
        <v>2905</v>
      </c>
      <c r="D832" t="s">
        <v>2906</v>
      </c>
      <c r="E832" t="s">
        <v>3139</v>
      </c>
      <c r="F832" s="33" t="s">
        <v>2878</v>
      </c>
      <c r="I832" s="10" t="s">
        <v>1417</v>
      </c>
      <c r="N832" t="s">
        <v>3036</v>
      </c>
      <c r="O832" t="s">
        <v>3036</v>
      </c>
      <c r="P832" t="str">
        <f>_xlfn.CONCAT(Table326[[#This Row],[Equipamento]],Table326[[#This Row],[attribute_name]])</f>
        <v>FRADE-CAE-2350 (HP Compressor Trem 2)Rotação - Eixo de Baixa Velocidade</v>
      </c>
      <c r="Q832" s="78" t="s">
        <v>2380</v>
      </c>
      <c r="R832" t="s">
        <v>622</v>
      </c>
      <c r="S832">
        <v>1</v>
      </c>
      <c r="T832" s="33" t="s">
        <v>3035</v>
      </c>
      <c r="U832" s="10" t="s">
        <v>475</v>
      </c>
      <c r="V832" t="str">
        <f t="shared" si="12"/>
        <v>attribute</v>
      </c>
      <c r="W832" t="str">
        <f>TRIM(INDEX(_xlfn.TEXTSPLIT(Table326[[#This Row],[attribute_name PT (rascunho)]],"|"), 1,1))</f>
        <v>Rotação - Eixo de Baixa Velocidade</v>
      </c>
      <c r="X832" t="str">
        <f>IFERROR(TRIM(INDEX(_xlfn.TEXTSPLIT(Table326[[#This Row],[attribute_name]],"|"), 1,2)), "")</f>
        <v/>
      </c>
      <c r="Y832" t="b" cm="1">
        <f t="array" ref="Y832">IF(ISERROR(IF(Table326[[#This Row],[type]]="subattribute", VLOOKUP(Table326[[#This Row],[Template]]&amp;Table326[[#This Row],[parent_attribute]],_xlfn._xlws.FILTER(Table326[[#All],[concat]], Table326[[#All],[type]]="attribute"),1, FALSE), TRUE)), FALSE, TRUE)</f>
        <v>1</v>
      </c>
    </row>
    <row r="833" spans="1:25" ht="14.4" hidden="1" customHeight="1">
      <c r="A833" t="str">
        <f>Table326[[#This Row],[Template]]&amp;Table326[[#This Row],[parent_attribute]]</f>
        <v>Compressor Centrífugo BásicoTemperatura - Descarga</v>
      </c>
      <c r="B833" t="s">
        <v>2904</v>
      </c>
      <c r="C833" s="10" t="s">
        <v>2905</v>
      </c>
      <c r="D833" t="s">
        <v>2906</v>
      </c>
      <c r="E833" t="s">
        <v>3139</v>
      </c>
      <c r="F833" s="33" t="s">
        <v>2878</v>
      </c>
      <c r="I833" s="10" t="s">
        <v>943</v>
      </c>
      <c r="N833" t="s">
        <v>3172</v>
      </c>
      <c r="O833" s="10" t="s">
        <v>3172</v>
      </c>
      <c r="P833" t="str">
        <f>_xlfn.CONCAT(Table326[[#This Row],[Equipamento]],Table326[[#This Row],[attribute_name]])</f>
        <v>FRADE-CAE-2350 (HP Compressor Trem 2)Temperatura - Descarga</v>
      </c>
      <c r="Q833" s="10" t="s">
        <v>3304</v>
      </c>
      <c r="R833" t="s">
        <v>49</v>
      </c>
      <c r="S833">
        <v>1</v>
      </c>
      <c r="T833" s="33" t="s">
        <v>530</v>
      </c>
      <c r="U833" s="10" t="s">
        <v>531</v>
      </c>
      <c r="V833" t="str">
        <f t="shared" si="12"/>
        <v>attribute</v>
      </c>
      <c r="W833" t="str">
        <f>TRIM(INDEX(_xlfn.TEXTSPLIT(Table326[[#This Row],[attribute_name PT (rascunho)]],"|"), 1,1))</f>
        <v>Temperatura - Descarga</v>
      </c>
      <c r="X833" t="str">
        <f>IFERROR(TRIM(INDEX(_xlfn.TEXTSPLIT(Table326[[#This Row],[attribute_name]],"|"), 1,2)), "")</f>
        <v/>
      </c>
      <c r="Y833" t="b" cm="1">
        <f t="array" ref="Y833">IF(ISERROR(IF(Table326[[#This Row],[type]]="subattribute", VLOOKUP(Table326[[#This Row],[Template]]&amp;Table326[[#This Row],[parent_attribute]],_xlfn._xlws.FILTER(Table326[[#All],[concat]], Table326[[#All],[type]]="attribute"),1, FALSE), TRUE)), FALSE, TRUE)</f>
        <v>1</v>
      </c>
    </row>
    <row r="834" spans="1:25" ht="14.4" hidden="1" customHeight="1">
      <c r="A834" t="e">
        <f>Table326[[#This Row],[Template]]&amp;Table326[[#This Row],[parent_attribute]]</f>
        <v>#VALUE!</v>
      </c>
      <c r="B834" t="s">
        <v>2904</v>
      </c>
      <c r="C834" s="10" t="s">
        <v>2905</v>
      </c>
      <c r="D834" t="s">
        <v>2906</v>
      </c>
      <c r="E834" t="s">
        <v>3139</v>
      </c>
      <c r="F834" s="33" t="s">
        <v>2878</v>
      </c>
      <c r="I834" s="12" t="s">
        <v>955</v>
      </c>
      <c r="J834" s="12" t="s">
        <v>753</v>
      </c>
      <c r="M834" s="12"/>
      <c r="O834" t="s">
        <v>3042</v>
      </c>
      <c r="P834" t="s">
        <v>3305</v>
      </c>
      <c r="Q834" s="10" t="s">
        <v>3306</v>
      </c>
      <c r="R834" t="s">
        <v>753</v>
      </c>
      <c r="S834">
        <v>1</v>
      </c>
      <c r="T834" s="33" t="s">
        <v>461</v>
      </c>
      <c r="U834" s="10" t="s">
        <v>462</v>
      </c>
      <c r="V834" t="s">
        <v>3307</v>
      </c>
      <c r="W834" t="e">
        <v>#VALUE!</v>
      </c>
      <c r="X834" t="s">
        <v>393</v>
      </c>
      <c r="Y834" t="b">
        <v>1</v>
      </c>
    </row>
    <row r="835" spans="1:25" ht="14.4" hidden="1" customHeight="1">
      <c r="A835" t="e">
        <f>Table326[[#This Row],[Template]]&amp;Table326[[#This Row],[parent_attribute]]</f>
        <v>#VALUE!</v>
      </c>
      <c r="B835" t="s">
        <v>2904</v>
      </c>
      <c r="C835" s="10" t="s">
        <v>2905</v>
      </c>
      <c r="D835" t="s">
        <v>2906</v>
      </c>
      <c r="E835" t="s">
        <v>3139</v>
      </c>
      <c r="F835" s="33" t="s">
        <v>2878</v>
      </c>
      <c r="I835" s="12" t="s">
        <v>958</v>
      </c>
      <c r="J835" s="12" t="s">
        <v>753</v>
      </c>
      <c r="L835">
        <v>1</v>
      </c>
      <c r="M835" s="12" t="s">
        <v>736</v>
      </c>
      <c r="O835" t="s">
        <v>3044</v>
      </c>
      <c r="P835" t="s">
        <v>3111</v>
      </c>
      <c r="Q835" s="10">
        <v>55</v>
      </c>
      <c r="R835" t="s">
        <v>753</v>
      </c>
      <c r="S835">
        <v>1</v>
      </c>
      <c r="T835" s="33"/>
      <c r="U835" s="10"/>
      <c r="V835" t="s">
        <v>3307</v>
      </c>
      <c r="W835" t="e">
        <v>#VALUE!</v>
      </c>
      <c r="X835" t="s">
        <v>2929</v>
      </c>
      <c r="Y835" t="b">
        <v>1</v>
      </c>
    </row>
    <row r="836" spans="1:25" ht="14.4" hidden="1" customHeight="1">
      <c r="A836" t="e">
        <f>Table326[[#This Row],[Template]]&amp;Table326[[#This Row],[parent_attribute]]</f>
        <v>#VALUE!</v>
      </c>
      <c r="B836" t="s">
        <v>2904</v>
      </c>
      <c r="C836" s="10" t="s">
        <v>2905</v>
      </c>
      <c r="D836" t="s">
        <v>2906</v>
      </c>
      <c r="E836" t="s">
        <v>3139</v>
      </c>
      <c r="F836" s="33" t="s">
        <v>2878</v>
      </c>
      <c r="I836" s="12" t="s">
        <v>961</v>
      </c>
      <c r="J836" s="12"/>
      <c r="M836" s="12"/>
      <c r="O836" t="s">
        <v>3045</v>
      </c>
      <c r="P836" t="s">
        <v>3308</v>
      </c>
      <c r="Q836" s="10"/>
      <c r="S836">
        <v>1</v>
      </c>
      <c r="T836" s="33"/>
      <c r="U836" s="10"/>
      <c r="V836" t="s">
        <v>3307</v>
      </c>
      <c r="W836" t="e">
        <v>#VALUE!</v>
      </c>
      <c r="X836" t="s">
        <v>2930</v>
      </c>
      <c r="Y836" t="b">
        <v>1</v>
      </c>
    </row>
    <row r="837" spans="1:25" ht="14.4" hidden="1" customHeight="1">
      <c r="A837" t="e">
        <f>Table326[[#This Row],[Template]]&amp;Table326[[#This Row],[parent_attribute]]</f>
        <v>#VALUE!</v>
      </c>
      <c r="B837" t="s">
        <v>2904</v>
      </c>
      <c r="C837" s="10" t="s">
        <v>2905</v>
      </c>
      <c r="D837" t="s">
        <v>2906</v>
      </c>
      <c r="E837" t="s">
        <v>3139</v>
      </c>
      <c r="F837" s="33" t="s">
        <v>2878</v>
      </c>
      <c r="I837" s="12" t="s">
        <v>964</v>
      </c>
      <c r="J837" s="12"/>
      <c r="M837" s="12"/>
      <c r="O837" t="s">
        <v>3046</v>
      </c>
      <c r="P837" t="s">
        <v>3309</v>
      </c>
      <c r="Q837" s="10">
        <v>30</v>
      </c>
      <c r="R837" t="s">
        <v>753</v>
      </c>
      <c r="S837">
        <v>1</v>
      </c>
      <c r="T837" s="33"/>
      <c r="U837" s="10"/>
      <c r="V837" t="s">
        <v>3307</v>
      </c>
      <c r="W837" t="e">
        <v>#VALUE!</v>
      </c>
      <c r="X837" t="s">
        <v>2931</v>
      </c>
      <c r="Y837" t="b">
        <v>1</v>
      </c>
    </row>
    <row r="838" spans="1:25" ht="14.4" hidden="1" customHeight="1">
      <c r="A838" t="e">
        <f>Table326[[#This Row],[Template]]&amp;Table326[[#This Row],[parent_attribute]]</f>
        <v>#VALUE!</v>
      </c>
      <c r="B838" t="s">
        <v>2904</v>
      </c>
      <c r="C838" s="10" t="s">
        <v>2905</v>
      </c>
      <c r="D838" t="s">
        <v>2906</v>
      </c>
      <c r="E838" t="s">
        <v>3139</v>
      </c>
      <c r="F838" s="33" t="s">
        <v>2878</v>
      </c>
      <c r="I838" s="12" t="s">
        <v>967</v>
      </c>
      <c r="J838" s="12"/>
      <c r="M838" s="12"/>
      <c r="O838" t="s">
        <v>3047</v>
      </c>
      <c r="P838" t="s">
        <v>3310</v>
      </c>
      <c r="Q838" s="10"/>
      <c r="S838">
        <v>1</v>
      </c>
      <c r="T838" s="33"/>
      <c r="U838" s="10"/>
      <c r="V838" t="s">
        <v>3307</v>
      </c>
      <c r="W838" t="e">
        <v>#VALUE!</v>
      </c>
      <c r="X838" t="s">
        <v>2932</v>
      </c>
      <c r="Y838" t="b">
        <v>1</v>
      </c>
    </row>
    <row r="839" spans="1:25" ht="14.4" hidden="1" customHeight="1">
      <c r="A839" t="e">
        <f>Table326[[#This Row],[Template]]&amp;Table326[[#This Row],[parent_attribute]]</f>
        <v>#VALUE!</v>
      </c>
      <c r="B839" t="s">
        <v>2904</v>
      </c>
      <c r="C839" s="10" t="s">
        <v>2905</v>
      </c>
      <c r="D839" t="s">
        <v>2906</v>
      </c>
      <c r="E839" t="s">
        <v>3139</v>
      </c>
      <c r="F839" s="33" t="s">
        <v>2878</v>
      </c>
      <c r="I839" s="12" t="s">
        <v>970</v>
      </c>
      <c r="J839" s="12"/>
      <c r="M839" s="12"/>
      <c r="O839" t="s">
        <v>3049</v>
      </c>
      <c r="P839" t="s">
        <v>3311</v>
      </c>
      <c r="Q839" s="10">
        <v>50</v>
      </c>
      <c r="R839" t="s">
        <v>753</v>
      </c>
      <c r="S839">
        <v>1</v>
      </c>
      <c r="T839" s="33"/>
      <c r="U839" s="10"/>
      <c r="V839" t="s">
        <v>3307</v>
      </c>
      <c r="W839" t="e">
        <v>#VALUE!</v>
      </c>
      <c r="X839" t="s">
        <v>3312</v>
      </c>
      <c r="Y839" t="b">
        <v>1</v>
      </c>
    </row>
    <row r="840" spans="1:25" ht="14.4" hidden="1" customHeight="1">
      <c r="A840" t="e">
        <f>Table326[[#This Row],[Template]]&amp;Table326[[#This Row],[parent_attribute]]</f>
        <v>#VALUE!</v>
      </c>
      <c r="B840" t="s">
        <v>2904</v>
      </c>
      <c r="C840" s="10" t="s">
        <v>2905</v>
      </c>
      <c r="D840" t="s">
        <v>2906</v>
      </c>
      <c r="E840" t="s">
        <v>3139</v>
      </c>
      <c r="F840" s="33" t="s">
        <v>2878</v>
      </c>
      <c r="I840" s="12" t="s">
        <v>973</v>
      </c>
      <c r="J840" s="12"/>
      <c r="M840" s="12"/>
      <c r="O840" t="s">
        <v>3051</v>
      </c>
      <c r="P840" t="s">
        <v>3313</v>
      </c>
      <c r="Q840" s="10">
        <v>35</v>
      </c>
      <c r="R840" t="s">
        <v>753</v>
      </c>
      <c r="S840">
        <v>1</v>
      </c>
      <c r="T840" s="33"/>
      <c r="U840" s="10"/>
      <c r="V840" t="s">
        <v>3307</v>
      </c>
      <c r="W840" t="e">
        <v>#VALUE!</v>
      </c>
      <c r="X840" t="s">
        <v>3314</v>
      </c>
      <c r="Y840" t="b">
        <v>1</v>
      </c>
    </row>
    <row r="841" spans="1:25" ht="14.4" hidden="1" customHeight="1">
      <c r="A841" t="str">
        <f>Table326[[#This Row],[Template]]&amp;Table326[[#This Row],[parent_attribute]]</f>
        <v>Compressor Centrífugo BásicoTemperatura - Mancal Axial da Engrenagem Lado Externo (1)</v>
      </c>
      <c r="B841" t="s">
        <v>2904</v>
      </c>
      <c r="C841" s="10" t="s">
        <v>2905</v>
      </c>
      <c r="D841" t="s">
        <v>2906</v>
      </c>
      <c r="E841" t="s">
        <v>3139</v>
      </c>
      <c r="F841" s="33" t="s">
        <v>2878</v>
      </c>
      <c r="I841" s="10" t="s">
        <v>1663</v>
      </c>
      <c r="J841" s="10" t="s">
        <v>1663</v>
      </c>
      <c r="K841" t="str">
        <f>VLOOKUP(Table326[[#This Row],[attribute_name EN2]],'Tradução Atributos'!$A$1:$B$67,2,0)</f>
        <v>Temperatura - Mancal Axial da Engrenagem Lado Externo (1)</v>
      </c>
      <c r="M841" s="10"/>
      <c r="N841" t="s">
        <v>3052</v>
      </c>
      <c r="O841" t="s">
        <v>3052</v>
      </c>
      <c r="P841" t="str">
        <f>_xlfn.CONCAT(Table326[[#This Row],[Equipamento]],Table326[[#This Row],[attribute_name]])</f>
        <v>FRADE-CAE-2350 (HP Compressor Trem 2)Temperatura - Mancal Axial da Engrenagem Lado Externo (1)</v>
      </c>
      <c r="Q841" s="10" t="s">
        <v>3315</v>
      </c>
      <c r="R841" t="s">
        <v>49</v>
      </c>
      <c r="S841">
        <v>1</v>
      </c>
      <c r="T841" s="33" t="s">
        <v>474</v>
      </c>
      <c r="U841" s="10" t="s">
        <v>475</v>
      </c>
      <c r="V841" t="str">
        <f t="shared" ref="V841:V904" si="13">IFERROR(IF(FIND("|",N841),"subattribute", "attribute"), "attribute")</f>
        <v>attribute</v>
      </c>
      <c r="W841" t="str">
        <f>TRIM(INDEX(_xlfn.TEXTSPLIT(Table326[[#This Row],[attribute_name PT (rascunho)]],"|"), 1,1))</f>
        <v>Temperatura - Mancal Axial da Engrenagem Lado Externo (1)</v>
      </c>
      <c r="X841" t="str">
        <f>IFERROR(TRIM(INDEX(_xlfn.TEXTSPLIT(Table326[[#This Row],[attribute_name]],"|"), 1,2)), "")</f>
        <v/>
      </c>
      <c r="Y841" t="b" cm="1">
        <f t="array" ref="Y841">IF(ISERROR(IF(Table326[[#This Row],[type]]="subattribute", VLOOKUP(Table326[[#This Row],[Template]]&amp;Table326[[#This Row],[parent_attribute]],_xlfn._xlws.FILTER(Table326[[#All],[concat]], Table326[[#All],[type]]="attribute"),1, FALSE), TRUE)), FALSE, TRUE)</f>
        <v>1</v>
      </c>
    </row>
    <row r="842" spans="1:25" ht="7.5" hidden="1" customHeight="1">
      <c r="A842" t="str">
        <f>Table326[[#This Row],[Template]]&amp;Table326[[#This Row],[parent_attribute]]</f>
        <v>Compressor Centrífugo BásicoTemperatura - Mancal Axial da Engrenagem Lado Externo (1)</v>
      </c>
      <c r="B842" t="s">
        <v>2904</v>
      </c>
      <c r="C842" s="10" t="s">
        <v>2905</v>
      </c>
      <c r="D842" t="s">
        <v>2906</v>
      </c>
      <c r="E842" t="s">
        <v>3139</v>
      </c>
      <c r="F842" s="33" t="s">
        <v>2878</v>
      </c>
      <c r="I842" s="10" t="s">
        <v>1665</v>
      </c>
      <c r="J842" s="10" t="s">
        <v>1663</v>
      </c>
      <c r="K842" t="str">
        <f>VLOOKUP(Table326[[#This Row],[attribute_name EN2]],'Tradução Atributos'!$A$1:$B$67,2,0)</f>
        <v>Temperatura - Mancal Axial da Engrenagem Lado Externo (1)</v>
      </c>
      <c r="L842" t="s">
        <v>2928</v>
      </c>
      <c r="M842" s="10" t="s">
        <v>2929</v>
      </c>
      <c r="N842" t="s">
        <v>1052</v>
      </c>
      <c r="O842" t="s">
        <v>1052</v>
      </c>
      <c r="P842" t="str">
        <f>_xlfn.CONCAT(Table326[[#This Row],[Equipamento]],Table326[[#This Row],[attribute_name]])</f>
        <v>FRADE-CAE-2350 (HP Compressor Trem 2)Temperatura - Mancal Axial da Engrenagem Lado Externo (1)|Hi</v>
      </c>
      <c r="Q842" s="10">
        <v>80</v>
      </c>
      <c r="R842" s="10" t="s">
        <v>49</v>
      </c>
      <c r="S842">
        <v>1</v>
      </c>
      <c r="T842" s="33" t="s">
        <v>736</v>
      </c>
      <c r="U842" s="10"/>
      <c r="V842" t="str">
        <f t="shared" si="13"/>
        <v>subattribute</v>
      </c>
      <c r="W842" t="str">
        <f>TRIM(INDEX(_xlfn.TEXTSPLIT(Table326[[#This Row],[attribute_name PT (rascunho)]],"|"), 1,1))</f>
        <v>Temperatura - Mancal Axial da Engrenagem Lado Externo (1)</v>
      </c>
      <c r="X842" t="str">
        <f>IFERROR(TRIM(INDEX(_xlfn.TEXTSPLIT(Table326[[#This Row],[attribute_name]],"|"), 1,2)), "")</f>
        <v>Hi</v>
      </c>
      <c r="Y842" t="b" cm="1">
        <f t="array" ref="Y842">IF(ISERROR(IF(Table326[[#This Row],[type]]="subattribute", VLOOKUP(Table326[[#This Row],[Template]]&amp;Table326[[#This Row],[parent_attribute]],_xlfn._xlws.FILTER(Table326[[#All],[concat]], Table326[[#All],[type]]="attribute"),1, FALSE), TRUE)), FALSE, TRUE)</f>
        <v>1</v>
      </c>
    </row>
    <row r="843" spans="1:25" ht="9" hidden="1" customHeight="1">
      <c r="A843" t="str">
        <f>Table326[[#This Row],[Template]]&amp;Table326[[#This Row],[parent_attribute]]</f>
        <v>Compressor Centrífugo BásicoTemperatura - Mancal Axial da Engrenagem Lado Externo (1)</v>
      </c>
      <c r="B843" t="s">
        <v>2904</v>
      </c>
      <c r="C843" s="10" t="s">
        <v>2905</v>
      </c>
      <c r="D843" t="s">
        <v>2906</v>
      </c>
      <c r="E843" t="s">
        <v>3139</v>
      </c>
      <c r="F843" s="33" t="s">
        <v>2878</v>
      </c>
      <c r="I843" s="10" t="s">
        <v>1666</v>
      </c>
      <c r="J843" s="10" t="s">
        <v>1663</v>
      </c>
      <c r="K843" t="str">
        <f>VLOOKUP(Table326[[#This Row],[attribute_name EN2]],'Tradução Atributos'!$A$1:$B$67,2,0)</f>
        <v>Temperatura - Mancal Axial da Engrenagem Lado Externo (1)</v>
      </c>
      <c r="L843" t="s">
        <v>2928</v>
      </c>
      <c r="M843" s="10" t="s">
        <v>2930</v>
      </c>
      <c r="N843" t="s">
        <v>1054</v>
      </c>
      <c r="O843" t="s">
        <v>1054</v>
      </c>
      <c r="P843" t="str">
        <f>_xlfn.CONCAT(Table326[[#This Row],[Equipamento]],Table326[[#This Row],[attribute_name]])</f>
        <v>FRADE-CAE-2350 (HP Compressor Trem 2)Temperatura - Mancal Axial da Engrenagem Lado Externo (1)|HiHi</v>
      </c>
      <c r="Q843" s="10">
        <v>85</v>
      </c>
      <c r="R843" s="10" t="s">
        <v>49</v>
      </c>
      <c r="S843">
        <v>1</v>
      </c>
      <c r="T843" s="33" t="s">
        <v>736</v>
      </c>
      <c r="U843" s="10"/>
      <c r="V843" t="str">
        <f t="shared" si="13"/>
        <v>subattribute</v>
      </c>
      <c r="W843" t="str">
        <f>TRIM(INDEX(_xlfn.TEXTSPLIT(Table326[[#This Row],[attribute_name PT (rascunho)]],"|"), 1,1))</f>
        <v>Temperatura - Mancal Axial da Engrenagem Lado Externo (1)</v>
      </c>
      <c r="X843" t="str">
        <f>IFERROR(TRIM(INDEX(_xlfn.TEXTSPLIT(Table326[[#This Row],[attribute_name]],"|"), 1,2)), "")</f>
        <v>HiHi</v>
      </c>
      <c r="Y843" t="b" cm="1">
        <f t="array" ref="Y843">IF(ISERROR(IF(Table326[[#This Row],[type]]="subattribute", VLOOKUP(Table326[[#This Row],[Template]]&amp;Table326[[#This Row],[parent_attribute]],_xlfn._xlws.FILTER(Table326[[#All],[concat]], Table326[[#All],[type]]="attribute"),1, FALSE), TRUE)), FALSE, TRUE)</f>
        <v>1</v>
      </c>
    </row>
    <row r="844" spans="1:25" ht="12" hidden="1" customHeight="1">
      <c r="A844" t="str">
        <f>Table326[[#This Row],[Template]]&amp;Table326[[#This Row],[parent_attribute]]</f>
        <v>Compressor Centrífugo BásicoTemperatura - Mancal Axial da Engrenagem Lado Externo (1)</v>
      </c>
      <c r="B844" t="s">
        <v>2904</v>
      </c>
      <c r="C844" s="10" t="s">
        <v>2905</v>
      </c>
      <c r="D844" t="s">
        <v>2906</v>
      </c>
      <c r="E844" t="s">
        <v>3139</v>
      </c>
      <c r="F844" s="33" t="s">
        <v>2878</v>
      </c>
      <c r="I844" s="10" t="s">
        <v>1667</v>
      </c>
      <c r="J844" s="10" t="s">
        <v>1663</v>
      </c>
      <c r="K844" t="str">
        <f>VLOOKUP(Table326[[#This Row],[attribute_name EN2]],'Tradução Atributos'!$A$1:$B$67,2,0)</f>
        <v>Temperatura - Mancal Axial da Engrenagem Lado Externo (1)</v>
      </c>
      <c r="L844" t="s">
        <v>2928</v>
      </c>
      <c r="M844" s="10" t="s">
        <v>2934</v>
      </c>
      <c r="N844" t="s">
        <v>1056</v>
      </c>
      <c r="O844" t="s">
        <v>3053</v>
      </c>
      <c r="P844" t="str">
        <f>_xlfn.CONCAT(Table326[[#This Row],[Equipamento]],Table326[[#This Row],[attribute_name]])</f>
        <v>FRADE-CAE-2350 (HP Compressor Trem 2)Temperatura - Mancal Axial da Engrenagem Lado Externo (1)|Pre-alarm Hi</v>
      </c>
      <c r="Q844" s="10">
        <v>75</v>
      </c>
      <c r="R844" s="10" t="s">
        <v>49</v>
      </c>
      <c r="S844">
        <v>1</v>
      </c>
      <c r="T844" s="33" t="s">
        <v>736</v>
      </c>
      <c r="U844" s="10"/>
      <c r="V844" t="str">
        <f t="shared" si="13"/>
        <v>subattribute</v>
      </c>
      <c r="W844" t="str">
        <f>TRIM(INDEX(_xlfn.TEXTSPLIT(Table326[[#This Row],[attribute_name PT (rascunho)]],"|"), 1,1))</f>
        <v>Temperatura - Mancal Axial da Engrenagem Lado Externo (1)</v>
      </c>
      <c r="X844" t="str">
        <f>IFERROR(TRIM(INDEX(_xlfn.TEXTSPLIT(Table326[[#This Row],[attribute_name]],"|"), 1,2)), "")</f>
        <v>Pre-alarm Hi</v>
      </c>
      <c r="Y844" t="b" cm="1">
        <f t="array" ref="Y844">IF(ISERROR(IF(Table326[[#This Row],[type]]="subattribute", VLOOKUP(Table326[[#This Row],[Template]]&amp;Table326[[#This Row],[parent_attribute]],_xlfn._xlws.FILTER(Table326[[#All],[concat]], Table326[[#All],[type]]="attribute"),1, FALSE), TRUE)), FALSE, TRUE)</f>
        <v>1</v>
      </c>
    </row>
    <row r="845" spans="1:25" ht="14.4" hidden="1" customHeight="1">
      <c r="A845" t="str">
        <f>Table326[[#This Row],[Template]]&amp;Table326[[#This Row],[parent_attribute]]</f>
        <v>Compressor Centrífugo BásicoTemperatura - Mancal Axial da Engrenagem Lado Externo (2)</v>
      </c>
      <c r="B845" t="s">
        <v>2904</v>
      </c>
      <c r="C845" s="10" t="s">
        <v>2905</v>
      </c>
      <c r="D845" t="s">
        <v>2906</v>
      </c>
      <c r="E845" t="s">
        <v>3139</v>
      </c>
      <c r="F845" s="33" t="s">
        <v>2878</v>
      </c>
      <c r="I845" s="10" t="s">
        <v>1668</v>
      </c>
      <c r="J845" s="10" t="s">
        <v>1668</v>
      </c>
      <c r="K845" t="str">
        <f>VLOOKUP(Table326[[#This Row],[attribute_name EN2]],'Tradução Atributos'!$A$1:$B$67,2,0)</f>
        <v>Temperatura - Mancal Axial da Engrenagem Lado Externo (2)</v>
      </c>
      <c r="M845" s="10"/>
      <c r="N845" t="s">
        <v>3054</v>
      </c>
      <c r="O845" t="s">
        <v>3054</v>
      </c>
      <c r="P845" t="str">
        <f>_xlfn.CONCAT(Table326[[#This Row],[Equipamento]],Table326[[#This Row],[attribute_name]])</f>
        <v>FRADE-CAE-2350 (HP Compressor Trem 2)Temperatura - Mancal Axial da Engrenagem Lado Externo (2)</v>
      </c>
      <c r="Q845" s="10" t="s">
        <v>3316</v>
      </c>
      <c r="R845" t="s">
        <v>49</v>
      </c>
      <c r="S845">
        <v>1</v>
      </c>
      <c r="T845" s="33" t="s">
        <v>474</v>
      </c>
      <c r="U845" s="10" t="s">
        <v>475</v>
      </c>
      <c r="V845" t="str">
        <f t="shared" si="13"/>
        <v>attribute</v>
      </c>
      <c r="W845" t="str">
        <f>TRIM(INDEX(_xlfn.TEXTSPLIT(Table326[[#This Row],[attribute_name PT (rascunho)]],"|"), 1,1))</f>
        <v>Temperatura - Mancal Axial da Engrenagem Lado Externo (2)</v>
      </c>
      <c r="X845" t="str">
        <f>IFERROR(TRIM(INDEX(_xlfn.TEXTSPLIT(Table326[[#This Row],[attribute_name]],"|"), 1,2)), "")</f>
        <v/>
      </c>
      <c r="Y845" t="b" cm="1">
        <f t="array" ref="Y845">IF(ISERROR(IF(Table326[[#This Row],[type]]="subattribute", VLOOKUP(Table326[[#This Row],[Template]]&amp;Table326[[#This Row],[parent_attribute]],_xlfn._xlws.FILTER(Table326[[#All],[concat]], Table326[[#All],[type]]="attribute"),1, FALSE), TRUE)), FALSE, TRUE)</f>
        <v>1</v>
      </c>
    </row>
    <row r="846" spans="1:25" ht="14.4" hidden="1" customHeight="1">
      <c r="A846" t="str">
        <f>Table326[[#This Row],[Template]]&amp;Table326[[#This Row],[parent_attribute]]</f>
        <v>Compressor Centrífugo BásicoTemperatura - Mancal Axial da Engrenagem Lado Externo (2)</v>
      </c>
      <c r="B846" t="s">
        <v>2904</v>
      </c>
      <c r="C846" s="10" t="s">
        <v>2905</v>
      </c>
      <c r="D846" t="s">
        <v>2906</v>
      </c>
      <c r="E846" t="s">
        <v>3139</v>
      </c>
      <c r="F846" s="33" t="s">
        <v>2878</v>
      </c>
      <c r="I846" s="10" t="s">
        <v>1670</v>
      </c>
      <c r="J846" s="10" t="s">
        <v>1668</v>
      </c>
      <c r="K846" t="str">
        <f>VLOOKUP(Table326[[#This Row],[attribute_name EN2]],'Tradução Atributos'!$A$1:$B$67,2,0)</f>
        <v>Temperatura - Mancal Axial da Engrenagem Lado Externo (2)</v>
      </c>
      <c r="L846" t="s">
        <v>2928</v>
      </c>
      <c r="M846" s="10" t="s">
        <v>2929</v>
      </c>
      <c r="N846" t="s">
        <v>1058</v>
      </c>
      <c r="O846" t="s">
        <v>1058</v>
      </c>
      <c r="P846" t="str">
        <f>_xlfn.CONCAT(Table326[[#This Row],[Equipamento]],Table326[[#This Row],[attribute_name]])</f>
        <v>FRADE-CAE-2350 (HP Compressor Trem 2)Temperatura - Mancal Axial da Engrenagem Lado Externo (2)|Hi</v>
      </c>
      <c r="Q846" s="10">
        <v>80</v>
      </c>
      <c r="R846" s="10" t="s">
        <v>49</v>
      </c>
      <c r="S846">
        <v>1</v>
      </c>
      <c r="T846" s="33" t="s">
        <v>736</v>
      </c>
      <c r="U846" s="10"/>
      <c r="V846" t="str">
        <f t="shared" si="13"/>
        <v>subattribute</v>
      </c>
      <c r="W846" t="str">
        <f>TRIM(INDEX(_xlfn.TEXTSPLIT(Table326[[#This Row],[attribute_name PT (rascunho)]],"|"), 1,1))</f>
        <v>Temperatura - Mancal Axial da Engrenagem Lado Externo (2)</v>
      </c>
      <c r="X846" t="str">
        <f>IFERROR(TRIM(INDEX(_xlfn.TEXTSPLIT(Table326[[#This Row],[attribute_name]],"|"), 1,2)), "")</f>
        <v>Hi</v>
      </c>
      <c r="Y846" t="b" cm="1">
        <f t="array" ref="Y846">IF(ISERROR(IF(Table326[[#This Row],[type]]="subattribute", VLOOKUP(Table326[[#This Row],[Template]]&amp;Table326[[#This Row],[parent_attribute]],_xlfn._xlws.FILTER(Table326[[#All],[concat]], Table326[[#All],[type]]="attribute"),1, FALSE), TRUE)), FALSE, TRUE)</f>
        <v>1</v>
      </c>
    </row>
    <row r="847" spans="1:25" ht="14.4" hidden="1" customHeight="1">
      <c r="A847" t="str">
        <f>Table326[[#This Row],[Template]]&amp;Table326[[#This Row],[parent_attribute]]</f>
        <v>Compressor Centrífugo BásicoTemperatura - Mancal Axial da Engrenagem Lado Externo (2)</v>
      </c>
      <c r="B847" t="s">
        <v>2904</v>
      </c>
      <c r="C847" s="10" t="s">
        <v>2905</v>
      </c>
      <c r="D847" t="s">
        <v>2906</v>
      </c>
      <c r="E847" t="s">
        <v>3139</v>
      </c>
      <c r="F847" s="33" t="s">
        <v>2878</v>
      </c>
      <c r="I847" s="10" t="s">
        <v>1671</v>
      </c>
      <c r="J847" s="10" t="s">
        <v>1668</v>
      </c>
      <c r="K847" t="str">
        <f>VLOOKUP(Table326[[#This Row],[attribute_name EN2]],'Tradução Atributos'!$A$1:$B$67,2,0)</f>
        <v>Temperatura - Mancal Axial da Engrenagem Lado Externo (2)</v>
      </c>
      <c r="L847" t="s">
        <v>2928</v>
      </c>
      <c r="M847" s="10" t="s">
        <v>2930</v>
      </c>
      <c r="N847" t="s">
        <v>1060</v>
      </c>
      <c r="O847" t="s">
        <v>1060</v>
      </c>
      <c r="P847" t="str">
        <f>_xlfn.CONCAT(Table326[[#This Row],[Equipamento]],Table326[[#This Row],[attribute_name]])</f>
        <v>FRADE-CAE-2350 (HP Compressor Trem 2)Temperatura - Mancal Axial da Engrenagem Lado Externo (2)|HiHi</v>
      </c>
      <c r="Q847" s="10">
        <v>85</v>
      </c>
      <c r="R847" s="10" t="s">
        <v>49</v>
      </c>
      <c r="S847">
        <v>1</v>
      </c>
      <c r="T847" s="33" t="s">
        <v>736</v>
      </c>
      <c r="U847" s="10"/>
      <c r="V847" t="str">
        <f t="shared" si="13"/>
        <v>subattribute</v>
      </c>
      <c r="W847" t="str">
        <f>TRIM(INDEX(_xlfn.TEXTSPLIT(Table326[[#This Row],[attribute_name PT (rascunho)]],"|"), 1,1))</f>
        <v>Temperatura - Mancal Axial da Engrenagem Lado Externo (2)</v>
      </c>
      <c r="X847" t="str">
        <f>IFERROR(TRIM(INDEX(_xlfn.TEXTSPLIT(Table326[[#This Row],[attribute_name]],"|"), 1,2)), "")</f>
        <v>HiHi</v>
      </c>
      <c r="Y847" t="b" cm="1">
        <f t="array" ref="Y847">IF(ISERROR(IF(Table326[[#This Row],[type]]="subattribute", VLOOKUP(Table326[[#This Row],[Template]]&amp;Table326[[#This Row],[parent_attribute]],_xlfn._xlws.FILTER(Table326[[#All],[concat]], Table326[[#All],[type]]="attribute"),1, FALSE), TRUE)), FALSE, TRUE)</f>
        <v>1</v>
      </c>
    </row>
    <row r="848" spans="1:25" ht="14.4" hidden="1" customHeight="1">
      <c r="A848" t="str">
        <f>Table326[[#This Row],[Template]]&amp;Table326[[#This Row],[parent_attribute]]</f>
        <v>Compressor Centrífugo BásicoTemperatura - Mancal Axial da Engrenagem Lado Externo (2)</v>
      </c>
      <c r="B848" t="s">
        <v>2904</v>
      </c>
      <c r="C848" s="10" t="s">
        <v>2905</v>
      </c>
      <c r="D848" t="s">
        <v>2906</v>
      </c>
      <c r="E848" t="s">
        <v>3139</v>
      </c>
      <c r="F848" s="33" t="s">
        <v>2878</v>
      </c>
      <c r="I848" s="10" t="s">
        <v>1672</v>
      </c>
      <c r="J848" s="10" t="s">
        <v>1668</v>
      </c>
      <c r="K848" t="str">
        <f>VLOOKUP(Table326[[#This Row],[attribute_name EN2]],'Tradução Atributos'!$A$1:$B$67,2,0)</f>
        <v>Temperatura - Mancal Axial da Engrenagem Lado Externo (2)</v>
      </c>
      <c r="L848" t="s">
        <v>2928</v>
      </c>
      <c r="M848" s="10" t="s">
        <v>2934</v>
      </c>
      <c r="N848" t="s">
        <v>1062</v>
      </c>
      <c r="O848" t="s">
        <v>3055</v>
      </c>
      <c r="P848" t="str">
        <f>_xlfn.CONCAT(Table326[[#This Row],[Equipamento]],Table326[[#This Row],[attribute_name]])</f>
        <v>FRADE-CAE-2350 (HP Compressor Trem 2)Temperatura - Mancal Axial da Engrenagem Lado Externo (2)|Pre-alarm Hi</v>
      </c>
      <c r="Q848" s="10">
        <v>75</v>
      </c>
      <c r="R848" s="10" t="s">
        <v>49</v>
      </c>
      <c r="S848">
        <v>1</v>
      </c>
      <c r="T848" s="33" t="s">
        <v>736</v>
      </c>
      <c r="U848" s="10"/>
      <c r="V848" t="str">
        <f t="shared" si="13"/>
        <v>subattribute</v>
      </c>
      <c r="W848" t="str">
        <f>TRIM(INDEX(_xlfn.TEXTSPLIT(Table326[[#This Row],[attribute_name PT (rascunho)]],"|"), 1,1))</f>
        <v>Temperatura - Mancal Axial da Engrenagem Lado Externo (2)</v>
      </c>
      <c r="X848" t="str">
        <f>IFERROR(TRIM(INDEX(_xlfn.TEXTSPLIT(Table326[[#This Row],[attribute_name]],"|"), 1,2)), "")</f>
        <v>Pre-alarm Hi</v>
      </c>
      <c r="Y848" t="b" cm="1">
        <f t="array" ref="Y848">IF(ISERROR(IF(Table326[[#This Row],[type]]="subattribute", VLOOKUP(Table326[[#This Row],[Template]]&amp;Table326[[#This Row],[parent_attribute]],_xlfn._xlws.FILTER(Table326[[#All],[concat]], Table326[[#All],[type]]="attribute"),1, FALSE), TRUE)), FALSE, TRUE)</f>
        <v>1</v>
      </c>
    </row>
    <row r="849" spans="1:25" ht="14.4" hidden="1" customHeight="1">
      <c r="A849" t="str">
        <f>Table326[[#This Row],[Template]]&amp;Table326[[#This Row],[parent_attribute]]</f>
        <v>Compressor Centrífugo BásicoTemperatura - Mancal Axial da Engrenagem Lado Interno (1)</v>
      </c>
      <c r="B849" t="s">
        <v>2904</v>
      </c>
      <c r="C849" s="10" t="s">
        <v>2905</v>
      </c>
      <c r="D849" t="s">
        <v>2906</v>
      </c>
      <c r="E849" t="s">
        <v>3139</v>
      </c>
      <c r="F849" s="33" t="s">
        <v>2878</v>
      </c>
      <c r="I849" s="10" t="s">
        <v>1653</v>
      </c>
      <c r="J849" s="10" t="s">
        <v>1653</v>
      </c>
      <c r="K849" t="str">
        <f>VLOOKUP(Table326[[#This Row],[attribute_name EN2]],'Tradução Atributos'!$A$1:$B$67,2,0)</f>
        <v>Temperatura - Mancal Axial da Engrenagem Lado Interno (1)</v>
      </c>
      <c r="M849" s="10"/>
      <c r="N849" t="s">
        <v>3056</v>
      </c>
      <c r="O849" t="s">
        <v>3056</v>
      </c>
      <c r="P849" t="str">
        <f>_xlfn.CONCAT(Table326[[#This Row],[Equipamento]],Table326[[#This Row],[attribute_name]])</f>
        <v>FRADE-CAE-2350 (HP Compressor Trem 2)Temperatura - Mancal Axial da Engrenagem Lado Interno (1)</v>
      </c>
      <c r="Q849" s="10" t="s">
        <v>3317</v>
      </c>
      <c r="R849" t="s">
        <v>49</v>
      </c>
      <c r="S849">
        <v>1</v>
      </c>
      <c r="T849" s="33" t="s">
        <v>474</v>
      </c>
      <c r="U849" s="10" t="s">
        <v>475</v>
      </c>
      <c r="V849" t="str">
        <f t="shared" si="13"/>
        <v>attribute</v>
      </c>
      <c r="W849" t="str">
        <f>TRIM(INDEX(_xlfn.TEXTSPLIT(Table326[[#This Row],[attribute_name PT (rascunho)]],"|"), 1,1))</f>
        <v>Temperatura - Mancal Axial da Engrenagem Lado Interno (1)</v>
      </c>
      <c r="X849" t="str">
        <f>IFERROR(TRIM(INDEX(_xlfn.TEXTSPLIT(Table326[[#This Row],[attribute_name]],"|"), 1,2)), "")</f>
        <v/>
      </c>
      <c r="Y849" t="b" cm="1">
        <f t="array" ref="Y849">IF(ISERROR(IF(Table326[[#This Row],[type]]="subattribute", VLOOKUP(Table326[[#This Row],[Template]]&amp;Table326[[#This Row],[parent_attribute]],_xlfn._xlws.FILTER(Table326[[#All],[concat]], Table326[[#All],[type]]="attribute"),1, FALSE), TRUE)), FALSE, TRUE)</f>
        <v>1</v>
      </c>
    </row>
    <row r="850" spans="1:25" ht="14.4" hidden="1" customHeight="1">
      <c r="A850" t="str">
        <f>Table326[[#This Row],[Template]]&amp;Table326[[#This Row],[parent_attribute]]</f>
        <v>Compressor Centrífugo BásicoTemperatura - Mancal Axial da Engrenagem Lado Interno (1)</v>
      </c>
      <c r="B850" t="s">
        <v>2904</v>
      </c>
      <c r="C850" s="10" t="s">
        <v>2905</v>
      </c>
      <c r="D850" t="s">
        <v>2906</v>
      </c>
      <c r="E850" t="s">
        <v>3139</v>
      </c>
      <c r="F850" s="33" t="s">
        <v>2878</v>
      </c>
      <c r="I850" s="10" t="s">
        <v>1655</v>
      </c>
      <c r="J850" s="10" t="s">
        <v>1653</v>
      </c>
      <c r="K850" t="str">
        <f>VLOOKUP(Table326[[#This Row],[attribute_name EN2]],'Tradução Atributos'!$A$1:$B$67,2,0)</f>
        <v>Temperatura - Mancal Axial da Engrenagem Lado Interno (1)</v>
      </c>
      <c r="L850" t="s">
        <v>2928</v>
      </c>
      <c r="M850" s="10" t="s">
        <v>2929</v>
      </c>
      <c r="N850" t="s">
        <v>1039</v>
      </c>
      <c r="O850" t="s">
        <v>1039</v>
      </c>
      <c r="P850" t="str">
        <f>_xlfn.CONCAT(Table326[[#This Row],[Equipamento]],Table326[[#This Row],[attribute_name]])</f>
        <v>FRADE-CAE-2350 (HP Compressor Trem 2)Temperatura - Mancal Axial da Engrenagem Lado Interno (1)|Hi</v>
      </c>
      <c r="Q850" s="10">
        <v>80</v>
      </c>
      <c r="R850" s="10" t="s">
        <v>49</v>
      </c>
      <c r="S850">
        <v>1</v>
      </c>
      <c r="T850" s="33" t="s">
        <v>736</v>
      </c>
      <c r="U850" s="10"/>
      <c r="V850" t="str">
        <f t="shared" si="13"/>
        <v>subattribute</v>
      </c>
      <c r="W850" t="str">
        <f>TRIM(INDEX(_xlfn.TEXTSPLIT(Table326[[#This Row],[attribute_name PT (rascunho)]],"|"), 1,1))</f>
        <v>Temperatura - Mancal Axial da Engrenagem Lado Interno (1)</v>
      </c>
      <c r="X850" t="str">
        <f>IFERROR(TRIM(INDEX(_xlfn.TEXTSPLIT(Table326[[#This Row],[attribute_name]],"|"), 1,2)), "")</f>
        <v>Hi</v>
      </c>
      <c r="Y850" t="b" cm="1">
        <f t="array" ref="Y850">IF(ISERROR(IF(Table326[[#This Row],[type]]="subattribute", VLOOKUP(Table326[[#This Row],[Template]]&amp;Table326[[#This Row],[parent_attribute]],_xlfn._xlws.FILTER(Table326[[#All],[concat]], Table326[[#All],[type]]="attribute"),1, FALSE), TRUE)), FALSE, TRUE)</f>
        <v>1</v>
      </c>
    </row>
    <row r="851" spans="1:25" ht="14.4" hidden="1" customHeight="1">
      <c r="A851" t="str">
        <f>Table326[[#This Row],[Template]]&amp;Table326[[#This Row],[parent_attribute]]</f>
        <v>Compressor Centrífugo BásicoTemperatura - Mancal Axial da Engrenagem Lado Interno (1)</v>
      </c>
      <c r="B851" t="s">
        <v>2904</v>
      </c>
      <c r="C851" s="10" t="s">
        <v>2905</v>
      </c>
      <c r="D851" t="s">
        <v>2906</v>
      </c>
      <c r="E851" t="s">
        <v>3139</v>
      </c>
      <c r="F851" s="33" t="s">
        <v>2878</v>
      </c>
      <c r="I851" s="10" t="s">
        <v>1656</v>
      </c>
      <c r="J851" s="10" t="s">
        <v>1653</v>
      </c>
      <c r="K851" t="str">
        <f>VLOOKUP(Table326[[#This Row],[attribute_name EN2]],'Tradução Atributos'!$A$1:$B$67,2,0)</f>
        <v>Temperatura - Mancal Axial da Engrenagem Lado Interno (1)</v>
      </c>
      <c r="L851" t="s">
        <v>2928</v>
      </c>
      <c r="M851" s="10" t="s">
        <v>2930</v>
      </c>
      <c r="N851" t="s">
        <v>1041</v>
      </c>
      <c r="O851" t="s">
        <v>1041</v>
      </c>
      <c r="P851" t="str">
        <f>_xlfn.CONCAT(Table326[[#This Row],[Equipamento]],Table326[[#This Row],[attribute_name]])</f>
        <v>FRADE-CAE-2350 (HP Compressor Trem 2)Temperatura - Mancal Axial da Engrenagem Lado Interno (1)|HiHi</v>
      </c>
      <c r="Q851" s="10">
        <v>85</v>
      </c>
      <c r="R851" s="10" t="s">
        <v>49</v>
      </c>
      <c r="S851">
        <v>1</v>
      </c>
      <c r="T851" s="33" t="s">
        <v>736</v>
      </c>
      <c r="U851" s="10"/>
      <c r="V851" t="str">
        <f t="shared" si="13"/>
        <v>subattribute</v>
      </c>
      <c r="W851" t="str">
        <f>TRIM(INDEX(_xlfn.TEXTSPLIT(Table326[[#This Row],[attribute_name PT (rascunho)]],"|"), 1,1))</f>
        <v>Temperatura - Mancal Axial da Engrenagem Lado Interno (1)</v>
      </c>
      <c r="X851" t="str">
        <f>IFERROR(TRIM(INDEX(_xlfn.TEXTSPLIT(Table326[[#This Row],[attribute_name]],"|"), 1,2)), "")</f>
        <v>HiHi</v>
      </c>
      <c r="Y851" t="b" cm="1">
        <f t="array" ref="Y851">IF(ISERROR(IF(Table326[[#This Row],[type]]="subattribute", VLOOKUP(Table326[[#This Row],[Template]]&amp;Table326[[#This Row],[parent_attribute]],_xlfn._xlws.FILTER(Table326[[#All],[concat]], Table326[[#All],[type]]="attribute"),1, FALSE), TRUE)), FALSE, TRUE)</f>
        <v>1</v>
      </c>
    </row>
    <row r="852" spans="1:25" ht="14.4" hidden="1" customHeight="1">
      <c r="A852" t="str">
        <f>Table326[[#This Row],[Template]]&amp;Table326[[#This Row],[parent_attribute]]</f>
        <v>Compressor Centrífugo BásicoTemperatura - Mancal Axial da Engrenagem Lado Interno (1)</v>
      </c>
      <c r="B852" t="s">
        <v>2904</v>
      </c>
      <c r="C852" s="10" t="s">
        <v>2905</v>
      </c>
      <c r="D852" t="s">
        <v>2906</v>
      </c>
      <c r="E852" t="s">
        <v>3139</v>
      </c>
      <c r="F852" s="33" t="s">
        <v>2878</v>
      </c>
      <c r="I852" s="10" t="s">
        <v>1657</v>
      </c>
      <c r="J852" s="10" t="s">
        <v>1653</v>
      </c>
      <c r="K852" t="str">
        <f>VLOOKUP(Table326[[#This Row],[attribute_name EN2]],'Tradução Atributos'!$A$1:$B$67,2,0)</f>
        <v>Temperatura - Mancal Axial da Engrenagem Lado Interno (1)</v>
      </c>
      <c r="L852" t="s">
        <v>2928</v>
      </c>
      <c r="M852" s="10" t="s">
        <v>2934</v>
      </c>
      <c r="N852" t="s">
        <v>1043</v>
      </c>
      <c r="O852" t="s">
        <v>3057</v>
      </c>
      <c r="P852" t="str">
        <f>_xlfn.CONCAT(Table326[[#This Row],[Equipamento]],Table326[[#This Row],[attribute_name]])</f>
        <v>FRADE-CAE-2350 (HP Compressor Trem 2)Temperatura - Mancal Axial da Engrenagem Lado Interno (1)|Pre-alarm Hi</v>
      </c>
      <c r="Q852" s="10">
        <v>75</v>
      </c>
      <c r="R852" s="10" t="s">
        <v>49</v>
      </c>
      <c r="S852">
        <v>1</v>
      </c>
      <c r="T852" s="33" t="s">
        <v>736</v>
      </c>
      <c r="U852" s="10"/>
      <c r="V852" t="str">
        <f t="shared" si="13"/>
        <v>subattribute</v>
      </c>
      <c r="W852" t="str">
        <f>TRIM(INDEX(_xlfn.TEXTSPLIT(Table326[[#This Row],[attribute_name PT (rascunho)]],"|"), 1,1))</f>
        <v>Temperatura - Mancal Axial da Engrenagem Lado Interno (1)</v>
      </c>
      <c r="X852" t="str">
        <f>IFERROR(TRIM(INDEX(_xlfn.TEXTSPLIT(Table326[[#This Row],[attribute_name]],"|"), 1,2)), "")</f>
        <v>Pre-alarm Hi</v>
      </c>
      <c r="Y852" t="b" cm="1">
        <f t="array" ref="Y852">IF(ISERROR(IF(Table326[[#This Row],[type]]="subattribute", VLOOKUP(Table326[[#This Row],[Template]]&amp;Table326[[#This Row],[parent_attribute]],_xlfn._xlws.FILTER(Table326[[#All],[concat]], Table326[[#All],[type]]="attribute"),1, FALSE), TRUE)), FALSE, TRUE)</f>
        <v>1</v>
      </c>
    </row>
    <row r="853" spans="1:25" ht="14.4" hidden="1" customHeight="1">
      <c r="A853" t="str">
        <f>Table326[[#This Row],[Template]]&amp;Table326[[#This Row],[parent_attribute]]</f>
        <v>Compressor Centrífugo BásicoTemperatura - Mancal Axial da Engrenagem Lado Interno (2)</v>
      </c>
      <c r="B853" t="s">
        <v>2904</v>
      </c>
      <c r="C853" s="10" t="s">
        <v>2905</v>
      </c>
      <c r="D853" t="s">
        <v>2906</v>
      </c>
      <c r="E853" t="s">
        <v>3139</v>
      </c>
      <c r="F853" s="33" t="s">
        <v>2878</v>
      </c>
      <c r="I853" s="10" t="s">
        <v>1658</v>
      </c>
      <c r="J853" s="10" t="s">
        <v>1658</v>
      </c>
      <c r="K853" t="str">
        <f>VLOOKUP(Table326[[#This Row],[attribute_name EN2]],'Tradução Atributos'!$A$1:$B$67,2,0)</f>
        <v>Temperatura - Mancal Axial da Engrenagem Lado Interno (2)</v>
      </c>
      <c r="M853" s="10"/>
      <c r="N853" t="s">
        <v>3058</v>
      </c>
      <c r="O853" t="s">
        <v>3058</v>
      </c>
      <c r="P853" t="str">
        <f>_xlfn.CONCAT(Table326[[#This Row],[Equipamento]],Table326[[#This Row],[attribute_name]])</f>
        <v>FRADE-CAE-2350 (HP Compressor Trem 2)Temperatura - Mancal Axial da Engrenagem Lado Interno (2)</v>
      </c>
      <c r="Q853" s="10" t="s">
        <v>3318</v>
      </c>
      <c r="R853" t="s">
        <v>49</v>
      </c>
      <c r="S853">
        <v>1</v>
      </c>
      <c r="T853" s="33" t="s">
        <v>474</v>
      </c>
      <c r="U853" s="10" t="s">
        <v>475</v>
      </c>
      <c r="V853" t="str">
        <f t="shared" si="13"/>
        <v>attribute</v>
      </c>
      <c r="W853" t="str">
        <f>TRIM(INDEX(_xlfn.TEXTSPLIT(Table326[[#This Row],[attribute_name PT (rascunho)]],"|"), 1,1))</f>
        <v>Temperatura - Mancal Axial da Engrenagem Lado Interno (2)</v>
      </c>
      <c r="X853" t="str">
        <f>IFERROR(TRIM(INDEX(_xlfn.TEXTSPLIT(Table326[[#This Row],[attribute_name]],"|"), 1,2)), "")</f>
        <v/>
      </c>
      <c r="Y853" t="b" cm="1">
        <f t="array" ref="Y853">IF(ISERROR(IF(Table326[[#This Row],[type]]="subattribute", VLOOKUP(Table326[[#This Row],[Template]]&amp;Table326[[#This Row],[parent_attribute]],_xlfn._xlws.FILTER(Table326[[#All],[concat]], Table326[[#All],[type]]="attribute"),1, FALSE), TRUE)), FALSE, TRUE)</f>
        <v>1</v>
      </c>
    </row>
    <row r="854" spans="1:25" ht="14.4" hidden="1" customHeight="1">
      <c r="A854" t="str">
        <f>Table326[[#This Row],[Template]]&amp;Table326[[#This Row],[parent_attribute]]</f>
        <v>Compressor Centrífugo BásicoTemperatura - Mancal Axial da Engrenagem Lado Interno (2)</v>
      </c>
      <c r="B854" t="s">
        <v>2904</v>
      </c>
      <c r="C854" s="10" t="s">
        <v>2905</v>
      </c>
      <c r="D854" t="s">
        <v>2906</v>
      </c>
      <c r="E854" t="s">
        <v>3139</v>
      </c>
      <c r="F854" s="33" t="s">
        <v>2878</v>
      </c>
      <c r="I854" s="10" t="s">
        <v>1660</v>
      </c>
      <c r="J854" s="10" t="s">
        <v>1658</v>
      </c>
      <c r="K854" t="str">
        <f>VLOOKUP(Table326[[#This Row],[attribute_name EN2]],'Tradução Atributos'!$A$1:$B$67,2,0)</f>
        <v>Temperatura - Mancal Axial da Engrenagem Lado Interno (2)</v>
      </c>
      <c r="L854" t="s">
        <v>2928</v>
      </c>
      <c r="M854" s="10" t="s">
        <v>2929</v>
      </c>
      <c r="N854" t="s">
        <v>1045</v>
      </c>
      <c r="O854" t="s">
        <v>1045</v>
      </c>
      <c r="P854" t="str">
        <f>_xlfn.CONCAT(Table326[[#This Row],[Equipamento]],Table326[[#This Row],[attribute_name]])</f>
        <v>FRADE-CAE-2350 (HP Compressor Trem 2)Temperatura - Mancal Axial da Engrenagem Lado Interno (2)|Hi</v>
      </c>
      <c r="Q854" s="10">
        <v>80</v>
      </c>
      <c r="R854" s="10" t="s">
        <v>49</v>
      </c>
      <c r="S854">
        <v>1</v>
      </c>
      <c r="T854" s="33" t="s">
        <v>736</v>
      </c>
      <c r="U854" s="10"/>
      <c r="V854" t="str">
        <f t="shared" si="13"/>
        <v>subattribute</v>
      </c>
      <c r="W854" t="str">
        <f>TRIM(INDEX(_xlfn.TEXTSPLIT(Table326[[#This Row],[attribute_name PT (rascunho)]],"|"), 1,1))</f>
        <v>Temperatura - Mancal Axial da Engrenagem Lado Interno (2)</v>
      </c>
      <c r="X854" t="str">
        <f>IFERROR(TRIM(INDEX(_xlfn.TEXTSPLIT(Table326[[#This Row],[attribute_name]],"|"), 1,2)), "")</f>
        <v>Hi</v>
      </c>
      <c r="Y854" t="b" cm="1">
        <f t="array" ref="Y854">IF(ISERROR(IF(Table326[[#This Row],[type]]="subattribute", VLOOKUP(Table326[[#This Row],[Template]]&amp;Table326[[#This Row],[parent_attribute]],_xlfn._xlws.FILTER(Table326[[#All],[concat]], Table326[[#All],[type]]="attribute"),1, FALSE), TRUE)), FALSE, TRUE)</f>
        <v>1</v>
      </c>
    </row>
    <row r="855" spans="1:25" ht="14.4" hidden="1" customHeight="1">
      <c r="A855" t="str">
        <f>Table326[[#This Row],[Template]]&amp;Table326[[#This Row],[parent_attribute]]</f>
        <v>Compressor Centrífugo BásicoTemperatura - Mancal Axial da Engrenagem Lado Interno (2)</v>
      </c>
      <c r="B855" t="s">
        <v>2904</v>
      </c>
      <c r="C855" s="10" t="s">
        <v>2905</v>
      </c>
      <c r="D855" t="s">
        <v>2906</v>
      </c>
      <c r="E855" t="s">
        <v>3139</v>
      </c>
      <c r="F855" s="33" t="s">
        <v>2878</v>
      </c>
      <c r="I855" s="10" t="s">
        <v>1661</v>
      </c>
      <c r="J855" s="10" t="s">
        <v>1658</v>
      </c>
      <c r="K855" t="str">
        <f>VLOOKUP(Table326[[#This Row],[attribute_name EN2]],'Tradução Atributos'!$A$1:$B$67,2,0)</f>
        <v>Temperatura - Mancal Axial da Engrenagem Lado Interno (2)</v>
      </c>
      <c r="L855" t="s">
        <v>2928</v>
      </c>
      <c r="M855" s="10" t="s">
        <v>2930</v>
      </c>
      <c r="N855" t="s">
        <v>1048</v>
      </c>
      <c r="O855" t="s">
        <v>1048</v>
      </c>
      <c r="P855" t="str">
        <f>_xlfn.CONCAT(Table326[[#This Row],[Equipamento]],Table326[[#This Row],[attribute_name]])</f>
        <v>FRADE-CAE-2350 (HP Compressor Trem 2)Temperatura - Mancal Axial da Engrenagem Lado Interno (2)|HiHi</v>
      </c>
      <c r="Q855" s="10">
        <v>85</v>
      </c>
      <c r="R855" s="10" t="s">
        <v>49</v>
      </c>
      <c r="S855">
        <v>1</v>
      </c>
      <c r="T855" s="33" t="s">
        <v>736</v>
      </c>
      <c r="U855" s="10"/>
      <c r="V855" t="str">
        <f t="shared" si="13"/>
        <v>subattribute</v>
      </c>
      <c r="W855" t="str">
        <f>TRIM(INDEX(_xlfn.TEXTSPLIT(Table326[[#This Row],[attribute_name PT (rascunho)]],"|"), 1,1))</f>
        <v>Temperatura - Mancal Axial da Engrenagem Lado Interno (2)</v>
      </c>
      <c r="X855" t="str">
        <f>IFERROR(TRIM(INDEX(_xlfn.TEXTSPLIT(Table326[[#This Row],[attribute_name]],"|"), 1,2)), "")</f>
        <v>HiHi</v>
      </c>
      <c r="Y855" t="b" cm="1">
        <f t="array" ref="Y855">IF(ISERROR(IF(Table326[[#This Row],[type]]="subattribute", VLOOKUP(Table326[[#This Row],[Template]]&amp;Table326[[#This Row],[parent_attribute]],_xlfn._xlws.FILTER(Table326[[#All],[concat]], Table326[[#All],[type]]="attribute"),1, FALSE), TRUE)), FALSE, TRUE)</f>
        <v>1</v>
      </c>
    </row>
    <row r="856" spans="1:25" ht="14.4" hidden="1" customHeight="1">
      <c r="A856" t="str">
        <f>Table326[[#This Row],[Template]]&amp;Table326[[#This Row],[parent_attribute]]</f>
        <v>Compressor Centrífugo BásicoTemperatura - Mancal Axial da Engrenagem Lado Interno (2)</v>
      </c>
      <c r="B856" t="s">
        <v>2904</v>
      </c>
      <c r="C856" s="10" t="s">
        <v>2905</v>
      </c>
      <c r="D856" t="s">
        <v>2906</v>
      </c>
      <c r="E856" t="s">
        <v>3139</v>
      </c>
      <c r="F856" s="33" t="s">
        <v>2878</v>
      </c>
      <c r="I856" s="10" t="s">
        <v>1662</v>
      </c>
      <c r="J856" s="10" t="s">
        <v>1658</v>
      </c>
      <c r="K856" t="str">
        <f>VLOOKUP(Table326[[#This Row],[attribute_name EN2]],'Tradução Atributos'!$A$1:$B$67,2,0)</f>
        <v>Temperatura - Mancal Axial da Engrenagem Lado Interno (2)</v>
      </c>
      <c r="L856" t="s">
        <v>2928</v>
      </c>
      <c r="M856" s="10" t="s">
        <v>2934</v>
      </c>
      <c r="N856" t="s">
        <v>1050</v>
      </c>
      <c r="O856" t="s">
        <v>3059</v>
      </c>
      <c r="P856" t="str">
        <f>_xlfn.CONCAT(Table326[[#This Row],[Equipamento]],Table326[[#This Row],[attribute_name]])</f>
        <v>FRADE-CAE-2350 (HP Compressor Trem 2)Temperatura - Mancal Axial da Engrenagem Lado Interno (2)|Pre-alarm Hi</v>
      </c>
      <c r="Q856" s="10">
        <v>75</v>
      </c>
      <c r="R856" s="10" t="s">
        <v>49</v>
      </c>
      <c r="S856">
        <v>1</v>
      </c>
      <c r="T856" s="33" t="s">
        <v>736</v>
      </c>
      <c r="U856" s="10"/>
      <c r="V856" t="str">
        <f t="shared" si="13"/>
        <v>subattribute</v>
      </c>
      <c r="W856" t="str">
        <f>TRIM(INDEX(_xlfn.TEXTSPLIT(Table326[[#This Row],[attribute_name PT (rascunho)]],"|"), 1,1))</f>
        <v>Temperatura - Mancal Axial da Engrenagem Lado Interno (2)</v>
      </c>
      <c r="X856" t="str">
        <f>IFERROR(TRIM(INDEX(_xlfn.TEXTSPLIT(Table326[[#This Row],[attribute_name]],"|"), 1,2)), "")</f>
        <v>Pre-alarm Hi</v>
      </c>
      <c r="Y856" t="b" cm="1">
        <f t="array" ref="Y856">IF(ISERROR(IF(Table326[[#This Row],[type]]="subattribute", VLOOKUP(Table326[[#This Row],[Template]]&amp;Table326[[#This Row],[parent_attribute]],_xlfn._xlws.FILTER(Table326[[#All],[concat]], Table326[[#All],[type]]="attribute"),1, FALSE), TRUE)), FALSE, TRUE)</f>
        <v>1</v>
      </c>
    </row>
    <row r="857" spans="1:25" ht="14.4" hidden="1" customHeight="1">
      <c r="A857" t="str">
        <f>Table326[[#This Row],[Template]]&amp;Table326[[#This Row],[parent_attribute]]</f>
        <v>Compressor Centrífugo BásicoTemperatura - Mancal Axial do Compressor Lado Externo (1)</v>
      </c>
      <c r="B857" t="s">
        <v>2904</v>
      </c>
      <c r="C857" s="10" t="s">
        <v>2905</v>
      </c>
      <c r="D857" t="s">
        <v>2906</v>
      </c>
      <c r="E857" t="s">
        <v>3139</v>
      </c>
      <c r="F857" s="33" t="s">
        <v>2878</v>
      </c>
      <c r="I857" s="12" t="s">
        <v>1824</v>
      </c>
      <c r="J857" s="12" t="s">
        <v>1824</v>
      </c>
      <c r="K857" t="str">
        <f>VLOOKUP(Table326[[#This Row],[attribute_name EN2]],'Tradução Atributos'!$A$1:$B$67,2,0)</f>
        <v>Temperatura - Mancal Axial do Compressor Lado Externo (1)</v>
      </c>
      <c r="M857" s="12"/>
      <c r="N857" t="s">
        <v>3060</v>
      </c>
      <c r="O857" t="s">
        <v>3060</v>
      </c>
      <c r="P857" t="str">
        <f>_xlfn.CONCAT(Table326[[#This Row],[Equipamento]],Table326[[#This Row],[attribute_name]])</f>
        <v>FRADE-CAE-2350 (HP Compressor Trem 2)Temperatura - Mancal Axial do Compressor Lado Externo (1)</v>
      </c>
      <c r="Q857" s="32" t="s">
        <v>3319</v>
      </c>
      <c r="R857" t="s">
        <v>49</v>
      </c>
      <c r="S857">
        <v>1</v>
      </c>
      <c r="T857" s="33" t="s">
        <v>439</v>
      </c>
      <c r="U857" s="10" t="s">
        <v>440</v>
      </c>
      <c r="V857" t="str">
        <f t="shared" si="13"/>
        <v>attribute</v>
      </c>
      <c r="W857" t="str">
        <f>TRIM(INDEX(_xlfn.TEXTSPLIT(Table326[[#This Row],[attribute_name PT (rascunho)]],"|"), 1,1))</f>
        <v>Temperatura - Mancal Axial do Compressor Lado Externo (1)</v>
      </c>
      <c r="X857" t="str">
        <f>IFERROR(TRIM(INDEX(_xlfn.TEXTSPLIT(Table326[[#This Row],[attribute_name]],"|"), 1,2)), "")</f>
        <v/>
      </c>
      <c r="Y857" t="b" cm="1">
        <f t="array" ref="Y857">IF(ISERROR(IF(Table326[[#This Row],[type]]="subattribute", VLOOKUP(Table326[[#This Row],[Template]]&amp;Table326[[#This Row],[parent_attribute]],_xlfn._xlws.FILTER(Table326[[#All],[concat]], Table326[[#All],[type]]="attribute"),1, FALSE), TRUE)), FALSE, TRUE)</f>
        <v>1</v>
      </c>
    </row>
    <row r="858" spans="1:25" ht="14.4" hidden="1" customHeight="1">
      <c r="A858" t="str">
        <f>Table326[[#This Row],[Template]]&amp;Table326[[#This Row],[parent_attribute]]</f>
        <v>Compressor Centrífugo BásicoTemperatura - Mancal Axial do Compressor Lado Externo (1)</v>
      </c>
      <c r="B858" t="s">
        <v>2904</v>
      </c>
      <c r="C858" s="10" t="s">
        <v>2905</v>
      </c>
      <c r="D858" t="s">
        <v>2906</v>
      </c>
      <c r="E858" t="s">
        <v>3139</v>
      </c>
      <c r="F858" s="33" t="s">
        <v>2878</v>
      </c>
      <c r="I858" s="12" t="s">
        <v>1827</v>
      </c>
      <c r="J858" s="12" t="s">
        <v>1824</v>
      </c>
      <c r="K858" t="str">
        <f>VLOOKUP(Table326[[#This Row],[attribute_name EN2]],'Tradução Atributos'!$A$1:$B$67,2,0)</f>
        <v>Temperatura - Mancal Axial do Compressor Lado Externo (1)</v>
      </c>
      <c r="L858" t="s">
        <v>2928</v>
      </c>
      <c r="M858" s="12" t="s">
        <v>2929</v>
      </c>
      <c r="N858" t="s">
        <v>1134</v>
      </c>
      <c r="O858" t="s">
        <v>1134</v>
      </c>
      <c r="P858" t="str">
        <f>_xlfn.CONCAT(Table326[[#This Row],[Equipamento]],Table326[[#This Row],[attribute_name]])</f>
        <v>FRADE-CAE-2350 (HP Compressor Trem 2)Temperatura - Mancal Axial do Compressor Lado Externo (1)|Hi</v>
      </c>
      <c r="Q858" s="10">
        <v>100</v>
      </c>
      <c r="R858" s="10" t="s">
        <v>49</v>
      </c>
      <c r="S858">
        <v>1</v>
      </c>
      <c r="T858" s="33" t="s">
        <v>736</v>
      </c>
      <c r="U858" s="10"/>
      <c r="V858" t="str">
        <f t="shared" si="13"/>
        <v>subattribute</v>
      </c>
      <c r="W858" t="str">
        <f>TRIM(INDEX(_xlfn.TEXTSPLIT(Table326[[#This Row],[attribute_name PT (rascunho)]],"|"), 1,1))</f>
        <v>Temperatura - Mancal Axial do Compressor Lado Externo (1)</v>
      </c>
      <c r="X858" t="str">
        <f>IFERROR(TRIM(INDEX(_xlfn.TEXTSPLIT(Table326[[#This Row],[attribute_name]],"|"), 1,2)), "")</f>
        <v>Hi</v>
      </c>
      <c r="Y858" t="b" cm="1">
        <f t="array" ref="Y858">IF(ISERROR(IF(Table326[[#This Row],[type]]="subattribute", VLOOKUP(Table326[[#This Row],[Template]]&amp;Table326[[#This Row],[parent_attribute]],_xlfn._xlws.FILTER(Table326[[#All],[concat]], Table326[[#All],[type]]="attribute"),1, FALSE), TRUE)), FALSE, TRUE)</f>
        <v>1</v>
      </c>
    </row>
    <row r="859" spans="1:25" ht="14.4" hidden="1" customHeight="1">
      <c r="A859" t="str">
        <f>Table326[[#This Row],[Template]]&amp;Table326[[#This Row],[parent_attribute]]</f>
        <v>Compressor Centrífugo BásicoTemperatura - Mancal Axial do Compressor Lado Externo (1)</v>
      </c>
      <c r="B859" t="s">
        <v>2904</v>
      </c>
      <c r="C859" s="10" t="s">
        <v>2905</v>
      </c>
      <c r="D859" t="s">
        <v>2906</v>
      </c>
      <c r="E859" t="s">
        <v>3139</v>
      </c>
      <c r="F859" s="33" t="s">
        <v>2878</v>
      </c>
      <c r="I859" s="12" t="s">
        <v>1828</v>
      </c>
      <c r="J859" s="12" t="s">
        <v>1824</v>
      </c>
      <c r="K859" t="str">
        <f>VLOOKUP(Table326[[#This Row],[attribute_name EN2]],'Tradução Atributos'!$A$1:$B$67,2,0)</f>
        <v>Temperatura - Mancal Axial do Compressor Lado Externo (1)</v>
      </c>
      <c r="L859" t="s">
        <v>2928</v>
      </c>
      <c r="M859" s="12" t="s">
        <v>2930</v>
      </c>
      <c r="N859" t="s">
        <v>1136</v>
      </c>
      <c r="O859" t="s">
        <v>1136</v>
      </c>
      <c r="P859" t="str">
        <f>_xlfn.CONCAT(Table326[[#This Row],[Equipamento]],Table326[[#This Row],[attribute_name]])</f>
        <v>FRADE-CAE-2350 (HP Compressor Trem 2)Temperatura - Mancal Axial do Compressor Lado Externo (1)|HiHi</v>
      </c>
      <c r="Q859" s="10">
        <v>110</v>
      </c>
      <c r="R859" s="10" t="s">
        <v>49</v>
      </c>
      <c r="S859">
        <v>1</v>
      </c>
      <c r="T859" s="33" t="s">
        <v>736</v>
      </c>
      <c r="U859" s="10"/>
      <c r="V859" t="str">
        <f t="shared" si="13"/>
        <v>subattribute</v>
      </c>
      <c r="W859" t="str">
        <f>TRIM(INDEX(_xlfn.TEXTSPLIT(Table326[[#This Row],[attribute_name PT (rascunho)]],"|"), 1,1))</f>
        <v>Temperatura - Mancal Axial do Compressor Lado Externo (1)</v>
      </c>
      <c r="X859" t="str">
        <f>IFERROR(TRIM(INDEX(_xlfn.TEXTSPLIT(Table326[[#This Row],[attribute_name]],"|"), 1,2)), "")</f>
        <v>HiHi</v>
      </c>
      <c r="Y859" t="b" cm="1">
        <f t="array" ref="Y859">IF(ISERROR(IF(Table326[[#This Row],[type]]="subattribute", VLOOKUP(Table326[[#This Row],[Template]]&amp;Table326[[#This Row],[parent_attribute]],_xlfn._xlws.FILTER(Table326[[#All],[concat]], Table326[[#All],[type]]="attribute"),1, FALSE), TRUE)), FALSE, TRUE)</f>
        <v>1</v>
      </c>
    </row>
    <row r="860" spans="1:25" ht="14.4" hidden="1" customHeight="1">
      <c r="A860" t="str">
        <f>Table326[[#This Row],[Template]]&amp;Table326[[#This Row],[parent_attribute]]</f>
        <v>Compressor Centrífugo BásicoTemperatura - Mancal Axial do Compressor Lado Externo (1)</v>
      </c>
      <c r="B860" t="s">
        <v>2904</v>
      </c>
      <c r="C860" s="10" t="s">
        <v>2905</v>
      </c>
      <c r="D860" t="s">
        <v>2906</v>
      </c>
      <c r="E860" t="s">
        <v>3139</v>
      </c>
      <c r="F860" s="33" t="s">
        <v>2878</v>
      </c>
      <c r="I860" s="12" t="s">
        <v>1829</v>
      </c>
      <c r="J860" s="12" t="s">
        <v>1824</v>
      </c>
      <c r="K860" t="str">
        <f>VLOOKUP(Table326[[#This Row],[attribute_name EN2]],'Tradução Atributos'!$A$1:$B$67,2,0)</f>
        <v>Temperatura - Mancal Axial do Compressor Lado Externo (1)</v>
      </c>
      <c r="L860" t="s">
        <v>2928</v>
      </c>
      <c r="M860" s="12" t="s">
        <v>2934</v>
      </c>
      <c r="N860" t="s">
        <v>1139</v>
      </c>
      <c r="O860" t="s">
        <v>3061</v>
      </c>
      <c r="P860" t="str">
        <f>_xlfn.CONCAT(Table326[[#This Row],[Equipamento]],Table326[[#This Row],[attribute_name]])</f>
        <v>FRADE-CAE-2350 (HP Compressor Trem 2)Temperatura - Mancal Axial do Compressor Lado Externo (1)|Pre-alarm Hi</v>
      </c>
      <c r="Q860" s="10">
        <v>95</v>
      </c>
      <c r="R860" s="10" t="s">
        <v>49</v>
      </c>
      <c r="S860">
        <v>1</v>
      </c>
      <c r="T860" s="33" t="s">
        <v>736</v>
      </c>
      <c r="U860" s="10"/>
      <c r="V860" t="str">
        <f t="shared" si="13"/>
        <v>subattribute</v>
      </c>
      <c r="W860" t="str">
        <f>TRIM(INDEX(_xlfn.TEXTSPLIT(Table326[[#This Row],[attribute_name PT (rascunho)]],"|"), 1,1))</f>
        <v>Temperatura - Mancal Axial do Compressor Lado Externo (1)</v>
      </c>
      <c r="X860" t="str">
        <f>IFERROR(TRIM(INDEX(_xlfn.TEXTSPLIT(Table326[[#This Row],[attribute_name]],"|"), 1,2)), "")</f>
        <v>Pre-alarm Hi</v>
      </c>
      <c r="Y860" t="b" cm="1">
        <f t="array" ref="Y860">IF(ISERROR(IF(Table326[[#This Row],[type]]="subattribute", VLOOKUP(Table326[[#This Row],[Template]]&amp;Table326[[#This Row],[parent_attribute]],_xlfn._xlws.FILTER(Table326[[#All],[concat]], Table326[[#All],[type]]="attribute"),1, FALSE), TRUE)), FALSE, TRUE)</f>
        <v>1</v>
      </c>
    </row>
    <row r="861" spans="1:25" ht="14.4" hidden="1" customHeight="1">
      <c r="A861" t="str">
        <f>Table326[[#This Row],[Template]]&amp;Table326[[#This Row],[parent_attribute]]</f>
        <v>Compressor Centrífugo BásicoTemperatura - Mancal Axial do Compressor Lado Externo (2)</v>
      </c>
      <c r="B861" t="s">
        <v>2904</v>
      </c>
      <c r="C861" s="10" t="s">
        <v>2905</v>
      </c>
      <c r="D861" t="s">
        <v>2906</v>
      </c>
      <c r="E861" t="s">
        <v>3139</v>
      </c>
      <c r="F861" s="33" t="s">
        <v>2878</v>
      </c>
      <c r="I861" s="12" t="s">
        <v>1830</v>
      </c>
      <c r="J861" s="12" t="s">
        <v>1830</v>
      </c>
      <c r="K861" t="str">
        <f>VLOOKUP(Table326[[#This Row],[attribute_name EN2]],'Tradução Atributos'!$A$1:$B$67,2,0)</f>
        <v>Temperatura - Mancal Axial do Compressor Lado Externo (2)</v>
      </c>
      <c r="M861" s="12"/>
      <c r="N861" t="s">
        <v>3062</v>
      </c>
      <c r="O861" t="s">
        <v>3062</v>
      </c>
      <c r="P861" t="str">
        <f>_xlfn.CONCAT(Table326[[#This Row],[Equipamento]],Table326[[#This Row],[attribute_name]])</f>
        <v>FRADE-CAE-2350 (HP Compressor Trem 2)Temperatura - Mancal Axial do Compressor Lado Externo (2)</v>
      </c>
      <c r="Q861" t="s">
        <v>3320</v>
      </c>
      <c r="R861" t="s">
        <v>49</v>
      </c>
      <c r="S861">
        <v>1</v>
      </c>
      <c r="T861" s="33" t="s">
        <v>439</v>
      </c>
      <c r="U861" s="10" t="s">
        <v>440</v>
      </c>
      <c r="V861" t="str">
        <f t="shared" si="13"/>
        <v>attribute</v>
      </c>
      <c r="W861" t="str">
        <f>TRIM(INDEX(_xlfn.TEXTSPLIT(Table326[[#This Row],[attribute_name PT (rascunho)]],"|"), 1,1))</f>
        <v>Temperatura - Mancal Axial do Compressor Lado Externo (2)</v>
      </c>
      <c r="X861" t="str">
        <f>IFERROR(TRIM(INDEX(_xlfn.TEXTSPLIT(Table326[[#This Row],[attribute_name]],"|"), 1,2)), "")</f>
        <v/>
      </c>
      <c r="Y861" t="b" cm="1">
        <f t="array" ref="Y861">IF(ISERROR(IF(Table326[[#This Row],[type]]="subattribute", VLOOKUP(Table326[[#This Row],[Template]]&amp;Table326[[#This Row],[parent_attribute]],_xlfn._xlws.FILTER(Table326[[#All],[concat]], Table326[[#All],[type]]="attribute"),1, FALSE), TRUE)), FALSE, TRUE)</f>
        <v>1</v>
      </c>
    </row>
    <row r="862" spans="1:25" ht="14.4" hidden="1" customHeight="1">
      <c r="A862" t="str">
        <f>Table326[[#This Row],[Template]]&amp;Table326[[#This Row],[parent_attribute]]</f>
        <v>Compressor Centrífugo BásicoTemperatura - Mancal Axial do Compressor Lado Externo (2)</v>
      </c>
      <c r="B862" t="s">
        <v>2904</v>
      </c>
      <c r="C862" s="10" t="s">
        <v>2905</v>
      </c>
      <c r="D862" t="s">
        <v>2906</v>
      </c>
      <c r="E862" t="s">
        <v>3139</v>
      </c>
      <c r="F862" s="33" t="s">
        <v>2878</v>
      </c>
      <c r="I862" s="12" t="s">
        <v>1832</v>
      </c>
      <c r="J862" s="12" t="s">
        <v>1830</v>
      </c>
      <c r="K862" t="str">
        <f>VLOOKUP(Table326[[#This Row],[attribute_name EN2]],'Tradução Atributos'!$A$1:$B$67,2,0)</f>
        <v>Temperatura - Mancal Axial do Compressor Lado Externo (2)</v>
      </c>
      <c r="L862" t="s">
        <v>2928</v>
      </c>
      <c r="M862" s="12" t="s">
        <v>2929</v>
      </c>
      <c r="N862" t="s">
        <v>1141</v>
      </c>
      <c r="O862" t="s">
        <v>1141</v>
      </c>
      <c r="P862" t="str">
        <f>_xlfn.CONCAT(Table326[[#This Row],[Equipamento]],Table326[[#This Row],[attribute_name]])</f>
        <v>FRADE-CAE-2350 (HP Compressor Trem 2)Temperatura - Mancal Axial do Compressor Lado Externo (2)|Hi</v>
      </c>
      <c r="Q862" s="10">
        <v>100</v>
      </c>
      <c r="R862" s="10" t="s">
        <v>49</v>
      </c>
      <c r="S862">
        <v>1</v>
      </c>
      <c r="T862" s="33" t="s">
        <v>736</v>
      </c>
      <c r="U862" s="10"/>
      <c r="V862" t="str">
        <f t="shared" si="13"/>
        <v>subattribute</v>
      </c>
      <c r="W862" t="str">
        <f>TRIM(INDEX(_xlfn.TEXTSPLIT(Table326[[#This Row],[attribute_name PT (rascunho)]],"|"), 1,1))</f>
        <v>Temperatura - Mancal Axial do Compressor Lado Externo (2)</v>
      </c>
      <c r="X862" t="str">
        <f>IFERROR(TRIM(INDEX(_xlfn.TEXTSPLIT(Table326[[#This Row],[attribute_name]],"|"), 1,2)), "")</f>
        <v>Hi</v>
      </c>
      <c r="Y862" t="b" cm="1">
        <f t="array" ref="Y862">IF(ISERROR(IF(Table326[[#This Row],[type]]="subattribute", VLOOKUP(Table326[[#This Row],[Template]]&amp;Table326[[#This Row],[parent_attribute]],_xlfn._xlws.FILTER(Table326[[#All],[concat]], Table326[[#All],[type]]="attribute"),1, FALSE), TRUE)), FALSE, TRUE)</f>
        <v>1</v>
      </c>
    </row>
    <row r="863" spans="1:25" ht="14.4" hidden="1" customHeight="1">
      <c r="A863" t="str">
        <f>Table326[[#This Row],[Template]]&amp;Table326[[#This Row],[parent_attribute]]</f>
        <v>Compressor Centrífugo BásicoTemperatura - Mancal Axial do Compressor Lado Externo (2)</v>
      </c>
      <c r="B863" t="s">
        <v>2904</v>
      </c>
      <c r="C863" s="10" t="s">
        <v>2905</v>
      </c>
      <c r="D863" t="s">
        <v>2906</v>
      </c>
      <c r="E863" t="s">
        <v>3139</v>
      </c>
      <c r="F863" s="33" t="s">
        <v>2878</v>
      </c>
      <c r="I863" s="12" t="s">
        <v>1833</v>
      </c>
      <c r="J863" s="12" t="s">
        <v>1830</v>
      </c>
      <c r="K863" t="str">
        <f>VLOOKUP(Table326[[#This Row],[attribute_name EN2]],'Tradução Atributos'!$A$1:$B$67,2,0)</f>
        <v>Temperatura - Mancal Axial do Compressor Lado Externo (2)</v>
      </c>
      <c r="L863" t="s">
        <v>2928</v>
      </c>
      <c r="M863" s="12" t="s">
        <v>2930</v>
      </c>
      <c r="N863" t="s">
        <v>1143</v>
      </c>
      <c r="O863" t="s">
        <v>1143</v>
      </c>
      <c r="P863" t="str">
        <f>_xlfn.CONCAT(Table326[[#This Row],[Equipamento]],Table326[[#This Row],[attribute_name]])</f>
        <v>FRADE-CAE-2350 (HP Compressor Trem 2)Temperatura - Mancal Axial do Compressor Lado Externo (2)|HiHi</v>
      </c>
      <c r="Q863" s="33">
        <v>110</v>
      </c>
      <c r="R863" s="10" t="s">
        <v>49</v>
      </c>
      <c r="S863">
        <v>1</v>
      </c>
      <c r="T863" s="33" t="s">
        <v>736</v>
      </c>
      <c r="U863" s="10"/>
      <c r="V863" t="str">
        <f t="shared" si="13"/>
        <v>subattribute</v>
      </c>
      <c r="W863" t="str">
        <f>TRIM(INDEX(_xlfn.TEXTSPLIT(Table326[[#This Row],[attribute_name PT (rascunho)]],"|"), 1,1))</f>
        <v>Temperatura - Mancal Axial do Compressor Lado Externo (2)</v>
      </c>
      <c r="X863" t="str">
        <f>IFERROR(TRIM(INDEX(_xlfn.TEXTSPLIT(Table326[[#This Row],[attribute_name]],"|"), 1,2)), "")</f>
        <v>HiHi</v>
      </c>
      <c r="Y863" t="b" cm="1">
        <f t="array" ref="Y863">IF(ISERROR(IF(Table326[[#This Row],[type]]="subattribute", VLOOKUP(Table326[[#This Row],[Template]]&amp;Table326[[#This Row],[parent_attribute]],_xlfn._xlws.FILTER(Table326[[#All],[concat]], Table326[[#All],[type]]="attribute"),1, FALSE), TRUE)), FALSE, TRUE)</f>
        <v>1</v>
      </c>
    </row>
    <row r="864" spans="1:25" ht="14.4" hidden="1" customHeight="1">
      <c r="A864" t="str">
        <f>Table326[[#This Row],[Template]]&amp;Table326[[#This Row],[parent_attribute]]</f>
        <v>Compressor Centrífugo BásicoTemperatura - Mancal Axial do Compressor Lado Externo (2)</v>
      </c>
      <c r="B864" t="s">
        <v>2904</v>
      </c>
      <c r="C864" s="10" t="s">
        <v>2905</v>
      </c>
      <c r="D864" t="s">
        <v>2906</v>
      </c>
      <c r="E864" t="s">
        <v>3139</v>
      </c>
      <c r="F864" s="33" t="s">
        <v>2878</v>
      </c>
      <c r="I864" s="12" t="s">
        <v>1834</v>
      </c>
      <c r="J864" s="12" t="s">
        <v>1830</v>
      </c>
      <c r="K864" t="str">
        <f>VLOOKUP(Table326[[#This Row],[attribute_name EN2]],'Tradução Atributos'!$A$1:$B$67,2,0)</f>
        <v>Temperatura - Mancal Axial do Compressor Lado Externo (2)</v>
      </c>
      <c r="L864" t="s">
        <v>2928</v>
      </c>
      <c r="M864" s="12" t="s">
        <v>2934</v>
      </c>
      <c r="N864" t="s">
        <v>1145</v>
      </c>
      <c r="O864" t="s">
        <v>3063</v>
      </c>
      <c r="P864" t="str">
        <f>_xlfn.CONCAT(Table326[[#This Row],[Equipamento]],Table326[[#This Row],[attribute_name]])</f>
        <v>FRADE-CAE-2350 (HP Compressor Trem 2)Temperatura - Mancal Axial do Compressor Lado Externo (2)|Pre-alarm Hi</v>
      </c>
      <c r="Q864" s="33">
        <v>90</v>
      </c>
      <c r="R864" s="10" t="s">
        <v>49</v>
      </c>
      <c r="S864">
        <v>1</v>
      </c>
      <c r="T864" s="33" t="s">
        <v>736</v>
      </c>
      <c r="U864" s="10"/>
      <c r="V864" t="str">
        <f t="shared" si="13"/>
        <v>subattribute</v>
      </c>
      <c r="W864" t="str">
        <f>TRIM(INDEX(_xlfn.TEXTSPLIT(Table326[[#This Row],[attribute_name PT (rascunho)]],"|"), 1,1))</f>
        <v>Temperatura - Mancal Axial do Compressor Lado Externo (2)</v>
      </c>
      <c r="X864" t="str">
        <f>IFERROR(TRIM(INDEX(_xlfn.TEXTSPLIT(Table326[[#This Row],[attribute_name]],"|"), 1,2)), "")</f>
        <v>Pre-alarm Hi</v>
      </c>
      <c r="Y864" t="b" cm="1">
        <f t="array" ref="Y864">IF(ISERROR(IF(Table326[[#This Row],[type]]="subattribute", VLOOKUP(Table326[[#This Row],[Template]]&amp;Table326[[#This Row],[parent_attribute]],_xlfn._xlws.FILTER(Table326[[#All],[concat]], Table326[[#All],[type]]="attribute"),1, FALSE), TRUE)), FALSE, TRUE)</f>
        <v>1</v>
      </c>
    </row>
    <row r="865" spans="1:25" ht="14.4" hidden="1" customHeight="1">
      <c r="A865" t="str">
        <f>Table326[[#This Row],[Template]]&amp;Table326[[#This Row],[parent_attribute]]</f>
        <v>Compressor Centrífugo BásicoTemperatura - Mancal Axial do Compressor Lado Interno (1)</v>
      </c>
      <c r="B865" t="s">
        <v>2904</v>
      </c>
      <c r="C865" s="10" t="s">
        <v>2905</v>
      </c>
      <c r="D865" t="s">
        <v>2906</v>
      </c>
      <c r="E865" t="s">
        <v>3139</v>
      </c>
      <c r="F865" s="33" t="s">
        <v>2878</v>
      </c>
      <c r="I865" s="12" t="s">
        <v>1835</v>
      </c>
      <c r="J865" s="12" t="s">
        <v>1835</v>
      </c>
      <c r="K865" t="str">
        <f>VLOOKUP(Table326[[#This Row],[attribute_name EN2]],'Tradução Atributos'!$A$1:$B$67,2,0)</f>
        <v>Temperatura - Mancal Axial do Compressor Lado Interno (1)</v>
      </c>
      <c r="M865" s="12"/>
      <c r="N865" t="s">
        <v>3064</v>
      </c>
      <c r="O865" t="s">
        <v>3064</v>
      </c>
      <c r="P865" t="str">
        <f>_xlfn.CONCAT(Table326[[#This Row],[Equipamento]],Table326[[#This Row],[attribute_name]])</f>
        <v>FRADE-CAE-2350 (HP Compressor Trem 2)Temperatura - Mancal Axial do Compressor Lado Interno (1)</v>
      </c>
      <c r="Q865" s="32" t="s">
        <v>3321</v>
      </c>
      <c r="R865" t="s">
        <v>49</v>
      </c>
      <c r="S865">
        <v>1</v>
      </c>
      <c r="T865" s="33" t="s">
        <v>439</v>
      </c>
      <c r="U865" s="10" t="s">
        <v>440</v>
      </c>
      <c r="V865" t="str">
        <f t="shared" si="13"/>
        <v>attribute</v>
      </c>
      <c r="W865" t="str">
        <f>TRIM(INDEX(_xlfn.TEXTSPLIT(Table326[[#This Row],[attribute_name PT (rascunho)]],"|"), 1,1))</f>
        <v>Temperatura - Mancal Axial do Compressor Lado Interno (1)</v>
      </c>
      <c r="X865" t="str">
        <f>IFERROR(TRIM(INDEX(_xlfn.TEXTSPLIT(Table326[[#This Row],[attribute_name]],"|"), 1,2)), "")</f>
        <v/>
      </c>
      <c r="Y865" t="b" cm="1">
        <f t="array" ref="Y865">IF(ISERROR(IF(Table326[[#This Row],[type]]="subattribute", VLOOKUP(Table326[[#This Row],[Template]]&amp;Table326[[#This Row],[parent_attribute]],_xlfn._xlws.FILTER(Table326[[#All],[concat]], Table326[[#All],[type]]="attribute"),1, FALSE), TRUE)), FALSE, TRUE)</f>
        <v>1</v>
      </c>
    </row>
    <row r="866" spans="1:25" ht="14.4" hidden="1" customHeight="1">
      <c r="A866" t="str">
        <f>Table326[[#This Row],[Template]]&amp;Table326[[#This Row],[parent_attribute]]</f>
        <v>Compressor Centrífugo BásicoTemperatura - Mancal Axial do Compressor Lado Interno (1)</v>
      </c>
      <c r="B866" t="s">
        <v>2904</v>
      </c>
      <c r="C866" s="10" t="s">
        <v>2905</v>
      </c>
      <c r="D866" t="s">
        <v>2906</v>
      </c>
      <c r="E866" t="s">
        <v>3139</v>
      </c>
      <c r="F866" s="33" t="s">
        <v>2878</v>
      </c>
      <c r="I866" s="12" t="s">
        <v>1837</v>
      </c>
      <c r="J866" s="12" t="s">
        <v>1835</v>
      </c>
      <c r="K866" t="str">
        <f>VLOOKUP(Table326[[#This Row],[attribute_name EN2]],'Tradução Atributos'!$A$1:$B$67,2,0)</f>
        <v>Temperatura - Mancal Axial do Compressor Lado Interno (1)</v>
      </c>
      <c r="L866" t="s">
        <v>2928</v>
      </c>
      <c r="M866" s="12" t="s">
        <v>2929</v>
      </c>
      <c r="N866" t="s">
        <v>1148</v>
      </c>
      <c r="O866" t="s">
        <v>1148</v>
      </c>
      <c r="P866" t="str">
        <f>_xlfn.CONCAT(Table326[[#This Row],[Equipamento]],Table326[[#This Row],[attribute_name]])</f>
        <v>FRADE-CAE-2350 (HP Compressor Trem 2)Temperatura - Mancal Axial do Compressor Lado Interno (1)|Hi</v>
      </c>
      <c r="Q866" s="10">
        <v>100</v>
      </c>
      <c r="R866" s="10" t="s">
        <v>49</v>
      </c>
      <c r="S866">
        <v>1</v>
      </c>
      <c r="T866" s="33" t="s">
        <v>736</v>
      </c>
      <c r="U866" s="10"/>
      <c r="V866" t="str">
        <f t="shared" si="13"/>
        <v>subattribute</v>
      </c>
      <c r="W866" t="str">
        <f>TRIM(INDEX(_xlfn.TEXTSPLIT(Table326[[#This Row],[attribute_name PT (rascunho)]],"|"), 1,1))</f>
        <v>Temperatura - Mancal Axial do Compressor Lado Interno (1)</v>
      </c>
      <c r="X866" t="str">
        <f>IFERROR(TRIM(INDEX(_xlfn.TEXTSPLIT(Table326[[#This Row],[attribute_name]],"|"), 1,2)), "")</f>
        <v>Hi</v>
      </c>
      <c r="Y866" t="b" cm="1">
        <f t="array" ref="Y866">IF(ISERROR(IF(Table326[[#This Row],[type]]="subattribute", VLOOKUP(Table326[[#This Row],[Template]]&amp;Table326[[#This Row],[parent_attribute]],_xlfn._xlws.FILTER(Table326[[#All],[concat]], Table326[[#All],[type]]="attribute"),1, FALSE), TRUE)), FALSE, TRUE)</f>
        <v>1</v>
      </c>
    </row>
    <row r="867" spans="1:25" ht="14.4" hidden="1" customHeight="1">
      <c r="A867" t="str">
        <f>Table326[[#This Row],[Template]]&amp;Table326[[#This Row],[parent_attribute]]</f>
        <v>Compressor Centrífugo BásicoTemperatura - Mancal Axial do Compressor Lado Interno (1)</v>
      </c>
      <c r="B867" t="s">
        <v>2904</v>
      </c>
      <c r="C867" s="10" t="s">
        <v>2905</v>
      </c>
      <c r="D867" t="s">
        <v>2906</v>
      </c>
      <c r="E867" t="s">
        <v>3139</v>
      </c>
      <c r="F867" s="33" t="s">
        <v>2878</v>
      </c>
      <c r="I867" s="12" t="s">
        <v>1838</v>
      </c>
      <c r="J867" s="12" t="s">
        <v>1835</v>
      </c>
      <c r="K867" t="str">
        <f>VLOOKUP(Table326[[#This Row],[attribute_name EN2]],'Tradução Atributos'!$A$1:$B$67,2,0)</f>
        <v>Temperatura - Mancal Axial do Compressor Lado Interno (1)</v>
      </c>
      <c r="L867" t="s">
        <v>2928</v>
      </c>
      <c r="M867" s="12" t="s">
        <v>2930</v>
      </c>
      <c r="N867" t="s">
        <v>1150</v>
      </c>
      <c r="O867" t="s">
        <v>1150</v>
      </c>
      <c r="P867" t="str">
        <f>_xlfn.CONCAT(Table326[[#This Row],[Equipamento]],Table326[[#This Row],[attribute_name]])</f>
        <v>FRADE-CAE-2350 (HP Compressor Trem 2)Temperatura - Mancal Axial do Compressor Lado Interno (1)|HiHi</v>
      </c>
      <c r="Q867" s="33">
        <v>110</v>
      </c>
      <c r="R867" s="10" t="s">
        <v>49</v>
      </c>
      <c r="S867">
        <v>1</v>
      </c>
      <c r="T867" s="33" t="s">
        <v>736</v>
      </c>
      <c r="U867" s="10"/>
      <c r="V867" t="str">
        <f t="shared" si="13"/>
        <v>subattribute</v>
      </c>
      <c r="W867" t="str">
        <f>TRIM(INDEX(_xlfn.TEXTSPLIT(Table326[[#This Row],[attribute_name PT (rascunho)]],"|"), 1,1))</f>
        <v>Temperatura - Mancal Axial do Compressor Lado Interno (1)</v>
      </c>
      <c r="X867" t="str">
        <f>IFERROR(TRIM(INDEX(_xlfn.TEXTSPLIT(Table326[[#This Row],[attribute_name]],"|"), 1,2)), "")</f>
        <v>HiHi</v>
      </c>
      <c r="Y867" t="b" cm="1">
        <f t="array" ref="Y867">IF(ISERROR(IF(Table326[[#This Row],[type]]="subattribute", VLOOKUP(Table326[[#This Row],[Template]]&amp;Table326[[#This Row],[parent_attribute]],_xlfn._xlws.FILTER(Table326[[#All],[concat]], Table326[[#All],[type]]="attribute"),1, FALSE), TRUE)), FALSE, TRUE)</f>
        <v>1</v>
      </c>
    </row>
    <row r="868" spans="1:25" ht="14.4" hidden="1" customHeight="1">
      <c r="A868" t="str">
        <f>Table326[[#This Row],[Template]]&amp;Table326[[#This Row],[parent_attribute]]</f>
        <v>Compressor Centrífugo BásicoTemperatura - Mancal Axial do Compressor Lado Interno (1)</v>
      </c>
      <c r="B868" t="s">
        <v>2904</v>
      </c>
      <c r="C868" s="10" t="s">
        <v>2905</v>
      </c>
      <c r="D868" t="s">
        <v>2906</v>
      </c>
      <c r="E868" t="s">
        <v>3139</v>
      </c>
      <c r="F868" s="33" t="s">
        <v>2878</v>
      </c>
      <c r="I868" s="12" t="s">
        <v>1839</v>
      </c>
      <c r="J868" s="12" t="s">
        <v>1835</v>
      </c>
      <c r="K868" t="str">
        <f>VLOOKUP(Table326[[#This Row],[attribute_name EN2]],'Tradução Atributos'!$A$1:$B$67,2,0)</f>
        <v>Temperatura - Mancal Axial do Compressor Lado Interno (1)</v>
      </c>
      <c r="L868" t="s">
        <v>2928</v>
      </c>
      <c r="M868" s="12" t="s">
        <v>2934</v>
      </c>
      <c r="N868" t="s">
        <v>1152</v>
      </c>
      <c r="O868" t="s">
        <v>3065</v>
      </c>
      <c r="P868" t="str">
        <f>_xlfn.CONCAT(Table326[[#This Row],[Equipamento]],Table326[[#This Row],[attribute_name]])</f>
        <v>FRADE-CAE-2350 (HP Compressor Trem 2)Temperatura - Mancal Axial do Compressor Lado Interno (1)|Pre-alarm Hi</v>
      </c>
      <c r="Q868" s="33">
        <v>92</v>
      </c>
      <c r="R868" s="10" t="s">
        <v>49</v>
      </c>
      <c r="S868">
        <v>1</v>
      </c>
      <c r="T868" s="33" t="s">
        <v>736</v>
      </c>
      <c r="U868" s="10"/>
      <c r="V868" t="str">
        <f t="shared" si="13"/>
        <v>subattribute</v>
      </c>
      <c r="W868" t="str">
        <f>TRIM(INDEX(_xlfn.TEXTSPLIT(Table326[[#This Row],[attribute_name PT (rascunho)]],"|"), 1,1))</f>
        <v>Temperatura - Mancal Axial do Compressor Lado Interno (1)</v>
      </c>
      <c r="X868" t="str">
        <f>IFERROR(TRIM(INDEX(_xlfn.TEXTSPLIT(Table326[[#This Row],[attribute_name]],"|"), 1,2)), "")</f>
        <v>Pre-alarm Hi</v>
      </c>
      <c r="Y868" t="b" cm="1">
        <f t="array" ref="Y868">IF(ISERROR(IF(Table326[[#This Row],[type]]="subattribute", VLOOKUP(Table326[[#This Row],[Template]]&amp;Table326[[#This Row],[parent_attribute]],_xlfn._xlws.FILTER(Table326[[#All],[concat]], Table326[[#All],[type]]="attribute"),1, FALSE), TRUE)), FALSE, TRUE)</f>
        <v>1</v>
      </c>
    </row>
    <row r="869" spans="1:25" ht="14.4" hidden="1" customHeight="1">
      <c r="A869" t="str">
        <f>Table326[[#This Row],[Template]]&amp;Table326[[#This Row],[parent_attribute]]</f>
        <v>Compressor Centrífugo BásicoTemperatura - Mancal Axial do Compressor Lado Interno (2)</v>
      </c>
      <c r="B869" t="s">
        <v>2904</v>
      </c>
      <c r="C869" s="10" t="s">
        <v>2905</v>
      </c>
      <c r="D869" t="s">
        <v>2906</v>
      </c>
      <c r="E869" t="s">
        <v>3139</v>
      </c>
      <c r="F869" s="33" t="s">
        <v>2878</v>
      </c>
      <c r="I869" s="10" t="s">
        <v>1840</v>
      </c>
      <c r="J869" s="10" t="s">
        <v>1840</v>
      </c>
      <c r="K869" t="str">
        <f>VLOOKUP(Table326[[#This Row],[attribute_name EN2]],'Tradução Atributos'!$A$1:$B$67,2,0)</f>
        <v>Temperatura - Mancal Axial do Compressor Lado Interno (2)</v>
      </c>
      <c r="M869" s="10"/>
      <c r="N869" t="s">
        <v>3066</v>
      </c>
      <c r="O869" t="s">
        <v>3066</v>
      </c>
      <c r="P869" t="str">
        <f>_xlfn.CONCAT(Table326[[#This Row],[Equipamento]],Table326[[#This Row],[attribute_name]])</f>
        <v>FRADE-CAE-2350 (HP Compressor Trem 2)Temperatura - Mancal Axial do Compressor Lado Interno (2)</v>
      </c>
      <c r="Q869" s="32" t="s">
        <v>3322</v>
      </c>
      <c r="R869" t="s">
        <v>49</v>
      </c>
      <c r="S869">
        <v>1</v>
      </c>
      <c r="T869" s="33" t="s">
        <v>439</v>
      </c>
      <c r="U869" s="10" t="s">
        <v>440</v>
      </c>
      <c r="V869" t="str">
        <f t="shared" si="13"/>
        <v>attribute</v>
      </c>
      <c r="W869" t="str">
        <f>TRIM(INDEX(_xlfn.TEXTSPLIT(Table326[[#This Row],[attribute_name PT (rascunho)]],"|"), 1,1))</f>
        <v>Temperatura - Mancal Axial do Compressor Lado Interno (2)</v>
      </c>
      <c r="X869" t="str">
        <f>IFERROR(TRIM(INDEX(_xlfn.TEXTSPLIT(Table326[[#This Row],[attribute_name]],"|"), 1,2)), "")</f>
        <v/>
      </c>
      <c r="Y869" t="b" cm="1">
        <f t="array" ref="Y869">IF(ISERROR(IF(Table326[[#This Row],[type]]="subattribute", VLOOKUP(Table326[[#This Row],[Template]]&amp;Table326[[#This Row],[parent_attribute]],_xlfn._xlws.FILTER(Table326[[#All],[concat]], Table326[[#All],[type]]="attribute"),1, FALSE), TRUE)), FALSE, TRUE)</f>
        <v>1</v>
      </c>
    </row>
    <row r="870" spans="1:25" ht="14.4" hidden="1" customHeight="1">
      <c r="A870" t="str">
        <f>Table326[[#This Row],[Template]]&amp;Table326[[#This Row],[parent_attribute]]</f>
        <v>Compressor Centrífugo BásicoTemperatura - Mancal Axial do Compressor Lado Interno (2)</v>
      </c>
      <c r="B870" t="s">
        <v>2904</v>
      </c>
      <c r="C870" s="10" t="s">
        <v>2905</v>
      </c>
      <c r="D870" t="s">
        <v>2906</v>
      </c>
      <c r="E870" t="s">
        <v>3139</v>
      </c>
      <c r="F870" s="33" t="s">
        <v>2878</v>
      </c>
      <c r="I870" s="10" t="s">
        <v>1842</v>
      </c>
      <c r="J870" s="10" t="s">
        <v>1840</v>
      </c>
      <c r="K870" t="str">
        <f>VLOOKUP(Table326[[#This Row],[attribute_name EN2]],'Tradução Atributos'!$A$1:$B$67,2,0)</f>
        <v>Temperatura - Mancal Axial do Compressor Lado Interno (2)</v>
      </c>
      <c r="L870" t="s">
        <v>2928</v>
      </c>
      <c r="M870" s="10" t="s">
        <v>2929</v>
      </c>
      <c r="N870" t="s">
        <v>1154</v>
      </c>
      <c r="O870" t="s">
        <v>1154</v>
      </c>
      <c r="P870" t="str">
        <f>_xlfn.CONCAT(Table326[[#This Row],[Equipamento]],Table326[[#This Row],[attribute_name]])</f>
        <v>FRADE-CAE-2350 (HP Compressor Trem 2)Temperatura - Mancal Axial do Compressor Lado Interno (2)|Hi</v>
      </c>
      <c r="Q870" s="33">
        <v>100</v>
      </c>
      <c r="R870" s="10" t="s">
        <v>49</v>
      </c>
      <c r="S870">
        <v>1</v>
      </c>
      <c r="T870" s="33" t="s">
        <v>736</v>
      </c>
      <c r="U870" s="10"/>
      <c r="V870" t="str">
        <f t="shared" si="13"/>
        <v>subattribute</v>
      </c>
      <c r="W870" t="str">
        <f>TRIM(INDEX(_xlfn.TEXTSPLIT(Table326[[#This Row],[attribute_name PT (rascunho)]],"|"), 1,1))</f>
        <v>Temperatura - Mancal Axial do Compressor Lado Interno (2)</v>
      </c>
      <c r="X870" t="str">
        <f>IFERROR(TRIM(INDEX(_xlfn.TEXTSPLIT(Table326[[#This Row],[attribute_name]],"|"), 1,2)), "")</f>
        <v>Hi</v>
      </c>
      <c r="Y870" t="b" cm="1">
        <f t="array" ref="Y870">IF(ISERROR(IF(Table326[[#This Row],[type]]="subattribute", VLOOKUP(Table326[[#This Row],[Template]]&amp;Table326[[#This Row],[parent_attribute]],_xlfn._xlws.FILTER(Table326[[#All],[concat]], Table326[[#All],[type]]="attribute"),1, FALSE), TRUE)), FALSE, TRUE)</f>
        <v>1</v>
      </c>
    </row>
    <row r="871" spans="1:25" ht="14.4" hidden="1" customHeight="1">
      <c r="A871" t="str">
        <f>Table326[[#This Row],[Template]]&amp;Table326[[#This Row],[parent_attribute]]</f>
        <v>Compressor Centrífugo BásicoTemperatura - Mancal Axial do Compressor Lado Interno (2)</v>
      </c>
      <c r="B871" t="s">
        <v>2904</v>
      </c>
      <c r="C871" s="10" t="s">
        <v>2905</v>
      </c>
      <c r="D871" t="s">
        <v>2906</v>
      </c>
      <c r="E871" t="s">
        <v>3139</v>
      </c>
      <c r="F871" s="33" t="s">
        <v>2878</v>
      </c>
      <c r="I871" s="10" t="s">
        <v>1843</v>
      </c>
      <c r="J871" s="10" t="s">
        <v>1840</v>
      </c>
      <c r="K871" t="str">
        <f>VLOOKUP(Table326[[#This Row],[attribute_name EN2]],'Tradução Atributos'!$A$1:$B$67,2,0)</f>
        <v>Temperatura - Mancal Axial do Compressor Lado Interno (2)</v>
      </c>
      <c r="L871" t="s">
        <v>2928</v>
      </c>
      <c r="M871" s="10" t="s">
        <v>2930</v>
      </c>
      <c r="N871" t="s">
        <v>1157</v>
      </c>
      <c r="O871" t="s">
        <v>1157</v>
      </c>
      <c r="P871" t="str">
        <f>_xlfn.CONCAT(Table326[[#This Row],[Equipamento]],Table326[[#This Row],[attribute_name]])</f>
        <v>FRADE-CAE-2350 (HP Compressor Trem 2)Temperatura - Mancal Axial do Compressor Lado Interno (2)|HiHi</v>
      </c>
      <c r="Q871" s="33">
        <v>110</v>
      </c>
      <c r="R871" s="10" t="s">
        <v>49</v>
      </c>
      <c r="S871">
        <v>1</v>
      </c>
      <c r="T871" s="33"/>
      <c r="U871" s="10"/>
      <c r="V871" t="str">
        <f t="shared" si="13"/>
        <v>subattribute</v>
      </c>
      <c r="W871" t="str">
        <f>TRIM(INDEX(_xlfn.TEXTSPLIT(Table326[[#This Row],[attribute_name PT (rascunho)]],"|"), 1,1))</f>
        <v>Temperatura - Mancal Axial do Compressor Lado Interno (2)</v>
      </c>
      <c r="X871" t="str">
        <f>IFERROR(TRIM(INDEX(_xlfn.TEXTSPLIT(Table326[[#This Row],[attribute_name]],"|"), 1,2)), "")</f>
        <v>HiHi</v>
      </c>
      <c r="Y871" t="b" cm="1">
        <f t="array" ref="Y871">IF(ISERROR(IF(Table326[[#This Row],[type]]="subattribute", VLOOKUP(Table326[[#This Row],[Template]]&amp;Table326[[#This Row],[parent_attribute]],_xlfn._xlws.FILTER(Table326[[#All],[concat]], Table326[[#All],[type]]="attribute"),1, FALSE), TRUE)), FALSE, TRUE)</f>
        <v>1</v>
      </c>
    </row>
    <row r="872" spans="1:25" ht="14.4" hidden="1" customHeight="1">
      <c r="A872" t="str">
        <f>Table326[[#This Row],[Template]]&amp;Table326[[#This Row],[parent_attribute]]</f>
        <v>Compressor Centrífugo BásicoTemperatura - Mancal Axial do Compressor Lado Interno (2)</v>
      </c>
      <c r="B872" t="s">
        <v>2904</v>
      </c>
      <c r="C872" s="10" t="s">
        <v>2905</v>
      </c>
      <c r="D872" t="s">
        <v>2906</v>
      </c>
      <c r="E872" t="s">
        <v>3139</v>
      </c>
      <c r="F872" s="33" t="s">
        <v>2878</v>
      </c>
      <c r="I872" s="10" t="s">
        <v>1844</v>
      </c>
      <c r="J872" s="10" t="s">
        <v>1840</v>
      </c>
      <c r="K872" t="str">
        <f>VLOOKUP(Table326[[#This Row],[attribute_name EN2]],'Tradução Atributos'!$A$1:$B$67,2,0)</f>
        <v>Temperatura - Mancal Axial do Compressor Lado Interno (2)</v>
      </c>
      <c r="L872" t="s">
        <v>2928</v>
      </c>
      <c r="M872" s="10" t="s">
        <v>2934</v>
      </c>
      <c r="N872" t="s">
        <v>1159</v>
      </c>
      <c r="O872" t="s">
        <v>3067</v>
      </c>
      <c r="P872" t="str">
        <f>_xlfn.CONCAT(Table326[[#This Row],[Equipamento]],Table326[[#This Row],[attribute_name]])</f>
        <v>FRADE-CAE-2350 (HP Compressor Trem 2)Temperatura - Mancal Axial do Compressor Lado Interno (2)|Pre-alarm Hi</v>
      </c>
      <c r="Q872" s="33">
        <v>90</v>
      </c>
      <c r="R872" s="10" t="s">
        <v>49</v>
      </c>
      <c r="S872">
        <v>1</v>
      </c>
      <c r="T872" s="33"/>
      <c r="U872" s="10"/>
      <c r="V872" t="str">
        <f t="shared" si="13"/>
        <v>subattribute</v>
      </c>
      <c r="W872" t="str">
        <f>TRIM(INDEX(_xlfn.TEXTSPLIT(Table326[[#This Row],[attribute_name PT (rascunho)]],"|"), 1,1))</f>
        <v>Temperatura - Mancal Axial do Compressor Lado Interno (2)</v>
      </c>
      <c r="X872" t="str">
        <f>IFERROR(TRIM(INDEX(_xlfn.TEXTSPLIT(Table326[[#This Row],[attribute_name]],"|"), 1,2)), "")</f>
        <v>Pre-alarm Hi</v>
      </c>
      <c r="Y872" t="b" cm="1">
        <f t="array" ref="Y872">IF(ISERROR(IF(Table326[[#This Row],[type]]="subattribute", VLOOKUP(Table326[[#This Row],[Template]]&amp;Table326[[#This Row],[parent_attribute]],_xlfn._xlws.FILTER(Table326[[#All],[concat]], Table326[[#All],[type]]="attribute"),1, FALSE), TRUE)), FALSE, TRUE)</f>
        <v>1</v>
      </c>
    </row>
    <row r="873" spans="1:25" ht="14.4" hidden="1" customHeight="1">
      <c r="A873" t="str">
        <f>Table326[[#This Row],[Template]]&amp;Table326[[#This Row],[parent_attribute]]</f>
        <v>Compressor Centrífugo BásicoTemperatura - Mancal do Compressor (LA) (1)</v>
      </c>
      <c r="B873" t="s">
        <v>2904</v>
      </c>
      <c r="C873" s="10" t="s">
        <v>2905</v>
      </c>
      <c r="D873" t="s">
        <v>2906</v>
      </c>
      <c r="E873" t="s">
        <v>3139</v>
      </c>
      <c r="F873" s="33" t="s">
        <v>2878</v>
      </c>
      <c r="I873" t="s">
        <v>1561</v>
      </c>
      <c r="J873" t="s">
        <v>1561</v>
      </c>
      <c r="K873" t="str">
        <f>VLOOKUP(Table326[[#This Row],[attribute_name EN2]],'Tradução Atributos'!$A$1:$B$67,2,0)</f>
        <v>Temperatura - Mancal do Compressor (LA) (1)</v>
      </c>
      <c r="N873" t="s">
        <v>3068</v>
      </c>
      <c r="O873" t="s">
        <v>3068</v>
      </c>
      <c r="P873" t="str">
        <f>_xlfn.CONCAT(Table326[[#This Row],[Equipamento]],Table326[[#This Row],[attribute_name]])</f>
        <v>FRADE-CAE-2350 (HP Compressor Trem 2)Temperatura - Mancal do Compressor (LA) (1)</v>
      </c>
      <c r="Q873" s="10" t="s">
        <v>3323</v>
      </c>
      <c r="R873" t="s">
        <v>49</v>
      </c>
      <c r="S873">
        <v>1</v>
      </c>
      <c r="T873" s="33" t="s">
        <v>439</v>
      </c>
      <c r="U873" s="10" t="s">
        <v>440</v>
      </c>
      <c r="V873" t="str">
        <f t="shared" si="13"/>
        <v>attribute</v>
      </c>
      <c r="W873" t="str">
        <f>TRIM(INDEX(_xlfn.TEXTSPLIT(Table326[[#This Row],[attribute_name PT (rascunho)]],"|"), 1,1))</f>
        <v>Temperatura - Mancal do Compressor (LA) (1)</v>
      </c>
      <c r="X873" t="str">
        <f>IFERROR(TRIM(INDEX(_xlfn.TEXTSPLIT(Table326[[#This Row],[attribute_name]],"|"), 1,2)), "")</f>
        <v/>
      </c>
      <c r="Y873" t="b" cm="1">
        <f t="array" ref="Y873">IF(ISERROR(IF(Table326[[#This Row],[type]]="subattribute", VLOOKUP(Table326[[#This Row],[Template]]&amp;Table326[[#This Row],[parent_attribute]],_xlfn._xlws.FILTER(Table326[[#All],[concat]], Table326[[#All],[type]]="attribute"),1, FALSE), TRUE)), FALSE, TRUE)</f>
        <v>1</v>
      </c>
    </row>
    <row r="874" spans="1:25" ht="14.4" hidden="1" customHeight="1">
      <c r="A874" t="str">
        <f>Table326[[#This Row],[Template]]&amp;Table326[[#This Row],[parent_attribute]]</f>
        <v>Compressor Centrífugo BásicoTemperatura - Mancal do Compressor (LA) (1)</v>
      </c>
      <c r="B874" t="s">
        <v>2904</v>
      </c>
      <c r="C874" s="10" t="s">
        <v>2905</v>
      </c>
      <c r="D874" t="s">
        <v>2906</v>
      </c>
      <c r="E874" t="s">
        <v>3139</v>
      </c>
      <c r="F874" s="33" t="s">
        <v>2878</v>
      </c>
      <c r="I874" t="s">
        <v>1563</v>
      </c>
      <c r="J874" t="s">
        <v>1561</v>
      </c>
      <c r="K874" t="str">
        <f>VLOOKUP(Table326[[#This Row],[attribute_name EN2]],'Tradução Atributos'!$A$1:$B$67,2,0)</f>
        <v>Temperatura - Mancal do Compressor (LA) (1)</v>
      </c>
      <c r="L874" t="s">
        <v>2928</v>
      </c>
      <c r="M874" t="s">
        <v>2929</v>
      </c>
      <c r="N874" t="s">
        <v>952</v>
      </c>
      <c r="O874" t="s">
        <v>952</v>
      </c>
      <c r="P874" t="str">
        <f>_xlfn.CONCAT(Table326[[#This Row],[Equipamento]],Table326[[#This Row],[attribute_name]])</f>
        <v>FRADE-CAE-2350 (HP Compressor Trem 2)Temperatura - Mancal do Compressor (LA) (1)|Hi</v>
      </c>
      <c r="Q874" s="33">
        <v>110</v>
      </c>
      <c r="R874" s="10" t="s">
        <v>49</v>
      </c>
      <c r="S874">
        <v>1</v>
      </c>
      <c r="T874" s="33" t="s">
        <v>736</v>
      </c>
      <c r="U874" s="10"/>
      <c r="V874" t="str">
        <f t="shared" si="13"/>
        <v>subattribute</v>
      </c>
      <c r="W874" t="str">
        <f>TRIM(INDEX(_xlfn.TEXTSPLIT(Table326[[#This Row],[attribute_name PT (rascunho)]],"|"), 1,1))</f>
        <v>Temperatura - Mancal do Compressor (LA) (1)</v>
      </c>
      <c r="X874" t="str">
        <f>IFERROR(TRIM(INDEX(_xlfn.TEXTSPLIT(Table326[[#This Row],[attribute_name]],"|"), 1,2)), "")</f>
        <v>Hi</v>
      </c>
      <c r="Y874" t="b" cm="1">
        <f t="array" ref="Y874">IF(ISERROR(IF(Table326[[#This Row],[type]]="subattribute", VLOOKUP(Table326[[#This Row],[Template]]&amp;Table326[[#This Row],[parent_attribute]],_xlfn._xlws.FILTER(Table326[[#All],[concat]], Table326[[#All],[type]]="attribute"),1, FALSE), TRUE)), FALSE, TRUE)</f>
        <v>1</v>
      </c>
    </row>
    <row r="875" spans="1:25" ht="14.4" hidden="1" customHeight="1">
      <c r="A875" t="str">
        <f>Table326[[#This Row],[Template]]&amp;Table326[[#This Row],[parent_attribute]]</f>
        <v>Compressor Centrífugo BásicoTemperatura - Mancal do Compressor (LA) (1)</v>
      </c>
      <c r="B875" t="s">
        <v>2904</v>
      </c>
      <c r="C875" s="10" t="s">
        <v>2905</v>
      </c>
      <c r="D875" t="s">
        <v>2906</v>
      </c>
      <c r="E875" t="s">
        <v>3139</v>
      </c>
      <c r="F875" s="33" t="s">
        <v>2878</v>
      </c>
      <c r="I875" t="s">
        <v>1564</v>
      </c>
      <c r="J875" t="s">
        <v>1561</v>
      </c>
      <c r="K875" t="str">
        <f>VLOOKUP(Table326[[#This Row],[attribute_name EN2]],'Tradução Atributos'!$A$1:$B$67,2,0)</f>
        <v>Temperatura - Mancal do Compressor (LA) (1)</v>
      </c>
      <c r="L875" t="s">
        <v>2928</v>
      </c>
      <c r="M875" t="s">
        <v>2930</v>
      </c>
      <c r="N875" t="s">
        <v>954</v>
      </c>
      <c r="O875" t="s">
        <v>954</v>
      </c>
      <c r="P875" t="str">
        <f>_xlfn.CONCAT(Table326[[#This Row],[Equipamento]],Table326[[#This Row],[attribute_name]])</f>
        <v>FRADE-CAE-2350 (HP Compressor Trem 2)Temperatura - Mancal do Compressor (LA) (1)|HiHi</v>
      </c>
      <c r="Q875" s="33">
        <v>120</v>
      </c>
      <c r="R875" s="10" t="s">
        <v>49</v>
      </c>
      <c r="S875">
        <v>1</v>
      </c>
      <c r="T875" s="33" t="s">
        <v>736</v>
      </c>
      <c r="U875" s="10"/>
      <c r="V875" t="str">
        <f t="shared" si="13"/>
        <v>subattribute</v>
      </c>
      <c r="W875" t="str">
        <f>TRIM(INDEX(_xlfn.TEXTSPLIT(Table326[[#This Row],[attribute_name PT (rascunho)]],"|"), 1,1))</f>
        <v>Temperatura - Mancal do Compressor (LA) (1)</v>
      </c>
      <c r="X875" t="str">
        <f>IFERROR(TRIM(INDEX(_xlfn.TEXTSPLIT(Table326[[#This Row],[attribute_name]],"|"), 1,2)), "")</f>
        <v>HiHi</v>
      </c>
      <c r="Y875" t="b" cm="1">
        <f t="array" ref="Y875">IF(ISERROR(IF(Table326[[#This Row],[type]]="subattribute", VLOOKUP(Table326[[#This Row],[Template]]&amp;Table326[[#This Row],[parent_attribute]],_xlfn._xlws.FILTER(Table326[[#All],[concat]], Table326[[#All],[type]]="attribute"),1, FALSE), TRUE)), FALSE, TRUE)</f>
        <v>1</v>
      </c>
    </row>
    <row r="876" spans="1:25" ht="14.4" hidden="1" customHeight="1">
      <c r="A876" t="str">
        <f>Table326[[#This Row],[Template]]&amp;Table326[[#This Row],[parent_attribute]]</f>
        <v>Compressor Centrífugo BásicoTemperatura - Mancal do Compressor (LA) (1)</v>
      </c>
      <c r="B876" t="s">
        <v>2904</v>
      </c>
      <c r="C876" s="10" t="s">
        <v>2905</v>
      </c>
      <c r="D876" t="s">
        <v>2906</v>
      </c>
      <c r="E876" t="s">
        <v>3139</v>
      </c>
      <c r="F876" s="33" t="s">
        <v>2878</v>
      </c>
      <c r="I876" t="s">
        <v>1565</v>
      </c>
      <c r="J876" t="s">
        <v>1561</v>
      </c>
      <c r="K876" t="str">
        <f>VLOOKUP(Table326[[#This Row],[attribute_name EN2]],'Tradução Atributos'!$A$1:$B$67,2,0)</f>
        <v>Temperatura - Mancal do Compressor (LA) (1)</v>
      </c>
      <c r="L876" t="s">
        <v>2928</v>
      </c>
      <c r="M876" t="s">
        <v>2934</v>
      </c>
      <c r="N876" t="s">
        <v>957</v>
      </c>
      <c r="O876" t="s">
        <v>3069</v>
      </c>
      <c r="P876" t="str">
        <f>_xlfn.CONCAT(Table326[[#This Row],[Equipamento]],Table326[[#This Row],[attribute_name]])</f>
        <v>FRADE-CAE-2350 (HP Compressor Trem 2)Temperatura - Mancal do Compressor (LA) (1)|Pre-alarm Hi</v>
      </c>
      <c r="Q876" s="10">
        <v>100</v>
      </c>
      <c r="R876" s="10" t="s">
        <v>49</v>
      </c>
      <c r="S876">
        <v>1</v>
      </c>
      <c r="T876" s="33" t="s">
        <v>736</v>
      </c>
      <c r="U876" s="10"/>
      <c r="V876" t="str">
        <f t="shared" si="13"/>
        <v>subattribute</v>
      </c>
      <c r="W876" t="str">
        <f>TRIM(INDEX(_xlfn.TEXTSPLIT(Table326[[#This Row],[attribute_name PT (rascunho)]],"|"), 1,1))</f>
        <v>Temperatura - Mancal do Compressor (LA) (1)</v>
      </c>
      <c r="X876" t="str">
        <f>IFERROR(TRIM(INDEX(_xlfn.TEXTSPLIT(Table326[[#This Row],[attribute_name]],"|"), 1,2)), "")</f>
        <v>Pre-alarm Hi</v>
      </c>
      <c r="Y876" t="b" cm="1">
        <f t="array" ref="Y876">IF(ISERROR(IF(Table326[[#This Row],[type]]="subattribute", VLOOKUP(Table326[[#This Row],[Template]]&amp;Table326[[#This Row],[parent_attribute]],_xlfn._xlws.FILTER(Table326[[#All],[concat]], Table326[[#All],[type]]="attribute"),1, FALSE), TRUE)), FALSE, TRUE)</f>
        <v>1</v>
      </c>
    </row>
    <row r="877" spans="1:25" ht="14.4" hidden="1" customHeight="1">
      <c r="A877" t="str">
        <f>Table326[[#This Row],[Template]]&amp;Table326[[#This Row],[parent_attribute]]</f>
        <v>Compressor Centrífugo BásicoTemperatura - Mancal do Compressor (LA) (2)</v>
      </c>
      <c r="B877" t="s">
        <v>2904</v>
      </c>
      <c r="C877" s="10" t="s">
        <v>2905</v>
      </c>
      <c r="D877" t="s">
        <v>2906</v>
      </c>
      <c r="E877" t="s">
        <v>3139</v>
      </c>
      <c r="F877" s="33" t="s">
        <v>2878</v>
      </c>
      <c r="I877" t="s">
        <v>1566</v>
      </c>
      <c r="J877" t="s">
        <v>1566</v>
      </c>
      <c r="K877" t="str">
        <f>VLOOKUP(Table326[[#This Row],[attribute_name EN2]],'Tradução Atributos'!$A$1:$B$67,2,0)</f>
        <v>Temperatura - Mancal do Compressor (LA) (2)</v>
      </c>
      <c r="N877" t="s">
        <v>3070</v>
      </c>
      <c r="O877" t="s">
        <v>3070</v>
      </c>
      <c r="P877" t="str">
        <f>_xlfn.CONCAT(Table326[[#This Row],[Equipamento]],Table326[[#This Row],[attribute_name]])</f>
        <v>FRADE-CAE-2350 (HP Compressor Trem 2)Temperatura - Mancal do Compressor (LA) (2)</v>
      </c>
      <c r="Q877" s="33" t="s">
        <v>3324</v>
      </c>
      <c r="R877" t="s">
        <v>49</v>
      </c>
      <c r="S877">
        <v>1</v>
      </c>
      <c r="T877" s="33" t="s">
        <v>439</v>
      </c>
      <c r="U877" s="10" t="s">
        <v>440</v>
      </c>
      <c r="V877" t="str">
        <f t="shared" si="13"/>
        <v>attribute</v>
      </c>
      <c r="W877" t="str">
        <f>TRIM(INDEX(_xlfn.TEXTSPLIT(Table326[[#This Row],[attribute_name PT (rascunho)]],"|"), 1,1))</f>
        <v>Temperatura - Mancal do Compressor (LA) (2)</v>
      </c>
      <c r="X877" t="str">
        <f>IFERROR(TRIM(INDEX(_xlfn.TEXTSPLIT(Table326[[#This Row],[attribute_name]],"|"), 1,2)), "")</f>
        <v/>
      </c>
      <c r="Y877" t="b" cm="1">
        <f t="array" ref="Y877">IF(ISERROR(IF(Table326[[#This Row],[type]]="subattribute", VLOOKUP(Table326[[#This Row],[Template]]&amp;Table326[[#This Row],[parent_attribute]],_xlfn._xlws.FILTER(Table326[[#All],[concat]], Table326[[#All],[type]]="attribute"),1, FALSE), TRUE)), FALSE, TRUE)</f>
        <v>1</v>
      </c>
    </row>
    <row r="878" spans="1:25" ht="14.4" hidden="1" customHeight="1">
      <c r="A878" t="str">
        <f>Table326[[#This Row],[Template]]&amp;Table326[[#This Row],[parent_attribute]]</f>
        <v>Compressor Centrífugo BásicoTemperatura - Mancal do Compressor (LA) (2)</v>
      </c>
      <c r="B878" t="s">
        <v>2904</v>
      </c>
      <c r="C878" s="10" t="s">
        <v>2905</v>
      </c>
      <c r="D878" t="s">
        <v>2906</v>
      </c>
      <c r="E878" t="s">
        <v>3139</v>
      </c>
      <c r="F878" s="33" t="s">
        <v>2878</v>
      </c>
      <c r="I878" t="s">
        <v>1568</v>
      </c>
      <c r="J878" t="s">
        <v>1566</v>
      </c>
      <c r="K878" t="str">
        <f>VLOOKUP(Table326[[#This Row],[attribute_name EN2]],'Tradução Atributos'!$A$1:$B$67,2,0)</f>
        <v>Temperatura - Mancal do Compressor (LA) (2)</v>
      </c>
      <c r="L878" t="s">
        <v>2928</v>
      </c>
      <c r="M878" t="s">
        <v>2929</v>
      </c>
      <c r="N878" t="s">
        <v>960</v>
      </c>
      <c r="O878" t="s">
        <v>960</v>
      </c>
      <c r="P878" t="str">
        <f>_xlfn.CONCAT(Table326[[#This Row],[Equipamento]],Table326[[#This Row],[attribute_name]])</f>
        <v>FRADE-CAE-2350 (HP Compressor Trem 2)Temperatura - Mancal do Compressor (LA) (2)|Hi</v>
      </c>
      <c r="Q878" s="33">
        <v>110</v>
      </c>
      <c r="R878" s="10" t="s">
        <v>49</v>
      </c>
      <c r="S878">
        <v>1</v>
      </c>
      <c r="T878" s="33" t="s">
        <v>736</v>
      </c>
      <c r="U878" s="10"/>
      <c r="V878" t="str">
        <f t="shared" si="13"/>
        <v>subattribute</v>
      </c>
      <c r="W878" t="str">
        <f>TRIM(INDEX(_xlfn.TEXTSPLIT(Table326[[#This Row],[attribute_name PT (rascunho)]],"|"), 1,1))</f>
        <v>Temperatura - Mancal do Compressor (LA) (2)</v>
      </c>
      <c r="X878" t="str">
        <f>IFERROR(TRIM(INDEX(_xlfn.TEXTSPLIT(Table326[[#This Row],[attribute_name]],"|"), 1,2)), "")</f>
        <v>Hi</v>
      </c>
      <c r="Y878" t="b" cm="1">
        <f t="array" ref="Y878">IF(ISERROR(IF(Table326[[#This Row],[type]]="subattribute", VLOOKUP(Table326[[#This Row],[Template]]&amp;Table326[[#This Row],[parent_attribute]],_xlfn._xlws.FILTER(Table326[[#All],[concat]], Table326[[#All],[type]]="attribute"),1, FALSE), TRUE)), FALSE, TRUE)</f>
        <v>1</v>
      </c>
    </row>
    <row r="879" spans="1:25" ht="14.4" hidden="1" customHeight="1">
      <c r="A879" t="str">
        <f>Table326[[#This Row],[Template]]&amp;Table326[[#This Row],[parent_attribute]]</f>
        <v>Compressor Centrífugo BásicoTemperatura - Mancal do Compressor (LA) (2)</v>
      </c>
      <c r="B879" t="s">
        <v>2904</v>
      </c>
      <c r="C879" s="10" t="s">
        <v>2905</v>
      </c>
      <c r="D879" t="s">
        <v>2906</v>
      </c>
      <c r="E879" t="s">
        <v>3139</v>
      </c>
      <c r="F879" s="33" t="s">
        <v>2878</v>
      </c>
      <c r="I879" t="s">
        <v>1569</v>
      </c>
      <c r="J879" t="s">
        <v>1566</v>
      </c>
      <c r="K879" t="str">
        <f>VLOOKUP(Table326[[#This Row],[attribute_name EN2]],'Tradução Atributos'!$A$1:$B$67,2,0)</f>
        <v>Temperatura - Mancal do Compressor (LA) (2)</v>
      </c>
      <c r="L879" t="s">
        <v>2928</v>
      </c>
      <c r="M879" t="s">
        <v>2930</v>
      </c>
      <c r="N879" t="s">
        <v>963</v>
      </c>
      <c r="O879" t="s">
        <v>963</v>
      </c>
      <c r="P879" t="str">
        <f>_xlfn.CONCAT(Table326[[#This Row],[Equipamento]],Table326[[#This Row],[attribute_name]])</f>
        <v>FRADE-CAE-2350 (HP Compressor Trem 2)Temperatura - Mancal do Compressor (LA) (2)|HiHi</v>
      </c>
      <c r="Q879" s="10">
        <v>120</v>
      </c>
      <c r="R879" s="10" t="s">
        <v>49</v>
      </c>
      <c r="S879">
        <v>1</v>
      </c>
      <c r="T879" s="33" t="s">
        <v>736</v>
      </c>
      <c r="U879" s="10"/>
      <c r="V879" t="str">
        <f t="shared" si="13"/>
        <v>subattribute</v>
      </c>
      <c r="W879" t="str">
        <f>TRIM(INDEX(_xlfn.TEXTSPLIT(Table326[[#This Row],[attribute_name PT (rascunho)]],"|"), 1,1))</f>
        <v>Temperatura - Mancal do Compressor (LA) (2)</v>
      </c>
      <c r="X879" t="str">
        <f>IFERROR(TRIM(INDEX(_xlfn.TEXTSPLIT(Table326[[#This Row],[attribute_name]],"|"), 1,2)), "")</f>
        <v>HiHi</v>
      </c>
      <c r="Y879" t="b" cm="1">
        <f t="array" ref="Y879">IF(ISERROR(IF(Table326[[#This Row],[type]]="subattribute", VLOOKUP(Table326[[#This Row],[Template]]&amp;Table326[[#This Row],[parent_attribute]],_xlfn._xlws.FILTER(Table326[[#All],[concat]], Table326[[#All],[type]]="attribute"),1, FALSE), TRUE)), FALSE, TRUE)</f>
        <v>1</v>
      </c>
    </row>
    <row r="880" spans="1:25" ht="14.4" hidden="1" customHeight="1">
      <c r="A880" t="str">
        <f>Table326[[#This Row],[Template]]&amp;Table326[[#This Row],[parent_attribute]]</f>
        <v>Compressor Centrífugo BásicoTemperatura - Mancal do Compressor (LA) (2)</v>
      </c>
      <c r="B880" t="s">
        <v>2904</v>
      </c>
      <c r="C880" s="10" t="s">
        <v>2905</v>
      </c>
      <c r="D880" t="s">
        <v>2906</v>
      </c>
      <c r="E880" t="s">
        <v>3139</v>
      </c>
      <c r="F880" s="33" t="s">
        <v>2878</v>
      </c>
      <c r="I880" t="s">
        <v>1570</v>
      </c>
      <c r="J880" t="s">
        <v>1566</v>
      </c>
      <c r="K880" t="str">
        <f>VLOOKUP(Table326[[#This Row],[attribute_name EN2]],'Tradução Atributos'!$A$1:$B$67,2,0)</f>
        <v>Temperatura - Mancal do Compressor (LA) (2)</v>
      </c>
      <c r="L880" t="s">
        <v>2928</v>
      </c>
      <c r="M880" t="s">
        <v>2934</v>
      </c>
      <c r="N880" t="s">
        <v>966</v>
      </c>
      <c r="O880" t="s">
        <v>3071</v>
      </c>
      <c r="P880" t="str">
        <f>_xlfn.CONCAT(Table326[[#This Row],[Equipamento]],Table326[[#This Row],[attribute_name]])</f>
        <v>FRADE-CAE-2350 (HP Compressor Trem 2)Temperatura - Mancal do Compressor (LA) (2)|Pre-alarm Hi</v>
      </c>
      <c r="Q880" s="10">
        <v>81</v>
      </c>
      <c r="R880" s="10" t="s">
        <v>49</v>
      </c>
      <c r="S880">
        <v>1</v>
      </c>
      <c r="T880" s="33" t="s">
        <v>736</v>
      </c>
      <c r="U880" s="10"/>
      <c r="V880" t="str">
        <f t="shared" si="13"/>
        <v>subattribute</v>
      </c>
      <c r="W880" t="str">
        <f>TRIM(INDEX(_xlfn.TEXTSPLIT(Table326[[#This Row],[attribute_name PT (rascunho)]],"|"), 1,1))</f>
        <v>Temperatura - Mancal do Compressor (LA) (2)</v>
      </c>
      <c r="X880" t="str">
        <f>IFERROR(TRIM(INDEX(_xlfn.TEXTSPLIT(Table326[[#This Row],[attribute_name]],"|"), 1,2)), "")</f>
        <v>Pre-alarm Hi</v>
      </c>
      <c r="Y880" t="b" cm="1">
        <f t="array" ref="Y880">IF(ISERROR(IF(Table326[[#This Row],[type]]="subattribute", VLOOKUP(Table326[[#This Row],[Template]]&amp;Table326[[#This Row],[parent_attribute]],_xlfn._xlws.FILTER(Table326[[#All],[concat]], Table326[[#All],[type]]="attribute"),1, FALSE), TRUE)), FALSE, TRUE)</f>
        <v>1</v>
      </c>
    </row>
    <row r="881" spans="1:25" ht="14.4" hidden="1" customHeight="1">
      <c r="A881" t="str">
        <f>Table326[[#This Row],[Template]]&amp;Table326[[#This Row],[parent_attribute]]</f>
        <v>Compressor Centrífugo BásicoTemperatura - Mancal do Compressor (LOA) (1)</v>
      </c>
      <c r="B881" t="s">
        <v>2904</v>
      </c>
      <c r="C881" s="10" t="s">
        <v>2905</v>
      </c>
      <c r="D881" t="s">
        <v>2906</v>
      </c>
      <c r="E881" t="s">
        <v>3139</v>
      </c>
      <c r="F881" s="33" t="s">
        <v>2878</v>
      </c>
      <c r="I881" t="s">
        <v>1571</v>
      </c>
      <c r="J881" t="s">
        <v>1571</v>
      </c>
      <c r="K881" t="str">
        <f>VLOOKUP(Table326[[#This Row],[attribute_name EN2]],'Tradução Atributos'!$A$1:$B$67,2,0)</f>
        <v>Temperatura - Mancal do Compressor (LOA) (1)</v>
      </c>
      <c r="N881" t="s">
        <v>3072</v>
      </c>
      <c r="O881" t="s">
        <v>3072</v>
      </c>
      <c r="P881" t="str">
        <f>_xlfn.CONCAT(Table326[[#This Row],[Equipamento]],Table326[[#This Row],[attribute_name]])</f>
        <v>FRADE-CAE-2350 (HP Compressor Trem 2)Temperatura - Mancal do Compressor (LOA) (1)</v>
      </c>
      <c r="Q881" s="33" t="s">
        <v>3325</v>
      </c>
      <c r="R881" t="s">
        <v>49</v>
      </c>
      <c r="S881">
        <v>1</v>
      </c>
      <c r="T881" s="33" t="s">
        <v>439</v>
      </c>
      <c r="U881" s="10" t="s">
        <v>440</v>
      </c>
      <c r="V881" t="str">
        <f t="shared" si="13"/>
        <v>attribute</v>
      </c>
      <c r="W881" t="str">
        <f>TRIM(INDEX(_xlfn.TEXTSPLIT(Table326[[#This Row],[attribute_name PT (rascunho)]],"|"), 1,1))</f>
        <v>Temperatura - Mancal do Compressor (LOA) (1)</v>
      </c>
      <c r="X881" t="str">
        <f>IFERROR(TRIM(INDEX(_xlfn.TEXTSPLIT(Table326[[#This Row],[attribute_name]],"|"), 1,2)), "")</f>
        <v/>
      </c>
      <c r="Y881" t="b" cm="1">
        <f t="array" ref="Y881">IF(ISERROR(IF(Table326[[#This Row],[type]]="subattribute", VLOOKUP(Table326[[#This Row],[Template]]&amp;Table326[[#This Row],[parent_attribute]],_xlfn._xlws.FILTER(Table326[[#All],[concat]], Table326[[#All],[type]]="attribute"),1, FALSE), TRUE)), FALSE, TRUE)</f>
        <v>1</v>
      </c>
    </row>
    <row r="882" spans="1:25" ht="14.4" hidden="1" customHeight="1">
      <c r="A882" t="str">
        <f>Table326[[#This Row],[Template]]&amp;Table326[[#This Row],[parent_attribute]]</f>
        <v>Compressor Centrífugo BásicoTemperatura - Mancal do Compressor (LOA) (1)</v>
      </c>
      <c r="B882" t="s">
        <v>2904</v>
      </c>
      <c r="C882" s="10" t="s">
        <v>2905</v>
      </c>
      <c r="D882" t="s">
        <v>2906</v>
      </c>
      <c r="E882" t="s">
        <v>3139</v>
      </c>
      <c r="F882" s="33" t="s">
        <v>2878</v>
      </c>
      <c r="I882" t="s">
        <v>1573</v>
      </c>
      <c r="J882" t="s">
        <v>1571</v>
      </c>
      <c r="K882" t="str">
        <f>VLOOKUP(Table326[[#This Row],[attribute_name EN2]],'Tradução Atributos'!$A$1:$B$67,2,0)</f>
        <v>Temperatura - Mancal do Compressor (LOA) (1)</v>
      </c>
      <c r="L882" t="s">
        <v>2928</v>
      </c>
      <c r="M882" t="s">
        <v>2929</v>
      </c>
      <c r="N882" t="s">
        <v>969</v>
      </c>
      <c r="O882" t="s">
        <v>969</v>
      </c>
      <c r="P882" t="str">
        <f>_xlfn.CONCAT(Table326[[#This Row],[Equipamento]],Table326[[#This Row],[attribute_name]])</f>
        <v>FRADE-CAE-2350 (HP Compressor Trem 2)Temperatura - Mancal do Compressor (LOA) (1)|Hi</v>
      </c>
      <c r="Q882" s="10">
        <v>110</v>
      </c>
      <c r="R882" s="10" t="s">
        <v>49</v>
      </c>
      <c r="S882">
        <v>1</v>
      </c>
      <c r="T882" s="33" t="s">
        <v>736</v>
      </c>
      <c r="U882" s="10"/>
      <c r="V882" t="str">
        <f t="shared" si="13"/>
        <v>subattribute</v>
      </c>
      <c r="W882" t="str">
        <f>TRIM(INDEX(_xlfn.TEXTSPLIT(Table326[[#This Row],[attribute_name PT (rascunho)]],"|"), 1,1))</f>
        <v>Temperatura - Mancal do Compressor (LOA) (1)</v>
      </c>
      <c r="X882" t="str">
        <f>IFERROR(TRIM(INDEX(_xlfn.TEXTSPLIT(Table326[[#This Row],[attribute_name]],"|"), 1,2)), "")</f>
        <v>Hi</v>
      </c>
      <c r="Y882" t="b" cm="1">
        <f t="array" ref="Y882">IF(ISERROR(IF(Table326[[#This Row],[type]]="subattribute", VLOOKUP(Table326[[#This Row],[Template]]&amp;Table326[[#This Row],[parent_attribute]],_xlfn._xlws.FILTER(Table326[[#All],[concat]], Table326[[#All],[type]]="attribute"),1, FALSE), TRUE)), FALSE, TRUE)</f>
        <v>1</v>
      </c>
    </row>
    <row r="883" spans="1:25" ht="14.4" hidden="1" customHeight="1">
      <c r="A883" t="str">
        <f>Table326[[#This Row],[Template]]&amp;Table326[[#This Row],[parent_attribute]]</f>
        <v>Compressor Centrífugo BásicoTemperatura - Mancal do Compressor (LOA) (1)</v>
      </c>
      <c r="B883" t="s">
        <v>2904</v>
      </c>
      <c r="C883" s="10" t="s">
        <v>2905</v>
      </c>
      <c r="D883" t="s">
        <v>2906</v>
      </c>
      <c r="E883" t="s">
        <v>3139</v>
      </c>
      <c r="F883" s="33" t="s">
        <v>2878</v>
      </c>
      <c r="I883" t="s">
        <v>1574</v>
      </c>
      <c r="J883" t="s">
        <v>1571</v>
      </c>
      <c r="K883" t="str">
        <f>VLOOKUP(Table326[[#This Row],[attribute_name EN2]],'Tradução Atributos'!$A$1:$B$67,2,0)</f>
        <v>Temperatura - Mancal do Compressor (LOA) (1)</v>
      </c>
      <c r="L883" t="s">
        <v>2928</v>
      </c>
      <c r="M883" t="s">
        <v>2930</v>
      </c>
      <c r="N883" t="s">
        <v>972</v>
      </c>
      <c r="O883" t="s">
        <v>972</v>
      </c>
      <c r="P883" t="str">
        <f>_xlfn.CONCAT(Table326[[#This Row],[Equipamento]],Table326[[#This Row],[attribute_name]])</f>
        <v>FRADE-CAE-2350 (HP Compressor Trem 2)Temperatura - Mancal do Compressor (LOA) (1)|HiHi</v>
      </c>
      <c r="Q883" s="33">
        <v>120</v>
      </c>
      <c r="R883" s="10" t="s">
        <v>49</v>
      </c>
      <c r="S883">
        <v>1</v>
      </c>
      <c r="T883" s="33" t="s">
        <v>736</v>
      </c>
      <c r="U883" s="10"/>
      <c r="V883" t="str">
        <f t="shared" si="13"/>
        <v>subattribute</v>
      </c>
      <c r="W883" t="str">
        <f>TRIM(INDEX(_xlfn.TEXTSPLIT(Table326[[#This Row],[attribute_name PT (rascunho)]],"|"), 1,1))</f>
        <v>Temperatura - Mancal do Compressor (LOA) (1)</v>
      </c>
      <c r="X883" t="str">
        <f>IFERROR(TRIM(INDEX(_xlfn.TEXTSPLIT(Table326[[#This Row],[attribute_name]],"|"), 1,2)), "")</f>
        <v>HiHi</v>
      </c>
      <c r="Y883" t="b" cm="1">
        <f t="array" ref="Y883">IF(ISERROR(IF(Table326[[#This Row],[type]]="subattribute", VLOOKUP(Table326[[#This Row],[Template]]&amp;Table326[[#This Row],[parent_attribute]],_xlfn._xlws.FILTER(Table326[[#All],[concat]], Table326[[#All],[type]]="attribute"),1, FALSE), TRUE)), FALSE, TRUE)</f>
        <v>1</v>
      </c>
    </row>
    <row r="884" spans="1:25" ht="14.4" hidden="1" customHeight="1">
      <c r="A884" t="str">
        <f>Table326[[#This Row],[Template]]&amp;Table326[[#This Row],[parent_attribute]]</f>
        <v>Compressor Centrífugo BásicoTemperatura - Mancal do Compressor (LOA) (1)</v>
      </c>
      <c r="B884" t="s">
        <v>2904</v>
      </c>
      <c r="C884" s="10" t="s">
        <v>2905</v>
      </c>
      <c r="D884" t="s">
        <v>2906</v>
      </c>
      <c r="E884" t="s">
        <v>3139</v>
      </c>
      <c r="F884" s="33" t="s">
        <v>2878</v>
      </c>
      <c r="I884" t="s">
        <v>1575</v>
      </c>
      <c r="J884" t="s">
        <v>1571</v>
      </c>
      <c r="K884" t="str">
        <f>VLOOKUP(Table326[[#This Row],[attribute_name EN2]],'Tradução Atributos'!$A$1:$B$67,2,0)</f>
        <v>Temperatura - Mancal do Compressor (LOA) (1)</v>
      </c>
      <c r="L884" t="s">
        <v>2928</v>
      </c>
      <c r="M884" t="s">
        <v>2934</v>
      </c>
      <c r="N884" t="s">
        <v>975</v>
      </c>
      <c r="O884" t="s">
        <v>3073</v>
      </c>
      <c r="P884" t="str">
        <f>_xlfn.CONCAT(Table326[[#This Row],[Equipamento]],Table326[[#This Row],[attribute_name]])</f>
        <v>FRADE-CAE-2350 (HP Compressor Trem 2)Temperatura - Mancal do Compressor (LOA) (1)|Pre-alarm Hi</v>
      </c>
      <c r="Q884" s="33">
        <v>100</v>
      </c>
      <c r="R884" s="10" t="s">
        <v>49</v>
      </c>
      <c r="S884">
        <v>1</v>
      </c>
      <c r="T884" s="33" t="s">
        <v>736</v>
      </c>
      <c r="U884" s="10"/>
      <c r="V884" t="str">
        <f t="shared" si="13"/>
        <v>subattribute</v>
      </c>
      <c r="W884" t="str">
        <f>TRIM(INDEX(_xlfn.TEXTSPLIT(Table326[[#This Row],[attribute_name PT (rascunho)]],"|"), 1,1))</f>
        <v>Temperatura - Mancal do Compressor (LOA) (1)</v>
      </c>
      <c r="X884" t="str">
        <f>IFERROR(TRIM(INDEX(_xlfn.TEXTSPLIT(Table326[[#This Row],[attribute_name]],"|"), 1,2)), "")</f>
        <v>Pre-alarm Hi</v>
      </c>
      <c r="Y884" t="b" cm="1">
        <f t="array" ref="Y884">IF(ISERROR(IF(Table326[[#This Row],[type]]="subattribute", VLOOKUP(Table326[[#This Row],[Template]]&amp;Table326[[#This Row],[parent_attribute]],_xlfn._xlws.FILTER(Table326[[#All],[concat]], Table326[[#All],[type]]="attribute"),1, FALSE), TRUE)), FALSE, TRUE)</f>
        <v>1</v>
      </c>
    </row>
    <row r="885" spans="1:25" ht="14.4" hidden="1" customHeight="1">
      <c r="A885" t="str">
        <f>Table326[[#This Row],[Template]]&amp;Table326[[#This Row],[parent_attribute]]</f>
        <v>Compressor Centrífugo BásicoTemperatura - Mancal do Compressor (LOA) (2)</v>
      </c>
      <c r="B885" t="s">
        <v>2904</v>
      </c>
      <c r="C885" s="10" t="s">
        <v>2905</v>
      </c>
      <c r="D885" t="s">
        <v>2906</v>
      </c>
      <c r="E885" t="s">
        <v>3139</v>
      </c>
      <c r="F885" s="33" t="s">
        <v>2878</v>
      </c>
      <c r="I885" t="s">
        <v>1576</v>
      </c>
      <c r="J885" t="s">
        <v>1576</v>
      </c>
      <c r="K885" t="str">
        <f>VLOOKUP(Table326[[#This Row],[attribute_name EN2]],'Tradução Atributos'!$A$1:$B$67,2,0)</f>
        <v>Temperatura - Mancal do Compressor (LOA) (2)</v>
      </c>
      <c r="N885" t="s">
        <v>3074</v>
      </c>
      <c r="O885" t="s">
        <v>3074</v>
      </c>
      <c r="P885" t="str">
        <f>_xlfn.CONCAT(Table326[[#This Row],[Equipamento]],Table326[[#This Row],[attribute_name]])</f>
        <v>FRADE-CAE-2350 (HP Compressor Trem 2)Temperatura - Mancal do Compressor (LOA) (2)</v>
      </c>
      <c r="Q885" s="10" t="s">
        <v>3326</v>
      </c>
      <c r="R885" t="s">
        <v>49</v>
      </c>
      <c r="S885">
        <v>1</v>
      </c>
      <c r="T885" s="33" t="s">
        <v>439</v>
      </c>
      <c r="U885" s="10" t="s">
        <v>440</v>
      </c>
      <c r="V885" t="str">
        <f t="shared" si="13"/>
        <v>attribute</v>
      </c>
      <c r="W885" t="str">
        <f>TRIM(INDEX(_xlfn.TEXTSPLIT(Table326[[#This Row],[attribute_name PT (rascunho)]],"|"), 1,1))</f>
        <v>Temperatura - Mancal do Compressor (LOA) (2)</v>
      </c>
      <c r="X885" t="str">
        <f>IFERROR(TRIM(INDEX(_xlfn.TEXTSPLIT(Table326[[#This Row],[attribute_name]],"|"), 1,2)), "")</f>
        <v/>
      </c>
      <c r="Y885" t="b" cm="1">
        <f t="array" ref="Y885">IF(ISERROR(IF(Table326[[#This Row],[type]]="subattribute", VLOOKUP(Table326[[#This Row],[Template]]&amp;Table326[[#This Row],[parent_attribute]],_xlfn._xlws.FILTER(Table326[[#All],[concat]], Table326[[#All],[type]]="attribute"),1, FALSE), TRUE)), FALSE, TRUE)</f>
        <v>1</v>
      </c>
    </row>
    <row r="886" spans="1:25" ht="14.4" hidden="1" customHeight="1">
      <c r="A886" t="str">
        <f>Table326[[#This Row],[Template]]&amp;Table326[[#This Row],[parent_attribute]]</f>
        <v>Compressor Centrífugo BásicoTemperatura - Mancal do Compressor (LOA) (2)</v>
      </c>
      <c r="B886" t="s">
        <v>2904</v>
      </c>
      <c r="C886" s="10" t="s">
        <v>2905</v>
      </c>
      <c r="D886" t="s">
        <v>2906</v>
      </c>
      <c r="E886" t="s">
        <v>3139</v>
      </c>
      <c r="F886" s="33" t="s">
        <v>2878</v>
      </c>
      <c r="I886" t="s">
        <v>1578</v>
      </c>
      <c r="J886" t="s">
        <v>1576</v>
      </c>
      <c r="K886" t="str">
        <f>VLOOKUP(Table326[[#This Row],[attribute_name EN2]],'Tradução Atributos'!$A$1:$B$67,2,0)</f>
        <v>Temperatura - Mancal do Compressor (LOA) (2)</v>
      </c>
      <c r="L886" t="s">
        <v>2928</v>
      </c>
      <c r="M886" t="s">
        <v>2929</v>
      </c>
      <c r="N886" t="s">
        <v>978</v>
      </c>
      <c r="O886" t="s">
        <v>978</v>
      </c>
      <c r="P886" t="str">
        <f>_xlfn.CONCAT(Table326[[#This Row],[Equipamento]],Table326[[#This Row],[attribute_name]])</f>
        <v>FRADE-CAE-2350 (HP Compressor Trem 2)Temperatura - Mancal do Compressor (LOA) (2)|Hi</v>
      </c>
      <c r="Q886" s="10">
        <v>110</v>
      </c>
      <c r="R886" s="10" t="s">
        <v>49</v>
      </c>
      <c r="S886">
        <v>1</v>
      </c>
      <c r="T886" s="33" t="s">
        <v>736</v>
      </c>
      <c r="U886" s="33"/>
      <c r="V886" t="str">
        <f t="shared" si="13"/>
        <v>subattribute</v>
      </c>
      <c r="W886" t="str">
        <f>TRIM(INDEX(_xlfn.TEXTSPLIT(Table326[[#This Row],[attribute_name PT (rascunho)]],"|"), 1,1))</f>
        <v>Temperatura - Mancal do Compressor (LOA) (2)</v>
      </c>
      <c r="X886" t="str">
        <f>IFERROR(TRIM(INDEX(_xlfn.TEXTSPLIT(Table326[[#This Row],[attribute_name]],"|"), 1,2)), "")</f>
        <v>Hi</v>
      </c>
      <c r="Y886" t="b" cm="1">
        <f t="array" ref="Y886">IF(ISERROR(IF(Table326[[#This Row],[type]]="subattribute", VLOOKUP(Table326[[#This Row],[Template]]&amp;Table326[[#This Row],[parent_attribute]],_xlfn._xlws.FILTER(Table326[[#All],[concat]], Table326[[#All],[type]]="attribute"),1, FALSE), TRUE)), FALSE, TRUE)</f>
        <v>1</v>
      </c>
    </row>
    <row r="887" spans="1:25" ht="14.4" hidden="1" customHeight="1">
      <c r="A887" t="str">
        <f>Table326[[#This Row],[Template]]&amp;Table326[[#This Row],[parent_attribute]]</f>
        <v>Compressor Centrífugo BásicoTemperatura - Mancal do Compressor (LOA) (2)</v>
      </c>
      <c r="B887" t="s">
        <v>2904</v>
      </c>
      <c r="C887" s="10" t="s">
        <v>2905</v>
      </c>
      <c r="D887" t="s">
        <v>2906</v>
      </c>
      <c r="E887" t="s">
        <v>3139</v>
      </c>
      <c r="F887" s="33" t="s">
        <v>2878</v>
      </c>
      <c r="I887" t="s">
        <v>1579</v>
      </c>
      <c r="J887" t="s">
        <v>1576</v>
      </c>
      <c r="K887" t="str">
        <f>VLOOKUP(Table326[[#This Row],[attribute_name EN2]],'Tradução Atributos'!$A$1:$B$67,2,0)</f>
        <v>Temperatura - Mancal do Compressor (LOA) (2)</v>
      </c>
      <c r="L887" t="s">
        <v>2928</v>
      </c>
      <c r="M887" t="s">
        <v>2930</v>
      </c>
      <c r="N887" t="s">
        <v>980</v>
      </c>
      <c r="O887" t="s">
        <v>980</v>
      </c>
      <c r="P887" t="str">
        <f>_xlfn.CONCAT(Table326[[#This Row],[Equipamento]],Table326[[#This Row],[attribute_name]])</f>
        <v>FRADE-CAE-2350 (HP Compressor Trem 2)Temperatura - Mancal do Compressor (LOA) (2)|HiHi</v>
      </c>
      <c r="Q887" s="10">
        <v>120</v>
      </c>
      <c r="R887" s="10" t="s">
        <v>49</v>
      </c>
      <c r="S887">
        <v>1</v>
      </c>
      <c r="T887" s="33" t="s">
        <v>736</v>
      </c>
      <c r="U887" s="33"/>
      <c r="V887" t="str">
        <f t="shared" si="13"/>
        <v>subattribute</v>
      </c>
      <c r="W887" t="str">
        <f>TRIM(INDEX(_xlfn.TEXTSPLIT(Table326[[#This Row],[attribute_name PT (rascunho)]],"|"), 1,1))</f>
        <v>Temperatura - Mancal do Compressor (LOA) (2)</v>
      </c>
      <c r="X887" t="str">
        <f>IFERROR(TRIM(INDEX(_xlfn.TEXTSPLIT(Table326[[#This Row],[attribute_name]],"|"), 1,2)), "")</f>
        <v>HiHi</v>
      </c>
      <c r="Y887" t="b" cm="1">
        <f t="array" ref="Y887">IF(ISERROR(IF(Table326[[#This Row],[type]]="subattribute", VLOOKUP(Table326[[#This Row],[Template]]&amp;Table326[[#This Row],[parent_attribute]],_xlfn._xlws.FILTER(Table326[[#All],[concat]], Table326[[#All],[type]]="attribute"),1, FALSE), TRUE)), FALSE, TRUE)</f>
        <v>1</v>
      </c>
    </row>
    <row r="888" spans="1:25" ht="14.4" hidden="1" customHeight="1">
      <c r="A888" t="str">
        <f>Table326[[#This Row],[Template]]&amp;Table326[[#This Row],[parent_attribute]]</f>
        <v>Compressor Centrífugo BásicoTemperatura - Mancal do Compressor (LOA) (2)</v>
      </c>
      <c r="B888" t="s">
        <v>2904</v>
      </c>
      <c r="C888" s="10" t="s">
        <v>2905</v>
      </c>
      <c r="D888" t="s">
        <v>2906</v>
      </c>
      <c r="E888" t="s">
        <v>3139</v>
      </c>
      <c r="F888" s="33" t="s">
        <v>2878</v>
      </c>
      <c r="I888" t="s">
        <v>1580</v>
      </c>
      <c r="J888" t="s">
        <v>1576</v>
      </c>
      <c r="K888" t="str">
        <f>VLOOKUP(Table326[[#This Row],[attribute_name EN2]],'Tradução Atributos'!$A$1:$B$67,2,0)</f>
        <v>Temperatura - Mancal do Compressor (LOA) (2)</v>
      </c>
      <c r="L888" t="s">
        <v>2928</v>
      </c>
      <c r="M888" t="s">
        <v>2934</v>
      </c>
      <c r="N888" t="s">
        <v>982</v>
      </c>
      <c r="O888" t="s">
        <v>3075</v>
      </c>
      <c r="P888" t="str">
        <f>_xlfn.CONCAT(Table326[[#This Row],[Equipamento]],Table326[[#This Row],[attribute_name]])</f>
        <v>FRADE-CAE-2350 (HP Compressor Trem 2)Temperatura - Mancal do Compressor (LOA) (2)|Pre-alarm Hi</v>
      </c>
      <c r="Q888" s="10">
        <v>78</v>
      </c>
      <c r="R888" s="10" t="s">
        <v>49</v>
      </c>
      <c r="S888">
        <v>1</v>
      </c>
      <c r="T888" s="33" t="s">
        <v>736</v>
      </c>
      <c r="U888" s="33"/>
      <c r="V888" t="str">
        <f t="shared" si="13"/>
        <v>subattribute</v>
      </c>
      <c r="W888" t="str">
        <f>TRIM(INDEX(_xlfn.TEXTSPLIT(Table326[[#This Row],[attribute_name PT (rascunho)]],"|"), 1,1))</f>
        <v>Temperatura - Mancal do Compressor (LOA) (2)</v>
      </c>
      <c r="X888" t="str">
        <f>IFERROR(TRIM(INDEX(_xlfn.TEXTSPLIT(Table326[[#This Row],[attribute_name]],"|"), 1,2)), "")</f>
        <v>Pre-alarm Hi</v>
      </c>
      <c r="Y888" t="b" cm="1">
        <f t="array" ref="Y888">IF(ISERROR(IF(Table326[[#This Row],[type]]="subattribute", VLOOKUP(Table326[[#This Row],[Template]]&amp;Table326[[#This Row],[parent_attribute]],_xlfn._xlws.FILTER(Table326[[#All],[concat]], Table326[[#All],[type]]="attribute"),1, FALSE), TRUE)), FALSE, TRUE)</f>
        <v>1</v>
      </c>
    </row>
    <row r="889" spans="1:25" ht="14.4" hidden="1" customHeight="1">
      <c r="A889" t="str">
        <f>Table326[[#This Row],[Template]]&amp;Table326[[#This Row],[parent_attribute]]</f>
        <v>Compressor Centrífugo BásicoTemperatura - Mancal LA do Eixo de Engrenagem HS (1)</v>
      </c>
      <c r="B889" t="s">
        <v>2904</v>
      </c>
      <c r="C889" s="10" t="s">
        <v>2905</v>
      </c>
      <c r="D889" t="s">
        <v>2906</v>
      </c>
      <c r="E889" t="s">
        <v>3139</v>
      </c>
      <c r="F889" s="33" t="s">
        <v>2878</v>
      </c>
      <c r="I889" t="s">
        <v>643</v>
      </c>
      <c r="J889" t="s">
        <v>643</v>
      </c>
      <c r="K889" t="str">
        <f>VLOOKUP(Table326[[#This Row],[attribute_name EN2]],'Tradução Atributos'!$A$1:$B$67,2,0)</f>
        <v>Temperatura - Mancal LA do Eixo de Engrenagem HS (1)</v>
      </c>
      <c r="N889" t="s">
        <v>3076</v>
      </c>
      <c r="O889" t="s">
        <v>3076</v>
      </c>
      <c r="P889" t="str">
        <f>_xlfn.CONCAT(Table326[[#This Row],[Equipamento]],Table326[[#This Row],[attribute_name]])</f>
        <v>FRADE-CAE-2350 (HP Compressor Trem 2)Temperatura - Mancal LA do Eixo de Engrenagem HS (1)</v>
      </c>
      <c r="Q889" s="10" t="s">
        <v>3327</v>
      </c>
      <c r="R889" t="s">
        <v>49</v>
      </c>
      <c r="S889">
        <v>1</v>
      </c>
      <c r="T889" s="33" t="s">
        <v>474</v>
      </c>
      <c r="U889" s="33" t="s">
        <v>475</v>
      </c>
      <c r="V889" t="str">
        <f t="shared" si="13"/>
        <v>attribute</v>
      </c>
      <c r="W889" t="str">
        <f>TRIM(INDEX(_xlfn.TEXTSPLIT(Table326[[#This Row],[attribute_name PT (rascunho)]],"|"), 1,1))</f>
        <v>Temperatura - Mancal LA do Eixo de Engrenagem HS (1)</v>
      </c>
      <c r="X889" t="str">
        <f>IFERROR(TRIM(INDEX(_xlfn.TEXTSPLIT(Table326[[#This Row],[attribute_name]],"|"), 1,2)), "")</f>
        <v/>
      </c>
      <c r="Y889" t="b" cm="1">
        <f t="array" ref="Y889">IF(ISERROR(IF(Table326[[#This Row],[type]]="subattribute", VLOOKUP(Table326[[#This Row],[Template]]&amp;Table326[[#This Row],[parent_attribute]],_xlfn._xlws.FILTER(Table326[[#All],[concat]], Table326[[#All],[type]]="attribute"),1, FALSE), TRUE)), FALSE, TRUE)</f>
        <v>1</v>
      </c>
    </row>
    <row r="890" spans="1:25" ht="14.4" hidden="1" customHeight="1">
      <c r="A890" t="str">
        <f>Table326[[#This Row],[Template]]&amp;Table326[[#This Row],[parent_attribute]]</f>
        <v>Compressor Centrífugo BásicoTemperatura - Mancal LA do Eixo de Engrenagem HS (1)</v>
      </c>
      <c r="B890" t="s">
        <v>2904</v>
      </c>
      <c r="C890" s="10" t="s">
        <v>2905</v>
      </c>
      <c r="D890" t="s">
        <v>2906</v>
      </c>
      <c r="E890" t="s">
        <v>3139</v>
      </c>
      <c r="F890" s="33" t="s">
        <v>2878</v>
      </c>
      <c r="I890" t="s">
        <v>1622</v>
      </c>
      <c r="J890" t="s">
        <v>643</v>
      </c>
      <c r="K890" t="str">
        <f>VLOOKUP(Table326[[#This Row],[attribute_name EN2]],'Tradução Atributos'!$A$1:$B$67,2,0)</f>
        <v>Temperatura - Mancal LA do Eixo de Engrenagem HS (1)</v>
      </c>
      <c r="L890" t="s">
        <v>2928</v>
      </c>
      <c r="M890" t="s">
        <v>2929</v>
      </c>
      <c r="N890" t="s">
        <v>984</v>
      </c>
      <c r="O890" t="s">
        <v>984</v>
      </c>
      <c r="P890" t="str">
        <f>_xlfn.CONCAT(Table326[[#This Row],[Equipamento]],Table326[[#This Row],[attribute_name]])</f>
        <v>FRADE-CAE-2350 (HP Compressor Trem 2)Temperatura - Mancal LA do Eixo de Engrenagem HS (1)|Hi</v>
      </c>
      <c r="Q890" s="10">
        <v>115</v>
      </c>
      <c r="R890" s="10" t="s">
        <v>49</v>
      </c>
      <c r="S890">
        <v>1</v>
      </c>
      <c r="T890" s="33" t="s">
        <v>736</v>
      </c>
      <c r="U890" s="33"/>
      <c r="V890" t="str">
        <f t="shared" si="13"/>
        <v>subattribute</v>
      </c>
      <c r="W890" t="str">
        <f>TRIM(INDEX(_xlfn.TEXTSPLIT(Table326[[#This Row],[attribute_name PT (rascunho)]],"|"), 1,1))</f>
        <v>Temperatura - Mancal LA do Eixo de Engrenagem HS (1)</v>
      </c>
      <c r="X890" t="str">
        <f>IFERROR(TRIM(INDEX(_xlfn.TEXTSPLIT(Table326[[#This Row],[attribute_name]],"|"), 1,2)), "")</f>
        <v>Hi</v>
      </c>
      <c r="Y890" t="b" cm="1">
        <f t="array" ref="Y890">IF(ISERROR(IF(Table326[[#This Row],[type]]="subattribute", VLOOKUP(Table326[[#This Row],[Template]]&amp;Table326[[#This Row],[parent_attribute]],_xlfn._xlws.FILTER(Table326[[#All],[concat]], Table326[[#All],[type]]="attribute"),1, FALSE), TRUE)), FALSE, TRUE)</f>
        <v>1</v>
      </c>
    </row>
    <row r="891" spans="1:25" ht="14.4" hidden="1" customHeight="1">
      <c r="A891" t="str">
        <f>Table326[[#This Row],[Template]]&amp;Table326[[#This Row],[parent_attribute]]</f>
        <v>Compressor Centrífugo BásicoTemperatura - Mancal LA do Eixo de Engrenagem HS (1)</v>
      </c>
      <c r="B891" t="s">
        <v>2904</v>
      </c>
      <c r="C891" s="10" t="s">
        <v>2905</v>
      </c>
      <c r="D891" t="s">
        <v>2906</v>
      </c>
      <c r="E891" t="s">
        <v>3139</v>
      </c>
      <c r="F891" s="33" t="s">
        <v>2878</v>
      </c>
      <c r="I891" t="s">
        <v>1623</v>
      </c>
      <c r="J891" t="s">
        <v>643</v>
      </c>
      <c r="K891" t="str">
        <f>VLOOKUP(Table326[[#This Row],[attribute_name EN2]],'Tradução Atributos'!$A$1:$B$67,2,0)</f>
        <v>Temperatura - Mancal LA do Eixo de Engrenagem HS (1)</v>
      </c>
      <c r="L891" t="s">
        <v>2928</v>
      </c>
      <c r="M891" t="s">
        <v>2930</v>
      </c>
      <c r="N891" t="s">
        <v>986</v>
      </c>
      <c r="O891" t="s">
        <v>986</v>
      </c>
      <c r="P891" t="str">
        <f>_xlfn.CONCAT(Table326[[#This Row],[Equipamento]],Table326[[#This Row],[attribute_name]])</f>
        <v>FRADE-CAE-2350 (HP Compressor Trem 2)Temperatura - Mancal LA do Eixo de Engrenagem HS (1)|HiHi</v>
      </c>
      <c r="Q891" s="10">
        <v>120</v>
      </c>
      <c r="R891" s="10" t="s">
        <v>49</v>
      </c>
      <c r="S891">
        <v>1</v>
      </c>
      <c r="T891" s="33" t="s">
        <v>736</v>
      </c>
      <c r="U891" s="33"/>
      <c r="V891" t="str">
        <f t="shared" si="13"/>
        <v>subattribute</v>
      </c>
      <c r="W891" t="str">
        <f>TRIM(INDEX(_xlfn.TEXTSPLIT(Table326[[#This Row],[attribute_name PT (rascunho)]],"|"), 1,1))</f>
        <v>Temperatura - Mancal LA do Eixo de Engrenagem HS (1)</v>
      </c>
      <c r="X891" t="str">
        <f>IFERROR(TRIM(INDEX(_xlfn.TEXTSPLIT(Table326[[#This Row],[attribute_name]],"|"), 1,2)), "")</f>
        <v>HiHi</v>
      </c>
      <c r="Y891" t="b" cm="1">
        <f t="array" ref="Y891">IF(ISERROR(IF(Table326[[#This Row],[type]]="subattribute", VLOOKUP(Table326[[#This Row],[Template]]&amp;Table326[[#This Row],[parent_attribute]],_xlfn._xlws.FILTER(Table326[[#All],[concat]], Table326[[#All],[type]]="attribute"),1, FALSE), TRUE)), FALSE, TRUE)</f>
        <v>1</v>
      </c>
    </row>
    <row r="892" spans="1:25" ht="14.4" hidden="1" customHeight="1">
      <c r="A892" t="str">
        <f>Table326[[#This Row],[Template]]&amp;Table326[[#This Row],[parent_attribute]]</f>
        <v>Compressor Centrífugo BásicoTemperatura - Mancal LA do Eixo de Engrenagem HS (1)</v>
      </c>
      <c r="B892" t="s">
        <v>2904</v>
      </c>
      <c r="C892" s="10" t="s">
        <v>2905</v>
      </c>
      <c r="D892" t="s">
        <v>2906</v>
      </c>
      <c r="E892" t="s">
        <v>3139</v>
      </c>
      <c r="F892" s="33" t="s">
        <v>2878</v>
      </c>
      <c r="I892" t="s">
        <v>1624</v>
      </c>
      <c r="J892" t="s">
        <v>643</v>
      </c>
      <c r="K892" t="str">
        <f>VLOOKUP(Table326[[#This Row],[attribute_name EN2]],'Tradução Atributos'!$A$1:$B$67,2,0)</f>
        <v>Temperatura - Mancal LA do Eixo de Engrenagem HS (1)</v>
      </c>
      <c r="L892" t="s">
        <v>2928</v>
      </c>
      <c r="M892" t="s">
        <v>2934</v>
      </c>
      <c r="N892" t="s">
        <v>988</v>
      </c>
      <c r="O892" t="s">
        <v>3077</v>
      </c>
      <c r="P892" t="str">
        <f>_xlfn.CONCAT(Table326[[#This Row],[Equipamento]],Table326[[#This Row],[attribute_name]])</f>
        <v>FRADE-CAE-2350 (HP Compressor Trem 2)Temperatura - Mancal LA do Eixo de Engrenagem HS (1)|Pre-alarm Hi</v>
      </c>
      <c r="Q892" s="10">
        <v>100</v>
      </c>
      <c r="R892" s="10" t="s">
        <v>49</v>
      </c>
      <c r="S892">
        <v>1</v>
      </c>
      <c r="T892" s="33" t="s">
        <v>736</v>
      </c>
      <c r="U892" s="33"/>
      <c r="V892" t="str">
        <f t="shared" si="13"/>
        <v>subattribute</v>
      </c>
      <c r="W892" t="str">
        <f>TRIM(INDEX(_xlfn.TEXTSPLIT(Table326[[#This Row],[attribute_name PT (rascunho)]],"|"), 1,1))</f>
        <v>Temperatura - Mancal LA do Eixo de Engrenagem HS (1)</v>
      </c>
      <c r="X892" t="str">
        <f>IFERROR(TRIM(INDEX(_xlfn.TEXTSPLIT(Table326[[#This Row],[attribute_name]],"|"), 1,2)), "")</f>
        <v>Pre-alarm Hi</v>
      </c>
      <c r="Y892" t="b" cm="1">
        <f t="array" ref="Y892">IF(ISERROR(IF(Table326[[#This Row],[type]]="subattribute", VLOOKUP(Table326[[#This Row],[Template]]&amp;Table326[[#This Row],[parent_attribute]],_xlfn._xlws.FILTER(Table326[[#All],[concat]], Table326[[#All],[type]]="attribute"),1, FALSE), TRUE)), FALSE, TRUE)</f>
        <v>1</v>
      </c>
    </row>
    <row r="893" spans="1:25" ht="14.4" hidden="1" customHeight="1">
      <c r="A893" t="str">
        <f>Table326[[#This Row],[Template]]&amp;Table326[[#This Row],[parent_attribute]]</f>
        <v>Compressor Centrífugo BásicoTemperatura - Mancal LA do Eixo de Engrenagem HS (2)</v>
      </c>
      <c r="B893" t="s">
        <v>2904</v>
      </c>
      <c r="C893" s="10" t="s">
        <v>2905</v>
      </c>
      <c r="D893" t="s">
        <v>2906</v>
      </c>
      <c r="E893" t="s">
        <v>3139</v>
      </c>
      <c r="F893" s="33" t="s">
        <v>2878</v>
      </c>
      <c r="I893" t="s">
        <v>646</v>
      </c>
      <c r="J893" t="s">
        <v>646</v>
      </c>
      <c r="K893" t="str">
        <f>VLOOKUP(Table326[[#This Row],[attribute_name EN2]],'Tradução Atributos'!$A$1:$B$67,2,0)</f>
        <v>Temperatura - Mancal LA do Eixo de Engrenagem HS (2)</v>
      </c>
      <c r="N893" t="s">
        <v>3078</v>
      </c>
      <c r="O893" t="s">
        <v>3078</v>
      </c>
      <c r="P893" t="str">
        <f>_xlfn.CONCAT(Table326[[#This Row],[Equipamento]],Table326[[#This Row],[attribute_name]])</f>
        <v>FRADE-CAE-2350 (HP Compressor Trem 2)Temperatura - Mancal LA do Eixo de Engrenagem HS (2)</v>
      </c>
      <c r="Q893" s="10" t="s">
        <v>3328</v>
      </c>
      <c r="R893" t="s">
        <v>49</v>
      </c>
      <c r="S893">
        <v>1</v>
      </c>
      <c r="T893" s="33" t="s">
        <v>474</v>
      </c>
      <c r="U893" s="33" t="s">
        <v>475</v>
      </c>
      <c r="V893" t="str">
        <f t="shared" si="13"/>
        <v>attribute</v>
      </c>
      <c r="W893" t="str">
        <f>TRIM(INDEX(_xlfn.TEXTSPLIT(Table326[[#This Row],[attribute_name PT (rascunho)]],"|"), 1,1))</f>
        <v>Temperatura - Mancal LA do Eixo de Engrenagem HS (2)</v>
      </c>
      <c r="X893" t="str">
        <f>IFERROR(TRIM(INDEX(_xlfn.TEXTSPLIT(Table326[[#This Row],[attribute_name]],"|"), 1,2)), "")</f>
        <v/>
      </c>
      <c r="Y893" t="b" cm="1">
        <f t="array" ref="Y893">IF(ISERROR(IF(Table326[[#This Row],[type]]="subattribute", VLOOKUP(Table326[[#This Row],[Template]]&amp;Table326[[#This Row],[parent_attribute]],_xlfn._xlws.FILTER(Table326[[#All],[concat]], Table326[[#All],[type]]="attribute"),1, FALSE), TRUE)), FALSE, TRUE)</f>
        <v>1</v>
      </c>
    </row>
    <row r="894" spans="1:25" ht="14.4" hidden="1" customHeight="1">
      <c r="A894" t="str">
        <f>Table326[[#This Row],[Template]]&amp;Table326[[#This Row],[parent_attribute]]</f>
        <v>Compressor Centrífugo BásicoTemperatura - Mancal LA do Eixo de Engrenagem HS (2)</v>
      </c>
      <c r="B894" t="s">
        <v>2904</v>
      </c>
      <c r="C894" s="10" t="s">
        <v>2905</v>
      </c>
      <c r="D894" t="s">
        <v>2906</v>
      </c>
      <c r="E894" t="s">
        <v>3139</v>
      </c>
      <c r="F894" s="33" t="s">
        <v>2878</v>
      </c>
      <c r="I894" t="s">
        <v>1626</v>
      </c>
      <c r="J894" t="s">
        <v>646</v>
      </c>
      <c r="K894" t="str">
        <f>VLOOKUP(Table326[[#This Row],[attribute_name EN2]],'Tradução Atributos'!$A$1:$B$67,2,0)</f>
        <v>Temperatura - Mancal LA do Eixo de Engrenagem HS (2)</v>
      </c>
      <c r="L894" t="s">
        <v>2928</v>
      </c>
      <c r="M894" t="s">
        <v>2929</v>
      </c>
      <c r="N894" t="s">
        <v>990</v>
      </c>
      <c r="O894" t="s">
        <v>990</v>
      </c>
      <c r="P894" t="str">
        <f>_xlfn.CONCAT(Table326[[#This Row],[Equipamento]],Table326[[#This Row],[attribute_name]])</f>
        <v>FRADE-CAE-2350 (HP Compressor Trem 2)Temperatura - Mancal LA do Eixo de Engrenagem HS (2)|Hi</v>
      </c>
      <c r="Q894" s="10">
        <v>115</v>
      </c>
      <c r="R894" s="10" t="s">
        <v>49</v>
      </c>
      <c r="S894">
        <v>1</v>
      </c>
      <c r="T894" s="33" t="s">
        <v>736</v>
      </c>
      <c r="U894" s="33"/>
      <c r="V894" t="str">
        <f t="shared" si="13"/>
        <v>subattribute</v>
      </c>
      <c r="W894" t="str">
        <f>TRIM(INDEX(_xlfn.TEXTSPLIT(Table326[[#This Row],[attribute_name PT (rascunho)]],"|"), 1,1))</f>
        <v>Temperatura - Mancal LA do Eixo de Engrenagem HS (2)</v>
      </c>
      <c r="X894" t="str">
        <f>IFERROR(TRIM(INDEX(_xlfn.TEXTSPLIT(Table326[[#This Row],[attribute_name]],"|"), 1,2)), "")</f>
        <v>Hi</v>
      </c>
      <c r="Y894" t="b" cm="1">
        <f t="array" ref="Y894">IF(ISERROR(IF(Table326[[#This Row],[type]]="subattribute", VLOOKUP(Table326[[#This Row],[Template]]&amp;Table326[[#This Row],[parent_attribute]],_xlfn._xlws.FILTER(Table326[[#All],[concat]], Table326[[#All],[type]]="attribute"),1, FALSE), TRUE)), FALSE, TRUE)</f>
        <v>1</v>
      </c>
    </row>
    <row r="895" spans="1:25" ht="14.4" hidden="1" customHeight="1">
      <c r="A895" t="str">
        <f>Table326[[#This Row],[Template]]&amp;Table326[[#This Row],[parent_attribute]]</f>
        <v>Compressor Centrífugo BásicoTemperatura - Mancal LA do Eixo de Engrenagem HS (2)</v>
      </c>
      <c r="B895" t="s">
        <v>2904</v>
      </c>
      <c r="C895" s="10" t="s">
        <v>2905</v>
      </c>
      <c r="D895" t="s">
        <v>2906</v>
      </c>
      <c r="E895" t="s">
        <v>3139</v>
      </c>
      <c r="F895" s="33" t="s">
        <v>2878</v>
      </c>
      <c r="I895" t="s">
        <v>1627</v>
      </c>
      <c r="J895" t="s">
        <v>646</v>
      </c>
      <c r="K895" t="str">
        <f>VLOOKUP(Table326[[#This Row],[attribute_name EN2]],'Tradução Atributos'!$A$1:$B$67,2,0)</f>
        <v>Temperatura - Mancal LA do Eixo de Engrenagem HS (2)</v>
      </c>
      <c r="L895" t="s">
        <v>2928</v>
      </c>
      <c r="M895" t="s">
        <v>2930</v>
      </c>
      <c r="N895" t="s">
        <v>994</v>
      </c>
      <c r="O895" t="s">
        <v>994</v>
      </c>
      <c r="P895" t="str">
        <f>_xlfn.CONCAT(Table326[[#This Row],[Equipamento]],Table326[[#This Row],[attribute_name]])</f>
        <v>FRADE-CAE-2350 (HP Compressor Trem 2)Temperatura - Mancal LA do Eixo de Engrenagem HS (2)|HiHi</v>
      </c>
      <c r="Q895" s="10">
        <v>120</v>
      </c>
      <c r="R895" s="10" t="s">
        <v>49</v>
      </c>
      <c r="S895">
        <v>1</v>
      </c>
      <c r="T895" s="33" t="s">
        <v>736</v>
      </c>
      <c r="U895" s="33"/>
      <c r="V895" t="str">
        <f t="shared" si="13"/>
        <v>subattribute</v>
      </c>
      <c r="W895" t="str">
        <f>TRIM(INDEX(_xlfn.TEXTSPLIT(Table326[[#This Row],[attribute_name PT (rascunho)]],"|"), 1,1))</f>
        <v>Temperatura - Mancal LA do Eixo de Engrenagem HS (2)</v>
      </c>
      <c r="X895" t="str">
        <f>IFERROR(TRIM(INDEX(_xlfn.TEXTSPLIT(Table326[[#This Row],[attribute_name]],"|"), 1,2)), "")</f>
        <v>HiHi</v>
      </c>
      <c r="Y895" t="b" cm="1">
        <f t="array" ref="Y895">IF(ISERROR(IF(Table326[[#This Row],[type]]="subattribute", VLOOKUP(Table326[[#This Row],[Template]]&amp;Table326[[#This Row],[parent_attribute]],_xlfn._xlws.FILTER(Table326[[#All],[concat]], Table326[[#All],[type]]="attribute"),1, FALSE), TRUE)), FALSE, TRUE)</f>
        <v>1</v>
      </c>
    </row>
    <row r="896" spans="1:25" ht="14.4" hidden="1" customHeight="1">
      <c r="A896" t="str">
        <f>Table326[[#This Row],[Template]]&amp;Table326[[#This Row],[parent_attribute]]</f>
        <v>Compressor Centrífugo BásicoTemperatura - Mancal LA do Eixo de Engrenagem HS (2)</v>
      </c>
      <c r="B896" t="s">
        <v>2904</v>
      </c>
      <c r="C896" s="10" t="s">
        <v>2905</v>
      </c>
      <c r="D896" t="s">
        <v>2906</v>
      </c>
      <c r="E896" t="s">
        <v>3139</v>
      </c>
      <c r="F896" s="33" t="s">
        <v>2878</v>
      </c>
      <c r="I896" t="s">
        <v>1628</v>
      </c>
      <c r="J896" t="s">
        <v>646</v>
      </c>
      <c r="K896" t="str">
        <f>VLOOKUP(Table326[[#This Row],[attribute_name EN2]],'Tradução Atributos'!$A$1:$B$67,2,0)</f>
        <v>Temperatura - Mancal LA do Eixo de Engrenagem HS (2)</v>
      </c>
      <c r="L896" t="s">
        <v>2928</v>
      </c>
      <c r="M896" t="s">
        <v>2934</v>
      </c>
      <c r="N896" t="s">
        <v>996</v>
      </c>
      <c r="O896" t="s">
        <v>3079</v>
      </c>
      <c r="P896" t="str">
        <f>_xlfn.CONCAT(Table326[[#This Row],[Equipamento]],Table326[[#This Row],[attribute_name]])</f>
        <v>FRADE-CAE-2350 (HP Compressor Trem 2)Temperatura - Mancal LA do Eixo de Engrenagem HS (2)|Pre-alarm Hi</v>
      </c>
      <c r="Q896" s="10">
        <v>100</v>
      </c>
      <c r="R896" s="10" t="s">
        <v>49</v>
      </c>
      <c r="S896">
        <v>1</v>
      </c>
      <c r="T896" s="33" t="s">
        <v>736</v>
      </c>
      <c r="U896" s="33"/>
      <c r="V896" t="str">
        <f t="shared" si="13"/>
        <v>subattribute</v>
      </c>
      <c r="W896" t="str">
        <f>TRIM(INDEX(_xlfn.TEXTSPLIT(Table326[[#This Row],[attribute_name PT (rascunho)]],"|"), 1,1))</f>
        <v>Temperatura - Mancal LA do Eixo de Engrenagem HS (2)</v>
      </c>
      <c r="X896" t="str">
        <f>IFERROR(TRIM(INDEX(_xlfn.TEXTSPLIT(Table326[[#This Row],[attribute_name]],"|"), 1,2)), "")</f>
        <v>Pre-alarm Hi</v>
      </c>
      <c r="Y896" t="b" cm="1">
        <f t="array" ref="Y896">IF(ISERROR(IF(Table326[[#This Row],[type]]="subattribute", VLOOKUP(Table326[[#This Row],[Template]]&amp;Table326[[#This Row],[parent_attribute]],_xlfn._xlws.FILTER(Table326[[#All],[concat]], Table326[[#All],[type]]="attribute"),1, FALSE), TRUE)), FALSE, TRUE)</f>
        <v>1</v>
      </c>
    </row>
    <row r="897" spans="1:25" ht="14.4" hidden="1" customHeight="1">
      <c r="A897" t="str">
        <f>Table326[[#This Row],[Template]]&amp;Table326[[#This Row],[parent_attribute]]</f>
        <v>Compressor Centrífugo BásicoTemperatura - Mancal LA do Eixo de Engrenagem LS (1)</v>
      </c>
      <c r="B897" t="s">
        <v>2904</v>
      </c>
      <c r="C897" s="10" t="s">
        <v>2905</v>
      </c>
      <c r="D897" t="s">
        <v>2906</v>
      </c>
      <c r="E897" t="s">
        <v>3139</v>
      </c>
      <c r="F897" s="33" t="s">
        <v>2878</v>
      </c>
      <c r="I897" s="16" t="s">
        <v>655</v>
      </c>
      <c r="J897" s="16" t="s">
        <v>655</v>
      </c>
      <c r="K897" t="str">
        <f>VLOOKUP(Table326[[#This Row],[attribute_name EN2]],'Tradução Atributos'!$A$1:$B$67,2,0)</f>
        <v>Temperatura - Mancal LA do Eixo de Engrenagem LS (1)</v>
      </c>
      <c r="M897" s="16"/>
      <c r="N897" t="s">
        <v>3080</v>
      </c>
      <c r="O897" t="s">
        <v>3080</v>
      </c>
      <c r="P897" t="str">
        <f>_xlfn.CONCAT(Table326[[#This Row],[Equipamento]],Table326[[#This Row],[attribute_name]])</f>
        <v>FRADE-CAE-2350 (HP Compressor Trem 2)Temperatura - Mancal LA do Eixo de Engrenagem LS (1)</v>
      </c>
      <c r="Q897" s="10" t="s">
        <v>3329</v>
      </c>
      <c r="R897" t="s">
        <v>49</v>
      </c>
      <c r="S897">
        <v>1</v>
      </c>
      <c r="T897" s="33" t="s">
        <v>474</v>
      </c>
      <c r="U897" s="33" t="s">
        <v>475</v>
      </c>
      <c r="V897" t="str">
        <f t="shared" si="13"/>
        <v>attribute</v>
      </c>
      <c r="W897" t="str">
        <f>TRIM(INDEX(_xlfn.TEXTSPLIT(Table326[[#This Row],[attribute_name PT (rascunho)]],"|"), 1,1))</f>
        <v>Temperatura - Mancal LA do Eixo de Engrenagem LS (1)</v>
      </c>
      <c r="X897" t="str">
        <f>IFERROR(TRIM(INDEX(_xlfn.TEXTSPLIT(Table326[[#This Row],[attribute_name]],"|"), 1,2)), "")</f>
        <v/>
      </c>
      <c r="Y897" t="b" cm="1">
        <f t="array" ref="Y897">IF(ISERROR(IF(Table326[[#This Row],[type]]="subattribute", VLOOKUP(Table326[[#This Row],[Template]]&amp;Table326[[#This Row],[parent_attribute]],_xlfn._xlws.FILTER(Table326[[#All],[concat]], Table326[[#All],[type]]="attribute"),1, FALSE), TRUE)), FALSE, TRUE)</f>
        <v>1</v>
      </c>
    </row>
    <row r="898" spans="1:25" ht="14.4" hidden="1" customHeight="1">
      <c r="A898" t="str">
        <f>Table326[[#This Row],[Template]]&amp;Table326[[#This Row],[parent_attribute]]</f>
        <v>Compressor Centrífugo BásicoTemperatura - Mancal LA do Eixo de Engrenagem LS (1)</v>
      </c>
      <c r="B898" t="s">
        <v>2904</v>
      </c>
      <c r="C898" s="10" t="s">
        <v>2905</v>
      </c>
      <c r="D898" t="s">
        <v>2906</v>
      </c>
      <c r="E898" t="s">
        <v>3139</v>
      </c>
      <c r="F898" s="33" t="s">
        <v>2878</v>
      </c>
      <c r="I898" s="16" t="s">
        <v>1638</v>
      </c>
      <c r="J898" s="16" t="s">
        <v>655</v>
      </c>
      <c r="K898" t="str">
        <f>VLOOKUP(Table326[[#This Row],[attribute_name EN2]],'Tradução Atributos'!$A$1:$B$67,2,0)</f>
        <v>Temperatura - Mancal LA do Eixo de Engrenagem LS (1)</v>
      </c>
      <c r="L898" t="s">
        <v>2928</v>
      </c>
      <c r="M898" s="16" t="s">
        <v>2929</v>
      </c>
      <c r="N898" t="s">
        <v>1013</v>
      </c>
      <c r="O898" t="s">
        <v>1013</v>
      </c>
      <c r="P898" t="str">
        <f>_xlfn.CONCAT(Table326[[#This Row],[Equipamento]],Table326[[#This Row],[attribute_name]])</f>
        <v>FRADE-CAE-2350 (HP Compressor Trem 2)Temperatura - Mancal LA do Eixo de Engrenagem LS (1)|Hi</v>
      </c>
      <c r="Q898" s="10">
        <v>80</v>
      </c>
      <c r="R898" s="10" t="s">
        <v>49</v>
      </c>
      <c r="S898">
        <v>1</v>
      </c>
      <c r="T898" s="33" t="s">
        <v>736</v>
      </c>
      <c r="U898" s="33"/>
      <c r="V898" t="str">
        <f t="shared" si="13"/>
        <v>subattribute</v>
      </c>
      <c r="W898" t="str">
        <f>TRIM(INDEX(_xlfn.TEXTSPLIT(Table326[[#This Row],[attribute_name PT (rascunho)]],"|"), 1,1))</f>
        <v>Temperatura - Mancal LA do Eixo de Engrenagem LS (1)</v>
      </c>
      <c r="X898" t="str">
        <f>IFERROR(TRIM(INDEX(_xlfn.TEXTSPLIT(Table326[[#This Row],[attribute_name]],"|"), 1,2)), "")</f>
        <v>Hi</v>
      </c>
      <c r="Y898" t="b" cm="1">
        <f t="array" ref="Y898">IF(ISERROR(IF(Table326[[#This Row],[type]]="subattribute", VLOOKUP(Table326[[#This Row],[Template]]&amp;Table326[[#This Row],[parent_attribute]],_xlfn._xlws.FILTER(Table326[[#All],[concat]], Table326[[#All],[type]]="attribute"),1, FALSE), TRUE)), FALSE, TRUE)</f>
        <v>1</v>
      </c>
    </row>
    <row r="899" spans="1:25" ht="14.4" hidden="1" customHeight="1">
      <c r="A899" t="str">
        <f>Table326[[#This Row],[Template]]&amp;Table326[[#This Row],[parent_attribute]]</f>
        <v>Compressor Centrífugo BásicoTemperatura - Mancal LA do Eixo de Engrenagem LS (1)</v>
      </c>
      <c r="B899" t="s">
        <v>2904</v>
      </c>
      <c r="C899" s="10" t="s">
        <v>2905</v>
      </c>
      <c r="D899" t="s">
        <v>2906</v>
      </c>
      <c r="E899" t="s">
        <v>3139</v>
      </c>
      <c r="F899" s="33" t="s">
        <v>2878</v>
      </c>
      <c r="I899" s="16" t="s">
        <v>1639</v>
      </c>
      <c r="J899" s="16" t="s">
        <v>655</v>
      </c>
      <c r="K899" t="str">
        <f>VLOOKUP(Table326[[#This Row],[attribute_name EN2]],'Tradução Atributos'!$A$1:$B$67,2,0)</f>
        <v>Temperatura - Mancal LA do Eixo de Engrenagem LS (1)</v>
      </c>
      <c r="L899" t="s">
        <v>2928</v>
      </c>
      <c r="M899" s="16" t="s">
        <v>2930</v>
      </c>
      <c r="N899" t="s">
        <v>1015</v>
      </c>
      <c r="O899" t="s">
        <v>1015</v>
      </c>
      <c r="P899" t="str">
        <f>_xlfn.CONCAT(Table326[[#This Row],[Equipamento]],Table326[[#This Row],[attribute_name]])</f>
        <v>FRADE-CAE-2350 (HP Compressor Trem 2)Temperatura - Mancal LA do Eixo de Engrenagem LS (1)|HiHi</v>
      </c>
      <c r="Q899" s="10">
        <v>85</v>
      </c>
      <c r="R899" s="10" t="s">
        <v>49</v>
      </c>
      <c r="S899">
        <v>1</v>
      </c>
      <c r="T899" s="33" t="s">
        <v>736</v>
      </c>
      <c r="U899" s="33"/>
      <c r="V899" t="str">
        <f t="shared" si="13"/>
        <v>subattribute</v>
      </c>
      <c r="W899" t="str">
        <f>TRIM(INDEX(_xlfn.TEXTSPLIT(Table326[[#This Row],[attribute_name PT (rascunho)]],"|"), 1,1))</f>
        <v>Temperatura - Mancal LA do Eixo de Engrenagem LS (1)</v>
      </c>
      <c r="X899" t="str">
        <f>IFERROR(TRIM(INDEX(_xlfn.TEXTSPLIT(Table326[[#This Row],[attribute_name]],"|"), 1,2)), "")</f>
        <v>HiHi</v>
      </c>
      <c r="Y899" t="b" cm="1">
        <f t="array" ref="Y899">IF(ISERROR(IF(Table326[[#This Row],[type]]="subattribute", VLOOKUP(Table326[[#This Row],[Template]]&amp;Table326[[#This Row],[parent_attribute]],_xlfn._xlws.FILTER(Table326[[#All],[concat]], Table326[[#All],[type]]="attribute"),1, FALSE), TRUE)), FALSE, TRUE)</f>
        <v>1</v>
      </c>
    </row>
    <row r="900" spans="1:25" ht="14.4" hidden="1" customHeight="1">
      <c r="A900" t="str">
        <f>Table326[[#This Row],[Template]]&amp;Table326[[#This Row],[parent_attribute]]</f>
        <v>Compressor Centrífugo BásicoTemperatura - Mancal LA do Eixo de Engrenagem LS (1)</v>
      </c>
      <c r="B900" t="s">
        <v>2904</v>
      </c>
      <c r="C900" s="10" t="s">
        <v>2905</v>
      </c>
      <c r="D900" t="s">
        <v>2906</v>
      </c>
      <c r="E900" t="s">
        <v>3139</v>
      </c>
      <c r="F900" s="33" t="s">
        <v>2878</v>
      </c>
      <c r="I900" s="16" t="s">
        <v>1640</v>
      </c>
      <c r="J900" s="16" t="s">
        <v>655</v>
      </c>
      <c r="K900" t="str">
        <f>VLOOKUP(Table326[[#This Row],[attribute_name EN2]],'Tradução Atributos'!$A$1:$B$67,2,0)</f>
        <v>Temperatura - Mancal LA do Eixo de Engrenagem LS (1)</v>
      </c>
      <c r="L900" t="s">
        <v>2928</v>
      </c>
      <c r="M900" s="16" t="s">
        <v>2934</v>
      </c>
      <c r="N900" t="s">
        <v>1017</v>
      </c>
      <c r="O900" t="s">
        <v>3081</v>
      </c>
      <c r="P900" t="str">
        <f>_xlfn.CONCAT(Table326[[#This Row],[Equipamento]],Table326[[#This Row],[attribute_name]])</f>
        <v>FRADE-CAE-2350 (HP Compressor Trem 2)Temperatura - Mancal LA do Eixo de Engrenagem LS (1)|Pre-alarm Hi</v>
      </c>
      <c r="Q900" s="10">
        <v>78</v>
      </c>
      <c r="R900" s="10" t="s">
        <v>49</v>
      </c>
      <c r="S900">
        <v>1</v>
      </c>
      <c r="T900" s="33" t="s">
        <v>736</v>
      </c>
      <c r="U900" s="33"/>
      <c r="V900" t="str">
        <f t="shared" si="13"/>
        <v>subattribute</v>
      </c>
      <c r="W900" t="str">
        <f>TRIM(INDEX(_xlfn.TEXTSPLIT(Table326[[#This Row],[attribute_name PT (rascunho)]],"|"), 1,1))</f>
        <v>Temperatura - Mancal LA do Eixo de Engrenagem LS (1)</v>
      </c>
      <c r="X900" t="str">
        <f>IFERROR(TRIM(INDEX(_xlfn.TEXTSPLIT(Table326[[#This Row],[attribute_name]],"|"), 1,2)), "")</f>
        <v>Pre-alarm Hi</v>
      </c>
      <c r="Y900" t="b" cm="1">
        <f t="array" ref="Y900">IF(ISERROR(IF(Table326[[#This Row],[type]]="subattribute", VLOOKUP(Table326[[#This Row],[Template]]&amp;Table326[[#This Row],[parent_attribute]],_xlfn._xlws.FILTER(Table326[[#All],[concat]], Table326[[#All],[type]]="attribute"),1, FALSE), TRUE)), FALSE, TRUE)</f>
        <v>1</v>
      </c>
    </row>
    <row r="901" spans="1:25" ht="14.4" hidden="1" customHeight="1">
      <c r="A901" t="str">
        <f>Table326[[#This Row],[Template]]&amp;Table326[[#This Row],[parent_attribute]]</f>
        <v>Compressor Centrífugo BásicoTemperatura - Mancal LA do Eixo de Engrenagem LS (2)</v>
      </c>
      <c r="B901" t="s">
        <v>2904</v>
      </c>
      <c r="C901" s="10" t="s">
        <v>2905</v>
      </c>
      <c r="D901" t="s">
        <v>2906</v>
      </c>
      <c r="E901" t="s">
        <v>3139</v>
      </c>
      <c r="F901" s="33" t="s">
        <v>2878</v>
      </c>
      <c r="I901" s="16" t="s">
        <v>658</v>
      </c>
      <c r="J901" s="16" t="s">
        <v>658</v>
      </c>
      <c r="K901" t="str">
        <f>VLOOKUP(Table326[[#This Row],[attribute_name EN2]],'Tradução Atributos'!$A$1:$B$67,2,0)</f>
        <v>Temperatura - Mancal LA do Eixo de Engrenagem LS (2)</v>
      </c>
      <c r="M901" s="16"/>
      <c r="N901" t="s">
        <v>3082</v>
      </c>
      <c r="O901" t="s">
        <v>3082</v>
      </c>
      <c r="P901" t="str">
        <f>_xlfn.CONCAT(Table326[[#This Row],[Equipamento]],Table326[[#This Row],[attribute_name]])</f>
        <v>FRADE-CAE-2350 (HP Compressor Trem 2)Temperatura - Mancal LA do Eixo de Engrenagem LS (2)</v>
      </c>
      <c r="Q901" s="10" t="s">
        <v>3330</v>
      </c>
      <c r="R901" t="s">
        <v>49</v>
      </c>
      <c r="S901">
        <v>1</v>
      </c>
      <c r="T901" s="33" t="s">
        <v>474</v>
      </c>
      <c r="U901" s="33" t="s">
        <v>475</v>
      </c>
      <c r="V901" t="str">
        <f t="shared" si="13"/>
        <v>attribute</v>
      </c>
      <c r="W901" t="str">
        <f>TRIM(INDEX(_xlfn.TEXTSPLIT(Table326[[#This Row],[attribute_name PT (rascunho)]],"|"), 1,1))</f>
        <v>Temperatura - Mancal LA do Eixo de Engrenagem LS (2)</v>
      </c>
      <c r="X901" t="str">
        <f>IFERROR(TRIM(INDEX(_xlfn.TEXTSPLIT(Table326[[#This Row],[attribute_name]],"|"), 1,2)), "")</f>
        <v/>
      </c>
      <c r="Y901" t="b" cm="1">
        <f t="array" ref="Y901">IF(ISERROR(IF(Table326[[#This Row],[type]]="subattribute", VLOOKUP(Table326[[#This Row],[Template]]&amp;Table326[[#This Row],[parent_attribute]],_xlfn._xlws.FILTER(Table326[[#All],[concat]], Table326[[#All],[type]]="attribute"),1, FALSE), TRUE)), FALSE, TRUE)</f>
        <v>1</v>
      </c>
    </row>
    <row r="902" spans="1:25" ht="14.4" hidden="1" customHeight="1">
      <c r="A902" t="str">
        <f>Table326[[#This Row],[Template]]&amp;Table326[[#This Row],[parent_attribute]]</f>
        <v>Compressor Centrífugo BásicoTemperatura - Mancal LA do Eixo de Engrenagem LS (2)</v>
      </c>
      <c r="B902" t="s">
        <v>2904</v>
      </c>
      <c r="C902" s="10" t="s">
        <v>2905</v>
      </c>
      <c r="D902" t="s">
        <v>2906</v>
      </c>
      <c r="E902" t="s">
        <v>3139</v>
      </c>
      <c r="F902" s="33" t="s">
        <v>2878</v>
      </c>
      <c r="I902" s="16" t="s">
        <v>1642</v>
      </c>
      <c r="J902" s="16" t="s">
        <v>658</v>
      </c>
      <c r="K902" t="str">
        <f>VLOOKUP(Table326[[#This Row],[attribute_name EN2]],'Tradução Atributos'!$A$1:$B$67,2,0)</f>
        <v>Temperatura - Mancal LA do Eixo de Engrenagem LS (2)</v>
      </c>
      <c r="L902" t="s">
        <v>2928</v>
      </c>
      <c r="M902" s="16" t="s">
        <v>2929</v>
      </c>
      <c r="N902" t="s">
        <v>1019</v>
      </c>
      <c r="O902" t="s">
        <v>1019</v>
      </c>
      <c r="P902" t="str">
        <f>_xlfn.CONCAT(Table326[[#This Row],[Equipamento]],Table326[[#This Row],[attribute_name]])</f>
        <v>FRADE-CAE-2350 (HP Compressor Trem 2)Temperatura - Mancal LA do Eixo de Engrenagem LS (2)|Hi</v>
      </c>
      <c r="Q902" s="10">
        <v>80</v>
      </c>
      <c r="R902" s="10" t="s">
        <v>49</v>
      </c>
      <c r="S902">
        <v>1</v>
      </c>
      <c r="T902" s="33" t="s">
        <v>736</v>
      </c>
      <c r="U902" s="33"/>
      <c r="V902" t="str">
        <f t="shared" si="13"/>
        <v>subattribute</v>
      </c>
      <c r="W902" t="str">
        <f>TRIM(INDEX(_xlfn.TEXTSPLIT(Table326[[#This Row],[attribute_name PT (rascunho)]],"|"), 1,1))</f>
        <v>Temperatura - Mancal LA do Eixo de Engrenagem LS (2)</v>
      </c>
      <c r="X902" t="str">
        <f>IFERROR(TRIM(INDEX(_xlfn.TEXTSPLIT(Table326[[#This Row],[attribute_name]],"|"), 1,2)), "")</f>
        <v>Hi</v>
      </c>
      <c r="Y902" t="b" cm="1">
        <f t="array" ref="Y902">IF(ISERROR(IF(Table326[[#This Row],[type]]="subattribute", VLOOKUP(Table326[[#This Row],[Template]]&amp;Table326[[#This Row],[parent_attribute]],_xlfn._xlws.FILTER(Table326[[#All],[concat]], Table326[[#All],[type]]="attribute"),1, FALSE), TRUE)), FALSE, TRUE)</f>
        <v>1</v>
      </c>
    </row>
    <row r="903" spans="1:25" ht="14.4" hidden="1" customHeight="1">
      <c r="A903" t="str">
        <f>Table326[[#This Row],[Template]]&amp;Table326[[#This Row],[parent_attribute]]</f>
        <v>Compressor Centrífugo BásicoTemperatura - Mancal LA do Eixo de Engrenagem LS (2)</v>
      </c>
      <c r="B903" t="s">
        <v>2904</v>
      </c>
      <c r="C903" s="10" t="s">
        <v>2905</v>
      </c>
      <c r="D903" t="s">
        <v>2906</v>
      </c>
      <c r="E903" t="s">
        <v>3139</v>
      </c>
      <c r="F903" s="33" t="s">
        <v>2878</v>
      </c>
      <c r="I903" s="16" t="s">
        <v>1643</v>
      </c>
      <c r="J903" s="16" t="s">
        <v>658</v>
      </c>
      <c r="K903" t="str">
        <f>VLOOKUP(Table326[[#This Row],[attribute_name EN2]],'Tradução Atributos'!$A$1:$B$67,2,0)</f>
        <v>Temperatura - Mancal LA do Eixo de Engrenagem LS (2)</v>
      </c>
      <c r="L903" t="s">
        <v>2928</v>
      </c>
      <c r="M903" s="16" t="s">
        <v>2930</v>
      </c>
      <c r="N903" t="s">
        <v>1021</v>
      </c>
      <c r="O903" t="s">
        <v>1021</v>
      </c>
      <c r="P903" t="str">
        <f>_xlfn.CONCAT(Table326[[#This Row],[Equipamento]],Table326[[#This Row],[attribute_name]])</f>
        <v>FRADE-CAE-2350 (HP Compressor Trem 2)Temperatura - Mancal LA do Eixo de Engrenagem LS (2)|HiHi</v>
      </c>
      <c r="Q903" s="10">
        <v>85</v>
      </c>
      <c r="R903" s="10" t="s">
        <v>49</v>
      </c>
      <c r="S903">
        <v>1</v>
      </c>
      <c r="T903" s="33" t="s">
        <v>736</v>
      </c>
      <c r="U903" s="33"/>
      <c r="V903" t="str">
        <f t="shared" si="13"/>
        <v>subattribute</v>
      </c>
      <c r="W903" t="str">
        <f>TRIM(INDEX(_xlfn.TEXTSPLIT(Table326[[#This Row],[attribute_name PT (rascunho)]],"|"), 1,1))</f>
        <v>Temperatura - Mancal LA do Eixo de Engrenagem LS (2)</v>
      </c>
      <c r="X903" t="str">
        <f>IFERROR(TRIM(INDEX(_xlfn.TEXTSPLIT(Table326[[#This Row],[attribute_name]],"|"), 1,2)), "")</f>
        <v>HiHi</v>
      </c>
      <c r="Y903" t="b" cm="1">
        <f t="array" ref="Y903">IF(ISERROR(IF(Table326[[#This Row],[type]]="subattribute", VLOOKUP(Table326[[#This Row],[Template]]&amp;Table326[[#This Row],[parent_attribute]],_xlfn._xlws.FILTER(Table326[[#All],[concat]], Table326[[#All],[type]]="attribute"),1, FALSE), TRUE)), FALSE, TRUE)</f>
        <v>1</v>
      </c>
    </row>
    <row r="904" spans="1:25" ht="14.4" hidden="1" customHeight="1">
      <c r="A904" t="str">
        <f>Table326[[#This Row],[Template]]&amp;Table326[[#This Row],[parent_attribute]]</f>
        <v>Compressor Centrífugo BásicoTemperatura - Mancal LA do Eixo de Engrenagem LS (2)</v>
      </c>
      <c r="B904" t="s">
        <v>2904</v>
      </c>
      <c r="C904" s="10" t="s">
        <v>2905</v>
      </c>
      <c r="D904" t="s">
        <v>2906</v>
      </c>
      <c r="E904" t="s">
        <v>3139</v>
      </c>
      <c r="F904" s="33" t="s">
        <v>2878</v>
      </c>
      <c r="I904" s="10" t="s">
        <v>1644</v>
      </c>
      <c r="J904" s="10" t="s">
        <v>658</v>
      </c>
      <c r="K904" t="str">
        <f>VLOOKUP(Table326[[#This Row],[attribute_name EN2]],'Tradução Atributos'!$A$1:$B$67,2,0)</f>
        <v>Temperatura - Mancal LA do Eixo de Engrenagem LS (2)</v>
      </c>
      <c r="L904" t="s">
        <v>2928</v>
      </c>
      <c r="M904" s="10" t="s">
        <v>2934</v>
      </c>
      <c r="N904" t="s">
        <v>1023</v>
      </c>
      <c r="O904" t="s">
        <v>3083</v>
      </c>
      <c r="P904" t="str">
        <f>_xlfn.CONCAT(Table326[[#This Row],[Equipamento]],Table326[[#This Row],[attribute_name]])</f>
        <v>FRADE-CAE-2350 (HP Compressor Trem 2)Temperatura - Mancal LA do Eixo de Engrenagem LS (2)|Pre-alarm Hi</v>
      </c>
      <c r="Q904" s="10">
        <v>78</v>
      </c>
      <c r="R904" s="10" t="s">
        <v>49</v>
      </c>
      <c r="S904">
        <v>1</v>
      </c>
      <c r="T904" s="33" t="s">
        <v>736</v>
      </c>
      <c r="U904" s="33"/>
      <c r="V904" t="str">
        <f t="shared" si="13"/>
        <v>subattribute</v>
      </c>
      <c r="W904" t="str">
        <f>TRIM(INDEX(_xlfn.TEXTSPLIT(Table326[[#This Row],[attribute_name PT (rascunho)]],"|"), 1,1))</f>
        <v>Temperatura - Mancal LA do Eixo de Engrenagem LS (2)</v>
      </c>
      <c r="X904" t="str">
        <f>IFERROR(TRIM(INDEX(_xlfn.TEXTSPLIT(Table326[[#This Row],[attribute_name]],"|"), 1,2)), "")</f>
        <v>Pre-alarm Hi</v>
      </c>
      <c r="Y904" t="b" cm="1">
        <f t="array" ref="Y904">IF(ISERROR(IF(Table326[[#This Row],[type]]="subattribute", VLOOKUP(Table326[[#This Row],[Template]]&amp;Table326[[#This Row],[parent_attribute]],_xlfn._xlws.FILTER(Table326[[#All],[concat]], Table326[[#All],[type]]="attribute"),1, FALSE), TRUE)), FALSE, TRUE)</f>
        <v>1</v>
      </c>
    </row>
    <row r="905" spans="1:25" ht="14.4" hidden="1" customHeight="1">
      <c r="A905" t="str">
        <f>Table326[[#This Row],[Template]]&amp;Table326[[#This Row],[parent_attribute]]</f>
        <v>Compressor Centrífugo BásicoTemperatura - Mancal LOA do Eixo de Engrenagem HS (1)</v>
      </c>
      <c r="B905" t="s">
        <v>2904</v>
      </c>
      <c r="C905" s="10" t="s">
        <v>2905</v>
      </c>
      <c r="D905" t="s">
        <v>2906</v>
      </c>
      <c r="E905" t="s">
        <v>3139</v>
      </c>
      <c r="F905" s="33" t="s">
        <v>2878</v>
      </c>
      <c r="I905" t="s">
        <v>649</v>
      </c>
      <c r="J905" t="s">
        <v>649</v>
      </c>
      <c r="K905" t="str">
        <f>VLOOKUP(Table326[[#This Row],[attribute_name EN2]],'Tradução Atributos'!$A$1:$B$67,2,0)</f>
        <v>Temperatura - Mancal LOA do Eixo de Engrenagem HS (1)</v>
      </c>
      <c r="N905" t="s">
        <v>3084</v>
      </c>
      <c r="O905" t="s">
        <v>3084</v>
      </c>
      <c r="P905" t="str">
        <f>_xlfn.CONCAT(Table326[[#This Row],[Equipamento]],Table326[[#This Row],[attribute_name]])</f>
        <v>FRADE-CAE-2350 (HP Compressor Trem 2)Temperatura - Mancal LOA do Eixo de Engrenagem HS (1)</v>
      </c>
      <c r="Q905" s="10" t="s">
        <v>3331</v>
      </c>
      <c r="R905" t="s">
        <v>49</v>
      </c>
      <c r="S905">
        <v>1</v>
      </c>
      <c r="T905" s="33" t="s">
        <v>474</v>
      </c>
      <c r="U905" s="33" t="s">
        <v>475</v>
      </c>
      <c r="V905" t="str">
        <f t="shared" ref="V905:V968" si="14">IFERROR(IF(FIND("|",N905),"subattribute", "attribute"), "attribute")</f>
        <v>attribute</v>
      </c>
      <c r="W905" t="str">
        <f>TRIM(INDEX(_xlfn.TEXTSPLIT(Table326[[#This Row],[attribute_name PT (rascunho)]],"|"), 1,1))</f>
        <v>Temperatura - Mancal LOA do Eixo de Engrenagem HS (1)</v>
      </c>
      <c r="X905" t="str">
        <f>IFERROR(TRIM(INDEX(_xlfn.TEXTSPLIT(Table326[[#This Row],[attribute_name]],"|"), 1,2)), "")</f>
        <v/>
      </c>
      <c r="Y905" t="b" cm="1">
        <f t="array" ref="Y905">IF(ISERROR(IF(Table326[[#This Row],[type]]="subattribute", VLOOKUP(Table326[[#This Row],[Template]]&amp;Table326[[#This Row],[parent_attribute]],_xlfn._xlws.FILTER(Table326[[#All],[concat]], Table326[[#All],[type]]="attribute"),1, FALSE), TRUE)), FALSE, TRUE)</f>
        <v>1</v>
      </c>
    </row>
    <row r="906" spans="1:25" ht="14.4" hidden="1" customHeight="1">
      <c r="A906" t="str">
        <f>Table326[[#This Row],[Template]]&amp;Table326[[#This Row],[parent_attribute]]</f>
        <v>Compressor Centrífugo BásicoTemperatura - Mancal LOA do Eixo de Engrenagem HS (1)</v>
      </c>
      <c r="B906" t="s">
        <v>2904</v>
      </c>
      <c r="C906" s="10" t="s">
        <v>2905</v>
      </c>
      <c r="D906" t="s">
        <v>2906</v>
      </c>
      <c r="E906" t="s">
        <v>3139</v>
      </c>
      <c r="F906" s="33" t="s">
        <v>2878</v>
      </c>
      <c r="I906" t="s">
        <v>1630</v>
      </c>
      <c r="J906" t="s">
        <v>649</v>
      </c>
      <c r="K906" t="str">
        <f>VLOOKUP(Table326[[#This Row],[attribute_name EN2]],'Tradução Atributos'!$A$1:$B$67,2,0)</f>
        <v>Temperatura - Mancal LOA do Eixo de Engrenagem HS (1)</v>
      </c>
      <c r="L906" t="s">
        <v>2928</v>
      </c>
      <c r="M906" t="s">
        <v>2929</v>
      </c>
      <c r="N906" t="s">
        <v>998</v>
      </c>
      <c r="O906" t="s">
        <v>998</v>
      </c>
      <c r="P906" t="str">
        <f>_xlfn.CONCAT(Table326[[#This Row],[Equipamento]],Table326[[#This Row],[attribute_name]])</f>
        <v>FRADE-CAE-2350 (HP Compressor Trem 2)Temperatura - Mancal LOA do Eixo de Engrenagem HS (1)|Hi</v>
      </c>
      <c r="Q906" s="10">
        <v>115</v>
      </c>
      <c r="R906" s="10" t="s">
        <v>49</v>
      </c>
      <c r="S906">
        <v>1</v>
      </c>
      <c r="T906" s="33" t="s">
        <v>736</v>
      </c>
      <c r="U906" s="33"/>
      <c r="V906" t="str">
        <f t="shared" si="14"/>
        <v>subattribute</v>
      </c>
      <c r="W906" t="str">
        <f>TRIM(INDEX(_xlfn.TEXTSPLIT(Table326[[#This Row],[attribute_name PT (rascunho)]],"|"), 1,1))</f>
        <v>Temperatura - Mancal LOA do Eixo de Engrenagem HS (1)</v>
      </c>
      <c r="X906" t="str">
        <f>IFERROR(TRIM(INDEX(_xlfn.TEXTSPLIT(Table326[[#This Row],[attribute_name]],"|"), 1,2)), "")</f>
        <v>Hi</v>
      </c>
      <c r="Y906" t="b" cm="1">
        <f t="array" ref="Y906">IF(ISERROR(IF(Table326[[#This Row],[type]]="subattribute", VLOOKUP(Table326[[#This Row],[Template]]&amp;Table326[[#This Row],[parent_attribute]],_xlfn._xlws.FILTER(Table326[[#All],[concat]], Table326[[#All],[type]]="attribute"),1, FALSE), TRUE)), FALSE, TRUE)</f>
        <v>1</v>
      </c>
    </row>
    <row r="907" spans="1:25" ht="14.4" hidden="1" customHeight="1">
      <c r="A907" t="str">
        <f>Table326[[#This Row],[Template]]&amp;Table326[[#This Row],[parent_attribute]]</f>
        <v>Compressor Centrífugo BásicoTemperatura - Mancal LOA do Eixo de Engrenagem HS (1)</v>
      </c>
      <c r="B907" t="s">
        <v>2904</v>
      </c>
      <c r="C907" s="10" t="s">
        <v>2905</v>
      </c>
      <c r="D907" t="s">
        <v>2906</v>
      </c>
      <c r="E907" t="s">
        <v>3139</v>
      </c>
      <c r="F907" s="33" t="s">
        <v>2878</v>
      </c>
      <c r="I907" t="s">
        <v>1631</v>
      </c>
      <c r="J907" t="s">
        <v>649</v>
      </c>
      <c r="K907" t="str">
        <f>VLOOKUP(Table326[[#This Row],[attribute_name EN2]],'Tradução Atributos'!$A$1:$B$67,2,0)</f>
        <v>Temperatura - Mancal LOA do Eixo de Engrenagem HS (1)</v>
      </c>
      <c r="L907" t="s">
        <v>2928</v>
      </c>
      <c r="M907" t="s">
        <v>2930</v>
      </c>
      <c r="N907" t="s">
        <v>1000</v>
      </c>
      <c r="O907" t="s">
        <v>1000</v>
      </c>
      <c r="P907" t="str">
        <f>_xlfn.CONCAT(Table326[[#This Row],[Equipamento]],Table326[[#This Row],[attribute_name]])</f>
        <v>FRADE-CAE-2350 (HP Compressor Trem 2)Temperatura - Mancal LOA do Eixo de Engrenagem HS (1)|HiHi</v>
      </c>
      <c r="Q907" s="10">
        <v>120</v>
      </c>
      <c r="R907" s="10" t="s">
        <v>49</v>
      </c>
      <c r="S907">
        <v>1</v>
      </c>
      <c r="T907" s="33" t="s">
        <v>736</v>
      </c>
      <c r="U907" s="33"/>
      <c r="V907" t="str">
        <f t="shared" si="14"/>
        <v>subattribute</v>
      </c>
      <c r="W907" t="str">
        <f>TRIM(INDEX(_xlfn.TEXTSPLIT(Table326[[#This Row],[attribute_name PT (rascunho)]],"|"), 1,1))</f>
        <v>Temperatura - Mancal LOA do Eixo de Engrenagem HS (1)</v>
      </c>
      <c r="X907" t="str">
        <f>IFERROR(TRIM(INDEX(_xlfn.TEXTSPLIT(Table326[[#This Row],[attribute_name]],"|"), 1,2)), "")</f>
        <v>HiHi</v>
      </c>
      <c r="Y907" t="b" cm="1">
        <f t="array" ref="Y907">IF(ISERROR(IF(Table326[[#This Row],[type]]="subattribute", VLOOKUP(Table326[[#This Row],[Template]]&amp;Table326[[#This Row],[parent_attribute]],_xlfn._xlws.FILTER(Table326[[#All],[concat]], Table326[[#All],[type]]="attribute"),1, FALSE), TRUE)), FALSE, TRUE)</f>
        <v>1</v>
      </c>
    </row>
    <row r="908" spans="1:25" ht="14.4" hidden="1" customHeight="1">
      <c r="A908" t="str">
        <f>Table326[[#This Row],[Template]]&amp;Table326[[#This Row],[parent_attribute]]</f>
        <v>Compressor Centrífugo BásicoTemperatura - Mancal LOA do Eixo de Engrenagem HS (1)</v>
      </c>
      <c r="B908" t="s">
        <v>2904</v>
      </c>
      <c r="C908" s="10" t="s">
        <v>2905</v>
      </c>
      <c r="D908" t="s">
        <v>2906</v>
      </c>
      <c r="E908" t="s">
        <v>3139</v>
      </c>
      <c r="F908" s="33" t="s">
        <v>2878</v>
      </c>
      <c r="I908" t="s">
        <v>1632</v>
      </c>
      <c r="J908" t="s">
        <v>649</v>
      </c>
      <c r="K908" t="str">
        <f>VLOOKUP(Table326[[#This Row],[attribute_name EN2]],'Tradução Atributos'!$A$1:$B$67,2,0)</f>
        <v>Temperatura - Mancal LOA do Eixo de Engrenagem HS (1)</v>
      </c>
      <c r="L908" t="s">
        <v>2928</v>
      </c>
      <c r="M908" t="s">
        <v>2934</v>
      </c>
      <c r="N908" t="s">
        <v>1003</v>
      </c>
      <c r="O908" t="s">
        <v>3085</v>
      </c>
      <c r="P908" t="str">
        <f>_xlfn.CONCAT(Table326[[#This Row],[Equipamento]],Table326[[#This Row],[attribute_name]])</f>
        <v>FRADE-CAE-2350 (HP Compressor Trem 2)Temperatura - Mancal LOA do Eixo de Engrenagem HS (1)|Pre-alarm Hi</v>
      </c>
      <c r="Q908" s="10">
        <v>100</v>
      </c>
      <c r="R908" s="10" t="s">
        <v>49</v>
      </c>
      <c r="S908">
        <v>1</v>
      </c>
      <c r="T908" s="33" t="s">
        <v>736</v>
      </c>
      <c r="U908" s="33"/>
      <c r="V908" t="str">
        <f t="shared" si="14"/>
        <v>subattribute</v>
      </c>
      <c r="W908" t="str">
        <f>TRIM(INDEX(_xlfn.TEXTSPLIT(Table326[[#This Row],[attribute_name PT (rascunho)]],"|"), 1,1))</f>
        <v>Temperatura - Mancal LOA do Eixo de Engrenagem HS (1)</v>
      </c>
      <c r="X908" t="str">
        <f>IFERROR(TRIM(INDEX(_xlfn.TEXTSPLIT(Table326[[#This Row],[attribute_name]],"|"), 1,2)), "")</f>
        <v>Pre-alarm Hi</v>
      </c>
      <c r="Y908" t="b" cm="1">
        <f t="array" ref="Y908">IF(ISERROR(IF(Table326[[#This Row],[type]]="subattribute", VLOOKUP(Table326[[#This Row],[Template]]&amp;Table326[[#This Row],[parent_attribute]],_xlfn._xlws.FILTER(Table326[[#All],[concat]], Table326[[#All],[type]]="attribute"),1, FALSE), TRUE)), FALSE, TRUE)</f>
        <v>1</v>
      </c>
    </row>
    <row r="909" spans="1:25" ht="14.4" hidden="1" customHeight="1">
      <c r="A909" t="str">
        <f>Table326[[#This Row],[Template]]&amp;Table326[[#This Row],[parent_attribute]]</f>
        <v>Compressor Centrífugo BásicoTemperatura - Mancal LOA do Eixo de Engrenagem HS (2)</v>
      </c>
      <c r="B909" t="s">
        <v>2904</v>
      </c>
      <c r="C909" s="10" t="s">
        <v>2905</v>
      </c>
      <c r="D909" t="s">
        <v>2906</v>
      </c>
      <c r="E909" t="s">
        <v>3139</v>
      </c>
      <c r="F909" s="33" t="s">
        <v>2878</v>
      </c>
      <c r="I909" t="s">
        <v>652</v>
      </c>
      <c r="J909" t="s">
        <v>652</v>
      </c>
      <c r="K909" t="str">
        <f>VLOOKUP(Table326[[#This Row],[attribute_name EN2]],'Tradução Atributos'!$A$1:$B$67,2,0)</f>
        <v>Temperatura - Mancal LOA do Eixo de Engrenagem HS (2)</v>
      </c>
      <c r="N909" t="s">
        <v>3086</v>
      </c>
      <c r="O909" t="s">
        <v>3086</v>
      </c>
      <c r="P909" t="str">
        <f>_xlfn.CONCAT(Table326[[#This Row],[Equipamento]],Table326[[#This Row],[attribute_name]])</f>
        <v>FRADE-CAE-2350 (HP Compressor Trem 2)Temperatura - Mancal LOA do Eixo de Engrenagem HS (2)</v>
      </c>
      <c r="Q909" s="10" t="s">
        <v>3332</v>
      </c>
      <c r="R909" t="s">
        <v>49</v>
      </c>
      <c r="S909">
        <v>1</v>
      </c>
      <c r="T909" s="33" t="s">
        <v>474</v>
      </c>
      <c r="U909" s="33" t="s">
        <v>475</v>
      </c>
      <c r="V909" t="str">
        <f t="shared" si="14"/>
        <v>attribute</v>
      </c>
      <c r="W909" t="str">
        <f>TRIM(INDEX(_xlfn.TEXTSPLIT(Table326[[#This Row],[attribute_name PT (rascunho)]],"|"), 1,1))</f>
        <v>Temperatura - Mancal LOA do Eixo de Engrenagem HS (2)</v>
      </c>
      <c r="X909" t="str">
        <f>IFERROR(TRIM(INDEX(_xlfn.TEXTSPLIT(Table326[[#This Row],[attribute_name]],"|"), 1,2)), "")</f>
        <v/>
      </c>
      <c r="Y909" t="b" cm="1">
        <f t="array" ref="Y909">IF(ISERROR(IF(Table326[[#This Row],[type]]="subattribute", VLOOKUP(Table326[[#This Row],[Template]]&amp;Table326[[#This Row],[parent_attribute]],_xlfn._xlws.FILTER(Table326[[#All],[concat]], Table326[[#All],[type]]="attribute"),1, FALSE), TRUE)), FALSE, TRUE)</f>
        <v>1</v>
      </c>
    </row>
    <row r="910" spans="1:25" ht="14.4" hidden="1" customHeight="1">
      <c r="A910" t="str">
        <f>Table326[[#This Row],[Template]]&amp;Table326[[#This Row],[parent_attribute]]</f>
        <v>Compressor Centrífugo BásicoTemperatura - Mancal LOA do Eixo de Engrenagem HS (2)</v>
      </c>
      <c r="B910" t="s">
        <v>2904</v>
      </c>
      <c r="C910" s="10" t="s">
        <v>2905</v>
      </c>
      <c r="D910" t="s">
        <v>2906</v>
      </c>
      <c r="E910" t="s">
        <v>3139</v>
      </c>
      <c r="F910" s="33" t="s">
        <v>2878</v>
      </c>
      <c r="I910" t="s">
        <v>1634</v>
      </c>
      <c r="J910" t="s">
        <v>652</v>
      </c>
      <c r="K910" t="str">
        <f>VLOOKUP(Table326[[#This Row],[attribute_name EN2]],'Tradução Atributos'!$A$1:$B$67,2,0)</f>
        <v>Temperatura - Mancal LOA do Eixo de Engrenagem HS (2)</v>
      </c>
      <c r="L910" t="s">
        <v>2928</v>
      </c>
      <c r="M910" t="s">
        <v>2929</v>
      </c>
      <c r="N910" t="s">
        <v>1005</v>
      </c>
      <c r="O910" t="s">
        <v>1005</v>
      </c>
      <c r="P910" t="str">
        <f>_xlfn.CONCAT(Table326[[#This Row],[Equipamento]],Table326[[#This Row],[attribute_name]])</f>
        <v>FRADE-CAE-2350 (HP Compressor Trem 2)Temperatura - Mancal LOA do Eixo de Engrenagem HS (2)|Hi</v>
      </c>
      <c r="Q910" s="10">
        <v>115</v>
      </c>
      <c r="R910" s="10" t="s">
        <v>49</v>
      </c>
      <c r="S910">
        <v>1</v>
      </c>
      <c r="T910" s="33" t="s">
        <v>736</v>
      </c>
      <c r="U910" s="33"/>
      <c r="V910" t="str">
        <f t="shared" si="14"/>
        <v>subattribute</v>
      </c>
      <c r="W910" t="str">
        <f>TRIM(INDEX(_xlfn.TEXTSPLIT(Table326[[#This Row],[attribute_name PT (rascunho)]],"|"), 1,1))</f>
        <v>Temperatura - Mancal LOA do Eixo de Engrenagem HS (2)</v>
      </c>
      <c r="X910" t="str">
        <f>IFERROR(TRIM(INDEX(_xlfn.TEXTSPLIT(Table326[[#This Row],[attribute_name]],"|"), 1,2)), "")</f>
        <v>Hi</v>
      </c>
      <c r="Y910" t="b" cm="1">
        <f t="array" ref="Y910">IF(ISERROR(IF(Table326[[#This Row],[type]]="subattribute", VLOOKUP(Table326[[#This Row],[Template]]&amp;Table326[[#This Row],[parent_attribute]],_xlfn._xlws.FILTER(Table326[[#All],[concat]], Table326[[#All],[type]]="attribute"),1, FALSE), TRUE)), FALSE, TRUE)</f>
        <v>1</v>
      </c>
    </row>
    <row r="911" spans="1:25" ht="14.4" hidden="1" customHeight="1">
      <c r="A911" t="str">
        <f>Table326[[#This Row],[Template]]&amp;Table326[[#This Row],[parent_attribute]]</f>
        <v>Compressor Centrífugo BásicoTemperatura - Mancal LOA do Eixo de Engrenagem HS (2)</v>
      </c>
      <c r="B911" t="s">
        <v>2904</v>
      </c>
      <c r="C911" s="10" t="s">
        <v>2905</v>
      </c>
      <c r="D911" t="s">
        <v>2906</v>
      </c>
      <c r="E911" t="s">
        <v>3139</v>
      </c>
      <c r="F911" s="33" t="s">
        <v>2878</v>
      </c>
      <c r="I911" t="s">
        <v>1635</v>
      </c>
      <c r="J911" t="s">
        <v>652</v>
      </c>
      <c r="K911" t="str">
        <f>VLOOKUP(Table326[[#This Row],[attribute_name EN2]],'Tradução Atributos'!$A$1:$B$67,2,0)</f>
        <v>Temperatura - Mancal LOA do Eixo de Engrenagem HS (2)</v>
      </c>
      <c r="L911" t="s">
        <v>2928</v>
      </c>
      <c r="M911" t="s">
        <v>2930</v>
      </c>
      <c r="N911" t="s">
        <v>1007</v>
      </c>
      <c r="O911" t="s">
        <v>1007</v>
      </c>
      <c r="P911" t="str">
        <f>_xlfn.CONCAT(Table326[[#This Row],[Equipamento]],Table326[[#This Row],[attribute_name]])</f>
        <v>FRADE-CAE-2350 (HP Compressor Trem 2)Temperatura - Mancal LOA do Eixo de Engrenagem HS (2)|HiHi</v>
      </c>
      <c r="Q911" s="10">
        <v>120</v>
      </c>
      <c r="R911" s="10" t="s">
        <v>49</v>
      </c>
      <c r="S911">
        <v>1</v>
      </c>
      <c r="T911" s="33" t="s">
        <v>736</v>
      </c>
      <c r="U911" s="33"/>
      <c r="V911" t="str">
        <f t="shared" si="14"/>
        <v>subattribute</v>
      </c>
      <c r="W911" t="str">
        <f>TRIM(INDEX(_xlfn.TEXTSPLIT(Table326[[#This Row],[attribute_name PT (rascunho)]],"|"), 1,1))</f>
        <v>Temperatura - Mancal LOA do Eixo de Engrenagem HS (2)</v>
      </c>
      <c r="X911" t="str">
        <f>IFERROR(TRIM(INDEX(_xlfn.TEXTSPLIT(Table326[[#This Row],[attribute_name]],"|"), 1,2)), "")</f>
        <v>HiHi</v>
      </c>
      <c r="Y911" t="b" cm="1">
        <f t="array" ref="Y911">IF(ISERROR(IF(Table326[[#This Row],[type]]="subattribute", VLOOKUP(Table326[[#This Row],[Template]]&amp;Table326[[#This Row],[parent_attribute]],_xlfn._xlws.FILTER(Table326[[#All],[concat]], Table326[[#All],[type]]="attribute"),1, FALSE), TRUE)), FALSE, TRUE)</f>
        <v>1</v>
      </c>
    </row>
    <row r="912" spans="1:25" ht="14.4" hidden="1" customHeight="1">
      <c r="A912" t="str">
        <f>Table326[[#This Row],[Template]]&amp;Table326[[#This Row],[parent_attribute]]</f>
        <v>Compressor Centrífugo BásicoTemperatura - Mancal LOA do Eixo de Engrenagem HS (2)</v>
      </c>
      <c r="B912" t="s">
        <v>2904</v>
      </c>
      <c r="C912" s="10" t="s">
        <v>2905</v>
      </c>
      <c r="D912" t="s">
        <v>2906</v>
      </c>
      <c r="E912" t="s">
        <v>3139</v>
      </c>
      <c r="F912" s="33" t="s">
        <v>2878</v>
      </c>
      <c r="I912" s="16" t="s">
        <v>1636</v>
      </c>
      <c r="J912" s="16" t="s">
        <v>652</v>
      </c>
      <c r="K912" t="str">
        <f>VLOOKUP(Table326[[#This Row],[attribute_name EN2]],'Tradução Atributos'!$A$1:$B$67,2,0)</f>
        <v>Temperatura - Mancal LOA do Eixo de Engrenagem HS (2)</v>
      </c>
      <c r="L912" t="s">
        <v>2928</v>
      </c>
      <c r="M912" s="16" t="s">
        <v>2934</v>
      </c>
      <c r="N912" t="s">
        <v>1009</v>
      </c>
      <c r="O912" t="s">
        <v>3087</v>
      </c>
      <c r="P912" t="str">
        <f>_xlfn.CONCAT(Table326[[#This Row],[Equipamento]],Table326[[#This Row],[attribute_name]])</f>
        <v>FRADE-CAE-2350 (HP Compressor Trem 2)Temperatura - Mancal LOA do Eixo de Engrenagem HS (2)|Pre-alarm Hi</v>
      </c>
      <c r="Q912" s="10">
        <v>100</v>
      </c>
      <c r="R912" s="10" t="s">
        <v>49</v>
      </c>
      <c r="S912">
        <v>1</v>
      </c>
      <c r="T912" s="33" t="s">
        <v>736</v>
      </c>
      <c r="U912" s="33"/>
      <c r="V912" t="str">
        <f t="shared" si="14"/>
        <v>subattribute</v>
      </c>
      <c r="W912" t="str">
        <f>TRIM(INDEX(_xlfn.TEXTSPLIT(Table326[[#This Row],[attribute_name PT (rascunho)]],"|"), 1,1))</f>
        <v>Temperatura - Mancal LOA do Eixo de Engrenagem HS (2)</v>
      </c>
      <c r="X912" t="str">
        <f>IFERROR(TRIM(INDEX(_xlfn.TEXTSPLIT(Table326[[#This Row],[attribute_name]],"|"), 1,2)), "")</f>
        <v>Pre-alarm Hi</v>
      </c>
      <c r="Y912" t="b" cm="1">
        <f t="array" ref="Y912">IF(ISERROR(IF(Table326[[#This Row],[type]]="subattribute", VLOOKUP(Table326[[#This Row],[Template]]&amp;Table326[[#This Row],[parent_attribute]],_xlfn._xlws.FILTER(Table326[[#All],[concat]], Table326[[#All],[type]]="attribute"),1, FALSE), TRUE)), FALSE, TRUE)</f>
        <v>1</v>
      </c>
    </row>
    <row r="913" spans="1:25" ht="14.4" hidden="1" customHeight="1">
      <c r="A913" t="str">
        <f>Table326[[#This Row],[Template]]&amp;Table326[[#This Row],[parent_attribute]]</f>
        <v>Compressor Centrífugo BásicoTemperatura - Mancal LOA do Eixo de Engrenagem LS (1)</v>
      </c>
      <c r="B913" t="s">
        <v>2904</v>
      </c>
      <c r="C913" s="10" t="s">
        <v>2905</v>
      </c>
      <c r="D913" t="s">
        <v>2906</v>
      </c>
      <c r="E913" t="s">
        <v>3139</v>
      </c>
      <c r="F913" s="33" t="s">
        <v>2878</v>
      </c>
      <c r="I913" s="10" t="s">
        <v>661</v>
      </c>
      <c r="J913" s="10" t="s">
        <v>661</v>
      </c>
      <c r="K913" t="str">
        <f>VLOOKUP(Table326[[#This Row],[attribute_name EN2]],'Tradução Atributos'!$A$1:$B$67,2,0)</f>
        <v>Temperatura - Mancal LOA do Eixo de Engrenagem LS (1)</v>
      </c>
      <c r="M913" s="10"/>
      <c r="N913" t="s">
        <v>3088</v>
      </c>
      <c r="O913" t="s">
        <v>3088</v>
      </c>
      <c r="P913" t="str">
        <f>_xlfn.CONCAT(Table326[[#This Row],[Equipamento]],Table326[[#This Row],[attribute_name]])</f>
        <v>FRADE-CAE-2350 (HP Compressor Trem 2)Temperatura - Mancal LOA do Eixo de Engrenagem LS (1)</v>
      </c>
      <c r="Q913" s="10" t="s">
        <v>3333</v>
      </c>
      <c r="R913" t="s">
        <v>49</v>
      </c>
      <c r="S913">
        <v>1</v>
      </c>
      <c r="T913" s="33" t="s">
        <v>474</v>
      </c>
      <c r="U913" s="33" t="s">
        <v>475</v>
      </c>
      <c r="V913" t="str">
        <f t="shared" si="14"/>
        <v>attribute</v>
      </c>
      <c r="W913" t="str">
        <f>TRIM(INDEX(_xlfn.TEXTSPLIT(Table326[[#This Row],[attribute_name PT (rascunho)]],"|"), 1,1))</f>
        <v>Temperatura - Mancal LOA do Eixo de Engrenagem LS (1)</v>
      </c>
      <c r="X913" t="str">
        <f>IFERROR(TRIM(INDEX(_xlfn.TEXTSPLIT(Table326[[#This Row],[attribute_name]],"|"), 1,2)), "")</f>
        <v/>
      </c>
      <c r="Y913" t="b" cm="1">
        <f t="array" ref="Y913">IF(ISERROR(IF(Table326[[#This Row],[type]]="subattribute", VLOOKUP(Table326[[#This Row],[Template]]&amp;Table326[[#This Row],[parent_attribute]],_xlfn._xlws.FILTER(Table326[[#All],[concat]], Table326[[#All],[type]]="attribute"),1, FALSE), TRUE)), FALSE, TRUE)</f>
        <v>1</v>
      </c>
    </row>
    <row r="914" spans="1:25" ht="14.4" hidden="1" customHeight="1">
      <c r="A914" t="str">
        <f>Table326[[#This Row],[Template]]&amp;Table326[[#This Row],[parent_attribute]]</f>
        <v>Compressor Centrífugo BásicoTemperatura - Mancal LOA do Eixo de Engrenagem LS (1)</v>
      </c>
      <c r="B914" t="s">
        <v>2904</v>
      </c>
      <c r="C914" s="10" t="s">
        <v>2905</v>
      </c>
      <c r="D914" t="s">
        <v>2906</v>
      </c>
      <c r="E914" t="s">
        <v>3139</v>
      </c>
      <c r="F914" s="33" t="s">
        <v>2878</v>
      </c>
      <c r="I914" s="10" t="s">
        <v>1646</v>
      </c>
      <c r="J914" s="10" t="s">
        <v>661</v>
      </c>
      <c r="K914" t="str">
        <f>VLOOKUP(Table326[[#This Row],[attribute_name EN2]],'Tradução Atributos'!$A$1:$B$67,2,0)</f>
        <v>Temperatura - Mancal LOA do Eixo de Engrenagem LS (1)</v>
      </c>
      <c r="L914" t="s">
        <v>2928</v>
      </c>
      <c r="M914" s="10" t="s">
        <v>2929</v>
      </c>
      <c r="N914" t="s">
        <v>1025</v>
      </c>
      <c r="O914" t="s">
        <v>1025</v>
      </c>
      <c r="P914" t="str">
        <f>_xlfn.CONCAT(Table326[[#This Row],[Equipamento]],Table326[[#This Row],[attribute_name]])</f>
        <v>FRADE-CAE-2350 (HP Compressor Trem 2)Temperatura - Mancal LOA do Eixo de Engrenagem LS (1)|Hi</v>
      </c>
      <c r="Q914" s="10">
        <v>80</v>
      </c>
      <c r="R914" s="10" t="s">
        <v>49</v>
      </c>
      <c r="S914">
        <v>1</v>
      </c>
      <c r="T914" s="33" t="s">
        <v>736</v>
      </c>
      <c r="U914" s="33"/>
      <c r="V914" t="str">
        <f t="shared" si="14"/>
        <v>subattribute</v>
      </c>
      <c r="W914" t="str">
        <f>TRIM(INDEX(_xlfn.TEXTSPLIT(Table326[[#This Row],[attribute_name PT (rascunho)]],"|"), 1,1))</f>
        <v>Temperatura - Mancal LOA do Eixo de Engrenagem LS (1)</v>
      </c>
      <c r="X914" t="str">
        <f>IFERROR(TRIM(INDEX(_xlfn.TEXTSPLIT(Table326[[#This Row],[attribute_name]],"|"), 1,2)), "")</f>
        <v>Hi</v>
      </c>
      <c r="Y914" t="b" cm="1">
        <f t="array" ref="Y914">IF(ISERROR(IF(Table326[[#This Row],[type]]="subattribute", VLOOKUP(Table326[[#This Row],[Template]]&amp;Table326[[#This Row],[parent_attribute]],_xlfn._xlws.FILTER(Table326[[#All],[concat]], Table326[[#All],[type]]="attribute"),1, FALSE), TRUE)), FALSE, TRUE)</f>
        <v>1</v>
      </c>
    </row>
    <row r="915" spans="1:25" ht="14.4" hidden="1" customHeight="1">
      <c r="A915" t="str">
        <f>Table326[[#This Row],[Template]]&amp;Table326[[#This Row],[parent_attribute]]</f>
        <v>Compressor Centrífugo BásicoTemperatura - Mancal LOA do Eixo de Engrenagem LS (1)</v>
      </c>
      <c r="B915" t="s">
        <v>2904</v>
      </c>
      <c r="C915" s="10" t="s">
        <v>2905</v>
      </c>
      <c r="D915" t="s">
        <v>2906</v>
      </c>
      <c r="E915" t="s">
        <v>3139</v>
      </c>
      <c r="F915" s="33" t="s">
        <v>2878</v>
      </c>
      <c r="I915" s="10" t="s">
        <v>1647</v>
      </c>
      <c r="J915" s="10" t="s">
        <v>661</v>
      </c>
      <c r="K915" t="str">
        <f>VLOOKUP(Table326[[#This Row],[attribute_name EN2]],'Tradução Atributos'!$A$1:$B$67,2,0)</f>
        <v>Temperatura - Mancal LOA do Eixo de Engrenagem LS (1)</v>
      </c>
      <c r="L915" t="s">
        <v>2928</v>
      </c>
      <c r="M915" s="10" t="s">
        <v>2930</v>
      </c>
      <c r="N915" t="s">
        <v>1027</v>
      </c>
      <c r="O915" t="s">
        <v>1027</v>
      </c>
      <c r="P915" t="str">
        <f>_xlfn.CONCAT(Table326[[#This Row],[Equipamento]],Table326[[#This Row],[attribute_name]])</f>
        <v>FRADE-CAE-2350 (HP Compressor Trem 2)Temperatura - Mancal LOA do Eixo de Engrenagem LS (1)|HiHi</v>
      </c>
      <c r="Q915" s="10">
        <v>85</v>
      </c>
      <c r="R915" s="10" t="s">
        <v>49</v>
      </c>
      <c r="S915">
        <v>1</v>
      </c>
      <c r="T915" s="33" t="s">
        <v>736</v>
      </c>
      <c r="U915" s="33"/>
      <c r="V915" t="str">
        <f t="shared" si="14"/>
        <v>subattribute</v>
      </c>
      <c r="W915" t="str">
        <f>TRIM(INDEX(_xlfn.TEXTSPLIT(Table326[[#This Row],[attribute_name PT (rascunho)]],"|"), 1,1))</f>
        <v>Temperatura - Mancal LOA do Eixo de Engrenagem LS (1)</v>
      </c>
      <c r="X915" t="str">
        <f>IFERROR(TRIM(INDEX(_xlfn.TEXTSPLIT(Table326[[#This Row],[attribute_name]],"|"), 1,2)), "")</f>
        <v>HiHi</v>
      </c>
      <c r="Y915" t="b" cm="1">
        <f t="array" ref="Y915">IF(ISERROR(IF(Table326[[#This Row],[type]]="subattribute", VLOOKUP(Table326[[#This Row],[Template]]&amp;Table326[[#This Row],[parent_attribute]],_xlfn._xlws.FILTER(Table326[[#All],[concat]], Table326[[#All],[type]]="attribute"),1, FALSE), TRUE)), FALSE, TRUE)</f>
        <v>1</v>
      </c>
    </row>
    <row r="916" spans="1:25" ht="14.4" hidden="1" customHeight="1">
      <c r="A916" t="str">
        <f>Table326[[#This Row],[Template]]&amp;Table326[[#This Row],[parent_attribute]]</f>
        <v>Compressor Centrífugo BásicoTemperatura - Mancal LOA do Eixo de Engrenagem LS (1)</v>
      </c>
      <c r="B916" t="s">
        <v>2904</v>
      </c>
      <c r="C916" s="10" t="s">
        <v>2905</v>
      </c>
      <c r="D916" t="s">
        <v>2906</v>
      </c>
      <c r="E916" t="s">
        <v>3139</v>
      </c>
      <c r="F916" s="33" t="s">
        <v>2878</v>
      </c>
      <c r="I916" s="10" t="s">
        <v>1648</v>
      </c>
      <c r="J916" s="10" t="s">
        <v>661</v>
      </c>
      <c r="K916" t="str">
        <f>VLOOKUP(Table326[[#This Row],[attribute_name EN2]],'Tradução Atributos'!$A$1:$B$67,2,0)</f>
        <v>Temperatura - Mancal LOA do Eixo de Engrenagem LS (1)</v>
      </c>
      <c r="L916" t="s">
        <v>2928</v>
      </c>
      <c r="M916" s="10" t="s">
        <v>2934</v>
      </c>
      <c r="N916" t="s">
        <v>1031</v>
      </c>
      <c r="O916" t="s">
        <v>3089</v>
      </c>
      <c r="P916" t="str">
        <f>_xlfn.CONCAT(Table326[[#This Row],[Equipamento]],Table326[[#This Row],[attribute_name]])</f>
        <v>FRADE-CAE-2350 (HP Compressor Trem 2)Temperatura - Mancal LOA do Eixo de Engrenagem LS (1)|Pre-alarm Hi</v>
      </c>
      <c r="Q916" s="10">
        <v>78</v>
      </c>
      <c r="R916" s="10" t="s">
        <v>49</v>
      </c>
      <c r="S916">
        <v>1</v>
      </c>
      <c r="T916" s="33" t="s">
        <v>736</v>
      </c>
      <c r="U916" s="33"/>
      <c r="V916" t="str">
        <f t="shared" si="14"/>
        <v>subattribute</v>
      </c>
      <c r="W916" t="str">
        <f>TRIM(INDEX(_xlfn.TEXTSPLIT(Table326[[#This Row],[attribute_name PT (rascunho)]],"|"), 1,1))</f>
        <v>Temperatura - Mancal LOA do Eixo de Engrenagem LS (1)</v>
      </c>
      <c r="X916" t="str">
        <f>IFERROR(TRIM(INDEX(_xlfn.TEXTSPLIT(Table326[[#This Row],[attribute_name]],"|"), 1,2)), "")</f>
        <v>Pre-alarm Hi</v>
      </c>
      <c r="Y916" t="b" cm="1">
        <f t="array" ref="Y916">IF(ISERROR(IF(Table326[[#This Row],[type]]="subattribute", VLOOKUP(Table326[[#This Row],[Template]]&amp;Table326[[#This Row],[parent_attribute]],_xlfn._xlws.FILTER(Table326[[#All],[concat]], Table326[[#All],[type]]="attribute"),1, FALSE), TRUE)), FALSE, TRUE)</f>
        <v>1</v>
      </c>
    </row>
    <row r="917" spans="1:25" ht="14.4" hidden="1" customHeight="1">
      <c r="A917" t="str">
        <f>Table326[[#This Row],[Template]]&amp;Table326[[#This Row],[parent_attribute]]</f>
        <v>Compressor Centrífugo BásicoTemperatura - Mancal LOA do Eixo de Engrenagem LS (2)</v>
      </c>
      <c r="B917" t="s">
        <v>2904</v>
      </c>
      <c r="C917" s="10" t="s">
        <v>2905</v>
      </c>
      <c r="D917" t="s">
        <v>2906</v>
      </c>
      <c r="E917" t="s">
        <v>3139</v>
      </c>
      <c r="F917" s="33" t="s">
        <v>2878</v>
      </c>
      <c r="I917" s="10" t="s">
        <v>664</v>
      </c>
      <c r="J917" s="10" t="s">
        <v>664</v>
      </c>
      <c r="K917" t="str">
        <f>VLOOKUP(Table326[[#This Row],[attribute_name EN2]],'Tradução Atributos'!$A$1:$B$67,2,0)</f>
        <v>Temperatura - Mancal LOA do Eixo de Engrenagem LS (2)</v>
      </c>
      <c r="M917" s="10"/>
      <c r="N917" t="s">
        <v>3090</v>
      </c>
      <c r="O917" t="s">
        <v>3090</v>
      </c>
      <c r="P917" t="str">
        <f>_xlfn.CONCAT(Table326[[#This Row],[Equipamento]],Table326[[#This Row],[attribute_name]])</f>
        <v>FRADE-CAE-2350 (HP Compressor Trem 2)Temperatura - Mancal LOA do Eixo de Engrenagem LS (2)</v>
      </c>
      <c r="Q917" s="10" t="s">
        <v>3334</v>
      </c>
      <c r="R917" t="s">
        <v>49</v>
      </c>
      <c r="S917">
        <v>1</v>
      </c>
      <c r="T917" s="33" t="s">
        <v>474</v>
      </c>
      <c r="U917" s="33" t="s">
        <v>475</v>
      </c>
      <c r="V917" t="str">
        <f t="shared" si="14"/>
        <v>attribute</v>
      </c>
      <c r="W917" t="str">
        <f>TRIM(INDEX(_xlfn.TEXTSPLIT(Table326[[#This Row],[attribute_name PT (rascunho)]],"|"), 1,1))</f>
        <v>Temperatura - Mancal LOA do Eixo de Engrenagem LS (2)</v>
      </c>
      <c r="X917" t="str">
        <f>IFERROR(TRIM(INDEX(_xlfn.TEXTSPLIT(Table326[[#This Row],[attribute_name]],"|"), 1,2)), "")</f>
        <v/>
      </c>
      <c r="Y917" t="b" cm="1">
        <f t="array" ref="Y917">IF(ISERROR(IF(Table326[[#This Row],[type]]="subattribute", VLOOKUP(Table326[[#This Row],[Template]]&amp;Table326[[#This Row],[parent_attribute]],_xlfn._xlws.FILTER(Table326[[#All],[concat]], Table326[[#All],[type]]="attribute"),1, FALSE), TRUE)), FALSE, TRUE)</f>
        <v>1</v>
      </c>
    </row>
    <row r="918" spans="1:25" ht="14.4" hidden="1" customHeight="1">
      <c r="A918" t="str">
        <f>Table326[[#This Row],[Template]]&amp;Table326[[#This Row],[parent_attribute]]</f>
        <v>Compressor Centrífugo BásicoTemperatura - Mancal LOA do Eixo de Engrenagem LS (2)</v>
      </c>
      <c r="B918" t="s">
        <v>2904</v>
      </c>
      <c r="C918" s="10" t="s">
        <v>2905</v>
      </c>
      <c r="D918" t="s">
        <v>2906</v>
      </c>
      <c r="E918" t="s">
        <v>3139</v>
      </c>
      <c r="F918" s="33" t="s">
        <v>2878</v>
      </c>
      <c r="I918" s="10" t="s">
        <v>1650</v>
      </c>
      <c r="J918" s="10" t="s">
        <v>664</v>
      </c>
      <c r="K918" t="str">
        <f>VLOOKUP(Table326[[#This Row],[attribute_name EN2]],'Tradução Atributos'!$A$1:$B$67,2,0)</f>
        <v>Temperatura - Mancal LOA do Eixo de Engrenagem LS (2)</v>
      </c>
      <c r="L918" t="s">
        <v>2928</v>
      </c>
      <c r="M918" s="10" t="s">
        <v>2929</v>
      </c>
      <c r="N918" t="s">
        <v>1033</v>
      </c>
      <c r="O918" t="s">
        <v>1033</v>
      </c>
      <c r="P918" t="str">
        <f>_xlfn.CONCAT(Table326[[#This Row],[Equipamento]],Table326[[#This Row],[attribute_name]])</f>
        <v>FRADE-CAE-2350 (HP Compressor Trem 2)Temperatura - Mancal LOA do Eixo de Engrenagem LS (2)|Hi</v>
      </c>
      <c r="Q918" s="10">
        <v>80</v>
      </c>
      <c r="R918" s="10" t="s">
        <v>49</v>
      </c>
      <c r="S918">
        <v>1</v>
      </c>
      <c r="T918" s="33" t="s">
        <v>736</v>
      </c>
      <c r="U918" s="33"/>
      <c r="V918" t="str">
        <f t="shared" si="14"/>
        <v>subattribute</v>
      </c>
      <c r="W918" t="str">
        <f>TRIM(INDEX(_xlfn.TEXTSPLIT(Table326[[#This Row],[attribute_name PT (rascunho)]],"|"), 1,1))</f>
        <v>Temperatura - Mancal LOA do Eixo de Engrenagem LS (2)</v>
      </c>
      <c r="X918" t="str">
        <f>IFERROR(TRIM(INDEX(_xlfn.TEXTSPLIT(Table326[[#This Row],[attribute_name]],"|"), 1,2)), "")</f>
        <v>Hi</v>
      </c>
      <c r="Y918" t="b" cm="1">
        <f t="array" ref="Y918">IF(ISERROR(IF(Table326[[#This Row],[type]]="subattribute", VLOOKUP(Table326[[#This Row],[Template]]&amp;Table326[[#This Row],[parent_attribute]],_xlfn._xlws.FILTER(Table326[[#All],[concat]], Table326[[#All],[type]]="attribute"),1, FALSE), TRUE)), FALSE, TRUE)</f>
        <v>1</v>
      </c>
    </row>
    <row r="919" spans="1:25" ht="14.4" hidden="1" customHeight="1">
      <c r="A919" t="str">
        <f>Table326[[#This Row],[Template]]&amp;Table326[[#This Row],[parent_attribute]]</f>
        <v>Compressor Centrífugo BásicoTemperatura - Mancal LOA do Eixo de Engrenagem LS (2)</v>
      </c>
      <c r="B919" t="s">
        <v>2904</v>
      </c>
      <c r="C919" s="10" t="s">
        <v>2905</v>
      </c>
      <c r="D919" t="s">
        <v>2906</v>
      </c>
      <c r="E919" t="s">
        <v>3139</v>
      </c>
      <c r="F919" s="33" t="s">
        <v>2878</v>
      </c>
      <c r="I919" s="10" t="s">
        <v>1651</v>
      </c>
      <c r="J919" s="10" t="s">
        <v>664</v>
      </c>
      <c r="K919" t="str">
        <f>VLOOKUP(Table326[[#This Row],[attribute_name EN2]],'Tradução Atributos'!$A$1:$B$67,2,0)</f>
        <v>Temperatura - Mancal LOA do Eixo de Engrenagem LS (2)</v>
      </c>
      <c r="L919" t="s">
        <v>2928</v>
      </c>
      <c r="M919" s="10" t="s">
        <v>2930</v>
      </c>
      <c r="N919" t="s">
        <v>1035</v>
      </c>
      <c r="O919" t="s">
        <v>1035</v>
      </c>
      <c r="P919" t="str">
        <f>_xlfn.CONCAT(Table326[[#This Row],[Equipamento]],Table326[[#This Row],[attribute_name]])</f>
        <v>FRADE-CAE-2350 (HP Compressor Trem 2)Temperatura - Mancal LOA do Eixo de Engrenagem LS (2)|HiHi</v>
      </c>
      <c r="Q919" s="10">
        <v>85</v>
      </c>
      <c r="R919" s="10" t="s">
        <v>49</v>
      </c>
      <c r="S919">
        <v>1</v>
      </c>
      <c r="T919" s="33" t="s">
        <v>736</v>
      </c>
      <c r="U919" s="33"/>
      <c r="V919" t="str">
        <f t="shared" si="14"/>
        <v>subattribute</v>
      </c>
      <c r="W919" t="str">
        <f>TRIM(INDEX(_xlfn.TEXTSPLIT(Table326[[#This Row],[attribute_name PT (rascunho)]],"|"), 1,1))</f>
        <v>Temperatura - Mancal LOA do Eixo de Engrenagem LS (2)</v>
      </c>
      <c r="X919" t="str">
        <f>IFERROR(TRIM(INDEX(_xlfn.TEXTSPLIT(Table326[[#This Row],[attribute_name]],"|"), 1,2)), "")</f>
        <v>HiHi</v>
      </c>
      <c r="Y919" t="b" cm="1">
        <f t="array" ref="Y919">IF(ISERROR(IF(Table326[[#This Row],[type]]="subattribute", VLOOKUP(Table326[[#This Row],[Template]]&amp;Table326[[#This Row],[parent_attribute]],_xlfn._xlws.FILTER(Table326[[#All],[concat]], Table326[[#All],[type]]="attribute"),1, FALSE), TRUE)), FALSE, TRUE)</f>
        <v>1</v>
      </c>
    </row>
    <row r="920" spans="1:25" ht="14.4" hidden="1" customHeight="1">
      <c r="A920" t="str">
        <f>Table326[[#This Row],[Template]]&amp;Table326[[#This Row],[parent_attribute]]</f>
        <v>Compressor Centrífugo BásicoTemperatura - Mancal LOA do Eixo de Engrenagem LS (2)</v>
      </c>
      <c r="B920" t="s">
        <v>2904</v>
      </c>
      <c r="C920" s="10" t="s">
        <v>2905</v>
      </c>
      <c r="D920" t="s">
        <v>2906</v>
      </c>
      <c r="E920" t="s">
        <v>3139</v>
      </c>
      <c r="F920" s="33" t="s">
        <v>2878</v>
      </c>
      <c r="I920" s="10" t="s">
        <v>1652</v>
      </c>
      <c r="J920" s="10" t="s">
        <v>664</v>
      </c>
      <c r="K920" t="str">
        <f>VLOOKUP(Table326[[#This Row],[attribute_name EN2]],'Tradução Atributos'!$A$1:$B$67,2,0)</f>
        <v>Temperatura - Mancal LOA do Eixo de Engrenagem LS (2)</v>
      </c>
      <c r="L920" t="s">
        <v>2928</v>
      </c>
      <c r="M920" s="10" t="s">
        <v>2934</v>
      </c>
      <c r="N920" t="s">
        <v>1037</v>
      </c>
      <c r="O920" t="s">
        <v>3091</v>
      </c>
      <c r="P920" t="str">
        <f>_xlfn.CONCAT(Table326[[#This Row],[Equipamento]],Table326[[#This Row],[attribute_name]])</f>
        <v>FRADE-CAE-2350 (HP Compressor Trem 2)Temperatura - Mancal LOA do Eixo de Engrenagem LS (2)|Pre-alarm Hi</v>
      </c>
      <c r="Q920" s="10">
        <v>78</v>
      </c>
      <c r="R920" s="10" t="s">
        <v>49</v>
      </c>
      <c r="S920">
        <v>1</v>
      </c>
      <c r="T920" s="33" t="s">
        <v>736</v>
      </c>
      <c r="U920" s="33"/>
      <c r="V920" t="str">
        <f t="shared" si="14"/>
        <v>subattribute</v>
      </c>
      <c r="W920" t="str">
        <f>TRIM(INDEX(_xlfn.TEXTSPLIT(Table326[[#This Row],[attribute_name PT (rascunho)]],"|"), 1,1))</f>
        <v>Temperatura - Mancal LOA do Eixo de Engrenagem LS (2)</v>
      </c>
      <c r="X920" t="str">
        <f>IFERROR(TRIM(INDEX(_xlfn.TEXTSPLIT(Table326[[#This Row],[attribute_name]],"|"), 1,2)), "")</f>
        <v>Pre-alarm Hi</v>
      </c>
      <c r="Y920" t="b" cm="1">
        <f t="array" ref="Y920">IF(ISERROR(IF(Table326[[#This Row],[type]]="subattribute", VLOOKUP(Table326[[#This Row],[Template]]&amp;Table326[[#This Row],[parent_attribute]],_xlfn._xlws.FILTER(Table326[[#All],[concat]], Table326[[#All],[type]]="attribute"),1, FALSE), TRUE)), FALSE, TRUE)</f>
        <v>1</v>
      </c>
    </row>
    <row r="921" spans="1:25" ht="14.4" hidden="1" customHeight="1">
      <c r="A921" t="str">
        <f>Table326[[#This Row],[Template]]&amp;Table326[[#This Row],[parent_attribute]]</f>
        <v>Compressor Centrífugo BásicoTemperatura - Selo a Gás Seco do Compressor</v>
      </c>
      <c r="B921" t="s">
        <v>2904</v>
      </c>
      <c r="C921" s="10" t="s">
        <v>2905</v>
      </c>
      <c r="D921" t="s">
        <v>2906</v>
      </c>
      <c r="E921" t="s">
        <v>3139</v>
      </c>
      <c r="F921" s="33" t="s">
        <v>2878</v>
      </c>
      <c r="I921" s="10" t="s">
        <v>1816</v>
      </c>
      <c r="J921" s="10" t="s">
        <v>1816</v>
      </c>
      <c r="K921" t="str">
        <f>VLOOKUP(Table326[[#This Row],[attribute_name EN2]],'Tradução Atributos'!$A$1:$B$67,2,0)</f>
        <v>Temperatura - Selo a Gás Seco do Compressor</v>
      </c>
      <c r="M921" s="10"/>
      <c r="N921" t="s">
        <v>3092</v>
      </c>
      <c r="O921" t="s">
        <v>3092</v>
      </c>
      <c r="P921" t="str">
        <f>_xlfn.CONCAT(Table326[[#This Row],[Equipamento]],Table326[[#This Row],[attribute_name]])</f>
        <v>FRADE-CAE-2350 (HP Compressor Trem 2)Temperatura - Selo a Gás Seco do Compressor</v>
      </c>
      <c r="Q921" t="s">
        <v>3335</v>
      </c>
      <c r="R921" t="s">
        <v>49</v>
      </c>
      <c r="S921">
        <v>1</v>
      </c>
      <c r="T921" s="33" t="s">
        <v>451</v>
      </c>
      <c r="U921" s="33" t="s">
        <v>452</v>
      </c>
      <c r="V921" t="str">
        <f t="shared" si="14"/>
        <v>attribute</v>
      </c>
      <c r="W921" t="str">
        <f>TRIM(INDEX(_xlfn.TEXTSPLIT(Table326[[#This Row],[attribute_name PT (rascunho)]],"|"), 1,1))</f>
        <v>Temperatura - Selo a Gás Seco do Compressor</v>
      </c>
      <c r="X921" t="str">
        <f>IFERROR(TRIM(INDEX(_xlfn.TEXTSPLIT(Table326[[#This Row],[attribute_name]],"|"), 1,2)), "")</f>
        <v/>
      </c>
      <c r="Y921" t="b" cm="1">
        <f t="array" ref="Y921">IF(ISERROR(IF(Table326[[#This Row],[type]]="subattribute", VLOOKUP(Table326[[#This Row],[Template]]&amp;Table326[[#This Row],[parent_attribute]],_xlfn._xlws.FILTER(Table326[[#All],[concat]], Table326[[#All],[type]]="attribute"),1, FALSE), TRUE)), FALSE, TRUE)</f>
        <v>1</v>
      </c>
    </row>
    <row r="922" spans="1:25" ht="14.4" hidden="1" customHeight="1">
      <c r="A922" t="str">
        <f>Table326[[#This Row],[Template]]&amp;Table326[[#This Row],[parent_attribute]]</f>
        <v>Compressor Centrífugo BásicoTemperatura - Selo a Gás Seco do Compressor</v>
      </c>
      <c r="B922" t="s">
        <v>2904</v>
      </c>
      <c r="C922" s="10" t="s">
        <v>2905</v>
      </c>
      <c r="D922" t="s">
        <v>2906</v>
      </c>
      <c r="E922" t="s">
        <v>3139</v>
      </c>
      <c r="F922" s="33" t="s">
        <v>2878</v>
      </c>
      <c r="I922" s="10" t="s">
        <v>1818</v>
      </c>
      <c r="J922" s="10" t="s">
        <v>1816</v>
      </c>
      <c r="K922" t="str">
        <f>VLOOKUP(Table326[[#This Row],[attribute_name EN2]],'Tradução Atributos'!$A$1:$B$67,2,0)</f>
        <v>Temperatura - Selo a Gás Seco do Compressor</v>
      </c>
      <c r="L922" t="s">
        <v>2928</v>
      </c>
      <c r="M922" s="10" t="s">
        <v>2929</v>
      </c>
      <c r="N922" t="s">
        <v>1126</v>
      </c>
      <c r="O922" t="s">
        <v>1126</v>
      </c>
      <c r="P922" t="str">
        <f>_xlfn.CONCAT(Table326[[#This Row],[Equipamento]],Table326[[#This Row],[attribute_name]])</f>
        <v>FRADE-CAE-2350 (HP Compressor Trem 2)Temperatura - Selo a Gás Seco do Compressor|Hi</v>
      </c>
      <c r="Q922" s="10">
        <v>135</v>
      </c>
      <c r="R922" s="10" t="s">
        <v>49</v>
      </c>
      <c r="S922">
        <v>1</v>
      </c>
      <c r="T922" s="33" t="s">
        <v>736</v>
      </c>
      <c r="U922" s="33"/>
      <c r="V922" t="str">
        <f t="shared" si="14"/>
        <v>subattribute</v>
      </c>
      <c r="W922" t="str">
        <f>TRIM(INDEX(_xlfn.TEXTSPLIT(Table326[[#This Row],[attribute_name PT (rascunho)]],"|"), 1,1))</f>
        <v>Temperatura - Selo a Gás Seco do Compressor</v>
      </c>
      <c r="X922" t="str">
        <f>IFERROR(TRIM(INDEX(_xlfn.TEXTSPLIT(Table326[[#This Row],[attribute_name]],"|"), 1,2)), "")</f>
        <v>Hi</v>
      </c>
      <c r="Y922" t="b" cm="1">
        <f t="array" ref="Y922">IF(ISERROR(IF(Table326[[#This Row],[type]]="subattribute", VLOOKUP(Table326[[#This Row],[Template]]&amp;Table326[[#This Row],[parent_attribute]],_xlfn._xlws.FILTER(Table326[[#All],[concat]], Table326[[#All],[type]]="attribute"),1, FALSE), TRUE)), FALSE, TRUE)</f>
        <v>1</v>
      </c>
    </row>
    <row r="923" spans="1:25" ht="14.4" hidden="1" customHeight="1">
      <c r="A923" t="str">
        <f>Table326[[#This Row],[Template]]&amp;Table326[[#This Row],[parent_attribute]]</f>
        <v>Compressor Centrífugo BásicoTemperatura - Selo a Gás Seco do Compressor</v>
      </c>
      <c r="B923" t="s">
        <v>2904</v>
      </c>
      <c r="C923" s="10" t="s">
        <v>2905</v>
      </c>
      <c r="D923" t="s">
        <v>2906</v>
      </c>
      <c r="E923" t="s">
        <v>3139</v>
      </c>
      <c r="F923" s="33" t="s">
        <v>2878</v>
      </c>
      <c r="I923" s="12" t="s">
        <v>1819</v>
      </c>
      <c r="J923" s="12" t="s">
        <v>1816</v>
      </c>
      <c r="K923" t="str">
        <f>VLOOKUP(Table326[[#This Row],[attribute_name EN2]],'Tradução Atributos'!$A$1:$B$67,2,0)</f>
        <v>Temperatura - Selo a Gás Seco do Compressor</v>
      </c>
      <c r="L923" t="s">
        <v>2928</v>
      </c>
      <c r="M923" s="12" t="s">
        <v>2930</v>
      </c>
      <c r="N923" t="s">
        <v>1128</v>
      </c>
      <c r="O923" t="s">
        <v>1128</v>
      </c>
      <c r="P923" t="str">
        <f>_xlfn.CONCAT(Table326[[#This Row],[Equipamento]],Table326[[#This Row],[attribute_name]])</f>
        <v>FRADE-CAE-2350 (HP Compressor Trem 2)Temperatura - Selo a Gás Seco do Compressor|HiHi</v>
      </c>
      <c r="Q923" s="10">
        <v>150</v>
      </c>
      <c r="R923" s="10" t="s">
        <v>49</v>
      </c>
      <c r="S923">
        <v>1</v>
      </c>
      <c r="T923" s="33" t="s">
        <v>736</v>
      </c>
      <c r="U923" s="33"/>
      <c r="V923" t="str">
        <f t="shared" si="14"/>
        <v>subattribute</v>
      </c>
      <c r="W923" t="str">
        <f>TRIM(INDEX(_xlfn.TEXTSPLIT(Table326[[#This Row],[attribute_name PT (rascunho)]],"|"), 1,1))</f>
        <v>Temperatura - Selo a Gás Seco do Compressor</v>
      </c>
      <c r="X923" t="str">
        <f>IFERROR(TRIM(INDEX(_xlfn.TEXTSPLIT(Table326[[#This Row],[attribute_name]],"|"), 1,2)), "")</f>
        <v>HiHi</v>
      </c>
      <c r="Y923" t="b" cm="1">
        <f t="array" ref="Y923">IF(ISERROR(IF(Table326[[#This Row],[type]]="subattribute", VLOOKUP(Table326[[#This Row],[Template]]&amp;Table326[[#This Row],[parent_attribute]],_xlfn._xlws.FILTER(Table326[[#All],[concat]], Table326[[#All],[type]]="attribute"),1, FALSE), TRUE)), FALSE, TRUE)</f>
        <v>1</v>
      </c>
    </row>
    <row r="924" spans="1:25" ht="14.4" hidden="1" customHeight="1">
      <c r="A924" t="str">
        <f>Table326[[#This Row],[Template]]&amp;Table326[[#This Row],[parent_attribute]]</f>
        <v>Compressor Centrífugo BásicoTemperatura - Selo a Gás Seco do Compressor</v>
      </c>
      <c r="B924" t="s">
        <v>2904</v>
      </c>
      <c r="C924" s="10" t="s">
        <v>2905</v>
      </c>
      <c r="D924" t="s">
        <v>2906</v>
      </c>
      <c r="E924" t="s">
        <v>3139</v>
      </c>
      <c r="F924" s="33" t="s">
        <v>2878</v>
      </c>
      <c r="I924" s="12" t="s">
        <v>1820</v>
      </c>
      <c r="J924" s="12" t="s">
        <v>1816</v>
      </c>
      <c r="K924" t="str">
        <f>VLOOKUP(Table326[[#This Row],[attribute_name EN2]],'Tradução Atributos'!$A$1:$B$67,2,0)</f>
        <v>Temperatura - Selo a Gás Seco do Compressor</v>
      </c>
      <c r="L924" t="s">
        <v>2928</v>
      </c>
      <c r="M924" s="12" t="s">
        <v>2931</v>
      </c>
      <c r="N924" t="s">
        <v>1130</v>
      </c>
      <c r="O924" t="s">
        <v>1130</v>
      </c>
      <c r="P924" t="str">
        <f>_xlfn.CONCAT(Table326[[#This Row],[Equipamento]],Table326[[#This Row],[attribute_name]])</f>
        <v>FRADE-CAE-2350 (HP Compressor Trem 2)Temperatura - Selo a Gás Seco do Compressor|Lo</v>
      </c>
      <c r="Q924" s="10">
        <v>60</v>
      </c>
      <c r="R924" s="10" t="s">
        <v>49</v>
      </c>
      <c r="S924">
        <v>1</v>
      </c>
      <c r="T924" s="33" t="s">
        <v>736</v>
      </c>
      <c r="U924" s="33"/>
      <c r="V924" t="str">
        <f t="shared" si="14"/>
        <v>subattribute</v>
      </c>
      <c r="W924" t="str">
        <f>TRIM(INDEX(_xlfn.TEXTSPLIT(Table326[[#This Row],[attribute_name PT (rascunho)]],"|"), 1,1))</f>
        <v>Temperatura - Selo a Gás Seco do Compressor</v>
      </c>
      <c r="X924" t="str">
        <f>IFERROR(TRIM(INDEX(_xlfn.TEXTSPLIT(Table326[[#This Row],[attribute_name]],"|"), 1,2)), "")</f>
        <v>Lo</v>
      </c>
      <c r="Y924" t="b" cm="1">
        <f t="array" ref="Y924">IF(ISERROR(IF(Table326[[#This Row],[type]]="subattribute", VLOOKUP(Table326[[#This Row],[Template]]&amp;Table326[[#This Row],[parent_attribute]],_xlfn._xlws.FILTER(Table326[[#All],[concat]], Table326[[#All],[type]]="attribute"),1, FALSE), TRUE)), FALSE, TRUE)</f>
        <v>1</v>
      </c>
    </row>
    <row r="925" spans="1:25" ht="14.4" hidden="1" customHeight="1">
      <c r="A925" t="str">
        <f>Table326[[#This Row],[Template]]&amp;Table326[[#This Row],[parent_attribute]]</f>
        <v>Compressor Centrífugo BásicoTemperatura - Selo a Gás Seco do Compressor</v>
      </c>
      <c r="B925" t="s">
        <v>2904</v>
      </c>
      <c r="C925" s="10" t="s">
        <v>2905</v>
      </c>
      <c r="D925" t="s">
        <v>2906</v>
      </c>
      <c r="E925" t="s">
        <v>3139</v>
      </c>
      <c r="F925" s="33" t="s">
        <v>2878</v>
      </c>
      <c r="I925" s="12" t="s">
        <v>1821</v>
      </c>
      <c r="J925" s="12" t="s">
        <v>1816</v>
      </c>
      <c r="K925" t="str">
        <f>VLOOKUP(Table326[[#This Row],[attribute_name EN2]],'Tradução Atributos'!$A$1:$B$67,2,0)</f>
        <v>Temperatura - Selo a Gás Seco do Compressor</v>
      </c>
      <c r="L925" t="s">
        <v>2928</v>
      </c>
      <c r="M925" s="12" t="s">
        <v>2932</v>
      </c>
      <c r="N925" t="s">
        <v>3093</v>
      </c>
      <c r="O925" t="s">
        <v>3093</v>
      </c>
      <c r="P925" t="str">
        <f>_xlfn.CONCAT(Table326[[#This Row],[Equipamento]],Table326[[#This Row],[attribute_name]])</f>
        <v>FRADE-CAE-2350 (HP Compressor Trem 2)Temperatura - Selo a Gás Seco do Compressor|LoLo</v>
      </c>
      <c r="Q925">
        <v>45</v>
      </c>
      <c r="R925" t="s">
        <v>49</v>
      </c>
      <c r="S925">
        <v>1</v>
      </c>
      <c r="T925" s="33" t="s">
        <v>736</v>
      </c>
      <c r="U925" s="33"/>
      <c r="V925" t="str">
        <f t="shared" si="14"/>
        <v>subattribute</v>
      </c>
      <c r="W925" t="str">
        <f>TRIM(INDEX(_xlfn.TEXTSPLIT(Table326[[#This Row],[attribute_name PT (rascunho)]],"|"), 1,1))</f>
        <v>Temperatura - Selo a Gás Seco do Compressor</v>
      </c>
      <c r="X925" t="str">
        <f>IFERROR(TRIM(INDEX(_xlfn.TEXTSPLIT(Table326[[#This Row],[attribute_name]],"|"), 1,2)), "")</f>
        <v>LoLo</v>
      </c>
      <c r="Y925" t="b" cm="1">
        <f t="array" ref="Y925">IF(ISERROR(IF(Table326[[#This Row],[type]]="subattribute", VLOOKUP(Table326[[#This Row],[Template]]&amp;Table326[[#This Row],[parent_attribute]],_xlfn._xlws.FILTER(Table326[[#All],[concat]], Table326[[#All],[type]]="attribute"),1, FALSE), TRUE)), FALSE, TRUE)</f>
        <v>1</v>
      </c>
    </row>
    <row r="926" spans="1:25" ht="14.4" hidden="1" customHeight="1">
      <c r="A926" t="str">
        <f>Table326[[#This Row],[Template]]&amp;Table326[[#This Row],[parent_attribute]]</f>
        <v>Compressor Centrífugo BásicoTemperatura - Selo a Gás Seco do Compressor</v>
      </c>
      <c r="B926" t="s">
        <v>2904</v>
      </c>
      <c r="C926" s="10" t="s">
        <v>2905</v>
      </c>
      <c r="D926" t="s">
        <v>2906</v>
      </c>
      <c r="E926" t="s">
        <v>3139</v>
      </c>
      <c r="F926" s="33" t="s">
        <v>2878</v>
      </c>
      <c r="I926" s="12" t="s">
        <v>1822</v>
      </c>
      <c r="J926" s="12" t="s">
        <v>1816</v>
      </c>
      <c r="K926" t="str">
        <f>VLOOKUP(Table326[[#This Row],[attribute_name EN2]],'Tradução Atributos'!$A$1:$B$67,2,0)</f>
        <v>Temperatura - Selo a Gás Seco do Compressor</v>
      </c>
      <c r="L926" t="s">
        <v>2928</v>
      </c>
      <c r="M926" s="12" t="s">
        <v>2934</v>
      </c>
      <c r="N926" t="s">
        <v>1132</v>
      </c>
      <c r="O926" t="s">
        <v>3094</v>
      </c>
      <c r="P926" t="str">
        <f>_xlfn.CONCAT(Table326[[#This Row],[Equipamento]],Table326[[#This Row],[attribute_name]])</f>
        <v>FRADE-CAE-2350 (HP Compressor Trem 2)Temperatura - Selo a Gás Seco do Compressor|Pre-alarm Hi</v>
      </c>
      <c r="Q926" s="10">
        <v>115</v>
      </c>
      <c r="R926" s="10" t="s">
        <v>49</v>
      </c>
      <c r="S926">
        <v>1</v>
      </c>
      <c r="T926" s="33" t="s">
        <v>736</v>
      </c>
      <c r="U926" s="33"/>
      <c r="V926" t="str">
        <f t="shared" si="14"/>
        <v>subattribute</v>
      </c>
      <c r="W926" t="str">
        <f>TRIM(INDEX(_xlfn.TEXTSPLIT(Table326[[#This Row],[attribute_name PT (rascunho)]],"|"), 1,1))</f>
        <v>Temperatura - Selo a Gás Seco do Compressor</v>
      </c>
      <c r="X926" t="str">
        <f>IFERROR(TRIM(INDEX(_xlfn.TEXTSPLIT(Table326[[#This Row],[attribute_name]],"|"), 1,2)), "")</f>
        <v>Pre-alarm Hi</v>
      </c>
      <c r="Y926" t="b" cm="1">
        <f t="array" ref="Y926">IF(ISERROR(IF(Table326[[#This Row],[type]]="subattribute", VLOOKUP(Table326[[#This Row],[Template]]&amp;Table326[[#This Row],[parent_attribute]],_xlfn._xlws.FILTER(Table326[[#All],[concat]], Table326[[#All],[type]]="attribute"),1, FALSE), TRUE)), FALSE, TRUE)</f>
        <v>1</v>
      </c>
    </row>
    <row r="927" spans="1:25" ht="14.4" hidden="1" customHeight="1">
      <c r="A927" t="str">
        <f>Table326[[#This Row],[Template]]&amp;Table326[[#This Row],[parent_attribute]]</f>
        <v>Compressor Centrífugo BásicoTemperatura - Selo a Gás Seco do Compressor</v>
      </c>
      <c r="B927" t="s">
        <v>2904</v>
      </c>
      <c r="C927" s="10" t="s">
        <v>2905</v>
      </c>
      <c r="D927" t="s">
        <v>2906</v>
      </c>
      <c r="E927" t="s">
        <v>3139</v>
      </c>
      <c r="F927" s="33" t="s">
        <v>2878</v>
      </c>
      <c r="I927" s="12" t="s">
        <v>1823</v>
      </c>
      <c r="J927" s="12" t="s">
        <v>1816</v>
      </c>
      <c r="K927" t="str">
        <f>VLOOKUP(Table326[[#This Row],[attribute_name EN2]],'Tradução Atributos'!$A$1:$B$67,2,0)</f>
        <v>Temperatura - Selo a Gás Seco do Compressor</v>
      </c>
      <c r="L927" t="s">
        <v>2928</v>
      </c>
      <c r="M927" s="12" t="s">
        <v>2936</v>
      </c>
      <c r="N927" t="s">
        <v>3095</v>
      </c>
      <c r="O927" t="s">
        <v>3096</v>
      </c>
      <c r="P927" t="str">
        <f>_xlfn.CONCAT(Table326[[#This Row],[Equipamento]],Table326[[#This Row],[attribute_name]])</f>
        <v>FRADE-CAE-2350 (HP Compressor Trem 2)Temperatura - Selo a Gás Seco do Compressor|Pre-alarm Lo</v>
      </c>
      <c r="Q927" s="32">
        <v>60</v>
      </c>
      <c r="R927" t="s">
        <v>49</v>
      </c>
      <c r="S927">
        <v>1</v>
      </c>
      <c r="T927" s="33" t="s">
        <v>736</v>
      </c>
      <c r="U927" s="33"/>
      <c r="V927" t="str">
        <f t="shared" si="14"/>
        <v>subattribute</v>
      </c>
      <c r="W927" t="str">
        <f>TRIM(INDEX(_xlfn.TEXTSPLIT(Table326[[#This Row],[attribute_name PT (rascunho)]],"|"), 1,1))</f>
        <v>Temperatura - Selo a Gás Seco do Compressor</v>
      </c>
      <c r="X927" t="str">
        <f>IFERROR(TRIM(INDEX(_xlfn.TEXTSPLIT(Table326[[#This Row],[attribute_name]],"|"), 1,2)), "")</f>
        <v>Pre-alarm Lo</v>
      </c>
      <c r="Y927" t="b" cm="1">
        <f t="array" ref="Y927">IF(ISERROR(IF(Table326[[#This Row],[type]]="subattribute", VLOOKUP(Table326[[#This Row],[Template]]&amp;Table326[[#This Row],[parent_attribute]],_xlfn._xlws.FILTER(Table326[[#All],[concat]], Table326[[#All],[type]]="attribute"),1, FALSE), TRUE)), FALSE, TRUE)</f>
        <v>1</v>
      </c>
    </row>
    <row r="928" spans="1:25" ht="14.4" hidden="1" customHeight="1">
      <c r="A928" t="str">
        <f>Table326[[#This Row],[Template]]&amp;Table326[[#This Row],[parent_attribute]]</f>
        <v>Compressor Centrífugo BásicoTemperatura - Sucção</v>
      </c>
      <c r="B928" t="s">
        <v>2904</v>
      </c>
      <c r="C928" s="10" t="s">
        <v>2905</v>
      </c>
      <c r="D928" t="s">
        <v>2906</v>
      </c>
      <c r="E928" t="s">
        <v>3139</v>
      </c>
      <c r="F928" s="33" t="s">
        <v>2878</v>
      </c>
      <c r="I928" s="10" t="s">
        <v>1109</v>
      </c>
      <c r="N928" t="s">
        <v>3196</v>
      </c>
      <c r="O928" s="10" t="s">
        <v>3196</v>
      </c>
      <c r="P928" t="str">
        <f>_xlfn.CONCAT(Table326[[#This Row],[Equipamento]],Table326[[#This Row],[attribute_name]])</f>
        <v>FRADE-CAE-2350 (HP Compressor Trem 2)Temperatura - Sucção</v>
      </c>
      <c r="Q928" s="10" t="s">
        <v>3336</v>
      </c>
      <c r="R928" t="s">
        <v>49</v>
      </c>
      <c r="S928">
        <v>1</v>
      </c>
      <c r="T928" s="33" t="s">
        <v>530</v>
      </c>
      <c r="U928" s="33" t="s">
        <v>531</v>
      </c>
      <c r="V928" t="str">
        <f t="shared" si="14"/>
        <v>attribute</v>
      </c>
      <c r="W928" t="str">
        <f>TRIM(INDEX(_xlfn.TEXTSPLIT(Table326[[#This Row],[attribute_name PT (rascunho)]],"|"), 1,1))</f>
        <v>Temperatura - Sucção</v>
      </c>
      <c r="X928" t="str">
        <f>IFERROR(TRIM(INDEX(_xlfn.TEXTSPLIT(Table326[[#This Row],[attribute_name]],"|"), 1,2)), "")</f>
        <v/>
      </c>
      <c r="Y928" t="b" cm="1">
        <f t="array" ref="Y928">IF(ISERROR(IF(Table326[[#This Row],[type]]="subattribute", VLOOKUP(Table326[[#This Row],[Template]]&amp;Table326[[#This Row],[parent_attribute]],_xlfn._xlws.FILTER(Table326[[#All],[concat]], Table326[[#All],[type]]="attribute"),1, FALSE), TRUE)), FALSE, TRUE)</f>
        <v>1</v>
      </c>
    </row>
    <row r="929" spans="1:25" ht="14.4" hidden="1" customHeight="1">
      <c r="A929" t="str">
        <f>Table326[[#This Row],[Template]]&amp;Table326[[#This Row],[parent_attribute]]</f>
        <v>Compressor Centrífugo BásicoTemperatura - Sucção</v>
      </c>
      <c r="B929" t="s">
        <v>2904</v>
      </c>
      <c r="C929" s="10" t="s">
        <v>2905</v>
      </c>
      <c r="D929" t="s">
        <v>2906</v>
      </c>
      <c r="E929" t="s">
        <v>3139</v>
      </c>
      <c r="F929" s="33" t="s">
        <v>2878</v>
      </c>
      <c r="I929" s="79" t="s">
        <v>1111</v>
      </c>
      <c r="N929" t="s">
        <v>3198</v>
      </c>
      <c r="O929" s="10" t="s">
        <v>3198</v>
      </c>
      <c r="P929" t="str">
        <f>_xlfn.CONCAT(Table326[[#This Row],[Equipamento]],Table326[[#This Row],[attribute_name]])</f>
        <v>FRADE-CAE-2350 (HP Compressor Trem 2)Temperatura - Sucção|Hi</v>
      </c>
      <c r="Q929" s="10"/>
      <c r="R929" t="s">
        <v>49</v>
      </c>
      <c r="S929">
        <v>1</v>
      </c>
      <c r="T929" s="33" t="s">
        <v>530</v>
      </c>
      <c r="U929" s="33" t="s">
        <v>531</v>
      </c>
      <c r="V929" t="str">
        <f t="shared" si="14"/>
        <v>subattribute</v>
      </c>
      <c r="W929" t="str">
        <f>TRIM(INDEX(_xlfn.TEXTSPLIT(Table326[[#This Row],[attribute_name PT (rascunho)]],"|"), 1,1))</f>
        <v>Temperatura - Sucção</v>
      </c>
      <c r="X929" t="str">
        <f>IFERROR(TRIM(INDEX(_xlfn.TEXTSPLIT(Table326[[#This Row],[attribute_name]],"|"), 1,2)), "")</f>
        <v>Hi</v>
      </c>
      <c r="Y929" t="b" cm="1">
        <f t="array" ref="Y929">IF(ISERROR(IF(Table326[[#This Row],[type]]="subattribute", VLOOKUP(Table326[[#This Row],[Template]]&amp;Table326[[#This Row],[parent_attribute]],_xlfn._xlws.FILTER(Table326[[#All],[concat]], Table326[[#All],[type]]="attribute"),1, FALSE), TRUE)), FALSE, TRUE)</f>
        <v>1</v>
      </c>
    </row>
    <row r="930" spans="1:25" ht="14.4" hidden="1" customHeight="1">
      <c r="A930" t="str">
        <f>Table326[[#This Row],[Template]]&amp;Table326[[#This Row],[parent_attribute]]</f>
        <v>Compressor Centrífugo BásicoTemperatura - Sucção</v>
      </c>
      <c r="B930" t="s">
        <v>2904</v>
      </c>
      <c r="C930" s="10" t="s">
        <v>2905</v>
      </c>
      <c r="D930" t="s">
        <v>2906</v>
      </c>
      <c r="E930" t="s">
        <v>3139</v>
      </c>
      <c r="F930" s="33" t="s">
        <v>2878</v>
      </c>
      <c r="I930" s="10" t="s">
        <v>3199</v>
      </c>
      <c r="N930" t="s">
        <v>3200</v>
      </c>
      <c r="O930" s="10" t="s">
        <v>3200</v>
      </c>
      <c r="P930" t="str">
        <f>_xlfn.CONCAT(Table326[[#This Row],[Equipamento]],Table326[[#This Row],[attribute_name]])</f>
        <v>FRADE-CAE-2350 (HP Compressor Trem 2)Temperatura - Sucção|HiHi</v>
      </c>
      <c r="Q930" s="10"/>
      <c r="R930" t="s">
        <v>49</v>
      </c>
      <c r="S930">
        <v>1</v>
      </c>
      <c r="T930" s="33" t="s">
        <v>530</v>
      </c>
      <c r="U930" s="33" t="s">
        <v>531</v>
      </c>
      <c r="V930" t="str">
        <f t="shared" si="14"/>
        <v>subattribute</v>
      </c>
      <c r="W930" t="str">
        <f>TRIM(INDEX(_xlfn.TEXTSPLIT(Table326[[#This Row],[attribute_name PT (rascunho)]],"|"), 1,1))</f>
        <v>Temperatura - Sucção</v>
      </c>
      <c r="X930" t="str">
        <f>IFERROR(TRIM(INDEX(_xlfn.TEXTSPLIT(Table326[[#This Row],[attribute_name]],"|"), 1,2)), "")</f>
        <v>HiHi</v>
      </c>
      <c r="Y930" t="b" cm="1">
        <f t="array" ref="Y930">IF(ISERROR(IF(Table326[[#This Row],[type]]="subattribute", VLOOKUP(Table326[[#This Row],[Template]]&amp;Table326[[#This Row],[parent_attribute]],_xlfn._xlws.FILTER(Table326[[#All],[concat]], Table326[[#All],[type]]="attribute"),1, FALSE), TRUE)), FALSE, TRUE)</f>
        <v>1</v>
      </c>
    </row>
    <row r="931" spans="1:25" ht="14.4" hidden="1" customHeight="1">
      <c r="A931" t="str">
        <f>Table326[[#This Row],[Template]]&amp;Table326[[#This Row],[parent_attribute]]</f>
        <v>Compressor Centrífugo BásicoTemperatura - Tanque de Óleo Lubrificante</v>
      </c>
      <c r="B931" t="s">
        <v>2904</v>
      </c>
      <c r="C931" s="10" t="s">
        <v>2905</v>
      </c>
      <c r="D931" t="s">
        <v>2906</v>
      </c>
      <c r="E931" t="s">
        <v>3139</v>
      </c>
      <c r="F931" s="33" t="s">
        <v>2878</v>
      </c>
      <c r="I931" s="12" t="s">
        <v>976</v>
      </c>
      <c r="J931" s="12" t="s">
        <v>976</v>
      </c>
      <c r="K931" t="str">
        <f>VLOOKUP(Table326[[#This Row],[attribute_name EN2]],'Tradução Atributos'!$A$1:$B$67,2,0)</f>
        <v>Temperatura - Tanque de Óleo Lubrificante</v>
      </c>
      <c r="M931" s="12"/>
      <c r="N931" t="s">
        <v>3111</v>
      </c>
      <c r="O931" t="s">
        <v>3111</v>
      </c>
      <c r="P931" t="str">
        <f>_xlfn.CONCAT(Table326[[#This Row],[Equipamento]],Table326[[#This Row],[attribute_name]])</f>
        <v>FRADE-CAE-2350 (HP Compressor Trem 2)Temperatura - Tanque de Óleo Lubrificante</v>
      </c>
      <c r="Q931" t="s">
        <v>3337</v>
      </c>
      <c r="R931" t="s">
        <v>753</v>
      </c>
      <c r="S931">
        <v>1</v>
      </c>
      <c r="T931" s="33" t="s">
        <v>461</v>
      </c>
      <c r="U931" s="33" t="s">
        <v>462</v>
      </c>
      <c r="V931" t="str">
        <f t="shared" si="14"/>
        <v>attribute</v>
      </c>
      <c r="W931" t="str">
        <f>TRIM(INDEX(_xlfn.TEXTSPLIT(Table326[[#This Row],[attribute_name PT (rascunho)]],"|"), 1,1))</f>
        <v>Temperatura - Tanque de Óleo Lubrificante</v>
      </c>
      <c r="X931" t="str">
        <f>IFERROR(TRIM(INDEX(_xlfn.TEXTSPLIT(Table326[[#This Row],[attribute_name]],"|"), 1,2)), "")</f>
        <v/>
      </c>
      <c r="Y931" t="b" cm="1">
        <f t="array" ref="Y931">IF(ISERROR(IF(Table326[[#This Row],[type]]="subattribute", VLOOKUP(Table326[[#This Row],[Template]]&amp;Table326[[#This Row],[parent_attribute]],_xlfn._xlws.FILTER(Table326[[#All],[concat]], Table326[[#All],[type]]="attribute"),1, FALSE), TRUE)), FALSE, TRUE)</f>
        <v>1</v>
      </c>
    </row>
    <row r="932" spans="1:25" ht="14.4" hidden="1" customHeight="1">
      <c r="A932" t="str">
        <f>Table326[[#This Row],[Template]]&amp;Table326[[#This Row],[parent_attribute]]</f>
        <v>Compressor Centrífugo BásicoTemperatura - Tanque de Óleo Lubrificante</v>
      </c>
      <c r="B932" t="s">
        <v>2904</v>
      </c>
      <c r="C932" s="10" t="s">
        <v>2905</v>
      </c>
      <c r="D932" t="s">
        <v>2906</v>
      </c>
      <c r="E932" t="s">
        <v>3139</v>
      </c>
      <c r="F932" s="33" t="s">
        <v>2878</v>
      </c>
      <c r="I932" s="12" t="s">
        <v>979</v>
      </c>
      <c r="J932" s="12" t="s">
        <v>976</v>
      </c>
      <c r="K932" t="str">
        <f>VLOOKUP(Table326[[#This Row],[attribute_name EN2]],'Tradução Atributos'!$A$1:$B$67,2,0)</f>
        <v>Temperatura - Tanque de Óleo Lubrificante</v>
      </c>
      <c r="L932" t="s">
        <v>2928</v>
      </c>
      <c r="M932" s="12" t="s">
        <v>2929</v>
      </c>
      <c r="N932" t="s">
        <v>752</v>
      </c>
      <c r="O932" t="s">
        <v>752</v>
      </c>
      <c r="P932" t="str">
        <f>_xlfn.CONCAT(Table326[[#This Row],[Equipamento]],Table326[[#This Row],[attribute_name]])</f>
        <v>FRADE-CAE-2350 (HP Compressor Trem 2)Temperatura - Tanque de Óleo Lubrificante|Hi</v>
      </c>
      <c r="Q932" s="10">
        <v>75</v>
      </c>
      <c r="R932" s="10" t="s">
        <v>753</v>
      </c>
      <c r="S932">
        <v>1</v>
      </c>
      <c r="T932" s="33" t="s">
        <v>736</v>
      </c>
      <c r="U932" s="33"/>
      <c r="V932" t="str">
        <f t="shared" si="14"/>
        <v>subattribute</v>
      </c>
      <c r="W932" t="str">
        <f>TRIM(INDEX(_xlfn.TEXTSPLIT(Table326[[#This Row],[attribute_name PT (rascunho)]],"|"), 1,1))</f>
        <v>Temperatura - Tanque de Óleo Lubrificante</v>
      </c>
      <c r="X932" t="str">
        <f>IFERROR(TRIM(INDEX(_xlfn.TEXTSPLIT(Table326[[#This Row],[attribute_name]],"|"), 1,2)), "")</f>
        <v>Hi</v>
      </c>
      <c r="Y932" t="b" cm="1">
        <f t="array" ref="Y932">IF(ISERROR(IF(Table326[[#This Row],[type]]="subattribute", VLOOKUP(Table326[[#This Row],[Template]]&amp;Table326[[#This Row],[parent_attribute]],_xlfn._xlws.FILTER(Table326[[#All],[concat]], Table326[[#All],[type]]="attribute"),1, FALSE), TRUE)), FALSE, TRUE)</f>
        <v>1</v>
      </c>
    </row>
    <row r="933" spans="1:25" ht="14.4" hidden="1" customHeight="1">
      <c r="A933" t="str">
        <f>Table326[[#This Row],[Template]]&amp;Table326[[#This Row],[parent_attribute]]</f>
        <v>Compressor Centrífugo BásicoTemperatura - Tanque de Óleo Lubrificante</v>
      </c>
      <c r="B933" t="s">
        <v>2904</v>
      </c>
      <c r="C933" s="10" t="s">
        <v>2905</v>
      </c>
      <c r="D933" t="s">
        <v>2906</v>
      </c>
      <c r="E933" t="s">
        <v>3139</v>
      </c>
      <c r="F933" s="33" t="s">
        <v>2878</v>
      </c>
      <c r="I933" s="12" t="s">
        <v>981</v>
      </c>
      <c r="J933" s="12" t="s">
        <v>976</v>
      </c>
      <c r="K933" t="str">
        <f>VLOOKUP(Table326[[#This Row],[attribute_name EN2]],'Tradução Atributos'!$A$1:$B$67,2,0)</f>
        <v>Temperatura - Tanque de Óleo Lubrificante</v>
      </c>
      <c r="L933" t="s">
        <v>2928</v>
      </c>
      <c r="M933" s="12" t="s">
        <v>2930</v>
      </c>
      <c r="N933" t="s">
        <v>755</v>
      </c>
      <c r="O933" t="s">
        <v>755</v>
      </c>
      <c r="P933" t="str">
        <f>_xlfn.CONCAT(Table326[[#This Row],[Equipamento]],Table326[[#This Row],[attribute_name]])</f>
        <v>FRADE-CAE-2350 (HP Compressor Trem 2)Temperatura - Tanque de Óleo Lubrificante|HiHi</v>
      </c>
      <c r="Q933" s="10"/>
      <c r="R933" s="10" t="s">
        <v>753</v>
      </c>
      <c r="S933">
        <v>1</v>
      </c>
      <c r="T933" s="33" t="s">
        <v>736</v>
      </c>
      <c r="U933" s="33"/>
      <c r="V933" t="str">
        <f t="shared" si="14"/>
        <v>subattribute</v>
      </c>
      <c r="W933" t="str">
        <f>TRIM(INDEX(_xlfn.TEXTSPLIT(Table326[[#This Row],[attribute_name PT (rascunho)]],"|"), 1,1))</f>
        <v>Temperatura - Tanque de Óleo Lubrificante</v>
      </c>
      <c r="X933" t="str">
        <f>IFERROR(TRIM(INDEX(_xlfn.TEXTSPLIT(Table326[[#This Row],[attribute_name]],"|"), 1,2)), "")</f>
        <v>HiHi</v>
      </c>
      <c r="Y933" t="b" cm="1">
        <f t="array" ref="Y933">IF(ISERROR(IF(Table326[[#This Row],[type]]="subattribute", VLOOKUP(Table326[[#This Row],[Template]]&amp;Table326[[#This Row],[parent_attribute]],_xlfn._xlws.FILTER(Table326[[#All],[concat]], Table326[[#All],[type]]="attribute"),1, FALSE), TRUE)), FALSE, TRUE)</f>
        <v>1</v>
      </c>
    </row>
    <row r="934" spans="1:25" ht="14.4" hidden="1" customHeight="1">
      <c r="A934" t="str">
        <f>Table326[[#This Row],[Template]]&amp;Table326[[#This Row],[parent_attribute]]</f>
        <v>Compressor Centrífugo BásicoTemperatura - Tanque de Óleo Lubrificante</v>
      </c>
      <c r="B934" t="s">
        <v>2904</v>
      </c>
      <c r="C934" s="10" t="s">
        <v>2905</v>
      </c>
      <c r="D934" t="s">
        <v>2906</v>
      </c>
      <c r="E934" t="s">
        <v>3139</v>
      </c>
      <c r="F934" s="33" t="s">
        <v>2878</v>
      </c>
      <c r="I934" s="12" t="s">
        <v>983</v>
      </c>
      <c r="J934" s="12" t="s">
        <v>976</v>
      </c>
      <c r="K934" t="str">
        <f>VLOOKUP(Table326[[#This Row],[attribute_name EN2]],'Tradução Atributos'!$A$1:$B$67,2,0)</f>
        <v>Temperatura - Tanque de Óleo Lubrificante</v>
      </c>
      <c r="L934" t="s">
        <v>2928</v>
      </c>
      <c r="M934" s="12" t="s">
        <v>2931</v>
      </c>
      <c r="N934" t="s">
        <v>758</v>
      </c>
      <c r="O934" t="s">
        <v>758</v>
      </c>
      <c r="P934" t="str">
        <f>_xlfn.CONCAT(Table326[[#This Row],[Equipamento]],Table326[[#This Row],[attribute_name]])</f>
        <v>FRADE-CAE-2350 (HP Compressor Trem 2)Temperatura - Tanque de Óleo Lubrificante|Lo</v>
      </c>
      <c r="Q934" s="10">
        <v>30</v>
      </c>
      <c r="R934" s="10" t="s">
        <v>753</v>
      </c>
      <c r="S934">
        <v>1</v>
      </c>
      <c r="T934" s="33" t="s">
        <v>736</v>
      </c>
      <c r="U934" s="33"/>
      <c r="V934" t="str">
        <f t="shared" si="14"/>
        <v>subattribute</v>
      </c>
      <c r="W934" t="str">
        <f>TRIM(INDEX(_xlfn.TEXTSPLIT(Table326[[#This Row],[attribute_name PT (rascunho)]],"|"), 1,1))</f>
        <v>Temperatura - Tanque de Óleo Lubrificante</v>
      </c>
      <c r="X934" t="str">
        <f>IFERROR(TRIM(INDEX(_xlfn.TEXTSPLIT(Table326[[#This Row],[attribute_name]],"|"), 1,2)), "")</f>
        <v>Lo</v>
      </c>
      <c r="Y934" t="b" cm="1">
        <f t="array" ref="Y934">IF(ISERROR(IF(Table326[[#This Row],[type]]="subattribute", VLOOKUP(Table326[[#This Row],[Template]]&amp;Table326[[#This Row],[parent_attribute]],_xlfn._xlws.FILTER(Table326[[#All],[concat]], Table326[[#All],[type]]="attribute"),1, FALSE), TRUE)), FALSE, TRUE)</f>
        <v>1</v>
      </c>
    </row>
    <row r="935" spans="1:25" ht="14.4" hidden="1" customHeight="1">
      <c r="A935" t="str">
        <f>Table326[[#This Row],[Template]]&amp;Table326[[#This Row],[parent_attribute]]</f>
        <v>Compressor Centrífugo BásicoTemperatura - Tanque de Óleo Lubrificante</v>
      </c>
      <c r="B935" t="s">
        <v>2904</v>
      </c>
      <c r="C935" s="10" t="s">
        <v>2905</v>
      </c>
      <c r="D935" t="s">
        <v>2906</v>
      </c>
      <c r="E935" t="s">
        <v>3139</v>
      </c>
      <c r="F935" s="33" t="s">
        <v>2878</v>
      </c>
      <c r="I935" s="12" t="s">
        <v>985</v>
      </c>
      <c r="J935" s="12" t="s">
        <v>976</v>
      </c>
      <c r="K935" t="str">
        <f>VLOOKUP(Table326[[#This Row],[attribute_name EN2]],'Tradução Atributos'!$A$1:$B$67,2,0)</f>
        <v>Temperatura - Tanque de Óleo Lubrificante</v>
      </c>
      <c r="L935" t="s">
        <v>2928</v>
      </c>
      <c r="M935" s="12" t="s">
        <v>2932</v>
      </c>
      <c r="N935" t="s">
        <v>3112</v>
      </c>
      <c r="O935" t="s">
        <v>3112</v>
      </c>
      <c r="P935" t="str">
        <f>_xlfn.CONCAT(Table326[[#This Row],[Equipamento]],Table326[[#This Row],[attribute_name]])</f>
        <v>FRADE-CAE-2350 (HP Compressor Trem 2)Temperatura - Tanque de Óleo Lubrificante|LoLo</v>
      </c>
      <c r="Q935" s="10"/>
      <c r="R935" t="s">
        <v>753</v>
      </c>
      <c r="S935">
        <v>1</v>
      </c>
      <c r="T935" s="33" t="s">
        <v>736</v>
      </c>
      <c r="U935" s="33"/>
      <c r="V935" t="str">
        <f t="shared" si="14"/>
        <v>subattribute</v>
      </c>
      <c r="W935" t="str">
        <f>TRIM(INDEX(_xlfn.TEXTSPLIT(Table326[[#This Row],[attribute_name PT (rascunho)]],"|"), 1,1))</f>
        <v>Temperatura - Tanque de Óleo Lubrificante</v>
      </c>
      <c r="X935" t="str">
        <f>IFERROR(TRIM(INDEX(_xlfn.TEXTSPLIT(Table326[[#This Row],[attribute_name]],"|"), 1,2)), "")</f>
        <v>LoLo</v>
      </c>
      <c r="Y935" t="b" cm="1">
        <f t="array" ref="Y935">IF(ISERROR(IF(Table326[[#This Row],[type]]="subattribute", VLOOKUP(Table326[[#This Row],[Template]]&amp;Table326[[#This Row],[parent_attribute]],_xlfn._xlws.FILTER(Table326[[#All],[concat]], Table326[[#All],[type]]="attribute"),1, FALSE), TRUE)), FALSE, TRUE)</f>
        <v>1</v>
      </c>
    </row>
    <row r="936" spans="1:25" ht="14.4" hidden="1" customHeight="1">
      <c r="A936" t="str">
        <f>Table326[[#This Row],[Template]]&amp;Table326[[#This Row],[parent_attribute]]</f>
        <v>Compressor Centrífugo BásicoTemperatura - Tanque de Óleo Lubrificante</v>
      </c>
      <c r="B936" t="s">
        <v>2904</v>
      </c>
      <c r="C936" s="10" t="s">
        <v>2905</v>
      </c>
      <c r="D936" t="s">
        <v>2906</v>
      </c>
      <c r="E936" t="s">
        <v>3139</v>
      </c>
      <c r="F936" s="33" t="s">
        <v>2878</v>
      </c>
      <c r="I936" s="12" t="s">
        <v>987</v>
      </c>
      <c r="J936" s="12" t="s">
        <v>976</v>
      </c>
      <c r="K936" t="str">
        <f>VLOOKUP(Table326[[#This Row],[attribute_name EN2]],'Tradução Atributos'!$A$1:$B$67,2,0)</f>
        <v>Temperatura - Tanque de Óleo Lubrificante</v>
      </c>
      <c r="L936" t="s">
        <v>2928</v>
      </c>
      <c r="M936" s="12" t="s">
        <v>2934</v>
      </c>
      <c r="N936" t="s">
        <v>760</v>
      </c>
      <c r="O936" t="s">
        <v>3113</v>
      </c>
      <c r="P936" t="str">
        <f>_xlfn.CONCAT(Table326[[#This Row],[Equipamento]],Table326[[#This Row],[attribute_name]])</f>
        <v>FRADE-CAE-2350 (HP Compressor Trem 2)Temperatura - Tanque de Óleo Lubrificante|Pre-alarm Hi</v>
      </c>
      <c r="Q936" s="10">
        <v>73</v>
      </c>
      <c r="R936" s="10" t="s">
        <v>753</v>
      </c>
      <c r="S936">
        <v>1</v>
      </c>
      <c r="T936" s="33" t="s">
        <v>736</v>
      </c>
      <c r="U936" s="33"/>
      <c r="V936" t="str">
        <f t="shared" si="14"/>
        <v>subattribute</v>
      </c>
      <c r="W936" t="str">
        <f>TRIM(INDEX(_xlfn.TEXTSPLIT(Table326[[#This Row],[attribute_name PT (rascunho)]],"|"), 1,1))</f>
        <v>Temperatura - Tanque de Óleo Lubrificante</v>
      </c>
      <c r="X936" t="str">
        <f>IFERROR(TRIM(INDEX(_xlfn.TEXTSPLIT(Table326[[#This Row],[attribute_name]],"|"), 1,2)), "")</f>
        <v>Pre-alarm Hi</v>
      </c>
      <c r="Y936" t="b" cm="1">
        <f t="array" ref="Y936">IF(ISERROR(IF(Table326[[#This Row],[type]]="subattribute", VLOOKUP(Table326[[#This Row],[Template]]&amp;Table326[[#This Row],[parent_attribute]],_xlfn._xlws.FILTER(Table326[[#All],[concat]], Table326[[#All],[type]]="attribute"),1, FALSE), TRUE)), FALSE, TRUE)</f>
        <v>1</v>
      </c>
    </row>
    <row r="937" spans="1:25" ht="14.4" hidden="1" customHeight="1">
      <c r="A937" t="str">
        <f>Table326[[#This Row],[Template]]&amp;Table326[[#This Row],[parent_attribute]]</f>
        <v>Compressor Centrífugo BásicoTemperatura - Tanque de Óleo Lubrificante</v>
      </c>
      <c r="B937" t="s">
        <v>2904</v>
      </c>
      <c r="C937" s="10" t="s">
        <v>2905</v>
      </c>
      <c r="D937" t="s">
        <v>2906</v>
      </c>
      <c r="E937" t="s">
        <v>3139</v>
      </c>
      <c r="F937" s="33" t="s">
        <v>2878</v>
      </c>
      <c r="I937" s="12" t="s">
        <v>989</v>
      </c>
      <c r="J937" s="12" t="s">
        <v>976</v>
      </c>
      <c r="K937" t="str">
        <f>VLOOKUP(Table326[[#This Row],[attribute_name EN2]],'Tradução Atributos'!$A$1:$B$67,2,0)</f>
        <v>Temperatura - Tanque de Óleo Lubrificante</v>
      </c>
      <c r="L937" t="s">
        <v>2928</v>
      </c>
      <c r="M937" s="12" t="s">
        <v>2936</v>
      </c>
      <c r="N937" t="s">
        <v>3114</v>
      </c>
      <c r="O937" t="s">
        <v>3115</v>
      </c>
      <c r="P937" t="str">
        <f>_xlfn.CONCAT(Table326[[#This Row],[Equipamento]],Table326[[#This Row],[attribute_name]])</f>
        <v>FRADE-CAE-2350 (HP Compressor Trem 2)Temperatura - Tanque de Óleo Lubrificante|Pre-alarm Lo</v>
      </c>
      <c r="Q937" s="10">
        <v>33</v>
      </c>
      <c r="R937" t="s">
        <v>753</v>
      </c>
      <c r="S937">
        <v>1</v>
      </c>
      <c r="T937" s="33" t="s">
        <v>736</v>
      </c>
      <c r="U937" s="33"/>
      <c r="V937" t="str">
        <f t="shared" si="14"/>
        <v>subattribute</v>
      </c>
      <c r="W937" t="str">
        <f>TRIM(INDEX(_xlfn.TEXTSPLIT(Table326[[#This Row],[attribute_name PT (rascunho)]],"|"), 1,1))</f>
        <v>Temperatura - Tanque de Óleo Lubrificante</v>
      </c>
      <c r="X937" t="str">
        <f>IFERROR(TRIM(INDEX(_xlfn.TEXTSPLIT(Table326[[#This Row],[attribute_name]],"|"), 1,2)), "")</f>
        <v>Pre-alarm Lo</v>
      </c>
      <c r="Y937" t="b" cm="1">
        <f t="array" ref="Y937">IF(ISERROR(IF(Table326[[#This Row],[type]]="subattribute", VLOOKUP(Table326[[#This Row],[Template]]&amp;Table326[[#This Row],[parent_attribute]],_xlfn._xlws.FILTER(Table326[[#All],[concat]], Table326[[#All],[type]]="attribute"),1, FALSE), TRUE)), FALSE, TRUE)</f>
        <v>1</v>
      </c>
    </row>
    <row r="938" spans="1:25" ht="14.4" hidden="1" customHeight="1">
      <c r="A938" t="str">
        <f>Table326[[#This Row],[Template]]&amp;Table326[[#This Row],[parent_attribute]]</f>
        <v>Compressor Centrífugo BásicoVazão - Gás de Selagem Primária para Flare LA (1)</v>
      </c>
      <c r="B938" t="s">
        <v>2904</v>
      </c>
      <c r="C938" s="10" t="s">
        <v>2905</v>
      </c>
      <c r="D938" t="s">
        <v>2906</v>
      </c>
      <c r="E938" t="s">
        <v>3139</v>
      </c>
      <c r="F938" s="33" t="s">
        <v>2878</v>
      </c>
      <c r="I938" s="12" t="s">
        <v>1398</v>
      </c>
      <c r="J938" s="12" t="s">
        <v>1398</v>
      </c>
      <c r="K938" t="str">
        <f>VLOOKUP(Table326[[#This Row],[attribute_name EN2]],'Tradução Atributos'!$A$1:$B$67,2,0)</f>
        <v>Vazão - Gás de Selagem Primária para Flare LA (1)</v>
      </c>
      <c r="M938" s="12"/>
      <c r="N938" t="s">
        <v>3202</v>
      </c>
      <c r="O938" t="s">
        <v>3202</v>
      </c>
      <c r="P938" t="str">
        <f>_xlfn.CONCAT(Table326[[#This Row],[Equipamento]],Table326[[#This Row],[attribute_name]])</f>
        <v>FRADE-CAE-2350 (HP Compressor Trem 2)Vazão - Gás de Selagem Primária para Flare LA (1)</v>
      </c>
      <c r="Q938" s="11" t="s">
        <v>3338</v>
      </c>
      <c r="R938" t="s">
        <v>919</v>
      </c>
      <c r="S938">
        <v>1</v>
      </c>
      <c r="T938" s="33" t="s">
        <v>451</v>
      </c>
      <c r="U938" s="33" t="s">
        <v>452</v>
      </c>
      <c r="V938" t="str">
        <f t="shared" si="14"/>
        <v>attribute</v>
      </c>
      <c r="W938" t="str">
        <f>TRIM(INDEX(_xlfn.TEXTSPLIT(Table326[[#This Row],[attribute_name PT (rascunho)]],"|"), 1,1))</f>
        <v>Vazão - Gás de Selagem Primária para Flare LA (1)</v>
      </c>
      <c r="X938" t="str">
        <f>IFERROR(TRIM(INDEX(_xlfn.TEXTSPLIT(Table326[[#This Row],[attribute_name]],"|"), 1,2)), "")</f>
        <v/>
      </c>
      <c r="Y938" t="b" cm="1">
        <f t="array" ref="Y938">IF(ISERROR(IF(Table326[[#This Row],[type]]="subattribute", VLOOKUP(Table326[[#This Row],[Template]]&amp;Table326[[#This Row],[parent_attribute]],_xlfn._xlws.FILTER(Table326[[#All],[concat]], Table326[[#All],[type]]="attribute"),1, FALSE), TRUE)), FALSE, TRUE)</f>
        <v>1</v>
      </c>
    </row>
    <row r="939" spans="1:25" ht="14.4" hidden="1" customHeight="1">
      <c r="A939" t="str">
        <f>Table326[[#This Row],[Template]]&amp;Table326[[#This Row],[parent_attribute]]</f>
        <v>Compressor Centrífugo BásicoVazão - Gás de Selagem Primária para Flare LA (1)</v>
      </c>
      <c r="B939" t="s">
        <v>2904</v>
      </c>
      <c r="C939" s="10" t="s">
        <v>2905</v>
      </c>
      <c r="D939" t="s">
        <v>2906</v>
      </c>
      <c r="E939" t="s">
        <v>3139</v>
      </c>
      <c r="F939" s="33" t="s">
        <v>2878</v>
      </c>
      <c r="I939" s="12" t="s">
        <v>1400</v>
      </c>
      <c r="J939" s="12" t="s">
        <v>1398</v>
      </c>
      <c r="K939" t="str">
        <f>VLOOKUP(Table326[[#This Row],[attribute_name EN2]],'Tradução Atributos'!$A$1:$B$67,2,0)</f>
        <v>Vazão - Gás de Selagem Primária para Flare LA (1)</v>
      </c>
      <c r="L939" t="s">
        <v>2928</v>
      </c>
      <c r="M939" s="12" t="s">
        <v>2929</v>
      </c>
      <c r="N939" t="s">
        <v>918</v>
      </c>
      <c r="O939" t="s">
        <v>918</v>
      </c>
      <c r="P939" t="str">
        <f>_xlfn.CONCAT(Table326[[#This Row],[Equipamento]],Table326[[#This Row],[attribute_name]])</f>
        <v>FRADE-CAE-2350 (HP Compressor Trem 2)Vazão - Gás de Selagem Primária para Flare LA (1)|Hi</v>
      </c>
      <c r="Q939" s="10">
        <v>70</v>
      </c>
      <c r="R939" s="10" t="s">
        <v>919</v>
      </c>
      <c r="S939">
        <v>1</v>
      </c>
      <c r="T939" s="33" t="s">
        <v>736</v>
      </c>
      <c r="U939" s="33"/>
      <c r="V939" t="str">
        <f t="shared" si="14"/>
        <v>subattribute</v>
      </c>
      <c r="W939" t="str">
        <f>TRIM(INDEX(_xlfn.TEXTSPLIT(Table326[[#This Row],[attribute_name PT (rascunho)]],"|"), 1,1))</f>
        <v>Vazão - Gás de Selagem Primária para Flare LA (1)</v>
      </c>
      <c r="X939" t="str">
        <f>IFERROR(TRIM(INDEX(_xlfn.TEXTSPLIT(Table326[[#This Row],[attribute_name]],"|"), 1,2)), "")</f>
        <v>Hi</v>
      </c>
      <c r="Y939" t="b" cm="1">
        <f t="array" ref="Y939">IF(ISERROR(IF(Table326[[#This Row],[type]]="subattribute", VLOOKUP(Table326[[#This Row],[Template]]&amp;Table326[[#This Row],[parent_attribute]],_xlfn._xlws.FILTER(Table326[[#All],[concat]], Table326[[#All],[type]]="attribute"),1, FALSE), TRUE)), FALSE, TRUE)</f>
        <v>1</v>
      </c>
    </row>
    <row r="940" spans="1:25" ht="14.4" hidden="1" customHeight="1">
      <c r="A940" t="str">
        <f>Table326[[#This Row],[Template]]&amp;Table326[[#This Row],[parent_attribute]]</f>
        <v>Compressor Centrífugo BásicoVazão - Gás de Selagem Primária para Flare LA (1)</v>
      </c>
      <c r="B940" t="s">
        <v>2904</v>
      </c>
      <c r="C940" s="10" t="s">
        <v>2905</v>
      </c>
      <c r="D940" t="s">
        <v>2906</v>
      </c>
      <c r="E940" t="s">
        <v>3139</v>
      </c>
      <c r="F940" s="33" t="s">
        <v>2878</v>
      </c>
      <c r="I940" s="12" t="s">
        <v>1401</v>
      </c>
      <c r="J940" s="12" t="s">
        <v>1398</v>
      </c>
      <c r="K940" t="str">
        <f>VLOOKUP(Table326[[#This Row],[attribute_name EN2]],'Tradução Atributos'!$A$1:$B$67,2,0)</f>
        <v>Vazão - Gás de Selagem Primária para Flare LA (1)</v>
      </c>
      <c r="L940" t="s">
        <v>2928</v>
      </c>
      <c r="M940" s="12" t="s">
        <v>2930</v>
      </c>
      <c r="N940" t="s">
        <v>921</v>
      </c>
      <c r="O940" t="s">
        <v>921</v>
      </c>
      <c r="P940" t="str">
        <f>_xlfn.CONCAT(Table326[[#This Row],[Equipamento]],Table326[[#This Row],[attribute_name]])</f>
        <v>FRADE-CAE-2350 (HP Compressor Trem 2)Vazão - Gás de Selagem Primária para Flare LA (1)|HiHi</v>
      </c>
      <c r="Q940" s="10"/>
      <c r="R940" s="10" t="s">
        <v>919</v>
      </c>
      <c r="S940">
        <v>1</v>
      </c>
      <c r="T940" s="33" t="s">
        <v>736</v>
      </c>
      <c r="U940" s="33"/>
      <c r="V940" t="str">
        <f t="shared" si="14"/>
        <v>subattribute</v>
      </c>
      <c r="W940" t="str">
        <f>TRIM(INDEX(_xlfn.TEXTSPLIT(Table326[[#This Row],[attribute_name PT (rascunho)]],"|"), 1,1))</f>
        <v>Vazão - Gás de Selagem Primária para Flare LA (1)</v>
      </c>
      <c r="X940" t="str">
        <f>IFERROR(TRIM(INDEX(_xlfn.TEXTSPLIT(Table326[[#This Row],[attribute_name]],"|"), 1,2)), "")</f>
        <v>HiHi</v>
      </c>
      <c r="Y940" t="b" cm="1">
        <f t="array" ref="Y940">IF(ISERROR(IF(Table326[[#This Row],[type]]="subattribute", VLOOKUP(Table326[[#This Row],[Template]]&amp;Table326[[#This Row],[parent_attribute]],_xlfn._xlws.FILTER(Table326[[#All],[concat]], Table326[[#All],[type]]="attribute"),1, FALSE), TRUE)), FALSE, TRUE)</f>
        <v>1</v>
      </c>
    </row>
    <row r="941" spans="1:25" ht="14.4" hidden="1" customHeight="1">
      <c r="A941" t="str">
        <f>Table326[[#This Row],[Template]]&amp;Table326[[#This Row],[parent_attribute]]</f>
        <v>Compressor Centrífugo BásicoVazão - Gás de Selagem Primária para Flare LA (1)</v>
      </c>
      <c r="B941" t="s">
        <v>2904</v>
      </c>
      <c r="C941" s="10" t="s">
        <v>2905</v>
      </c>
      <c r="D941" t="s">
        <v>2906</v>
      </c>
      <c r="E941" t="s">
        <v>3139</v>
      </c>
      <c r="F941" s="33" t="s">
        <v>2878</v>
      </c>
      <c r="I941" s="12" t="s">
        <v>1402</v>
      </c>
      <c r="J941" s="12" t="s">
        <v>1398</v>
      </c>
      <c r="K941" t="str">
        <f>VLOOKUP(Table326[[#This Row],[attribute_name EN2]],'Tradução Atributos'!$A$1:$B$67,2,0)</f>
        <v>Vazão - Gás de Selagem Primária para Flare LA (1)</v>
      </c>
      <c r="L941" t="s">
        <v>2928</v>
      </c>
      <c r="M941" s="12" t="s">
        <v>2931</v>
      </c>
      <c r="N941" t="s">
        <v>923</v>
      </c>
      <c r="O941" t="s">
        <v>923</v>
      </c>
      <c r="P941" t="str">
        <f>_xlfn.CONCAT(Table326[[#This Row],[Equipamento]],Table326[[#This Row],[attribute_name]])</f>
        <v>FRADE-CAE-2350 (HP Compressor Trem 2)Vazão - Gás de Selagem Primária para Flare LA (1)|Lo</v>
      </c>
      <c r="Q941" s="10">
        <v>10</v>
      </c>
      <c r="R941" s="10" t="s">
        <v>919</v>
      </c>
      <c r="S941">
        <v>1</v>
      </c>
      <c r="T941" s="33" t="s">
        <v>736</v>
      </c>
      <c r="U941" s="10"/>
      <c r="V941" t="str">
        <f t="shared" si="14"/>
        <v>subattribute</v>
      </c>
      <c r="W941" t="str">
        <f>TRIM(INDEX(_xlfn.TEXTSPLIT(Table326[[#This Row],[attribute_name PT (rascunho)]],"|"), 1,1))</f>
        <v>Vazão - Gás de Selagem Primária para Flare LA (1)</v>
      </c>
      <c r="X941" t="str">
        <f>IFERROR(TRIM(INDEX(_xlfn.TEXTSPLIT(Table326[[#This Row],[attribute_name]],"|"), 1,2)), "")</f>
        <v>Lo</v>
      </c>
      <c r="Y941" t="b" cm="1">
        <f t="array" ref="Y941">IF(ISERROR(IF(Table326[[#This Row],[type]]="subattribute", VLOOKUP(Table326[[#This Row],[Template]]&amp;Table326[[#This Row],[parent_attribute]],_xlfn._xlws.FILTER(Table326[[#All],[concat]], Table326[[#All],[type]]="attribute"),1, FALSE), TRUE)), FALSE, TRUE)</f>
        <v>1</v>
      </c>
    </row>
    <row r="942" spans="1:25" ht="14.4" hidden="1" customHeight="1">
      <c r="A942" t="str">
        <f>Table326[[#This Row],[Template]]&amp;Table326[[#This Row],[parent_attribute]]</f>
        <v>Compressor Centrífugo BásicoVazão - Gás de Selagem Primária para Flare LA (1)</v>
      </c>
      <c r="B942" t="s">
        <v>2904</v>
      </c>
      <c r="C942" s="10" t="s">
        <v>2905</v>
      </c>
      <c r="D942" t="s">
        <v>2906</v>
      </c>
      <c r="E942" t="s">
        <v>3139</v>
      </c>
      <c r="F942" s="33" t="s">
        <v>2878</v>
      </c>
      <c r="I942" s="12" t="s">
        <v>1403</v>
      </c>
      <c r="J942" s="12" t="s">
        <v>1398</v>
      </c>
      <c r="K942" t="str">
        <f>VLOOKUP(Table326[[#This Row],[attribute_name EN2]],'Tradução Atributos'!$A$1:$B$67,2,0)</f>
        <v>Vazão - Gás de Selagem Primária para Flare LA (1)</v>
      </c>
      <c r="L942" t="s">
        <v>2928</v>
      </c>
      <c r="M942" s="12" t="s">
        <v>2932</v>
      </c>
      <c r="N942" t="s">
        <v>3204</v>
      </c>
      <c r="O942" t="s">
        <v>3204</v>
      </c>
      <c r="P942" t="str">
        <f>_xlfn.CONCAT(Table326[[#This Row],[Equipamento]],Table326[[#This Row],[attribute_name]])</f>
        <v>FRADE-CAE-2350 (HP Compressor Trem 2)Vazão - Gás de Selagem Primária para Flare LA (1)|LoLo</v>
      </c>
      <c r="Q942" s="10"/>
      <c r="R942" t="s">
        <v>919</v>
      </c>
      <c r="S942">
        <v>1</v>
      </c>
      <c r="T942" s="33" t="s">
        <v>736</v>
      </c>
      <c r="U942" s="10"/>
      <c r="V942" t="str">
        <f t="shared" si="14"/>
        <v>subattribute</v>
      </c>
      <c r="W942" t="str">
        <f>TRIM(INDEX(_xlfn.TEXTSPLIT(Table326[[#This Row],[attribute_name PT (rascunho)]],"|"), 1,1))</f>
        <v>Vazão - Gás de Selagem Primária para Flare LA (1)</v>
      </c>
      <c r="X942" t="str">
        <f>IFERROR(TRIM(INDEX(_xlfn.TEXTSPLIT(Table326[[#This Row],[attribute_name]],"|"), 1,2)), "")</f>
        <v>LoLo</v>
      </c>
      <c r="Y942" t="b" cm="1">
        <f t="array" ref="Y942">IF(ISERROR(IF(Table326[[#This Row],[type]]="subattribute", VLOOKUP(Table326[[#This Row],[Template]]&amp;Table326[[#This Row],[parent_attribute]],_xlfn._xlws.FILTER(Table326[[#All],[concat]], Table326[[#All],[type]]="attribute"),1, FALSE), TRUE)), FALSE, TRUE)</f>
        <v>1</v>
      </c>
    </row>
    <row r="943" spans="1:25" ht="14.4" hidden="1" customHeight="1">
      <c r="A943" t="str">
        <f>Table326[[#This Row],[Template]]&amp;Table326[[#This Row],[parent_attribute]]</f>
        <v>Compressor Centrífugo BásicoVazão - Gás de Selagem Primária para Flare LOA (1)</v>
      </c>
      <c r="B943" t="s">
        <v>2904</v>
      </c>
      <c r="C943" s="10" t="s">
        <v>2905</v>
      </c>
      <c r="D943" t="s">
        <v>2906</v>
      </c>
      <c r="E943" t="s">
        <v>3139</v>
      </c>
      <c r="F943" s="33" t="s">
        <v>2878</v>
      </c>
      <c r="I943" s="12" t="s">
        <v>1404</v>
      </c>
      <c r="J943" s="12" t="s">
        <v>1404</v>
      </c>
      <c r="K943" t="str">
        <f>VLOOKUP(Table326[[#This Row],[attribute_name EN2]],'Tradução Atributos'!$A$1:$B$67,2,0)</f>
        <v>Vazão - Gás de Selagem Primária para Flare LOA (1)</v>
      </c>
      <c r="M943" s="12"/>
      <c r="N943" t="s">
        <v>3205</v>
      </c>
      <c r="O943" t="s">
        <v>3205</v>
      </c>
      <c r="P943" t="str">
        <f>_xlfn.CONCAT(Table326[[#This Row],[Equipamento]],Table326[[#This Row],[attribute_name]])</f>
        <v>FRADE-CAE-2350 (HP Compressor Trem 2)Vazão - Gás de Selagem Primária para Flare LOA (1)</v>
      </c>
      <c r="Q943" s="11" t="s">
        <v>3339</v>
      </c>
      <c r="R943" t="s">
        <v>919</v>
      </c>
      <c r="S943">
        <v>1</v>
      </c>
      <c r="T943" s="33" t="s">
        <v>451</v>
      </c>
      <c r="U943" s="10" t="s">
        <v>452</v>
      </c>
      <c r="V943" t="str">
        <f t="shared" si="14"/>
        <v>attribute</v>
      </c>
      <c r="W943" t="str">
        <f>TRIM(INDEX(_xlfn.TEXTSPLIT(Table326[[#This Row],[attribute_name PT (rascunho)]],"|"), 1,1))</f>
        <v>Vazão - Gás de Selagem Primária para Flare LOA (1)</v>
      </c>
      <c r="X943" t="str">
        <f>IFERROR(TRIM(INDEX(_xlfn.TEXTSPLIT(Table326[[#This Row],[attribute_name]],"|"), 1,2)), "")</f>
        <v/>
      </c>
      <c r="Y943" t="b" cm="1">
        <f t="array" ref="Y943">IF(ISERROR(IF(Table326[[#This Row],[type]]="subattribute", VLOOKUP(Table326[[#This Row],[Template]]&amp;Table326[[#This Row],[parent_attribute]],_xlfn._xlws.FILTER(Table326[[#All],[concat]], Table326[[#All],[type]]="attribute"),1, FALSE), TRUE)), FALSE, TRUE)</f>
        <v>1</v>
      </c>
    </row>
    <row r="944" spans="1:25" ht="14.4" hidden="1" customHeight="1">
      <c r="A944" t="str">
        <f>Table326[[#This Row],[Template]]&amp;Table326[[#This Row],[parent_attribute]]</f>
        <v>Compressor Centrífugo BásicoVazão - Gás de Selagem Primária para Flare LOA (1)</v>
      </c>
      <c r="B944" t="s">
        <v>2904</v>
      </c>
      <c r="C944" s="10" t="s">
        <v>2905</v>
      </c>
      <c r="D944" t="s">
        <v>2906</v>
      </c>
      <c r="E944" t="s">
        <v>3139</v>
      </c>
      <c r="F944" s="33" t="s">
        <v>2878</v>
      </c>
      <c r="I944" s="10" t="s">
        <v>1406</v>
      </c>
      <c r="J944" s="10" t="s">
        <v>1404</v>
      </c>
      <c r="K944" t="str">
        <f>VLOOKUP(Table326[[#This Row],[attribute_name EN2]],'Tradução Atributos'!$A$1:$B$67,2,0)</f>
        <v>Vazão - Gás de Selagem Primária para Flare LOA (1)</v>
      </c>
      <c r="L944" t="s">
        <v>2928</v>
      </c>
      <c r="M944" s="10" t="s">
        <v>2929</v>
      </c>
      <c r="N944" t="s">
        <v>925</v>
      </c>
      <c r="O944" t="s">
        <v>925</v>
      </c>
      <c r="P944" t="str">
        <f>_xlfn.CONCAT(Table326[[#This Row],[Equipamento]],Table326[[#This Row],[attribute_name]])</f>
        <v>FRADE-CAE-2350 (HP Compressor Trem 2)Vazão - Gás de Selagem Primária para Flare LOA (1)|Hi</v>
      </c>
      <c r="Q944" s="10">
        <v>70</v>
      </c>
      <c r="R944" s="10" t="s">
        <v>919</v>
      </c>
      <c r="S944">
        <v>1</v>
      </c>
      <c r="T944" s="33" t="s">
        <v>736</v>
      </c>
      <c r="U944" s="10"/>
      <c r="V944" t="str">
        <f t="shared" si="14"/>
        <v>subattribute</v>
      </c>
      <c r="W944" t="str">
        <f>TRIM(INDEX(_xlfn.TEXTSPLIT(Table326[[#This Row],[attribute_name PT (rascunho)]],"|"), 1,1))</f>
        <v>Vazão - Gás de Selagem Primária para Flare LOA (1)</v>
      </c>
      <c r="X944" t="str">
        <f>IFERROR(TRIM(INDEX(_xlfn.TEXTSPLIT(Table326[[#This Row],[attribute_name]],"|"), 1,2)), "")</f>
        <v>Hi</v>
      </c>
      <c r="Y944" t="b" cm="1">
        <f t="array" ref="Y944">IF(ISERROR(IF(Table326[[#This Row],[type]]="subattribute", VLOOKUP(Table326[[#This Row],[Template]]&amp;Table326[[#This Row],[parent_attribute]],_xlfn._xlws.FILTER(Table326[[#All],[concat]], Table326[[#All],[type]]="attribute"),1, FALSE), TRUE)), FALSE, TRUE)</f>
        <v>1</v>
      </c>
    </row>
    <row r="945" spans="1:25" ht="14.4" hidden="1" customHeight="1">
      <c r="A945" t="str">
        <f>Table326[[#This Row],[Template]]&amp;Table326[[#This Row],[parent_attribute]]</f>
        <v>Compressor Centrífugo BásicoVazão - Gás de Selagem Primária para Flare LOA (1)</v>
      </c>
      <c r="B945" t="s">
        <v>2904</v>
      </c>
      <c r="C945" s="10" t="s">
        <v>2905</v>
      </c>
      <c r="D945" t="s">
        <v>2906</v>
      </c>
      <c r="E945" t="s">
        <v>3139</v>
      </c>
      <c r="F945" s="33" t="s">
        <v>2878</v>
      </c>
      <c r="I945" s="16" t="s">
        <v>1407</v>
      </c>
      <c r="J945" s="16" t="s">
        <v>1404</v>
      </c>
      <c r="K945" t="str">
        <f>VLOOKUP(Table326[[#This Row],[attribute_name EN2]],'Tradução Atributos'!$A$1:$B$67,2,0)</f>
        <v>Vazão - Gás de Selagem Primária para Flare LOA (1)</v>
      </c>
      <c r="L945" t="s">
        <v>2928</v>
      </c>
      <c r="M945" s="16" t="s">
        <v>2930</v>
      </c>
      <c r="N945" t="s">
        <v>927</v>
      </c>
      <c r="O945" t="s">
        <v>927</v>
      </c>
      <c r="P945" t="str">
        <f>_xlfn.CONCAT(Table326[[#This Row],[Equipamento]],Table326[[#This Row],[attribute_name]])</f>
        <v>FRADE-CAE-2350 (HP Compressor Trem 2)Vazão - Gás de Selagem Primária para Flare LOA (1)|HiHi</v>
      </c>
      <c r="Q945" s="10"/>
      <c r="R945" s="10" t="s">
        <v>919</v>
      </c>
      <c r="S945">
        <v>1</v>
      </c>
      <c r="T945" s="33" t="s">
        <v>736</v>
      </c>
      <c r="U945" s="10"/>
      <c r="V945" t="str">
        <f t="shared" si="14"/>
        <v>subattribute</v>
      </c>
      <c r="W945" t="str">
        <f>TRIM(INDEX(_xlfn.TEXTSPLIT(Table326[[#This Row],[attribute_name PT (rascunho)]],"|"), 1,1))</f>
        <v>Vazão - Gás de Selagem Primária para Flare LOA (1)</v>
      </c>
      <c r="X945" t="str">
        <f>IFERROR(TRIM(INDEX(_xlfn.TEXTSPLIT(Table326[[#This Row],[attribute_name]],"|"), 1,2)), "")</f>
        <v>HiHi</v>
      </c>
      <c r="Y945" t="b" cm="1">
        <f t="array" ref="Y945">IF(ISERROR(IF(Table326[[#This Row],[type]]="subattribute", VLOOKUP(Table326[[#This Row],[Template]]&amp;Table326[[#This Row],[parent_attribute]],_xlfn._xlws.FILTER(Table326[[#All],[concat]], Table326[[#All],[type]]="attribute"),1, FALSE), TRUE)), FALSE, TRUE)</f>
        <v>1</v>
      </c>
    </row>
    <row r="946" spans="1:25" ht="14.4" hidden="1" customHeight="1">
      <c r="A946" t="str">
        <f>Table326[[#This Row],[Template]]&amp;Table326[[#This Row],[parent_attribute]]</f>
        <v>Compressor Centrífugo BásicoVazão - Gás de Selagem Primária para Flare LOA (1)</v>
      </c>
      <c r="B946" t="s">
        <v>2904</v>
      </c>
      <c r="C946" s="10" t="s">
        <v>2905</v>
      </c>
      <c r="D946" t="s">
        <v>2906</v>
      </c>
      <c r="E946" t="s">
        <v>3139</v>
      </c>
      <c r="F946" s="33" t="s">
        <v>2878</v>
      </c>
      <c r="I946" s="16" t="s">
        <v>1408</v>
      </c>
      <c r="J946" s="16" t="s">
        <v>1404</v>
      </c>
      <c r="K946" t="str">
        <f>VLOOKUP(Table326[[#This Row],[attribute_name EN2]],'Tradução Atributos'!$A$1:$B$67,2,0)</f>
        <v>Vazão - Gás de Selagem Primária para Flare LOA (1)</v>
      </c>
      <c r="L946" t="s">
        <v>2928</v>
      </c>
      <c r="M946" s="16" t="s">
        <v>2931</v>
      </c>
      <c r="N946" t="s">
        <v>929</v>
      </c>
      <c r="O946" t="s">
        <v>929</v>
      </c>
      <c r="P946" t="str">
        <f>_xlfn.CONCAT(Table326[[#This Row],[Equipamento]],Table326[[#This Row],[attribute_name]])</f>
        <v>FRADE-CAE-2350 (HP Compressor Trem 2)Vazão - Gás de Selagem Primária para Flare LOA (1)|Lo</v>
      </c>
      <c r="Q946" s="10">
        <v>10</v>
      </c>
      <c r="R946" s="10" t="s">
        <v>919</v>
      </c>
      <c r="S946">
        <v>1</v>
      </c>
      <c r="T946" s="33" t="s">
        <v>736</v>
      </c>
      <c r="U946" s="10"/>
      <c r="V946" t="str">
        <f t="shared" si="14"/>
        <v>subattribute</v>
      </c>
      <c r="W946" t="str">
        <f>TRIM(INDEX(_xlfn.TEXTSPLIT(Table326[[#This Row],[attribute_name PT (rascunho)]],"|"), 1,1))</f>
        <v>Vazão - Gás de Selagem Primária para Flare LOA (1)</v>
      </c>
      <c r="X946" t="str">
        <f>IFERROR(TRIM(INDEX(_xlfn.TEXTSPLIT(Table326[[#This Row],[attribute_name]],"|"), 1,2)), "")</f>
        <v>Lo</v>
      </c>
      <c r="Y946" t="b" cm="1">
        <f t="array" ref="Y946">IF(ISERROR(IF(Table326[[#This Row],[type]]="subattribute", VLOOKUP(Table326[[#This Row],[Template]]&amp;Table326[[#This Row],[parent_attribute]],_xlfn._xlws.FILTER(Table326[[#All],[concat]], Table326[[#All],[type]]="attribute"),1, FALSE), TRUE)), FALSE, TRUE)</f>
        <v>1</v>
      </c>
    </row>
    <row r="947" spans="1:25" ht="14.4" hidden="1" customHeight="1">
      <c r="A947" t="str">
        <f>Table326[[#This Row],[Template]]&amp;Table326[[#This Row],[parent_attribute]]</f>
        <v>Compressor Centrífugo BásicoVazão - Gás de Selagem Primária para Flare LOA (1)</v>
      </c>
      <c r="B947" t="s">
        <v>2904</v>
      </c>
      <c r="C947" s="10" t="s">
        <v>2905</v>
      </c>
      <c r="D947" t="s">
        <v>2906</v>
      </c>
      <c r="E947" t="s">
        <v>3139</v>
      </c>
      <c r="F947" s="33" t="s">
        <v>2878</v>
      </c>
      <c r="I947" s="16" t="s">
        <v>1409</v>
      </c>
      <c r="J947" s="16" t="s">
        <v>1404</v>
      </c>
      <c r="K947" t="str">
        <f>VLOOKUP(Table326[[#This Row],[attribute_name EN2]],'Tradução Atributos'!$A$1:$B$67,2,0)</f>
        <v>Vazão - Gás de Selagem Primária para Flare LOA (1)</v>
      </c>
      <c r="L947" t="s">
        <v>2928</v>
      </c>
      <c r="M947" s="16" t="s">
        <v>2932</v>
      </c>
      <c r="N947" t="s">
        <v>3207</v>
      </c>
      <c r="O947" t="s">
        <v>3207</v>
      </c>
      <c r="P947" t="str">
        <f>_xlfn.CONCAT(Table326[[#This Row],[Equipamento]],Table326[[#This Row],[attribute_name]])</f>
        <v>FRADE-CAE-2350 (HP Compressor Trem 2)Vazão - Gás de Selagem Primária para Flare LOA (1)|LoLo</v>
      </c>
      <c r="Q947" s="10"/>
      <c r="R947" t="s">
        <v>919</v>
      </c>
      <c r="S947">
        <v>1</v>
      </c>
      <c r="T947" s="33" t="s">
        <v>736</v>
      </c>
      <c r="U947" s="10"/>
      <c r="V947" t="str">
        <f t="shared" si="14"/>
        <v>subattribute</v>
      </c>
      <c r="W947" t="str">
        <f>TRIM(INDEX(_xlfn.TEXTSPLIT(Table326[[#This Row],[attribute_name PT (rascunho)]],"|"), 1,1))</f>
        <v>Vazão - Gás de Selagem Primária para Flare LOA (1)</v>
      </c>
      <c r="X947" t="str">
        <f>IFERROR(TRIM(INDEX(_xlfn.TEXTSPLIT(Table326[[#This Row],[attribute_name]],"|"), 1,2)), "")</f>
        <v>LoLo</v>
      </c>
      <c r="Y947" t="b" cm="1">
        <f t="array" ref="Y947">IF(ISERROR(IF(Table326[[#This Row],[type]]="subattribute", VLOOKUP(Table326[[#This Row],[Template]]&amp;Table326[[#This Row],[parent_attribute]],_xlfn._xlws.FILTER(Table326[[#All],[concat]], Table326[[#All],[type]]="attribute"),1, FALSE), TRUE)), FALSE, TRUE)</f>
        <v>1</v>
      </c>
    </row>
    <row r="948" spans="1:25" ht="14.4" hidden="1" customHeight="1">
      <c r="A948" t="str">
        <f>Table326[[#This Row],[Template]]&amp;Table326[[#This Row],[parent_attribute]]</f>
        <v>Compressor Centrífugo BásicoVazão - Linha de Balanceamento do Pistão</v>
      </c>
      <c r="B948" t="s">
        <v>2904</v>
      </c>
      <c r="C948" s="10" t="s">
        <v>2905</v>
      </c>
      <c r="D948" t="s">
        <v>2906</v>
      </c>
      <c r="E948" t="s">
        <v>3139</v>
      </c>
      <c r="F948" s="33" t="s">
        <v>2878</v>
      </c>
      <c r="I948" s="10" t="s">
        <v>1807</v>
      </c>
      <c r="J948" s="10" t="s">
        <v>1807</v>
      </c>
      <c r="K948" t="str">
        <f>VLOOKUP(Table326[[#This Row],[attribute_name EN2]],'Tradução Atributos'!$A$1:$B$67,2,0)</f>
        <v>Vazão - Linha de Balanceamento do Pistão</v>
      </c>
      <c r="M948" s="10"/>
      <c r="N948" t="s">
        <v>3340</v>
      </c>
      <c r="O948" t="s">
        <v>3340</v>
      </c>
      <c r="P948" s="17" t="str">
        <f>_xlfn.CONCAT(Table326[[#This Row],[Equipamento]],Table326[[#This Row],[attribute_name]])</f>
        <v>FRADE-CAE-2350 (HP Compressor Trem 2)Vazão - Linha de Balanceamento do Pistão</v>
      </c>
      <c r="Q948" s="187" t="s">
        <v>3341</v>
      </c>
      <c r="R948" t="s">
        <v>194</v>
      </c>
      <c r="S948">
        <v>1</v>
      </c>
      <c r="T948" s="33" t="s">
        <v>451</v>
      </c>
      <c r="U948" s="10" t="s">
        <v>452</v>
      </c>
      <c r="V948" t="str">
        <f t="shared" si="14"/>
        <v>attribute</v>
      </c>
      <c r="W948" t="str">
        <f>TRIM(INDEX(_xlfn.TEXTSPLIT(Table326[[#This Row],[attribute_name PT (rascunho)]],"|"), 1,1))</f>
        <v>Vazão - Linha de Balanceamento do Pistão</v>
      </c>
      <c r="X948" t="str">
        <f>IFERROR(TRIM(INDEX(_xlfn.TEXTSPLIT(Table326[[#This Row],[attribute_name]],"|"), 1,2)), "")</f>
        <v/>
      </c>
      <c r="Y948" t="b" cm="1">
        <f t="array" ref="Y948">IF(ISERROR(IF(Table326[[#This Row],[type]]="subattribute", VLOOKUP(Table326[[#This Row],[Template]]&amp;Table326[[#This Row],[parent_attribute]],_xlfn._xlws.FILTER(Table326[[#All],[concat]], Table326[[#All],[type]]="attribute"),1, FALSE), TRUE)), FALSE, TRUE)</f>
        <v>1</v>
      </c>
    </row>
    <row r="949" spans="1:25" ht="14.4" hidden="1" customHeight="1">
      <c r="A949" t="str">
        <f>Table326[[#This Row],[Template]]&amp;Table326[[#This Row],[parent_attribute]]</f>
        <v>Compressor Centrífugo BásicoVazão - Linha de Balanceamento do Pistão</v>
      </c>
      <c r="B949" t="s">
        <v>2904</v>
      </c>
      <c r="C949" s="10" t="s">
        <v>2905</v>
      </c>
      <c r="D949" t="s">
        <v>2906</v>
      </c>
      <c r="E949" t="s">
        <v>3139</v>
      </c>
      <c r="F949" s="33" t="s">
        <v>2878</v>
      </c>
      <c r="I949" s="10" t="s">
        <v>1811</v>
      </c>
      <c r="J949" s="10" t="s">
        <v>1807</v>
      </c>
      <c r="K949" t="str">
        <f>VLOOKUP(Table326[[#This Row],[attribute_name EN2]],'Tradução Atributos'!$A$1:$B$67,2,0)</f>
        <v>Vazão - Linha de Balanceamento do Pistão</v>
      </c>
      <c r="L949" t="s">
        <v>2928</v>
      </c>
      <c r="M949" s="10" t="s">
        <v>2929</v>
      </c>
      <c r="N949" t="s">
        <v>3342</v>
      </c>
      <c r="O949" t="s">
        <v>3342</v>
      </c>
      <c r="P949" s="17" t="str">
        <f>_xlfn.CONCAT(Table326[[#This Row],[Equipamento]],Table326[[#This Row],[attribute_name]])</f>
        <v>FRADE-CAE-2350 (HP Compressor Trem 2)Vazão - Linha de Balanceamento do Pistão|Hi</v>
      </c>
      <c r="Q949" s="185">
        <v>25</v>
      </c>
      <c r="R949" t="s">
        <v>194</v>
      </c>
      <c r="S949">
        <v>1</v>
      </c>
      <c r="T949" s="33" t="s">
        <v>736</v>
      </c>
      <c r="U949" s="10"/>
      <c r="V949" t="str">
        <f t="shared" si="14"/>
        <v>subattribute</v>
      </c>
      <c r="W949" t="str">
        <f>TRIM(INDEX(_xlfn.TEXTSPLIT(Table326[[#This Row],[attribute_name PT (rascunho)]],"|"), 1,1))</f>
        <v>Vazão - Linha de Balanceamento do Pistão</v>
      </c>
      <c r="X949" t="str">
        <f>IFERROR(TRIM(INDEX(_xlfn.TEXTSPLIT(Table326[[#This Row],[attribute_name]],"|"), 1,2)), "")</f>
        <v>Hi</v>
      </c>
      <c r="Y949" t="b" cm="1">
        <f t="array" ref="Y949">IF(ISERROR(IF(Table326[[#This Row],[type]]="subattribute", VLOOKUP(Table326[[#This Row],[Template]]&amp;Table326[[#This Row],[parent_attribute]],_xlfn._xlws.FILTER(Table326[[#All],[concat]], Table326[[#All],[type]]="attribute"),1, FALSE), TRUE)), FALSE, TRUE)</f>
        <v>1</v>
      </c>
    </row>
    <row r="950" spans="1:25" ht="14.4" hidden="1" customHeight="1">
      <c r="A950" t="str">
        <f>Table326[[#This Row],[Template]]&amp;Table326[[#This Row],[parent_attribute]]</f>
        <v>Compressor Centrífugo BásicoVazão - Linha de Balanceamento do Pistão</v>
      </c>
      <c r="B950" t="s">
        <v>2904</v>
      </c>
      <c r="C950" s="10" t="s">
        <v>2905</v>
      </c>
      <c r="D950" t="s">
        <v>2906</v>
      </c>
      <c r="E950" t="s">
        <v>3139</v>
      </c>
      <c r="F950" s="33" t="s">
        <v>2878</v>
      </c>
      <c r="I950" s="10" t="s">
        <v>1813</v>
      </c>
      <c r="J950" s="10" t="s">
        <v>1807</v>
      </c>
      <c r="K950" t="str">
        <f>VLOOKUP(Table326[[#This Row],[attribute_name EN2]],'Tradução Atributos'!$A$1:$B$67,2,0)</f>
        <v>Vazão - Linha de Balanceamento do Pistão</v>
      </c>
      <c r="L950" t="s">
        <v>2928</v>
      </c>
      <c r="M950" s="10" t="s">
        <v>2930</v>
      </c>
      <c r="N950" t="s">
        <v>3343</v>
      </c>
      <c r="O950" t="s">
        <v>3343</v>
      </c>
      <c r="P950" s="17" t="str">
        <f>_xlfn.CONCAT(Table326[[#This Row],[Equipamento]],Table326[[#This Row],[attribute_name]])</f>
        <v>FRADE-CAE-2350 (HP Compressor Trem 2)Vazão - Linha de Balanceamento do Pistão|HiHi</v>
      </c>
      <c r="Q950" s="10"/>
      <c r="R950" t="s">
        <v>194</v>
      </c>
      <c r="S950">
        <v>1</v>
      </c>
      <c r="T950" s="33" t="s">
        <v>736</v>
      </c>
      <c r="U950" s="10"/>
      <c r="V950" t="str">
        <f t="shared" si="14"/>
        <v>subattribute</v>
      </c>
      <c r="W950" t="str">
        <f>TRIM(INDEX(_xlfn.TEXTSPLIT(Table326[[#This Row],[attribute_name PT (rascunho)]],"|"), 1,1))</f>
        <v>Vazão - Linha de Balanceamento do Pistão</v>
      </c>
      <c r="X950" t="str">
        <f>IFERROR(TRIM(INDEX(_xlfn.TEXTSPLIT(Table326[[#This Row],[attribute_name]],"|"), 1,2)), "")</f>
        <v>HiHi</v>
      </c>
      <c r="Y950" t="b" cm="1">
        <f t="array" ref="Y950">IF(ISERROR(IF(Table326[[#This Row],[type]]="subattribute", VLOOKUP(Table326[[#This Row],[Template]]&amp;Table326[[#This Row],[parent_attribute]],_xlfn._xlws.FILTER(Table326[[#All],[concat]], Table326[[#All],[type]]="attribute"),1, FALSE), TRUE)), FALSE, TRUE)</f>
        <v>1</v>
      </c>
    </row>
    <row r="951" spans="1:25" ht="14.4" hidden="1" customHeight="1">
      <c r="A951" t="str">
        <f>Table326[[#This Row],[Template]]&amp;Table326[[#This Row],[parent_attribute]]</f>
        <v>Compressor Centrífugo BásicoVazão - Linha de Balanceamento do Pistão</v>
      </c>
      <c r="B951" t="s">
        <v>2904</v>
      </c>
      <c r="C951" s="10" t="s">
        <v>2905</v>
      </c>
      <c r="D951" t="s">
        <v>2906</v>
      </c>
      <c r="E951" t="s">
        <v>3139</v>
      </c>
      <c r="F951" s="33" t="s">
        <v>2878</v>
      </c>
      <c r="I951" s="10" t="s">
        <v>1814</v>
      </c>
      <c r="J951" s="10" t="s">
        <v>1807</v>
      </c>
      <c r="K951" t="str">
        <f>VLOOKUP(Table326[[#This Row],[attribute_name EN2]],'Tradução Atributos'!$A$1:$B$67,2,0)</f>
        <v>Vazão - Linha de Balanceamento do Pistão</v>
      </c>
      <c r="L951" t="s">
        <v>2928</v>
      </c>
      <c r="M951" s="10" t="s">
        <v>2931</v>
      </c>
      <c r="N951" t="s">
        <v>3344</v>
      </c>
      <c r="O951" t="s">
        <v>3344</v>
      </c>
      <c r="P951" s="17" t="str">
        <f>_xlfn.CONCAT(Table326[[#This Row],[Equipamento]],Table326[[#This Row],[attribute_name]])</f>
        <v>FRADE-CAE-2350 (HP Compressor Trem 2)Vazão - Linha de Balanceamento do Pistão|Lo</v>
      </c>
      <c r="Q951" s="10"/>
      <c r="R951" t="s">
        <v>194</v>
      </c>
      <c r="S951">
        <v>1</v>
      </c>
      <c r="T951" s="33" t="s">
        <v>736</v>
      </c>
      <c r="U951" s="10"/>
      <c r="V951" t="str">
        <f t="shared" si="14"/>
        <v>subattribute</v>
      </c>
      <c r="W951" t="str">
        <f>TRIM(INDEX(_xlfn.TEXTSPLIT(Table326[[#This Row],[attribute_name PT (rascunho)]],"|"), 1,1))</f>
        <v>Vazão - Linha de Balanceamento do Pistão</v>
      </c>
      <c r="X951" t="str">
        <f>IFERROR(TRIM(INDEX(_xlfn.TEXTSPLIT(Table326[[#This Row],[attribute_name]],"|"), 1,2)), "")</f>
        <v>Lo</v>
      </c>
      <c r="Y951" t="b" cm="1">
        <f t="array" ref="Y951">IF(ISERROR(IF(Table326[[#This Row],[type]]="subattribute", VLOOKUP(Table326[[#This Row],[Template]]&amp;Table326[[#This Row],[parent_attribute]],_xlfn._xlws.FILTER(Table326[[#All],[concat]], Table326[[#All],[type]]="attribute"),1, FALSE), TRUE)), FALSE, TRUE)</f>
        <v>1</v>
      </c>
    </row>
    <row r="952" spans="1:25" ht="14.4" hidden="1" customHeight="1">
      <c r="A952" t="str">
        <f>Table326[[#This Row],[Template]]&amp;Table326[[#This Row],[parent_attribute]]</f>
        <v>Compressor Centrífugo BásicoVazão - Linha de Balanceamento do Pistão</v>
      </c>
      <c r="B952" t="s">
        <v>2904</v>
      </c>
      <c r="C952" s="10" t="s">
        <v>2905</v>
      </c>
      <c r="D952" t="s">
        <v>2906</v>
      </c>
      <c r="E952" t="s">
        <v>3139</v>
      </c>
      <c r="F952" s="33" t="s">
        <v>2878</v>
      </c>
      <c r="I952" s="10" t="s">
        <v>1815</v>
      </c>
      <c r="J952" s="10" t="s">
        <v>1807</v>
      </c>
      <c r="K952" t="str">
        <f>VLOOKUP(Table326[[#This Row],[attribute_name EN2]],'Tradução Atributos'!$A$1:$B$67,2,0)</f>
        <v>Vazão - Linha de Balanceamento do Pistão</v>
      </c>
      <c r="L952" t="s">
        <v>2928</v>
      </c>
      <c r="M952" s="10" t="s">
        <v>2934</v>
      </c>
      <c r="N952" t="s">
        <v>3345</v>
      </c>
      <c r="O952" t="s">
        <v>3346</v>
      </c>
      <c r="P952" s="17" t="str">
        <f>_xlfn.CONCAT(Table326[[#This Row],[Equipamento]],Table326[[#This Row],[attribute_name]])</f>
        <v>FRADE-CAE-2350 (HP Compressor Trem 2)Vazão - Linha de Balanceamento do Pistão|Pre-alarm Hi</v>
      </c>
      <c r="Q952" s="185">
        <v>22.5</v>
      </c>
      <c r="R952" t="s">
        <v>194</v>
      </c>
      <c r="S952">
        <v>1</v>
      </c>
      <c r="T952" s="33" t="s">
        <v>736</v>
      </c>
      <c r="U952" s="10"/>
      <c r="V952" t="str">
        <f t="shared" si="14"/>
        <v>subattribute</v>
      </c>
      <c r="W952" t="str">
        <f>TRIM(INDEX(_xlfn.TEXTSPLIT(Table326[[#This Row],[attribute_name PT (rascunho)]],"|"), 1,1))</f>
        <v>Vazão - Linha de Balanceamento do Pistão</v>
      </c>
      <c r="X952" t="str">
        <f>IFERROR(TRIM(INDEX(_xlfn.TEXTSPLIT(Table326[[#This Row],[attribute_name]],"|"), 1,2)), "")</f>
        <v>Pre-alarm Hi</v>
      </c>
      <c r="Y952" t="b" cm="1">
        <f t="array" ref="Y952">IF(ISERROR(IF(Table326[[#This Row],[type]]="subattribute", VLOOKUP(Table326[[#This Row],[Template]]&amp;Table326[[#This Row],[parent_attribute]],_xlfn._xlws.FILTER(Table326[[#All],[concat]], Table326[[#All],[type]]="attribute"),1, FALSE), TRUE)), FALSE, TRUE)</f>
        <v>1</v>
      </c>
    </row>
    <row r="953" spans="1:25" ht="14.4" hidden="1" customHeight="1">
      <c r="A953" t="str">
        <f>Table326[[#This Row],[Template]]&amp;Table326[[#This Row],[parent_attribute]]</f>
        <v>Compressor Centrífugo BásicoVazão - Sucção</v>
      </c>
      <c r="B953" t="s">
        <v>2904</v>
      </c>
      <c r="C953" s="10" t="s">
        <v>2905</v>
      </c>
      <c r="D953" t="s">
        <v>2906</v>
      </c>
      <c r="E953" t="s">
        <v>3139</v>
      </c>
      <c r="F953" s="33" t="s">
        <v>2878</v>
      </c>
      <c r="I953" s="10" t="s">
        <v>1410</v>
      </c>
      <c r="N953" t="s">
        <v>3208</v>
      </c>
      <c r="O953" s="10" t="s">
        <v>3208</v>
      </c>
      <c r="P953" t="str">
        <f>_xlfn.CONCAT(Table326[[#This Row],[Equipamento]],Table326[[#This Row],[attribute_name]])</f>
        <v>FRADE-CAE-2350 (HP Compressor Trem 2)Vazão - Sucção</v>
      </c>
      <c r="Q953" s="10" t="s">
        <v>3347</v>
      </c>
      <c r="R953" t="s">
        <v>3119</v>
      </c>
      <c r="S953">
        <v>1</v>
      </c>
      <c r="T953" s="33" t="s">
        <v>530</v>
      </c>
      <c r="U953" s="10" t="s">
        <v>531</v>
      </c>
      <c r="V953" t="str">
        <f t="shared" si="14"/>
        <v>attribute</v>
      </c>
      <c r="W953" t="str">
        <f>TRIM(INDEX(_xlfn.TEXTSPLIT(Table326[[#This Row],[attribute_name PT (rascunho)]],"|"), 1,1))</f>
        <v>Vazão - Sucção</v>
      </c>
      <c r="X953" t="str">
        <f>IFERROR(TRIM(INDEX(_xlfn.TEXTSPLIT(Table326[[#This Row],[attribute_name]],"|"), 1,2)), "")</f>
        <v/>
      </c>
      <c r="Y953" t="b" cm="1">
        <f t="array" ref="Y953">IF(ISERROR(IF(Table326[[#This Row],[type]]="subattribute", VLOOKUP(Table326[[#This Row],[Template]]&amp;Table326[[#This Row],[parent_attribute]],_xlfn._xlws.FILTER(Table326[[#All],[concat]], Table326[[#All],[type]]="attribute"),1, FALSE), TRUE)), FALSE, TRUE)</f>
        <v>1</v>
      </c>
    </row>
    <row r="954" spans="1:25" ht="14.4" hidden="1" customHeight="1">
      <c r="A954" t="str">
        <f>Table326[[#This Row],[Template]]&amp;Table326[[#This Row],[parent_attribute]]</f>
        <v>Compressor Centrífugo BásicoVibração - Mancal do Compressor (LA) (1)</v>
      </c>
      <c r="B954" t="s">
        <v>2904</v>
      </c>
      <c r="C954" s="10" t="s">
        <v>2905</v>
      </c>
      <c r="D954" t="s">
        <v>2906</v>
      </c>
      <c r="E954" t="s">
        <v>3139</v>
      </c>
      <c r="F954" s="33" t="s">
        <v>2878</v>
      </c>
      <c r="I954" s="10" t="s">
        <v>1743</v>
      </c>
      <c r="J954" s="10" t="s">
        <v>1743</v>
      </c>
      <c r="K954" t="str">
        <f>VLOOKUP(Table326[[#This Row],[attribute_name EN2]],'Tradução Atributos'!$A$1:$B$67,2,0)</f>
        <v>Vibração - Mancal do Compressor (LA) (1)</v>
      </c>
      <c r="M954" s="10"/>
      <c r="N954" t="s">
        <v>3123</v>
      </c>
      <c r="O954" t="s">
        <v>3123</v>
      </c>
      <c r="P954" t="str">
        <f>_xlfn.CONCAT(Table326[[#This Row],[Equipamento]],Table326[[#This Row],[attribute_name]])</f>
        <v>FRADE-CAE-2350 (HP Compressor Trem 2)Vibração - Mancal do Compressor (LA) (1)</v>
      </c>
      <c r="Q954" s="10" t="s">
        <v>3348</v>
      </c>
      <c r="R954" t="s">
        <v>840</v>
      </c>
      <c r="S954">
        <v>1</v>
      </c>
      <c r="T954" s="33" t="s">
        <v>439</v>
      </c>
      <c r="U954" s="10" t="s">
        <v>440</v>
      </c>
      <c r="V954" t="str">
        <f t="shared" si="14"/>
        <v>attribute</v>
      </c>
      <c r="W954" t="str">
        <f>TRIM(INDEX(_xlfn.TEXTSPLIT(Table326[[#This Row],[attribute_name PT (rascunho)]],"|"), 1,1))</f>
        <v>Vibração - Mancal do Compressor (LA) (1)</v>
      </c>
      <c r="X954" t="str">
        <f>IFERROR(TRIM(INDEX(_xlfn.TEXTSPLIT(Table326[[#This Row],[attribute_name]],"|"), 1,2)), "")</f>
        <v/>
      </c>
      <c r="Y954" t="b" cm="1">
        <f t="array" ref="Y954">IF(ISERROR(IF(Table326[[#This Row],[type]]="subattribute", VLOOKUP(Table326[[#This Row],[Template]]&amp;Table326[[#This Row],[parent_attribute]],_xlfn._xlws.FILTER(Table326[[#All],[concat]], Table326[[#All],[type]]="attribute"),1, FALSE), TRUE)), FALSE, TRUE)</f>
        <v>1</v>
      </c>
    </row>
    <row r="955" spans="1:25" ht="14.4" hidden="1" customHeight="1">
      <c r="A955" t="str">
        <f>Table326[[#This Row],[Template]]&amp;Table326[[#This Row],[parent_attribute]]</f>
        <v>Compressor Centrífugo BásicoVibração - Mancal do Compressor (LA) (1)</v>
      </c>
      <c r="B955" t="s">
        <v>2904</v>
      </c>
      <c r="C955" s="10" t="s">
        <v>2905</v>
      </c>
      <c r="D955" t="s">
        <v>2906</v>
      </c>
      <c r="E955" t="s">
        <v>3139</v>
      </c>
      <c r="F955" s="33" t="s">
        <v>2878</v>
      </c>
      <c r="I955" s="10" t="s">
        <v>1745</v>
      </c>
      <c r="J955" s="10" t="s">
        <v>1743</v>
      </c>
      <c r="K955" t="str">
        <f>VLOOKUP(Table326[[#This Row],[attribute_name EN2]],'Tradução Atributos'!$A$1:$B$67,2,0)</f>
        <v>Vibração - Mancal do Compressor (LA) (1)</v>
      </c>
      <c r="L955" t="s">
        <v>2928</v>
      </c>
      <c r="M955" s="10" t="s">
        <v>2929</v>
      </c>
      <c r="N955" t="s">
        <v>1077</v>
      </c>
      <c r="O955" t="s">
        <v>1077</v>
      </c>
      <c r="P955" t="str">
        <f>_xlfn.CONCAT(Table326[[#This Row],[Equipamento]],Table326[[#This Row],[attribute_name]])</f>
        <v>FRADE-CAE-2350 (HP Compressor Trem 2)Vibração - Mancal do Compressor (LA) (1)|Hi</v>
      </c>
      <c r="Q955" s="10">
        <v>56</v>
      </c>
      <c r="R955" s="10" t="s">
        <v>840</v>
      </c>
      <c r="S955">
        <v>1</v>
      </c>
      <c r="T955" s="33" t="s">
        <v>736</v>
      </c>
      <c r="U955" s="10"/>
      <c r="V955" t="str">
        <f t="shared" si="14"/>
        <v>subattribute</v>
      </c>
      <c r="W955" t="str">
        <f>TRIM(INDEX(_xlfn.TEXTSPLIT(Table326[[#This Row],[attribute_name PT (rascunho)]],"|"), 1,1))</f>
        <v>Vibração - Mancal do Compressor (LA) (1)</v>
      </c>
      <c r="X955" t="str">
        <f>IFERROR(TRIM(INDEX(_xlfn.TEXTSPLIT(Table326[[#This Row],[attribute_name]],"|"), 1,2)), "")</f>
        <v>Hi</v>
      </c>
      <c r="Y955" t="b" cm="1">
        <f t="array" ref="Y955">IF(ISERROR(IF(Table326[[#This Row],[type]]="subattribute", VLOOKUP(Table326[[#This Row],[Template]]&amp;Table326[[#This Row],[parent_attribute]],_xlfn._xlws.FILTER(Table326[[#All],[concat]], Table326[[#All],[type]]="attribute"),1, FALSE), TRUE)), FALSE, TRUE)</f>
        <v>1</v>
      </c>
    </row>
    <row r="956" spans="1:25" ht="14.4" hidden="1" customHeight="1">
      <c r="A956" t="str">
        <f>Table326[[#This Row],[Template]]&amp;Table326[[#This Row],[parent_attribute]]</f>
        <v>Compressor Centrífugo BásicoVibração - Mancal do Compressor (LA) (1)</v>
      </c>
      <c r="B956" t="s">
        <v>2904</v>
      </c>
      <c r="C956" s="10" t="s">
        <v>2905</v>
      </c>
      <c r="D956" t="s">
        <v>2906</v>
      </c>
      <c r="E956" t="s">
        <v>3139</v>
      </c>
      <c r="F956" s="33" t="s">
        <v>2878</v>
      </c>
      <c r="I956" s="10" t="s">
        <v>1746</v>
      </c>
      <c r="J956" s="10" t="s">
        <v>1743</v>
      </c>
      <c r="K956" t="str">
        <f>VLOOKUP(Table326[[#This Row],[attribute_name EN2]],'Tradução Atributos'!$A$1:$B$67,2,0)</f>
        <v>Vibração - Mancal do Compressor (LA) (1)</v>
      </c>
      <c r="L956" t="s">
        <v>2928</v>
      </c>
      <c r="M956" s="10" t="s">
        <v>2930</v>
      </c>
      <c r="N956" t="s">
        <v>1079</v>
      </c>
      <c r="O956" t="s">
        <v>1079</v>
      </c>
      <c r="P956" t="str">
        <f>_xlfn.CONCAT(Table326[[#This Row],[Equipamento]],Table326[[#This Row],[attribute_name]])</f>
        <v>FRADE-CAE-2350 (HP Compressor Trem 2)Vibração - Mancal do Compressor (LA) (1)|HiHi</v>
      </c>
      <c r="Q956" s="10">
        <v>69</v>
      </c>
      <c r="R956" s="10" t="s">
        <v>840</v>
      </c>
      <c r="S956">
        <v>1</v>
      </c>
      <c r="T956" s="33" t="s">
        <v>736</v>
      </c>
      <c r="U956" s="10"/>
      <c r="V956" t="str">
        <f t="shared" si="14"/>
        <v>subattribute</v>
      </c>
      <c r="W956" t="str">
        <f>TRIM(INDEX(_xlfn.TEXTSPLIT(Table326[[#This Row],[attribute_name PT (rascunho)]],"|"), 1,1))</f>
        <v>Vibração - Mancal do Compressor (LA) (1)</v>
      </c>
      <c r="X956" t="str">
        <f>IFERROR(TRIM(INDEX(_xlfn.TEXTSPLIT(Table326[[#This Row],[attribute_name]],"|"), 1,2)), "")</f>
        <v>HiHi</v>
      </c>
      <c r="Y956" t="b" cm="1">
        <f t="array" ref="Y956">IF(ISERROR(IF(Table326[[#This Row],[type]]="subattribute", VLOOKUP(Table326[[#This Row],[Template]]&amp;Table326[[#This Row],[parent_attribute]],_xlfn._xlws.FILTER(Table326[[#All],[concat]], Table326[[#All],[type]]="attribute"),1, FALSE), TRUE)), FALSE, TRUE)</f>
        <v>1</v>
      </c>
    </row>
    <row r="957" spans="1:25" ht="14.4" hidden="1" customHeight="1">
      <c r="A957" t="str">
        <f>Table326[[#This Row],[Template]]&amp;Table326[[#This Row],[parent_attribute]]</f>
        <v>Compressor Centrífugo BásicoVibração - Mancal do Compressor (LA) (1)</v>
      </c>
      <c r="B957" t="s">
        <v>2904</v>
      </c>
      <c r="C957" s="10" t="s">
        <v>2905</v>
      </c>
      <c r="D957" t="s">
        <v>2906</v>
      </c>
      <c r="E957" t="s">
        <v>3139</v>
      </c>
      <c r="F957" s="33" t="s">
        <v>2878</v>
      </c>
      <c r="I957" s="10" t="s">
        <v>1747</v>
      </c>
      <c r="J957" s="10" t="s">
        <v>1743</v>
      </c>
      <c r="K957" t="str">
        <f>VLOOKUP(Table326[[#This Row],[attribute_name EN2]],'Tradução Atributos'!$A$1:$B$67,2,0)</f>
        <v>Vibração - Mancal do Compressor (LA) (1)</v>
      </c>
      <c r="L957" t="s">
        <v>2928</v>
      </c>
      <c r="M957" s="10" t="s">
        <v>2934</v>
      </c>
      <c r="N957" t="s">
        <v>1081</v>
      </c>
      <c r="O957" t="s">
        <v>3124</v>
      </c>
      <c r="P957" t="str">
        <f>_xlfn.CONCAT(Table326[[#This Row],[Equipamento]],Table326[[#This Row],[attribute_name]])</f>
        <v>FRADE-CAE-2350 (HP Compressor Trem 2)Vibração - Mancal do Compressor (LA) (1)|Pre-alarm Hi</v>
      </c>
      <c r="Q957" s="10">
        <v>33</v>
      </c>
      <c r="R957" s="10" t="s">
        <v>840</v>
      </c>
      <c r="S957">
        <v>1</v>
      </c>
      <c r="T957" s="33" t="s">
        <v>736</v>
      </c>
      <c r="U957" s="10"/>
      <c r="V957" t="str">
        <f t="shared" si="14"/>
        <v>subattribute</v>
      </c>
      <c r="W957" t="str">
        <f>TRIM(INDEX(_xlfn.TEXTSPLIT(Table326[[#This Row],[attribute_name PT (rascunho)]],"|"), 1,1))</f>
        <v>Vibração - Mancal do Compressor (LA) (1)</v>
      </c>
      <c r="X957" t="str">
        <f>IFERROR(TRIM(INDEX(_xlfn.TEXTSPLIT(Table326[[#This Row],[attribute_name]],"|"), 1,2)), "")</f>
        <v>Pre-alarm Hi</v>
      </c>
      <c r="Y957" t="b" cm="1">
        <f t="array" ref="Y957">IF(ISERROR(IF(Table326[[#This Row],[type]]="subattribute", VLOOKUP(Table326[[#This Row],[Template]]&amp;Table326[[#This Row],[parent_attribute]],_xlfn._xlws.FILTER(Table326[[#All],[concat]], Table326[[#All],[type]]="attribute"),1, FALSE), TRUE)), FALSE, TRUE)</f>
        <v>1</v>
      </c>
    </row>
    <row r="958" spans="1:25" ht="14.4" hidden="1" customHeight="1">
      <c r="A958" t="str">
        <f>Table326[[#This Row],[Template]]&amp;Table326[[#This Row],[parent_attribute]]</f>
        <v>Compressor Centrífugo BásicoVibração - Mancal do Compressor (LA) (2)</v>
      </c>
      <c r="B958" t="s">
        <v>2904</v>
      </c>
      <c r="C958" s="10" t="s">
        <v>2905</v>
      </c>
      <c r="D958" t="s">
        <v>2906</v>
      </c>
      <c r="E958" t="s">
        <v>3139</v>
      </c>
      <c r="F958" s="33" t="s">
        <v>2878</v>
      </c>
      <c r="I958" s="10" t="s">
        <v>1748</v>
      </c>
      <c r="J958" s="10" t="s">
        <v>1748</v>
      </c>
      <c r="K958" t="str">
        <f>VLOOKUP(Table326[[#This Row],[attribute_name EN2]],'Tradução Atributos'!$A$1:$B$67,2,0)</f>
        <v>Vibração - Mancal do Compressor (LA) (2)</v>
      </c>
      <c r="M958" s="10"/>
      <c r="N958" t="s">
        <v>3125</v>
      </c>
      <c r="O958" t="s">
        <v>3125</v>
      </c>
      <c r="P958" t="str">
        <f>_xlfn.CONCAT(Table326[[#This Row],[Equipamento]],Table326[[#This Row],[attribute_name]])</f>
        <v>FRADE-CAE-2350 (HP Compressor Trem 2)Vibração - Mancal do Compressor (LA) (2)</v>
      </c>
      <c r="Q958" s="33" t="s">
        <v>3349</v>
      </c>
      <c r="R958" t="s">
        <v>840</v>
      </c>
      <c r="S958">
        <v>1</v>
      </c>
      <c r="T958" s="33" t="s">
        <v>439</v>
      </c>
      <c r="U958" s="10" t="s">
        <v>440</v>
      </c>
      <c r="V958" t="str">
        <f t="shared" si="14"/>
        <v>attribute</v>
      </c>
      <c r="W958" t="str">
        <f>TRIM(INDEX(_xlfn.TEXTSPLIT(Table326[[#This Row],[attribute_name PT (rascunho)]],"|"), 1,1))</f>
        <v>Vibração - Mancal do Compressor (LA) (2)</v>
      </c>
      <c r="X958" t="str">
        <f>IFERROR(TRIM(INDEX(_xlfn.TEXTSPLIT(Table326[[#This Row],[attribute_name]],"|"), 1,2)), "")</f>
        <v/>
      </c>
      <c r="Y958" t="b" cm="1">
        <f t="array" ref="Y958">IF(ISERROR(IF(Table326[[#This Row],[type]]="subattribute", VLOOKUP(Table326[[#This Row],[Template]]&amp;Table326[[#This Row],[parent_attribute]],_xlfn._xlws.FILTER(Table326[[#All],[concat]], Table326[[#All],[type]]="attribute"),1, FALSE), TRUE)), FALSE, TRUE)</f>
        <v>1</v>
      </c>
    </row>
    <row r="959" spans="1:25" ht="14.4" hidden="1" customHeight="1">
      <c r="A959" t="str">
        <f>Table326[[#This Row],[Template]]&amp;Table326[[#This Row],[parent_attribute]]</f>
        <v>Compressor Centrífugo BásicoVibração - Mancal do Compressor (LA) (2)</v>
      </c>
      <c r="B959" t="s">
        <v>2904</v>
      </c>
      <c r="C959" s="10" t="s">
        <v>2905</v>
      </c>
      <c r="D959" t="s">
        <v>2906</v>
      </c>
      <c r="E959" t="s">
        <v>3139</v>
      </c>
      <c r="F959" s="33" t="s">
        <v>2878</v>
      </c>
      <c r="I959" s="10" t="s">
        <v>1750</v>
      </c>
      <c r="J959" s="10" t="s">
        <v>1748</v>
      </c>
      <c r="K959" t="str">
        <f>VLOOKUP(Table326[[#This Row],[attribute_name EN2]],'Tradução Atributos'!$A$1:$B$67,2,0)</f>
        <v>Vibração - Mancal do Compressor (LA) (2)</v>
      </c>
      <c r="L959" t="s">
        <v>2928</v>
      </c>
      <c r="M959" s="10" t="s">
        <v>2929</v>
      </c>
      <c r="N959" t="s">
        <v>1083</v>
      </c>
      <c r="O959" t="s">
        <v>1083</v>
      </c>
      <c r="P959" t="str">
        <f>_xlfn.CONCAT(Table326[[#This Row],[Equipamento]],Table326[[#This Row],[attribute_name]])</f>
        <v>FRADE-CAE-2350 (HP Compressor Trem 2)Vibração - Mancal do Compressor (LA) (2)|Hi</v>
      </c>
      <c r="Q959" s="33">
        <v>56</v>
      </c>
      <c r="R959" s="10" t="s">
        <v>840</v>
      </c>
      <c r="S959">
        <v>1</v>
      </c>
      <c r="T959" s="33" t="s">
        <v>736</v>
      </c>
      <c r="U959" s="10"/>
      <c r="V959" t="str">
        <f t="shared" si="14"/>
        <v>subattribute</v>
      </c>
      <c r="W959" t="str">
        <f>TRIM(INDEX(_xlfn.TEXTSPLIT(Table326[[#This Row],[attribute_name PT (rascunho)]],"|"), 1,1))</f>
        <v>Vibração - Mancal do Compressor (LA) (2)</v>
      </c>
      <c r="X959" t="str">
        <f>IFERROR(TRIM(INDEX(_xlfn.TEXTSPLIT(Table326[[#This Row],[attribute_name]],"|"), 1,2)), "")</f>
        <v>Hi</v>
      </c>
      <c r="Y959" t="b" cm="1">
        <f t="array" ref="Y959">IF(ISERROR(IF(Table326[[#This Row],[type]]="subattribute", VLOOKUP(Table326[[#This Row],[Template]]&amp;Table326[[#This Row],[parent_attribute]],_xlfn._xlws.FILTER(Table326[[#All],[concat]], Table326[[#All],[type]]="attribute"),1, FALSE), TRUE)), FALSE, TRUE)</f>
        <v>1</v>
      </c>
    </row>
    <row r="960" spans="1:25" ht="14.4" hidden="1" customHeight="1">
      <c r="A960" t="str">
        <f>Table326[[#This Row],[Template]]&amp;Table326[[#This Row],[parent_attribute]]</f>
        <v>Compressor Centrífugo BásicoVibração - Mancal do Compressor (LA) (2)</v>
      </c>
      <c r="B960" t="s">
        <v>2904</v>
      </c>
      <c r="C960" s="10" t="s">
        <v>2905</v>
      </c>
      <c r="D960" t="s">
        <v>2906</v>
      </c>
      <c r="E960" t="s">
        <v>3139</v>
      </c>
      <c r="F960" s="33" t="s">
        <v>2878</v>
      </c>
      <c r="I960" s="10" t="s">
        <v>1751</v>
      </c>
      <c r="J960" s="10" t="s">
        <v>1748</v>
      </c>
      <c r="K960" t="str">
        <f>VLOOKUP(Table326[[#This Row],[attribute_name EN2]],'Tradução Atributos'!$A$1:$B$67,2,0)</f>
        <v>Vibração - Mancal do Compressor (LA) (2)</v>
      </c>
      <c r="L960" t="s">
        <v>2928</v>
      </c>
      <c r="M960" s="10" t="s">
        <v>2930</v>
      </c>
      <c r="N960" t="s">
        <v>1085</v>
      </c>
      <c r="O960" t="s">
        <v>1085</v>
      </c>
      <c r="P960" t="str">
        <f>_xlfn.CONCAT(Table326[[#This Row],[Equipamento]],Table326[[#This Row],[attribute_name]])</f>
        <v>FRADE-CAE-2350 (HP Compressor Trem 2)Vibração - Mancal do Compressor (LA) (2)|HiHi</v>
      </c>
      <c r="Q960" s="10">
        <v>69</v>
      </c>
      <c r="R960" s="10" t="s">
        <v>840</v>
      </c>
      <c r="S960">
        <v>1</v>
      </c>
      <c r="T960" s="33" t="s">
        <v>736</v>
      </c>
      <c r="U960" s="10"/>
      <c r="V960" t="str">
        <f t="shared" si="14"/>
        <v>subattribute</v>
      </c>
      <c r="W960" t="str">
        <f>TRIM(INDEX(_xlfn.TEXTSPLIT(Table326[[#This Row],[attribute_name PT (rascunho)]],"|"), 1,1))</f>
        <v>Vibração - Mancal do Compressor (LA) (2)</v>
      </c>
      <c r="X960" t="str">
        <f>IFERROR(TRIM(INDEX(_xlfn.TEXTSPLIT(Table326[[#This Row],[attribute_name]],"|"), 1,2)), "")</f>
        <v>HiHi</v>
      </c>
      <c r="Y960" t="b" cm="1">
        <f t="array" ref="Y960">IF(ISERROR(IF(Table326[[#This Row],[type]]="subattribute", VLOOKUP(Table326[[#This Row],[Template]]&amp;Table326[[#This Row],[parent_attribute]],_xlfn._xlws.FILTER(Table326[[#All],[concat]], Table326[[#All],[type]]="attribute"),1, FALSE), TRUE)), FALSE, TRUE)</f>
        <v>1</v>
      </c>
    </row>
    <row r="961" spans="1:25" ht="14.4" hidden="1" customHeight="1">
      <c r="A961" t="str">
        <f>Table326[[#This Row],[Template]]&amp;Table326[[#This Row],[parent_attribute]]</f>
        <v>Compressor Centrífugo BásicoVibração - Mancal do Compressor (LA) (2)</v>
      </c>
      <c r="B961" t="s">
        <v>2904</v>
      </c>
      <c r="C961" s="10" t="s">
        <v>2905</v>
      </c>
      <c r="D961" t="s">
        <v>2906</v>
      </c>
      <c r="E961" t="s">
        <v>3139</v>
      </c>
      <c r="F961" s="33" t="s">
        <v>2878</v>
      </c>
      <c r="I961" s="10" t="s">
        <v>1752</v>
      </c>
      <c r="J961" s="10" t="s">
        <v>1748</v>
      </c>
      <c r="K961" t="str">
        <f>VLOOKUP(Table326[[#This Row],[attribute_name EN2]],'Tradução Atributos'!$A$1:$B$67,2,0)</f>
        <v>Vibração - Mancal do Compressor (LA) (2)</v>
      </c>
      <c r="L961" t="s">
        <v>2928</v>
      </c>
      <c r="M961" s="10" t="s">
        <v>2934</v>
      </c>
      <c r="N961" t="s">
        <v>1087</v>
      </c>
      <c r="O961" t="s">
        <v>3126</v>
      </c>
      <c r="P961" t="str">
        <f>_xlfn.CONCAT(Table326[[#This Row],[Equipamento]],Table326[[#This Row],[attribute_name]])</f>
        <v>FRADE-CAE-2350 (HP Compressor Trem 2)Vibração - Mancal do Compressor (LA) (2)|Pre-alarm Hi</v>
      </c>
      <c r="Q961" s="10">
        <v>33</v>
      </c>
      <c r="R961" s="10" t="s">
        <v>840</v>
      </c>
      <c r="S961">
        <v>1</v>
      </c>
      <c r="T961" s="33" t="s">
        <v>736</v>
      </c>
      <c r="U961" s="10"/>
      <c r="V961" t="str">
        <f t="shared" si="14"/>
        <v>subattribute</v>
      </c>
      <c r="W961" t="str">
        <f>TRIM(INDEX(_xlfn.TEXTSPLIT(Table326[[#This Row],[attribute_name PT (rascunho)]],"|"), 1,1))</f>
        <v>Vibração - Mancal do Compressor (LA) (2)</v>
      </c>
      <c r="X961" t="str">
        <f>IFERROR(TRIM(INDEX(_xlfn.TEXTSPLIT(Table326[[#This Row],[attribute_name]],"|"), 1,2)), "")</f>
        <v>Pre-alarm Hi</v>
      </c>
      <c r="Y961" t="b" cm="1">
        <f t="array" ref="Y961">IF(ISERROR(IF(Table326[[#This Row],[type]]="subattribute", VLOOKUP(Table326[[#This Row],[Template]]&amp;Table326[[#This Row],[parent_attribute]],_xlfn._xlws.FILTER(Table326[[#All],[concat]], Table326[[#All],[type]]="attribute"),1, FALSE), TRUE)), FALSE, TRUE)</f>
        <v>1</v>
      </c>
    </row>
    <row r="962" spans="1:25" ht="14.4" hidden="1" customHeight="1">
      <c r="A962" t="str">
        <f>Table326[[#This Row],[Template]]&amp;Table326[[#This Row],[parent_attribute]]</f>
        <v>Compressor Centrífugo BásicoVibração - Mancal do Compressor (LOA) (1)</v>
      </c>
      <c r="B962" t="s">
        <v>2904</v>
      </c>
      <c r="C962" s="10" t="s">
        <v>2905</v>
      </c>
      <c r="D962" t="s">
        <v>2906</v>
      </c>
      <c r="E962" t="s">
        <v>3139</v>
      </c>
      <c r="F962" s="33" t="s">
        <v>2878</v>
      </c>
      <c r="I962" s="10" t="s">
        <v>1753</v>
      </c>
      <c r="J962" s="10" t="s">
        <v>1753</v>
      </c>
      <c r="K962" t="str">
        <f>VLOOKUP(Table326[[#This Row],[attribute_name EN2]],'Tradução Atributos'!$A$1:$B$67,2,0)</f>
        <v>Vibração - Mancal do Compressor (LOA) (1)</v>
      </c>
      <c r="M962" s="10"/>
      <c r="N962" t="s">
        <v>3127</v>
      </c>
      <c r="O962" t="s">
        <v>3127</v>
      </c>
      <c r="P962" t="str">
        <f>_xlfn.CONCAT(Table326[[#This Row],[Equipamento]],Table326[[#This Row],[attribute_name]])</f>
        <v>FRADE-CAE-2350 (HP Compressor Trem 2)Vibração - Mancal do Compressor (LOA) (1)</v>
      </c>
      <c r="Q962" t="s">
        <v>3350</v>
      </c>
      <c r="R962" t="s">
        <v>840</v>
      </c>
      <c r="S962">
        <v>1</v>
      </c>
      <c r="T962" s="33" t="s">
        <v>439</v>
      </c>
      <c r="U962" s="10" t="s">
        <v>440</v>
      </c>
      <c r="V962" t="str">
        <f t="shared" si="14"/>
        <v>attribute</v>
      </c>
      <c r="W962" t="str">
        <f>TRIM(INDEX(_xlfn.TEXTSPLIT(Table326[[#This Row],[attribute_name PT (rascunho)]],"|"), 1,1))</f>
        <v>Vibração - Mancal do Compressor (LOA) (1)</v>
      </c>
      <c r="X962" t="str">
        <f>IFERROR(TRIM(INDEX(_xlfn.TEXTSPLIT(Table326[[#This Row],[attribute_name]],"|"), 1,2)), "")</f>
        <v/>
      </c>
      <c r="Y962" t="b" cm="1">
        <f t="array" ref="Y962">IF(ISERROR(IF(Table326[[#This Row],[type]]="subattribute", VLOOKUP(Table326[[#This Row],[Template]]&amp;Table326[[#This Row],[parent_attribute]],_xlfn._xlws.FILTER(Table326[[#All],[concat]], Table326[[#All],[type]]="attribute"),1, FALSE), TRUE)), FALSE, TRUE)</f>
        <v>1</v>
      </c>
    </row>
    <row r="963" spans="1:25" ht="14.4" hidden="1" customHeight="1">
      <c r="A963" t="str">
        <f>Table326[[#This Row],[Template]]&amp;Table326[[#This Row],[parent_attribute]]</f>
        <v>Compressor Centrífugo BásicoVibração - Mancal do Compressor (LOA) (1)</v>
      </c>
      <c r="B963" t="s">
        <v>2904</v>
      </c>
      <c r="C963" s="10" t="s">
        <v>2905</v>
      </c>
      <c r="D963" t="s">
        <v>2906</v>
      </c>
      <c r="E963" t="s">
        <v>3139</v>
      </c>
      <c r="F963" s="33" t="s">
        <v>2878</v>
      </c>
      <c r="I963" s="10" t="s">
        <v>1755</v>
      </c>
      <c r="J963" s="10" t="s">
        <v>1753</v>
      </c>
      <c r="K963" t="str">
        <f>VLOOKUP(Table326[[#This Row],[attribute_name EN2]],'Tradução Atributos'!$A$1:$B$67,2,0)</f>
        <v>Vibração - Mancal do Compressor (LOA) (1)</v>
      </c>
      <c r="L963" t="s">
        <v>2928</v>
      </c>
      <c r="M963" s="10" t="s">
        <v>2929</v>
      </c>
      <c r="N963" t="s">
        <v>1090</v>
      </c>
      <c r="O963" t="s">
        <v>1090</v>
      </c>
      <c r="P963" t="str">
        <f>_xlfn.CONCAT(Table326[[#This Row],[Equipamento]],Table326[[#This Row],[attribute_name]])</f>
        <v>FRADE-CAE-2350 (HP Compressor Trem 2)Vibração - Mancal do Compressor (LOA) (1)|Hi</v>
      </c>
      <c r="Q963" s="10">
        <v>56</v>
      </c>
      <c r="R963" s="10" t="s">
        <v>840</v>
      </c>
      <c r="S963">
        <v>1</v>
      </c>
      <c r="T963" s="33" t="s">
        <v>736</v>
      </c>
      <c r="U963" s="10"/>
      <c r="V963" t="str">
        <f t="shared" si="14"/>
        <v>subattribute</v>
      </c>
      <c r="W963" t="str">
        <f>TRIM(INDEX(_xlfn.TEXTSPLIT(Table326[[#This Row],[attribute_name PT (rascunho)]],"|"), 1,1))</f>
        <v>Vibração - Mancal do Compressor (LOA) (1)</v>
      </c>
      <c r="X963" t="str">
        <f>IFERROR(TRIM(INDEX(_xlfn.TEXTSPLIT(Table326[[#This Row],[attribute_name]],"|"), 1,2)), "")</f>
        <v>Hi</v>
      </c>
      <c r="Y963" t="b" cm="1">
        <f t="array" ref="Y963">IF(ISERROR(IF(Table326[[#This Row],[type]]="subattribute", VLOOKUP(Table326[[#This Row],[Template]]&amp;Table326[[#This Row],[parent_attribute]],_xlfn._xlws.FILTER(Table326[[#All],[concat]], Table326[[#All],[type]]="attribute"),1, FALSE), TRUE)), FALSE, TRUE)</f>
        <v>1</v>
      </c>
    </row>
    <row r="964" spans="1:25" ht="14.4" hidden="1" customHeight="1">
      <c r="A964" t="str">
        <f>Table326[[#This Row],[Template]]&amp;Table326[[#This Row],[parent_attribute]]</f>
        <v>Compressor Centrífugo BásicoVibração - Mancal do Compressor (LOA) (1)</v>
      </c>
      <c r="B964" t="s">
        <v>2904</v>
      </c>
      <c r="C964" s="10" t="s">
        <v>2905</v>
      </c>
      <c r="D964" t="s">
        <v>2906</v>
      </c>
      <c r="E964" t="s">
        <v>3139</v>
      </c>
      <c r="F964" s="33" t="s">
        <v>2878</v>
      </c>
      <c r="I964" s="10" t="s">
        <v>1756</v>
      </c>
      <c r="J964" s="10" t="s">
        <v>1753</v>
      </c>
      <c r="K964" t="str">
        <f>VLOOKUP(Table326[[#This Row],[attribute_name EN2]],'Tradução Atributos'!$A$1:$B$67,2,0)</f>
        <v>Vibração - Mancal do Compressor (LOA) (1)</v>
      </c>
      <c r="L964" t="s">
        <v>2928</v>
      </c>
      <c r="M964" s="10" t="s">
        <v>2930</v>
      </c>
      <c r="N964" t="s">
        <v>1092</v>
      </c>
      <c r="O964" t="s">
        <v>1092</v>
      </c>
      <c r="P964" t="str">
        <f>_xlfn.CONCAT(Table326[[#This Row],[Equipamento]],Table326[[#This Row],[attribute_name]])</f>
        <v>FRADE-CAE-2350 (HP Compressor Trem 2)Vibração - Mancal do Compressor (LOA) (1)|HiHi</v>
      </c>
      <c r="Q964" s="10">
        <v>69</v>
      </c>
      <c r="R964" s="10" t="s">
        <v>840</v>
      </c>
      <c r="S964">
        <v>1</v>
      </c>
      <c r="T964" s="33" t="s">
        <v>736</v>
      </c>
      <c r="U964" s="10"/>
      <c r="V964" t="str">
        <f t="shared" si="14"/>
        <v>subattribute</v>
      </c>
      <c r="W964" t="str">
        <f>TRIM(INDEX(_xlfn.TEXTSPLIT(Table326[[#This Row],[attribute_name PT (rascunho)]],"|"), 1,1))</f>
        <v>Vibração - Mancal do Compressor (LOA) (1)</v>
      </c>
      <c r="X964" t="str">
        <f>IFERROR(TRIM(INDEX(_xlfn.TEXTSPLIT(Table326[[#This Row],[attribute_name]],"|"), 1,2)), "")</f>
        <v>HiHi</v>
      </c>
      <c r="Y964" t="b" cm="1">
        <f t="array" ref="Y964">IF(ISERROR(IF(Table326[[#This Row],[type]]="subattribute", VLOOKUP(Table326[[#This Row],[Template]]&amp;Table326[[#This Row],[parent_attribute]],_xlfn._xlws.FILTER(Table326[[#All],[concat]], Table326[[#All],[type]]="attribute"),1, FALSE), TRUE)), FALSE, TRUE)</f>
        <v>1</v>
      </c>
    </row>
    <row r="965" spans="1:25" ht="14.4" hidden="1" customHeight="1">
      <c r="A965" t="str">
        <f>Table326[[#This Row],[Template]]&amp;Table326[[#This Row],[parent_attribute]]</f>
        <v>Compressor Centrífugo BásicoVibração - Mancal do Compressor (LOA) (1)</v>
      </c>
      <c r="B965" t="s">
        <v>2904</v>
      </c>
      <c r="C965" s="10" t="s">
        <v>2905</v>
      </c>
      <c r="D965" t="s">
        <v>2906</v>
      </c>
      <c r="E965" t="s">
        <v>3139</v>
      </c>
      <c r="F965" s="33" t="s">
        <v>2878</v>
      </c>
      <c r="I965" s="10" t="s">
        <v>1757</v>
      </c>
      <c r="J965" s="10" t="s">
        <v>1753</v>
      </c>
      <c r="K965" t="str">
        <f>VLOOKUP(Table326[[#This Row],[attribute_name EN2]],'Tradução Atributos'!$A$1:$B$67,2,0)</f>
        <v>Vibração - Mancal do Compressor (LOA) (1)</v>
      </c>
      <c r="L965" t="s">
        <v>2928</v>
      </c>
      <c r="M965" s="10" t="s">
        <v>2934</v>
      </c>
      <c r="N965" t="s">
        <v>1094</v>
      </c>
      <c r="O965" t="s">
        <v>3128</v>
      </c>
      <c r="P965" t="str">
        <f>_xlfn.CONCAT(Table326[[#This Row],[Equipamento]],Table326[[#This Row],[attribute_name]])</f>
        <v>FRADE-CAE-2350 (HP Compressor Trem 2)Vibração - Mancal do Compressor (LOA) (1)|Pre-alarm Hi</v>
      </c>
      <c r="Q965" s="33">
        <v>33</v>
      </c>
      <c r="R965" s="10" t="s">
        <v>840</v>
      </c>
      <c r="S965">
        <v>1</v>
      </c>
      <c r="T965" s="33" t="s">
        <v>736</v>
      </c>
      <c r="U965" s="10"/>
      <c r="V965" t="str">
        <f t="shared" si="14"/>
        <v>subattribute</v>
      </c>
      <c r="W965" t="str">
        <f>TRIM(INDEX(_xlfn.TEXTSPLIT(Table326[[#This Row],[attribute_name PT (rascunho)]],"|"), 1,1))</f>
        <v>Vibração - Mancal do Compressor (LOA) (1)</v>
      </c>
      <c r="X965" t="str">
        <f>IFERROR(TRIM(INDEX(_xlfn.TEXTSPLIT(Table326[[#This Row],[attribute_name]],"|"), 1,2)), "")</f>
        <v>Pre-alarm Hi</v>
      </c>
      <c r="Y965" t="b" cm="1">
        <f t="array" ref="Y965">IF(ISERROR(IF(Table326[[#This Row],[type]]="subattribute", VLOOKUP(Table326[[#This Row],[Template]]&amp;Table326[[#This Row],[parent_attribute]],_xlfn._xlws.FILTER(Table326[[#All],[concat]], Table326[[#All],[type]]="attribute"),1, FALSE), TRUE)), FALSE, TRUE)</f>
        <v>1</v>
      </c>
    </row>
    <row r="966" spans="1:25" ht="14.4" hidden="1" customHeight="1">
      <c r="A966" t="str">
        <f>Table326[[#This Row],[Template]]&amp;Table326[[#This Row],[parent_attribute]]</f>
        <v>Compressor Centrífugo BásicoVibração - Mancal do Compressor (LOA) (2)</v>
      </c>
      <c r="B966" t="s">
        <v>2904</v>
      </c>
      <c r="C966" s="10" t="s">
        <v>2905</v>
      </c>
      <c r="D966" t="s">
        <v>2906</v>
      </c>
      <c r="E966" t="s">
        <v>3139</v>
      </c>
      <c r="F966" s="33" t="s">
        <v>2878</v>
      </c>
      <c r="I966" s="10" t="s">
        <v>1758</v>
      </c>
      <c r="J966" s="10" t="s">
        <v>1758</v>
      </c>
      <c r="K966" t="str">
        <f>VLOOKUP(Table326[[#This Row],[attribute_name EN2]],'Tradução Atributos'!$A$1:$B$67,2,0)</f>
        <v>Vibração - Mancal do Compressor (LOA) (2)</v>
      </c>
      <c r="M966" s="10"/>
      <c r="N966" t="s">
        <v>3129</v>
      </c>
      <c r="O966" t="s">
        <v>3129</v>
      </c>
      <c r="P966" t="str">
        <f>_xlfn.CONCAT(Table326[[#This Row],[Equipamento]],Table326[[#This Row],[attribute_name]])</f>
        <v>FRADE-CAE-2350 (HP Compressor Trem 2)Vibração - Mancal do Compressor (LOA) (2)</v>
      </c>
      <c r="Q966" s="32" t="s">
        <v>3351</v>
      </c>
      <c r="R966" t="s">
        <v>840</v>
      </c>
      <c r="S966">
        <v>1</v>
      </c>
      <c r="T966" s="33" t="s">
        <v>439</v>
      </c>
      <c r="U966" s="10" t="s">
        <v>440</v>
      </c>
      <c r="V966" t="str">
        <f t="shared" si="14"/>
        <v>attribute</v>
      </c>
      <c r="W966" t="str">
        <f>TRIM(INDEX(_xlfn.TEXTSPLIT(Table326[[#This Row],[attribute_name PT (rascunho)]],"|"), 1,1))</f>
        <v>Vibração - Mancal do Compressor (LOA) (2)</v>
      </c>
      <c r="X966" t="str">
        <f>IFERROR(TRIM(INDEX(_xlfn.TEXTSPLIT(Table326[[#This Row],[attribute_name]],"|"), 1,2)), "")</f>
        <v/>
      </c>
      <c r="Y966" t="b" cm="1">
        <f t="array" ref="Y966">IF(ISERROR(IF(Table326[[#This Row],[type]]="subattribute", VLOOKUP(Table326[[#This Row],[Template]]&amp;Table326[[#This Row],[parent_attribute]],_xlfn._xlws.FILTER(Table326[[#All],[concat]], Table326[[#All],[type]]="attribute"),1, FALSE), TRUE)), FALSE, TRUE)</f>
        <v>1</v>
      </c>
    </row>
    <row r="967" spans="1:25" ht="14.4" hidden="1" customHeight="1">
      <c r="A967" t="str">
        <f>Table326[[#This Row],[Template]]&amp;Table326[[#This Row],[parent_attribute]]</f>
        <v>Compressor Centrífugo BásicoVibração - Mancal do Compressor (LOA) (2)</v>
      </c>
      <c r="B967" t="s">
        <v>2904</v>
      </c>
      <c r="C967" s="10" t="s">
        <v>2905</v>
      </c>
      <c r="D967" t="s">
        <v>2906</v>
      </c>
      <c r="E967" t="s">
        <v>3139</v>
      </c>
      <c r="F967" s="33" t="s">
        <v>2878</v>
      </c>
      <c r="I967" s="10" t="s">
        <v>1760</v>
      </c>
      <c r="J967" s="10" t="s">
        <v>1758</v>
      </c>
      <c r="K967" t="str">
        <f>VLOOKUP(Table326[[#This Row],[attribute_name EN2]],'Tradução Atributos'!$A$1:$B$67,2,0)</f>
        <v>Vibração - Mancal do Compressor (LOA) (2)</v>
      </c>
      <c r="L967" t="s">
        <v>2928</v>
      </c>
      <c r="M967" s="10" t="s">
        <v>2929</v>
      </c>
      <c r="N967" t="s">
        <v>1096</v>
      </c>
      <c r="O967" t="s">
        <v>1096</v>
      </c>
      <c r="P967" t="str">
        <f>_xlfn.CONCAT(Table326[[#This Row],[Equipamento]],Table326[[#This Row],[attribute_name]])</f>
        <v>FRADE-CAE-2350 (HP Compressor Trem 2)Vibração - Mancal do Compressor (LOA) (2)|Hi</v>
      </c>
      <c r="Q967" s="10">
        <v>56</v>
      </c>
      <c r="R967" s="10" t="s">
        <v>840</v>
      </c>
      <c r="S967">
        <v>1</v>
      </c>
      <c r="T967" s="33" t="s">
        <v>736</v>
      </c>
      <c r="U967" s="10"/>
      <c r="V967" t="str">
        <f t="shared" si="14"/>
        <v>subattribute</v>
      </c>
      <c r="W967" t="str">
        <f>TRIM(INDEX(_xlfn.TEXTSPLIT(Table326[[#This Row],[attribute_name PT (rascunho)]],"|"), 1,1))</f>
        <v>Vibração - Mancal do Compressor (LOA) (2)</v>
      </c>
      <c r="X967" t="str">
        <f>IFERROR(TRIM(INDEX(_xlfn.TEXTSPLIT(Table326[[#This Row],[attribute_name]],"|"), 1,2)), "")</f>
        <v>Hi</v>
      </c>
      <c r="Y967" t="b" cm="1">
        <f t="array" ref="Y967">IF(ISERROR(IF(Table326[[#This Row],[type]]="subattribute", VLOOKUP(Table326[[#This Row],[Template]]&amp;Table326[[#This Row],[parent_attribute]],_xlfn._xlws.FILTER(Table326[[#All],[concat]], Table326[[#All],[type]]="attribute"),1, FALSE), TRUE)), FALSE, TRUE)</f>
        <v>1</v>
      </c>
    </row>
    <row r="968" spans="1:25" ht="14.4" hidden="1" customHeight="1">
      <c r="A968" t="str">
        <f>Table326[[#This Row],[Template]]&amp;Table326[[#This Row],[parent_attribute]]</f>
        <v>Compressor Centrífugo BásicoVibração - Mancal do Compressor (LOA) (2)</v>
      </c>
      <c r="B968" t="s">
        <v>2904</v>
      </c>
      <c r="C968" s="10" t="s">
        <v>2905</v>
      </c>
      <c r="D968" t="s">
        <v>2906</v>
      </c>
      <c r="E968" t="s">
        <v>3139</v>
      </c>
      <c r="F968" s="33" t="s">
        <v>2878</v>
      </c>
      <c r="I968" s="10" t="s">
        <v>1761</v>
      </c>
      <c r="J968" s="10" t="s">
        <v>1758</v>
      </c>
      <c r="K968" t="str">
        <f>VLOOKUP(Table326[[#This Row],[attribute_name EN2]],'Tradução Atributos'!$A$1:$B$67,2,0)</f>
        <v>Vibração - Mancal do Compressor (LOA) (2)</v>
      </c>
      <c r="L968" t="s">
        <v>2928</v>
      </c>
      <c r="M968" s="10" t="s">
        <v>2930</v>
      </c>
      <c r="N968" t="s">
        <v>1098</v>
      </c>
      <c r="O968" t="s">
        <v>1098</v>
      </c>
      <c r="P968" t="str">
        <f>_xlfn.CONCAT(Table326[[#This Row],[Equipamento]],Table326[[#This Row],[attribute_name]])</f>
        <v>FRADE-CAE-2350 (HP Compressor Trem 2)Vibração - Mancal do Compressor (LOA) (2)|HiHi</v>
      </c>
      <c r="Q968" s="10">
        <v>69</v>
      </c>
      <c r="R968" s="10" t="s">
        <v>840</v>
      </c>
      <c r="S968">
        <v>1</v>
      </c>
      <c r="T968" s="33" t="s">
        <v>736</v>
      </c>
      <c r="U968" s="10"/>
      <c r="V968" t="str">
        <f t="shared" si="14"/>
        <v>subattribute</v>
      </c>
      <c r="W968" t="str">
        <f>TRIM(INDEX(_xlfn.TEXTSPLIT(Table326[[#This Row],[attribute_name PT (rascunho)]],"|"), 1,1))</f>
        <v>Vibração - Mancal do Compressor (LOA) (2)</v>
      </c>
      <c r="X968" t="str">
        <f>IFERROR(TRIM(INDEX(_xlfn.TEXTSPLIT(Table326[[#This Row],[attribute_name]],"|"), 1,2)), "")</f>
        <v>HiHi</v>
      </c>
      <c r="Y968" t="b" cm="1">
        <f t="array" ref="Y968">IF(ISERROR(IF(Table326[[#This Row],[type]]="subattribute", VLOOKUP(Table326[[#This Row],[Template]]&amp;Table326[[#This Row],[parent_attribute]],_xlfn._xlws.FILTER(Table326[[#All],[concat]], Table326[[#All],[type]]="attribute"),1, FALSE), TRUE)), FALSE, TRUE)</f>
        <v>1</v>
      </c>
    </row>
    <row r="969" spans="1:25" ht="14.4" hidden="1" customHeight="1">
      <c r="A969" t="str">
        <f>Table326[[#This Row],[Template]]&amp;Table326[[#This Row],[parent_attribute]]</f>
        <v>Compressor Centrífugo BásicoVibração - Mancal do Compressor (LOA) (2)</v>
      </c>
      <c r="B969" t="s">
        <v>2904</v>
      </c>
      <c r="C969" s="10" t="s">
        <v>2905</v>
      </c>
      <c r="D969" t="s">
        <v>2906</v>
      </c>
      <c r="E969" t="s">
        <v>3139</v>
      </c>
      <c r="F969" s="33" t="s">
        <v>2878</v>
      </c>
      <c r="I969" s="10" t="s">
        <v>1762</v>
      </c>
      <c r="J969" s="10" t="s">
        <v>1758</v>
      </c>
      <c r="K969" t="str">
        <f>VLOOKUP(Table326[[#This Row],[attribute_name EN2]],'Tradução Atributos'!$A$1:$B$67,2,0)</f>
        <v>Vibração - Mancal do Compressor (LOA) (2)</v>
      </c>
      <c r="L969" t="s">
        <v>2928</v>
      </c>
      <c r="M969" s="10" t="s">
        <v>2934</v>
      </c>
      <c r="N969" t="s">
        <v>1100</v>
      </c>
      <c r="O969" t="s">
        <v>3130</v>
      </c>
      <c r="P969" t="str">
        <f>_xlfn.CONCAT(Table326[[#This Row],[Equipamento]],Table326[[#This Row],[attribute_name]])</f>
        <v>FRADE-CAE-2350 (HP Compressor Trem 2)Vibração - Mancal do Compressor (LOA) (2)|Pre-alarm Hi</v>
      </c>
      <c r="Q969" s="10">
        <v>33</v>
      </c>
      <c r="R969" s="10" t="s">
        <v>840</v>
      </c>
      <c r="S969">
        <v>1</v>
      </c>
      <c r="T969" s="33" t="s">
        <v>736</v>
      </c>
      <c r="U969" s="33"/>
      <c r="V969" t="str">
        <f t="shared" ref="V969:V1032" si="15">IFERROR(IF(FIND("|",N969),"subattribute", "attribute"), "attribute")</f>
        <v>subattribute</v>
      </c>
      <c r="W969" t="str">
        <f>TRIM(INDEX(_xlfn.TEXTSPLIT(Table326[[#This Row],[attribute_name PT (rascunho)]],"|"), 1,1))</f>
        <v>Vibração - Mancal do Compressor (LOA) (2)</v>
      </c>
      <c r="X969" t="str">
        <f>IFERROR(TRIM(INDEX(_xlfn.TEXTSPLIT(Table326[[#This Row],[attribute_name]],"|"), 1,2)), "")</f>
        <v>Pre-alarm Hi</v>
      </c>
      <c r="Y969" t="b" cm="1">
        <f t="array" ref="Y969">IF(ISERROR(IF(Table326[[#This Row],[type]]="subattribute", VLOOKUP(Table326[[#This Row],[Template]]&amp;Table326[[#This Row],[parent_attribute]],_xlfn._xlws.FILTER(Table326[[#All],[concat]], Table326[[#All],[type]]="attribute"),1, FALSE), TRUE)), FALSE, TRUE)</f>
        <v>1</v>
      </c>
    </row>
    <row r="970" spans="1:25" ht="14.4" hidden="1" customHeight="1">
      <c r="A970" t="str">
        <f>Table326[[#This Row],[Template]]&amp;Table326[[#This Row],[parent_attribute]]</f>
        <v>Compressor Centrífugo BásicoVibração - Mancal LA do Eixo de Engrenagem HS (1)</v>
      </c>
      <c r="B970" t="s">
        <v>2904</v>
      </c>
      <c r="C970" s="10" t="s">
        <v>2905</v>
      </c>
      <c r="D970" t="s">
        <v>2906</v>
      </c>
      <c r="E970" t="s">
        <v>3139</v>
      </c>
      <c r="F970" s="33" t="s">
        <v>2878</v>
      </c>
      <c r="I970" s="10" t="s">
        <v>697</v>
      </c>
      <c r="J970" s="10" t="s">
        <v>697</v>
      </c>
      <c r="K970" t="str">
        <f>VLOOKUP(Table326[[#This Row],[attribute_name EN2]],'Tradução Atributos'!$A$1:$B$67,2,0)</f>
        <v>Vibração - Mancal LA do Eixo de Engrenagem HS (1)</v>
      </c>
      <c r="M970" s="10"/>
      <c r="N970" t="s">
        <v>3131</v>
      </c>
      <c r="O970" t="s">
        <v>3131</v>
      </c>
      <c r="P970" t="str">
        <f>_xlfn.CONCAT(Table326[[#This Row],[Equipamento]],Table326[[#This Row],[attribute_name]])</f>
        <v>FRADE-CAE-2350 (HP Compressor Trem 2)Vibração - Mancal LA do Eixo de Engrenagem HS (1)</v>
      </c>
      <c r="Q970" t="s">
        <v>3352</v>
      </c>
      <c r="R970" t="s">
        <v>840</v>
      </c>
      <c r="S970">
        <v>1</v>
      </c>
      <c r="T970" s="33" t="s">
        <v>474</v>
      </c>
      <c r="U970" s="10" t="s">
        <v>475</v>
      </c>
      <c r="V970" t="str">
        <f t="shared" si="15"/>
        <v>attribute</v>
      </c>
      <c r="W970" t="str">
        <f>TRIM(INDEX(_xlfn.TEXTSPLIT(Table326[[#This Row],[attribute_name PT (rascunho)]],"|"), 1,1))</f>
        <v>Vibração - Mancal LA do Eixo de Engrenagem HS (1)</v>
      </c>
      <c r="X970" t="str">
        <f>IFERROR(TRIM(INDEX(_xlfn.TEXTSPLIT(Table326[[#This Row],[attribute_name]],"|"), 1,2)), "")</f>
        <v/>
      </c>
      <c r="Y970" t="b" cm="1">
        <f t="array" ref="Y970">IF(ISERROR(IF(Table326[[#This Row],[type]]="subattribute", VLOOKUP(Table326[[#This Row],[Template]]&amp;Table326[[#This Row],[parent_attribute]],_xlfn._xlws.FILTER(Table326[[#All],[concat]], Table326[[#All],[type]]="attribute"),1, FALSE), TRUE)), FALSE, TRUE)</f>
        <v>1</v>
      </c>
    </row>
    <row r="971" spans="1:25" ht="14.4" hidden="1" customHeight="1">
      <c r="A971" t="str">
        <f>Table326[[#This Row],[Template]]&amp;Table326[[#This Row],[parent_attribute]]</f>
        <v>Compressor Centrífugo BásicoVibração - Mancal LA do Eixo de Engrenagem HS (1)</v>
      </c>
      <c r="B971" t="s">
        <v>2904</v>
      </c>
      <c r="C971" s="10" t="s">
        <v>2905</v>
      </c>
      <c r="D971" t="s">
        <v>2906</v>
      </c>
      <c r="E971" t="s">
        <v>3139</v>
      </c>
      <c r="F971" s="33" t="s">
        <v>2878</v>
      </c>
      <c r="I971" s="10" t="s">
        <v>1772</v>
      </c>
      <c r="J971" s="10" t="s">
        <v>697</v>
      </c>
      <c r="K971" t="str">
        <f>VLOOKUP(Table326[[#This Row],[attribute_name EN2]],'Tradução Atributos'!$A$1:$B$67,2,0)</f>
        <v>Vibração - Mancal LA do Eixo de Engrenagem HS (1)</v>
      </c>
      <c r="L971" t="s">
        <v>2928</v>
      </c>
      <c r="M971" s="10" t="s">
        <v>2929</v>
      </c>
      <c r="N971" t="s">
        <v>1102</v>
      </c>
      <c r="O971" t="s">
        <v>1102</v>
      </c>
      <c r="P971" t="str">
        <f>_xlfn.CONCAT(Table326[[#This Row],[Equipamento]],Table326[[#This Row],[attribute_name]])</f>
        <v>FRADE-CAE-2350 (HP Compressor Trem 2)Vibração - Mancal LA do Eixo de Engrenagem HS (1)|Hi</v>
      </c>
      <c r="Q971" s="10">
        <v>46</v>
      </c>
      <c r="R971" s="10" t="s">
        <v>840</v>
      </c>
      <c r="S971">
        <v>1</v>
      </c>
      <c r="T971" s="33" t="s">
        <v>736</v>
      </c>
      <c r="U971" s="10"/>
      <c r="V971" t="str">
        <f t="shared" si="15"/>
        <v>subattribute</v>
      </c>
      <c r="W971" t="str">
        <f>TRIM(INDEX(_xlfn.TEXTSPLIT(Table326[[#This Row],[attribute_name PT (rascunho)]],"|"), 1,1))</f>
        <v>Vibração - Mancal LA do Eixo de Engrenagem HS (1)</v>
      </c>
      <c r="X971" t="str">
        <f>IFERROR(TRIM(INDEX(_xlfn.TEXTSPLIT(Table326[[#This Row],[attribute_name]],"|"), 1,2)), "")</f>
        <v>Hi</v>
      </c>
      <c r="Y971" t="b" cm="1">
        <f t="array" ref="Y971">IF(ISERROR(IF(Table326[[#This Row],[type]]="subattribute", VLOOKUP(Table326[[#This Row],[Template]]&amp;Table326[[#This Row],[parent_attribute]],_xlfn._xlws.FILTER(Table326[[#All],[concat]], Table326[[#All],[type]]="attribute"),1, FALSE), TRUE)), FALSE, TRUE)</f>
        <v>1</v>
      </c>
    </row>
    <row r="972" spans="1:25" ht="14.4" hidden="1" customHeight="1">
      <c r="A972" t="str">
        <f>Table326[[#This Row],[Template]]&amp;Table326[[#This Row],[parent_attribute]]</f>
        <v>Compressor Centrífugo BásicoVibração - Mancal LA do Eixo de Engrenagem HS (1)</v>
      </c>
      <c r="B972" t="s">
        <v>2904</v>
      </c>
      <c r="C972" s="10" t="s">
        <v>2905</v>
      </c>
      <c r="D972" t="s">
        <v>2906</v>
      </c>
      <c r="E972" t="s">
        <v>3139</v>
      </c>
      <c r="F972" s="33" t="s">
        <v>2878</v>
      </c>
      <c r="I972" s="10" t="s">
        <v>1773</v>
      </c>
      <c r="J972" s="10" t="s">
        <v>697</v>
      </c>
      <c r="K972" t="str">
        <f>VLOOKUP(Table326[[#This Row],[attribute_name EN2]],'Tradução Atributos'!$A$1:$B$67,2,0)</f>
        <v>Vibração - Mancal LA do Eixo de Engrenagem HS (1)</v>
      </c>
      <c r="L972" t="s">
        <v>2928</v>
      </c>
      <c r="M972" s="10" t="s">
        <v>2930</v>
      </c>
      <c r="N972" t="s">
        <v>1104</v>
      </c>
      <c r="O972" t="s">
        <v>1104</v>
      </c>
      <c r="P972" t="str">
        <f>_xlfn.CONCAT(Table326[[#This Row],[Equipamento]],Table326[[#This Row],[attribute_name]])</f>
        <v>FRADE-CAE-2350 (HP Compressor Trem 2)Vibração - Mancal LA do Eixo de Engrenagem HS (1)|HiHi</v>
      </c>
      <c r="Q972" s="33">
        <v>67</v>
      </c>
      <c r="R972" s="10" t="s">
        <v>840</v>
      </c>
      <c r="S972">
        <v>1</v>
      </c>
      <c r="T972" s="33" t="s">
        <v>736</v>
      </c>
      <c r="U972" s="10"/>
      <c r="V972" t="str">
        <f t="shared" si="15"/>
        <v>subattribute</v>
      </c>
      <c r="W972" t="str">
        <f>TRIM(INDEX(_xlfn.TEXTSPLIT(Table326[[#This Row],[attribute_name PT (rascunho)]],"|"), 1,1))</f>
        <v>Vibração - Mancal LA do Eixo de Engrenagem HS (1)</v>
      </c>
      <c r="X972" t="str">
        <f>IFERROR(TRIM(INDEX(_xlfn.TEXTSPLIT(Table326[[#This Row],[attribute_name]],"|"), 1,2)), "")</f>
        <v>HiHi</v>
      </c>
      <c r="Y972" t="b" cm="1">
        <f t="array" ref="Y972">IF(ISERROR(IF(Table326[[#This Row],[type]]="subattribute", VLOOKUP(Table326[[#This Row],[Template]]&amp;Table326[[#This Row],[parent_attribute]],_xlfn._xlws.FILTER(Table326[[#All],[concat]], Table326[[#All],[type]]="attribute"),1, FALSE), TRUE)), FALSE, TRUE)</f>
        <v>1</v>
      </c>
    </row>
    <row r="973" spans="1:25" ht="14.4" hidden="1" customHeight="1">
      <c r="A973" t="str">
        <f>Table326[[#This Row],[Template]]&amp;Table326[[#This Row],[parent_attribute]]</f>
        <v>Compressor Centrífugo BásicoVibração - Mancal LA do Eixo de Engrenagem HS (1)</v>
      </c>
      <c r="B973" t="s">
        <v>2904</v>
      </c>
      <c r="C973" s="10" t="s">
        <v>2905</v>
      </c>
      <c r="D973" t="s">
        <v>2906</v>
      </c>
      <c r="E973" t="s">
        <v>3139</v>
      </c>
      <c r="F973" s="33" t="s">
        <v>2878</v>
      </c>
      <c r="I973" s="10" t="s">
        <v>1774</v>
      </c>
      <c r="J973" s="10" t="s">
        <v>697</v>
      </c>
      <c r="K973" t="str">
        <f>VLOOKUP(Table326[[#This Row],[attribute_name EN2]],'Tradução Atributos'!$A$1:$B$67,2,0)</f>
        <v>Vibração - Mancal LA do Eixo de Engrenagem HS (1)</v>
      </c>
      <c r="L973" t="s">
        <v>2928</v>
      </c>
      <c r="M973" s="10" t="s">
        <v>2934</v>
      </c>
      <c r="N973" t="s">
        <v>1106</v>
      </c>
      <c r="O973" t="s">
        <v>3132</v>
      </c>
      <c r="P973" t="str">
        <f>_xlfn.CONCAT(Table326[[#This Row],[Equipamento]],Table326[[#This Row],[attribute_name]])</f>
        <v>FRADE-CAE-2350 (HP Compressor Trem 2)Vibração - Mancal LA do Eixo de Engrenagem HS (1)|Pre-alarm Hi</v>
      </c>
      <c r="Q973" s="33">
        <v>42</v>
      </c>
      <c r="R973" s="10" t="s">
        <v>840</v>
      </c>
      <c r="S973">
        <v>1</v>
      </c>
      <c r="T973" s="33" t="s">
        <v>736</v>
      </c>
      <c r="U973" s="10"/>
      <c r="V973" t="str">
        <f t="shared" si="15"/>
        <v>subattribute</v>
      </c>
      <c r="W973" t="str">
        <f>TRIM(INDEX(_xlfn.TEXTSPLIT(Table326[[#This Row],[attribute_name PT (rascunho)]],"|"), 1,1))</f>
        <v>Vibração - Mancal LA do Eixo de Engrenagem HS (1)</v>
      </c>
      <c r="X973" t="str">
        <f>IFERROR(TRIM(INDEX(_xlfn.TEXTSPLIT(Table326[[#This Row],[attribute_name]],"|"), 1,2)), "")</f>
        <v>Pre-alarm Hi</v>
      </c>
      <c r="Y973" t="b" cm="1">
        <f t="array" ref="Y973">IF(ISERROR(IF(Table326[[#This Row],[type]]="subattribute", VLOOKUP(Table326[[#This Row],[Template]]&amp;Table326[[#This Row],[parent_attribute]],_xlfn._xlws.FILTER(Table326[[#All],[concat]], Table326[[#All],[type]]="attribute"),1, FALSE), TRUE)), FALSE, TRUE)</f>
        <v>1</v>
      </c>
    </row>
    <row r="974" spans="1:25" ht="14.4" hidden="1" customHeight="1">
      <c r="A974" t="str">
        <f>Table326[[#This Row],[Template]]&amp;Table326[[#This Row],[parent_attribute]]</f>
        <v>Compressor Centrífugo BásicoVibração - Mancal LA do Eixo de Engrenagem HS (2)</v>
      </c>
      <c r="B974" t="s">
        <v>2904</v>
      </c>
      <c r="C974" s="10" t="s">
        <v>2905</v>
      </c>
      <c r="D974" t="s">
        <v>2906</v>
      </c>
      <c r="E974" t="s">
        <v>3139</v>
      </c>
      <c r="F974" s="33" t="s">
        <v>2878</v>
      </c>
      <c r="I974" s="10" t="s">
        <v>700</v>
      </c>
      <c r="J974" s="10" t="s">
        <v>700</v>
      </c>
      <c r="K974" t="str">
        <f>VLOOKUP(Table326[[#This Row],[attribute_name EN2]],'Tradução Atributos'!$A$1:$B$67,2,0)</f>
        <v>Vibração - Mancal LA do Eixo de Engrenagem HS (2)</v>
      </c>
      <c r="M974" s="10"/>
      <c r="N974" t="s">
        <v>3133</v>
      </c>
      <c r="O974" t="s">
        <v>3133</v>
      </c>
      <c r="P974" t="str">
        <f>_xlfn.CONCAT(Table326[[#This Row],[Equipamento]],Table326[[#This Row],[attribute_name]])</f>
        <v>FRADE-CAE-2350 (HP Compressor Trem 2)Vibração - Mancal LA do Eixo de Engrenagem HS (2)</v>
      </c>
      <c r="Q974" s="32" t="s">
        <v>3353</v>
      </c>
      <c r="R974" t="s">
        <v>840</v>
      </c>
      <c r="S974">
        <v>1</v>
      </c>
      <c r="T974" s="33" t="s">
        <v>474</v>
      </c>
      <c r="U974" s="10" t="s">
        <v>475</v>
      </c>
      <c r="V974" t="str">
        <f t="shared" si="15"/>
        <v>attribute</v>
      </c>
      <c r="W974" t="str">
        <f>TRIM(INDEX(_xlfn.TEXTSPLIT(Table326[[#This Row],[attribute_name PT (rascunho)]],"|"), 1,1))</f>
        <v>Vibração - Mancal LA do Eixo de Engrenagem HS (2)</v>
      </c>
      <c r="X974" t="str">
        <f>IFERROR(TRIM(INDEX(_xlfn.TEXTSPLIT(Table326[[#This Row],[attribute_name]],"|"), 1,2)), "")</f>
        <v/>
      </c>
      <c r="Y974" t="b" cm="1">
        <f t="array" ref="Y974">IF(ISERROR(IF(Table326[[#This Row],[type]]="subattribute", VLOOKUP(Table326[[#This Row],[Template]]&amp;Table326[[#This Row],[parent_attribute]],_xlfn._xlws.FILTER(Table326[[#All],[concat]], Table326[[#All],[type]]="attribute"),1, FALSE), TRUE)), FALSE, TRUE)</f>
        <v>1</v>
      </c>
    </row>
    <row r="975" spans="1:25" ht="14.4" hidden="1" customHeight="1">
      <c r="A975" t="str">
        <f>Table326[[#This Row],[Template]]&amp;Table326[[#This Row],[parent_attribute]]</f>
        <v>Compressor Centrífugo BásicoVibração - Mancal LA do Eixo de Engrenagem HS (2)</v>
      </c>
      <c r="B975" t="s">
        <v>2904</v>
      </c>
      <c r="C975" s="10" t="s">
        <v>2905</v>
      </c>
      <c r="D975" t="s">
        <v>2906</v>
      </c>
      <c r="E975" t="s">
        <v>3139</v>
      </c>
      <c r="F975" s="33" t="s">
        <v>2878</v>
      </c>
      <c r="I975" s="10" t="s">
        <v>1776</v>
      </c>
      <c r="J975" s="10" t="s">
        <v>700</v>
      </c>
      <c r="K975" t="str">
        <f>VLOOKUP(Table326[[#This Row],[attribute_name EN2]],'Tradução Atributos'!$A$1:$B$67,2,0)</f>
        <v>Vibração - Mancal LA do Eixo de Engrenagem HS (2)</v>
      </c>
      <c r="L975" t="s">
        <v>2928</v>
      </c>
      <c r="M975" s="10" t="s">
        <v>2929</v>
      </c>
      <c r="N975" t="s">
        <v>1108</v>
      </c>
      <c r="O975" t="s">
        <v>1108</v>
      </c>
      <c r="P975" t="str">
        <f>_xlfn.CONCAT(Table326[[#This Row],[Equipamento]],Table326[[#This Row],[attribute_name]])</f>
        <v>FRADE-CAE-2350 (HP Compressor Trem 2)Vibração - Mancal LA do Eixo de Engrenagem HS (2)|Hi</v>
      </c>
      <c r="Q975" s="10">
        <v>46</v>
      </c>
      <c r="R975" s="10" t="s">
        <v>840</v>
      </c>
      <c r="S975">
        <v>1</v>
      </c>
      <c r="T975" s="33" t="s">
        <v>736</v>
      </c>
      <c r="U975" s="10"/>
      <c r="V975" t="str">
        <f t="shared" si="15"/>
        <v>subattribute</v>
      </c>
      <c r="W975" t="str">
        <f>TRIM(INDEX(_xlfn.TEXTSPLIT(Table326[[#This Row],[attribute_name PT (rascunho)]],"|"), 1,1))</f>
        <v>Vibração - Mancal LA do Eixo de Engrenagem HS (2)</v>
      </c>
      <c r="X975" t="str">
        <f>IFERROR(TRIM(INDEX(_xlfn.TEXTSPLIT(Table326[[#This Row],[attribute_name]],"|"), 1,2)), "")</f>
        <v>Hi</v>
      </c>
      <c r="Y975" t="b" cm="1">
        <f t="array" ref="Y975">IF(ISERROR(IF(Table326[[#This Row],[type]]="subattribute", VLOOKUP(Table326[[#This Row],[Template]]&amp;Table326[[#This Row],[parent_attribute]],_xlfn._xlws.FILTER(Table326[[#All],[concat]], Table326[[#All],[type]]="attribute"),1, FALSE), TRUE)), FALSE, TRUE)</f>
        <v>1</v>
      </c>
    </row>
    <row r="976" spans="1:25" ht="14.4" hidden="1" customHeight="1">
      <c r="A976" t="str">
        <f>Table326[[#This Row],[Template]]&amp;Table326[[#This Row],[parent_attribute]]</f>
        <v>Compressor Centrífugo BásicoVibração - Mancal LA do Eixo de Engrenagem HS (2)</v>
      </c>
      <c r="B976" t="s">
        <v>2904</v>
      </c>
      <c r="C976" s="10" t="s">
        <v>2905</v>
      </c>
      <c r="D976" t="s">
        <v>2906</v>
      </c>
      <c r="E976" t="s">
        <v>3139</v>
      </c>
      <c r="F976" s="33" t="s">
        <v>2878</v>
      </c>
      <c r="I976" s="10" t="s">
        <v>1777</v>
      </c>
      <c r="J976" s="10" t="s">
        <v>700</v>
      </c>
      <c r="K976" t="str">
        <f>VLOOKUP(Table326[[#This Row],[attribute_name EN2]],'Tradução Atributos'!$A$1:$B$67,2,0)</f>
        <v>Vibração - Mancal LA do Eixo de Engrenagem HS (2)</v>
      </c>
      <c r="L976" t="s">
        <v>2928</v>
      </c>
      <c r="M976" s="10" t="s">
        <v>2930</v>
      </c>
      <c r="N976" t="s">
        <v>1110</v>
      </c>
      <c r="O976" t="s">
        <v>1110</v>
      </c>
      <c r="P976" t="str">
        <f>_xlfn.CONCAT(Table326[[#This Row],[Equipamento]],Table326[[#This Row],[attribute_name]])</f>
        <v>FRADE-CAE-2350 (HP Compressor Trem 2)Vibração - Mancal LA do Eixo de Engrenagem HS (2)|HiHi</v>
      </c>
      <c r="Q976" s="33">
        <v>67</v>
      </c>
      <c r="R976" s="10" t="s">
        <v>840</v>
      </c>
      <c r="S976">
        <v>1</v>
      </c>
      <c r="T976" s="33" t="s">
        <v>736</v>
      </c>
      <c r="U976" s="10"/>
      <c r="V976" t="str">
        <f t="shared" si="15"/>
        <v>subattribute</v>
      </c>
      <c r="W976" t="str">
        <f>TRIM(INDEX(_xlfn.TEXTSPLIT(Table326[[#This Row],[attribute_name PT (rascunho)]],"|"), 1,1))</f>
        <v>Vibração - Mancal LA do Eixo de Engrenagem HS (2)</v>
      </c>
      <c r="X976" t="str">
        <f>IFERROR(TRIM(INDEX(_xlfn.TEXTSPLIT(Table326[[#This Row],[attribute_name]],"|"), 1,2)), "")</f>
        <v>HiHi</v>
      </c>
      <c r="Y976" t="b" cm="1">
        <f t="array" ref="Y976">IF(ISERROR(IF(Table326[[#This Row],[type]]="subattribute", VLOOKUP(Table326[[#This Row],[Template]]&amp;Table326[[#This Row],[parent_attribute]],_xlfn._xlws.FILTER(Table326[[#All],[concat]], Table326[[#All],[type]]="attribute"),1, FALSE), TRUE)), FALSE, TRUE)</f>
        <v>1</v>
      </c>
    </row>
    <row r="977" spans="1:25" ht="14.4" hidden="1" customHeight="1">
      <c r="A977" t="str">
        <f>Table326[[#This Row],[Template]]&amp;Table326[[#This Row],[parent_attribute]]</f>
        <v>Compressor Centrífugo BásicoVibração - Mancal LA do Eixo de Engrenagem HS (2)</v>
      </c>
      <c r="B977" t="s">
        <v>2904</v>
      </c>
      <c r="C977" s="10" t="s">
        <v>2905</v>
      </c>
      <c r="D977" t="s">
        <v>2906</v>
      </c>
      <c r="E977" t="s">
        <v>3139</v>
      </c>
      <c r="F977" s="33" t="s">
        <v>2878</v>
      </c>
      <c r="I977" s="10" t="s">
        <v>1778</v>
      </c>
      <c r="J977" s="10" t="s">
        <v>700</v>
      </c>
      <c r="K977" t="str">
        <f>VLOOKUP(Table326[[#This Row],[attribute_name EN2]],'Tradução Atributos'!$A$1:$B$67,2,0)</f>
        <v>Vibração - Mancal LA do Eixo de Engrenagem HS (2)</v>
      </c>
      <c r="L977" t="s">
        <v>2928</v>
      </c>
      <c r="M977" s="10" t="s">
        <v>2934</v>
      </c>
      <c r="N977" t="s">
        <v>1112</v>
      </c>
      <c r="O977" t="s">
        <v>3134</v>
      </c>
      <c r="P977" t="str">
        <f>_xlfn.CONCAT(Table326[[#This Row],[Equipamento]],Table326[[#This Row],[attribute_name]])</f>
        <v>FRADE-CAE-2350 (HP Compressor Trem 2)Vibração - Mancal LA do Eixo de Engrenagem HS (2)|Pre-alarm Hi</v>
      </c>
      <c r="Q977" s="10">
        <v>42</v>
      </c>
      <c r="R977" s="10" t="s">
        <v>840</v>
      </c>
      <c r="S977">
        <v>1</v>
      </c>
      <c r="T977" s="33" t="s">
        <v>736</v>
      </c>
      <c r="U977" s="10"/>
      <c r="V977" t="str">
        <f t="shared" si="15"/>
        <v>subattribute</v>
      </c>
      <c r="W977" t="str">
        <f>TRIM(INDEX(_xlfn.TEXTSPLIT(Table326[[#This Row],[attribute_name PT (rascunho)]],"|"), 1,1))</f>
        <v>Vibração - Mancal LA do Eixo de Engrenagem HS (2)</v>
      </c>
      <c r="X977" t="str">
        <f>IFERROR(TRIM(INDEX(_xlfn.TEXTSPLIT(Table326[[#This Row],[attribute_name]],"|"), 1,2)), "")</f>
        <v>Pre-alarm Hi</v>
      </c>
      <c r="Y977" t="b" cm="1">
        <f t="array" ref="Y977">IF(ISERROR(IF(Table326[[#This Row],[type]]="subattribute", VLOOKUP(Table326[[#This Row],[Template]]&amp;Table326[[#This Row],[parent_attribute]],_xlfn._xlws.FILTER(Table326[[#All],[concat]], Table326[[#All],[type]]="attribute"),1, FALSE), TRUE)), FALSE, TRUE)</f>
        <v>1</v>
      </c>
    </row>
    <row r="978" spans="1:25" ht="14.4" hidden="1" customHeight="1">
      <c r="A978" t="str">
        <f>Table326[[#This Row],[Template]]&amp;Table326[[#This Row],[parent_attribute]]</f>
        <v>Compressor Centrífugo BásicoVibração - Mancal LA do Eixo de Engrenagem LS (1)</v>
      </c>
      <c r="B978" t="s">
        <v>2904</v>
      </c>
      <c r="C978" s="10" t="s">
        <v>2905</v>
      </c>
      <c r="D978" t="s">
        <v>2906</v>
      </c>
      <c r="E978" t="s">
        <v>3139</v>
      </c>
      <c r="F978" s="33" t="s">
        <v>2878</v>
      </c>
      <c r="I978" s="10" t="s">
        <v>709</v>
      </c>
      <c r="J978" s="10" t="s">
        <v>709</v>
      </c>
      <c r="K978" t="str">
        <f>VLOOKUP(Table326[[#This Row],[attribute_name EN2]],'Tradução Atributos'!$A$1:$B$67,2,0)</f>
        <v>Vibração - Mancal LA do Eixo de Engrenagem LS (1)</v>
      </c>
      <c r="M978" s="10"/>
      <c r="N978" t="s">
        <v>3135</v>
      </c>
      <c r="O978" t="s">
        <v>3135</v>
      </c>
      <c r="P978" t="str">
        <f>_xlfn.CONCAT(Table326[[#This Row],[Equipamento]],Table326[[#This Row],[attribute_name]])</f>
        <v>FRADE-CAE-2350 (HP Compressor Trem 2)Vibração - Mancal LA do Eixo de Engrenagem LS (1)</v>
      </c>
      <c r="Q978" t="s">
        <v>3354</v>
      </c>
      <c r="R978" t="s">
        <v>840</v>
      </c>
      <c r="S978">
        <v>1</v>
      </c>
      <c r="T978" s="33" t="s">
        <v>474</v>
      </c>
      <c r="U978" s="10" t="s">
        <v>475</v>
      </c>
      <c r="V978" t="str">
        <f t="shared" si="15"/>
        <v>attribute</v>
      </c>
      <c r="W978" t="str">
        <f>TRIM(INDEX(_xlfn.TEXTSPLIT(Table326[[#This Row],[attribute_name PT (rascunho)]],"|"), 1,1))</f>
        <v>Vibração - Mancal LA do Eixo de Engrenagem LS (1)</v>
      </c>
      <c r="X978" t="str">
        <f>IFERROR(TRIM(INDEX(_xlfn.TEXTSPLIT(Table326[[#This Row],[attribute_name]],"|"), 1,2)), "")</f>
        <v/>
      </c>
      <c r="Y978" t="b" cm="1">
        <f t="array" ref="Y978">IF(ISERROR(IF(Table326[[#This Row],[type]]="subattribute", VLOOKUP(Table326[[#This Row],[Template]]&amp;Table326[[#This Row],[parent_attribute]],_xlfn._xlws.FILTER(Table326[[#All],[concat]], Table326[[#All],[type]]="attribute"),1, FALSE), TRUE)), FALSE, TRUE)</f>
        <v>1</v>
      </c>
    </row>
    <row r="979" spans="1:25" ht="14.4" hidden="1" customHeight="1">
      <c r="A979" t="str">
        <f>Table326[[#This Row],[Template]]&amp;Table326[[#This Row],[parent_attribute]]</f>
        <v>Compressor Centrífugo BásicoVibração - Mancal LA do Eixo de Engrenagem LS (1)</v>
      </c>
      <c r="B979" t="s">
        <v>2904</v>
      </c>
      <c r="C979" s="10" t="s">
        <v>2905</v>
      </c>
      <c r="D979" t="s">
        <v>2906</v>
      </c>
      <c r="E979" t="s">
        <v>3139</v>
      </c>
      <c r="F979" s="33" t="s">
        <v>2878</v>
      </c>
      <c r="I979" s="10" t="s">
        <v>1786</v>
      </c>
      <c r="J979" s="10" t="s">
        <v>709</v>
      </c>
      <c r="K979" t="str">
        <f>VLOOKUP(Table326[[#This Row],[attribute_name EN2]],'Tradução Atributos'!$A$1:$B$67,2,0)</f>
        <v>Vibração - Mancal LA do Eixo de Engrenagem LS (1)</v>
      </c>
      <c r="L979" t="s">
        <v>2928</v>
      </c>
      <c r="M979" s="10" t="s">
        <v>2929</v>
      </c>
      <c r="N979" t="s">
        <v>1114</v>
      </c>
      <c r="O979" t="s">
        <v>1114</v>
      </c>
      <c r="P979" t="str">
        <f>_xlfn.CONCAT(Table326[[#This Row],[Equipamento]],Table326[[#This Row],[attribute_name]])</f>
        <v>FRADE-CAE-2350 (HP Compressor Trem 2)Vibração - Mancal LA do Eixo de Engrenagem LS (1)|Hi</v>
      </c>
      <c r="Q979" s="10">
        <v>97</v>
      </c>
      <c r="R979" s="10" t="s">
        <v>840</v>
      </c>
      <c r="S979">
        <v>1</v>
      </c>
      <c r="T979" s="33" t="s">
        <v>736</v>
      </c>
      <c r="U979" s="10"/>
      <c r="V979" t="str">
        <f t="shared" si="15"/>
        <v>subattribute</v>
      </c>
      <c r="W979" t="str">
        <f>TRIM(INDEX(_xlfn.TEXTSPLIT(Table326[[#This Row],[attribute_name PT (rascunho)]],"|"), 1,1))</f>
        <v>Vibração - Mancal LA do Eixo de Engrenagem LS (1)</v>
      </c>
      <c r="X979" t="str">
        <f>IFERROR(TRIM(INDEX(_xlfn.TEXTSPLIT(Table326[[#This Row],[attribute_name]],"|"), 1,2)), "")</f>
        <v>Hi</v>
      </c>
      <c r="Y979" t="b" cm="1">
        <f t="array" ref="Y979">IF(ISERROR(IF(Table326[[#This Row],[type]]="subattribute", VLOOKUP(Table326[[#This Row],[Template]]&amp;Table326[[#This Row],[parent_attribute]],_xlfn._xlws.FILTER(Table326[[#All],[concat]], Table326[[#All],[type]]="attribute"),1, FALSE), TRUE)), FALSE, TRUE)</f>
        <v>1</v>
      </c>
    </row>
    <row r="980" spans="1:25" ht="14.4" hidden="1" customHeight="1">
      <c r="A980" t="str">
        <f>Table326[[#This Row],[Template]]&amp;Table326[[#This Row],[parent_attribute]]</f>
        <v>Compressor Centrífugo BásicoVibração - Mancal LA do Eixo de Engrenagem LS (1)</v>
      </c>
      <c r="B980" t="s">
        <v>2904</v>
      </c>
      <c r="C980" s="10" t="s">
        <v>2905</v>
      </c>
      <c r="D980" t="s">
        <v>2906</v>
      </c>
      <c r="E980" t="s">
        <v>3139</v>
      </c>
      <c r="F980" s="33" t="s">
        <v>2878</v>
      </c>
      <c r="I980" s="10" t="s">
        <v>1787</v>
      </c>
      <c r="J980" s="10" t="s">
        <v>709</v>
      </c>
      <c r="K980" t="str">
        <f>VLOOKUP(Table326[[#This Row],[attribute_name EN2]],'Tradução Atributos'!$A$1:$B$67,2,0)</f>
        <v>Vibração - Mancal LA do Eixo de Engrenagem LS (1)</v>
      </c>
      <c r="L980" t="s">
        <v>2928</v>
      </c>
      <c r="M980" s="10" t="s">
        <v>2930</v>
      </c>
      <c r="N980" t="s">
        <v>1116</v>
      </c>
      <c r="O980" t="s">
        <v>1116</v>
      </c>
      <c r="P980" t="str">
        <f>_xlfn.CONCAT(Table326[[#This Row],[Equipamento]],Table326[[#This Row],[attribute_name]])</f>
        <v>FRADE-CAE-2350 (HP Compressor Trem 2)Vibração - Mancal LA do Eixo de Engrenagem LS (1)|HiHi</v>
      </c>
      <c r="Q980" s="10">
        <v>142</v>
      </c>
      <c r="R980" s="10" t="s">
        <v>840</v>
      </c>
      <c r="S980">
        <v>1</v>
      </c>
      <c r="T980" s="33" t="s">
        <v>736</v>
      </c>
      <c r="U980" s="10"/>
      <c r="V980" t="str">
        <f t="shared" si="15"/>
        <v>subattribute</v>
      </c>
      <c r="W980" t="str">
        <f>TRIM(INDEX(_xlfn.TEXTSPLIT(Table326[[#This Row],[attribute_name PT (rascunho)]],"|"), 1,1))</f>
        <v>Vibração - Mancal LA do Eixo de Engrenagem LS (1)</v>
      </c>
      <c r="X980" t="str">
        <f>IFERROR(TRIM(INDEX(_xlfn.TEXTSPLIT(Table326[[#This Row],[attribute_name]],"|"), 1,2)), "")</f>
        <v>HiHi</v>
      </c>
      <c r="Y980" t="b" cm="1">
        <f t="array" ref="Y980">IF(ISERROR(IF(Table326[[#This Row],[type]]="subattribute", VLOOKUP(Table326[[#This Row],[Template]]&amp;Table326[[#This Row],[parent_attribute]],_xlfn._xlws.FILTER(Table326[[#All],[concat]], Table326[[#All],[type]]="attribute"),1, FALSE), TRUE)), FALSE, TRUE)</f>
        <v>1</v>
      </c>
    </row>
    <row r="981" spans="1:25" ht="14.4" hidden="1" customHeight="1">
      <c r="A981" t="str">
        <f>Table326[[#This Row],[Template]]&amp;Table326[[#This Row],[parent_attribute]]</f>
        <v>Compressor Centrífugo BásicoVibração - Mancal LA do Eixo de Engrenagem LS (1)</v>
      </c>
      <c r="B981" t="s">
        <v>2904</v>
      </c>
      <c r="C981" s="10" t="s">
        <v>2905</v>
      </c>
      <c r="D981" t="s">
        <v>2906</v>
      </c>
      <c r="E981" t="s">
        <v>3139</v>
      </c>
      <c r="F981" s="33" t="s">
        <v>2878</v>
      </c>
      <c r="I981" s="10" t="s">
        <v>1788</v>
      </c>
      <c r="J981" s="10" t="s">
        <v>709</v>
      </c>
      <c r="K981" t="str">
        <f>VLOOKUP(Table326[[#This Row],[attribute_name EN2]],'Tradução Atributos'!$A$1:$B$67,2,0)</f>
        <v>Vibração - Mancal LA do Eixo de Engrenagem LS (1)</v>
      </c>
      <c r="L981" t="s">
        <v>2928</v>
      </c>
      <c r="M981" s="10" t="s">
        <v>2934</v>
      </c>
      <c r="N981" t="s">
        <v>1118</v>
      </c>
      <c r="O981" t="s">
        <v>3136</v>
      </c>
      <c r="P981" t="str">
        <f>_xlfn.CONCAT(Table326[[#This Row],[Equipamento]],Table326[[#This Row],[attribute_name]])</f>
        <v>FRADE-CAE-2350 (HP Compressor Trem 2)Vibração - Mancal LA do Eixo de Engrenagem LS (1)|Pre-alarm Hi</v>
      </c>
      <c r="Q981" s="10">
        <v>92</v>
      </c>
      <c r="R981" s="10" t="s">
        <v>840</v>
      </c>
      <c r="S981">
        <v>1</v>
      </c>
      <c r="T981" s="33" t="s">
        <v>736</v>
      </c>
      <c r="U981" s="10"/>
      <c r="V981" t="str">
        <f t="shared" si="15"/>
        <v>subattribute</v>
      </c>
      <c r="W981" t="str">
        <f>TRIM(INDEX(_xlfn.TEXTSPLIT(Table326[[#This Row],[attribute_name PT (rascunho)]],"|"), 1,1))</f>
        <v>Vibração - Mancal LA do Eixo de Engrenagem LS (1)</v>
      </c>
      <c r="X981" t="str">
        <f>IFERROR(TRIM(INDEX(_xlfn.TEXTSPLIT(Table326[[#This Row],[attribute_name]],"|"), 1,2)), "")</f>
        <v>Pre-alarm Hi</v>
      </c>
      <c r="Y981" t="b" cm="1">
        <f t="array" ref="Y981">IF(ISERROR(IF(Table326[[#This Row],[type]]="subattribute", VLOOKUP(Table326[[#This Row],[Template]]&amp;Table326[[#This Row],[parent_attribute]],_xlfn._xlws.FILTER(Table326[[#All],[concat]], Table326[[#All],[type]]="attribute"),1, FALSE), TRUE)), FALSE, TRUE)</f>
        <v>1</v>
      </c>
    </row>
    <row r="982" spans="1:25" ht="14.4" hidden="1" customHeight="1">
      <c r="A982" t="str">
        <f>Table326[[#This Row],[Template]]&amp;Table326[[#This Row],[parent_attribute]]</f>
        <v>Compressor Centrífugo BásicoVibração - Mancal LA do Eixo de Engrenagem LS (2)</v>
      </c>
      <c r="B982" t="s">
        <v>2904</v>
      </c>
      <c r="C982" s="10" t="s">
        <v>2905</v>
      </c>
      <c r="D982" t="s">
        <v>2906</v>
      </c>
      <c r="E982" t="s">
        <v>3139</v>
      </c>
      <c r="F982" s="33" t="s">
        <v>2878</v>
      </c>
      <c r="I982" s="10" t="s">
        <v>712</v>
      </c>
      <c r="J982" s="10" t="s">
        <v>712</v>
      </c>
      <c r="K982" t="str">
        <f>VLOOKUP(Table326[[#This Row],[attribute_name EN2]],'Tradução Atributos'!$A$1:$B$67,2,0)</f>
        <v>Vibração - Mancal LA do Eixo de Engrenagem LS (2)</v>
      </c>
      <c r="M982" s="10"/>
      <c r="N982" t="s">
        <v>3137</v>
      </c>
      <c r="O982" t="s">
        <v>3137</v>
      </c>
      <c r="P982" t="str">
        <f>_xlfn.CONCAT(Table326[[#This Row],[Equipamento]],Table326[[#This Row],[attribute_name]])</f>
        <v>FRADE-CAE-2350 (HP Compressor Trem 2)Vibração - Mancal LA do Eixo de Engrenagem LS (2)</v>
      </c>
      <c r="Q982" t="s">
        <v>3355</v>
      </c>
      <c r="R982" t="s">
        <v>840</v>
      </c>
      <c r="S982">
        <v>1</v>
      </c>
      <c r="T982" s="33" t="s">
        <v>474</v>
      </c>
      <c r="U982" s="10" t="s">
        <v>475</v>
      </c>
      <c r="V982" t="str">
        <f t="shared" si="15"/>
        <v>attribute</v>
      </c>
      <c r="W982" t="str">
        <f>TRIM(INDEX(_xlfn.TEXTSPLIT(Table326[[#This Row],[attribute_name PT (rascunho)]],"|"), 1,1))</f>
        <v>Vibração - Mancal LA do Eixo de Engrenagem LS (2)</v>
      </c>
      <c r="X982" t="str">
        <f>IFERROR(TRIM(INDEX(_xlfn.TEXTSPLIT(Table326[[#This Row],[attribute_name]],"|"), 1,2)), "")</f>
        <v/>
      </c>
      <c r="Y982" t="b" cm="1">
        <f t="array" ref="Y982">IF(ISERROR(IF(Table326[[#This Row],[type]]="subattribute", VLOOKUP(Table326[[#This Row],[Template]]&amp;Table326[[#This Row],[parent_attribute]],_xlfn._xlws.FILTER(Table326[[#All],[concat]], Table326[[#All],[type]]="attribute"),1, FALSE), TRUE)), FALSE, TRUE)</f>
        <v>1</v>
      </c>
    </row>
    <row r="983" spans="1:25" ht="14.4" hidden="1" customHeight="1">
      <c r="A983" t="str">
        <f>Table326[[#This Row],[Template]]&amp;Table326[[#This Row],[parent_attribute]]</f>
        <v>Compressor Centrífugo BásicoVibração - Mancal LA do Eixo de Engrenagem LS (2)</v>
      </c>
      <c r="B983" t="s">
        <v>2904</v>
      </c>
      <c r="C983" s="10" t="s">
        <v>2905</v>
      </c>
      <c r="D983" t="s">
        <v>2906</v>
      </c>
      <c r="E983" t="s">
        <v>3139</v>
      </c>
      <c r="F983" s="33" t="s">
        <v>2878</v>
      </c>
      <c r="I983" s="10" t="s">
        <v>1790</v>
      </c>
      <c r="J983" s="10" t="s">
        <v>712</v>
      </c>
      <c r="K983" t="str">
        <f>VLOOKUP(Table326[[#This Row],[attribute_name EN2]],'Tradução Atributos'!$A$1:$B$67,2,0)</f>
        <v>Vibração - Mancal LA do Eixo de Engrenagem LS (2)</v>
      </c>
      <c r="L983" t="s">
        <v>2928</v>
      </c>
      <c r="M983" s="10" t="s">
        <v>2929</v>
      </c>
      <c r="N983" t="s">
        <v>1120</v>
      </c>
      <c r="O983" t="s">
        <v>1120</v>
      </c>
      <c r="P983" t="str">
        <f>_xlfn.CONCAT(Table326[[#This Row],[Equipamento]],Table326[[#This Row],[attribute_name]])</f>
        <v>FRADE-CAE-2350 (HP Compressor Trem 2)Vibração - Mancal LA do Eixo de Engrenagem LS (2)|Hi</v>
      </c>
      <c r="Q983" s="10">
        <v>97</v>
      </c>
      <c r="R983" s="10" t="s">
        <v>840</v>
      </c>
      <c r="S983">
        <v>1</v>
      </c>
      <c r="T983" s="33" t="s">
        <v>736</v>
      </c>
      <c r="U983" s="10"/>
      <c r="V983" t="str">
        <f t="shared" si="15"/>
        <v>subattribute</v>
      </c>
      <c r="W983" t="str">
        <f>TRIM(INDEX(_xlfn.TEXTSPLIT(Table326[[#This Row],[attribute_name PT (rascunho)]],"|"), 1,1))</f>
        <v>Vibração - Mancal LA do Eixo de Engrenagem LS (2)</v>
      </c>
      <c r="X983" t="str">
        <f>IFERROR(TRIM(INDEX(_xlfn.TEXTSPLIT(Table326[[#This Row],[attribute_name]],"|"), 1,2)), "")</f>
        <v>Hi</v>
      </c>
      <c r="Y983" t="b" cm="1">
        <f t="array" ref="Y983">IF(ISERROR(IF(Table326[[#This Row],[type]]="subattribute", VLOOKUP(Table326[[#This Row],[Template]]&amp;Table326[[#This Row],[parent_attribute]],_xlfn._xlws.FILTER(Table326[[#All],[concat]], Table326[[#All],[type]]="attribute"),1, FALSE), TRUE)), FALSE, TRUE)</f>
        <v>1</v>
      </c>
    </row>
    <row r="984" spans="1:25" ht="14.4" hidden="1" customHeight="1">
      <c r="A984" t="str">
        <f>Table326[[#This Row],[Template]]&amp;Table326[[#This Row],[parent_attribute]]</f>
        <v>Compressor Centrífugo BásicoVibração - Mancal LA do Eixo de Engrenagem LS (2)</v>
      </c>
      <c r="B984" t="s">
        <v>2904</v>
      </c>
      <c r="C984" s="10" t="s">
        <v>2905</v>
      </c>
      <c r="D984" t="s">
        <v>2906</v>
      </c>
      <c r="E984" t="s">
        <v>3139</v>
      </c>
      <c r="F984" s="33" t="s">
        <v>2878</v>
      </c>
      <c r="I984" s="10" t="s">
        <v>1791</v>
      </c>
      <c r="J984" s="10" t="s">
        <v>712</v>
      </c>
      <c r="K984" t="str">
        <f>VLOOKUP(Table326[[#This Row],[attribute_name EN2]],'Tradução Atributos'!$A$1:$B$67,2,0)</f>
        <v>Vibração - Mancal LA do Eixo de Engrenagem LS (2)</v>
      </c>
      <c r="L984" t="s">
        <v>2928</v>
      </c>
      <c r="M984" s="10" t="s">
        <v>2930</v>
      </c>
      <c r="N984" t="s">
        <v>1122</v>
      </c>
      <c r="O984" t="s">
        <v>1122</v>
      </c>
      <c r="P984" t="str">
        <f>_xlfn.CONCAT(Table326[[#This Row],[Equipamento]],Table326[[#This Row],[attribute_name]])</f>
        <v>FRADE-CAE-2350 (HP Compressor Trem 2)Vibração - Mancal LA do Eixo de Engrenagem LS (2)|HiHi</v>
      </c>
      <c r="Q984" s="10">
        <v>142</v>
      </c>
      <c r="R984" s="10" t="s">
        <v>840</v>
      </c>
      <c r="S984">
        <v>1</v>
      </c>
      <c r="T984" s="33" t="s">
        <v>736</v>
      </c>
      <c r="U984" s="10"/>
      <c r="V984" t="str">
        <f t="shared" si="15"/>
        <v>subattribute</v>
      </c>
      <c r="W984" t="str">
        <f>TRIM(INDEX(_xlfn.TEXTSPLIT(Table326[[#This Row],[attribute_name PT (rascunho)]],"|"), 1,1))</f>
        <v>Vibração - Mancal LA do Eixo de Engrenagem LS (2)</v>
      </c>
      <c r="X984" t="str">
        <f>IFERROR(TRIM(INDEX(_xlfn.TEXTSPLIT(Table326[[#This Row],[attribute_name]],"|"), 1,2)), "")</f>
        <v>HiHi</v>
      </c>
      <c r="Y984" t="b" cm="1">
        <f t="array" ref="Y984">IF(ISERROR(IF(Table326[[#This Row],[type]]="subattribute", VLOOKUP(Table326[[#This Row],[Template]]&amp;Table326[[#This Row],[parent_attribute]],_xlfn._xlws.FILTER(Table326[[#All],[concat]], Table326[[#All],[type]]="attribute"),1, FALSE), TRUE)), FALSE, TRUE)</f>
        <v>1</v>
      </c>
    </row>
    <row r="985" spans="1:25" ht="14.4" hidden="1" customHeight="1">
      <c r="A985" t="str">
        <f>Table326[[#This Row],[Template]]&amp;Table326[[#This Row],[parent_attribute]]</f>
        <v>Compressor Centrífugo BásicoVibração - Mancal LA do Eixo de Engrenagem LS (2)</v>
      </c>
      <c r="B985" t="s">
        <v>2904</v>
      </c>
      <c r="C985" s="10" t="s">
        <v>2905</v>
      </c>
      <c r="D985" t="s">
        <v>2906</v>
      </c>
      <c r="E985" t="s">
        <v>3139</v>
      </c>
      <c r="F985" s="33" t="s">
        <v>2878</v>
      </c>
      <c r="I985" s="10" t="s">
        <v>1792</v>
      </c>
      <c r="J985" s="10" t="s">
        <v>712</v>
      </c>
      <c r="K985" t="str">
        <f>VLOOKUP(Table326[[#This Row],[attribute_name EN2]],'Tradução Atributos'!$A$1:$B$67,2,0)</f>
        <v>Vibração - Mancal LA do Eixo de Engrenagem LS (2)</v>
      </c>
      <c r="L985" t="s">
        <v>2928</v>
      </c>
      <c r="M985" s="10" t="s">
        <v>2934</v>
      </c>
      <c r="N985" t="s">
        <v>1124</v>
      </c>
      <c r="O985" t="s">
        <v>3138</v>
      </c>
      <c r="P985" t="str">
        <f>_xlfn.CONCAT(Table326[[#This Row],[Equipamento]],Table326[[#This Row],[attribute_name]])</f>
        <v>FRADE-CAE-2350 (HP Compressor Trem 2)Vibração - Mancal LA do Eixo de Engrenagem LS (2)|Pre-alarm Hi</v>
      </c>
      <c r="Q985" s="10">
        <v>92</v>
      </c>
      <c r="R985" s="10" t="s">
        <v>840</v>
      </c>
      <c r="S985">
        <v>1</v>
      </c>
      <c r="T985" s="33" t="s">
        <v>736</v>
      </c>
      <c r="U985" s="10"/>
      <c r="V985" t="str">
        <f t="shared" si="15"/>
        <v>subattribute</v>
      </c>
      <c r="W985" t="str">
        <f>TRIM(INDEX(_xlfn.TEXTSPLIT(Table326[[#This Row],[attribute_name PT (rascunho)]],"|"), 1,1))</f>
        <v>Vibração - Mancal LA do Eixo de Engrenagem LS (2)</v>
      </c>
      <c r="X985" t="str">
        <f>IFERROR(TRIM(INDEX(_xlfn.TEXTSPLIT(Table326[[#This Row],[attribute_name]],"|"), 1,2)), "")</f>
        <v>Pre-alarm Hi</v>
      </c>
      <c r="Y985" t="b" cm="1">
        <f t="array" ref="Y985">IF(ISERROR(IF(Table326[[#This Row],[type]]="subattribute", VLOOKUP(Table326[[#This Row],[Template]]&amp;Table326[[#This Row],[parent_attribute]],_xlfn._xlws.FILTER(Table326[[#All],[concat]], Table326[[#All],[type]]="attribute"),1, FALSE), TRUE)), FALSE, TRUE)</f>
        <v>1</v>
      </c>
    </row>
    <row r="986" spans="1:25" ht="14.4" hidden="1" customHeight="1">
      <c r="A986" t="str">
        <f>Table326[[#This Row],[Template]]&amp;Table326[[#This Row],[parent_attribute]]</f>
        <v>Motor High VoltageCorrente</v>
      </c>
      <c r="B986" t="s">
        <v>2904</v>
      </c>
      <c r="C986" s="10" t="s">
        <v>3356</v>
      </c>
      <c r="D986" t="s">
        <v>2906</v>
      </c>
      <c r="E986" t="s">
        <v>2907</v>
      </c>
      <c r="F986" s="32" t="s">
        <v>2874</v>
      </c>
      <c r="I986" t="s">
        <v>443</v>
      </c>
      <c r="J986" t="s">
        <v>443</v>
      </c>
      <c r="K986" t="str">
        <f>VLOOKUP(Table326[[#This Row],[attribute_name EN2]],'Tradução Atributos'!$A$1:$B$67,2,0)</f>
        <v>Corrente</v>
      </c>
      <c r="N986" t="s">
        <v>444</v>
      </c>
      <c r="O986" t="s">
        <v>444</v>
      </c>
      <c r="P986" t="str">
        <f>_xlfn.CONCAT(Table326[[#This Row],[Equipamento]],Table326[[#This Row],[attribute_name]])</f>
        <v>FRADE-CM-1340 (LP/IP Motor Trem 1)Corrente</v>
      </c>
      <c r="Q986" s="10" t="s">
        <v>1211</v>
      </c>
      <c r="R986" s="193" t="s">
        <v>445</v>
      </c>
      <c r="S986">
        <v>1</v>
      </c>
      <c r="T986" s="33" t="s">
        <v>446</v>
      </c>
      <c r="U986" s="10" t="s">
        <v>447</v>
      </c>
      <c r="V986" t="str">
        <f t="shared" si="15"/>
        <v>attribute</v>
      </c>
      <c r="W986" t="str">
        <f>TRIM(INDEX(_xlfn.TEXTSPLIT(Table326[[#This Row],[attribute_name PT (rascunho)]],"|"), 1,1))</f>
        <v>Corrente</v>
      </c>
      <c r="X986" t="str">
        <f>IFERROR(TRIM(INDEX(_xlfn.TEXTSPLIT(Table326[[#This Row],[attribute_name]],"|"), 1,2)), "")</f>
        <v/>
      </c>
      <c r="Y986" t="b" cm="1">
        <f t="array" ref="Y986">IF(ISERROR(IF(Table326[[#This Row],[type]]="subattribute", VLOOKUP(Table326[[#This Row],[Template]]&amp;Table326[[#This Row],[parent_attribute]],_xlfn._xlws.FILTER(Table326[[#All],[concat]], Table326[[#All],[type]]="attribute"),1, FALSE), TRUE)), FALSE, TRUE)</f>
        <v>1</v>
      </c>
    </row>
    <row r="987" spans="1:25" ht="14.4" hidden="1" customHeight="1">
      <c r="A987" t="str">
        <f>Table326[[#This Row],[Template]]&amp;Table326[[#This Row],[parent_attribute]]</f>
        <v>Motor High VoltageTemperatura - Ar Frio do Estator (1)</v>
      </c>
      <c r="B987" t="s">
        <v>2904</v>
      </c>
      <c r="C987" s="10" t="s">
        <v>3356</v>
      </c>
      <c r="D987" t="s">
        <v>2906</v>
      </c>
      <c r="E987" t="s">
        <v>2907</v>
      </c>
      <c r="F987" s="32" t="s">
        <v>2874</v>
      </c>
      <c r="I987" t="s">
        <v>1010</v>
      </c>
      <c r="J987" t="s">
        <v>1010</v>
      </c>
      <c r="K987" t="str">
        <f>VLOOKUP(Table326[[#This Row],[attribute_name EN2]],'Tradução Atributos'!$A$1:$B$67,2,0)</f>
        <v>Temperatura - Ar Frio do Estator (1)</v>
      </c>
      <c r="N987" t="s">
        <v>3357</v>
      </c>
      <c r="O987" t="s">
        <v>3357</v>
      </c>
      <c r="P987" t="str">
        <f>_xlfn.CONCAT(Table326[[#This Row],[Equipamento]],Table326[[#This Row],[attribute_name]])</f>
        <v>FRADE-CM-1340 (LP/IP Motor Trem 1)Temperatura - Ar Frio do Estator (1)</v>
      </c>
      <c r="Q987" s="10" t="s">
        <v>3358</v>
      </c>
      <c r="R987" s="10" t="s">
        <v>753</v>
      </c>
      <c r="S987">
        <v>1</v>
      </c>
      <c r="T987" s="33" t="s">
        <v>446</v>
      </c>
      <c r="U987" s="10" t="s">
        <v>447</v>
      </c>
      <c r="V987" t="str">
        <f t="shared" si="15"/>
        <v>attribute</v>
      </c>
      <c r="W987" t="str">
        <f>TRIM(INDEX(_xlfn.TEXTSPLIT(Table326[[#This Row],[attribute_name PT (rascunho)]],"|"), 1,1))</f>
        <v>Temperatura - Ar Frio do Estator (1)</v>
      </c>
      <c r="X987" t="str">
        <f>IFERROR(TRIM(INDEX(_xlfn.TEXTSPLIT(Table326[[#This Row],[attribute_name]],"|"), 1,2)), "")</f>
        <v/>
      </c>
      <c r="Y987" t="b" cm="1">
        <f t="array" ref="Y987">IF(ISERROR(IF(Table326[[#This Row],[type]]="subattribute", VLOOKUP(Table326[[#This Row],[Template]]&amp;Table326[[#This Row],[parent_attribute]],_xlfn._xlws.FILTER(Table326[[#All],[concat]], Table326[[#All],[type]]="attribute"),1, FALSE), TRUE)), FALSE, TRUE)</f>
        <v>1</v>
      </c>
    </row>
    <row r="988" spans="1:25" ht="14.4" hidden="1" customHeight="1">
      <c r="A988" t="str">
        <f>Table326[[#This Row],[Template]]&amp;Table326[[#This Row],[parent_attribute]]</f>
        <v>Motor High VoltageTemperatura - Ar Frio do Estator (1)</v>
      </c>
      <c r="B988" t="s">
        <v>2904</v>
      </c>
      <c r="C988" s="10" t="s">
        <v>3356</v>
      </c>
      <c r="D988" t="s">
        <v>2906</v>
      </c>
      <c r="E988" t="s">
        <v>2907</v>
      </c>
      <c r="F988" s="32" t="s">
        <v>2874</v>
      </c>
      <c r="I988" t="s">
        <v>1014</v>
      </c>
      <c r="J988" t="s">
        <v>1010</v>
      </c>
      <c r="K988" t="str">
        <f>VLOOKUP(Table326[[#This Row],[attribute_name EN2]],'Tradução Atributos'!$A$1:$B$67,2,0)</f>
        <v>Temperatura - Ar Frio do Estator (1)</v>
      </c>
      <c r="L988" t="s">
        <v>2928</v>
      </c>
      <c r="M988" t="s">
        <v>2929</v>
      </c>
      <c r="N988" t="s">
        <v>777</v>
      </c>
      <c r="O988" t="s">
        <v>777</v>
      </c>
      <c r="P988" t="str">
        <f>_xlfn.CONCAT(Table326[[#This Row],[Equipamento]],Table326[[#This Row],[attribute_name]])</f>
        <v>FRADE-CM-1340 (LP/IP Motor Trem 1)Temperatura - Ar Frio do Estator (1)|Hi</v>
      </c>
      <c r="Q988" s="33">
        <v>55</v>
      </c>
      <c r="R988" s="83" t="s">
        <v>753</v>
      </c>
      <c r="S988">
        <v>1</v>
      </c>
      <c r="T988" s="52" t="s">
        <v>736</v>
      </c>
      <c r="U988" s="83"/>
      <c r="V988" t="str">
        <f t="shared" si="15"/>
        <v>subattribute</v>
      </c>
      <c r="W988" t="str">
        <f>TRIM(INDEX(_xlfn.TEXTSPLIT(Table326[[#This Row],[attribute_name PT (rascunho)]],"|"), 1,1))</f>
        <v>Temperatura - Ar Frio do Estator (1)</v>
      </c>
      <c r="X988" t="str">
        <f>IFERROR(TRIM(INDEX(_xlfn.TEXTSPLIT(Table326[[#This Row],[attribute_name]],"|"), 1,2)), "")</f>
        <v>Hi</v>
      </c>
      <c r="Y988" t="b" cm="1">
        <f t="array" ref="Y988">IF(ISERROR(IF(Table326[[#This Row],[type]]="subattribute", VLOOKUP(Table326[[#This Row],[Template]]&amp;Table326[[#This Row],[parent_attribute]],_xlfn._xlws.FILTER(Table326[[#All],[concat]], Table326[[#All],[type]]="attribute"),1, FALSE), TRUE)), FALSE, TRUE)</f>
        <v>1</v>
      </c>
    </row>
    <row r="989" spans="1:25" ht="14.4" hidden="1" customHeight="1">
      <c r="A989" t="str">
        <f>Table326[[#This Row],[Template]]&amp;Table326[[#This Row],[parent_attribute]]</f>
        <v>Motor High VoltageTemperatura - Ar Frio do Estator (1)</v>
      </c>
      <c r="B989" t="s">
        <v>2904</v>
      </c>
      <c r="C989" s="10" t="s">
        <v>3356</v>
      </c>
      <c r="D989" t="s">
        <v>2906</v>
      </c>
      <c r="E989" t="s">
        <v>2907</v>
      </c>
      <c r="F989" s="32" t="s">
        <v>2874</v>
      </c>
      <c r="I989" t="s">
        <v>1016</v>
      </c>
      <c r="J989" t="s">
        <v>1010</v>
      </c>
      <c r="K989" t="str">
        <f>VLOOKUP(Table326[[#This Row],[attribute_name EN2]],'Tradução Atributos'!$A$1:$B$67,2,0)</f>
        <v>Temperatura - Ar Frio do Estator (1)</v>
      </c>
      <c r="L989" t="s">
        <v>2928</v>
      </c>
      <c r="M989" t="s">
        <v>2930</v>
      </c>
      <c r="N989" t="s">
        <v>779</v>
      </c>
      <c r="O989" t="s">
        <v>779</v>
      </c>
      <c r="P989" t="str">
        <f>_xlfn.CONCAT(Table326[[#This Row],[Equipamento]],Table326[[#This Row],[attribute_name]])</f>
        <v>FRADE-CM-1340 (LP/IP Motor Trem 1)Temperatura - Ar Frio do Estator (1)|HiHi</v>
      </c>
      <c r="Q989" s="10">
        <v>60</v>
      </c>
      <c r="R989" s="10" t="s">
        <v>753</v>
      </c>
      <c r="S989">
        <v>1</v>
      </c>
      <c r="T989" s="33" t="s">
        <v>736</v>
      </c>
      <c r="U989" s="10"/>
      <c r="V989" t="str">
        <f t="shared" si="15"/>
        <v>subattribute</v>
      </c>
      <c r="W989" t="str">
        <f>TRIM(INDEX(_xlfn.TEXTSPLIT(Table326[[#This Row],[attribute_name PT (rascunho)]],"|"), 1,1))</f>
        <v>Temperatura - Ar Frio do Estator (1)</v>
      </c>
      <c r="X989" t="str">
        <f>IFERROR(TRIM(INDEX(_xlfn.TEXTSPLIT(Table326[[#This Row],[attribute_name]],"|"), 1,2)), "")</f>
        <v>HiHi</v>
      </c>
      <c r="Y989" t="b" cm="1">
        <f t="array" ref="Y989">IF(ISERROR(IF(Table326[[#This Row],[type]]="subattribute", VLOOKUP(Table326[[#This Row],[Template]]&amp;Table326[[#This Row],[parent_attribute]],_xlfn._xlws.FILTER(Table326[[#All],[concat]], Table326[[#All],[type]]="attribute"),1, FALSE), TRUE)), FALSE, TRUE)</f>
        <v>1</v>
      </c>
    </row>
    <row r="990" spans="1:25" ht="14.4" hidden="1" customHeight="1">
      <c r="A990" t="str">
        <f>Table326[[#This Row],[Template]]&amp;Table326[[#This Row],[parent_attribute]]</f>
        <v>Motor High VoltageTemperatura - Ar Frio do Estator (1)</v>
      </c>
      <c r="B990" t="s">
        <v>2904</v>
      </c>
      <c r="C990" s="10" t="s">
        <v>3356</v>
      </c>
      <c r="D990" t="s">
        <v>2906</v>
      </c>
      <c r="E990" t="s">
        <v>2907</v>
      </c>
      <c r="F990" s="32" t="s">
        <v>2874</v>
      </c>
      <c r="I990" t="s">
        <v>1018</v>
      </c>
      <c r="J990" t="s">
        <v>1010</v>
      </c>
      <c r="K990" t="str">
        <f>VLOOKUP(Table326[[#This Row],[attribute_name EN2]],'Tradução Atributos'!$A$1:$B$67,2,0)</f>
        <v>Temperatura - Ar Frio do Estator (1)</v>
      </c>
      <c r="L990" t="s">
        <v>2928</v>
      </c>
      <c r="M990" t="s">
        <v>2934</v>
      </c>
      <c r="N990" t="s">
        <v>781</v>
      </c>
      <c r="O990" t="s">
        <v>3359</v>
      </c>
      <c r="P990" t="str">
        <f>_xlfn.CONCAT(Table326[[#This Row],[Equipamento]],Table326[[#This Row],[attribute_name]])</f>
        <v>FRADE-CM-1340 (LP/IP Motor Trem 1)Temperatura - Ar Frio do Estator (1)|Pre-alarm Hi</v>
      </c>
      <c r="Q990" s="33">
        <v>50</v>
      </c>
      <c r="R990" s="83" t="s">
        <v>753</v>
      </c>
      <c r="S990">
        <v>1</v>
      </c>
      <c r="T990" s="52" t="s">
        <v>736</v>
      </c>
      <c r="U990" s="83"/>
      <c r="V990" t="str">
        <f t="shared" si="15"/>
        <v>subattribute</v>
      </c>
      <c r="W990" t="str">
        <f>TRIM(INDEX(_xlfn.TEXTSPLIT(Table326[[#This Row],[attribute_name PT (rascunho)]],"|"), 1,1))</f>
        <v>Temperatura - Ar Frio do Estator (1)</v>
      </c>
      <c r="X990" t="str">
        <f>IFERROR(TRIM(INDEX(_xlfn.TEXTSPLIT(Table326[[#This Row],[attribute_name]],"|"), 1,2)), "")</f>
        <v>Pre-alarm Hi</v>
      </c>
      <c r="Y990" t="b" cm="1">
        <f t="array" ref="Y990">IF(ISERROR(IF(Table326[[#This Row],[type]]="subattribute", VLOOKUP(Table326[[#This Row],[Template]]&amp;Table326[[#This Row],[parent_attribute]],_xlfn._xlws.FILTER(Table326[[#All],[concat]], Table326[[#All],[type]]="attribute"),1, FALSE), TRUE)), FALSE, TRUE)</f>
        <v>1</v>
      </c>
    </row>
    <row r="991" spans="1:25" ht="14.4" hidden="1" customHeight="1">
      <c r="A991" t="str">
        <f>Table326[[#This Row],[Template]]&amp;Table326[[#This Row],[parent_attribute]]</f>
        <v>Motor High VoltageTemperatura - Ar Quente do Estator</v>
      </c>
      <c r="B991" t="s">
        <v>2904</v>
      </c>
      <c r="C991" s="10" t="s">
        <v>3356</v>
      </c>
      <c r="D991" t="s">
        <v>2906</v>
      </c>
      <c r="E991" t="s">
        <v>2907</v>
      </c>
      <c r="F991" s="32" t="s">
        <v>2874</v>
      </c>
      <c r="I991" t="s">
        <v>1028</v>
      </c>
      <c r="J991" t="s">
        <v>1028</v>
      </c>
      <c r="K991" t="str">
        <f>VLOOKUP(Table326[[#This Row],[attribute_name EN2]],'Tradução Atributos'!$A$1:$B$67,2,0)</f>
        <v>Temperatura - Ar Quente do Estator</v>
      </c>
      <c r="N991" t="s">
        <v>3360</v>
      </c>
      <c r="O991" t="s">
        <v>3360</v>
      </c>
      <c r="P991" t="str">
        <f>_xlfn.CONCAT(Table326[[#This Row],[Equipamento]],Table326[[#This Row],[attribute_name]])</f>
        <v>FRADE-CM-1340 (LP/IP Motor Trem 1)Temperatura - Ar Quente do Estator</v>
      </c>
      <c r="Q991" s="10" t="s">
        <v>3361</v>
      </c>
      <c r="R991" s="10" t="s">
        <v>753</v>
      </c>
      <c r="S991">
        <v>1</v>
      </c>
      <c r="T991" s="33" t="s">
        <v>446</v>
      </c>
      <c r="U991" s="10" t="s">
        <v>447</v>
      </c>
      <c r="V991" t="str">
        <f t="shared" si="15"/>
        <v>attribute</v>
      </c>
      <c r="W991" t="str">
        <f>TRIM(INDEX(_xlfn.TEXTSPLIT(Table326[[#This Row],[attribute_name PT (rascunho)]],"|"), 1,1))</f>
        <v>Temperatura - Ar Quente do Estator</v>
      </c>
      <c r="X991" t="str">
        <f>IFERROR(TRIM(INDEX(_xlfn.TEXTSPLIT(Table326[[#This Row],[attribute_name]],"|"), 1,2)), "")</f>
        <v/>
      </c>
      <c r="Y991" t="b" cm="1">
        <f t="array" ref="Y991">IF(ISERROR(IF(Table326[[#This Row],[type]]="subattribute", VLOOKUP(Table326[[#This Row],[Template]]&amp;Table326[[#This Row],[parent_attribute]],_xlfn._xlws.FILTER(Table326[[#All],[concat]], Table326[[#All],[type]]="attribute"),1, FALSE), TRUE)), FALSE, TRUE)</f>
        <v>1</v>
      </c>
    </row>
    <row r="992" spans="1:25" ht="14.4" hidden="1" customHeight="1">
      <c r="A992" t="str">
        <f>Table326[[#This Row],[Template]]&amp;Table326[[#This Row],[parent_attribute]]</f>
        <v>Motor High VoltageTemperatura - Ar Quente do Estator</v>
      </c>
      <c r="B992" t="s">
        <v>2904</v>
      </c>
      <c r="C992" s="10" t="s">
        <v>3356</v>
      </c>
      <c r="D992" t="s">
        <v>2906</v>
      </c>
      <c r="E992" t="s">
        <v>2907</v>
      </c>
      <c r="F992" s="32" t="s">
        <v>2874</v>
      </c>
      <c r="I992" t="s">
        <v>1032</v>
      </c>
      <c r="J992" t="s">
        <v>1028</v>
      </c>
      <c r="K992" t="str">
        <f>VLOOKUP(Table326[[#This Row],[attribute_name EN2]],'Tradução Atributos'!$A$1:$B$67,2,0)</f>
        <v>Temperatura - Ar Quente do Estator</v>
      </c>
      <c r="L992" t="s">
        <v>2928</v>
      </c>
      <c r="M992" t="s">
        <v>2929</v>
      </c>
      <c r="N992" t="s">
        <v>783</v>
      </c>
      <c r="O992" t="s">
        <v>783</v>
      </c>
      <c r="P992" t="str">
        <f>_xlfn.CONCAT(Table326[[#This Row],[Equipamento]],Table326[[#This Row],[attribute_name]])</f>
        <v>FRADE-CM-1340 (LP/IP Motor Trem 1)Temperatura - Ar Quente do Estator|Hi</v>
      </c>
      <c r="Q992" s="10">
        <v>105</v>
      </c>
      <c r="R992" s="83" t="s">
        <v>753</v>
      </c>
      <c r="S992">
        <v>1</v>
      </c>
      <c r="T992" s="52" t="s">
        <v>736</v>
      </c>
      <c r="U992" s="83"/>
      <c r="V992" t="str">
        <f t="shared" si="15"/>
        <v>subattribute</v>
      </c>
      <c r="W992" t="str">
        <f>TRIM(INDEX(_xlfn.TEXTSPLIT(Table326[[#This Row],[attribute_name PT (rascunho)]],"|"), 1,1))</f>
        <v>Temperatura - Ar Quente do Estator</v>
      </c>
      <c r="X992" t="str">
        <f>IFERROR(TRIM(INDEX(_xlfn.TEXTSPLIT(Table326[[#This Row],[attribute_name]],"|"), 1,2)), "")</f>
        <v>Hi</v>
      </c>
      <c r="Y992" t="b" cm="1">
        <f t="array" ref="Y992">IF(ISERROR(IF(Table326[[#This Row],[type]]="subattribute", VLOOKUP(Table326[[#This Row],[Template]]&amp;Table326[[#This Row],[parent_attribute]],_xlfn._xlws.FILTER(Table326[[#All],[concat]], Table326[[#All],[type]]="attribute"),1, FALSE), TRUE)), FALSE, TRUE)</f>
        <v>1</v>
      </c>
    </row>
    <row r="993" spans="1:25" ht="14.4" hidden="1" customHeight="1">
      <c r="A993" t="str">
        <f>Table326[[#This Row],[Template]]&amp;Table326[[#This Row],[parent_attribute]]</f>
        <v>Motor High VoltageTemperatura - Ar Quente do Estator</v>
      </c>
      <c r="B993" t="s">
        <v>2904</v>
      </c>
      <c r="C993" s="10" t="s">
        <v>3356</v>
      </c>
      <c r="D993" t="s">
        <v>2906</v>
      </c>
      <c r="E993" t="s">
        <v>2907</v>
      </c>
      <c r="F993" s="32" t="s">
        <v>2874</v>
      </c>
      <c r="I993" t="s">
        <v>1034</v>
      </c>
      <c r="J993" t="s">
        <v>1028</v>
      </c>
      <c r="K993" t="str">
        <f>VLOOKUP(Table326[[#This Row],[attribute_name EN2]],'Tradução Atributos'!$A$1:$B$67,2,0)</f>
        <v>Temperatura - Ar Quente do Estator</v>
      </c>
      <c r="L993" t="s">
        <v>2928</v>
      </c>
      <c r="M993" t="s">
        <v>2930</v>
      </c>
      <c r="N993" t="s">
        <v>785</v>
      </c>
      <c r="O993" t="s">
        <v>785</v>
      </c>
      <c r="P993" t="str">
        <f>_xlfn.CONCAT(Table326[[#This Row],[Equipamento]],Table326[[#This Row],[attribute_name]])</f>
        <v>FRADE-CM-1340 (LP/IP Motor Trem 1)Temperatura - Ar Quente do Estator|HiHi</v>
      </c>
      <c r="Q993" s="33">
        <v>110</v>
      </c>
      <c r="R993" s="10" t="s">
        <v>753</v>
      </c>
      <c r="S993">
        <v>1</v>
      </c>
      <c r="T993" s="33" t="s">
        <v>736</v>
      </c>
      <c r="U993" s="10"/>
      <c r="V993" t="str">
        <f t="shared" si="15"/>
        <v>subattribute</v>
      </c>
      <c r="W993" t="str">
        <f>TRIM(INDEX(_xlfn.TEXTSPLIT(Table326[[#This Row],[attribute_name PT (rascunho)]],"|"), 1,1))</f>
        <v>Temperatura - Ar Quente do Estator</v>
      </c>
      <c r="X993" t="str">
        <f>IFERROR(TRIM(INDEX(_xlfn.TEXTSPLIT(Table326[[#This Row],[attribute_name]],"|"), 1,2)), "")</f>
        <v>HiHi</v>
      </c>
      <c r="Y993" t="b" cm="1">
        <f t="array" ref="Y993">IF(ISERROR(IF(Table326[[#This Row],[type]]="subattribute", VLOOKUP(Table326[[#This Row],[Template]]&amp;Table326[[#This Row],[parent_attribute]],_xlfn._xlws.FILTER(Table326[[#All],[concat]], Table326[[#All],[type]]="attribute"),1, FALSE), TRUE)), FALSE, TRUE)</f>
        <v>1</v>
      </c>
    </row>
    <row r="994" spans="1:25" ht="14.4" hidden="1" customHeight="1">
      <c r="A994" t="str">
        <f>Table326[[#This Row],[Template]]&amp;Table326[[#This Row],[parent_attribute]]</f>
        <v>Motor High VoltageTemperatura - Ar Quente do Estator</v>
      </c>
      <c r="B994" t="s">
        <v>2904</v>
      </c>
      <c r="C994" s="10" t="s">
        <v>3356</v>
      </c>
      <c r="D994" t="s">
        <v>2906</v>
      </c>
      <c r="E994" t="s">
        <v>2907</v>
      </c>
      <c r="F994" s="32" t="s">
        <v>2874</v>
      </c>
      <c r="I994" t="s">
        <v>1036</v>
      </c>
      <c r="J994" t="s">
        <v>1028</v>
      </c>
      <c r="K994" t="str">
        <f>VLOOKUP(Table326[[#This Row],[attribute_name EN2]],'Tradução Atributos'!$A$1:$B$67,2,0)</f>
        <v>Temperatura - Ar Quente do Estator</v>
      </c>
      <c r="L994" t="s">
        <v>2928</v>
      </c>
      <c r="M994" t="s">
        <v>2934</v>
      </c>
      <c r="N994" t="s">
        <v>787</v>
      </c>
      <c r="O994" t="s">
        <v>3362</v>
      </c>
      <c r="P994" t="str">
        <f>_xlfn.CONCAT(Table326[[#This Row],[Equipamento]],Table326[[#This Row],[attribute_name]])</f>
        <v>FRADE-CM-1340 (LP/IP Motor Trem 1)Temperatura - Ar Quente do Estator|Pre-alarm Hi</v>
      </c>
      <c r="Q994" s="10">
        <v>95</v>
      </c>
      <c r="R994" s="83" t="s">
        <v>753</v>
      </c>
      <c r="S994">
        <v>1</v>
      </c>
      <c r="T994" s="52" t="s">
        <v>736</v>
      </c>
      <c r="U994" s="83"/>
      <c r="V994" t="str">
        <f t="shared" si="15"/>
        <v>subattribute</v>
      </c>
      <c r="W994" t="str">
        <f>TRIM(INDEX(_xlfn.TEXTSPLIT(Table326[[#This Row],[attribute_name PT (rascunho)]],"|"), 1,1))</f>
        <v>Temperatura - Ar Quente do Estator</v>
      </c>
      <c r="X994" t="str">
        <f>IFERROR(TRIM(INDEX(_xlfn.TEXTSPLIT(Table326[[#This Row],[attribute_name]],"|"), 1,2)), "")</f>
        <v>Pre-alarm Hi</v>
      </c>
      <c r="Y994" t="b" cm="1">
        <f t="array" ref="Y994">IF(ISERROR(IF(Table326[[#This Row],[type]]="subattribute", VLOOKUP(Table326[[#This Row],[Template]]&amp;Table326[[#This Row],[parent_attribute]],_xlfn._xlws.FILTER(Table326[[#All],[concat]], Table326[[#All],[type]]="attribute"),1, FALSE), TRUE)), FALSE, TRUE)</f>
        <v>1</v>
      </c>
    </row>
    <row r="995" spans="1:25" ht="14.4" hidden="1" customHeight="1">
      <c r="A995" t="str">
        <f>Table326[[#This Row],[Template]]&amp;Table326[[#This Row],[parent_attribute]]</f>
        <v>Motor High VoltageTemperatura - Estator Fase U</v>
      </c>
      <c r="B995" t="s">
        <v>2904</v>
      </c>
      <c r="C995" s="10" t="s">
        <v>3356</v>
      </c>
      <c r="D995" t="s">
        <v>2906</v>
      </c>
      <c r="E995" t="s">
        <v>2907</v>
      </c>
      <c r="F995" s="32" t="s">
        <v>2874</v>
      </c>
      <c r="I995" t="s">
        <v>1046</v>
      </c>
      <c r="J995" t="s">
        <v>1046</v>
      </c>
      <c r="K995" t="str">
        <f>VLOOKUP(Table326[[#This Row],[attribute_name EN2]],'Tradução Atributos'!$A$1:$B$67,2,0)</f>
        <v>Temperatura - Estator Fase U</v>
      </c>
      <c r="N995" t="s">
        <v>3363</v>
      </c>
      <c r="O995" t="s">
        <v>3363</v>
      </c>
      <c r="P995" t="str">
        <f>_xlfn.CONCAT(Table326[[#This Row],[Equipamento]],Table326[[#This Row],[attribute_name]])</f>
        <v>FRADE-CM-1340 (LP/IP Motor Trem 1)Temperatura - Estator Fase U</v>
      </c>
      <c r="Q995" s="33" t="s">
        <v>1047</v>
      </c>
      <c r="R995" s="10" t="s">
        <v>753</v>
      </c>
      <c r="S995">
        <v>1</v>
      </c>
      <c r="T995" s="33" t="s">
        <v>446</v>
      </c>
      <c r="U995" s="10" t="s">
        <v>447</v>
      </c>
      <c r="V995" t="str">
        <f t="shared" si="15"/>
        <v>attribute</v>
      </c>
      <c r="W995" t="str">
        <f>TRIM(INDEX(_xlfn.TEXTSPLIT(Table326[[#This Row],[attribute_name PT (rascunho)]],"|"), 1,1))</f>
        <v>Temperatura - Estator Fase U</v>
      </c>
      <c r="X995" t="str">
        <f>IFERROR(TRIM(INDEX(_xlfn.TEXTSPLIT(Table326[[#This Row],[attribute_name]],"|"), 1,2)), "")</f>
        <v/>
      </c>
      <c r="Y995" t="b" cm="1">
        <f t="array" ref="Y995">IF(ISERROR(IF(Table326[[#This Row],[type]]="subattribute", VLOOKUP(Table326[[#This Row],[Template]]&amp;Table326[[#This Row],[parent_attribute]],_xlfn._xlws.FILTER(Table326[[#All],[concat]], Table326[[#All],[type]]="attribute"),1, FALSE), TRUE)), FALSE, TRUE)</f>
        <v>1</v>
      </c>
    </row>
    <row r="996" spans="1:25" ht="14.4" hidden="1" customHeight="1">
      <c r="A996" t="str">
        <f>Table326[[#This Row],[Template]]&amp;Table326[[#This Row],[parent_attribute]]</f>
        <v>Motor High VoltageTemperatura - Estator Fase U (2)</v>
      </c>
      <c r="B996" t="s">
        <v>2904</v>
      </c>
      <c r="C996" s="10" t="s">
        <v>3356</v>
      </c>
      <c r="D996" t="s">
        <v>2906</v>
      </c>
      <c r="E996" t="s">
        <v>2907</v>
      </c>
      <c r="F996" s="32" t="s">
        <v>2874</v>
      </c>
      <c r="I996" t="s">
        <v>339</v>
      </c>
      <c r="J996" t="s">
        <v>339</v>
      </c>
      <c r="K996" t="str">
        <f>VLOOKUP(Table326[[#This Row],[attribute_name EN2]],'Tradução Atributos'!$A$1:$B$67,2,0)</f>
        <v>Temperatura - Estator Fase U (2)</v>
      </c>
      <c r="N996" t="s">
        <v>3364</v>
      </c>
      <c r="O996" t="s">
        <v>3364</v>
      </c>
      <c r="P996" t="str">
        <f>_xlfn.CONCAT(Table326[[#This Row],[Equipamento]],Table326[[#This Row],[attribute_name]])</f>
        <v>FRADE-CM-1340 (LP/IP Motor Trem 1)Temperatura - Estator Fase U (2)</v>
      </c>
      <c r="Q996" s="10" t="s">
        <v>1057</v>
      </c>
      <c r="R996" s="83" t="s">
        <v>753</v>
      </c>
      <c r="S996">
        <v>1</v>
      </c>
      <c r="T996" s="52" t="s">
        <v>446</v>
      </c>
      <c r="U996" s="10" t="s">
        <v>447</v>
      </c>
      <c r="V996" t="str">
        <f t="shared" si="15"/>
        <v>attribute</v>
      </c>
      <c r="W996" t="str">
        <f>TRIM(INDEX(_xlfn.TEXTSPLIT(Table326[[#This Row],[attribute_name PT (rascunho)]],"|"), 1,1))</f>
        <v>Temperatura - Estator Fase U (2)</v>
      </c>
      <c r="X996" t="str">
        <f>IFERROR(TRIM(INDEX(_xlfn.TEXTSPLIT(Table326[[#This Row],[attribute_name]],"|"), 1,2)), "")</f>
        <v/>
      </c>
      <c r="Y996" t="b" cm="1">
        <f t="array" ref="Y996">IF(ISERROR(IF(Table326[[#This Row],[type]]="subattribute", VLOOKUP(Table326[[#This Row],[Template]]&amp;Table326[[#This Row],[parent_attribute]],_xlfn._xlws.FILTER(Table326[[#All],[concat]], Table326[[#All],[type]]="attribute"),1, FALSE), TRUE)), FALSE, TRUE)</f>
        <v>1</v>
      </c>
    </row>
    <row r="997" spans="1:25" ht="14.4" hidden="1" customHeight="1">
      <c r="A997" t="str">
        <f>Table326[[#This Row],[Template]]&amp;Table326[[#This Row],[parent_attribute]]</f>
        <v>Motor High VoltageTemperatura - Estator Fase U (2)</v>
      </c>
      <c r="B997" t="s">
        <v>2904</v>
      </c>
      <c r="C997" s="10" t="s">
        <v>3356</v>
      </c>
      <c r="D997" t="s">
        <v>2906</v>
      </c>
      <c r="E997" t="s">
        <v>2907</v>
      </c>
      <c r="F997" s="32" t="s">
        <v>2874</v>
      </c>
      <c r="I997" t="s">
        <v>1059</v>
      </c>
      <c r="J997" t="s">
        <v>339</v>
      </c>
      <c r="K997" t="str">
        <f>VLOOKUP(Table326[[#This Row],[attribute_name EN2]],'Tradução Atributos'!$A$1:$B$67,2,0)</f>
        <v>Temperatura - Estator Fase U (2)</v>
      </c>
      <c r="L997" t="s">
        <v>2928</v>
      </c>
      <c r="M997" t="s">
        <v>2929</v>
      </c>
      <c r="N997" t="s">
        <v>799</v>
      </c>
      <c r="O997" t="s">
        <v>799</v>
      </c>
      <c r="P997" t="str">
        <f>_xlfn.CONCAT(Table326[[#This Row],[Equipamento]],Table326[[#This Row],[attribute_name]])</f>
        <v>FRADE-CM-1340 (LP/IP Motor Trem 1)Temperatura - Estator Fase U (2)|Hi</v>
      </c>
      <c r="Q997" s="10">
        <v>140</v>
      </c>
      <c r="R997" s="10" t="s">
        <v>753</v>
      </c>
      <c r="S997">
        <v>1</v>
      </c>
      <c r="T997" s="33" t="s">
        <v>736</v>
      </c>
      <c r="U997" s="10"/>
      <c r="V997" t="str">
        <f t="shared" si="15"/>
        <v>subattribute</v>
      </c>
      <c r="W997" t="str">
        <f>TRIM(INDEX(_xlfn.TEXTSPLIT(Table326[[#This Row],[attribute_name PT (rascunho)]],"|"), 1,1))</f>
        <v>Temperatura - Estator Fase U (2)</v>
      </c>
      <c r="X997" t="str">
        <f>IFERROR(TRIM(INDEX(_xlfn.TEXTSPLIT(Table326[[#This Row],[attribute_name]],"|"), 1,2)), "")</f>
        <v>Hi</v>
      </c>
      <c r="Y997" t="b" cm="1">
        <f t="array" ref="Y997">IF(ISERROR(IF(Table326[[#This Row],[type]]="subattribute", VLOOKUP(Table326[[#This Row],[Template]]&amp;Table326[[#This Row],[parent_attribute]],_xlfn._xlws.FILTER(Table326[[#All],[concat]], Table326[[#All],[type]]="attribute"),1, FALSE), TRUE)), FALSE, TRUE)</f>
        <v>1</v>
      </c>
    </row>
    <row r="998" spans="1:25" ht="14.4" hidden="1" customHeight="1">
      <c r="A998" t="str">
        <f>Table326[[#This Row],[Template]]&amp;Table326[[#This Row],[parent_attribute]]</f>
        <v>Motor High VoltageTemperatura - Estator Fase U (2)</v>
      </c>
      <c r="B998" t="s">
        <v>2904</v>
      </c>
      <c r="C998" s="10" t="s">
        <v>3356</v>
      </c>
      <c r="D998" t="s">
        <v>2906</v>
      </c>
      <c r="E998" t="s">
        <v>2907</v>
      </c>
      <c r="F998" s="32" t="s">
        <v>2874</v>
      </c>
      <c r="I998" t="s">
        <v>1061</v>
      </c>
      <c r="J998" t="s">
        <v>339</v>
      </c>
      <c r="K998" t="str">
        <f>VLOOKUP(Table326[[#This Row],[attribute_name EN2]],'Tradução Atributos'!$A$1:$B$67,2,0)</f>
        <v>Temperatura - Estator Fase U (2)</v>
      </c>
      <c r="L998" t="s">
        <v>2928</v>
      </c>
      <c r="M998" t="s">
        <v>2930</v>
      </c>
      <c r="N998" t="s">
        <v>801</v>
      </c>
      <c r="O998" t="s">
        <v>801</v>
      </c>
      <c r="P998" t="str">
        <f>_xlfn.CONCAT(Table326[[#This Row],[Equipamento]],Table326[[#This Row],[attribute_name]])</f>
        <v>FRADE-CM-1340 (LP/IP Motor Trem 1)Temperatura - Estator Fase U (2)|HiHi</v>
      </c>
      <c r="Q998" s="10">
        <v>150</v>
      </c>
      <c r="R998" s="83" t="s">
        <v>753</v>
      </c>
      <c r="S998">
        <v>1</v>
      </c>
      <c r="T998" s="52" t="s">
        <v>736</v>
      </c>
      <c r="U998" s="83"/>
      <c r="V998" t="str">
        <f t="shared" si="15"/>
        <v>subattribute</v>
      </c>
      <c r="W998" t="str">
        <f>TRIM(INDEX(_xlfn.TEXTSPLIT(Table326[[#This Row],[attribute_name PT (rascunho)]],"|"), 1,1))</f>
        <v>Temperatura - Estator Fase U (2)</v>
      </c>
      <c r="X998" t="str">
        <f>IFERROR(TRIM(INDEX(_xlfn.TEXTSPLIT(Table326[[#This Row],[attribute_name]],"|"), 1,2)), "")</f>
        <v>HiHi</v>
      </c>
      <c r="Y998" t="b" cm="1">
        <f t="array" ref="Y998">IF(ISERROR(IF(Table326[[#This Row],[type]]="subattribute", VLOOKUP(Table326[[#This Row],[Template]]&amp;Table326[[#This Row],[parent_attribute]],_xlfn._xlws.FILTER(Table326[[#All],[concat]], Table326[[#All],[type]]="attribute"),1, FALSE), TRUE)), FALSE, TRUE)</f>
        <v>1</v>
      </c>
    </row>
    <row r="999" spans="1:25" ht="14.4" hidden="1" customHeight="1">
      <c r="A999" t="str">
        <f>Table326[[#This Row],[Template]]&amp;Table326[[#This Row],[parent_attribute]]</f>
        <v>Motor High VoltageTemperatura - Estator Fase U (2)</v>
      </c>
      <c r="B999" t="s">
        <v>2904</v>
      </c>
      <c r="C999" s="10" t="s">
        <v>3356</v>
      </c>
      <c r="D999" t="s">
        <v>2906</v>
      </c>
      <c r="E999" t="s">
        <v>2907</v>
      </c>
      <c r="F999" s="32" t="s">
        <v>2874</v>
      </c>
      <c r="I999" t="s">
        <v>1065</v>
      </c>
      <c r="J999" t="s">
        <v>339</v>
      </c>
      <c r="K999" t="str">
        <f>VLOOKUP(Table326[[#This Row],[attribute_name EN2]],'Tradução Atributos'!$A$1:$B$67,2,0)</f>
        <v>Temperatura - Estator Fase U (2)</v>
      </c>
      <c r="L999" t="s">
        <v>2928</v>
      </c>
      <c r="M999" t="s">
        <v>2934</v>
      </c>
      <c r="N999" t="s">
        <v>805</v>
      </c>
      <c r="O999" t="s">
        <v>3365</v>
      </c>
      <c r="P999" t="str">
        <f>_xlfn.CONCAT(Table326[[#This Row],[Equipamento]],Table326[[#This Row],[attribute_name]])</f>
        <v>FRADE-CM-1340 (LP/IP Motor Trem 1)Temperatura - Estator Fase U (2)|Pre-alarm Hi</v>
      </c>
      <c r="Q999" s="33">
        <v>126</v>
      </c>
      <c r="R999" s="83" t="s">
        <v>753</v>
      </c>
      <c r="S999">
        <v>1</v>
      </c>
      <c r="T999" s="52" t="s">
        <v>736</v>
      </c>
      <c r="U999" s="83"/>
      <c r="V999" t="str">
        <f t="shared" si="15"/>
        <v>subattribute</v>
      </c>
      <c r="W999" t="str">
        <f>TRIM(INDEX(_xlfn.TEXTSPLIT(Table326[[#This Row],[attribute_name PT (rascunho)]],"|"), 1,1))</f>
        <v>Temperatura - Estator Fase U (2)</v>
      </c>
      <c r="X999" t="str">
        <f>IFERROR(TRIM(INDEX(_xlfn.TEXTSPLIT(Table326[[#This Row],[attribute_name]],"|"), 1,2)), "")</f>
        <v>Pre-alarm Hi</v>
      </c>
      <c r="Y999" t="b" cm="1">
        <f t="array" ref="Y999">IF(ISERROR(IF(Table326[[#This Row],[type]]="subattribute", VLOOKUP(Table326[[#This Row],[Template]]&amp;Table326[[#This Row],[parent_attribute]],_xlfn._xlws.FILTER(Table326[[#All],[concat]], Table326[[#All],[type]]="attribute"),1, FALSE), TRUE)), FALSE, TRUE)</f>
        <v>1</v>
      </c>
    </row>
    <row r="1000" spans="1:25" ht="14.4" hidden="1" customHeight="1">
      <c r="A1000" t="str">
        <f>Table326[[#This Row],[Template]]&amp;Table326[[#This Row],[parent_attribute]]</f>
        <v>Motor High VoltageTemperatura - Estator Fase U</v>
      </c>
      <c r="B1000" t="s">
        <v>2904</v>
      </c>
      <c r="C1000" s="10" t="s">
        <v>3356</v>
      </c>
      <c r="D1000" t="s">
        <v>2906</v>
      </c>
      <c r="E1000" t="s">
        <v>2907</v>
      </c>
      <c r="F1000" s="32" t="s">
        <v>2874</v>
      </c>
      <c r="I1000" t="s">
        <v>1049</v>
      </c>
      <c r="J1000" t="s">
        <v>1046</v>
      </c>
      <c r="K1000" t="str">
        <f>VLOOKUP(Table326[[#This Row],[attribute_name EN2]],'Tradução Atributos'!$A$1:$B$67,2,0)</f>
        <v>Temperatura - Estator Fase U</v>
      </c>
      <c r="L1000" t="s">
        <v>2928</v>
      </c>
      <c r="M1000" t="s">
        <v>2929</v>
      </c>
      <c r="N1000" t="s">
        <v>791</v>
      </c>
      <c r="O1000" t="s">
        <v>791</v>
      </c>
      <c r="P1000" t="str">
        <f>_xlfn.CONCAT(Table326[[#This Row],[Equipamento]],Table326[[#This Row],[attribute_name]])</f>
        <v>FRADE-CM-1340 (LP/IP Motor Trem 1)Temperatura - Estator Fase U|Hi</v>
      </c>
      <c r="Q1000" s="10">
        <v>140</v>
      </c>
      <c r="R1000" s="83" t="s">
        <v>753</v>
      </c>
      <c r="S1000">
        <v>1</v>
      </c>
      <c r="T1000" s="52" t="s">
        <v>736</v>
      </c>
      <c r="U1000" s="83"/>
      <c r="V1000" t="str">
        <f t="shared" si="15"/>
        <v>subattribute</v>
      </c>
      <c r="W1000" t="str">
        <f>TRIM(INDEX(_xlfn.TEXTSPLIT(Table326[[#This Row],[attribute_name PT (rascunho)]],"|"), 1,1))</f>
        <v>Temperatura - Estator Fase U</v>
      </c>
      <c r="X1000" t="str">
        <f>IFERROR(TRIM(INDEX(_xlfn.TEXTSPLIT(Table326[[#This Row],[attribute_name]],"|"), 1,2)), "")</f>
        <v>Hi</v>
      </c>
      <c r="Y1000" t="b" cm="1">
        <f t="array" ref="Y1000">IF(ISERROR(IF(Table326[[#This Row],[type]]="subattribute", VLOOKUP(Table326[[#This Row],[Template]]&amp;Table326[[#This Row],[parent_attribute]],_xlfn._xlws.FILTER(Table326[[#All],[concat]], Table326[[#All],[type]]="attribute"),1, FALSE), TRUE)), FALSE, TRUE)</f>
        <v>1</v>
      </c>
    </row>
    <row r="1001" spans="1:25" ht="14.4" hidden="1" customHeight="1">
      <c r="A1001" t="str">
        <f>Table326[[#This Row],[Template]]&amp;Table326[[#This Row],[parent_attribute]]</f>
        <v>Motor High VoltageTemperatura - Estator Fase U</v>
      </c>
      <c r="B1001" t="s">
        <v>2904</v>
      </c>
      <c r="C1001" s="10" t="s">
        <v>3356</v>
      </c>
      <c r="D1001" t="s">
        <v>2906</v>
      </c>
      <c r="E1001" t="s">
        <v>2907</v>
      </c>
      <c r="F1001" s="32" t="s">
        <v>2874</v>
      </c>
      <c r="I1001" t="s">
        <v>1051</v>
      </c>
      <c r="J1001" t="s">
        <v>1046</v>
      </c>
      <c r="K1001" t="str">
        <f>VLOOKUP(Table326[[#This Row],[attribute_name EN2]],'Tradução Atributos'!$A$1:$B$67,2,0)</f>
        <v>Temperatura - Estator Fase U</v>
      </c>
      <c r="L1001" t="s">
        <v>2928</v>
      </c>
      <c r="M1001" t="s">
        <v>2930</v>
      </c>
      <c r="N1001" t="s">
        <v>793</v>
      </c>
      <c r="O1001" t="s">
        <v>793</v>
      </c>
      <c r="P1001" t="str">
        <f>_xlfn.CONCAT(Table326[[#This Row],[Equipamento]],Table326[[#This Row],[attribute_name]])</f>
        <v>FRADE-CM-1340 (LP/IP Motor Trem 1)Temperatura - Estator Fase U|HiHi</v>
      </c>
      <c r="Q1001" s="10">
        <v>150</v>
      </c>
      <c r="R1001" s="10" t="s">
        <v>753</v>
      </c>
      <c r="S1001">
        <v>1</v>
      </c>
      <c r="T1001" s="33" t="s">
        <v>736</v>
      </c>
      <c r="U1001" s="10"/>
      <c r="V1001" t="str">
        <f t="shared" si="15"/>
        <v>subattribute</v>
      </c>
      <c r="W1001" t="str">
        <f>TRIM(INDEX(_xlfn.TEXTSPLIT(Table326[[#This Row],[attribute_name PT (rascunho)]],"|"), 1,1))</f>
        <v>Temperatura - Estator Fase U</v>
      </c>
      <c r="X1001" t="str">
        <f>IFERROR(TRIM(INDEX(_xlfn.TEXTSPLIT(Table326[[#This Row],[attribute_name]],"|"), 1,2)), "")</f>
        <v>HiHi</v>
      </c>
      <c r="Y1001" t="b" cm="1">
        <f t="array" ref="Y1001">IF(ISERROR(IF(Table326[[#This Row],[type]]="subattribute", VLOOKUP(Table326[[#This Row],[Template]]&amp;Table326[[#This Row],[parent_attribute]],_xlfn._xlws.FILTER(Table326[[#All],[concat]], Table326[[#All],[type]]="attribute"),1, FALSE), TRUE)), FALSE, TRUE)</f>
        <v>1</v>
      </c>
    </row>
    <row r="1002" spans="1:25" ht="14.4" hidden="1" customHeight="1">
      <c r="A1002" t="str">
        <f>Table326[[#This Row],[Template]]&amp;Table326[[#This Row],[parent_attribute]]</f>
        <v>Motor High VoltageTemperatura - Estator Fase U</v>
      </c>
      <c r="B1002" t="s">
        <v>2904</v>
      </c>
      <c r="C1002" s="10" t="s">
        <v>3356</v>
      </c>
      <c r="D1002" t="s">
        <v>2906</v>
      </c>
      <c r="E1002" t="s">
        <v>2907</v>
      </c>
      <c r="F1002" s="32" t="s">
        <v>2874</v>
      </c>
      <c r="I1002" t="s">
        <v>1055</v>
      </c>
      <c r="J1002" t="s">
        <v>1046</v>
      </c>
      <c r="K1002" t="str">
        <f>VLOOKUP(Table326[[#This Row],[attribute_name EN2]],'Tradução Atributos'!$A$1:$B$67,2,0)</f>
        <v>Temperatura - Estator Fase U</v>
      </c>
      <c r="L1002" t="s">
        <v>2928</v>
      </c>
      <c r="M1002" t="s">
        <v>2934</v>
      </c>
      <c r="N1002" t="s">
        <v>797</v>
      </c>
      <c r="O1002" t="s">
        <v>3366</v>
      </c>
      <c r="P1002" t="str">
        <f>_xlfn.CONCAT(Table326[[#This Row],[Equipamento]],Table326[[#This Row],[attribute_name]])</f>
        <v>FRADE-CM-1340 (LP/IP Motor Trem 1)Temperatura - Estator Fase U|Pre-alarm Hi</v>
      </c>
      <c r="Q1002" s="10">
        <v>126</v>
      </c>
      <c r="R1002" s="10" t="s">
        <v>753</v>
      </c>
      <c r="S1002">
        <v>1</v>
      </c>
      <c r="T1002" s="33" t="s">
        <v>736</v>
      </c>
      <c r="U1002" s="10"/>
      <c r="V1002" t="str">
        <f t="shared" si="15"/>
        <v>subattribute</v>
      </c>
      <c r="W1002" t="str">
        <f>TRIM(INDEX(_xlfn.TEXTSPLIT(Table326[[#This Row],[attribute_name PT (rascunho)]],"|"), 1,1))</f>
        <v>Temperatura - Estator Fase U</v>
      </c>
      <c r="X1002" t="str">
        <f>IFERROR(TRIM(INDEX(_xlfn.TEXTSPLIT(Table326[[#This Row],[attribute_name]],"|"), 1,2)), "")</f>
        <v>Pre-alarm Hi</v>
      </c>
      <c r="Y1002" t="b" cm="1">
        <f t="array" ref="Y1002">IF(ISERROR(IF(Table326[[#This Row],[type]]="subattribute", VLOOKUP(Table326[[#This Row],[Template]]&amp;Table326[[#This Row],[parent_attribute]],_xlfn._xlws.FILTER(Table326[[#All],[concat]], Table326[[#All],[type]]="attribute"),1, FALSE), TRUE)), FALSE, TRUE)</f>
        <v>1</v>
      </c>
    </row>
    <row r="1003" spans="1:25" ht="14.4" hidden="1" customHeight="1">
      <c r="A1003" t="str">
        <f>Table326[[#This Row],[Template]]&amp;Table326[[#This Row],[parent_attribute]]</f>
        <v>Motor High VoltageTemperatura - Estator Fase V</v>
      </c>
      <c r="B1003" t="s">
        <v>2904</v>
      </c>
      <c r="C1003" s="10" t="s">
        <v>3356</v>
      </c>
      <c r="D1003" t="s">
        <v>2906</v>
      </c>
      <c r="E1003" t="s">
        <v>2907</v>
      </c>
      <c r="F1003" s="32" t="s">
        <v>2874</v>
      </c>
      <c r="I1003" t="s">
        <v>1067</v>
      </c>
      <c r="J1003" t="s">
        <v>1067</v>
      </c>
      <c r="K1003" t="str">
        <f>VLOOKUP(Table326[[#This Row],[attribute_name EN2]],'Tradução Atributos'!$A$1:$B$67,2,0)</f>
        <v>Temperatura - Estator Fase V</v>
      </c>
      <c r="N1003" t="s">
        <v>3367</v>
      </c>
      <c r="O1003" t="s">
        <v>3367</v>
      </c>
      <c r="P1003" t="str">
        <f>_xlfn.CONCAT(Table326[[#This Row],[Equipamento]],Table326[[#This Row],[attribute_name]])</f>
        <v>FRADE-CM-1340 (LP/IP Motor Trem 1)Temperatura - Estator Fase V</v>
      </c>
      <c r="Q1003" s="33" t="s">
        <v>1068</v>
      </c>
      <c r="R1003" s="10" t="s">
        <v>753</v>
      </c>
      <c r="S1003">
        <v>1</v>
      </c>
      <c r="T1003" s="33" t="s">
        <v>446</v>
      </c>
      <c r="U1003" s="10" t="s">
        <v>447</v>
      </c>
      <c r="V1003" t="str">
        <f t="shared" si="15"/>
        <v>attribute</v>
      </c>
      <c r="W1003" t="str">
        <f>TRIM(INDEX(_xlfn.TEXTSPLIT(Table326[[#This Row],[attribute_name PT (rascunho)]],"|"), 1,1))</f>
        <v>Temperatura - Estator Fase V</v>
      </c>
      <c r="X1003" t="str">
        <f>IFERROR(TRIM(INDEX(_xlfn.TEXTSPLIT(Table326[[#This Row],[attribute_name]],"|"), 1,2)), "")</f>
        <v/>
      </c>
      <c r="Y1003" t="b" cm="1">
        <f t="array" ref="Y1003">IF(ISERROR(IF(Table326[[#This Row],[type]]="subattribute", VLOOKUP(Table326[[#This Row],[Template]]&amp;Table326[[#This Row],[parent_attribute]],_xlfn._xlws.FILTER(Table326[[#All],[concat]], Table326[[#All],[type]]="attribute"),1, FALSE), TRUE)), FALSE, TRUE)</f>
        <v>1</v>
      </c>
    </row>
    <row r="1004" spans="1:25" ht="14.4" hidden="1" customHeight="1">
      <c r="A1004" t="str">
        <f>Table326[[#This Row],[Template]]&amp;Table326[[#This Row],[parent_attribute]]</f>
        <v>Motor High VoltageTemperatura - Estator Fase V (2)</v>
      </c>
      <c r="B1004" t="s">
        <v>2904</v>
      </c>
      <c r="C1004" s="10" t="s">
        <v>3356</v>
      </c>
      <c r="D1004" t="s">
        <v>2906</v>
      </c>
      <c r="E1004" t="s">
        <v>2907</v>
      </c>
      <c r="F1004" s="32" t="s">
        <v>2874</v>
      </c>
      <c r="I1004" t="s">
        <v>343</v>
      </c>
      <c r="J1004" t="s">
        <v>343</v>
      </c>
      <c r="K1004" t="str">
        <f>VLOOKUP(Table326[[#This Row],[attribute_name EN2]],'Tradução Atributos'!$A$1:$B$67,2,0)</f>
        <v>Temperatura - Estator Fase V (2)</v>
      </c>
      <c r="N1004" t="s">
        <v>3368</v>
      </c>
      <c r="O1004" t="s">
        <v>3368</v>
      </c>
      <c r="P1004" t="str">
        <f>_xlfn.CONCAT(Table326[[#This Row],[Equipamento]],Table326[[#This Row],[attribute_name]])</f>
        <v>FRADE-CM-1340 (LP/IP Motor Trem 1)Temperatura - Estator Fase V (2)</v>
      </c>
      <c r="Q1004" s="10" t="s">
        <v>1078</v>
      </c>
      <c r="R1004" s="83" t="s">
        <v>753</v>
      </c>
      <c r="S1004">
        <v>1</v>
      </c>
      <c r="T1004" s="52" t="s">
        <v>446</v>
      </c>
      <c r="U1004" s="10" t="s">
        <v>447</v>
      </c>
      <c r="V1004" t="str">
        <f t="shared" si="15"/>
        <v>attribute</v>
      </c>
      <c r="W1004" t="str">
        <f>TRIM(INDEX(_xlfn.TEXTSPLIT(Table326[[#This Row],[attribute_name PT (rascunho)]],"|"), 1,1))</f>
        <v>Temperatura - Estator Fase V (2)</v>
      </c>
      <c r="X1004" t="str">
        <f>IFERROR(TRIM(INDEX(_xlfn.TEXTSPLIT(Table326[[#This Row],[attribute_name]],"|"), 1,2)), "")</f>
        <v/>
      </c>
      <c r="Y1004" t="b" cm="1">
        <f t="array" ref="Y1004">IF(ISERROR(IF(Table326[[#This Row],[type]]="subattribute", VLOOKUP(Table326[[#This Row],[Template]]&amp;Table326[[#This Row],[parent_attribute]],_xlfn._xlws.FILTER(Table326[[#All],[concat]], Table326[[#All],[type]]="attribute"),1, FALSE), TRUE)), FALSE, TRUE)</f>
        <v>1</v>
      </c>
    </row>
    <row r="1005" spans="1:25" ht="14.4" hidden="1" customHeight="1">
      <c r="A1005" t="str">
        <f>Table326[[#This Row],[Template]]&amp;Table326[[#This Row],[parent_attribute]]</f>
        <v>Motor High VoltageTemperatura - Estator Fase V (2)</v>
      </c>
      <c r="B1005" t="s">
        <v>2904</v>
      </c>
      <c r="C1005" s="10" t="s">
        <v>3356</v>
      </c>
      <c r="D1005" t="s">
        <v>2906</v>
      </c>
      <c r="E1005" t="s">
        <v>2907</v>
      </c>
      <c r="F1005" s="32" t="s">
        <v>2874</v>
      </c>
      <c r="I1005" t="s">
        <v>1080</v>
      </c>
      <c r="J1005" t="s">
        <v>343</v>
      </c>
      <c r="K1005" t="str">
        <f>VLOOKUP(Table326[[#This Row],[attribute_name EN2]],'Tradução Atributos'!$A$1:$B$67,2,0)</f>
        <v>Temperatura - Estator Fase V (2)</v>
      </c>
      <c r="L1005" t="s">
        <v>2928</v>
      </c>
      <c r="M1005" t="s">
        <v>2929</v>
      </c>
      <c r="N1005" t="s">
        <v>815</v>
      </c>
      <c r="O1005" t="s">
        <v>815</v>
      </c>
      <c r="P1005" t="str">
        <f>_xlfn.CONCAT(Table326[[#This Row],[Equipamento]],Table326[[#This Row],[attribute_name]])</f>
        <v>FRADE-CM-1340 (LP/IP Motor Trem 1)Temperatura - Estator Fase V (2)|Hi</v>
      </c>
      <c r="Q1005" s="10">
        <v>140</v>
      </c>
      <c r="R1005" s="10" t="s">
        <v>753</v>
      </c>
      <c r="S1005">
        <v>1</v>
      </c>
      <c r="T1005" s="33" t="s">
        <v>736</v>
      </c>
      <c r="U1005" s="10"/>
      <c r="V1005" t="str">
        <f t="shared" si="15"/>
        <v>subattribute</v>
      </c>
      <c r="W1005" t="str">
        <f>TRIM(INDEX(_xlfn.TEXTSPLIT(Table326[[#This Row],[attribute_name PT (rascunho)]],"|"), 1,1))</f>
        <v>Temperatura - Estator Fase V (2)</v>
      </c>
      <c r="X1005" t="str">
        <f>IFERROR(TRIM(INDEX(_xlfn.TEXTSPLIT(Table326[[#This Row],[attribute_name]],"|"), 1,2)), "")</f>
        <v>Hi</v>
      </c>
      <c r="Y1005" t="b" cm="1">
        <f t="array" ref="Y1005">IF(ISERROR(IF(Table326[[#This Row],[type]]="subattribute", VLOOKUP(Table326[[#This Row],[Template]]&amp;Table326[[#This Row],[parent_attribute]],_xlfn._xlws.FILTER(Table326[[#All],[concat]], Table326[[#All],[type]]="attribute"),1, FALSE), TRUE)), FALSE, TRUE)</f>
        <v>1</v>
      </c>
    </row>
    <row r="1006" spans="1:25" ht="14.4" hidden="1" customHeight="1">
      <c r="A1006" t="str">
        <f>Table326[[#This Row],[Template]]&amp;Table326[[#This Row],[parent_attribute]]</f>
        <v>Motor High VoltageTemperatura - Estator Fase V (2)</v>
      </c>
      <c r="B1006" t="s">
        <v>2904</v>
      </c>
      <c r="C1006" s="10" t="s">
        <v>3356</v>
      </c>
      <c r="D1006" t="s">
        <v>2906</v>
      </c>
      <c r="E1006" t="s">
        <v>2907</v>
      </c>
      <c r="F1006" s="32" t="s">
        <v>2874</v>
      </c>
      <c r="I1006" t="s">
        <v>1082</v>
      </c>
      <c r="J1006" t="s">
        <v>343</v>
      </c>
      <c r="K1006" t="str">
        <f>VLOOKUP(Table326[[#This Row],[attribute_name EN2]],'Tradução Atributos'!$A$1:$B$67,2,0)</f>
        <v>Temperatura - Estator Fase V (2)</v>
      </c>
      <c r="L1006" t="s">
        <v>2928</v>
      </c>
      <c r="M1006" t="s">
        <v>2930</v>
      </c>
      <c r="N1006" t="s">
        <v>817</v>
      </c>
      <c r="O1006" t="s">
        <v>817</v>
      </c>
      <c r="P1006" t="str">
        <f>_xlfn.CONCAT(Table326[[#This Row],[Equipamento]],Table326[[#This Row],[attribute_name]])</f>
        <v>FRADE-CM-1340 (LP/IP Motor Trem 1)Temperatura - Estator Fase V (2)|HiHi</v>
      </c>
      <c r="Q1006" s="32">
        <v>150</v>
      </c>
      <c r="R1006" s="83" t="s">
        <v>753</v>
      </c>
      <c r="S1006">
        <v>1</v>
      </c>
      <c r="T1006" s="52" t="s">
        <v>736</v>
      </c>
      <c r="U1006" s="83"/>
      <c r="V1006" t="str">
        <f t="shared" si="15"/>
        <v>subattribute</v>
      </c>
      <c r="W1006" t="str">
        <f>TRIM(INDEX(_xlfn.TEXTSPLIT(Table326[[#This Row],[attribute_name PT (rascunho)]],"|"), 1,1))</f>
        <v>Temperatura - Estator Fase V (2)</v>
      </c>
      <c r="X1006" t="str">
        <f>IFERROR(TRIM(INDEX(_xlfn.TEXTSPLIT(Table326[[#This Row],[attribute_name]],"|"), 1,2)), "")</f>
        <v>HiHi</v>
      </c>
      <c r="Y1006" t="b" cm="1">
        <f t="array" ref="Y1006">IF(ISERROR(IF(Table326[[#This Row],[type]]="subattribute", VLOOKUP(Table326[[#This Row],[Template]]&amp;Table326[[#This Row],[parent_attribute]],_xlfn._xlws.FILTER(Table326[[#All],[concat]], Table326[[#All],[type]]="attribute"),1, FALSE), TRUE)), FALSE, TRUE)</f>
        <v>1</v>
      </c>
    </row>
    <row r="1007" spans="1:25" ht="14.4" hidden="1" customHeight="1">
      <c r="A1007" t="str">
        <f>Table326[[#This Row],[Template]]&amp;Table326[[#This Row],[parent_attribute]]</f>
        <v>Motor High VoltageTemperatura - Estator Fase V (2)</v>
      </c>
      <c r="B1007" t="s">
        <v>2904</v>
      </c>
      <c r="C1007" s="10" t="s">
        <v>3356</v>
      </c>
      <c r="D1007" t="s">
        <v>2906</v>
      </c>
      <c r="E1007" t="s">
        <v>2907</v>
      </c>
      <c r="F1007" s="32" t="s">
        <v>2874</v>
      </c>
      <c r="I1007" t="s">
        <v>1086</v>
      </c>
      <c r="J1007" t="s">
        <v>343</v>
      </c>
      <c r="K1007" t="str">
        <f>VLOOKUP(Table326[[#This Row],[attribute_name EN2]],'Tradução Atributos'!$A$1:$B$67,2,0)</f>
        <v>Temperatura - Estator Fase V (2)</v>
      </c>
      <c r="L1007" t="s">
        <v>2928</v>
      </c>
      <c r="M1007" t="s">
        <v>2934</v>
      </c>
      <c r="N1007" t="s">
        <v>821</v>
      </c>
      <c r="O1007" t="s">
        <v>3369</v>
      </c>
      <c r="P1007" t="str">
        <f>_xlfn.CONCAT(Table326[[#This Row],[Equipamento]],Table326[[#This Row],[attribute_name]])</f>
        <v>FRADE-CM-1340 (LP/IP Motor Trem 1)Temperatura - Estator Fase V (2)|Pre-alarm Hi</v>
      </c>
      <c r="Q1007" s="10">
        <v>126</v>
      </c>
      <c r="R1007" s="83" t="s">
        <v>753</v>
      </c>
      <c r="S1007">
        <v>1</v>
      </c>
      <c r="T1007" s="52" t="s">
        <v>736</v>
      </c>
      <c r="U1007" s="83"/>
      <c r="V1007" t="str">
        <f t="shared" si="15"/>
        <v>subattribute</v>
      </c>
      <c r="W1007" t="str">
        <f>TRIM(INDEX(_xlfn.TEXTSPLIT(Table326[[#This Row],[attribute_name PT (rascunho)]],"|"), 1,1))</f>
        <v>Temperatura - Estator Fase V (2)</v>
      </c>
      <c r="X1007" t="str">
        <f>IFERROR(TRIM(INDEX(_xlfn.TEXTSPLIT(Table326[[#This Row],[attribute_name]],"|"), 1,2)), "")</f>
        <v>Pre-alarm Hi</v>
      </c>
      <c r="Y1007" t="b" cm="1">
        <f t="array" ref="Y1007">IF(ISERROR(IF(Table326[[#This Row],[type]]="subattribute", VLOOKUP(Table326[[#This Row],[Template]]&amp;Table326[[#This Row],[parent_attribute]],_xlfn._xlws.FILTER(Table326[[#All],[concat]], Table326[[#All],[type]]="attribute"),1, FALSE), TRUE)), FALSE, TRUE)</f>
        <v>1</v>
      </c>
    </row>
    <row r="1008" spans="1:25" ht="14.4" hidden="1" customHeight="1">
      <c r="A1008" t="str">
        <f>Table326[[#This Row],[Template]]&amp;Table326[[#This Row],[parent_attribute]]</f>
        <v>Motor High VoltageTemperatura - Estator Fase V</v>
      </c>
      <c r="B1008" t="s">
        <v>2904</v>
      </c>
      <c r="C1008" s="10" t="s">
        <v>3356</v>
      </c>
      <c r="D1008" t="s">
        <v>2906</v>
      </c>
      <c r="E1008" t="s">
        <v>2907</v>
      </c>
      <c r="F1008" s="32" t="s">
        <v>2874</v>
      </c>
      <c r="I1008" t="s">
        <v>1070</v>
      </c>
      <c r="J1008" t="s">
        <v>1067</v>
      </c>
      <c r="K1008" t="str">
        <f>VLOOKUP(Table326[[#This Row],[attribute_name EN2]],'Tradução Atributos'!$A$1:$B$67,2,0)</f>
        <v>Temperatura - Estator Fase V</v>
      </c>
      <c r="L1008" t="s">
        <v>2928</v>
      </c>
      <c r="M1008" t="s">
        <v>2929</v>
      </c>
      <c r="N1008" t="s">
        <v>807</v>
      </c>
      <c r="O1008" t="s">
        <v>807</v>
      </c>
      <c r="P1008" t="str">
        <f>_xlfn.CONCAT(Table326[[#This Row],[Equipamento]],Table326[[#This Row],[attribute_name]])</f>
        <v>FRADE-CM-1340 (LP/IP Motor Trem 1)Temperatura - Estator Fase V|Hi</v>
      </c>
      <c r="Q1008" s="10">
        <v>140</v>
      </c>
      <c r="R1008" s="83" t="s">
        <v>753</v>
      </c>
      <c r="S1008">
        <v>1</v>
      </c>
      <c r="T1008" s="52" t="s">
        <v>736</v>
      </c>
      <c r="U1008" s="83"/>
      <c r="V1008" t="str">
        <f t="shared" si="15"/>
        <v>subattribute</v>
      </c>
      <c r="W1008" t="str">
        <f>TRIM(INDEX(_xlfn.TEXTSPLIT(Table326[[#This Row],[attribute_name PT (rascunho)]],"|"), 1,1))</f>
        <v>Temperatura - Estator Fase V</v>
      </c>
      <c r="X1008" t="str">
        <f>IFERROR(TRIM(INDEX(_xlfn.TEXTSPLIT(Table326[[#This Row],[attribute_name]],"|"), 1,2)), "")</f>
        <v>Hi</v>
      </c>
      <c r="Y1008" t="b" cm="1">
        <f t="array" ref="Y1008">IF(ISERROR(IF(Table326[[#This Row],[type]]="subattribute", VLOOKUP(Table326[[#This Row],[Template]]&amp;Table326[[#This Row],[parent_attribute]],_xlfn._xlws.FILTER(Table326[[#All],[concat]], Table326[[#All],[type]]="attribute"),1, FALSE), TRUE)), FALSE, TRUE)</f>
        <v>1</v>
      </c>
    </row>
    <row r="1009" spans="1:25" ht="14.4" hidden="1" customHeight="1">
      <c r="A1009" t="str">
        <f>Table326[[#This Row],[Template]]&amp;Table326[[#This Row],[parent_attribute]]</f>
        <v>Motor High VoltageTemperatura - Estator Fase V</v>
      </c>
      <c r="B1009" t="s">
        <v>2904</v>
      </c>
      <c r="C1009" s="10" t="s">
        <v>3356</v>
      </c>
      <c r="D1009" t="s">
        <v>2906</v>
      </c>
      <c r="E1009" t="s">
        <v>2907</v>
      </c>
      <c r="F1009" s="32" t="s">
        <v>2874</v>
      </c>
      <c r="I1009" t="s">
        <v>1072</v>
      </c>
      <c r="J1009" t="s">
        <v>1067</v>
      </c>
      <c r="K1009" t="str">
        <f>VLOOKUP(Table326[[#This Row],[attribute_name EN2]],'Tradução Atributos'!$A$1:$B$67,2,0)</f>
        <v>Temperatura - Estator Fase V</v>
      </c>
      <c r="L1009" t="s">
        <v>2928</v>
      </c>
      <c r="M1009" t="s">
        <v>2930</v>
      </c>
      <c r="N1009" t="s">
        <v>809</v>
      </c>
      <c r="O1009" t="s">
        <v>809</v>
      </c>
      <c r="P1009" t="str">
        <f>_xlfn.CONCAT(Table326[[#This Row],[Equipamento]],Table326[[#This Row],[attribute_name]])</f>
        <v>FRADE-CM-1340 (LP/IP Motor Trem 1)Temperatura - Estator Fase V|HiHi</v>
      </c>
      <c r="Q1009" s="10">
        <v>150</v>
      </c>
      <c r="R1009" s="10" t="s">
        <v>753</v>
      </c>
      <c r="S1009">
        <v>1</v>
      </c>
      <c r="T1009" s="33" t="s">
        <v>736</v>
      </c>
      <c r="U1009" s="10"/>
      <c r="V1009" t="str">
        <f t="shared" si="15"/>
        <v>subattribute</v>
      </c>
      <c r="W1009" t="str">
        <f>TRIM(INDEX(_xlfn.TEXTSPLIT(Table326[[#This Row],[attribute_name PT (rascunho)]],"|"), 1,1))</f>
        <v>Temperatura - Estator Fase V</v>
      </c>
      <c r="X1009" t="str">
        <f>IFERROR(TRIM(INDEX(_xlfn.TEXTSPLIT(Table326[[#This Row],[attribute_name]],"|"), 1,2)), "")</f>
        <v>HiHi</v>
      </c>
      <c r="Y1009" t="b" cm="1">
        <f t="array" ref="Y1009">IF(ISERROR(IF(Table326[[#This Row],[type]]="subattribute", VLOOKUP(Table326[[#This Row],[Template]]&amp;Table326[[#This Row],[parent_attribute]],_xlfn._xlws.FILTER(Table326[[#All],[concat]], Table326[[#All],[type]]="attribute"),1, FALSE), TRUE)), FALSE, TRUE)</f>
        <v>1</v>
      </c>
    </row>
    <row r="1010" spans="1:25" ht="14.4" hidden="1" customHeight="1">
      <c r="A1010" t="str">
        <f>Table326[[#This Row],[Template]]&amp;Table326[[#This Row],[parent_attribute]]</f>
        <v>Motor High VoltageTemperatura - Estator Fase V</v>
      </c>
      <c r="B1010" t="s">
        <v>2904</v>
      </c>
      <c r="C1010" s="10" t="s">
        <v>3356</v>
      </c>
      <c r="D1010" t="s">
        <v>2906</v>
      </c>
      <c r="E1010" t="s">
        <v>2907</v>
      </c>
      <c r="F1010" s="32" t="s">
        <v>2874</v>
      </c>
      <c r="I1010" t="s">
        <v>1076</v>
      </c>
      <c r="J1010" t="s">
        <v>1067</v>
      </c>
      <c r="K1010" t="str">
        <f>VLOOKUP(Table326[[#This Row],[attribute_name EN2]],'Tradução Atributos'!$A$1:$B$67,2,0)</f>
        <v>Temperatura - Estator Fase V</v>
      </c>
      <c r="L1010" t="s">
        <v>2928</v>
      </c>
      <c r="M1010" t="s">
        <v>2934</v>
      </c>
      <c r="N1010" t="s">
        <v>813</v>
      </c>
      <c r="O1010" t="s">
        <v>3370</v>
      </c>
      <c r="P1010" t="str">
        <f>_xlfn.CONCAT(Table326[[#This Row],[Equipamento]],Table326[[#This Row],[attribute_name]])</f>
        <v>FRADE-CM-1340 (LP/IP Motor Trem 1)Temperatura - Estator Fase V|Pre-alarm Hi</v>
      </c>
      <c r="Q1010" s="33">
        <v>126</v>
      </c>
      <c r="R1010" s="10" t="s">
        <v>753</v>
      </c>
      <c r="S1010">
        <v>1</v>
      </c>
      <c r="T1010" s="33" t="s">
        <v>736</v>
      </c>
      <c r="U1010" s="10"/>
      <c r="V1010" t="str">
        <f t="shared" si="15"/>
        <v>subattribute</v>
      </c>
      <c r="W1010" t="str">
        <f>TRIM(INDEX(_xlfn.TEXTSPLIT(Table326[[#This Row],[attribute_name PT (rascunho)]],"|"), 1,1))</f>
        <v>Temperatura - Estator Fase V</v>
      </c>
      <c r="X1010" t="str">
        <f>IFERROR(TRIM(INDEX(_xlfn.TEXTSPLIT(Table326[[#This Row],[attribute_name]],"|"), 1,2)), "")</f>
        <v>Pre-alarm Hi</v>
      </c>
      <c r="Y1010" t="b" cm="1">
        <f t="array" ref="Y1010">IF(ISERROR(IF(Table326[[#This Row],[type]]="subattribute", VLOOKUP(Table326[[#This Row],[Template]]&amp;Table326[[#This Row],[parent_attribute]],_xlfn._xlws.FILTER(Table326[[#All],[concat]], Table326[[#All],[type]]="attribute"),1, FALSE), TRUE)), FALSE, TRUE)</f>
        <v>1</v>
      </c>
    </row>
    <row r="1011" spans="1:25" ht="14.4" hidden="1" customHeight="1">
      <c r="A1011" t="str">
        <f>Table326[[#This Row],[Template]]&amp;Table326[[#This Row],[parent_attribute]]</f>
        <v>Motor High VoltageTemperatura - Estator Fase W</v>
      </c>
      <c r="B1011" t="s">
        <v>2904</v>
      </c>
      <c r="C1011" s="10" t="s">
        <v>3356</v>
      </c>
      <c r="D1011" t="s">
        <v>2906</v>
      </c>
      <c r="E1011" t="s">
        <v>2907</v>
      </c>
      <c r="F1011" s="32" t="s">
        <v>2874</v>
      </c>
      <c r="I1011" t="s">
        <v>1088</v>
      </c>
      <c r="J1011" t="s">
        <v>1088</v>
      </c>
      <c r="K1011" t="str">
        <f>VLOOKUP(Table326[[#This Row],[attribute_name EN2]],'Tradução Atributos'!$A$1:$B$67,2,0)</f>
        <v>Temperatura - Estator Fase W</v>
      </c>
      <c r="N1011" t="s">
        <v>3371</v>
      </c>
      <c r="O1011" t="s">
        <v>3371</v>
      </c>
      <c r="P1011" t="str">
        <f>_xlfn.CONCAT(Table326[[#This Row],[Equipamento]],Table326[[#This Row],[attribute_name]])</f>
        <v>FRADE-CM-1340 (LP/IP Motor Trem 1)Temperatura - Estator Fase W</v>
      </c>
      <c r="Q1011" s="10" t="s">
        <v>1089</v>
      </c>
      <c r="R1011" s="10" t="s">
        <v>753</v>
      </c>
      <c r="S1011">
        <v>1</v>
      </c>
      <c r="T1011" s="33" t="s">
        <v>446</v>
      </c>
      <c r="U1011" s="10" t="s">
        <v>447</v>
      </c>
      <c r="V1011" t="str">
        <f t="shared" si="15"/>
        <v>attribute</v>
      </c>
      <c r="W1011" t="str">
        <f>TRIM(INDEX(_xlfn.TEXTSPLIT(Table326[[#This Row],[attribute_name PT (rascunho)]],"|"), 1,1))</f>
        <v>Temperatura - Estator Fase W</v>
      </c>
      <c r="X1011" t="str">
        <f>IFERROR(TRIM(INDEX(_xlfn.TEXTSPLIT(Table326[[#This Row],[attribute_name]],"|"), 1,2)), "")</f>
        <v/>
      </c>
      <c r="Y1011" t="b" cm="1">
        <f t="array" ref="Y1011">IF(ISERROR(IF(Table326[[#This Row],[type]]="subattribute", VLOOKUP(Table326[[#This Row],[Template]]&amp;Table326[[#This Row],[parent_attribute]],_xlfn._xlws.FILTER(Table326[[#All],[concat]], Table326[[#All],[type]]="attribute"),1, FALSE), TRUE)), FALSE, TRUE)</f>
        <v>1</v>
      </c>
    </row>
    <row r="1012" spans="1:25" ht="14.4" hidden="1" customHeight="1">
      <c r="A1012" t="str">
        <f>Table326[[#This Row],[Template]]&amp;Table326[[#This Row],[parent_attribute]]</f>
        <v>Motor High VoltageTemperatura - Estator Fase W (2)</v>
      </c>
      <c r="B1012" t="s">
        <v>2904</v>
      </c>
      <c r="C1012" s="10" t="s">
        <v>3356</v>
      </c>
      <c r="D1012" t="s">
        <v>2906</v>
      </c>
      <c r="E1012" t="s">
        <v>2907</v>
      </c>
      <c r="F1012" s="32" t="s">
        <v>2874</v>
      </c>
      <c r="I1012" t="s">
        <v>347</v>
      </c>
      <c r="J1012" t="s">
        <v>347</v>
      </c>
      <c r="K1012" t="str">
        <f>VLOOKUP(Table326[[#This Row],[attribute_name EN2]],'Tradução Atributos'!$A$1:$B$67,2,0)</f>
        <v>Temperatura - Estator Fase W (2)</v>
      </c>
      <c r="N1012" t="s">
        <v>3372</v>
      </c>
      <c r="O1012" t="s">
        <v>3372</v>
      </c>
      <c r="P1012" t="str">
        <f>_xlfn.CONCAT(Table326[[#This Row],[Equipamento]],Table326[[#This Row],[attribute_name]])</f>
        <v>FRADE-CM-1340 (LP/IP Motor Trem 1)Temperatura - Estator Fase W (2)</v>
      </c>
      <c r="Q1012" s="10" t="s">
        <v>1099</v>
      </c>
      <c r="R1012" s="83" t="s">
        <v>753</v>
      </c>
      <c r="S1012">
        <v>1</v>
      </c>
      <c r="T1012" s="52" t="s">
        <v>446</v>
      </c>
      <c r="U1012" s="10" t="s">
        <v>447</v>
      </c>
      <c r="V1012" t="str">
        <f t="shared" si="15"/>
        <v>attribute</v>
      </c>
      <c r="W1012" t="str">
        <f>TRIM(INDEX(_xlfn.TEXTSPLIT(Table326[[#This Row],[attribute_name PT (rascunho)]],"|"), 1,1))</f>
        <v>Temperatura - Estator Fase W (2)</v>
      </c>
      <c r="X1012" t="str">
        <f>IFERROR(TRIM(INDEX(_xlfn.TEXTSPLIT(Table326[[#This Row],[attribute_name]],"|"), 1,2)), "")</f>
        <v/>
      </c>
      <c r="Y1012" t="b" cm="1">
        <f t="array" ref="Y1012">IF(ISERROR(IF(Table326[[#This Row],[type]]="subattribute", VLOOKUP(Table326[[#This Row],[Template]]&amp;Table326[[#This Row],[parent_attribute]],_xlfn._xlws.FILTER(Table326[[#All],[concat]], Table326[[#All],[type]]="attribute"),1, FALSE), TRUE)), FALSE, TRUE)</f>
        <v>1</v>
      </c>
    </row>
    <row r="1013" spans="1:25" ht="14.4" hidden="1" customHeight="1">
      <c r="A1013" t="str">
        <f>Table326[[#This Row],[Template]]&amp;Table326[[#This Row],[parent_attribute]]</f>
        <v>Motor High VoltageTemperatura - Estator Fase W (2)</v>
      </c>
      <c r="B1013" t="s">
        <v>2904</v>
      </c>
      <c r="C1013" s="10" t="s">
        <v>3356</v>
      </c>
      <c r="D1013" t="s">
        <v>2906</v>
      </c>
      <c r="E1013" t="s">
        <v>2907</v>
      </c>
      <c r="F1013" s="32" t="s">
        <v>2874</v>
      </c>
      <c r="I1013" t="s">
        <v>1101</v>
      </c>
      <c r="J1013" t="s">
        <v>347</v>
      </c>
      <c r="K1013" t="str">
        <f>VLOOKUP(Table326[[#This Row],[attribute_name EN2]],'Tradução Atributos'!$A$1:$B$67,2,0)</f>
        <v>Temperatura - Estator Fase W (2)</v>
      </c>
      <c r="L1013" t="s">
        <v>2928</v>
      </c>
      <c r="M1013" t="s">
        <v>2929</v>
      </c>
      <c r="N1013" t="s">
        <v>831</v>
      </c>
      <c r="O1013" t="s">
        <v>831</v>
      </c>
      <c r="P1013" t="str">
        <f>_xlfn.CONCAT(Table326[[#This Row],[Equipamento]],Table326[[#This Row],[attribute_name]])</f>
        <v>FRADE-CM-1340 (LP/IP Motor Trem 1)Temperatura - Estator Fase W (2)|Hi</v>
      </c>
      <c r="Q1013" s="10">
        <v>140</v>
      </c>
      <c r="R1013" s="10" t="s">
        <v>753</v>
      </c>
      <c r="S1013">
        <v>1</v>
      </c>
      <c r="T1013" s="33" t="s">
        <v>736</v>
      </c>
      <c r="U1013" s="10"/>
      <c r="V1013" t="str">
        <f t="shared" si="15"/>
        <v>subattribute</v>
      </c>
      <c r="W1013" t="str">
        <f>TRIM(INDEX(_xlfn.TEXTSPLIT(Table326[[#This Row],[attribute_name PT (rascunho)]],"|"), 1,1))</f>
        <v>Temperatura - Estator Fase W (2)</v>
      </c>
      <c r="X1013" t="str">
        <f>IFERROR(TRIM(INDEX(_xlfn.TEXTSPLIT(Table326[[#This Row],[attribute_name]],"|"), 1,2)), "")</f>
        <v>Hi</v>
      </c>
      <c r="Y1013" t="b" cm="1">
        <f t="array" ref="Y1013">IF(ISERROR(IF(Table326[[#This Row],[type]]="subattribute", VLOOKUP(Table326[[#This Row],[Template]]&amp;Table326[[#This Row],[parent_attribute]],_xlfn._xlws.FILTER(Table326[[#All],[concat]], Table326[[#All],[type]]="attribute"),1, FALSE), TRUE)), FALSE, TRUE)</f>
        <v>1</v>
      </c>
    </row>
    <row r="1014" spans="1:25" ht="14.4" hidden="1" customHeight="1">
      <c r="A1014" t="str">
        <f>Table326[[#This Row],[Template]]&amp;Table326[[#This Row],[parent_attribute]]</f>
        <v>Motor High VoltageTemperatura - Estator Fase W (2)</v>
      </c>
      <c r="B1014" t="s">
        <v>2904</v>
      </c>
      <c r="C1014" s="10" t="s">
        <v>3356</v>
      </c>
      <c r="D1014" t="s">
        <v>2906</v>
      </c>
      <c r="E1014" t="s">
        <v>2907</v>
      </c>
      <c r="F1014" s="32" t="s">
        <v>2874</v>
      </c>
      <c r="I1014" t="s">
        <v>1103</v>
      </c>
      <c r="J1014" t="s">
        <v>347</v>
      </c>
      <c r="K1014" t="str">
        <f>VLOOKUP(Table326[[#This Row],[attribute_name EN2]],'Tradução Atributos'!$A$1:$B$67,2,0)</f>
        <v>Temperatura - Estator Fase W (2)</v>
      </c>
      <c r="L1014" t="s">
        <v>2928</v>
      </c>
      <c r="M1014" t="s">
        <v>2930</v>
      </c>
      <c r="N1014" t="s">
        <v>833</v>
      </c>
      <c r="O1014" t="s">
        <v>833</v>
      </c>
      <c r="P1014" t="str">
        <f>_xlfn.CONCAT(Table326[[#This Row],[Equipamento]],Table326[[#This Row],[attribute_name]])</f>
        <v>FRADE-CM-1340 (LP/IP Motor Trem 1)Temperatura - Estator Fase W (2)|HiHi</v>
      </c>
      <c r="Q1014" s="33">
        <v>150</v>
      </c>
      <c r="R1014" s="83" t="s">
        <v>753</v>
      </c>
      <c r="S1014">
        <v>1</v>
      </c>
      <c r="T1014" s="52" t="s">
        <v>736</v>
      </c>
      <c r="U1014" s="83"/>
      <c r="V1014" t="str">
        <f t="shared" si="15"/>
        <v>subattribute</v>
      </c>
      <c r="W1014" t="str">
        <f>TRIM(INDEX(_xlfn.TEXTSPLIT(Table326[[#This Row],[attribute_name PT (rascunho)]],"|"), 1,1))</f>
        <v>Temperatura - Estator Fase W (2)</v>
      </c>
      <c r="X1014" t="str">
        <f>IFERROR(TRIM(INDEX(_xlfn.TEXTSPLIT(Table326[[#This Row],[attribute_name]],"|"), 1,2)), "")</f>
        <v>HiHi</v>
      </c>
      <c r="Y1014" t="b" cm="1">
        <f t="array" ref="Y1014">IF(ISERROR(IF(Table326[[#This Row],[type]]="subattribute", VLOOKUP(Table326[[#This Row],[Template]]&amp;Table326[[#This Row],[parent_attribute]],_xlfn._xlws.FILTER(Table326[[#All],[concat]], Table326[[#All],[type]]="attribute"),1, FALSE), TRUE)), FALSE, TRUE)</f>
        <v>1</v>
      </c>
    </row>
    <row r="1015" spans="1:25" ht="14.4" hidden="1" customHeight="1">
      <c r="A1015" t="str">
        <f>Table326[[#This Row],[Template]]&amp;Table326[[#This Row],[parent_attribute]]</f>
        <v>Motor High VoltageTemperatura - Estator Fase W (2)</v>
      </c>
      <c r="B1015" t="s">
        <v>2904</v>
      </c>
      <c r="C1015" s="10" t="s">
        <v>3356</v>
      </c>
      <c r="D1015" t="s">
        <v>2906</v>
      </c>
      <c r="E1015" t="s">
        <v>2907</v>
      </c>
      <c r="F1015" s="32" t="s">
        <v>2874</v>
      </c>
      <c r="I1015" t="s">
        <v>1107</v>
      </c>
      <c r="J1015" t="s">
        <v>347</v>
      </c>
      <c r="K1015" t="str">
        <f>VLOOKUP(Table326[[#This Row],[attribute_name EN2]],'Tradução Atributos'!$A$1:$B$67,2,0)</f>
        <v>Temperatura - Estator Fase W (2)</v>
      </c>
      <c r="L1015" t="s">
        <v>2928</v>
      </c>
      <c r="M1015" t="s">
        <v>2934</v>
      </c>
      <c r="N1015" t="s">
        <v>837</v>
      </c>
      <c r="O1015" t="s">
        <v>3373</v>
      </c>
      <c r="P1015" t="str">
        <f>_xlfn.CONCAT(Table326[[#This Row],[Equipamento]],Table326[[#This Row],[attribute_name]])</f>
        <v>FRADE-CM-1340 (LP/IP Motor Trem 1)Temperatura - Estator Fase W (2)|Pre-alarm Hi</v>
      </c>
      <c r="Q1015" s="10">
        <v>126</v>
      </c>
      <c r="R1015" s="83" t="s">
        <v>753</v>
      </c>
      <c r="S1015">
        <v>1</v>
      </c>
      <c r="T1015" s="52" t="s">
        <v>736</v>
      </c>
      <c r="U1015" s="83"/>
      <c r="V1015" t="str">
        <f t="shared" si="15"/>
        <v>subattribute</v>
      </c>
      <c r="W1015" t="str">
        <f>TRIM(INDEX(_xlfn.TEXTSPLIT(Table326[[#This Row],[attribute_name PT (rascunho)]],"|"), 1,1))</f>
        <v>Temperatura - Estator Fase W (2)</v>
      </c>
      <c r="X1015" t="str">
        <f>IFERROR(TRIM(INDEX(_xlfn.TEXTSPLIT(Table326[[#This Row],[attribute_name]],"|"), 1,2)), "")</f>
        <v>Pre-alarm Hi</v>
      </c>
      <c r="Y1015" t="b" cm="1">
        <f t="array" ref="Y1015">IF(ISERROR(IF(Table326[[#This Row],[type]]="subattribute", VLOOKUP(Table326[[#This Row],[Template]]&amp;Table326[[#This Row],[parent_attribute]],_xlfn._xlws.FILTER(Table326[[#All],[concat]], Table326[[#All],[type]]="attribute"),1, FALSE), TRUE)), FALSE, TRUE)</f>
        <v>1</v>
      </c>
    </row>
    <row r="1016" spans="1:25" ht="14.4" hidden="1" customHeight="1">
      <c r="A1016" t="str">
        <f>Table326[[#This Row],[Template]]&amp;Table326[[#This Row],[parent_attribute]]</f>
        <v>Motor High VoltageTemperatura - Estator Fase W</v>
      </c>
      <c r="B1016" t="s">
        <v>2904</v>
      </c>
      <c r="C1016" s="10" t="s">
        <v>3356</v>
      </c>
      <c r="D1016" t="s">
        <v>2906</v>
      </c>
      <c r="E1016" t="s">
        <v>2907</v>
      </c>
      <c r="F1016" s="32" t="s">
        <v>2874</v>
      </c>
      <c r="I1016" t="s">
        <v>1091</v>
      </c>
      <c r="J1016" t="s">
        <v>1088</v>
      </c>
      <c r="K1016" t="str">
        <f>VLOOKUP(Table326[[#This Row],[attribute_name EN2]],'Tradução Atributos'!$A$1:$B$67,2,0)</f>
        <v>Temperatura - Estator Fase W</v>
      </c>
      <c r="L1016" t="s">
        <v>2928</v>
      </c>
      <c r="M1016" t="s">
        <v>2929</v>
      </c>
      <c r="N1016" t="s">
        <v>823</v>
      </c>
      <c r="O1016" t="s">
        <v>823</v>
      </c>
      <c r="P1016" t="str">
        <f>_xlfn.CONCAT(Table326[[#This Row],[Equipamento]],Table326[[#This Row],[attribute_name]])</f>
        <v>FRADE-CM-1340 (LP/IP Motor Trem 1)Temperatura - Estator Fase W|Hi</v>
      </c>
      <c r="Q1016" s="10">
        <v>140</v>
      </c>
      <c r="R1016" s="83" t="s">
        <v>753</v>
      </c>
      <c r="S1016">
        <v>1</v>
      </c>
      <c r="T1016" s="52" t="s">
        <v>736</v>
      </c>
      <c r="U1016" s="83"/>
      <c r="V1016" t="str">
        <f t="shared" si="15"/>
        <v>subattribute</v>
      </c>
      <c r="W1016" t="str">
        <f>TRIM(INDEX(_xlfn.TEXTSPLIT(Table326[[#This Row],[attribute_name PT (rascunho)]],"|"), 1,1))</f>
        <v>Temperatura - Estator Fase W</v>
      </c>
      <c r="X1016" t="str">
        <f>IFERROR(TRIM(INDEX(_xlfn.TEXTSPLIT(Table326[[#This Row],[attribute_name]],"|"), 1,2)), "")</f>
        <v>Hi</v>
      </c>
      <c r="Y1016" t="b" cm="1">
        <f t="array" ref="Y1016">IF(ISERROR(IF(Table326[[#This Row],[type]]="subattribute", VLOOKUP(Table326[[#This Row],[Template]]&amp;Table326[[#This Row],[parent_attribute]],_xlfn._xlws.FILTER(Table326[[#All],[concat]], Table326[[#All],[type]]="attribute"),1, FALSE), TRUE)), FALSE, TRUE)</f>
        <v>1</v>
      </c>
    </row>
    <row r="1017" spans="1:25" ht="14.4" hidden="1" customHeight="1">
      <c r="A1017" t="str">
        <f>Table326[[#This Row],[Template]]&amp;Table326[[#This Row],[parent_attribute]]</f>
        <v>Motor High VoltageTemperatura - Estator Fase W</v>
      </c>
      <c r="B1017" t="s">
        <v>2904</v>
      </c>
      <c r="C1017" s="10" t="s">
        <v>3356</v>
      </c>
      <c r="D1017" t="s">
        <v>2906</v>
      </c>
      <c r="E1017" t="s">
        <v>2907</v>
      </c>
      <c r="F1017" s="32" t="s">
        <v>2874</v>
      </c>
      <c r="I1017" t="s">
        <v>1093</v>
      </c>
      <c r="J1017" t="s">
        <v>1088</v>
      </c>
      <c r="K1017" t="str">
        <f>VLOOKUP(Table326[[#This Row],[attribute_name EN2]],'Tradução Atributos'!$A$1:$B$67,2,0)</f>
        <v>Temperatura - Estator Fase W</v>
      </c>
      <c r="L1017" t="s">
        <v>2928</v>
      </c>
      <c r="M1017" t="s">
        <v>2930</v>
      </c>
      <c r="N1017" t="s">
        <v>825</v>
      </c>
      <c r="O1017" t="s">
        <v>825</v>
      </c>
      <c r="P1017" t="str">
        <f>_xlfn.CONCAT(Table326[[#This Row],[Equipamento]],Table326[[#This Row],[attribute_name]])</f>
        <v>FRADE-CM-1340 (LP/IP Motor Trem 1)Temperatura - Estator Fase W|HiHi</v>
      </c>
      <c r="Q1017" s="10">
        <v>150</v>
      </c>
      <c r="R1017" s="10" t="s">
        <v>753</v>
      </c>
      <c r="S1017">
        <v>1</v>
      </c>
      <c r="T1017" s="33" t="s">
        <v>736</v>
      </c>
      <c r="U1017" s="10"/>
      <c r="V1017" t="str">
        <f t="shared" si="15"/>
        <v>subattribute</v>
      </c>
      <c r="W1017" t="str">
        <f>TRIM(INDEX(_xlfn.TEXTSPLIT(Table326[[#This Row],[attribute_name PT (rascunho)]],"|"), 1,1))</f>
        <v>Temperatura - Estator Fase W</v>
      </c>
      <c r="X1017" t="str">
        <f>IFERROR(TRIM(INDEX(_xlfn.TEXTSPLIT(Table326[[#This Row],[attribute_name]],"|"), 1,2)), "")</f>
        <v>HiHi</v>
      </c>
      <c r="Y1017" t="b" cm="1">
        <f t="array" ref="Y1017">IF(ISERROR(IF(Table326[[#This Row],[type]]="subattribute", VLOOKUP(Table326[[#This Row],[Template]]&amp;Table326[[#This Row],[parent_attribute]],_xlfn._xlws.FILTER(Table326[[#All],[concat]], Table326[[#All],[type]]="attribute"),1, FALSE), TRUE)), FALSE, TRUE)</f>
        <v>1</v>
      </c>
    </row>
    <row r="1018" spans="1:25" ht="14.4" hidden="1" customHeight="1">
      <c r="A1018" t="str">
        <f>Table326[[#This Row],[Template]]&amp;Table326[[#This Row],[parent_attribute]]</f>
        <v>Motor High VoltageTemperatura - Estator Fase W</v>
      </c>
      <c r="B1018" t="s">
        <v>2904</v>
      </c>
      <c r="C1018" s="10" t="s">
        <v>3356</v>
      </c>
      <c r="D1018" t="s">
        <v>2906</v>
      </c>
      <c r="E1018" t="s">
        <v>2907</v>
      </c>
      <c r="F1018" s="32" t="s">
        <v>2874</v>
      </c>
      <c r="I1018" t="s">
        <v>1097</v>
      </c>
      <c r="J1018" t="s">
        <v>1088</v>
      </c>
      <c r="K1018" t="str">
        <f>VLOOKUP(Table326[[#This Row],[attribute_name EN2]],'Tradução Atributos'!$A$1:$B$67,2,0)</f>
        <v>Temperatura - Estator Fase W</v>
      </c>
      <c r="L1018" t="s">
        <v>2928</v>
      </c>
      <c r="M1018" t="s">
        <v>2934</v>
      </c>
      <c r="N1018" t="s">
        <v>829</v>
      </c>
      <c r="O1018" t="s">
        <v>3374</v>
      </c>
      <c r="P1018" t="str">
        <f>_xlfn.CONCAT(Table326[[#This Row],[Equipamento]],Table326[[#This Row],[attribute_name]])</f>
        <v>FRADE-CM-1340 (LP/IP Motor Trem 1)Temperatura - Estator Fase W|Pre-alarm Hi</v>
      </c>
      <c r="Q1018" s="33">
        <v>126</v>
      </c>
      <c r="R1018" s="10" t="s">
        <v>753</v>
      </c>
      <c r="S1018">
        <v>1</v>
      </c>
      <c r="T1018" s="33" t="s">
        <v>736</v>
      </c>
      <c r="U1018" s="10"/>
      <c r="V1018" t="str">
        <f t="shared" si="15"/>
        <v>subattribute</v>
      </c>
      <c r="W1018" t="str">
        <f>TRIM(INDEX(_xlfn.TEXTSPLIT(Table326[[#This Row],[attribute_name PT (rascunho)]],"|"), 1,1))</f>
        <v>Temperatura - Estator Fase W</v>
      </c>
      <c r="X1018" t="str">
        <f>IFERROR(TRIM(INDEX(_xlfn.TEXTSPLIT(Table326[[#This Row],[attribute_name]],"|"), 1,2)), "")</f>
        <v>Pre-alarm Hi</v>
      </c>
      <c r="Y1018" t="b" cm="1">
        <f t="array" ref="Y1018">IF(ISERROR(IF(Table326[[#This Row],[type]]="subattribute", VLOOKUP(Table326[[#This Row],[Template]]&amp;Table326[[#This Row],[parent_attribute]],_xlfn._xlws.FILTER(Table326[[#All],[concat]], Table326[[#All],[type]]="attribute"),1, FALSE), TRUE)), FALSE, TRUE)</f>
        <v>1</v>
      </c>
    </row>
    <row r="1019" spans="1:25" ht="14.4" hidden="1" customHeight="1">
      <c r="A1019" t="str">
        <f>Table326[[#This Row],[Template]]&amp;Table326[[#This Row],[parent_attribute]]</f>
        <v>Motor High VoltageTemperatura - Mancal do Motor (LA)</v>
      </c>
      <c r="B1019" t="s">
        <v>2904</v>
      </c>
      <c r="C1019" s="10" t="s">
        <v>3356</v>
      </c>
      <c r="D1019" t="s">
        <v>2906</v>
      </c>
      <c r="E1019" t="s">
        <v>2907</v>
      </c>
      <c r="F1019" s="32" t="s">
        <v>2874</v>
      </c>
      <c r="I1019" t="s">
        <v>992</v>
      </c>
      <c r="J1019" t="s">
        <v>992</v>
      </c>
      <c r="K1019" t="str">
        <f>VLOOKUP(Table326[[#This Row],[attribute_name EN2]],'Tradução Atributos'!$A$1:$B$67,2,0)</f>
        <v>Temperatura - Mancal do Motor (LA)</v>
      </c>
      <c r="N1019" t="s">
        <v>3375</v>
      </c>
      <c r="O1019" t="s">
        <v>3375</v>
      </c>
      <c r="P1019" t="str">
        <f>_xlfn.CONCAT(Table326[[#This Row],[Equipamento]],Table326[[#This Row],[attribute_name]])</f>
        <v>FRADE-CM-1340 (LP/IP Motor Trem 1)Temperatura - Mancal do Motor (LA)</v>
      </c>
      <c r="Q1019" s="10" t="s">
        <v>993</v>
      </c>
      <c r="R1019" s="10" t="s">
        <v>753</v>
      </c>
      <c r="S1019">
        <v>1</v>
      </c>
      <c r="T1019" s="33" t="s">
        <v>446</v>
      </c>
      <c r="U1019" s="10" t="s">
        <v>447</v>
      </c>
      <c r="V1019" t="str">
        <f t="shared" si="15"/>
        <v>attribute</v>
      </c>
      <c r="W1019" t="str">
        <f>TRIM(INDEX(_xlfn.TEXTSPLIT(Table326[[#This Row],[attribute_name PT (rascunho)]],"|"), 1,1))</f>
        <v>Temperatura - Mancal do Motor (LA)</v>
      </c>
      <c r="X1019" t="str">
        <f>IFERROR(TRIM(INDEX(_xlfn.TEXTSPLIT(Table326[[#This Row],[attribute_name]],"|"), 1,2)), "")</f>
        <v/>
      </c>
      <c r="Y1019" t="b" cm="1">
        <f t="array" ref="Y1019">IF(ISERROR(IF(Table326[[#This Row],[type]]="subattribute", VLOOKUP(Table326[[#This Row],[Template]]&amp;Table326[[#This Row],[parent_attribute]],_xlfn._xlws.FILTER(Table326[[#All],[concat]], Table326[[#All],[type]]="attribute"),1, FALSE), TRUE)), FALSE, TRUE)</f>
        <v>1</v>
      </c>
    </row>
    <row r="1020" spans="1:25" ht="14.4" hidden="1" customHeight="1">
      <c r="A1020" t="str">
        <f>Table326[[#This Row],[Template]]&amp;Table326[[#This Row],[parent_attribute]]</f>
        <v>Motor High VoltageTemperatura - Mancal do Motor (LA) (2)</v>
      </c>
      <c r="B1020" t="s">
        <v>2904</v>
      </c>
      <c r="C1020" s="10" t="s">
        <v>3356</v>
      </c>
      <c r="D1020" t="s">
        <v>2906</v>
      </c>
      <c r="E1020" t="s">
        <v>2907</v>
      </c>
      <c r="F1020" s="32" t="s">
        <v>2874</v>
      </c>
      <c r="I1020" t="s">
        <v>1673</v>
      </c>
      <c r="J1020" t="s">
        <v>1673</v>
      </c>
      <c r="K1020" t="str">
        <f>VLOOKUP(Table326[[#This Row],[attribute_name EN2]],'Tradução Atributos'!$A$1:$B$67,2,0)</f>
        <v>Temperatura - Mancal do Motor (LA) (2)</v>
      </c>
      <c r="N1020" t="s">
        <v>3376</v>
      </c>
      <c r="O1020" t="s">
        <v>3376</v>
      </c>
      <c r="P1020" t="str">
        <f>_xlfn.CONCAT(Table326[[#This Row],[Equipamento]],Table326[[#This Row],[attribute_name]])</f>
        <v>FRADE-CM-1340 (LP/IP Motor Trem 1)Temperatura - Mancal do Motor (LA) (2)</v>
      </c>
      <c r="Q1020" s="10" t="s">
        <v>1674</v>
      </c>
      <c r="R1020" s="10" t="s">
        <v>49</v>
      </c>
      <c r="S1020">
        <v>1</v>
      </c>
      <c r="T1020" s="33" t="s">
        <v>446</v>
      </c>
      <c r="U1020" s="10" t="s">
        <v>447</v>
      </c>
      <c r="V1020" t="str">
        <f t="shared" si="15"/>
        <v>attribute</v>
      </c>
      <c r="W1020" t="str">
        <f>TRIM(INDEX(_xlfn.TEXTSPLIT(Table326[[#This Row],[attribute_name PT (rascunho)]],"|"), 1,1))</f>
        <v>Temperatura - Mancal do Motor (LA) (2)</v>
      </c>
      <c r="X1020" t="str">
        <f>IFERROR(TRIM(INDEX(_xlfn.TEXTSPLIT(Table326[[#This Row],[attribute_name]],"|"), 1,2)), "")</f>
        <v/>
      </c>
      <c r="Y1020" t="b" cm="1">
        <f t="array" ref="Y1020">IF(ISERROR(IF(Table326[[#This Row],[type]]="subattribute", VLOOKUP(Table326[[#This Row],[Template]]&amp;Table326[[#This Row],[parent_attribute]],_xlfn._xlws.FILTER(Table326[[#All],[concat]], Table326[[#All],[type]]="attribute"),1, FALSE), TRUE)), FALSE, TRUE)</f>
        <v>1</v>
      </c>
    </row>
    <row r="1021" spans="1:25" ht="14.4" hidden="1" customHeight="1">
      <c r="A1021" t="str">
        <f>Table326[[#This Row],[Template]]&amp;Table326[[#This Row],[parent_attribute]]</f>
        <v>Motor High VoltageTemperatura - Mancal do Motor (LA) (2)</v>
      </c>
      <c r="B1021" t="s">
        <v>2904</v>
      </c>
      <c r="C1021" s="10" t="s">
        <v>3356</v>
      </c>
      <c r="D1021" t="s">
        <v>2906</v>
      </c>
      <c r="E1021" t="s">
        <v>2907</v>
      </c>
      <c r="F1021" s="32" t="s">
        <v>2874</v>
      </c>
      <c r="I1021" t="s">
        <v>1675</v>
      </c>
      <c r="J1021" t="s">
        <v>1673</v>
      </c>
      <c r="K1021" t="str">
        <f>VLOOKUP(Table326[[#This Row],[attribute_name EN2]],'Tradução Atributos'!$A$1:$B$67,2,0)</f>
        <v>Temperatura - Mancal do Motor (LA) (2)</v>
      </c>
      <c r="L1021" t="s">
        <v>2928</v>
      </c>
      <c r="M1021" t="s">
        <v>2929</v>
      </c>
      <c r="N1021" t="s">
        <v>1064</v>
      </c>
      <c r="O1021" t="s">
        <v>1064</v>
      </c>
      <c r="P1021" t="str">
        <f>_xlfn.CONCAT(Table326[[#This Row],[Equipamento]],Table326[[#This Row],[attribute_name]])</f>
        <v>FRADE-CM-1340 (LP/IP Motor Trem 1)Temperatura - Mancal do Motor (LA) (2)|Hi</v>
      </c>
      <c r="Q1021" s="10">
        <v>90</v>
      </c>
      <c r="R1021" s="83" t="s">
        <v>49</v>
      </c>
      <c r="S1021">
        <v>1</v>
      </c>
      <c r="T1021" s="52" t="s">
        <v>736</v>
      </c>
      <c r="U1021" s="83"/>
      <c r="V1021" t="str">
        <f t="shared" si="15"/>
        <v>subattribute</v>
      </c>
      <c r="W1021" t="str">
        <f>TRIM(INDEX(_xlfn.TEXTSPLIT(Table326[[#This Row],[attribute_name PT (rascunho)]],"|"), 1,1))</f>
        <v>Temperatura - Mancal do Motor (LA) (2)</v>
      </c>
      <c r="X1021" t="str">
        <f>IFERROR(TRIM(INDEX(_xlfn.TEXTSPLIT(Table326[[#This Row],[attribute_name]],"|"), 1,2)), "")</f>
        <v>Hi</v>
      </c>
      <c r="Y1021" t="b" cm="1">
        <f t="array" ref="Y1021">IF(ISERROR(IF(Table326[[#This Row],[type]]="subattribute", VLOOKUP(Table326[[#This Row],[Template]]&amp;Table326[[#This Row],[parent_attribute]],_xlfn._xlws.FILTER(Table326[[#All],[concat]], Table326[[#All],[type]]="attribute"),1, FALSE), TRUE)), FALSE, TRUE)</f>
        <v>1</v>
      </c>
    </row>
    <row r="1022" spans="1:25" ht="14.4" hidden="1" customHeight="1">
      <c r="A1022" t="str">
        <f>Table326[[#This Row],[Template]]&amp;Table326[[#This Row],[parent_attribute]]</f>
        <v>Motor High VoltageTemperatura - Mancal do Motor (LA) (2)</v>
      </c>
      <c r="B1022" t="s">
        <v>2904</v>
      </c>
      <c r="C1022" s="10" t="s">
        <v>3356</v>
      </c>
      <c r="D1022" t="s">
        <v>2906</v>
      </c>
      <c r="E1022" t="s">
        <v>2907</v>
      </c>
      <c r="F1022" s="32" t="s">
        <v>2874</v>
      </c>
      <c r="I1022" t="s">
        <v>1676</v>
      </c>
      <c r="J1022" t="s">
        <v>1673</v>
      </c>
      <c r="K1022" t="str">
        <f>VLOOKUP(Table326[[#This Row],[attribute_name EN2]],'Tradução Atributos'!$A$1:$B$67,2,0)</f>
        <v>Temperatura - Mancal do Motor (LA) (2)</v>
      </c>
      <c r="L1022" t="s">
        <v>2928</v>
      </c>
      <c r="M1022" t="s">
        <v>2930</v>
      </c>
      <c r="N1022" t="s">
        <v>1066</v>
      </c>
      <c r="O1022" t="s">
        <v>1066</v>
      </c>
      <c r="P1022" t="str">
        <f>_xlfn.CONCAT(Table326[[#This Row],[Equipamento]],Table326[[#This Row],[attribute_name]])</f>
        <v>FRADE-CM-1340 (LP/IP Motor Trem 1)Temperatura - Mancal do Motor (LA) (2)|HiHi</v>
      </c>
      <c r="Q1022" s="10">
        <v>95</v>
      </c>
      <c r="R1022" s="10" t="s">
        <v>49</v>
      </c>
      <c r="S1022">
        <v>1</v>
      </c>
      <c r="T1022" s="33" t="s">
        <v>736</v>
      </c>
      <c r="U1022" s="10"/>
      <c r="V1022" t="str">
        <f t="shared" si="15"/>
        <v>subattribute</v>
      </c>
      <c r="W1022" t="str">
        <f>TRIM(INDEX(_xlfn.TEXTSPLIT(Table326[[#This Row],[attribute_name PT (rascunho)]],"|"), 1,1))</f>
        <v>Temperatura - Mancal do Motor (LA) (2)</v>
      </c>
      <c r="X1022" t="str">
        <f>IFERROR(TRIM(INDEX(_xlfn.TEXTSPLIT(Table326[[#This Row],[attribute_name]],"|"), 1,2)), "")</f>
        <v>HiHi</v>
      </c>
      <c r="Y1022" t="b" cm="1">
        <f t="array" ref="Y1022">IF(ISERROR(IF(Table326[[#This Row],[type]]="subattribute", VLOOKUP(Table326[[#This Row],[Template]]&amp;Table326[[#This Row],[parent_attribute]],_xlfn._xlws.FILTER(Table326[[#All],[concat]], Table326[[#All],[type]]="attribute"),1, FALSE), TRUE)), FALSE, TRUE)</f>
        <v>1</v>
      </c>
    </row>
    <row r="1023" spans="1:25" ht="14.4" hidden="1" customHeight="1">
      <c r="A1023" t="str">
        <f>Table326[[#This Row],[Template]]&amp;Table326[[#This Row],[parent_attribute]]</f>
        <v>Motor High VoltageTemperatura - Mancal do Motor (LA) (2)</v>
      </c>
      <c r="B1023" t="s">
        <v>2904</v>
      </c>
      <c r="C1023" s="10" t="s">
        <v>3356</v>
      </c>
      <c r="D1023" t="s">
        <v>2906</v>
      </c>
      <c r="E1023" t="s">
        <v>2907</v>
      </c>
      <c r="F1023" s="32" t="s">
        <v>2874</v>
      </c>
      <c r="I1023" t="s">
        <v>1677</v>
      </c>
      <c r="J1023" t="s">
        <v>1673</v>
      </c>
      <c r="K1023" t="str">
        <f>VLOOKUP(Table326[[#This Row],[attribute_name EN2]],'Tradução Atributos'!$A$1:$B$67,2,0)</f>
        <v>Temperatura - Mancal do Motor (LA) (2)</v>
      </c>
      <c r="L1023" t="s">
        <v>2928</v>
      </c>
      <c r="M1023" t="s">
        <v>2934</v>
      </c>
      <c r="N1023" t="s">
        <v>1069</v>
      </c>
      <c r="O1023" t="s">
        <v>3377</v>
      </c>
      <c r="P1023" t="str">
        <f>_xlfn.CONCAT(Table326[[#This Row],[Equipamento]],Table326[[#This Row],[attribute_name]])</f>
        <v>FRADE-CM-1340 (LP/IP Motor Trem 1)Temperatura - Mancal do Motor (LA) (2)|Pre-alarm Hi</v>
      </c>
      <c r="Q1023" s="10">
        <v>85</v>
      </c>
      <c r="R1023" s="83" t="s">
        <v>49</v>
      </c>
      <c r="S1023">
        <v>1</v>
      </c>
      <c r="T1023" s="52" t="s">
        <v>736</v>
      </c>
      <c r="U1023" s="83"/>
      <c r="V1023" t="str">
        <f t="shared" si="15"/>
        <v>subattribute</v>
      </c>
      <c r="W1023" t="str">
        <f>TRIM(INDEX(_xlfn.TEXTSPLIT(Table326[[#This Row],[attribute_name PT (rascunho)]],"|"), 1,1))</f>
        <v>Temperatura - Mancal do Motor (LA) (2)</v>
      </c>
      <c r="X1023" t="str">
        <f>IFERROR(TRIM(INDEX(_xlfn.TEXTSPLIT(Table326[[#This Row],[attribute_name]],"|"), 1,2)), "")</f>
        <v>Pre-alarm Hi</v>
      </c>
      <c r="Y1023" t="b" cm="1">
        <f t="array" ref="Y1023">IF(ISERROR(IF(Table326[[#This Row],[type]]="subattribute", VLOOKUP(Table326[[#This Row],[Template]]&amp;Table326[[#This Row],[parent_attribute]],_xlfn._xlws.FILTER(Table326[[#All],[concat]], Table326[[#All],[type]]="attribute"),1, FALSE), TRUE)), FALSE, TRUE)</f>
        <v>1</v>
      </c>
    </row>
    <row r="1024" spans="1:25" ht="14.4" hidden="1" customHeight="1">
      <c r="A1024" t="str">
        <f>Table326[[#This Row],[Template]]&amp;Table326[[#This Row],[parent_attribute]]</f>
        <v>Motor High VoltageTemperatura - Mancal do Motor (LA)</v>
      </c>
      <c r="B1024" t="s">
        <v>2904</v>
      </c>
      <c r="C1024" s="10" t="s">
        <v>3356</v>
      </c>
      <c r="D1024" t="s">
        <v>2906</v>
      </c>
      <c r="E1024" t="s">
        <v>2907</v>
      </c>
      <c r="F1024" s="32" t="s">
        <v>2874</v>
      </c>
      <c r="I1024" t="s">
        <v>995</v>
      </c>
      <c r="J1024" t="s">
        <v>992</v>
      </c>
      <c r="K1024" t="str">
        <f>VLOOKUP(Table326[[#This Row],[attribute_name EN2]],'Tradução Atributos'!$A$1:$B$67,2,0)</f>
        <v>Temperatura - Mancal do Motor (LA)</v>
      </c>
      <c r="L1024" t="s">
        <v>2928</v>
      </c>
      <c r="M1024" t="s">
        <v>2929</v>
      </c>
      <c r="N1024" t="s">
        <v>762</v>
      </c>
      <c r="O1024" t="s">
        <v>762</v>
      </c>
      <c r="P1024" t="str">
        <f>_xlfn.CONCAT(Table326[[#This Row],[Equipamento]],Table326[[#This Row],[attribute_name]])</f>
        <v>FRADE-CM-1340 (LP/IP Motor Trem 1)Temperatura - Mancal do Motor (LA)|Hi</v>
      </c>
      <c r="Q1024" s="10">
        <v>90</v>
      </c>
      <c r="R1024" s="83" t="s">
        <v>753</v>
      </c>
      <c r="S1024">
        <v>1</v>
      </c>
      <c r="T1024" s="52" t="s">
        <v>736</v>
      </c>
      <c r="U1024" s="83"/>
      <c r="V1024" t="str">
        <f t="shared" si="15"/>
        <v>subattribute</v>
      </c>
      <c r="W1024" t="str">
        <f>TRIM(INDEX(_xlfn.TEXTSPLIT(Table326[[#This Row],[attribute_name PT (rascunho)]],"|"), 1,1))</f>
        <v>Temperatura - Mancal do Motor (LA)</v>
      </c>
      <c r="X1024" t="str">
        <f>IFERROR(TRIM(INDEX(_xlfn.TEXTSPLIT(Table326[[#This Row],[attribute_name]],"|"), 1,2)), "")</f>
        <v>Hi</v>
      </c>
      <c r="Y1024" t="b" cm="1">
        <f t="array" ref="Y1024">IF(ISERROR(IF(Table326[[#This Row],[type]]="subattribute", VLOOKUP(Table326[[#This Row],[Template]]&amp;Table326[[#This Row],[parent_attribute]],_xlfn._xlws.FILTER(Table326[[#All],[concat]], Table326[[#All],[type]]="attribute"),1, FALSE), TRUE)), FALSE, TRUE)</f>
        <v>1</v>
      </c>
    </row>
    <row r="1025" spans="1:25" ht="14.4" hidden="1" customHeight="1">
      <c r="A1025" t="str">
        <f>Table326[[#This Row],[Template]]&amp;Table326[[#This Row],[parent_attribute]]</f>
        <v>Motor High VoltageTemperatura - Mancal do Motor (LA)</v>
      </c>
      <c r="B1025" t="s">
        <v>2904</v>
      </c>
      <c r="C1025" s="10" t="s">
        <v>3356</v>
      </c>
      <c r="D1025" t="s">
        <v>2906</v>
      </c>
      <c r="E1025" t="s">
        <v>2907</v>
      </c>
      <c r="F1025" s="32" t="s">
        <v>2874</v>
      </c>
      <c r="I1025" t="s">
        <v>997</v>
      </c>
      <c r="J1025" t="s">
        <v>992</v>
      </c>
      <c r="K1025" t="str">
        <f>VLOOKUP(Table326[[#This Row],[attribute_name EN2]],'Tradução Atributos'!$A$1:$B$67,2,0)</f>
        <v>Temperatura - Mancal do Motor (LA)</v>
      </c>
      <c r="L1025" t="s">
        <v>2928</v>
      </c>
      <c r="M1025" t="s">
        <v>2930</v>
      </c>
      <c r="N1025" t="s">
        <v>764</v>
      </c>
      <c r="O1025" t="s">
        <v>764</v>
      </c>
      <c r="P1025" t="str">
        <f>_xlfn.CONCAT(Table326[[#This Row],[Equipamento]],Table326[[#This Row],[attribute_name]])</f>
        <v>FRADE-CM-1340 (LP/IP Motor Trem 1)Temperatura - Mancal do Motor (LA)|HiHi</v>
      </c>
      <c r="Q1025" s="10">
        <v>95</v>
      </c>
      <c r="R1025" s="10" t="s">
        <v>753</v>
      </c>
      <c r="S1025">
        <v>1</v>
      </c>
      <c r="T1025" s="33" t="s">
        <v>736</v>
      </c>
      <c r="U1025" s="10"/>
      <c r="V1025" t="str">
        <f t="shared" si="15"/>
        <v>subattribute</v>
      </c>
      <c r="W1025" t="str">
        <f>TRIM(INDEX(_xlfn.TEXTSPLIT(Table326[[#This Row],[attribute_name PT (rascunho)]],"|"), 1,1))</f>
        <v>Temperatura - Mancal do Motor (LA)</v>
      </c>
      <c r="X1025" t="str">
        <f>IFERROR(TRIM(INDEX(_xlfn.TEXTSPLIT(Table326[[#This Row],[attribute_name]],"|"), 1,2)), "")</f>
        <v>HiHi</v>
      </c>
      <c r="Y1025" t="b" cm="1">
        <f t="array" ref="Y1025">IF(ISERROR(IF(Table326[[#This Row],[type]]="subattribute", VLOOKUP(Table326[[#This Row],[Template]]&amp;Table326[[#This Row],[parent_attribute]],_xlfn._xlws.FILTER(Table326[[#All],[concat]], Table326[[#All],[type]]="attribute"),1, FALSE), TRUE)), FALSE, TRUE)</f>
        <v>1</v>
      </c>
    </row>
    <row r="1026" spans="1:25" ht="14.4" hidden="1" customHeight="1">
      <c r="A1026" t="str">
        <f>Table326[[#This Row],[Template]]&amp;Table326[[#This Row],[parent_attribute]]</f>
        <v>Motor High VoltageTemperatura - Mancal do Motor (LA)</v>
      </c>
      <c r="B1026" t="s">
        <v>2904</v>
      </c>
      <c r="C1026" s="10" t="s">
        <v>3356</v>
      </c>
      <c r="D1026" t="s">
        <v>2906</v>
      </c>
      <c r="E1026" t="s">
        <v>2907</v>
      </c>
      <c r="F1026" s="32" t="s">
        <v>2874</v>
      </c>
      <c r="I1026" t="s">
        <v>999</v>
      </c>
      <c r="J1026" t="s">
        <v>992</v>
      </c>
      <c r="K1026" t="str">
        <f>VLOOKUP(Table326[[#This Row],[attribute_name EN2]],'Tradução Atributos'!$A$1:$B$67,2,0)</f>
        <v>Temperatura - Mancal do Motor (LA)</v>
      </c>
      <c r="L1026" t="s">
        <v>2928</v>
      </c>
      <c r="M1026" t="s">
        <v>2934</v>
      </c>
      <c r="N1026" t="s">
        <v>766</v>
      </c>
      <c r="O1026" t="s">
        <v>3378</v>
      </c>
      <c r="P1026" t="str">
        <f>_xlfn.CONCAT(Table326[[#This Row],[Equipamento]],Table326[[#This Row],[attribute_name]])</f>
        <v>FRADE-CM-1340 (LP/IP Motor Trem 1)Temperatura - Mancal do Motor (LA)|Pre-alarm Hi</v>
      </c>
      <c r="Q1026" s="33">
        <v>85</v>
      </c>
      <c r="R1026" s="83" t="s">
        <v>753</v>
      </c>
      <c r="S1026">
        <v>1</v>
      </c>
      <c r="T1026" s="52" t="s">
        <v>736</v>
      </c>
      <c r="U1026" s="83"/>
      <c r="V1026" t="str">
        <f t="shared" si="15"/>
        <v>subattribute</v>
      </c>
      <c r="W1026" t="str">
        <f>TRIM(INDEX(_xlfn.TEXTSPLIT(Table326[[#This Row],[attribute_name PT (rascunho)]],"|"), 1,1))</f>
        <v>Temperatura - Mancal do Motor (LA)</v>
      </c>
      <c r="X1026" t="str">
        <f>IFERROR(TRIM(INDEX(_xlfn.TEXTSPLIT(Table326[[#This Row],[attribute_name]],"|"), 1,2)), "")</f>
        <v>Pre-alarm Hi</v>
      </c>
      <c r="Y1026" t="b" cm="1">
        <f t="array" ref="Y1026">IF(ISERROR(IF(Table326[[#This Row],[type]]="subattribute", VLOOKUP(Table326[[#This Row],[Template]]&amp;Table326[[#This Row],[parent_attribute]],_xlfn._xlws.FILTER(Table326[[#All],[concat]], Table326[[#All],[type]]="attribute"),1, FALSE), TRUE)), FALSE, TRUE)</f>
        <v>1</v>
      </c>
    </row>
    <row r="1027" spans="1:25" ht="14.4" hidden="1" customHeight="1">
      <c r="A1027" t="str">
        <f>Table326[[#This Row],[Template]]&amp;Table326[[#This Row],[parent_attribute]]</f>
        <v>Motor High VoltageTemperatura - Mancal do Motor (LOA)</v>
      </c>
      <c r="B1027" t="s">
        <v>2904</v>
      </c>
      <c r="C1027" s="10" t="s">
        <v>3356</v>
      </c>
      <c r="D1027" t="s">
        <v>2906</v>
      </c>
      <c r="E1027" t="s">
        <v>2907</v>
      </c>
      <c r="F1027" s="32" t="s">
        <v>2874</v>
      </c>
      <c r="I1027" t="s">
        <v>1001</v>
      </c>
      <c r="J1027" t="s">
        <v>1001</v>
      </c>
      <c r="K1027" t="str">
        <f>VLOOKUP(Table326[[#This Row],[attribute_name EN2]],'Tradução Atributos'!$A$1:$B$67,2,0)</f>
        <v>Temperatura - Mancal do Motor (LOA)</v>
      </c>
      <c r="N1027" t="s">
        <v>3379</v>
      </c>
      <c r="O1027" t="s">
        <v>3379</v>
      </c>
      <c r="P1027" t="str">
        <f>_xlfn.CONCAT(Table326[[#This Row],[Equipamento]],Table326[[#This Row],[attribute_name]])</f>
        <v>FRADE-CM-1340 (LP/IP Motor Trem 1)Temperatura - Mancal do Motor (LOA)</v>
      </c>
      <c r="Q1027" s="10" t="s">
        <v>1002</v>
      </c>
      <c r="R1027" s="10" t="s">
        <v>753</v>
      </c>
      <c r="S1027">
        <v>1</v>
      </c>
      <c r="T1027" s="33" t="s">
        <v>446</v>
      </c>
      <c r="U1027" s="10" t="s">
        <v>447</v>
      </c>
      <c r="V1027" t="str">
        <f t="shared" si="15"/>
        <v>attribute</v>
      </c>
      <c r="W1027" t="str">
        <f>TRIM(INDEX(_xlfn.TEXTSPLIT(Table326[[#This Row],[attribute_name PT (rascunho)]],"|"), 1,1))</f>
        <v>Temperatura - Mancal do Motor (LOA)</v>
      </c>
      <c r="X1027" t="str">
        <f>IFERROR(TRIM(INDEX(_xlfn.TEXTSPLIT(Table326[[#This Row],[attribute_name]],"|"), 1,2)), "")</f>
        <v/>
      </c>
      <c r="Y1027" t="b" cm="1">
        <f t="array" ref="Y1027">IF(ISERROR(IF(Table326[[#This Row],[type]]="subattribute", VLOOKUP(Table326[[#This Row],[Template]]&amp;Table326[[#This Row],[parent_attribute]],_xlfn._xlws.FILTER(Table326[[#All],[concat]], Table326[[#All],[type]]="attribute"),1, FALSE), TRUE)), FALSE, TRUE)</f>
        <v>1</v>
      </c>
    </row>
    <row r="1028" spans="1:25" ht="14.4" hidden="1" customHeight="1">
      <c r="A1028" t="str">
        <f>Table326[[#This Row],[Template]]&amp;Table326[[#This Row],[parent_attribute]]</f>
        <v>Motor High VoltageTemperatura - Mancal do Motor (LOA) (2)</v>
      </c>
      <c r="B1028" t="s">
        <v>2904</v>
      </c>
      <c r="C1028" s="10" t="s">
        <v>3356</v>
      </c>
      <c r="D1028" t="s">
        <v>2906</v>
      </c>
      <c r="E1028" t="s">
        <v>2907</v>
      </c>
      <c r="F1028" s="32" t="s">
        <v>2874</v>
      </c>
      <c r="I1028" t="s">
        <v>1678</v>
      </c>
      <c r="J1028" t="s">
        <v>1678</v>
      </c>
      <c r="K1028" t="str">
        <f>VLOOKUP(Table326[[#This Row],[attribute_name EN2]],'Tradução Atributos'!$A$1:$B$67,2,0)</f>
        <v>Temperatura - Mancal do Motor (LOA) (2)</v>
      </c>
      <c r="N1028" t="s">
        <v>3380</v>
      </c>
      <c r="O1028" t="s">
        <v>3380</v>
      </c>
      <c r="P1028" t="str">
        <f>_xlfn.CONCAT(Table326[[#This Row],[Equipamento]],Table326[[#This Row],[attribute_name]])</f>
        <v>FRADE-CM-1340 (LP/IP Motor Trem 1)Temperatura - Mancal do Motor (LOA) (2)</v>
      </c>
      <c r="Q1028" s="10" t="s">
        <v>1679</v>
      </c>
      <c r="R1028" s="10" t="s">
        <v>49</v>
      </c>
      <c r="S1028">
        <v>1</v>
      </c>
      <c r="T1028" s="33" t="s">
        <v>446</v>
      </c>
      <c r="U1028" s="10" t="s">
        <v>447</v>
      </c>
      <c r="V1028" t="str">
        <f t="shared" si="15"/>
        <v>attribute</v>
      </c>
      <c r="W1028" t="str">
        <f>TRIM(INDEX(_xlfn.TEXTSPLIT(Table326[[#This Row],[attribute_name PT (rascunho)]],"|"), 1,1))</f>
        <v>Temperatura - Mancal do Motor (LOA) (2)</v>
      </c>
      <c r="X1028" t="str">
        <f>IFERROR(TRIM(INDEX(_xlfn.TEXTSPLIT(Table326[[#This Row],[attribute_name]],"|"), 1,2)), "")</f>
        <v/>
      </c>
      <c r="Y1028" t="b" cm="1">
        <f t="array" ref="Y1028">IF(ISERROR(IF(Table326[[#This Row],[type]]="subattribute", VLOOKUP(Table326[[#This Row],[Template]]&amp;Table326[[#This Row],[parent_attribute]],_xlfn._xlws.FILTER(Table326[[#All],[concat]], Table326[[#All],[type]]="attribute"),1, FALSE), TRUE)), FALSE, TRUE)</f>
        <v>1</v>
      </c>
    </row>
    <row r="1029" spans="1:25" ht="14.4" hidden="1" customHeight="1">
      <c r="A1029" t="str">
        <f>Table326[[#This Row],[Template]]&amp;Table326[[#This Row],[parent_attribute]]</f>
        <v>Motor High VoltageTemperatura - Mancal do Motor (LOA) (2)</v>
      </c>
      <c r="B1029" t="s">
        <v>2904</v>
      </c>
      <c r="C1029" s="10" t="s">
        <v>3356</v>
      </c>
      <c r="D1029" t="s">
        <v>2906</v>
      </c>
      <c r="E1029" t="s">
        <v>2907</v>
      </c>
      <c r="F1029" s="32" t="s">
        <v>2874</v>
      </c>
      <c r="I1029" t="s">
        <v>1680</v>
      </c>
      <c r="J1029" t="s">
        <v>1678</v>
      </c>
      <c r="K1029" t="str">
        <f>VLOOKUP(Table326[[#This Row],[attribute_name EN2]],'Tradução Atributos'!$A$1:$B$67,2,0)</f>
        <v>Temperatura - Mancal do Motor (LOA) (2)</v>
      </c>
      <c r="L1029" t="s">
        <v>2928</v>
      </c>
      <c r="M1029" t="s">
        <v>2929</v>
      </c>
      <c r="N1029" t="s">
        <v>1071</v>
      </c>
      <c r="O1029" t="s">
        <v>1071</v>
      </c>
      <c r="P1029" t="str">
        <f>_xlfn.CONCAT(Table326[[#This Row],[Equipamento]],Table326[[#This Row],[attribute_name]])</f>
        <v>FRADE-CM-1340 (LP/IP Motor Trem 1)Temperatura - Mancal do Motor (LOA) (2)|Hi</v>
      </c>
      <c r="Q1029" s="10">
        <v>90</v>
      </c>
      <c r="R1029" s="83" t="s">
        <v>49</v>
      </c>
      <c r="S1029">
        <v>1</v>
      </c>
      <c r="T1029" s="52" t="s">
        <v>736</v>
      </c>
      <c r="U1029" s="83"/>
      <c r="V1029" t="str">
        <f t="shared" si="15"/>
        <v>subattribute</v>
      </c>
      <c r="W1029" t="str">
        <f>TRIM(INDEX(_xlfn.TEXTSPLIT(Table326[[#This Row],[attribute_name PT (rascunho)]],"|"), 1,1))</f>
        <v>Temperatura - Mancal do Motor (LOA) (2)</v>
      </c>
      <c r="X1029" t="str">
        <f>IFERROR(TRIM(INDEX(_xlfn.TEXTSPLIT(Table326[[#This Row],[attribute_name]],"|"), 1,2)), "")</f>
        <v>Hi</v>
      </c>
      <c r="Y1029" t="b" cm="1">
        <f t="array" ref="Y1029">IF(ISERROR(IF(Table326[[#This Row],[type]]="subattribute", VLOOKUP(Table326[[#This Row],[Template]]&amp;Table326[[#This Row],[parent_attribute]],_xlfn._xlws.FILTER(Table326[[#All],[concat]], Table326[[#All],[type]]="attribute"),1, FALSE), TRUE)), FALSE, TRUE)</f>
        <v>1</v>
      </c>
    </row>
    <row r="1030" spans="1:25" ht="14.4" hidden="1" customHeight="1">
      <c r="A1030" t="str">
        <f>Table326[[#This Row],[Template]]&amp;Table326[[#This Row],[parent_attribute]]</f>
        <v>Motor High VoltageTemperatura - Mancal do Motor (LOA) (2)</v>
      </c>
      <c r="B1030" t="s">
        <v>2904</v>
      </c>
      <c r="C1030" s="10" t="s">
        <v>3356</v>
      </c>
      <c r="D1030" t="s">
        <v>2906</v>
      </c>
      <c r="E1030" t="s">
        <v>2907</v>
      </c>
      <c r="F1030" s="32" t="s">
        <v>2874</v>
      </c>
      <c r="I1030" t="s">
        <v>1681</v>
      </c>
      <c r="J1030" t="s">
        <v>1678</v>
      </c>
      <c r="K1030" t="str">
        <f>VLOOKUP(Table326[[#This Row],[attribute_name EN2]],'Tradução Atributos'!$A$1:$B$67,2,0)</f>
        <v>Temperatura - Mancal do Motor (LOA) (2)</v>
      </c>
      <c r="L1030" t="s">
        <v>2928</v>
      </c>
      <c r="M1030" t="s">
        <v>2930</v>
      </c>
      <c r="N1030" t="s">
        <v>1073</v>
      </c>
      <c r="O1030" t="s">
        <v>1073</v>
      </c>
      <c r="P1030" t="str">
        <f>_xlfn.CONCAT(Table326[[#This Row],[Equipamento]],Table326[[#This Row],[attribute_name]])</f>
        <v>FRADE-CM-1340 (LP/IP Motor Trem 1)Temperatura - Mancal do Motor (LOA) (2)|HiHi</v>
      </c>
      <c r="Q1030" s="33">
        <v>95</v>
      </c>
      <c r="R1030" s="10" t="s">
        <v>49</v>
      </c>
      <c r="S1030">
        <v>1</v>
      </c>
      <c r="T1030" s="33" t="s">
        <v>736</v>
      </c>
      <c r="U1030" s="10"/>
      <c r="V1030" t="str">
        <f t="shared" si="15"/>
        <v>subattribute</v>
      </c>
      <c r="W1030" t="str">
        <f>TRIM(INDEX(_xlfn.TEXTSPLIT(Table326[[#This Row],[attribute_name PT (rascunho)]],"|"), 1,1))</f>
        <v>Temperatura - Mancal do Motor (LOA) (2)</v>
      </c>
      <c r="X1030" t="str">
        <f>IFERROR(TRIM(INDEX(_xlfn.TEXTSPLIT(Table326[[#This Row],[attribute_name]],"|"), 1,2)), "")</f>
        <v>HiHi</v>
      </c>
      <c r="Y1030" t="b" cm="1">
        <f t="array" ref="Y1030">IF(ISERROR(IF(Table326[[#This Row],[type]]="subattribute", VLOOKUP(Table326[[#This Row],[Template]]&amp;Table326[[#This Row],[parent_attribute]],_xlfn._xlws.FILTER(Table326[[#All],[concat]], Table326[[#All],[type]]="attribute"),1, FALSE), TRUE)), FALSE, TRUE)</f>
        <v>1</v>
      </c>
    </row>
    <row r="1031" spans="1:25" ht="14.4" hidden="1" customHeight="1">
      <c r="A1031" t="str">
        <f>Table326[[#This Row],[Template]]&amp;Table326[[#This Row],[parent_attribute]]</f>
        <v>Motor High VoltageTemperatura - Mancal do Motor (LOA) (2)</v>
      </c>
      <c r="B1031" t="s">
        <v>2904</v>
      </c>
      <c r="C1031" s="10" t="s">
        <v>3356</v>
      </c>
      <c r="D1031" t="s">
        <v>2906</v>
      </c>
      <c r="E1031" t="s">
        <v>2907</v>
      </c>
      <c r="F1031" s="32" t="s">
        <v>2874</v>
      </c>
      <c r="I1031" t="s">
        <v>1682</v>
      </c>
      <c r="J1031" t="s">
        <v>1678</v>
      </c>
      <c r="K1031" t="str">
        <f>VLOOKUP(Table326[[#This Row],[attribute_name EN2]],'Tradução Atributos'!$A$1:$B$67,2,0)</f>
        <v>Temperatura - Mancal do Motor (LOA) (2)</v>
      </c>
      <c r="L1031" t="s">
        <v>2928</v>
      </c>
      <c r="M1031" t="s">
        <v>2934</v>
      </c>
      <c r="N1031" t="s">
        <v>1075</v>
      </c>
      <c r="O1031" t="s">
        <v>3381</v>
      </c>
      <c r="P1031" t="str">
        <f>_xlfn.CONCAT(Table326[[#This Row],[Equipamento]],Table326[[#This Row],[attribute_name]])</f>
        <v>FRADE-CM-1340 (LP/IP Motor Trem 1)Temperatura - Mancal do Motor (LOA) (2)|Pre-alarm Hi</v>
      </c>
      <c r="Q1031" s="10">
        <v>85</v>
      </c>
      <c r="R1031" s="83" t="s">
        <v>49</v>
      </c>
      <c r="S1031">
        <v>1</v>
      </c>
      <c r="T1031" s="52" t="s">
        <v>736</v>
      </c>
      <c r="U1031" s="83"/>
      <c r="V1031" t="str">
        <f t="shared" si="15"/>
        <v>subattribute</v>
      </c>
      <c r="W1031" t="str">
        <f>TRIM(INDEX(_xlfn.TEXTSPLIT(Table326[[#This Row],[attribute_name PT (rascunho)]],"|"), 1,1))</f>
        <v>Temperatura - Mancal do Motor (LOA) (2)</v>
      </c>
      <c r="X1031" t="str">
        <f>IFERROR(TRIM(INDEX(_xlfn.TEXTSPLIT(Table326[[#This Row],[attribute_name]],"|"), 1,2)), "")</f>
        <v>Pre-alarm Hi</v>
      </c>
      <c r="Y1031" t="b" cm="1">
        <f t="array" ref="Y1031">IF(ISERROR(IF(Table326[[#This Row],[type]]="subattribute", VLOOKUP(Table326[[#This Row],[Template]]&amp;Table326[[#This Row],[parent_attribute]],_xlfn._xlws.FILTER(Table326[[#All],[concat]], Table326[[#All],[type]]="attribute"),1, FALSE), TRUE)), FALSE, TRUE)</f>
        <v>1</v>
      </c>
    </row>
    <row r="1032" spans="1:25" ht="14.4" hidden="1" customHeight="1">
      <c r="A1032" t="str">
        <f>Table326[[#This Row],[Template]]&amp;Table326[[#This Row],[parent_attribute]]</f>
        <v>Motor High VoltageTemperatura - Mancal do Motor (LOA)</v>
      </c>
      <c r="B1032" t="s">
        <v>2904</v>
      </c>
      <c r="C1032" s="10" t="s">
        <v>3356</v>
      </c>
      <c r="D1032" t="s">
        <v>2906</v>
      </c>
      <c r="E1032" t="s">
        <v>2907</v>
      </c>
      <c r="F1032" s="32" t="s">
        <v>2874</v>
      </c>
      <c r="I1032" t="s">
        <v>1004</v>
      </c>
      <c r="J1032" t="s">
        <v>1001</v>
      </c>
      <c r="K1032" t="str">
        <f>VLOOKUP(Table326[[#This Row],[attribute_name EN2]],'Tradução Atributos'!$A$1:$B$67,2,0)</f>
        <v>Temperatura - Mancal do Motor (LOA)</v>
      </c>
      <c r="L1032" t="s">
        <v>2928</v>
      </c>
      <c r="M1032" t="s">
        <v>2929</v>
      </c>
      <c r="N1032" t="s">
        <v>768</v>
      </c>
      <c r="O1032" t="s">
        <v>768</v>
      </c>
      <c r="P1032" t="str">
        <f>_xlfn.CONCAT(Table326[[#This Row],[Equipamento]],Table326[[#This Row],[attribute_name]])</f>
        <v>FRADE-CM-1340 (LP/IP Motor Trem 1)Temperatura - Mancal do Motor (LOA)|Hi</v>
      </c>
      <c r="Q1032" s="10">
        <v>90</v>
      </c>
      <c r="R1032" s="83" t="s">
        <v>753</v>
      </c>
      <c r="S1032">
        <v>1</v>
      </c>
      <c r="T1032" s="52" t="s">
        <v>736</v>
      </c>
      <c r="U1032" s="83"/>
      <c r="V1032" t="str">
        <f t="shared" si="15"/>
        <v>subattribute</v>
      </c>
      <c r="W1032" t="str">
        <f>TRIM(INDEX(_xlfn.TEXTSPLIT(Table326[[#This Row],[attribute_name PT (rascunho)]],"|"), 1,1))</f>
        <v>Temperatura - Mancal do Motor (LOA)</v>
      </c>
      <c r="X1032" t="str">
        <f>IFERROR(TRIM(INDEX(_xlfn.TEXTSPLIT(Table326[[#This Row],[attribute_name]],"|"), 1,2)), "")</f>
        <v>Hi</v>
      </c>
      <c r="Y1032" t="b" cm="1">
        <f t="array" ref="Y1032">IF(ISERROR(IF(Table326[[#This Row],[type]]="subattribute", VLOOKUP(Table326[[#This Row],[Template]]&amp;Table326[[#This Row],[parent_attribute]],_xlfn._xlws.FILTER(Table326[[#All],[concat]], Table326[[#All],[type]]="attribute"),1, FALSE), TRUE)), FALSE, TRUE)</f>
        <v>1</v>
      </c>
    </row>
    <row r="1033" spans="1:25" ht="14.4" hidden="1" customHeight="1">
      <c r="A1033" t="str">
        <f>Table326[[#This Row],[Template]]&amp;Table326[[#This Row],[parent_attribute]]</f>
        <v>Motor High VoltageTemperatura - Mancal do Motor (LOA)</v>
      </c>
      <c r="B1033" t="s">
        <v>2904</v>
      </c>
      <c r="C1033" s="10" t="s">
        <v>3356</v>
      </c>
      <c r="D1033" t="s">
        <v>2906</v>
      </c>
      <c r="E1033" t="s">
        <v>2907</v>
      </c>
      <c r="F1033" s="32" t="s">
        <v>2874</v>
      </c>
      <c r="I1033" t="s">
        <v>1006</v>
      </c>
      <c r="J1033" t="s">
        <v>1001</v>
      </c>
      <c r="K1033" t="str">
        <f>VLOOKUP(Table326[[#This Row],[attribute_name EN2]],'Tradução Atributos'!$A$1:$B$67,2,0)</f>
        <v>Temperatura - Mancal do Motor (LOA)</v>
      </c>
      <c r="L1033" t="s">
        <v>2928</v>
      </c>
      <c r="M1033" t="s">
        <v>2930</v>
      </c>
      <c r="N1033" t="s">
        <v>770</v>
      </c>
      <c r="O1033" t="s">
        <v>770</v>
      </c>
      <c r="P1033" t="str">
        <f>_xlfn.CONCAT(Table326[[#This Row],[Equipamento]],Table326[[#This Row],[attribute_name]])</f>
        <v>FRADE-CM-1340 (LP/IP Motor Trem 1)Temperatura - Mancal do Motor (LOA)|HiHi</v>
      </c>
      <c r="Q1033" s="10">
        <v>95</v>
      </c>
      <c r="R1033" s="10" t="s">
        <v>753</v>
      </c>
      <c r="S1033">
        <v>1</v>
      </c>
      <c r="T1033" s="33" t="s">
        <v>736</v>
      </c>
      <c r="U1033" s="10"/>
      <c r="V1033" t="str">
        <f t="shared" ref="V1033:V1096" si="16">IFERROR(IF(FIND("|",N1033),"subattribute", "attribute"), "attribute")</f>
        <v>subattribute</v>
      </c>
      <c r="W1033" t="str">
        <f>TRIM(INDEX(_xlfn.TEXTSPLIT(Table326[[#This Row],[attribute_name PT (rascunho)]],"|"), 1,1))</f>
        <v>Temperatura - Mancal do Motor (LOA)</v>
      </c>
      <c r="X1033" t="str">
        <f>IFERROR(TRIM(INDEX(_xlfn.TEXTSPLIT(Table326[[#This Row],[attribute_name]],"|"), 1,2)), "")</f>
        <v>HiHi</v>
      </c>
      <c r="Y1033" t="b" cm="1">
        <f t="array" ref="Y1033">IF(ISERROR(IF(Table326[[#This Row],[type]]="subattribute", VLOOKUP(Table326[[#This Row],[Template]]&amp;Table326[[#This Row],[parent_attribute]],_xlfn._xlws.FILTER(Table326[[#All],[concat]], Table326[[#All],[type]]="attribute"),1, FALSE), TRUE)), FALSE, TRUE)</f>
        <v>1</v>
      </c>
    </row>
    <row r="1034" spans="1:25" ht="14.4" hidden="1" customHeight="1">
      <c r="A1034" t="str">
        <f>Table326[[#This Row],[Template]]&amp;Table326[[#This Row],[parent_attribute]]</f>
        <v>Motor High VoltageTemperatura - Mancal do Motor (LOA)</v>
      </c>
      <c r="B1034" t="s">
        <v>2904</v>
      </c>
      <c r="C1034" s="10" t="s">
        <v>3356</v>
      </c>
      <c r="D1034" t="s">
        <v>2906</v>
      </c>
      <c r="E1034" t="s">
        <v>2907</v>
      </c>
      <c r="F1034" s="32" t="s">
        <v>2874</v>
      </c>
      <c r="I1034" t="s">
        <v>1008</v>
      </c>
      <c r="J1034" t="s">
        <v>1001</v>
      </c>
      <c r="K1034" t="str">
        <f>VLOOKUP(Table326[[#This Row],[attribute_name EN2]],'Tradução Atributos'!$A$1:$B$67,2,0)</f>
        <v>Temperatura - Mancal do Motor (LOA)</v>
      </c>
      <c r="L1034" t="s">
        <v>2928</v>
      </c>
      <c r="M1034" t="s">
        <v>2934</v>
      </c>
      <c r="N1034" t="s">
        <v>775</v>
      </c>
      <c r="O1034" t="s">
        <v>3382</v>
      </c>
      <c r="P1034" t="str">
        <f>_xlfn.CONCAT(Table326[[#This Row],[Equipamento]],Table326[[#This Row],[attribute_name]])</f>
        <v>FRADE-CM-1340 (LP/IP Motor Trem 1)Temperatura - Mancal do Motor (LOA)|Pre-alarm Hi</v>
      </c>
      <c r="Q1034" s="10">
        <v>85</v>
      </c>
      <c r="R1034" s="83" t="s">
        <v>753</v>
      </c>
      <c r="S1034">
        <v>1</v>
      </c>
      <c r="T1034" s="52" t="s">
        <v>736</v>
      </c>
      <c r="U1034" s="83"/>
      <c r="V1034" t="str">
        <f t="shared" si="16"/>
        <v>subattribute</v>
      </c>
      <c r="W1034" t="str">
        <f>TRIM(INDEX(_xlfn.TEXTSPLIT(Table326[[#This Row],[attribute_name PT (rascunho)]],"|"), 1,1))</f>
        <v>Temperatura - Mancal do Motor (LOA)</v>
      </c>
      <c r="X1034" t="str">
        <f>IFERROR(TRIM(INDEX(_xlfn.TEXTSPLIT(Table326[[#This Row],[attribute_name]],"|"), 1,2)), "")</f>
        <v>Pre-alarm Hi</v>
      </c>
      <c r="Y1034" t="b" cm="1">
        <f t="array" ref="Y1034">IF(ISERROR(IF(Table326[[#This Row],[type]]="subattribute", VLOOKUP(Table326[[#This Row],[Template]]&amp;Table326[[#This Row],[parent_attribute]],_xlfn._xlws.FILTER(Table326[[#All],[concat]], Table326[[#All],[type]]="attribute"),1, FALSE), TRUE)), FALSE, TRUE)</f>
        <v>1</v>
      </c>
    </row>
    <row r="1035" spans="1:25" ht="14.4" hidden="1" customHeight="1">
      <c r="A1035" t="str">
        <f>Table326[[#This Row],[Template]]&amp;Table326[[#This Row],[parent_attribute]]</f>
        <v>Motor High VoltageVibração - Mancal do Motor (LA) (1)</v>
      </c>
      <c r="B1035" t="s">
        <v>2904</v>
      </c>
      <c r="C1035" s="10" t="s">
        <v>3356</v>
      </c>
      <c r="D1035" t="s">
        <v>2906</v>
      </c>
      <c r="E1035" t="s">
        <v>2907</v>
      </c>
      <c r="F1035" s="32" t="s">
        <v>2874</v>
      </c>
      <c r="I1035" t="s">
        <v>1137</v>
      </c>
      <c r="J1035" t="s">
        <v>1137</v>
      </c>
      <c r="K1035" t="str">
        <f>VLOOKUP(Table326[[#This Row],[attribute_name EN2]],'Tradução Atributos'!$A$1:$B$67,2,0)</f>
        <v>Vibração - Mancal do Motor (LA) (1)</v>
      </c>
      <c r="N1035" t="s">
        <v>3383</v>
      </c>
      <c r="O1035" t="s">
        <v>3383</v>
      </c>
      <c r="P1035" t="str">
        <f>_xlfn.CONCAT(Table326[[#This Row],[Equipamento]],Table326[[#This Row],[attribute_name]])</f>
        <v>FRADE-CM-1340 (LP/IP Motor Trem 1)Vibração - Mancal do Motor (LA) (1)</v>
      </c>
      <c r="Q1035" s="10" t="s">
        <v>1138</v>
      </c>
      <c r="R1035" s="10" t="s">
        <v>840</v>
      </c>
      <c r="S1035">
        <v>1</v>
      </c>
      <c r="T1035" s="33" t="s">
        <v>446</v>
      </c>
      <c r="U1035" s="10" t="s">
        <v>447</v>
      </c>
      <c r="V1035" t="str">
        <f t="shared" si="16"/>
        <v>attribute</v>
      </c>
      <c r="W1035" t="str">
        <f>TRIM(INDEX(_xlfn.TEXTSPLIT(Table326[[#This Row],[attribute_name PT (rascunho)]],"|"), 1,1))</f>
        <v>Vibração - Mancal do Motor (LA) (1)</v>
      </c>
      <c r="X1035" t="str">
        <f>IFERROR(TRIM(INDEX(_xlfn.TEXTSPLIT(Table326[[#This Row],[attribute_name]],"|"), 1,2)), "")</f>
        <v/>
      </c>
      <c r="Y1035" t="b" cm="1">
        <f t="array" ref="Y1035">IF(ISERROR(IF(Table326[[#This Row],[type]]="subattribute", VLOOKUP(Table326[[#This Row],[Template]]&amp;Table326[[#This Row],[parent_attribute]],_xlfn._xlws.FILTER(Table326[[#All],[concat]], Table326[[#All],[type]]="attribute"),1, FALSE), TRUE)), FALSE, TRUE)</f>
        <v>1</v>
      </c>
    </row>
    <row r="1036" spans="1:25" ht="14.4" hidden="1" customHeight="1">
      <c r="A1036" t="str">
        <f>Table326[[#This Row],[Template]]&amp;Table326[[#This Row],[parent_attribute]]</f>
        <v>Motor High VoltageVibração - Mancal do Motor (LA) (1)</v>
      </c>
      <c r="B1036" t="s">
        <v>2904</v>
      </c>
      <c r="C1036" s="10" t="s">
        <v>3356</v>
      </c>
      <c r="D1036" t="s">
        <v>2906</v>
      </c>
      <c r="E1036" t="s">
        <v>2907</v>
      </c>
      <c r="F1036" s="32" t="s">
        <v>2874</v>
      </c>
      <c r="I1036" t="s">
        <v>1140</v>
      </c>
      <c r="J1036" t="s">
        <v>1137</v>
      </c>
      <c r="K1036" t="str">
        <f>VLOOKUP(Table326[[#This Row],[attribute_name EN2]],'Tradução Atributos'!$A$1:$B$67,2,0)</f>
        <v>Vibração - Mancal do Motor (LA) (1)</v>
      </c>
      <c r="L1036" t="s">
        <v>2928</v>
      </c>
      <c r="M1036" t="s">
        <v>2929</v>
      </c>
      <c r="N1036" t="s">
        <v>3384</v>
      </c>
      <c r="O1036" t="s">
        <v>3384</v>
      </c>
      <c r="P1036" t="str">
        <f>_xlfn.CONCAT(Table326[[#This Row],[Equipamento]],Table326[[#This Row],[attribute_name]])</f>
        <v>FRADE-CM-1340 (LP/IP Motor Trem 1)Vibração - Mancal do Motor (LA) (1)|Hi</v>
      </c>
      <c r="Q1036" s="10">
        <v>274</v>
      </c>
      <c r="R1036" s="83" t="s">
        <v>840</v>
      </c>
      <c r="S1036">
        <v>1</v>
      </c>
      <c r="T1036" s="52" t="s">
        <v>736</v>
      </c>
      <c r="U1036" s="83"/>
      <c r="V1036" t="str">
        <f t="shared" si="16"/>
        <v>subattribute</v>
      </c>
      <c r="W1036" t="str">
        <f>TRIM(INDEX(_xlfn.TEXTSPLIT(Table326[[#This Row],[attribute_name PT (rascunho)]],"|"), 1,1))</f>
        <v>Vibração - Mancal do Motor (LA) (1)</v>
      </c>
      <c r="X1036" t="str">
        <f>IFERROR(TRIM(INDEX(_xlfn.TEXTSPLIT(Table326[[#This Row],[attribute_name]],"|"), 1,2)), "")</f>
        <v>Hi</v>
      </c>
      <c r="Y1036" t="b" cm="1">
        <f t="array" ref="Y1036">IF(ISERROR(IF(Table326[[#This Row],[type]]="subattribute", VLOOKUP(Table326[[#This Row],[Template]]&amp;Table326[[#This Row],[parent_attribute]],_xlfn._xlws.FILTER(Table326[[#All],[concat]], Table326[[#All],[type]]="attribute"),1, FALSE), TRUE)), FALSE, TRUE)</f>
        <v>1</v>
      </c>
    </row>
    <row r="1037" spans="1:25" ht="14.4" hidden="1" customHeight="1">
      <c r="A1037" t="str">
        <f>Table326[[#This Row],[Template]]&amp;Table326[[#This Row],[parent_attribute]]</f>
        <v>Motor High VoltageVibração - Mancal do Motor (LA) (1)</v>
      </c>
      <c r="B1037" t="s">
        <v>2904</v>
      </c>
      <c r="C1037" s="10" t="s">
        <v>3356</v>
      </c>
      <c r="D1037" t="s">
        <v>2906</v>
      </c>
      <c r="E1037" t="s">
        <v>2907</v>
      </c>
      <c r="F1037" s="32" t="s">
        <v>2874</v>
      </c>
      <c r="I1037" t="s">
        <v>1142</v>
      </c>
      <c r="J1037" t="s">
        <v>1137</v>
      </c>
      <c r="K1037" t="str">
        <f>VLOOKUP(Table326[[#This Row],[attribute_name EN2]],'Tradução Atributos'!$A$1:$B$67,2,0)</f>
        <v>Vibração - Mancal do Motor (LA) (1)</v>
      </c>
      <c r="L1037" t="s">
        <v>2928</v>
      </c>
      <c r="M1037" t="s">
        <v>2930</v>
      </c>
      <c r="N1037" t="s">
        <v>839</v>
      </c>
      <c r="O1037" t="s">
        <v>839</v>
      </c>
      <c r="P1037" t="str">
        <f>_xlfn.CONCAT(Table326[[#This Row],[Equipamento]],Table326[[#This Row],[attribute_name]])</f>
        <v>FRADE-CM-1340 (LP/IP Motor Trem 1)Vibração - Mancal do Motor (LA) (1)|HiHi</v>
      </c>
      <c r="Q1037" s="10">
        <v>308</v>
      </c>
      <c r="R1037" s="10" t="s">
        <v>840</v>
      </c>
      <c r="S1037">
        <v>1</v>
      </c>
      <c r="T1037" s="33" t="s">
        <v>736</v>
      </c>
      <c r="U1037" s="10"/>
      <c r="V1037" t="str">
        <f t="shared" si="16"/>
        <v>subattribute</v>
      </c>
      <c r="W1037" t="str">
        <f>TRIM(INDEX(_xlfn.TEXTSPLIT(Table326[[#This Row],[attribute_name PT (rascunho)]],"|"), 1,1))</f>
        <v>Vibração - Mancal do Motor (LA) (1)</v>
      </c>
      <c r="X1037" t="str">
        <f>IFERROR(TRIM(INDEX(_xlfn.TEXTSPLIT(Table326[[#This Row],[attribute_name]],"|"), 1,2)), "")</f>
        <v>HiHi</v>
      </c>
      <c r="Y1037" t="b" cm="1">
        <f t="array" ref="Y1037">IF(ISERROR(IF(Table326[[#This Row],[type]]="subattribute", VLOOKUP(Table326[[#This Row],[Template]]&amp;Table326[[#This Row],[parent_attribute]],_xlfn._xlws.FILTER(Table326[[#All],[concat]], Table326[[#All],[type]]="attribute"),1, FALSE), TRUE)), FALSE, TRUE)</f>
        <v>1</v>
      </c>
    </row>
    <row r="1038" spans="1:25" ht="14.4" hidden="1" customHeight="1">
      <c r="A1038" t="str">
        <f>Table326[[#This Row],[Template]]&amp;Table326[[#This Row],[parent_attribute]]</f>
        <v>Motor High VoltageVibração - Mancal do Motor (LA) (1)</v>
      </c>
      <c r="B1038" t="s">
        <v>2904</v>
      </c>
      <c r="C1038" s="10" t="s">
        <v>3356</v>
      </c>
      <c r="D1038" t="s">
        <v>2906</v>
      </c>
      <c r="E1038" t="s">
        <v>2907</v>
      </c>
      <c r="F1038" s="32" t="s">
        <v>2874</v>
      </c>
      <c r="I1038" t="s">
        <v>1144</v>
      </c>
      <c r="J1038" t="s">
        <v>1137</v>
      </c>
      <c r="K1038" t="str">
        <f>VLOOKUP(Table326[[#This Row],[attribute_name EN2]],'Tradução Atributos'!$A$1:$B$67,2,0)</f>
        <v>Vibração - Mancal do Motor (LA) (1)</v>
      </c>
      <c r="L1038" t="s">
        <v>2928</v>
      </c>
      <c r="M1038" t="s">
        <v>2934</v>
      </c>
      <c r="N1038" t="s">
        <v>843</v>
      </c>
      <c r="O1038" t="s">
        <v>3385</v>
      </c>
      <c r="P1038" t="str">
        <f>_xlfn.CONCAT(Table326[[#This Row],[Equipamento]],Table326[[#This Row],[attribute_name]])</f>
        <v>FRADE-CM-1340 (LP/IP Motor Trem 1)Vibração - Mancal do Motor (LA) (1)|Pre-alarm Hi</v>
      </c>
      <c r="Q1038" s="33">
        <v>246.6</v>
      </c>
      <c r="R1038" s="83" t="s">
        <v>840</v>
      </c>
      <c r="S1038">
        <v>1</v>
      </c>
      <c r="T1038" s="52" t="s">
        <v>736</v>
      </c>
      <c r="U1038" s="83"/>
      <c r="V1038" t="str">
        <f t="shared" si="16"/>
        <v>subattribute</v>
      </c>
      <c r="W1038" t="str">
        <f>TRIM(INDEX(_xlfn.TEXTSPLIT(Table326[[#This Row],[attribute_name PT (rascunho)]],"|"), 1,1))</f>
        <v>Vibração - Mancal do Motor (LA) (1)</v>
      </c>
      <c r="X1038" t="str">
        <f>IFERROR(TRIM(INDEX(_xlfn.TEXTSPLIT(Table326[[#This Row],[attribute_name]],"|"), 1,2)), "")</f>
        <v>Pre-alarm Hi</v>
      </c>
      <c r="Y1038" t="b" cm="1">
        <f t="array" ref="Y1038">IF(ISERROR(IF(Table326[[#This Row],[type]]="subattribute", VLOOKUP(Table326[[#This Row],[Template]]&amp;Table326[[#This Row],[parent_attribute]],_xlfn._xlws.FILTER(Table326[[#All],[concat]], Table326[[#All],[type]]="attribute"),1, FALSE), TRUE)), FALSE, TRUE)</f>
        <v>1</v>
      </c>
    </row>
    <row r="1039" spans="1:25" ht="14.4" hidden="1" customHeight="1">
      <c r="A1039" t="str">
        <f>Table326[[#This Row],[Template]]&amp;Table326[[#This Row],[parent_attribute]]</f>
        <v>Motor High VoltageVibração - Mancal do Motor (LA) (2)</v>
      </c>
      <c r="B1039" t="s">
        <v>2904</v>
      </c>
      <c r="C1039" s="10" t="s">
        <v>3356</v>
      </c>
      <c r="D1039" t="s">
        <v>2906</v>
      </c>
      <c r="E1039" t="s">
        <v>2907</v>
      </c>
      <c r="F1039" s="32" t="s">
        <v>2874</v>
      </c>
      <c r="I1039" t="s">
        <v>1146</v>
      </c>
      <c r="J1039" t="s">
        <v>1146</v>
      </c>
      <c r="K1039" t="str">
        <f>VLOOKUP(Table326[[#This Row],[attribute_name EN2]],'Tradução Atributos'!$A$1:$B$67,2,0)</f>
        <v>Vibração - Mancal do Motor (LA) (2)</v>
      </c>
      <c r="N1039" t="s">
        <v>3386</v>
      </c>
      <c r="O1039" t="s">
        <v>3386</v>
      </c>
      <c r="P1039" t="str">
        <f>_xlfn.CONCAT(Table326[[#This Row],[Equipamento]],Table326[[#This Row],[attribute_name]])</f>
        <v>FRADE-CM-1340 (LP/IP Motor Trem 1)Vibração - Mancal do Motor (LA) (2)</v>
      </c>
      <c r="Q1039" s="10" t="s">
        <v>1147</v>
      </c>
      <c r="R1039" s="10" t="s">
        <v>840</v>
      </c>
      <c r="S1039">
        <v>1</v>
      </c>
      <c r="T1039" s="33" t="s">
        <v>446</v>
      </c>
      <c r="U1039" s="10" t="s">
        <v>447</v>
      </c>
      <c r="V1039" t="str">
        <f t="shared" si="16"/>
        <v>attribute</v>
      </c>
      <c r="W1039" t="str">
        <f>TRIM(INDEX(_xlfn.TEXTSPLIT(Table326[[#This Row],[attribute_name PT (rascunho)]],"|"), 1,1))</f>
        <v>Vibração - Mancal do Motor (LA) (2)</v>
      </c>
      <c r="X1039" t="str">
        <f>IFERROR(TRIM(INDEX(_xlfn.TEXTSPLIT(Table326[[#This Row],[attribute_name]],"|"), 1,2)), "")</f>
        <v/>
      </c>
      <c r="Y1039" t="b" cm="1">
        <f t="array" ref="Y1039">IF(ISERROR(IF(Table326[[#This Row],[type]]="subattribute", VLOOKUP(Table326[[#This Row],[Template]]&amp;Table326[[#This Row],[parent_attribute]],_xlfn._xlws.FILTER(Table326[[#All],[concat]], Table326[[#All],[type]]="attribute"),1, FALSE), TRUE)), FALSE, TRUE)</f>
        <v>1</v>
      </c>
    </row>
    <row r="1040" spans="1:25" ht="14.4" hidden="1" customHeight="1">
      <c r="A1040" t="str">
        <f>Table326[[#This Row],[Template]]&amp;Table326[[#This Row],[parent_attribute]]</f>
        <v>Motor High VoltageVibração - Mancal do Motor (LA) (2)</v>
      </c>
      <c r="B1040" t="s">
        <v>2904</v>
      </c>
      <c r="C1040" s="10" t="s">
        <v>3356</v>
      </c>
      <c r="D1040" t="s">
        <v>2906</v>
      </c>
      <c r="E1040" t="s">
        <v>2907</v>
      </c>
      <c r="F1040" s="32" t="s">
        <v>2874</v>
      </c>
      <c r="I1040" t="s">
        <v>1149</v>
      </c>
      <c r="J1040" t="s">
        <v>1146</v>
      </c>
      <c r="K1040" t="str">
        <f>VLOOKUP(Table326[[#This Row],[attribute_name EN2]],'Tradução Atributos'!$A$1:$B$67,2,0)</f>
        <v>Vibração - Mancal do Motor (LA) (2)</v>
      </c>
      <c r="L1040" t="s">
        <v>2928</v>
      </c>
      <c r="M1040" t="s">
        <v>2929</v>
      </c>
      <c r="N1040" t="s">
        <v>845</v>
      </c>
      <c r="O1040" t="s">
        <v>845</v>
      </c>
      <c r="P1040" t="str">
        <f>_xlfn.CONCAT(Table326[[#This Row],[Equipamento]],Table326[[#This Row],[attribute_name]])</f>
        <v>FRADE-CM-1340 (LP/IP Motor Trem 1)Vibração - Mancal do Motor (LA) (2)|Hi</v>
      </c>
      <c r="Q1040" s="10">
        <v>274</v>
      </c>
      <c r="R1040" s="83" t="s">
        <v>840</v>
      </c>
      <c r="S1040">
        <v>1</v>
      </c>
      <c r="T1040" s="52" t="s">
        <v>736</v>
      </c>
      <c r="U1040" s="83"/>
      <c r="V1040" t="str">
        <f t="shared" si="16"/>
        <v>subattribute</v>
      </c>
      <c r="W1040" t="str">
        <f>TRIM(INDEX(_xlfn.TEXTSPLIT(Table326[[#This Row],[attribute_name PT (rascunho)]],"|"), 1,1))</f>
        <v>Vibração - Mancal do Motor (LA) (2)</v>
      </c>
      <c r="X1040" t="str">
        <f>IFERROR(TRIM(INDEX(_xlfn.TEXTSPLIT(Table326[[#This Row],[attribute_name]],"|"), 1,2)), "")</f>
        <v>Hi</v>
      </c>
      <c r="Y1040" t="b" cm="1">
        <f t="array" ref="Y1040">IF(ISERROR(IF(Table326[[#This Row],[type]]="subattribute", VLOOKUP(Table326[[#This Row],[Template]]&amp;Table326[[#This Row],[parent_attribute]],_xlfn._xlws.FILTER(Table326[[#All],[concat]], Table326[[#All],[type]]="attribute"),1, FALSE), TRUE)), FALSE, TRUE)</f>
        <v>1</v>
      </c>
    </row>
    <row r="1041" spans="1:25" ht="14.4" hidden="1" customHeight="1">
      <c r="A1041" t="str">
        <f>Table326[[#This Row],[Template]]&amp;Table326[[#This Row],[parent_attribute]]</f>
        <v>Motor High VoltageVibração - Mancal do Motor (LA) (2)</v>
      </c>
      <c r="B1041" t="s">
        <v>2904</v>
      </c>
      <c r="C1041" s="10" t="s">
        <v>3356</v>
      </c>
      <c r="D1041" t="s">
        <v>2906</v>
      </c>
      <c r="E1041" t="s">
        <v>2907</v>
      </c>
      <c r="F1041" s="32" t="s">
        <v>2874</v>
      </c>
      <c r="I1041" t="s">
        <v>1151</v>
      </c>
      <c r="J1041" t="s">
        <v>1146</v>
      </c>
      <c r="K1041" t="str">
        <f>VLOOKUP(Table326[[#This Row],[attribute_name EN2]],'Tradução Atributos'!$A$1:$B$67,2,0)</f>
        <v>Vibração - Mancal do Motor (LA) (2)</v>
      </c>
      <c r="L1041" t="s">
        <v>2928</v>
      </c>
      <c r="M1041" t="s">
        <v>2930</v>
      </c>
      <c r="N1041" t="s">
        <v>847</v>
      </c>
      <c r="O1041" t="s">
        <v>847</v>
      </c>
      <c r="P1041" t="str">
        <f>_xlfn.CONCAT(Table326[[#This Row],[Equipamento]],Table326[[#This Row],[attribute_name]])</f>
        <v>FRADE-CM-1340 (LP/IP Motor Trem 1)Vibração - Mancal do Motor (LA) (2)|HiHi</v>
      </c>
      <c r="Q1041" s="10">
        <v>308</v>
      </c>
      <c r="R1041" s="10" t="s">
        <v>840</v>
      </c>
      <c r="S1041">
        <v>1</v>
      </c>
      <c r="T1041" s="33" t="s">
        <v>736</v>
      </c>
      <c r="U1041" s="10"/>
      <c r="V1041" t="str">
        <f t="shared" si="16"/>
        <v>subattribute</v>
      </c>
      <c r="W1041" t="str">
        <f>TRIM(INDEX(_xlfn.TEXTSPLIT(Table326[[#This Row],[attribute_name PT (rascunho)]],"|"), 1,1))</f>
        <v>Vibração - Mancal do Motor (LA) (2)</v>
      </c>
      <c r="X1041" t="str">
        <f>IFERROR(TRIM(INDEX(_xlfn.TEXTSPLIT(Table326[[#This Row],[attribute_name]],"|"), 1,2)), "")</f>
        <v>HiHi</v>
      </c>
      <c r="Y1041" t="b" cm="1">
        <f t="array" ref="Y1041">IF(ISERROR(IF(Table326[[#This Row],[type]]="subattribute", VLOOKUP(Table326[[#This Row],[Template]]&amp;Table326[[#This Row],[parent_attribute]],_xlfn._xlws.FILTER(Table326[[#All],[concat]], Table326[[#All],[type]]="attribute"),1, FALSE), TRUE)), FALSE, TRUE)</f>
        <v>1</v>
      </c>
    </row>
    <row r="1042" spans="1:25" ht="14.4" hidden="1" customHeight="1">
      <c r="A1042" t="str">
        <f>Table326[[#This Row],[Template]]&amp;Table326[[#This Row],[parent_attribute]]</f>
        <v>Motor High VoltageVibração - Mancal do Motor (LA) (2)</v>
      </c>
      <c r="B1042" t="s">
        <v>2904</v>
      </c>
      <c r="C1042" s="10" t="s">
        <v>3356</v>
      </c>
      <c r="D1042" t="s">
        <v>2906</v>
      </c>
      <c r="E1042" t="s">
        <v>2907</v>
      </c>
      <c r="F1042" s="32" t="s">
        <v>2874</v>
      </c>
      <c r="I1042" t="s">
        <v>1153</v>
      </c>
      <c r="J1042" t="s">
        <v>1146</v>
      </c>
      <c r="K1042" t="str">
        <f>VLOOKUP(Table326[[#This Row],[attribute_name EN2]],'Tradução Atributos'!$A$1:$B$67,2,0)</f>
        <v>Vibração - Mancal do Motor (LA) (2)</v>
      </c>
      <c r="L1042" t="s">
        <v>2928</v>
      </c>
      <c r="M1042" t="s">
        <v>2934</v>
      </c>
      <c r="N1042" t="s">
        <v>849</v>
      </c>
      <c r="O1042" t="s">
        <v>3387</v>
      </c>
      <c r="P1042" t="str">
        <f>_xlfn.CONCAT(Table326[[#This Row],[Equipamento]],Table326[[#This Row],[attribute_name]])</f>
        <v>FRADE-CM-1340 (LP/IP Motor Trem 1)Vibração - Mancal do Motor (LA) (2)|Pre-alarm Hi</v>
      </c>
      <c r="Q1042" s="10">
        <v>246.6</v>
      </c>
      <c r="R1042" s="83" t="s">
        <v>840</v>
      </c>
      <c r="S1042">
        <v>1</v>
      </c>
      <c r="T1042" s="52" t="s">
        <v>736</v>
      </c>
      <c r="U1042" s="83"/>
      <c r="V1042" t="str">
        <f t="shared" si="16"/>
        <v>subattribute</v>
      </c>
      <c r="W1042" t="str">
        <f>TRIM(INDEX(_xlfn.TEXTSPLIT(Table326[[#This Row],[attribute_name PT (rascunho)]],"|"), 1,1))</f>
        <v>Vibração - Mancal do Motor (LA) (2)</v>
      </c>
      <c r="X1042" t="str">
        <f>IFERROR(TRIM(INDEX(_xlfn.TEXTSPLIT(Table326[[#This Row],[attribute_name]],"|"), 1,2)), "")</f>
        <v>Pre-alarm Hi</v>
      </c>
      <c r="Y1042" t="b" cm="1">
        <f t="array" ref="Y1042">IF(ISERROR(IF(Table326[[#This Row],[type]]="subattribute", VLOOKUP(Table326[[#This Row],[Template]]&amp;Table326[[#This Row],[parent_attribute]],_xlfn._xlws.FILTER(Table326[[#All],[concat]], Table326[[#All],[type]]="attribute"),1, FALSE), TRUE)), FALSE, TRUE)</f>
        <v>1</v>
      </c>
    </row>
    <row r="1043" spans="1:25" ht="14.4" hidden="1" customHeight="1">
      <c r="A1043" t="str">
        <f>Table326[[#This Row],[Template]]&amp;Table326[[#This Row],[parent_attribute]]</f>
        <v>Motor High VoltageVibração - Mancal do Motor (LOA) (1)</v>
      </c>
      <c r="B1043" t="s">
        <v>2904</v>
      </c>
      <c r="C1043" s="10" t="s">
        <v>3356</v>
      </c>
      <c r="D1043" t="s">
        <v>2906</v>
      </c>
      <c r="E1043" t="s">
        <v>2907</v>
      </c>
      <c r="F1043" s="32" t="s">
        <v>2874</v>
      </c>
      <c r="I1043" t="s">
        <v>1155</v>
      </c>
      <c r="J1043" t="s">
        <v>1155</v>
      </c>
      <c r="K1043" t="str">
        <f>VLOOKUP(Table326[[#This Row],[attribute_name EN2]],'Tradução Atributos'!$A$1:$B$67,2,0)</f>
        <v>Vibração - Mancal do Motor (LOA) (1)</v>
      </c>
      <c r="N1043" t="s">
        <v>3388</v>
      </c>
      <c r="O1043" t="s">
        <v>3388</v>
      </c>
      <c r="P1043" t="str">
        <f>_xlfn.CONCAT(Table326[[#This Row],[Equipamento]],Table326[[#This Row],[attribute_name]])</f>
        <v>FRADE-CM-1340 (LP/IP Motor Trem 1)Vibração - Mancal do Motor (LOA) (1)</v>
      </c>
      <c r="Q1043" s="10" t="s">
        <v>1156</v>
      </c>
      <c r="R1043" s="10" t="s">
        <v>840</v>
      </c>
      <c r="S1043">
        <v>1</v>
      </c>
      <c r="T1043" s="33" t="s">
        <v>446</v>
      </c>
      <c r="U1043" s="10" t="s">
        <v>447</v>
      </c>
      <c r="V1043" t="str">
        <f t="shared" si="16"/>
        <v>attribute</v>
      </c>
      <c r="W1043" t="str">
        <f>TRIM(INDEX(_xlfn.TEXTSPLIT(Table326[[#This Row],[attribute_name PT (rascunho)]],"|"), 1,1))</f>
        <v>Vibração - Mancal do Motor (LOA) (1)</v>
      </c>
      <c r="X1043" t="str">
        <f>IFERROR(TRIM(INDEX(_xlfn.TEXTSPLIT(Table326[[#This Row],[attribute_name]],"|"), 1,2)), "")</f>
        <v/>
      </c>
      <c r="Y1043" t="b" cm="1">
        <f t="array" ref="Y1043">IF(ISERROR(IF(Table326[[#This Row],[type]]="subattribute", VLOOKUP(Table326[[#This Row],[Template]]&amp;Table326[[#This Row],[parent_attribute]],_xlfn._xlws.FILTER(Table326[[#All],[concat]], Table326[[#All],[type]]="attribute"),1, FALSE), TRUE)), FALSE, TRUE)</f>
        <v>1</v>
      </c>
    </row>
    <row r="1044" spans="1:25" ht="14.4" hidden="1" customHeight="1">
      <c r="A1044" t="str">
        <f>Table326[[#This Row],[Template]]&amp;Table326[[#This Row],[parent_attribute]]</f>
        <v>Motor High VoltageVibração - Mancal do Motor (LOA) (1)</v>
      </c>
      <c r="B1044" t="s">
        <v>2904</v>
      </c>
      <c r="C1044" s="10" t="s">
        <v>3356</v>
      </c>
      <c r="D1044" t="s">
        <v>2906</v>
      </c>
      <c r="E1044" t="s">
        <v>2907</v>
      </c>
      <c r="F1044" s="32" t="s">
        <v>2874</v>
      </c>
      <c r="I1044" t="s">
        <v>1158</v>
      </c>
      <c r="J1044" t="s">
        <v>1155</v>
      </c>
      <c r="K1044" t="str">
        <f>VLOOKUP(Table326[[#This Row],[attribute_name EN2]],'Tradução Atributos'!$A$1:$B$67,2,0)</f>
        <v>Vibração - Mancal do Motor (LOA) (1)</v>
      </c>
      <c r="L1044" t="s">
        <v>2928</v>
      </c>
      <c r="M1044" t="s">
        <v>2929</v>
      </c>
      <c r="N1044" t="s">
        <v>851</v>
      </c>
      <c r="O1044" t="s">
        <v>851</v>
      </c>
      <c r="P1044" t="str">
        <f>_xlfn.CONCAT(Table326[[#This Row],[Equipamento]],Table326[[#This Row],[attribute_name]])</f>
        <v>FRADE-CM-1340 (LP/IP Motor Trem 1)Vibração - Mancal do Motor (LOA) (1)|Hi</v>
      </c>
      <c r="Q1044" s="10">
        <v>274</v>
      </c>
      <c r="R1044" s="83" t="s">
        <v>840</v>
      </c>
      <c r="S1044">
        <v>1</v>
      </c>
      <c r="T1044" s="52" t="s">
        <v>736</v>
      </c>
      <c r="U1044" s="83"/>
      <c r="V1044" t="str">
        <f t="shared" si="16"/>
        <v>subattribute</v>
      </c>
      <c r="W1044" t="str">
        <f>TRIM(INDEX(_xlfn.TEXTSPLIT(Table326[[#This Row],[attribute_name PT (rascunho)]],"|"), 1,1))</f>
        <v>Vibração - Mancal do Motor (LOA) (1)</v>
      </c>
      <c r="X1044" t="str">
        <f>IFERROR(TRIM(INDEX(_xlfn.TEXTSPLIT(Table326[[#This Row],[attribute_name]],"|"), 1,2)), "")</f>
        <v>Hi</v>
      </c>
      <c r="Y1044" t="b" cm="1">
        <f t="array" ref="Y1044">IF(ISERROR(IF(Table326[[#This Row],[type]]="subattribute", VLOOKUP(Table326[[#This Row],[Template]]&amp;Table326[[#This Row],[parent_attribute]],_xlfn._xlws.FILTER(Table326[[#All],[concat]], Table326[[#All],[type]]="attribute"),1, FALSE), TRUE)), FALSE, TRUE)</f>
        <v>1</v>
      </c>
    </row>
    <row r="1045" spans="1:25" ht="14.4" hidden="1" customHeight="1">
      <c r="A1045" t="str">
        <f>Table326[[#This Row],[Template]]&amp;Table326[[#This Row],[parent_attribute]]</f>
        <v>Motor High VoltageVibração - Mancal do Motor (LOA) (1)</v>
      </c>
      <c r="B1045" t="s">
        <v>2904</v>
      </c>
      <c r="C1045" s="10" t="s">
        <v>3356</v>
      </c>
      <c r="D1045" t="s">
        <v>2906</v>
      </c>
      <c r="E1045" t="s">
        <v>2907</v>
      </c>
      <c r="F1045" s="32" t="s">
        <v>2874</v>
      </c>
      <c r="I1045" t="s">
        <v>1160</v>
      </c>
      <c r="J1045" t="s">
        <v>1155</v>
      </c>
      <c r="K1045" t="str">
        <f>VLOOKUP(Table326[[#This Row],[attribute_name EN2]],'Tradução Atributos'!$A$1:$B$67,2,0)</f>
        <v>Vibração - Mancal do Motor (LOA) (1)</v>
      </c>
      <c r="L1045" t="s">
        <v>2928</v>
      </c>
      <c r="M1045" t="s">
        <v>2930</v>
      </c>
      <c r="N1045" t="s">
        <v>853</v>
      </c>
      <c r="O1045" t="s">
        <v>853</v>
      </c>
      <c r="P1045" t="str">
        <f>_xlfn.CONCAT(Table326[[#This Row],[Equipamento]],Table326[[#This Row],[attribute_name]])</f>
        <v>FRADE-CM-1340 (LP/IP Motor Trem 1)Vibração - Mancal do Motor (LOA) (1)|HiHi</v>
      </c>
      <c r="Q1045" s="10">
        <v>308</v>
      </c>
      <c r="R1045" s="10" t="s">
        <v>840</v>
      </c>
      <c r="S1045">
        <v>1</v>
      </c>
      <c r="T1045" s="33" t="s">
        <v>736</v>
      </c>
      <c r="U1045" s="10"/>
      <c r="V1045" t="str">
        <f t="shared" si="16"/>
        <v>subattribute</v>
      </c>
      <c r="W1045" t="str">
        <f>TRIM(INDEX(_xlfn.TEXTSPLIT(Table326[[#This Row],[attribute_name PT (rascunho)]],"|"), 1,1))</f>
        <v>Vibração - Mancal do Motor (LOA) (1)</v>
      </c>
      <c r="X1045" t="str">
        <f>IFERROR(TRIM(INDEX(_xlfn.TEXTSPLIT(Table326[[#This Row],[attribute_name]],"|"), 1,2)), "")</f>
        <v>HiHi</v>
      </c>
      <c r="Y1045" t="b" cm="1">
        <f t="array" ref="Y1045">IF(ISERROR(IF(Table326[[#This Row],[type]]="subattribute", VLOOKUP(Table326[[#This Row],[Template]]&amp;Table326[[#This Row],[parent_attribute]],_xlfn._xlws.FILTER(Table326[[#All],[concat]], Table326[[#All],[type]]="attribute"),1, FALSE), TRUE)), FALSE, TRUE)</f>
        <v>1</v>
      </c>
    </row>
    <row r="1046" spans="1:25" ht="14.4" hidden="1" customHeight="1">
      <c r="A1046" t="str">
        <f>Table326[[#This Row],[Template]]&amp;Table326[[#This Row],[parent_attribute]]</f>
        <v>Motor High VoltageVibração - Mancal do Motor (LOA) (1)</v>
      </c>
      <c r="B1046" t="s">
        <v>2904</v>
      </c>
      <c r="C1046" s="10" t="s">
        <v>3356</v>
      </c>
      <c r="D1046" t="s">
        <v>2906</v>
      </c>
      <c r="E1046" t="s">
        <v>2907</v>
      </c>
      <c r="F1046" s="32" t="s">
        <v>2874</v>
      </c>
      <c r="I1046" t="s">
        <v>1161</v>
      </c>
      <c r="J1046" t="s">
        <v>1155</v>
      </c>
      <c r="K1046" t="str">
        <f>VLOOKUP(Table326[[#This Row],[attribute_name EN2]],'Tradução Atributos'!$A$1:$B$67,2,0)</f>
        <v>Vibração - Mancal do Motor (LOA) (1)</v>
      </c>
      <c r="L1046" t="s">
        <v>2928</v>
      </c>
      <c r="M1046" t="s">
        <v>2934</v>
      </c>
      <c r="N1046" t="s">
        <v>855</v>
      </c>
      <c r="O1046" t="s">
        <v>3389</v>
      </c>
      <c r="P1046" t="str">
        <f>_xlfn.CONCAT(Table326[[#This Row],[Equipamento]],Table326[[#This Row],[attribute_name]])</f>
        <v>FRADE-CM-1340 (LP/IP Motor Trem 1)Vibração - Mancal do Motor (LOA) (1)|Pre-alarm Hi</v>
      </c>
      <c r="Q1046" s="33">
        <v>246.6</v>
      </c>
      <c r="R1046" s="83" t="s">
        <v>840</v>
      </c>
      <c r="S1046">
        <v>1</v>
      </c>
      <c r="T1046" s="52" t="s">
        <v>736</v>
      </c>
      <c r="U1046" s="83"/>
      <c r="V1046" t="str">
        <f t="shared" si="16"/>
        <v>subattribute</v>
      </c>
      <c r="W1046" t="str">
        <f>TRIM(INDEX(_xlfn.TEXTSPLIT(Table326[[#This Row],[attribute_name PT (rascunho)]],"|"), 1,1))</f>
        <v>Vibração - Mancal do Motor (LOA) (1)</v>
      </c>
      <c r="X1046" t="str">
        <f>IFERROR(TRIM(INDEX(_xlfn.TEXTSPLIT(Table326[[#This Row],[attribute_name]],"|"), 1,2)), "")</f>
        <v>Pre-alarm Hi</v>
      </c>
      <c r="Y1046" t="b" cm="1">
        <f t="array" ref="Y1046">IF(ISERROR(IF(Table326[[#This Row],[type]]="subattribute", VLOOKUP(Table326[[#This Row],[Template]]&amp;Table326[[#This Row],[parent_attribute]],_xlfn._xlws.FILTER(Table326[[#All],[concat]], Table326[[#All],[type]]="attribute"),1, FALSE), TRUE)), FALSE, TRUE)</f>
        <v>1</v>
      </c>
    </row>
    <row r="1047" spans="1:25" ht="14.4" hidden="1" customHeight="1">
      <c r="A1047" t="str">
        <f>Table326[[#This Row],[Template]]&amp;Table326[[#This Row],[parent_attribute]]</f>
        <v>Motor High VoltageVibração - Mancal do Motor (LOA) (2)</v>
      </c>
      <c r="B1047" t="s">
        <v>2904</v>
      </c>
      <c r="C1047" s="10" t="s">
        <v>3356</v>
      </c>
      <c r="D1047" t="s">
        <v>2906</v>
      </c>
      <c r="E1047" t="s">
        <v>2907</v>
      </c>
      <c r="F1047" s="32" t="s">
        <v>2874</v>
      </c>
      <c r="I1047" t="s">
        <v>1162</v>
      </c>
      <c r="J1047" t="s">
        <v>1162</v>
      </c>
      <c r="K1047" t="str">
        <f>VLOOKUP(Table326[[#This Row],[attribute_name EN2]],'Tradução Atributos'!$A$1:$B$67,2,0)</f>
        <v>Vibração - Mancal do Motor (LOA) (2)</v>
      </c>
      <c r="N1047" t="s">
        <v>3390</v>
      </c>
      <c r="O1047" t="s">
        <v>3390</v>
      </c>
      <c r="P1047" t="str">
        <f>_xlfn.CONCAT(Table326[[#This Row],[Equipamento]],Table326[[#This Row],[attribute_name]])</f>
        <v>FRADE-CM-1340 (LP/IP Motor Trem 1)Vibração - Mancal do Motor (LOA) (2)</v>
      </c>
      <c r="Q1047" s="10" t="s">
        <v>1163</v>
      </c>
      <c r="R1047" s="10" t="s">
        <v>840</v>
      </c>
      <c r="S1047">
        <v>1</v>
      </c>
      <c r="T1047" s="33" t="s">
        <v>446</v>
      </c>
      <c r="U1047" s="10" t="s">
        <v>447</v>
      </c>
      <c r="V1047" t="str">
        <f t="shared" si="16"/>
        <v>attribute</v>
      </c>
      <c r="W1047" t="str">
        <f>TRIM(INDEX(_xlfn.TEXTSPLIT(Table326[[#This Row],[attribute_name PT (rascunho)]],"|"), 1,1))</f>
        <v>Vibração - Mancal do Motor (LOA) (2)</v>
      </c>
      <c r="X1047" t="str">
        <f>IFERROR(TRIM(INDEX(_xlfn.TEXTSPLIT(Table326[[#This Row],[attribute_name]],"|"), 1,2)), "")</f>
        <v/>
      </c>
      <c r="Y1047" t="b" cm="1">
        <f t="array" ref="Y1047">IF(ISERROR(IF(Table326[[#This Row],[type]]="subattribute", VLOOKUP(Table326[[#This Row],[Template]]&amp;Table326[[#This Row],[parent_attribute]],_xlfn._xlws.FILTER(Table326[[#All],[concat]], Table326[[#All],[type]]="attribute"),1, FALSE), TRUE)), FALSE, TRUE)</f>
        <v>1</v>
      </c>
    </row>
    <row r="1048" spans="1:25" ht="14.4" hidden="1" customHeight="1">
      <c r="A1048" t="str">
        <f>Table326[[#This Row],[Template]]&amp;Table326[[#This Row],[parent_attribute]]</f>
        <v>Motor High VoltageVibração - Mancal do Motor (LOA) (2)</v>
      </c>
      <c r="B1048" t="s">
        <v>2904</v>
      </c>
      <c r="C1048" s="10" t="s">
        <v>3356</v>
      </c>
      <c r="D1048" t="s">
        <v>2906</v>
      </c>
      <c r="E1048" t="s">
        <v>2907</v>
      </c>
      <c r="F1048" s="32" t="s">
        <v>2874</v>
      </c>
      <c r="I1048" t="s">
        <v>1164</v>
      </c>
      <c r="J1048" t="s">
        <v>1162</v>
      </c>
      <c r="K1048" t="str">
        <f>VLOOKUP(Table326[[#This Row],[attribute_name EN2]],'Tradução Atributos'!$A$1:$B$67,2,0)</f>
        <v>Vibração - Mancal do Motor (LOA) (2)</v>
      </c>
      <c r="L1048" t="s">
        <v>2928</v>
      </c>
      <c r="M1048" t="s">
        <v>2929</v>
      </c>
      <c r="N1048" t="s">
        <v>857</v>
      </c>
      <c r="O1048" t="s">
        <v>857</v>
      </c>
      <c r="P1048" t="str">
        <f>_xlfn.CONCAT(Table326[[#This Row],[Equipamento]],Table326[[#This Row],[attribute_name]])</f>
        <v>FRADE-CM-1340 (LP/IP Motor Trem 1)Vibração - Mancal do Motor (LOA) (2)|Hi</v>
      </c>
      <c r="Q1048" s="10">
        <v>274</v>
      </c>
      <c r="R1048" s="83" t="s">
        <v>840</v>
      </c>
      <c r="S1048">
        <v>1</v>
      </c>
      <c r="T1048" s="52" t="s">
        <v>736</v>
      </c>
      <c r="U1048" s="83"/>
      <c r="V1048" t="str">
        <f t="shared" si="16"/>
        <v>subattribute</v>
      </c>
      <c r="W1048" t="str">
        <f>TRIM(INDEX(_xlfn.TEXTSPLIT(Table326[[#This Row],[attribute_name PT (rascunho)]],"|"), 1,1))</f>
        <v>Vibração - Mancal do Motor (LOA) (2)</v>
      </c>
      <c r="X1048" t="str">
        <f>IFERROR(TRIM(INDEX(_xlfn.TEXTSPLIT(Table326[[#This Row],[attribute_name]],"|"), 1,2)), "")</f>
        <v>Hi</v>
      </c>
      <c r="Y1048" t="b" cm="1">
        <f t="array" ref="Y1048">IF(ISERROR(IF(Table326[[#This Row],[type]]="subattribute", VLOOKUP(Table326[[#This Row],[Template]]&amp;Table326[[#This Row],[parent_attribute]],_xlfn._xlws.FILTER(Table326[[#All],[concat]], Table326[[#All],[type]]="attribute"),1, FALSE), TRUE)), FALSE, TRUE)</f>
        <v>1</v>
      </c>
    </row>
    <row r="1049" spans="1:25" ht="14.4" hidden="1" customHeight="1">
      <c r="A1049" t="str">
        <f>Table326[[#This Row],[Template]]&amp;Table326[[#This Row],[parent_attribute]]</f>
        <v>Motor High VoltageVibração - Mancal do Motor (LOA) (2)</v>
      </c>
      <c r="B1049" t="s">
        <v>2904</v>
      </c>
      <c r="C1049" s="10" t="s">
        <v>3356</v>
      </c>
      <c r="D1049" t="s">
        <v>2906</v>
      </c>
      <c r="E1049" t="s">
        <v>2907</v>
      </c>
      <c r="F1049" s="32" t="s">
        <v>2874</v>
      </c>
      <c r="I1049" t="s">
        <v>1165</v>
      </c>
      <c r="J1049" t="s">
        <v>1162</v>
      </c>
      <c r="K1049" t="str">
        <f>VLOOKUP(Table326[[#This Row],[attribute_name EN2]],'Tradução Atributos'!$A$1:$B$67,2,0)</f>
        <v>Vibração - Mancal do Motor (LOA) (2)</v>
      </c>
      <c r="L1049" t="s">
        <v>2928</v>
      </c>
      <c r="M1049" t="s">
        <v>2930</v>
      </c>
      <c r="N1049" t="s">
        <v>859</v>
      </c>
      <c r="O1049" t="s">
        <v>859</v>
      </c>
      <c r="P1049" t="str">
        <f>_xlfn.CONCAT(Table326[[#This Row],[Equipamento]],Table326[[#This Row],[attribute_name]])</f>
        <v>FRADE-CM-1340 (LP/IP Motor Trem 1)Vibração - Mancal do Motor (LOA) (2)|HiHi</v>
      </c>
      <c r="Q1049" s="10">
        <v>308</v>
      </c>
      <c r="R1049" s="10" t="s">
        <v>840</v>
      </c>
      <c r="S1049">
        <v>1</v>
      </c>
      <c r="T1049" s="33" t="s">
        <v>736</v>
      </c>
      <c r="U1049" s="10"/>
      <c r="V1049" t="str">
        <f t="shared" si="16"/>
        <v>subattribute</v>
      </c>
      <c r="W1049" t="str">
        <f>TRIM(INDEX(_xlfn.TEXTSPLIT(Table326[[#This Row],[attribute_name PT (rascunho)]],"|"), 1,1))</f>
        <v>Vibração - Mancal do Motor (LOA) (2)</v>
      </c>
      <c r="X1049" t="str">
        <f>IFERROR(TRIM(INDEX(_xlfn.TEXTSPLIT(Table326[[#This Row],[attribute_name]],"|"), 1,2)), "")</f>
        <v>HiHi</v>
      </c>
      <c r="Y1049" t="b" cm="1">
        <f t="array" ref="Y1049">IF(ISERROR(IF(Table326[[#This Row],[type]]="subattribute", VLOOKUP(Table326[[#This Row],[Template]]&amp;Table326[[#This Row],[parent_attribute]],_xlfn._xlws.FILTER(Table326[[#All],[concat]], Table326[[#All],[type]]="attribute"),1, FALSE), TRUE)), FALSE, TRUE)</f>
        <v>1</v>
      </c>
    </row>
    <row r="1050" spans="1:25" ht="14.4" hidden="1" customHeight="1">
      <c r="A1050" t="str">
        <f>Table326[[#This Row],[Template]]&amp;Table326[[#This Row],[parent_attribute]]</f>
        <v>Motor High VoltageVibração - Mancal do Motor (LOA) (2)</v>
      </c>
      <c r="B1050" t="s">
        <v>2904</v>
      </c>
      <c r="C1050" s="10" t="s">
        <v>3356</v>
      </c>
      <c r="D1050" t="s">
        <v>2906</v>
      </c>
      <c r="E1050" t="s">
        <v>2907</v>
      </c>
      <c r="F1050" s="32" t="s">
        <v>2874</v>
      </c>
      <c r="I1050" t="s">
        <v>1166</v>
      </c>
      <c r="J1050" t="s">
        <v>1162</v>
      </c>
      <c r="K1050" t="str">
        <f>VLOOKUP(Table326[[#This Row],[attribute_name EN2]],'Tradução Atributos'!$A$1:$B$67,2,0)</f>
        <v>Vibração - Mancal do Motor (LOA) (2)</v>
      </c>
      <c r="L1050" t="s">
        <v>2928</v>
      </c>
      <c r="M1050" t="s">
        <v>2934</v>
      </c>
      <c r="N1050" t="s">
        <v>861</v>
      </c>
      <c r="O1050" t="s">
        <v>3391</v>
      </c>
      <c r="P1050" t="str">
        <f>_xlfn.CONCAT(Table326[[#This Row],[Equipamento]],Table326[[#This Row],[attribute_name]])</f>
        <v>FRADE-CM-1340 (LP/IP Motor Trem 1)Vibração - Mancal do Motor (LOA) (2)|Pre-alarm Hi</v>
      </c>
      <c r="Q1050" s="10">
        <v>246.6</v>
      </c>
      <c r="R1050" s="83" t="s">
        <v>840</v>
      </c>
      <c r="S1050">
        <v>1</v>
      </c>
      <c r="T1050" s="52" t="s">
        <v>736</v>
      </c>
      <c r="U1050" s="83"/>
      <c r="V1050" t="str">
        <f t="shared" si="16"/>
        <v>subattribute</v>
      </c>
      <c r="W1050" t="str">
        <f>TRIM(INDEX(_xlfn.TEXTSPLIT(Table326[[#This Row],[attribute_name PT (rascunho)]],"|"), 1,1))</f>
        <v>Vibração - Mancal do Motor (LOA) (2)</v>
      </c>
      <c r="X1050" t="str">
        <f>IFERROR(TRIM(INDEX(_xlfn.TEXTSPLIT(Table326[[#This Row],[attribute_name]],"|"), 1,2)), "")</f>
        <v>Pre-alarm Hi</v>
      </c>
      <c r="Y1050" t="b" cm="1">
        <f t="array" ref="Y1050">IF(ISERROR(IF(Table326[[#This Row],[type]]="subattribute", VLOOKUP(Table326[[#This Row],[Template]]&amp;Table326[[#This Row],[parent_attribute]],_xlfn._xlws.FILTER(Table326[[#All],[concat]], Table326[[#All],[type]]="attribute"),1, FALSE), TRUE)), FALSE, TRUE)</f>
        <v>1</v>
      </c>
    </row>
    <row r="1051" spans="1:25" ht="14.4" hidden="1" customHeight="1">
      <c r="A1051" t="str">
        <f>Table326[[#This Row],[Template]]&amp;Table326[[#This Row],[parent_attribute]]</f>
        <v>Motor High VoltageCorrente</v>
      </c>
      <c r="B1051" t="s">
        <v>2904</v>
      </c>
      <c r="C1051" s="10" t="s">
        <v>3356</v>
      </c>
      <c r="D1051" t="s">
        <v>2906</v>
      </c>
      <c r="E1051" t="s">
        <v>3139</v>
      </c>
      <c r="F1051" s="33" t="s">
        <v>1903</v>
      </c>
      <c r="I1051" t="s">
        <v>443</v>
      </c>
      <c r="J1051" t="s">
        <v>443</v>
      </c>
      <c r="K1051" t="str">
        <f>VLOOKUP(Table326[[#This Row],[attribute_name EN2]],'Tradução Atributos'!$A$1:$B$67,2,0)</f>
        <v>Corrente</v>
      </c>
      <c r="N1051" t="s">
        <v>444</v>
      </c>
      <c r="O1051" t="s">
        <v>444</v>
      </c>
      <c r="P1051" t="str">
        <f>_xlfn.CONCAT(Table326[[#This Row],[Equipamento]],Table326[[#This Row],[attribute_name]])</f>
        <v>FRADE-CM-1350 (HP Motor Trem 1)Corrente</v>
      </c>
      <c r="Q1051" t="s">
        <v>3140</v>
      </c>
      <c r="R1051" t="s">
        <v>445</v>
      </c>
      <c r="S1051">
        <v>1</v>
      </c>
      <c r="T1051" s="33" t="s">
        <v>446</v>
      </c>
      <c r="U1051" s="10" t="s">
        <v>447</v>
      </c>
      <c r="V1051" t="str">
        <f t="shared" si="16"/>
        <v>attribute</v>
      </c>
      <c r="W1051" t="str">
        <f>TRIM(INDEX(_xlfn.TEXTSPLIT(Table326[[#This Row],[attribute_name PT (rascunho)]],"|"), 1,1))</f>
        <v>Corrente</v>
      </c>
      <c r="X1051" t="str">
        <f>IFERROR(TRIM(INDEX(_xlfn.TEXTSPLIT(Table326[[#This Row],[attribute_name]],"|"), 1,2)), "")</f>
        <v/>
      </c>
      <c r="Y1051" t="b" cm="1">
        <f t="array" ref="Y1051">IF(ISERROR(IF(Table326[[#This Row],[type]]="subattribute", VLOOKUP(Table326[[#This Row],[Template]]&amp;Table326[[#This Row],[parent_attribute]],_xlfn._xlws.FILTER(Table326[[#All],[concat]], Table326[[#All],[type]]="attribute"),1, FALSE), TRUE)), FALSE, TRUE)</f>
        <v>1</v>
      </c>
    </row>
    <row r="1052" spans="1:25" ht="14.4" hidden="1" customHeight="1">
      <c r="A1052" t="str">
        <f>Table326[[#This Row],[Template]]&amp;Table326[[#This Row],[parent_attribute]]</f>
        <v>Motor High VoltageTemperatura - Ar Frio do Estator (1)</v>
      </c>
      <c r="B1052" t="s">
        <v>2904</v>
      </c>
      <c r="C1052" s="10" t="s">
        <v>3356</v>
      </c>
      <c r="D1052" t="s">
        <v>2906</v>
      </c>
      <c r="E1052" t="s">
        <v>3139</v>
      </c>
      <c r="F1052" s="33" t="s">
        <v>1903</v>
      </c>
      <c r="I1052" t="s">
        <v>1010</v>
      </c>
      <c r="J1052" t="s">
        <v>1010</v>
      </c>
      <c r="K1052" t="str">
        <f>VLOOKUP(Table326[[#This Row],[attribute_name EN2]],'Tradução Atributos'!$A$1:$B$67,2,0)</f>
        <v>Temperatura - Ar Frio do Estator (1)</v>
      </c>
      <c r="N1052" t="s">
        <v>3357</v>
      </c>
      <c r="O1052" t="s">
        <v>3357</v>
      </c>
      <c r="P1052" t="str">
        <f>_xlfn.CONCAT(Table326[[#This Row],[Equipamento]],Table326[[#This Row],[attribute_name]])</f>
        <v>FRADE-CM-1350 (HP Motor Trem 1)Temperatura - Ar Frio do Estator (1)</v>
      </c>
      <c r="Q1052" t="s">
        <v>3392</v>
      </c>
      <c r="R1052" t="s">
        <v>753</v>
      </c>
      <c r="S1052">
        <v>1</v>
      </c>
      <c r="T1052" s="33" t="s">
        <v>446</v>
      </c>
      <c r="U1052" s="10" t="s">
        <v>447</v>
      </c>
      <c r="V1052" t="str">
        <f t="shared" si="16"/>
        <v>attribute</v>
      </c>
      <c r="W1052" t="str">
        <f>TRIM(INDEX(_xlfn.TEXTSPLIT(Table326[[#This Row],[attribute_name PT (rascunho)]],"|"), 1,1))</f>
        <v>Temperatura - Ar Frio do Estator (1)</v>
      </c>
      <c r="X1052" t="str">
        <f>IFERROR(TRIM(INDEX(_xlfn.TEXTSPLIT(Table326[[#This Row],[attribute_name]],"|"), 1,2)), "")</f>
        <v/>
      </c>
      <c r="Y1052" t="b" cm="1">
        <f t="array" ref="Y1052">IF(ISERROR(IF(Table326[[#This Row],[type]]="subattribute", VLOOKUP(Table326[[#This Row],[Template]]&amp;Table326[[#This Row],[parent_attribute]],_xlfn._xlws.FILTER(Table326[[#All],[concat]], Table326[[#All],[type]]="attribute"),1, FALSE), TRUE)), FALSE, TRUE)</f>
        <v>1</v>
      </c>
    </row>
    <row r="1053" spans="1:25" ht="14.4" hidden="1" customHeight="1">
      <c r="A1053" t="str">
        <f>Table326[[#This Row],[Template]]&amp;Table326[[#This Row],[parent_attribute]]</f>
        <v>Motor High VoltageTemperatura - Ar Frio do Estator (1)</v>
      </c>
      <c r="B1053" t="s">
        <v>2904</v>
      </c>
      <c r="C1053" s="10" t="s">
        <v>3356</v>
      </c>
      <c r="D1053" t="s">
        <v>2906</v>
      </c>
      <c r="E1053" t="s">
        <v>3139</v>
      </c>
      <c r="F1053" s="33" t="s">
        <v>1903</v>
      </c>
      <c r="I1053" t="s">
        <v>1014</v>
      </c>
      <c r="J1053" t="s">
        <v>1010</v>
      </c>
      <c r="K1053" t="str">
        <f>VLOOKUP(Table326[[#This Row],[attribute_name EN2]],'Tradução Atributos'!$A$1:$B$67,2,0)</f>
        <v>Temperatura - Ar Frio do Estator (1)</v>
      </c>
      <c r="L1053" t="s">
        <v>2928</v>
      </c>
      <c r="M1053" t="s">
        <v>2929</v>
      </c>
      <c r="N1053" t="s">
        <v>777</v>
      </c>
      <c r="O1053" t="s">
        <v>777</v>
      </c>
      <c r="P1053" t="str">
        <f>_xlfn.CONCAT(Table326[[#This Row],[Equipamento]],Table326[[#This Row],[attribute_name]])</f>
        <v>FRADE-CM-1350 (HP Motor Trem 1)Temperatura - Ar Frio do Estator (1)|Hi</v>
      </c>
      <c r="Q1053">
        <v>55</v>
      </c>
      <c r="R1053" t="s">
        <v>753</v>
      </c>
      <c r="S1053">
        <v>1</v>
      </c>
      <c r="T1053" s="33" t="s">
        <v>736</v>
      </c>
      <c r="U1053" s="10"/>
      <c r="V1053" t="str">
        <f t="shared" si="16"/>
        <v>subattribute</v>
      </c>
      <c r="W1053" t="str">
        <f>TRIM(INDEX(_xlfn.TEXTSPLIT(Table326[[#This Row],[attribute_name PT (rascunho)]],"|"), 1,1))</f>
        <v>Temperatura - Ar Frio do Estator (1)</v>
      </c>
      <c r="X1053" t="str">
        <f>IFERROR(TRIM(INDEX(_xlfn.TEXTSPLIT(Table326[[#This Row],[attribute_name]],"|"), 1,2)), "")</f>
        <v>Hi</v>
      </c>
      <c r="Y1053" t="b" cm="1">
        <f t="array" ref="Y1053">IF(ISERROR(IF(Table326[[#This Row],[type]]="subattribute", VLOOKUP(Table326[[#This Row],[Template]]&amp;Table326[[#This Row],[parent_attribute]],_xlfn._xlws.FILTER(Table326[[#All],[concat]], Table326[[#All],[type]]="attribute"),1, FALSE), TRUE)), FALSE, TRUE)</f>
        <v>1</v>
      </c>
    </row>
    <row r="1054" spans="1:25" ht="14.4" hidden="1" customHeight="1">
      <c r="A1054" t="str">
        <f>Table326[[#This Row],[Template]]&amp;Table326[[#This Row],[parent_attribute]]</f>
        <v>Motor High VoltageTemperatura - Ar Frio do Estator (1)</v>
      </c>
      <c r="B1054" t="s">
        <v>2904</v>
      </c>
      <c r="C1054" s="10" t="s">
        <v>3356</v>
      </c>
      <c r="D1054" t="s">
        <v>2906</v>
      </c>
      <c r="E1054" t="s">
        <v>3139</v>
      </c>
      <c r="F1054" s="33" t="s">
        <v>1903</v>
      </c>
      <c r="I1054" t="s">
        <v>1016</v>
      </c>
      <c r="J1054" t="s">
        <v>1010</v>
      </c>
      <c r="K1054" t="str">
        <f>VLOOKUP(Table326[[#This Row],[attribute_name EN2]],'Tradução Atributos'!$A$1:$B$67,2,0)</f>
        <v>Temperatura - Ar Frio do Estator (1)</v>
      </c>
      <c r="L1054" t="s">
        <v>2928</v>
      </c>
      <c r="M1054" t="s">
        <v>2930</v>
      </c>
      <c r="N1054" t="s">
        <v>779</v>
      </c>
      <c r="O1054" t="s">
        <v>779</v>
      </c>
      <c r="P1054" t="str">
        <f>_xlfn.CONCAT(Table326[[#This Row],[Equipamento]],Table326[[#This Row],[attribute_name]])</f>
        <v>FRADE-CM-1350 (HP Motor Trem 1)Temperatura - Ar Frio do Estator (1)|HiHi</v>
      </c>
      <c r="Q1054" s="32">
        <v>60</v>
      </c>
      <c r="R1054" t="s">
        <v>753</v>
      </c>
      <c r="S1054">
        <v>1</v>
      </c>
      <c r="T1054" s="33" t="s">
        <v>736</v>
      </c>
      <c r="U1054" s="10"/>
      <c r="V1054" t="str">
        <f t="shared" si="16"/>
        <v>subattribute</v>
      </c>
      <c r="W1054" t="str">
        <f>TRIM(INDEX(_xlfn.TEXTSPLIT(Table326[[#This Row],[attribute_name PT (rascunho)]],"|"), 1,1))</f>
        <v>Temperatura - Ar Frio do Estator (1)</v>
      </c>
      <c r="X1054" t="str">
        <f>IFERROR(TRIM(INDEX(_xlfn.TEXTSPLIT(Table326[[#This Row],[attribute_name]],"|"), 1,2)), "")</f>
        <v>HiHi</v>
      </c>
      <c r="Y1054" t="b" cm="1">
        <f t="array" ref="Y1054">IF(ISERROR(IF(Table326[[#This Row],[type]]="subattribute", VLOOKUP(Table326[[#This Row],[Template]]&amp;Table326[[#This Row],[parent_attribute]],_xlfn._xlws.FILTER(Table326[[#All],[concat]], Table326[[#All],[type]]="attribute"),1, FALSE), TRUE)), FALSE, TRUE)</f>
        <v>1</v>
      </c>
    </row>
    <row r="1055" spans="1:25" ht="14.4" hidden="1" customHeight="1">
      <c r="A1055" t="str">
        <f>Table326[[#This Row],[Template]]&amp;Table326[[#This Row],[parent_attribute]]</f>
        <v>Motor High VoltageTemperatura - Ar Frio do Estator (1)</v>
      </c>
      <c r="B1055" t="s">
        <v>2904</v>
      </c>
      <c r="C1055" s="10" t="s">
        <v>3356</v>
      </c>
      <c r="D1055" t="s">
        <v>2906</v>
      </c>
      <c r="E1055" t="s">
        <v>3139</v>
      </c>
      <c r="F1055" s="33" t="s">
        <v>1903</v>
      </c>
      <c r="I1055" t="s">
        <v>1018</v>
      </c>
      <c r="J1055" t="s">
        <v>1010</v>
      </c>
      <c r="K1055" t="str">
        <f>VLOOKUP(Table326[[#This Row],[attribute_name EN2]],'Tradução Atributos'!$A$1:$B$67,2,0)</f>
        <v>Temperatura - Ar Frio do Estator (1)</v>
      </c>
      <c r="L1055" t="s">
        <v>2928</v>
      </c>
      <c r="M1055" t="s">
        <v>2934</v>
      </c>
      <c r="N1055" t="s">
        <v>781</v>
      </c>
      <c r="O1055" t="s">
        <v>3359</v>
      </c>
      <c r="P1055" t="str">
        <f>_xlfn.CONCAT(Table326[[#This Row],[Equipamento]],Table326[[#This Row],[attribute_name]])</f>
        <v>FRADE-CM-1350 (HP Motor Trem 1)Temperatura - Ar Frio do Estator (1)|Pre-alarm Hi</v>
      </c>
      <c r="Q1055">
        <v>50</v>
      </c>
      <c r="R1055" t="s">
        <v>753</v>
      </c>
      <c r="S1055">
        <v>1</v>
      </c>
      <c r="T1055" s="33" t="s">
        <v>736</v>
      </c>
      <c r="U1055" s="10"/>
      <c r="V1055" t="str">
        <f t="shared" si="16"/>
        <v>subattribute</v>
      </c>
      <c r="W1055" t="str">
        <f>TRIM(INDEX(_xlfn.TEXTSPLIT(Table326[[#This Row],[attribute_name PT (rascunho)]],"|"), 1,1))</f>
        <v>Temperatura - Ar Frio do Estator (1)</v>
      </c>
      <c r="X1055" t="str">
        <f>IFERROR(TRIM(INDEX(_xlfn.TEXTSPLIT(Table326[[#This Row],[attribute_name]],"|"), 1,2)), "")</f>
        <v>Pre-alarm Hi</v>
      </c>
      <c r="Y1055" t="b" cm="1">
        <f t="array" ref="Y1055">IF(ISERROR(IF(Table326[[#This Row],[type]]="subattribute", VLOOKUP(Table326[[#This Row],[Template]]&amp;Table326[[#This Row],[parent_attribute]],_xlfn._xlws.FILTER(Table326[[#All],[concat]], Table326[[#All],[type]]="attribute"),1, FALSE), TRUE)), FALSE, TRUE)</f>
        <v>1</v>
      </c>
    </row>
    <row r="1056" spans="1:25" ht="14.4" hidden="1" customHeight="1">
      <c r="A1056" t="str">
        <f>Table326[[#This Row],[Template]]&amp;Table326[[#This Row],[parent_attribute]]</f>
        <v>Motor High VoltageTemperatura - Ar Quente do Estator</v>
      </c>
      <c r="B1056" t="s">
        <v>2904</v>
      </c>
      <c r="C1056" s="10" t="s">
        <v>3356</v>
      </c>
      <c r="D1056" t="s">
        <v>2906</v>
      </c>
      <c r="E1056" t="s">
        <v>3139</v>
      </c>
      <c r="F1056" s="33" t="s">
        <v>1903</v>
      </c>
      <c r="I1056" t="s">
        <v>1028</v>
      </c>
      <c r="J1056" t="s">
        <v>1028</v>
      </c>
      <c r="K1056" t="str">
        <f>VLOOKUP(Table326[[#This Row],[attribute_name EN2]],'Tradução Atributos'!$A$1:$B$67,2,0)</f>
        <v>Temperatura - Ar Quente do Estator</v>
      </c>
      <c r="N1056" t="s">
        <v>3360</v>
      </c>
      <c r="O1056" t="s">
        <v>3360</v>
      </c>
      <c r="P1056" t="str">
        <f>_xlfn.CONCAT(Table326[[#This Row],[Equipamento]],Table326[[#This Row],[attribute_name]])</f>
        <v>FRADE-CM-1350 (HP Motor Trem 1)Temperatura - Ar Quente do Estator</v>
      </c>
      <c r="Q1056" t="s">
        <v>3393</v>
      </c>
      <c r="R1056" t="s">
        <v>753</v>
      </c>
      <c r="S1056">
        <v>1</v>
      </c>
      <c r="T1056" s="33" t="s">
        <v>446</v>
      </c>
      <c r="U1056" s="10" t="s">
        <v>447</v>
      </c>
      <c r="V1056" t="str">
        <f t="shared" si="16"/>
        <v>attribute</v>
      </c>
      <c r="W1056" t="str">
        <f>TRIM(INDEX(_xlfn.TEXTSPLIT(Table326[[#This Row],[attribute_name PT (rascunho)]],"|"), 1,1))</f>
        <v>Temperatura - Ar Quente do Estator</v>
      </c>
      <c r="X1056" t="str">
        <f>IFERROR(TRIM(INDEX(_xlfn.TEXTSPLIT(Table326[[#This Row],[attribute_name]],"|"), 1,2)), "")</f>
        <v/>
      </c>
      <c r="Y1056" t="b" cm="1">
        <f t="array" ref="Y1056">IF(ISERROR(IF(Table326[[#This Row],[type]]="subattribute", VLOOKUP(Table326[[#This Row],[Template]]&amp;Table326[[#This Row],[parent_attribute]],_xlfn._xlws.FILTER(Table326[[#All],[concat]], Table326[[#All],[type]]="attribute"),1, FALSE), TRUE)), FALSE, TRUE)</f>
        <v>1</v>
      </c>
    </row>
    <row r="1057" spans="1:25" ht="14.4" hidden="1" customHeight="1">
      <c r="A1057" t="str">
        <f>Table326[[#This Row],[Template]]&amp;Table326[[#This Row],[parent_attribute]]</f>
        <v>Motor High VoltageTemperatura - Ar Quente do Estator</v>
      </c>
      <c r="B1057" t="s">
        <v>2904</v>
      </c>
      <c r="C1057" s="10" t="s">
        <v>3356</v>
      </c>
      <c r="D1057" t="s">
        <v>2906</v>
      </c>
      <c r="E1057" t="s">
        <v>3139</v>
      </c>
      <c r="F1057" s="33" t="s">
        <v>1903</v>
      </c>
      <c r="I1057" t="s">
        <v>1032</v>
      </c>
      <c r="J1057" t="s">
        <v>1028</v>
      </c>
      <c r="K1057" t="str">
        <f>VLOOKUP(Table326[[#This Row],[attribute_name EN2]],'Tradução Atributos'!$A$1:$B$67,2,0)</f>
        <v>Temperatura - Ar Quente do Estator</v>
      </c>
      <c r="L1057" t="s">
        <v>2928</v>
      </c>
      <c r="M1057" t="s">
        <v>2929</v>
      </c>
      <c r="N1057" t="s">
        <v>783</v>
      </c>
      <c r="O1057" t="s">
        <v>783</v>
      </c>
      <c r="P1057" t="str">
        <f>_xlfn.CONCAT(Table326[[#This Row],[Equipamento]],Table326[[#This Row],[attribute_name]])</f>
        <v>FRADE-CM-1350 (HP Motor Trem 1)Temperatura - Ar Quente do Estator|Hi</v>
      </c>
      <c r="Q1057">
        <v>105</v>
      </c>
      <c r="R1057" t="s">
        <v>753</v>
      </c>
      <c r="S1057">
        <v>1</v>
      </c>
      <c r="T1057" s="33" t="s">
        <v>736</v>
      </c>
      <c r="U1057" s="10"/>
      <c r="V1057" t="str">
        <f t="shared" si="16"/>
        <v>subattribute</v>
      </c>
      <c r="W1057" t="str">
        <f>TRIM(INDEX(_xlfn.TEXTSPLIT(Table326[[#This Row],[attribute_name PT (rascunho)]],"|"), 1,1))</f>
        <v>Temperatura - Ar Quente do Estator</v>
      </c>
      <c r="X1057" t="str">
        <f>IFERROR(TRIM(INDEX(_xlfn.TEXTSPLIT(Table326[[#This Row],[attribute_name]],"|"), 1,2)), "")</f>
        <v>Hi</v>
      </c>
      <c r="Y1057" t="b" cm="1">
        <f t="array" ref="Y1057">IF(ISERROR(IF(Table326[[#This Row],[type]]="subattribute", VLOOKUP(Table326[[#This Row],[Template]]&amp;Table326[[#This Row],[parent_attribute]],_xlfn._xlws.FILTER(Table326[[#All],[concat]], Table326[[#All],[type]]="attribute"),1, FALSE), TRUE)), FALSE, TRUE)</f>
        <v>1</v>
      </c>
    </row>
    <row r="1058" spans="1:25" ht="14.4" hidden="1" customHeight="1">
      <c r="A1058" t="str">
        <f>Table326[[#This Row],[Template]]&amp;Table326[[#This Row],[parent_attribute]]</f>
        <v>Motor High VoltageTemperatura - Ar Quente do Estator</v>
      </c>
      <c r="B1058" t="s">
        <v>2904</v>
      </c>
      <c r="C1058" s="10" t="s">
        <v>3356</v>
      </c>
      <c r="D1058" t="s">
        <v>2906</v>
      </c>
      <c r="E1058" t="s">
        <v>3139</v>
      </c>
      <c r="F1058" s="33" t="s">
        <v>1903</v>
      </c>
      <c r="I1058" t="s">
        <v>1034</v>
      </c>
      <c r="J1058" t="s">
        <v>1028</v>
      </c>
      <c r="K1058" t="str">
        <f>VLOOKUP(Table326[[#This Row],[attribute_name EN2]],'Tradução Atributos'!$A$1:$B$67,2,0)</f>
        <v>Temperatura - Ar Quente do Estator</v>
      </c>
      <c r="L1058" t="s">
        <v>2928</v>
      </c>
      <c r="M1058" t="s">
        <v>2930</v>
      </c>
      <c r="N1058" t="s">
        <v>785</v>
      </c>
      <c r="O1058" t="s">
        <v>785</v>
      </c>
      <c r="P1058" t="str">
        <f>_xlfn.CONCAT(Table326[[#This Row],[Equipamento]],Table326[[#This Row],[attribute_name]])</f>
        <v>FRADE-CM-1350 (HP Motor Trem 1)Temperatura - Ar Quente do Estator|HiHi</v>
      </c>
      <c r="Q1058">
        <v>110</v>
      </c>
      <c r="R1058" t="s">
        <v>753</v>
      </c>
      <c r="S1058">
        <v>1</v>
      </c>
      <c r="T1058" s="33" t="s">
        <v>736</v>
      </c>
      <c r="U1058" s="10"/>
      <c r="V1058" t="str">
        <f t="shared" si="16"/>
        <v>subattribute</v>
      </c>
      <c r="W1058" t="str">
        <f>TRIM(INDEX(_xlfn.TEXTSPLIT(Table326[[#This Row],[attribute_name PT (rascunho)]],"|"), 1,1))</f>
        <v>Temperatura - Ar Quente do Estator</v>
      </c>
      <c r="X1058" t="str">
        <f>IFERROR(TRIM(INDEX(_xlfn.TEXTSPLIT(Table326[[#This Row],[attribute_name]],"|"), 1,2)), "")</f>
        <v>HiHi</v>
      </c>
      <c r="Y1058" t="b" cm="1">
        <f t="array" ref="Y1058">IF(ISERROR(IF(Table326[[#This Row],[type]]="subattribute", VLOOKUP(Table326[[#This Row],[Template]]&amp;Table326[[#This Row],[parent_attribute]],_xlfn._xlws.FILTER(Table326[[#All],[concat]], Table326[[#All],[type]]="attribute"),1, FALSE), TRUE)), FALSE, TRUE)</f>
        <v>1</v>
      </c>
    </row>
    <row r="1059" spans="1:25" ht="14.4" hidden="1" customHeight="1">
      <c r="A1059" t="str">
        <f>Table326[[#This Row],[Template]]&amp;Table326[[#This Row],[parent_attribute]]</f>
        <v>Motor High VoltageTemperatura - Ar Quente do Estator</v>
      </c>
      <c r="B1059" t="s">
        <v>2904</v>
      </c>
      <c r="C1059" s="10" t="s">
        <v>3356</v>
      </c>
      <c r="D1059" t="s">
        <v>2906</v>
      </c>
      <c r="E1059" t="s">
        <v>3139</v>
      </c>
      <c r="F1059" s="33" t="s">
        <v>1903</v>
      </c>
      <c r="I1059" t="s">
        <v>1036</v>
      </c>
      <c r="J1059" t="s">
        <v>1028</v>
      </c>
      <c r="K1059" t="str">
        <f>VLOOKUP(Table326[[#This Row],[attribute_name EN2]],'Tradução Atributos'!$A$1:$B$67,2,0)</f>
        <v>Temperatura - Ar Quente do Estator</v>
      </c>
      <c r="L1059" t="s">
        <v>2928</v>
      </c>
      <c r="M1059" t="s">
        <v>2934</v>
      </c>
      <c r="N1059" t="s">
        <v>787</v>
      </c>
      <c r="O1059" t="s">
        <v>3362</v>
      </c>
      <c r="P1059" t="str">
        <f>_xlfn.CONCAT(Table326[[#This Row],[Equipamento]],Table326[[#This Row],[attribute_name]])</f>
        <v>FRADE-CM-1350 (HP Motor Trem 1)Temperatura - Ar Quente do Estator|Pre-alarm Hi</v>
      </c>
      <c r="Q1059">
        <v>95</v>
      </c>
      <c r="R1059" t="s">
        <v>753</v>
      </c>
      <c r="S1059">
        <v>1</v>
      </c>
      <c r="T1059" s="33" t="s">
        <v>736</v>
      </c>
      <c r="U1059" s="10"/>
      <c r="V1059" t="str">
        <f t="shared" si="16"/>
        <v>subattribute</v>
      </c>
      <c r="W1059" t="str">
        <f>TRIM(INDEX(_xlfn.TEXTSPLIT(Table326[[#This Row],[attribute_name PT (rascunho)]],"|"), 1,1))</f>
        <v>Temperatura - Ar Quente do Estator</v>
      </c>
      <c r="X1059" t="str">
        <f>IFERROR(TRIM(INDEX(_xlfn.TEXTSPLIT(Table326[[#This Row],[attribute_name]],"|"), 1,2)), "")</f>
        <v>Pre-alarm Hi</v>
      </c>
      <c r="Y1059" t="b" cm="1">
        <f t="array" ref="Y1059">IF(ISERROR(IF(Table326[[#This Row],[type]]="subattribute", VLOOKUP(Table326[[#This Row],[Template]]&amp;Table326[[#This Row],[parent_attribute]],_xlfn._xlws.FILTER(Table326[[#All],[concat]], Table326[[#All],[type]]="attribute"),1, FALSE), TRUE)), FALSE, TRUE)</f>
        <v>1</v>
      </c>
    </row>
    <row r="1060" spans="1:25" ht="14.4" hidden="1" customHeight="1">
      <c r="A1060" t="str">
        <f>Table326[[#This Row],[Template]]&amp;Table326[[#This Row],[parent_attribute]]</f>
        <v>Motor High VoltageTemperatura - Estator Fase U</v>
      </c>
      <c r="B1060" t="s">
        <v>2904</v>
      </c>
      <c r="C1060" s="10" t="s">
        <v>3356</v>
      </c>
      <c r="D1060" t="s">
        <v>2906</v>
      </c>
      <c r="E1060" t="s">
        <v>3139</v>
      </c>
      <c r="F1060" s="33" t="s">
        <v>1903</v>
      </c>
      <c r="I1060" t="s">
        <v>1046</v>
      </c>
      <c r="J1060" t="s">
        <v>1046</v>
      </c>
      <c r="K1060" t="str">
        <f>VLOOKUP(Table326[[#This Row],[attribute_name EN2]],'Tradução Atributos'!$A$1:$B$67,2,0)</f>
        <v>Temperatura - Estator Fase U</v>
      </c>
      <c r="N1060" t="s">
        <v>3363</v>
      </c>
      <c r="O1060" t="s">
        <v>3363</v>
      </c>
      <c r="P1060" t="str">
        <f>_xlfn.CONCAT(Table326[[#This Row],[Equipamento]],Table326[[#This Row],[attribute_name]])</f>
        <v>FRADE-CM-1350 (HP Motor Trem 1)Temperatura - Estator Fase U</v>
      </c>
      <c r="Q1060" t="s">
        <v>3394</v>
      </c>
      <c r="R1060" t="s">
        <v>753</v>
      </c>
      <c r="S1060">
        <v>1</v>
      </c>
      <c r="T1060" s="33" t="s">
        <v>446</v>
      </c>
      <c r="U1060" s="10" t="s">
        <v>447</v>
      </c>
      <c r="V1060" t="str">
        <f t="shared" si="16"/>
        <v>attribute</v>
      </c>
      <c r="W1060" t="str">
        <f>TRIM(INDEX(_xlfn.TEXTSPLIT(Table326[[#This Row],[attribute_name PT (rascunho)]],"|"), 1,1))</f>
        <v>Temperatura - Estator Fase U</v>
      </c>
      <c r="X1060" t="str">
        <f>IFERROR(TRIM(INDEX(_xlfn.TEXTSPLIT(Table326[[#This Row],[attribute_name]],"|"), 1,2)), "")</f>
        <v/>
      </c>
      <c r="Y1060" t="b" cm="1">
        <f t="array" ref="Y1060">IF(ISERROR(IF(Table326[[#This Row],[type]]="subattribute", VLOOKUP(Table326[[#This Row],[Template]]&amp;Table326[[#This Row],[parent_attribute]],_xlfn._xlws.FILTER(Table326[[#All],[concat]], Table326[[#All],[type]]="attribute"),1, FALSE), TRUE)), FALSE, TRUE)</f>
        <v>1</v>
      </c>
    </row>
    <row r="1061" spans="1:25" ht="14.4" hidden="1" customHeight="1">
      <c r="A1061" t="str">
        <f>Table326[[#This Row],[Template]]&amp;Table326[[#This Row],[parent_attribute]]</f>
        <v>Motor High VoltageTemperatura - Estator Fase U (2)</v>
      </c>
      <c r="B1061" t="s">
        <v>2904</v>
      </c>
      <c r="C1061" s="10" t="s">
        <v>3356</v>
      </c>
      <c r="D1061" t="s">
        <v>2906</v>
      </c>
      <c r="E1061" t="s">
        <v>3139</v>
      </c>
      <c r="F1061" s="33" t="s">
        <v>1903</v>
      </c>
      <c r="I1061" t="s">
        <v>339</v>
      </c>
      <c r="J1061" t="s">
        <v>339</v>
      </c>
      <c r="K1061" t="str">
        <f>VLOOKUP(Table326[[#This Row],[attribute_name EN2]],'Tradução Atributos'!$A$1:$B$67,2,0)</f>
        <v>Temperatura - Estator Fase U (2)</v>
      </c>
      <c r="N1061" t="s">
        <v>3364</v>
      </c>
      <c r="O1061" t="s">
        <v>3364</v>
      </c>
      <c r="P1061" t="str">
        <f>_xlfn.CONCAT(Table326[[#This Row],[Equipamento]],Table326[[#This Row],[attribute_name]])</f>
        <v>FRADE-CM-1350 (HP Motor Trem 1)Temperatura - Estator Fase U (2)</v>
      </c>
      <c r="Q1061" t="s">
        <v>3395</v>
      </c>
      <c r="R1061" t="s">
        <v>753</v>
      </c>
      <c r="S1061">
        <v>1</v>
      </c>
      <c r="T1061" s="33" t="s">
        <v>446</v>
      </c>
      <c r="U1061" s="10" t="s">
        <v>447</v>
      </c>
      <c r="V1061" t="str">
        <f t="shared" si="16"/>
        <v>attribute</v>
      </c>
      <c r="W1061" t="str">
        <f>TRIM(INDEX(_xlfn.TEXTSPLIT(Table326[[#This Row],[attribute_name PT (rascunho)]],"|"), 1,1))</f>
        <v>Temperatura - Estator Fase U (2)</v>
      </c>
      <c r="X1061" t="str">
        <f>IFERROR(TRIM(INDEX(_xlfn.TEXTSPLIT(Table326[[#This Row],[attribute_name]],"|"), 1,2)), "")</f>
        <v/>
      </c>
      <c r="Y1061" t="b" cm="1">
        <f t="array" ref="Y1061">IF(ISERROR(IF(Table326[[#This Row],[type]]="subattribute", VLOOKUP(Table326[[#This Row],[Template]]&amp;Table326[[#This Row],[parent_attribute]],_xlfn._xlws.FILTER(Table326[[#All],[concat]], Table326[[#All],[type]]="attribute"),1, FALSE), TRUE)), FALSE, TRUE)</f>
        <v>1</v>
      </c>
    </row>
    <row r="1062" spans="1:25" ht="14.4" hidden="1" customHeight="1">
      <c r="A1062" t="str">
        <f>Table326[[#This Row],[Template]]&amp;Table326[[#This Row],[parent_attribute]]</f>
        <v>Motor High VoltageTemperatura - Estator Fase U (2)</v>
      </c>
      <c r="B1062" t="s">
        <v>2904</v>
      </c>
      <c r="C1062" s="10" t="s">
        <v>3356</v>
      </c>
      <c r="D1062" t="s">
        <v>2906</v>
      </c>
      <c r="E1062" t="s">
        <v>3139</v>
      </c>
      <c r="F1062" s="33" t="s">
        <v>1903</v>
      </c>
      <c r="I1062" t="s">
        <v>1059</v>
      </c>
      <c r="J1062" t="s">
        <v>339</v>
      </c>
      <c r="K1062" t="str">
        <f>VLOOKUP(Table326[[#This Row],[attribute_name EN2]],'Tradução Atributos'!$A$1:$B$67,2,0)</f>
        <v>Temperatura - Estator Fase U (2)</v>
      </c>
      <c r="L1062" t="s">
        <v>2928</v>
      </c>
      <c r="M1062" t="s">
        <v>2929</v>
      </c>
      <c r="N1062" t="s">
        <v>799</v>
      </c>
      <c r="O1062" t="s">
        <v>799</v>
      </c>
      <c r="P1062" t="str">
        <f>_xlfn.CONCAT(Table326[[#This Row],[Equipamento]],Table326[[#This Row],[attribute_name]])</f>
        <v>FRADE-CM-1350 (HP Motor Trem 1)Temperatura - Estator Fase U (2)|Hi</v>
      </c>
      <c r="Q1062">
        <v>140</v>
      </c>
      <c r="R1062" t="s">
        <v>753</v>
      </c>
      <c r="S1062">
        <v>1</v>
      </c>
      <c r="T1062" s="33" t="s">
        <v>736</v>
      </c>
      <c r="U1062" s="10"/>
      <c r="V1062" t="str">
        <f t="shared" si="16"/>
        <v>subattribute</v>
      </c>
      <c r="W1062" t="str">
        <f>TRIM(INDEX(_xlfn.TEXTSPLIT(Table326[[#This Row],[attribute_name PT (rascunho)]],"|"), 1,1))</f>
        <v>Temperatura - Estator Fase U (2)</v>
      </c>
      <c r="X1062" t="str">
        <f>IFERROR(TRIM(INDEX(_xlfn.TEXTSPLIT(Table326[[#This Row],[attribute_name]],"|"), 1,2)), "")</f>
        <v>Hi</v>
      </c>
      <c r="Y1062" t="b" cm="1">
        <f t="array" ref="Y1062">IF(ISERROR(IF(Table326[[#This Row],[type]]="subattribute", VLOOKUP(Table326[[#This Row],[Template]]&amp;Table326[[#This Row],[parent_attribute]],_xlfn._xlws.FILTER(Table326[[#All],[concat]], Table326[[#All],[type]]="attribute"),1, FALSE), TRUE)), FALSE, TRUE)</f>
        <v>1</v>
      </c>
    </row>
    <row r="1063" spans="1:25" ht="14.4" hidden="1" customHeight="1">
      <c r="A1063" t="str">
        <f>Table326[[#This Row],[Template]]&amp;Table326[[#This Row],[parent_attribute]]</f>
        <v>Motor High VoltageTemperatura - Estator Fase U (2)</v>
      </c>
      <c r="B1063" t="s">
        <v>2904</v>
      </c>
      <c r="C1063" s="10" t="s">
        <v>3356</v>
      </c>
      <c r="D1063" t="s">
        <v>2906</v>
      </c>
      <c r="E1063" t="s">
        <v>3139</v>
      </c>
      <c r="F1063" s="33" t="s">
        <v>1903</v>
      </c>
      <c r="I1063" t="s">
        <v>1061</v>
      </c>
      <c r="J1063" t="s">
        <v>339</v>
      </c>
      <c r="K1063" t="str">
        <f>VLOOKUP(Table326[[#This Row],[attribute_name EN2]],'Tradução Atributos'!$A$1:$B$67,2,0)</f>
        <v>Temperatura - Estator Fase U (2)</v>
      </c>
      <c r="L1063" t="s">
        <v>2928</v>
      </c>
      <c r="M1063" t="s">
        <v>2930</v>
      </c>
      <c r="N1063" t="s">
        <v>801</v>
      </c>
      <c r="O1063" t="s">
        <v>801</v>
      </c>
      <c r="P1063" t="str">
        <f>_xlfn.CONCAT(Table326[[#This Row],[Equipamento]],Table326[[#This Row],[attribute_name]])</f>
        <v>FRADE-CM-1350 (HP Motor Trem 1)Temperatura - Estator Fase U (2)|HiHi</v>
      </c>
      <c r="Q1063">
        <v>150</v>
      </c>
      <c r="R1063" t="s">
        <v>753</v>
      </c>
      <c r="S1063">
        <v>1</v>
      </c>
      <c r="T1063" s="33" t="s">
        <v>736</v>
      </c>
      <c r="U1063" s="10"/>
      <c r="V1063" t="str">
        <f t="shared" si="16"/>
        <v>subattribute</v>
      </c>
      <c r="W1063" t="str">
        <f>TRIM(INDEX(_xlfn.TEXTSPLIT(Table326[[#This Row],[attribute_name PT (rascunho)]],"|"), 1,1))</f>
        <v>Temperatura - Estator Fase U (2)</v>
      </c>
      <c r="X1063" t="str">
        <f>IFERROR(TRIM(INDEX(_xlfn.TEXTSPLIT(Table326[[#This Row],[attribute_name]],"|"), 1,2)), "")</f>
        <v>HiHi</v>
      </c>
      <c r="Y1063" t="b" cm="1">
        <f t="array" ref="Y1063">IF(ISERROR(IF(Table326[[#This Row],[type]]="subattribute", VLOOKUP(Table326[[#This Row],[Template]]&amp;Table326[[#This Row],[parent_attribute]],_xlfn._xlws.FILTER(Table326[[#All],[concat]], Table326[[#All],[type]]="attribute"),1, FALSE), TRUE)), FALSE, TRUE)</f>
        <v>1</v>
      </c>
    </row>
    <row r="1064" spans="1:25" ht="14.4" hidden="1" customHeight="1">
      <c r="A1064" t="str">
        <f>Table326[[#This Row],[Template]]&amp;Table326[[#This Row],[parent_attribute]]</f>
        <v>Motor High VoltageTemperatura - Estator Fase U (2)</v>
      </c>
      <c r="B1064" t="s">
        <v>2904</v>
      </c>
      <c r="C1064" s="10" t="s">
        <v>3356</v>
      </c>
      <c r="D1064" t="s">
        <v>2906</v>
      </c>
      <c r="E1064" t="s">
        <v>3139</v>
      </c>
      <c r="F1064" s="33" t="s">
        <v>1903</v>
      </c>
      <c r="I1064" t="s">
        <v>1065</v>
      </c>
      <c r="J1064" t="s">
        <v>339</v>
      </c>
      <c r="K1064" t="str">
        <f>VLOOKUP(Table326[[#This Row],[attribute_name EN2]],'Tradução Atributos'!$A$1:$B$67,2,0)</f>
        <v>Temperatura - Estator Fase U (2)</v>
      </c>
      <c r="L1064" t="s">
        <v>2928</v>
      </c>
      <c r="M1064" t="s">
        <v>2934</v>
      </c>
      <c r="N1064" t="s">
        <v>805</v>
      </c>
      <c r="O1064" t="s">
        <v>3365</v>
      </c>
      <c r="P1064" t="str">
        <f>_xlfn.CONCAT(Table326[[#This Row],[Equipamento]],Table326[[#This Row],[attribute_name]])</f>
        <v>FRADE-CM-1350 (HP Motor Trem 1)Temperatura - Estator Fase U (2)|Pre-alarm Hi</v>
      </c>
      <c r="Q1064" s="10">
        <v>126</v>
      </c>
      <c r="R1064" t="s">
        <v>753</v>
      </c>
      <c r="S1064">
        <v>1</v>
      </c>
      <c r="T1064" s="33" t="s">
        <v>736</v>
      </c>
      <c r="U1064" s="10"/>
      <c r="V1064" t="str">
        <f t="shared" si="16"/>
        <v>subattribute</v>
      </c>
      <c r="W1064" t="str">
        <f>TRIM(INDEX(_xlfn.TEXTSPLIT(Table326[[#This Row],[attribute_name PT (rascunho)]],"|"), 1,1))</f>
        <v>Temperatura - Estator Fase U (2)</v>
      </c>
      <c r="X1064" t="str">
        <f>IFERROR(TRIM(INDEX(_xlfn.TEXTSPLIT(Table326[[#This Row],[attribute_name]],"|"), 1,2)), "")</f>
        <v>Pre-alarm Hi</v>
      </c>
      <c r="Y1064" t="b" cm="1">
        <f t="array" ref="Y1064">IF(ISERROR(IF(Table326[[#This Row],[type]]="subattribute", VLOOKUP(Table326[[#This Row],[Template]]&amp;Table326[[#This Row],[parent_attribute]],_xlfn._xlws.FILTER(Table326[[#All],[concat]], Table326[[#All],[type]]="attribute"),1, FALSE), TRUE)), FALSE, TRUE)</f>
        <v>1</v>
      </c>
    </row>
    <row r="1065" spans="1:25" ht="14.4" hidden="1" customHeight="1">
      <c r="A1065" t="str">
        <f>Table326[[#This Row],[Template]]&amp;Table326[[#This Row],[parent_attribute]]</f>
        <v>Motor High VoltageTemperatura - Estator Fase U</v>
      </c>
      <c r="B1065" t="s">
        <v>2904</v>
      </c>
      <c r="C1065" s="10" t="s">
        <v>3356</v>
      </c>
      <c r="D1065" t="s">
        <v>2906</v>
      </c>
      <c r="E1065" t="s">
        <v>3139</v>
      </c>
      <c r="F1065" s="33" t="s">
        <v>1903</v>
      </c>
      <c r="I1065" t="s">
        <v>1049</v>
      </c>
      <c r="J1065" t="s">
        <v>1046</v>
      </c>
      <c r="K1065" t="str">
        <f>VLOOKUP(Table326[[#This Row],[attribute_name EN2]],'Tradução Atributos'!$A$1:$B$67,2,0)</f>
        <v>Temperatura - Estator Fase U</v>
      </c>
      <c r="L1065" t="s">
        <v>2928</v>
      </c>
      <c r="M1065" t="s">
        <v>2929</v>
      </c>
      <c r="N1065" t="s">
        <v>791</v>
      </c>
      <c r="O1065" t="s">
        <v>791</v>
      </c>
      <c r="P1065" t="str">
        <f>_xlfn.CONCAT(Table326[[#This Row],[Equipamento]],Table326[[#This Row],[attribute_name]])</f>
        <v>FRADE-CM-1350 (HP Motor Trem 1)Temperatura - Estator Fase U|Hi</v>
      </c>
      <c r="Q1065">
        <v>140</v>
      </c>
      <c r="R1065" t="s">
        <v>753</v>
      </c>
      <c r="S1065">
        <v>1</v>
      </c>
      <c r="T1065" s="33" t="s">
        <v>736</v>
      </c>
      <c r="U1065" s="10"/>
      <c r="V1065" t="str">
        <f t="shared" si="16"/>
        <v>subattribute</v>
      </c>
      <c r="W1065" t="str">
        <f>TRIM(INDEX(_xlfn.TEXTSPLIT(Table326[[#This Row],[attribute_name PT (rascunho)]],"|"), 1,1))</f>
        <v>Temperatura - Estator Fase U</v>
      </c>
      <c r="X1065" t="str">
        <f>IFERROR(TRIM(INDEX(_xlfn.TEXTSPLIT(Table326[[#This Row],[attribute_name]],"|"), 1,2)), "")</f>
        <v>Hi</v>
      </c>
      <c r="Y1065" t="b" cm="1">
        <f t="array" ref="Y1065">IF(ISERROR(IF(Table326[[#This Row],[type]]="subattribute", VLOOKUP(Table326[[#This Row],[Template]]&amp;Table326[[#This Row],[parent_attribute]],_xlfn._xlws.FILTER(Table326[[#All],[concat]], Table326[[#All],[type]]="attribute"),1, FALSE), TRUE)), FALSE, TRUE)</f>
        <v>1</v>
      </c>
    </row>
    <row r="1066" spans="1:25" ht="14.4" hidden="1" customHeight="1">
      <c r="A1066" t="str">
        <f>Table326[[#This Row],[Template]]&amp;Table326[[#This Row],[parent_attribute]]</f>
        <v>Motor High VoltageTemperatura - Estator Fase U</v>
      </c>
      <c r="B1066" t="s">
        <v>2904</v>
      </c>
      <c r="C1066" s="10" t="s">
        <v>3356</v>
      </c>
      <c r="D1066" t="s">
        <v>2906</v>
      </c>
      <c r="E1066" t="s">
        <v>3139</v>
      </c>
      <c r="F1066" s="33" t="s">
        <v>1903</v>
      </c>
      <c r="I1066" t="s">
        <v>1051</v>
      </c>
      <c r="J1066" t="s">
        <v>1046</v>
      </c>
      <c r="K1066" t="str">
        <f>VLOOKUP(Table326[[#This Row],[attribute_name EN2]],'Tradução Atributos'!$A$1:$B$67,2,0)</f>
        <v>Temperatura - Estator Fase U</v>
      </c>
      <c r="L1066" t="s">
        <v>2928</v>
      </c>
      <c r="M1066" t="s">
        <v>2930</v>
      </c>
      <c r="N1066" t="s">
        <v>793</v>
      </c>
      <c r="O1066" t="s">
        <v>793</v>
      </c>
      <c r="P1066" t="str">
        <f>_xlfn.CONCAT(Table326[[#This Row],[Equipamento]],Table326[[#This Row],[attribute_name]])</f>
        <v>FRADE-CM-1350 (HP Motor Trem 1)Temperatura - Estator Fase U|HiHi</v>
      </c>
      <c r="Q1066">
        <v>150</v>
      </c>
      <c r="R1066" t="s">
        <v>753</v>
      </c>
      <c r="S1066">
        <v>1</v>
      </c>
      <c r="T1066" s="33" t="s">
        <v>736</v>
      </c>
      <c r="U1066" s="10"/>
      <c r="V1066" t="str">
        <f t="shared" si="16"/>
        <v>subattribute</v>
      </c>
      <c r="W1066" t="str">
        <f>TRIM(INDEX(_xlfn.TEXTSPLIT(Table326[[#This Row],[attribute_name PT (rascunho)]],"|"), 1,1))</f>
        <v>Temperatura - Estator Fase U</v>
      </c>
      <c r="X1066" t="str">
        <f>IFERROR(TRIM(INDEX(_xlfn.TEXTSPLIT(Table326[[#This Row],[attribute_name]],"|"), 1,2)), "")</f>
        <v>HiHi</v>
      </c>
      <c r="Y1066" t="b" cm="1">
        <f t="array" ref="Y1066">IF(ISERROR(IF(Table326[[#This Row],[type]]="subattribute", VLOOKUP(Table326[[#This Row],[Template]]&amp;Table326[[#This Row],[parent_attribute]],_xlfn._xlws.FILTER(Table326[[#All],[concat]], Table326[[#All],[type]]="attribute"),1, FALSE), TRUE)), FALSE, TRUE)</f>
        <v>1</v>
      </c>
    </row>
    <row r="1067" spans="1:25" ht="14.4" hidden="1" customHeight="1">
      <c r="A1067" t="str">
        <f>Table326[[#This Row],[Template]]&amp;Table326[[#This Row],[parent_attribute]]</f>
        <v>Motor High VoltageTemperatura - Estator Fase U</v>
      </c>
      <c r="B1067" t="s">
        <v>2904</v>
      </c>
      <c r="C1067" s="10" t="s">
        <v>3356</v>
      </c>
      <c r="D1067" t="s">
        <v>2906</v>
      </c>
      <c r="E1067" t="s">
        <v>3139</v>
      </c>
      <c r="F1067" s="33" t="s">
        <v>1903</v>
      </c>
      <c r="I1067" t="s">
        <v>1055</v>
      </c>
      <c r="J1067" t="s">
        <v>1046</v>
      </c>
      <c r="K1067" t="str">
        <f>VLOOKUP(Table326[[#This Row],[attribute_name EN2]],'Tradução Atributos'!$A$1:$B$67,2,0)</f>
        <v>Temperatura - Estator Fase U</v>
      </c>
      <c r="L1067" t="s">
        <v>2928</v>
      </c>
      <c r="M1067" t="s">
        <v>2934</v>
      </c>
      <c r="N1067" t="s">
        <v>797</v>
      </c>
      <c r="O1067" t="s">
        <v>3366</v>
      </c>
      <c r="P1067" t="str">
        <f>_xlfn.CONCAT(Table326[[#This Row],[Equipamento]],Table326[[#This Row],[attribute_name]])</f>
        <v>FRADE-CM-1350 (HP Motor Trem 1)Temperatura - Estator Fase U|Pre-alarm Hi</v>
      </c>
      <c r="Q1067" s="10">
        <v>126</v>
      </c>
      <c r="R1067" t="s">
        <v>753</v>
      </c>
      <c r="S1067">
        <v>1</v>
      </c>
      <c r="T1067" s="33" t="s">
        <v>736</v>
      </c>
      <c r="U1067" s="10"/>
      <c r="V1067" t="str">
        <f t="shared" si="16"/>
        <v>subattribute</v>
      </c>
      <c r="W1067" t="str">
        <f>TRIM(INDEX(_xlfn.TEXTSPLIT(Table326[[#This Row],[attribute_name PT (rascunho)]],"|"), 1,1))</f>
        <v>Temperatura - Estator Fase U</v>
      </c>
      <c r="X1067" t="str">
        <f>IFERROR(TRIM(INDEX(_xlfn.TEXTSPLIT(Table326[[#This Row],[attribute_name]],"|"), 1,2)), "")</f>
        <v>Pre-alarm Hi</v>
      </c>
      <c r="Y1067" t="b" cm="1">
        <f t="array" ref="Y1067">IF(ISERROR(IF(Table326[[#This Row],[type]]="subattribute", VLOOKUP(Table326[[#This Row],[Template]]&amp;Table326[[#This Row],[parent_attribute]],_xlfn._xlws.FILTER(Table326[[#All],[concat]], Table326[[#All],[type]]="attribute"),1, FALSE), TRUE)), FALSE, TRUE)</f>
        <v>1</v>
      </c>
    </row>
    <row r="1068" spans="1:25" ht="14.4" hidden="1" customHeight="1">
      <c r="A1068" t="str">
        <f>Table326[[#This Row],[Template]]&amp;Table326[[#This Row],[parent_attribute]]</f>
        <v>Motor High VoltageTemperatura - Estator Fase V</v>
      </c>
      <c r="B1068" t="s">
        <v>2904</v>
      </c>
      <c r="C1068" s="10" t="s">
        <v>3356</v>
      </c>
      <c r="D1068" t="s">
        <v>2906</v>
      </c>
      <c r="E1068" t="s">
        <v>3139</v>
      </c>
      <c r="F1068" s="33" t="s">
        <v>1903</v>
      </c>
      <c r="I1068" t="s">
        <v>1067</v>
      </c>
      <c r="J1068" t="s">
        <v>1067</v>
      </c>
      <c r="K1068" t="str">
        <f>VLOOKUP(Table326[[#This Row],[attribute_name EN2]],'Tradução Atributos'!$A$1:$B$67,2,0)</f>
        <v>Temperatura - Estator Fase V</v>
      </c>
      <c r="N1068" t="s">
        <v>3367</v>
      </c>
      <c r="O1068" t="s">
        <v>3367</v>
      </c>
      <c r="P1068" t="str">
        <f>_xlfn.CONCAT(Table326[[#This Row],[Equipamento]],Table326[[#This Row],[attribute_name]])</f>
        <v>FRADE-CM-1350 (HP Motor Trem 1)Temperatura - Estator Fase V</v>
      </c>
      <c r="Q1068" t="s">
        <v>3396</v>
      </c>
      <c r="R1068" t="s">
        <v>753</v>
      </c>
      <c r="S1068">
        <v>1</v>
      </c>
      <c r="T1068" s="33" t="s">
        <v>446</v>
      </c>
      <c r="U1068" s="10" t="s">
        <v>447</v>
      </c>
      <c r="V1068" t="str">
        <f t="shared" si="16"/>
        <v>attribute</v>
      </c>
      <c r="W1068" t="str">
        <f>TRIM(INDEX(_xlfn.TEXTSPLIT(Table326[[#This Row],[attribute_name PT (rascunho)]],"|"), 1,1))</f>
        <v>Temperatura - Estator Fase V</v>
      </c>
      <c r="X1068" t="str">
        <f>IFERROR(TRIM(INDEX(_xlfn.TEXTSPLIT(Table326[[#This Row],[attribute_name]],"|"), 1,2)), "")</f>
        <v/>
      </c>
      <c r="Y1068" t="b" cm="1">
        <f t="array" ref="Y1068">IF(ISERROR(IF(Table326[[#This Row],[type]]="subattribute", VLOOKUP(Table326[[#This Row],[Template]]&amp;Table326[[#This Row],[parent_attribute]],_xlfn._xlws.FILTER(Table326[[#All],[concat]], Table326[[#All],[type]]="attribute"),1, FALSE), TRUE)), FALSE, TRUE)</f>
        <v>1</v>
      </c>
    </row>
    <row r="1069" spans="1:25" ht="14.4" hidden="1" customHeight="1">
      <c r="A1069" t="str">
        <f>Table326[[#This Row],[Template]]&amp;Table326[[#This Row],[parent_attribute]]</f>
        <v>Motor High VoltageTemperatura - Estator Fase V (2)</v>
      </c>
      <c r="B1069" t="s">
        <v>2904</v>
      </c>
      <c r="C1069" s="10" t="s">
        <v>3356</v>
      </c>
      <c r="D1069" t="s">
        <v>2906</v>
      </c>
      <c r="E1069" t="s">
        <v>3139</v>
      </c>
      <c r="F1069" s="33" t="s">
        <v>1903</v>
      </c>
      <c r="I1069" t="s">
        <v>343</v>
      </c>
      <c r="J1069" t="s">
        <v>343</v>
      </c>
      <c r="K1069" t="str">
        <f>VLOOKUP(Table326[[#This Row],[attribute_name EN2]],'Tradução Atributos'!$A$1:$B$67,2,0)</f>
        <v>Temperatura - Estator Fase V (2)</v>
      </c>
      <c r="N1069" t="s">
        <v>3368</v>
      </c>
      <c r="O1069" t="s">
        <v>3368</v>
      </c>
      <c r="P1069" t="str">
        <f>_xlfn.CONCAT(Table326[[#This Row],[Equipamento]],Table326[[#This Row],[attribute_name]])</f>
        <v>FRADE-CM-1350 (HP Motor Trem 1)Temperatura - Estator Fase V (2)</v>
      </c>
      <c r="Q1069" t="s">
        <v>3397</v>
      </c>
      <c r="R1069" t="s">
        <v>753</v>
      </c>
      <c r="S1069">
        <v>1</v>
      </c>
      <c r="T1069" s="33" t="s">
        <v>446</v>
      </c>
      <c r="U1069" s="10" t="s">
        <v>447</v>
      </c>
      <c r="V1069" t="str">
        <f t="shared" si="16"/>
        <v>attribute</v>
      </c>
      <c r="W1069" t="str">
        <f>TRIM(INDEX(_xlfn.TEXTSPLIT(Table326[[#This Row],[attribute_name PT (rascunho)]],"|"), 1,1))</f>
        <v>Temperatura - Estator Fase V (2)</v>
      </c>
      <c r="X1069" t="str">
        <f>IFERROR(TRIM(INDEX(_xlfn.TEXTSPLIT(Table326[[#This Row],[attribute_name]],"|"), 1,2)), "")</f>
        <v/>
      </c>
      <c r="Y1069" t="b" cm="1">
        <f t="array" ref="Y1069">IF(ISERROR(IF(Table326[[#This Row],[type]]="subattribute", VLOOKUP(Table326[[#This Row],[Template]]&amp;Table326[[#This Row],[parent_attribute]],_xlfn._xlws.FILTER(Table326[[#All],[concat]], Table326[[#All],[type]]="attribute"),1, FALSE), TRUE)), FALSE, TRUE)</f>
        <v>1</v>
      </c>
    </row>
    <row r="1070" spans="1:25" ht="14.4" hidden="1" customHeight="1">
      <c r="A1070" t="str">
        <f>Table326[[#This Row],[Template]]&amp;Table326[[#This Row],[parent_attribute]]</f>
        <v>Motor High VoltageTemperatura - Estator Fase V (2)</v>
      </c>
      <c r="B1070" t="s">
        <v>2904</v>
      </c>
      <c r="C1070" s="10" t="s">
        <v>3356</v>
      </c>
      <c r="D1070" t="s">
        <v>2906</v>
      </c>
      <c r="E1070" t="s">
        <v>3139</v>
      </c>
      <c r="F1070" s="33" t="s">
        <v>1903</v>
      </c>
      <c r="I1070" t="s">
        <v>1080</v>
      </c>
      <c r="J1070" t="s">
        <v>343</v>
      </c>
      <c r="K1070" t="str">
        <f>VLOOKUP(Table326[[#This Row],[attribute_name EN2]],'Tradução Atributos'!$A$1:$B$67,2,0)</f>
        <v>Temperatura - Estator Fase V (2)</v>
      </c>
      <c r="L1070" t="s">
        <v>2928</v>
      </c>
      <c r="M1070" t="s">
        <v>2929</v>
      </c>
      <c r="N1070" t="s">
        <v>815</v>
      </c>
      <c r="O1070" t="s">
        <v>815</v>
      </c>
      <c r="P1070" t="str">
        <f>_xlfn.CONCAT(Table326[[#This Row],[Equipamento]],Table326[[#This Row],[attribute_name]])</f>
        <v>FRADE-CM-1350 (HP Motor Trem 1)Temperatura - Estator Fase V (2)|Hi</v>
      </c>
      <c r="Q1070">
        <v>140</v>
      </c>
      <c r="R1070" t="s">
        <v>753</v>
      </c>
      <c r="S1070">
        <v>1</v>
      </c>
      <c r="T1070" s="33" t="s">
        <v>736</v>
      </c>
      <c r="U1070" s="10"/>
      <c r="V1070" t="str">
        <f t="shared" si="16"/>
        <v>subattribute</v>
      </c>
      <c r="W1070" t="str">
        <f>TRIM(INDEX(_xlfn.TEXTSPLIT(Table326[[#This Row],[attribute_name PT (rascunho)]],"|"), 1,1))</f>
        <v>Temperatura - Estator Fase V (2)</v>
      </c>
      <c r="X1070" t="str">
        <f>IFERROR(TRIM(INDEX(_xlfn.TEXTSPLIT(Table326[[#This Row],[attribute_name]],"|"), 1,2)), "")</f>
        <v>Hi</v>
      </c>
      <c r="Y1070" t="b" cm="1">
        <f t="array" ref="Y1070">IF(ISERROR(IF(Table326[[#This Row],[type]]="subattribute", VLOOKUP(Table326[[#This Row],[Template]]&amp;Table326[[#This Row],[parent_attribute]],_xlfn._xlws.FILTER(Table326[[#All],[concat]], Table326[[#All],[type]]="attribute"),1, FALSE), TRUE)), FALSE, TRUE)</f>
        <v>1</v>
      </c>
    </row>
    <row r="1071" spans="1:25" ht="14.4" hidden="1" customHeight="1">
      <c r="A1071" t="str">
        <f>Table326[[#This Row],[Template]]&amp;Table326[[#This Row],[parent_attribute]]</f>
        <v>Motor High VoltageTemperatura - Estator Fase V (2)</v>
      </c>
      <c r="B1071" t="s">
        <v>2904</v>
      </c>
      <c r="C1071" s="10" t="s">
        <v>3356</v>
      </c>
      <c r="D1071" t="s">
        <v>2906</v>
      </c>
      <c r="E1071" t="s">
        <v>3139</v>
      </c>
      <c r="F1071" s="33" t="s">
        <v>1903</v>
      </c>
      <c r="I1071" t="s">
        <v>1082</v>
      </c>
      <c r="J1071" t="s">
        <v>343</v>
      </c>
      <c r="K1071" t="str">
        <f>VLOOKUP(Table326[[#This Row],[attribute_name EN2]],'Tradução Atributos'!$A$1:$B$67,2,0)</f>
        <v>Temperatura - Estator Fase V (2)</v>
      </c>
      <c r="L1071" t="s">
        <v>2928</v>
      </c>
      <c r="M1071" t="s">
        <v>2930</v>
      </c>
      <c r="N1071" t="s">
        <v>817</v>
      </c>
      <c r="O1071" t="s">
        <v>817</v>
      </c>
      <c r="P1071" t="str">
        <f>_xlfn.CONCAT(Table326[[#This Row],[Equipamento]],Table326[[#This Row],[attribute_name]])</f>
        <v>FRADE-CM-1350 (HP Motor Trem 1)Temperatura - Estator Fase V (2)|HiHi</v>
      </c>
      <c r="Q1071">
        <v>150</v>
      </c>
      <c r="R1071" t="s">
        <v>753</v>
      </c>
      <c r="S1071">
        <v>1</v>
      </c>
      <c r="T1071" s="33" t="s">
        <v>736</v>
      </c>
      <c r="U1071" s="10"/>
      <c r="V1071" t="str">
        <f t="shared" si="16"/>
        <v>subattribute</v>
      </c>
      <c r="W1071" t="str">
        <f>TRIM(INDEX(_xlfn.TEXTSPLIT(Table326[[#This Row],[attribute_name PT (rascunho)]],"|"), 1,1))</f>
        <v>Temperatura - Estator Fase V (2)</v>
      </c>
      <c r="X1071" t="str">
        <f>IFERROR(TRIM(INDEX(_xlfn.TEXTSPLIT(Table326[[#This Row],[attribute_name]],"|"), 1,2)), "")</f>
        <v>HiHi</v>
      </c>
      <c r="Y1071" t="b" cm="1">
        <f t="array" ref="Y1071">IF(ISERROR(IF(Table326[[#This Row],[type]]="subattribute", VLOOKUP(Table326[[#This Row],[Template]]&amp;Table326[[#This Row],[parent_attribute]],_xlfn._xlws.FILTER(Table326[[#All],[concat]], Table326[[#All],[type]]="attribute"),1, FALSE), TRUE)), FALSE, TRUE)</f>
        <v>1</v>
      </c>
    </row>
    <row r="1072" spans="1:25" ht="14.4" hidden="1" customHeight="1">
      <c r="A1072" t="str">
        <f>Table326[[#This Row],[Template]]&amp;Table326[[#This Row],[parent_attribute]]</f>
        <v>Motor High VoltageTemperatura - Estator Fase V (2)</v>
      </c>
      <c r="B1072" t="s">
        <v>2904</v>
      </c>
      <c r="C1072" s="10" t="s">
        <v>3356</v>
      </c>
      <c r="D1072" t="s">
        <v>2906</v>
      </c>
      <c r="E1072" t="s">
        <v>3139</v>
      </c>
      <c r="F1072" s="33" t="s">
        <v>1903</v>
      </c>
      <c r="I1072" t="s">
        <v>1086</v>
      </c>
      <c r="J1072" t="s">
        <v>343</v>
      </c>
      <c r="K1072" t="str">
        <f>VLOOKUP(Table326[[#This Row],[attribute_name EN2]],'Tradução Atributos'!$A$1:$B$67,2,0)</f>
        <v>Temperatura - Estator Fase V (2)</v>
      </c>
      <c r="L1072" t="s">
        <v>2928</v>
      </c>
      <c r="M1072" t="s">
        <v>2934</v>
      </c>
      <c r="N1072" t="s">
        <v>821</v>
      </c>
      <c r="O1072" t="s">
        <v>3369</v>
      </c>
      <c r="P1072" t="str">
        <f>_xlfn.CONCAT(Table326[[#This Row],[Equipamento]],Table326[[#This Row],[attribute_name]])</f>
        <v>FRADE-CM-1350 (HP Motor Trem 1)Temperatura - Estator Fase V (2)|Pre-alarm Hi</v>
      </c>
      <c r="Q1072" s="10">
        <v>126</v>
      </c>
      <c r="R1072" t="s">
        <v>753</v>
      </c>
      <c r="S1072">
        <v>1</v>
      </c>
      <c r="T1072" s="33" t="s">
        <v>736</v>
      </c>
      <c r="U1072" s="10"/>
      <c r="V1072" t="str">
        <f t="shared" si="16"/>
        <v>subattribute</v>
      </c>
      <c r="W1072" t="str">
        <f>TRIM(INDEX(_xlfn.TEXTSPLIT(Table326[[#This Row],[attribute_name PT (rascunho)]],"|"), 1,1))</f>
        <v>Temperatura - Estator Fase V (2)</v>
      </c>
      <c r="X1072" t="str">
        <f>IFERROR(TRIM(INDEX(_xlfn.TEXTSPLIT(Table326[[#This Row],[attribute_name]],"|"), 1,2)), "")</f>
        <v>Pre-alarm Hi</v>
      </c>
      <c r="Y1072" t="b" cm="1">
        <f t="array" ref="Y1072">IF(ISERROR(IF(Table326[[#This Row],[type]]="subattribute", VLOOKUP(Table326[[#This Row],[Template]]&amp;Table326[[#This Row],[parent_attribute]],_xlfn._xlws.FILTER(Table326[[#All],[concat]], Table326[[#All],[type]]="attribute"),1, FALSE), TRUE)), FALSE, TRUE)</f>
        <v>1</v>
      </c>
    </row>
    <row r="1073" spans="1:25" ht="14.4" hidden="1" customHeight="1">
      <c r="A1073" t="str">
        <f>Table326[[#This Row],[Template]]&amp;Table326[[#This Row],[parent_attribute]]</f>
        <v>Motor High VoltageTemperatura - Estator Fase V</v>
      </c>
      <c r="B1073" t="s">
        <v>2904</v>
      </c>
      <c r="C1073" s="10" t="s">
        <v>3356</v>
      </c>
      <c r="D1073" t="s">
        <v>2906</v>
      </c>
      <c r="E1073" t="s">
        <v>3139</v>
      </c>
      <c r="F1073" s="33" t="s">
        <v>1903</v>
      </c>
      <c r="I1073" t="s">
        <v>1070</v>
      </c>
      <c r="J1073" t="s">
        <v>1067</v>
      </c>
      <c r="K1073" t="str">
        <f>VLOOKUP(Table326[[#This Row],[attribute_name EN2]],'Tradução Atributos'!$A$1:$B$67,2,0)</f>
        <v>Temperatura - Estator Fase V</v>
      </c>
      <c r="L1073" t="s">
        <v>2928</v>
      </c>
      <c r="M1073" t="s">
        <v>2929</v>
      </c>
      <c r="N1073" t="s">
        <v>807</v>
      </c>
      <c r="O1073" t="s">
        <v>807</v>
      </c>
      <c r="P1073" t="str">
        <f>_xlfn.CONCAT(Table326[[#This Row],[Equipamento]],Table326[[#This Row],[attribute_name]])</f>
        <v>FRADE-CM-1350 (HP Motor Trem 1)Temperatura - Estator Fase V|Hi</v>
      </c>
      <c r="Q1073">
        <v>140</v>
      </c>
      <c r="R1073" t="s">
        <v>753</v>
      </c>
      <c r="S1073">
        <v>1</v>
      </c>
      <c r="T1073" s="33" t="s">
        <v>736</v>
      </c>
      <c r="U1073" s="10"/>
      <c r="V1073" t="str">
        <f t="shared" si="16"/>
        <v>subattribute</v>
      </c>
      <c r="W1073" t="str">
        <f>TRIM(INDEX(_xlfn.TEXTSPLIT(Table326[[#This Row],[attribute_name PT (rascunho)]],"|"), 1,1))</f>
        <v>Temperatura - Estator Fase V</v>
      </c>
      <c r="X1073" t="str">
        <f>IFERROR(TRIM(INDEX(_xlfn.TEXTSPLIT(Table326[[#This Row],[attribute_name]],"|"), 1,2)), "")</f>
        <v>Hi</v>
      </c>
      <c r="Y1073" t="b" cm="1">
        <f t="array" ref="Y1073">IF(ISERROR(IF(Table326[[#This Row],[type]]="subattribute", VLOOKUP(Table326[[#This Row],[Template]]&amp;Table326[[#This Row],[parent_attribute]],_xlfn._xlws.FILTER(Table326[[#All],[concat]], Table326[[#All],[type]]="attribute"),1, FALSE), TRUE)), FALSE, TRUE)</f>
        <v>1</v>
      </c>
    </row>
    <row r="1074" spans="1:25" ht="14.4" hidden="1" customHeight="1">
      <c r="A1074" t="str">
        <f>Table326[[#This Row],[Template]]&amp;Table326[[#This Row],[parent_attribute]]</f>
        <v>Motor High VoltageTemperatura - Estator Fase V</v>
      </c>
      <c r="B1074" t="s">
        <v>2904</v>
      </c>
      <c r="C1074" s="10" t="s">
        <v>3356</v>
      </c>
      <c r="D1074" t="s">
        <v>2906</v>
      </c>
      <c r="E1074" t="s">
        <v>3139</v>
      </c>
      <c r="F1074" s="33" t="s">
        <v>1903</v>
      </c>
      <c r="I1074" t="s">
        <v>1072</v>
      </c>
      <c r="J1074" t="s">
        <v>1067</v>
      </c>
      <c r="K1074" t="str">
        <f>VLOOKUP(Table326[[#This Row],[attribute_name EN2]],'Tradução Atributos'!$A$1:$B$67,2,0)</f>
        <v>Temperatura - Estator Fase V</v>
      </c>
      <c r="L1074" t="s">
        <v>2928</v>
      </c>
      <c r="M1074" t="s">
        <v>2930</v>
      </c>
      <c r="N1074" t="s">
        <v>809</v>
      </c>
      <c r="O1074" t="s">
        <v>809</v>
      </c>
      <c r="P1074" t="str">
        <f>_xlfn.CONCAT(Table326[[#This Row],[Equipamento]],Table326[[#This Row],[attribute_name]])</f>
        <v>FRADE-CM-1350 (HP Motor Trem 1)Temperatura - Estator Fase V|HiHi</v>
      </c>
      <c r="Q1074">
        <v>150</v>
      </c>
      <c r="R1074" t="s">
        <v>753</v>
      </c>
      <c r="S1074">
        <v>1</v>
      </c>
      <c r="T1074" s="33" t="s">
        <v>736</v>
      </c>
      <c r="U1074" s="10"/>
      <c r="V1074" t="str">
        <f t="shared" si="16"/>
        <v>subattribute</v>
      </c>
      <c r="W1074" t="str">
        <f>TRIM(INDEX(_xlfn.TEXTSPLIT(Table326[[#This Row],[attribute_name PT (rascunho)]],"|"), 1,1))</f>
        <v>Temperatura - Estator Fase V</v>
      </c>
      <c r="X1074" t="str">
        <f>IFERROR(TRIM(INDEX(_xlfn.TEXTSPLIT(Table326[[#This Row],[attribute_name]],"|"), 1,2)), "")</f>
        <v>HiHi</v>
      </c>
      <c r="Y1074" t="b" cm="1">
        <f t="array" ref="Y1074">IF(ISERROR(IF(Table326[[#This Row],[type]]="subattribute", VLOOKUP(Table326[[#This Row],[Template]]&amp;Table326[[#This Row],[parent_attribute]],_xlfn._xlws.FILTER(Table326[[#All],[concat]], Table326[[#All],[type]]="attribute"),1, FALSE), TRUE)), FALSE, TRUE)</f>
        <v>1</v>
      </c>
    </row>
    <row r="1075" spans="1:25" ht="14.4" hidden="1" customHeight="1">
      <c r="A1075" t="str">
        <f>Table326[[#This Row],[Template]]&amp;Table326[[#This Row],[parent_attribute]]</f>
        <v>Motor High VoltageTemperatura - Estator Fase V</v>
      </c>
      <c r="B1075" t="s">
        <v>2904</v>
      </c>
      <c r="C1075" s="10" t="s">
        <v>3356</v>
      </c>
      <c r="D1075" t="s">
        <v>2906</v>
      </c>
      <c r="E1075" t="s">
        <v>3139</v>
      </c>
      <c r="F1075" s="33" t="s">
        <v>1903</v>
      </c>
      <c r="I1075" t="s">
        <v>1076</v>
      </c>
      <c r="J1075" t="s">
        <v>1067</v>
      </c>
      <c r="K1075" t="str">
        <f>VLOOKUP(Table326[[#This Row],[attribute_name EN2]],'Tradução Atributos'!$A$1:$B$67,2,0)</f>
        <v>Temperatura - Estator Fase V</v>
      </c>
      <c r="L1075" t="s">
        <v>2928</v>
      </c>
      <c r="M1075" t="s">
        <v>2934</v>
      </c>
      <c r="N1075" t="s">
        <v>813</v>
      </c>
      <c r="O1075" t="s">
        <v>3370</v>
      </c>
      <c r="P1075" t="str">
        <f>_xlfn.CONCAT(Table326[[#This Row],[Equipamento]],Table326[[#This Row],[attribute_name]])</f>
        <v>FRADE-CM-1350 (HP Motor Trem 1)Temperatura - Estator Fase V|Pre-alarm Hi</v>
      </c>
      <c r="Q1075" s="10">
        <v>126</v>
      </c>
      <c r="R1075" t="s">
        <v>753</v>
      </c>
      <c r="S1075">
        <v>1</v>
      </c>
      <c r="T1075" s="33" t="s">
        <v>736</v>
      </c>
      <c r="U1075" s="33"/>
      <c r="V1075" t="str">
        <f t="shared" si="16"/>
        <v>subattribute</v>
      </c>
      <c r="W1075" t="str">
        <f>TRIM(INDEX(_xlfn.TEXTSPLIT(Table326[[#This Row],[attribute_name PT (rascunho)]],"|"), 1,1))</f>
        <v>Temperatura - Estator Fase V</v>
      </c>
      <c r="X1075" t="str">
        <f>IFERROR(TRIM(INDEX(_xlfn.TEXTSPLIT(Table326[[#This Row],[attribute_name]],"|"), 1,2)), "")</f>
        <v>Pre-alarm Hi</v>
      </c>
      <c r="Y1075" t="b" cm="1">
        <f t="array" ref="Y1075">IF(ISERROR(IF(Table326[[#This Row],[type]]="subattribute", VLOOKUP(Table326[[#This Row],[Template]]&amp;Table326[[#This Row],[parent_attribute]],_xlfn._xlws.FILTER(Table326[[#All],[concat]], Table326[[#All],[type]]="attribute"),1, FALSE), TRUE)), FALSE, TRUE)</f>
        <v>1</v>
      </c>
    </row>
    <row r="1076" spans="1:25" ht="14.4" hidden="1" customHeight="1">
      <c r="A1076" t="str">
        <f>Table326[[#This Row],[Template]]&amp;Table326[[#This Row],[parent_attribute]]</f>
        <v>Motor High VoltageTemperatura - Estator Fase W</v>
      </c>
      <c r="B1076" t="s">
        <v>2904</v>
      </c>
      <c r="C1076" s="10" t="s">
        <v>3356</v>
      </c>
      <c r="D1076" t="s">
        <v>2906</v>
      </c>
      <c r="E1076" t="s">
        <v>3139</v>
      </c>
      <c r="F1076" s="33" t="s">
        <v>1903</v>
      </c>
      <c r="I1076" t="s">
        <v>1088</v>
      </c>
      <c r="J1076" t="s">
        <v>1088</v>
      </c>
      <c r="K1076" t="str">
        <f>VLOOKUP(Table326[[#This Row],[attribute_name EN2]],'Tradução Atributos'!$A$1:$B$67,2,0)</f>
        <v>Temperatura - Estator Fase W</v>
      </c>
      <c r="N1076" t="s">
        <v>3371</v>
      </c>
      <c r="O1076" t="s">
        <v>3371</v>
      </c>
      <c r="P1076" t="str">
        <f>_xlfn.CONCAT(Table326[[#This Row],[Equipamento]],Table326[[#This Row],[attribute_name]])</f>
        <v>FRADE-CM-1350 (HP Motor Trem 1)Temperatura - Estator Fase W</v>
      </c>
      <c r="Q1076" t="s">
        <v>3398</v>
      </c>
      <c r="R1076" t="s">
        <v>753</v>
      </c>
      <c r="S1076">
        <v>1</v>
      </c>
      <c r="T1076" s="33" t="s">
        <v>446</v>
      </c>
      <c r="U1076" s="33" t="s">
        <v>447</v>
      </c>
      <c r="V1076" t="str">
        <f t="shared" si="16"/>
        <v>attribute</v>
      </c>
      <c r="W1076" t="str">
        <f>TRIM(INDEX(_xlfn.TEXTSPLIT(Table326[[#This Row],[attribute_name PT (rascunho)]],"|"), 1,1))</f>
        <v>Temperatura - Estator Fase W</v>
      </c>
      <c r="X1076" t="str">
        <f>IFERROR(TRIM(INDEX(_xlfn.TEXTSPLIT(Table326[[#This Row],[attribute_name]],"|"), 1,2)), "")</f>
        <v/>
      </c>
      <c r="Y1076" t="b" cm="1">
        <f t="array" ref="Y1076">IF(ISERROR(IF(Table326[[#This Row],[type]]="subattribute", VLOOKUP(Table326[[#This Row],[Template]]&amp;Table326[[#This Row],[parent_attribute]],_xlfn._xlws.FILTER(Table326[[#All],[concat]], Table326[[#All],[type]]="attribute"),1, FALSE), TRUE)), FALSE, TRUE)</f>
        <v>1</v>
      </c>
    </row>
    <row r="1077" spans="1:25" ht="14.4" hidden="1" customHeight="1">
      <c r="A1077" t="str">
        <f>Table326[[#This Row],[Template]]&amp;Table326[[#This Row],[parent_attribute]]</f>
        <v>Motor High VoltageTemperatura - Estator Fase W (2)</v>
      </c>
      <c r="B1077" t="s">
        <v>2904</v>
      </c>
      <c r="C1077" s="10" t="s">
        <v>3356</v>
      </c>
      <c r="D1077" t="s">
        <v>2906</v>
      </c>
      <c r="E1077" t="s">
        <v>3139</v>
      </c>
      <c r="F1077" s="33" t="s">
        <v>1903</v>
      </c>
      <c r="I1077" t="s">
        <v>347</v>
      </c>
      <c r="J1077" t="s">
        <v>347</v>
      </c>
      <c r="K1077" t="str">
        <f>VLOOKUP(Table326[[#This Row],[attribute_name EN2]],'Tradução Atributos'!$A$1:$B$67,2,0)</f>
        <v>Temperatura - Estator Fase W (2)</v>
      </c>
      <c r="N1077" t="s">
        <v>3372</v>
      </c>
      <c r="O1077" t="s">
        <v>3372</v>
      </c>
      <c r="P1077" t="str">
        <f>_xlfn.CONCAT(Table326[[#This Row],[Equipamento]],Table326[[#This Row],[attribute_name]])</f>
        <v>FRADE-CM-1350 (HP Motor Trem 1)Temperatura - Estator Fase W (2)</v>
      </c>
      <c r="Q1077" t="s">
        <v>3399</v>
      </c>
      <c r="R1077" t="s">
        <v>753</v>
      </c>
      <c r="S1077">
        <v>1</v>
      </c>
      <c r="T1077" s="33" t="s">
        <v>446</v>
      </c>
      <c r="U1077" s="33" t="s">
        <v>447</v>
      </c>
      <c r="V1077" t="str">
        <f t="shared" si="16"/>
        <v>attribute</v>
      </c>
      <c r="W1077" t="str">
        <f>TRIM(INDEX(_xlfn.TEXTSPLIT(Table326[[#This Row],[attribute_name PT (rascunho)]],"|"), 1,1))</f>
        <v>Temperatura - Estator Fase W (2)</v>
      </c>
      <c r="X1077" t="str">
        <f>IFERROR(TRIM(INDEX(_xlfn.TEXTSPLIT(Table326[[#This Row],[attribute_name]],"|"), 1,2)), "")</f>
        <v/>
      </c>
      <c r="Y1077" t="b" cm="1">
        <f t="array" ref="Y1077">IF(ISERROR(IF(Table326[[#This Row],[type]]="subattribute", VLOOKUP(Table326[[#This Row],[Template]]&amp;Table326[[#This Row],[parent_attribute]],_xlfn._xlws.FILTER(Table326[[#All],[concat]], Table326[[#All],[type]]="attribute"),1, FALSE), TRUE)), FALSE, TRUE)</f>
        <v>1</v>
      </c>
    </row>
    <row r="1078" spans="1:25" ht="14.4" hidden="1" customHeight="1">
      <c r="A1078" t="str">
        <f>Table326[[#This Row],[Template]]&amp;Table326[[#This Row],[parent_attribute]]</f>
        <v>Motor High VoltageTemperatura - Estator Fase W (2)</v>
      </c>
      <c r="B1078" t="s">
        <v>2904</v>
      </c>
      <c r="C1078" s="10" t="s">
        <v>3356</v>
      </c>
      <c r="D1078" t="s">
        <v>2906</v>
      </c>
      <c r="E1078" t="s">
        <v>3139</v>
      </c>
      <c r="F1078" s="33" t="s">
        <v>1903</v>
      </c>
      <c r="I1078" t="s">
        <v>1101</v>
      </c>
      <c r="J1078" t="s">
        <v>347</v>
      </c>
      <c r="K1078" t="str">
        <f>VLOOKUP(Table326[[#This Row],[attribute_name EN2]],'Tradução Atributos'!$A$1:$B$67,2,0)</f>
        <v>Temperatura - Estator Fase W (2)</v>
      </c>
      <c r="L1078" t="s">
        <v>2928</v>
      </c>
      <c r="M1078" t="s">
        <v>2929</v>
      </c>
      <c r="N1078" t="s">
        <v>831</v>
      </c>
      <c r="O1078" t="s">
        <v>831</v>
      </c>
      <c r="P1078" t="str">
        <f>_xlfn.CONCAT(Table326[[#This Row],[Equipamento]],Table326[[#This Row],[attribute_name]])</f>
        <v>FRADE-CM-1350 (HP Motor Trem 1)Temperatura - Estator Fase W (2)|Hi</v>
      </c>
      <c r="Q1078">
        <v>140</v>
      </c>
      <c r="R1078" t="s">
        <v>753</v>
      </c>
      <c r="S1078">
        <v>1</v>
      </c>
      <c r="T1078" s="33" t="s">
        <v>736</v>
      </c>
      <c r="U1078" s="33"/>
      <c r="V1078" t="str">
        <f t="shared" si="16"/>
        <v>subattribute</v>
      </c>
      <c r="W1078" t="str">
        <f>TRIM(INDEX(_xlfn.TEXTSPLIT(Table326[[#This Row],[attribute_name PT (rascunho)]],"|"), 1,1))</f>
        <v>Temperatura - Estator Fase W (2)</v>
      </c>
      <c r="X1078" t="str">
        <f>IFERROR(TRIM(INDEX(_xlfn.TEXTSPLIT(Table326[[#This Row],[attribute_name]],"|"), 1,2)), "")</f>
        <v>Hi</v>
      </c>
      <c r="Y1078" t="b" cm="1">
        <f t="array" ref="Y1078">IF(ISERROR(IF(Table326[[#This Row],[type]]="subattribute", VLOOKUP(Table326[[#This Row],[Template]]&amp;Table326[[#This Row],[parent_attribute]],_xlfn._xlws.FILTER(Table326[[#All],[concat]], Table326[[#All],[type]]="attribute"),1, FALSE), TRUE)), FALSE, TRUE)</f>
        <v>1</v>
      </c>
    </row>
    <row r="1079" spans="1:25" ht="14.4" hidden="1" customHeight="1">
      <c r="A1079" t="str">
        <f>Table326[[#This Row],[Template]]&amp;Table326[[#This Row],[parent_attribute]]</f>
        <v>Motor High VoltageTemperatura - Estator Fase W (2)</v>
      </c>
      <c r="B1079" t="s">
        <v>2904</v>
      </c>
      <c r="C1079" s="10" t="s">
        <v>3356</v>
      </c>
      <c r="D1079" t="s">
        <v>2906</v>
      </c>
      <c r="E1079" t="s">
        <v>3139</v>
      </c>
      <c r="F1079" s="33" t="s">
        <v>1903</v>
      </c>
      <c r="I1079" t="s">
        <v>1103</v>
      </c>
      <c r="J1079" t="s">
        <v>347</v>
      </c>
      <c r="K1079" t="str">
        <f>VLOOKUP(Table326[[#This Row],[attribute_name EN2]],'Tradução Atributos'!$A$1:$B$67,2,0)</f>
        <v>Temperatura - Estator Fase W (2)</v>
      </c>
      <c r="L1079" t="s">
        <v>2928</v>
      </c>
      <c r="M1079" t="s">
        <v>2930</v>
      </c>
      <c r="N1079" t="s">
        <v>833</v>
      </c>
      <c r="O1079" t="s">
        <v>833</v>
      </c>
      <c r="P1079" t="str">
        <f>_xlfn.CONCAT(Table326[[#This Row],[Equipamento]],Table326[[#This Row],[attribute_name]])</f>
        <v>FRADE-CM-1350 (HP Motor Trem 1)Temperatura - Estator Fase W (2)|HiHi</v>
      </c>
      <c r="Q1079" s="10">
        <v>150</v>
      </c>
      <c r="R1079" t="s">
        <v>753</v>
      </c>
      <c r="S1079">
        <v>1</v>
      </c>
      <c r="T1079" s="33" t="s">
        <v>736</v>
      </c>
      <c r="U1079" s="33"/>
      <c r="V1079" t="str">
        <f t="shared" si="16"/>
        <v>subattribute</v>
      </c>
      <c r="W1079" t="str">
        <f>TRIM(INDEX(_xlfn.TEXTSPLIT(Table326[[#This Row],[attribute_name PT (rascunho)]],"|"), 1,1))</f>
        <v>Temperatura - Estator Fase W (2)</v>
      </c>
      <c r="X1079" t="str">
        <f>IFERROR(TRIM(INDEX(_xlfn.TEXTSPLIT(Table326[[#This Row],[attribute_name]],"|"), 1,2)), "")</f>
        <v>HiHi</v>
      </c>
      <c r="Y1079" t="b" cm="1">
        <f t="array" ref="Y1079">IF(ISERROR(IF(Table326[[#This Row],[type]]="subattribute", VLOOKUP(Table326[[#This Row],[Template]]&amp;Table326[[#This Row],[parent_attribute]],_xlfn._xlws.FILTER(Table326[[#All],[concat]], Table326[[#All],[type]]="attribute"),1, FALSE), TRUE)), FALSE, TRUE)</f>
        <v>1</v>
      </c>
    </row>
    <row r="1080" spans="1:25" ht="14.4" hidden="1" customHeight="1">
      <c r="A1080" t="str">
        <f>Table326[[#This Row],[Template]]&amp;Table326[[#This Row],[parent_attribute]]</f>
        <v>Motor High VoltageTemperatura - Estator Fase W (2)</v>
      </c>
      <c r="B1080" t="s">
        <v>2904</v>
      </c>
      <c r="C1080" s="10" t="s">
        <v>3356</v>
      </c>
      <c r="D1080" t="s">
        <v>2906</v>
      </c>
      <c r="E1080" t="s">
        <v>3139</v>
      </c>
      <c r="F1080" s="33" t="s">
        <v>1903</v>
      </c>
      <c r="I1080" t="s">
        <v>1107</v>
      </c>
      <c r="J1080" t="s">
        <v>347</v>
      </c>
      <c r="K1080" t="str">
        <f>VLOOKUP(Table326[[#This Row],[attribute_name EN2]],'Tradução Atributos'!$A$1:$B$67,2,0)</f>
        <v>Temperatura - Estator Fase W (2)</v>
      </c>
      <c r="L1080" t="s">
        <v>2928</v>
      </c>
      <c r="M1080" t="s">
        <v>2934</v>
      </c>
      <c r="N1080" t="s">
        <v>837</v>
      </c>
      <c r="O1080" t="s">
        <v>3373</v>
      </c>
      <c r="P1080" t="str">
        <f>_xlfn.CONCAT(Table326[[#This Row],[Equipamento]],Table326[[#This Row],[attribute_name]])</f>
        <v>FRADE-CM-1350 (HP Motor Trem 1)Temperatura - Estator Fase W (2)|Pre-alarm Hi</v>
      </c>
      <c r="Q1080" s="10">
        <v>126</v>
      </c>
      <c r="R1080" t="s">
        <v>753</v>
      </c>
      <c r="S1080">
        <v>1</v>
      </c>
      <c r="T1080" s="33" t="s">
        <v>736</v>
      </c>
      <c r="U1080" s="33"/>
      <c r="V1080" t="str">
        <f t="shared" si="16"/>
        <v>subattribute</v>
      </c>
      <c r="W1080" t="str">
        <f>TRIM(INDEX(_xlfn.TEXTSPLIT(Table326[[#This Row],[attribute_name PT (rascunho)]],"|"), 1,1))</f>
        <v>Temperatura - Estator Fase W (2)</v>
      </c>
      <c r="X1080" t="str">
        <f>IFERROR(TRIM(INDEX(_xlfn.TEXTSPLIT(Table326[[#This Row],[attribute_name]],"|"), 1,2)), "")</f>
        <v>Pre-alarm Hi</v>
      </c>
      <c r="Y1080" t="b" cm="1">
        <f t="array" ref="Y1080">IF(ISERROR(IF(Table326[[#This Row],[type]]="subattribute", VLOOKUP(Table326[[#This Row],[Template]]&amp;Table326[[#This Row],[parent_attribute]],_xlfn._xlws.FILTER(Table326[[#All],[concat]], Table326[[#All],[type]]="attribute"),1, FALSE), TRUE)), FALSE, TRUE)</f>
        <v>1</v>
      </c>
    </row>
    <row r="1081" spans="1:25" ht="14.4" hidden="1" customHeight="1">
      <c r="A1081" t="str">
        <f>Table326[[#This Row],[Template]]&amp;Table326[[#This Row],[parent_attribute]]</f>
        <v>Motor High VoltageTemperatura - Estator Fase W</v>
      </c>
      <c r="B1081" t="s">
        <v>2904</v>
      </c>
      <c r="C1081" s="10" t="s">
        <v>3356</v>
      </c>
      <c r="D1081" t="s">
        <v>2906</v>
      </c>
      <c r="E1081" t="s">
        <v>3139</v>
      </c>
      <c r="F1081" s="33" t="s">
        <v>1903</v>
      </c>
      <c r="I1081" t="s">
        <v>1091</v>
      </c>
      <c r="J1081" t="s">
        <v>1088</v>
      </c>
      <c r="K1081" t="str">
        <f>VLOOKUP(Table326[[#This Row],[attribute_name EN2]],'Tradução Atributos'!$A$1:$B$67,2,0)</f>
        <v>Temperatura - Estator Fase W</v>
      </c>
      <c r="L1081" t="s">
        <v>2928</v>
      </c>
      <c r="M1081" t="s">
        <v>2929</v>
      </c>
      <c r="N1081" t="s">
        <v>823</v>
      </c>
      <c r="O1081" t="s">
        <v>823</v>
      </c>
      <c r="P1081" t="str">
        <f>_xlfn.CONCAT(Table326[[#This Row],[Equipamento]],Table326[[#This Row],[attribute_name]])</f>
        <v>FRADE-CM-1350 (HP Motor Trem 1)Temperatura - Estator Fase W|Hi</v>
      </c>
      <c r="Q1081">
        <v>140</v>
      </c>
      <c r="R1081" t="s">
        <v>753</v>
      </c>
      <c r="S1081">
        <v>1</v>
      </c>
      <c r="T1081" s="33" t="s">
        <v>736</v>
      </c>
      <c r="U1081" s="33"/>
      <c r="V1081" t="str">
        <f t="shared" si="16"/>
        <v>subattribute</v>
      </c>
      <c r="W1081" t="str">
        <f>TRIM(INDEX(_xlfn.TEXTSPLIT(Table326[[#This Row],[attribute_name PT (rascunho)]],"|"), 1,1))</f>
        <v>Temperatura - Estator Fase W</v>
      </c>
      <c r="X1081" t="str">
        <f>IFERROR(TRIM(INDEX(_xlfn.TEXTSPLIT(Table326[[#This Row],[attribute_name]],"|"), 1,2)), "")</f>
        <v>Hi</v>
      </c>
      <c r="Y1081" t="b" cm="1">
        <f t="array" ref="Y1081">IF(ISERROR(IF(Table326[[#This Row],[type]]="subattribute", VLOOKUP(Table326[[#This Row],[Template]]&amp;Table326[[#This Row],[parent_attribute]],_xlfn._xlws.FILTER(Table326[[#All],[concat]], Table326[[#All],[type]]="attribute"),1, FALSE), TRUE)), FALSE, TRUE)</f>
        <v>1</v>
      </c>
    </row>
    <row r="1082" spans="1:25" ht="14.4" hidden="1" customHeight="1">
      <c r="A1082" t="str">
        <f>Table326[[#This Row],[Template]]&amp;Table326[[#This Row],[parent_attribute]]</f>
        <v>Motor High VoltageTemperatura - Estator Fase W</v>
      </c>
      <c r="B1082" t="s">
        <v>2904</v>
      </c>
      <c r="C1082" s="10" t="s">
        <v>3356</v>
      </c>
      <c r="D1082" t="s">
        <v>2906</v>
      </c>
      <c r="E1082" t="s">
        <v>3139</v>
      </c>
      <c r="F1082" s="33" t="s">
        <v>1903</v>
      </c>
      <c r="I1082" t="s">
        <v>1093</v>
      </c>
      <c r="J1082" t="s">
        <v>1088</v>
      </c>
      <c r="K1082" t="str">
        <f>VLOOKUP(Table326[[#This Row],[attribute_name EN2]],'Tradução Atributos'!$A$1:$B$67,2,0)</f>
        <v>Temperatura - Estator Fase W</v>
      </c>
      <c r="L1082" t="s">
        <v>2928</v>
      </c>
      <c r="M1082" t="s">
        <v>2930</v>
      </c>
      <c r="N1082" t="s">
        <v>825</v>
      </c>
      <c r="O1082" t="s">
        <v>825</v>
      </c>
      <c r="P1082" t="str">
        <f>_xlfn.CONCAT(Table326[[#This Row],[Equipamento]],Table326[[#This Row],[attribute_name]])</f>
        <v>FRADE-CM-1350 (HP Motor Trem 1)Temperatura - Estator Fase W|HiHi</v>
      </c>
      <c r="Q1082">
        <v>150</v>
      </c>
      <c r="R1082" t="s">
        <v>753</v>
      </c>
      <c r="S1082">
        <v>1</v>
      </c>
      <c r="T1082" s="33" t="s">
        <v>736</v>
      </c>
      <c r="U1082" s="33"/>
      <c r="V1082" t="str">
        <f t="shared" si="16"/>
        <v>subattribute</v>
      </c>
      <c r="W1082" t="str">
        <f>TRIM(INDEX(_xlfn.TEXTSPLIT(Table326[[#This Row],[attribute_name PT (rascunho)]],"|"), 1,1))</f>
        <v>Temperatura - Estator Fase W</v>
      </c>
      <c r="X1082" t="str">
        <f>IFERROR(TRIM(INDEX(_xlfn.TEXTSPLIT(Table326[[#This Row],[attribute_name]],"|"), 1,2)), "")</f>
        <v>HiHi</v>
      </c>
      <c r="Y1082" t="b" cm="1">
        <f t="array" ref="Y1082">IF(ISERROR(IF(Table326[[#This Row],[type]]="subattribute", VLOOKUP(Table326[[#This Row],[Template]]&amp;Table326[[#This Row],[parent_attribute]],_xlfn._xlws.FILTER(Table326[[#All],[concat]], Table326[[#All],[type]]="attribute"),1, FALSE), TRUE)), FALSE, TRUE)</f>
        <v>1</v>
      </c>
    </row>
    <row r="1083" spans="1:25" ht="14.4" hidden="1" customHeight="1">
      <c r="A1083" t="str">
        <f>Table326[[#This Row],[Template]]&amp;Table326[[#This Row],[parent_attribute]]</f>
        <v>Motor High VoltageTemperatura - Estator Fase W</v>
      </c>
      <c r="B1083" t="s">
        <v>2904</v>
      </c>
      <c r="C1083" s="10" t="s">
        <v>3356</v>
      </c>
      <c r="D1083" t="s">
        <v>2906</v>
      </c>
      <c r="E1083" t="s">
        <v>3139</v>
      </c>
      <c r="F1083" s="33" t="s">
        <v>1903</v>
      </c>
      <c r="I1083" t="s">
        <v>1097</v>
      </c>
      <c r="J1083" t="s">
        <v>1088</v>
      </c>
      <c r="K1083" t="str">
        <f>VLOOKUP(Table326[[#This Row],[attribute_name EN2]],'Tradução Atributos'!$A$1:$B$67,2,0)</f>
        <v>Temperatura - Estator Fase W</v>
      </c>
      <c r="L1083" t="s">
        <v>2928</v>
      </c>
      <c r="M1083" t="s">
        <v>2934</v>
      </c>
      <c r="N1083" t="s">
        <v>829</v>
      </c>
      <c r="O1083" t="s">
        <v>3374</v>
      </c>
      <c r="P1083" t="str">
        <f>_xlfn.CONCAT(Table326[[#This Row],[Equipamento]],Table326[[#This Row],[attribute_name]])</f>
        <v>FRADE-CM-1350 (HP Motor Trem 1)Temperatura - Estator Fase W|Pre-alarm Hi</v>
      </c>
      <c r="Q1083" s="10">
        <v>126</v>
      </c>
      <c r="R1083" t="s">
        <v>753</v>
      </c>
      <c r="S1083">
        <v>1</v>
      </c>
      <c r="T1083" s="33" t="s">
        <v>736</v>
      </c>
      <c r="U1083" s="10"/>
      <c r="V1083" t="str">
        <f t="shared" si="16"/>
        <v>subattribute</v>
      </c>
      <c r="W1083" t="str">
        <f>TRIM(INDEX(_xlfn.TEXTSPLIT(Table326[[#This Row],[attribute_name PT (rascunho)]],"|"), 1,1))</f>
        <v>Temperatura - Estator Fase W</v>
      </c>
      <c r="X1083" t="str">
        <f>IFERROR(TRIM(INDEX(_xlfn.TEXTSPLIT(Table326[[#This Row],[attribute_name]],"|"), 1,2)), "")</f>
        <v>Pre-alarm Hi</v>
      </c>
      <c r="Y1083" t="b" cm="1">
        <f t="array" ref="Y1083">IF(ISERROR(IF(Table326[[#This Row],[type]]="subattribute", VLOOKUP(Table326[[#This Row],[Template]]&amp;Table326[[#This Row],[parent_attribute]],_xlfn._xlws.FILTER(Table326[[#All],[concat]], Table326[[#All],[type]]="attribute"),1, FALSE), TRUE)), FALSE, TRUE)</f>
        <v>1</v>
      </c>
    </row>
    <row r="1084" spans="1:25" ht="14.4" hidden="1" customHeight="1">
      <c r="A1084" t="str">
        <f>Table326[[#This Row],[Template]]&amp;Table326[[#This Row],[parent_attribute]]</f>
        <v>Motor High VoltageTemperatura - Mancal do Motor (LA)</v>
      </c>
      <c r="B1084" t="s">
        <v>2904</v>
      </c>
      <c r="C1084" s="10" t="s">
        <v>3356</v>
      </c>
      <c r="D1084" t="s">
        <v>2906</v>
      </c>
      <c r="E1084" t="s">
        <v>3139</v>
      </c>
      <c r="F1084" s="33" t="s">
        <v>1903</v>
      </c>
      <c r="I1084" t="s">
        <v>992</v>
      </c>
      <c r="J1084" t="s">
        <v>992</v>
      </c>
      <c r="K1084" t="str">
        <f>VLOOKUP(Table326[[#This Row],[attribute_name EN2]],'Tradução Atributos'!$A$1:$B$67,2,0)</f>
        <v>Temperatura - Mancal do Motor (LA)</v>
      </c>
      <c r="N1084" t="s">
        <v>3375</v>
      </c>
      <c r="O1084" t="s">
        <v>3375</v>
      </c>
      <c r="P1084" t="str">
        <f>_xlfn.CONCAT(Table326[[#This Row],[Equipamento]],Table326[[#This Row],[attribute_name]])</f>
        <v>FRADE-CM-1350 (HP Motor Trem 1)Temperatura - Mancal do Motor (LA)</v>
      </c>
      <c r="Q1084" t="s">
        <v>3400</v>
      </c>
      <c r="R1084" t="s">
        <v>753</v>
      </c>
      <c r="S1084">
        <v>1</v>
      </c>
      <c r="T1084" s="33" t="s">
        <v>446</v>
      </c>
      <c r="U1084" s="10" t="s">
        <v>447</v>
      </c>
      <c r="V1084" t="str">
        <f t="shared" si="16"/>
        <v>attribute</v>
      </c>
      <c r="W1084" t="str">
        <f>TRIM(INDEX(_xlfn.TEXTSPLIT(Table326[[#This Row],[attribute_name PT (rascunho)]],"|"), 1,1))</f>
        <v>Temperatura - Mancal do Motor (LA)</v>
      </c>
      <c r="X1084" t="str">
        <f>IFERROR(TRIM(INDEX(_xlfn.TEXTSPLIT(Table326[[#This Row],[attribute_name]],"|"), 1,2)), "")</f>
        <v/>
      </c>
      <c r="Y1084" t="b" cm="1">
        <f t="array" ref="Y1084">IF(ISERROR(IF(Table326[[#This Row],[type]]="subattribute", VLOOKUP(Table326[[#This Row],[Template]]&amp;Table326[[#This Row],[parent_attribute]],_xlfn._xlws.FILTER(Table326[[#All],[concat]], Table326[[#All],[type]]="attribute"),1, FALSE), TRUE)), FALSE, TRUE)</f>
        <v>1</v>
      </c>
    </row>
    <row r="1085" spans="1:25" ht="14.4" hidden="1" customHeight="1">
      <c r="A1085" t="str">
        <f>Table326[[#This Row],[Template]]&amp;Table326[[#This Row],[parent_attribute]]</f>
        <v>Motor High VoltageTemperatura - Mancal do Motor (LA) (2)</v>
      </c>
      <c r="B1085" t="s">
        <v>2904</v>
      </c>
      <c r="C1085" s="10" t="s">
        <v>3356</v>
      </c>
      <c r="D1085" t="s">
        <v>2906</v>
      </c>
      <c r="E1085" t="s">
        <v>3139</v>
      </c>
      <c r="F1085" s="33" t="s">
        <v>1903</v>
      </c>
      <c r="I1085" s="12" t="s">
        <v>1673</v>
      </c>
      <c r="J1085" s="12" t="s">
        <v>1673</v>
      </c>
      <c r="K1085" t="str">
        <f>VLOOKUP(Table326[[#This Row],[attribute_name EN2]],'Tradução Atributos'!$A$1:$B$67,2,0)</f>
        <v>Temperatura - Mancal do Motor (LA) (2)</v>
      </c>
      <c r="M1085" s="12"/>
      <c r="N1085" t="s">
        <v>3376</v>
      </c>
      <c r="O1085" t="s">
        <v>3376</v>
      </c>
      <c r="P1085" t="str">
        <f>_xlfn.CONCAT(Table326[[#This Row],[Equipamento]],Table326[[#This Row],[attribute_name]])</f>
        <v>FRADE-CM-1350 (HP Motor Trem 1)Temperatura - Mancal do Motor (LA) (2)</v>
      </c>
      <c r="Q1085" t="s">
        <v>3401</v>
      </c>
      <c r="R1085" t="s">
        <v>49</v>
      </c>
      <c r="S1085">
        <v>1</v>
      </c>
      <c r="T1085" s="33" t="s">
        <v>446</v>
      </c>
      <c r="U1085" s="10" t="s">
        <v>447</v>
      </c>
      <c r="V1085" t="str">
        <f t="shared" si="16"/>
        <v>attribute</v>
      </c>
      <c r="W1085" t="str">
        <f>TRIM(INDEX(_xlfn.TEXTSPLIT(Table326[[#This Row],[attribute_name PT (rascunho)]],"|"), 1,1))</f>
        <v>Temperatura - Mancal do Motor (LA) (2)</v>
      </c>
      <c r="X1085" t="str">
        <f>IFERROR(TRIM(INDEX(_xlfn.TEXTSPLIT(Table326[[#This Row],[attribute_name]],"|"), 1,2)), "")</f>
        <v/>
      </c>
      <c r="Y1085" t="b" cm="1">
        <f t="array" ref="Y1085">IF(ISERROR(IF(Table326[[#This Row],[type]]="subattribute", VLOOKUP(Table326[[#This Row],[Template]]&amp;Table326[[#This Row],[parent_attribute]],_xlfn._xlws.FILTER(Table326[[#All],[concat]], Table326[[#All],[type]]="attribute"),1, FALSE), TRUE)), FALSE, TRUE)</f>
        <v>1</v>
      </c>
    </row>
    <row r="1086" spans="1:25" ht="14.4" hidden="1" customHeight="1">
      <c r="A1086" t="str">
        <f>Table326[[#This Row],[Template]]&amp;Table326[[#This Row],[parent_attribute]]</f>
        <v>Motor High VoltageTemperatura - Mancal do Motor (LA) (2)</v>
      </c>
      <c r="B1086" t="s">
        <v>2904</v>
      </c>
      <c r="C1086" s="10" t="s">
        <v>3356</v>
      </c>
      <c r="D1086" t="s">
        <v>2906</v>
      </c>
      <c r="E1086" t="s">
        <v>3139</v>
      </c>
      <c r="F1086" s="33" t="s">
        <v>1903</v>
      </c>
      <c r="I1086" s="12" t="s">
        <v>1675</v>
      </c>
      <c r="J1086" s="12" t="s">
        <v>1673</v>
      </c>
      <c r="K1086" t="str">
        <f>VLOOKUP(Table326[[#This Row],[attribute_name EN2]],'Tradução Atributos'!$A$1:$B$67,2,0)</f>
        <v>Temperatura - Mancal do Motor (LA) (2)</v>
      </c>
      <c r="L1086" t="s">
        <v>2928</v>
      </c>
      <c r="M1086" s="12" t="s">
        <v>2929</v>
      </c>
      <c r="N1086" t="s">
        <v>1064</v>
      </c>
      <c r="O1086" t="s">
        <v>1064</v>
      </c>
      <c r="P1086" t="str">
        <f>_xlfn.CONCAT(Table326[[#This Row],[Equipamento]],Table326[[#This Row],[attribute_name]])</f>
        <v>FRADE-CM-1350 (HP Motor Trem 1)Temperatura - Mancal do Motor (LA) (2)|Hi</v>
      </c>
      <c r="Q1086" s="32">
        <v>90</v>
      </c>
      <c r="R1086" t="s">
        <v>49</v>
      </c>
      <c r="S1086">
        <v>1</v>
      </c>
      <c r="T1086" s="33" t="s">
        <v>736</v>
      </c>
      <c r="U1086" s="10"/>
      <c r="V1086" t="str">
        <f t="shared" si="16"/>
        <v>subattribute</v>
      </c>
      <c r="W1086" t="str">
        <f>TRIM(INDEX(_xlfn.TEXTSPLIT(Table326[[#This Row],[attribute_name PT (rascunho)]],"|"), 1,1))</f>
        <v>Temperatura - Mancal do Motor (LA) (2)</v>
      </c>
      <c r="X1086" t="str">
        <f>IFERROR(TRIM(INDEX(_xlfn.TEXTSPLIT(Table326[[#This Row],[attribute_name]],"|"), 1,2)), "")</f>
        <v>Hi</v>
      </c>
      <c r="Y1086" t="b" cm="1">
        <f t="array" ref="Y1086">IF(ISERROR(IF(Table326[[#This Row],[type]]="subattribute", VLOOKUP(Table326[[#This Row],[Template]]&amp;Table326[[#This Row],[parent_attribute]],_xlfn._xlws.FILTER(Table326[[#All],[concat]], Table326[[#All],[type]]="attribute"),1, FALSE), TRUE)), FALSE, TRUE)</f>
        <v>1</v>
      </c>
    </row>
    <row r="1087" spans="1:25" ht="14.4" hidden="1" customHeight="1">
      <c r="A1087" t="str">
        <f>Table326[[#This Row],[Template]]&amp;Table326[[#This Row],[parent_attribute]]</f>
        <v>Motor High VoltageTemperatura - Mancal do Motor (LA) (2)</v>
      </c>
      <c r="B1087" t="s">
        <v>2904</v>
      </c>
      <c r="C1087" s="10" t="s">
        <v>3356</v>
      </c>
      <c r="D1087" t="s">
        <v>2906</v>
      </c>
      <c r="E1087" t="s">
        <v>3139</v>
      </c>
      <c r="F1087" s="33" t="s">
        <v>1903</v>
      </c>
      <c r="I1087" s="12" t="s">
        <v>1676</v>
      </c>
      <c r="J1087" s="12" t="s">
        <v>1673</v>
      </c>
      <c r="K1087" t="str">
        <f>VLOOKUP(Table326[[#This Row],[attribute_name EN2]],'Tradução Atributos'!$A$1:$B$67,2,0)</f>
        <v>Temperatura - Mancal do Motor (LA) (2)</v>
      </c>
      <c r="L1087" t="s">
        <v>2928</v>
      </c>
      <c r="M1087" s="12" t="s">
        <v>2930</v>
      </c>
      <c r="N1087" t="s">
        <v>1066</v>
      </c>
      <c r="O1087" t="s">
        <v>1066</v>
      </c>
      <c r="P1087" t="str">
        <f>_xlfn.CONCAT(Table326[[#This Row],[Equipamento]],Table326[[#This Row],[attribute_name]])</f>
        <v>FRADE-CM-1350 (HP Motor Trem 1)Temperatura - Mancal do Motor (LA) (2)|HiHi</v>
      </c>
      <c r="Q1087">
        <v>95</v>
      </c>
      <c r="R1087" t="s">
        <v>49</v>
      </c>
      <c r="S1087">
        <v>1</v>
      </c>
      <c r="T1087" s="33" t="s">
        <v>736</v>
      </c>
      <c r="U1087" s="10"/>
      <c r="V1087" t="str">
        <f t="shared" si="16"/>
        <v>subattribute</v>
      </c>
      <c r="W1087" t="str">
        <f>TRIM(INDEX(_xlfn.TEXTSPLIT(Table326[[#This Row],[attribute_name PT (rascunho)]],"|"), 1,1))</f>
        <v>Temperatura - Mancal do Motor (LA) (2)</v>
      </c>
      <c r="X1087" t="str">
        <f>IFERROR(TRIM(INDEX(_xlfn.TEXTSPLIT(Table326[[#This Row],[attribute_name]],"|"), 1,2)), "")</f>
        <v>HiHi</v>
      </c>
      <c r="Y1087" t="b" cm="1">
        <f t="array" ref="Y1087">IF(ISERROR(IF(Table326[[#This Row],[type]]="subattribute", VLOOKUP(Table326[[#This Row],[Template]]&amp;Table326[[#This Row],[parent_attribute]],_xlfn._xlws.FILTER(Table326[[#All],[concat]], Table326[[#All],[type]]="attribute"),1, FALSE), TRUE)), FALSE, TRUE)</f>
        <v>1</v>
      </c>
    </row>
    <row r="1088" spans="1:25" ht="14.4" hidden="1" customHeight="1">
      <c r="A1088" t="str">
        <f>Table326[[#This Row],[Template]]&amp;Table326[[#This Row],[parent_attribute]]</f>
        <v>Motor High VoltageTemperatura - Mancal do Motor (LA) (2)</v>
      </c>
      <c r="B1088" t="s">
        <v>2904</v>
      </c>
      <c r="C1088" s="10" t="s">
        <v>3356</v>
      </c>
      <c r="D1088" t="s">
        <v>2906</v>
      </c>
      <c r="E1088" t="s">
        <v>3139</v>
      </c>
      <c r="F1088" s="33" t="s">
        <v>1903</v>
      </c>
      <c r="I1088" s="12" t="s">
        <v>1677</v>
      </c>
      <c r="J1088" s="12" t="s">
        <v>1673</v>
      </c>
      <c r="K1088" t="str">
        <f>VLOOKUP(Table326[[#This Row],[attribute_name EN2]],'Tradução Atributos'!$A$1:$B$67,2,0)</f>
        <v>Temperatura - Mancal do Motor (LA) (2)</v>
      </c>
      <c r="L1088" t="s">
        <v>2928</v>
      </c>
      <c r="M1088" s="12" t="s">
        <v>2934</v>
      </c>
      <c r="N1088" t="s">
        <v>1069</v>
      </c>
      <c r="O1088" t="s">
        <v>3377</v>
      </c>
      <c r="P1088" t="str">
        <f>_xlfn.CONCAT(Table326[[#This Row],[Equipamento]],Table326[[#This Row],[attribute_name]])</f>
        <v>FRADE-CM-1350 (HP Motor Trem 1)Temperatura - Mancal do Motor (LA) (2)|Pre-alarm Hi</v>
      </c>
      <c r="Q1088">
        <v>85</v>
      </c>
      <c r="R1088" t="s">
        <v>49</v>
      </c>
      <c r="S1088">
        <v>1</v>
      </c>
      <c r="T1088" s="33" t="s">
        <v>736</v>
      </c>
      <c r="U1088" s="10"/>
      <c r="V1088" t="str">
        <f t="shared" si="16"/>
        <v>subattribute</v>
      </c>
      <c r="W1088" t="str">
        <f>TRIM(INDEX(_xlfn.TEXTSPLIT(Table326[[#This Row],[attribute_name PT (rascunho)]],"|"), 1,1))</f>
        <v>Temperatura - Mancal do Motor (LA) (2)</v>
      </c>
      <c r="X1088" t="str">
        <f>IFERROR(TRIM(INDEX(_xlfn.TEXTSPLIT(Table326[[#This Row],[attribute_name]],"|"), 1,2)), "")</f>
        <v>Pre-alarm Hi</v>
      </c>
      <c r="Y1088" t="b" cm="1">
        <f t="array" ref="Y1088">IF(ISERROR(IF(Table326[[#This Row],[type]]="subattribute", VLOOKUP(Table326[[#This Row],[Template]]&amp;Table326[[#This Row],[parent_attribute]],_xlfn._xlws.FILTER(Table326[[#All],[concat]], Table326[[#All],[type]]="attribute"),1, FALSE), TRUE)), FALSE, TRUE)</f>
        <v>1</v>
      </c>
    </row>
    <row r="1089" spans="1:25" ht="14.4" hidden="1" customHeight="1">
      <c r="A1089" t="str">
        <f>Table326[[#This Row],[Template]]&amp;Table326[[#This Row],[parent_attribute]]</f>
        <v>Motor High VoltageTemperatura - Mancal do Motor (LA)</v>
      </c>
      <c r="B1089" t="s">
        <v>2904</v>
      </c>
      <c r="C1089" s="10" t="s">
        <v>3356</v>
      </c>
      <c r="D1089" t="s">
        <v>2906</v>
      </c>
      <c r="E1089" t="s">
        <v>3139</v>
      </c>
      <c r="F1089" s="33" t="s">
        <v>1903</v>
      </c>
      <c r="I1089" t="s">
        <v>995</v>
      </c>
      <c r="J1089" t="s">
        <v>992</v>
      </c>
      <c r="K1089" t="str">
        <f>VLOOKUP(Table326[[#This Row],[attribute_name EN2]],'Tradução Atributos'!$A$1:$B$67,2,0)</f>
        <v>Temperatura - Mancal do Motor (LA)</v>
      </c>
      <c r="L1089" t="s">
        <v>2928</v>
      </c>
      <c r="M1089" t="s">
        <v>2929</v>
      </c>
      <c r="N1089" t="s">
        <v>762</v>
      </c>
      <c r="O1089" t="s">
        <v>762</v>
      </c>
      <c r="P1089" t="str">
        <f>_xlfn.CONCAT(Table326[[#This Row],[Equipamento]],Table326[[#This Row],[attribute_name]])</f>
        <v>FRADE-CM-1350 (HP Motor Trem 1)Temperatura - Mancal do Motor (LA)|Hi</v>
      </c>
      <c r="Q1089">
        <v>90</v>
      </c>
      <c r="R1089" t="s">
        <v>753</v>
      </c>
      <c r="S1089">
        <v>1</v>
      </c>
      <c r="T1089" s="33" t="s">
        <v>736</v>
      </c>
      <c r="U1089" s="10"/>
      <c r="V1089" t="str">
        <f t="shared" si="16"/>
        <v>subattribute</v>
      </c>
      <c r="W1089" t="str">
        <f>TRIM(INDEX(_xlfn.TEXTSPLIT(Table326[[#This Row],[attribute_name PT (rascunho)]],"|"), 1,1))</f>
        <v>Temperatura - Mancal do Motor (LA)</v>
      </c>
      <c r="X1089" t="str">
        <f>IFERROR(TRIM(INDEX(_xlfn.TEXTSPLIT(Table326[[#This Row],[attribute_name]],"|"), 1,2)), "")</f>
        <v>Hi</v>
      </c>
      <c r="Y1089" t="b" cm="1">
        <f t="array" ref="Y1089">IF(ISERROR(IF(Table326[[#This Row],[type]]="subattribute", VLOOKUP(Table326[[#This Row],[Template]]&amp;Table326[[#This Row],[parent_attribute]],_xlfn._xlws.FILTER(Table326[[#All],[concat]], Table326[[#All],[type]]="attribute"),1, FALSE), TRUE)), FALSE, TRUE)</f>
        <v>1</v>
      </c>
    </row>
    <row r="1090" spans="1:25" ht="14.4" hidden="1" customHeight="1">
      <c r="A1090" t="str">
        <f>Table326[[#This Row],[Template]]&amp;Table326[[#This Row],[parent_attribute]]</f>
        <v>Motor High VoltageTemperatura - Mancal do Motor (LA)</v>
      </c>
      <c r="B1090" t="s">
        <v>2904</v>
      </c>
      <c r="C1090" s="10" t="s">
        <v>3356</v>
      </c>
      <c r="D1090" t="s">
        <v>2906</v>
      </c>
      <c r="E1090" t="s">
        <v>3139</v>
      </c>
      <c r="F1090" s="33" t="s">
        <v>1903</v>
      </c>
      <c r="I1090" t="s">
        <v>997</v>
      </c>
      <c r="J1090" t="s">
        <v>992</v>
      </c>
      <c r="K1090" t="str">
        <f>VLOOKUP(Table326[[#This Row],[attribute_name EN2]],'Tradução Atributos'!$A$1:$B$67,2,0)</f>
        <v>Temperatura - Mancal do Motor (LA)</v>
      </c>
      <c r="L1090" t="s">
        <v>2928</v>
      </c>
      <c r="M1090" t="s">
        <v>2930</v>
      </c>
      <c r="N1090" t="s">
        <v>764</v>
      </c>
      <c r="O1090" t="s">
        <v>764</v>
      </c>
      <c r="P1090" t="str">
        <f>_xlfn.CONCAT(Table326[[#This Row],[Equipamento]],Table326[[#This Row],[attribute_name]])</f>
        <v>FRADE-CM-1350 (HP Motor Trem 1)Temperatura - Mancal do Motor (LA)|HiHi</v>
      </c>
      <c r="Q1090" s="32">
        <v>95</v>
      </c>
      <c r="R1090" t="s">
        <v>753</v>
      </c>
      <c r="S1090">
        <v>1</v>
      </c>
      <c r="T1090" s="33" t="s">
        <v>736</v>
      </c>
      <c r="U1090" s="10"/>
      <c r="V1090" t="str">
        <f t="shared" si="16"/>
        <v>subattribute</v>
      </c>
      <c r="W1090" t="str">
        <f>TRIM(INDEX(_xlfn.TEXTSPLIT(Table326[[#This Row],[attribute_name PT (rascunho)]],"|"), 1,1))</f>
        <v>Temperatura - Mancal do Motor (LA)</v>
      </c>
      <c r="X1090" t="str">
        <f>IFERROR(TRIM(INDEX(_xlfn.TEXTSPLIT(Table326[[#This Row],[attribute_name]],"|"), 1,2)), "")</f>
        <v>HiHi</v>
      </c>
      <c r="Y1090" t="b" cm="1">
        <f t="array" ref="Y1090">IF(ISERROR(IF(Table326[[#This Row],[type]]="subattribute", VLOOKUP(Table326[[#This Row],[Template]]&amp;Table326[[#This Row],[parent_attribute]],_xlfn._xlws.FILTER(Table326[[#All],[concat]], Table326[[#All],[type]]="attribute"),1, FALSE), TRUE)), FALSE, TRUE)</f>
        <v>1</v>
      </c>
    </row>
    <row r="1091" spans="1:25" ht="14.4" hidden="1" customHeight="1">
      <c r="A1091" t="str">
        <f>Table326[[#This Row],[Template]]&amp;Table326[[#This Row],[parent_attribute]]</f>
        <v>Motor High VoltageTemperatura - Mancal do Motor (LA)</v>
      </c>
      <c r="B1091" t="s">
        <v>2904</v>
      </c>
      <c r="C1091" s="10" t="s">
        <v>3356</v>
      </c>
      <c r="D1091" t="s">
        <v>2906</v>
      </c>
      <c r="E1091" t="s">
        <v>3139</v>
      </c>
      <c r="F1091" s="33" t="s">
        <v>1903</v>
      </c>
      <c r="I1091" t="s">
        <v>999</v>
      </c>
      <c r="J1091" t="s">
        <v>992</v>
      </c>
      <c r="K1091" t="str">
        <f>VLOOKUP(Table326[[#This Row],[attribute_name EN2]],'Tradução Atributos'!$A$1:$B$67,2,0)</f>
        <v>Temperatura - Mancal do Motor (LA)</v>
      </c>
      <c r="L1091" t="s">
        <v>2928</v>
      </c>
      <c r="M1091" t="s">
        <v>2934</v>
      </c>
      <c r="N1091" t="s">
        <v>766</v>
      </c>
      <c r="O1091" t="s">
        <v>3378</v>
      </c>
      <c r="P1091" t="str">
        <f>_xlfn.CONCAT(Table326[[#This Row],[Equipamento]],Table326[[#This Row],[attribute_name]])</f>
        <v>FRADE-CM-1350 (HP Motor Trem 1)Temperatura - Mancal do Motor (LA)|Pre-alarm Hi</v>
      </c>
      <c r="Q1091">
        <v>85</v>
      </c>
      <c r="R1091" t="s">
        <v>753</v>
      </c>
      <c r="S1091">
        <v>1</v>
      </c>
      <c r="T1091" s="33" t="s">
        <v>736</v>
      </c>
      <c r="U1091" s="10"/>
      <c r="V1091" t="str">
        <f t="shared" si="16"/>
        <v>subattribute</v>
      </c>
      <c r="W1091" t="str">
        <f>TRIM(INDEX(_xlfn.TEXTSPLIT(Table326[[#This Row],[attribute_name PT (rascunho)]],"|"), 1,1))</f>
        <v>Temperatura - Mancal do Motor (LA)</v>
      </c>
      <c r="X1091" t="str">
        <f>IFERROR(TRIM(INDEX(_xlfn.TEXTSPLIT(Table326[[#This Row],[attribute_name]],"|"), 1,2)), "")</f>
        <v>Pre-alarm Hi</v>
      </c>
      <c r="Y1091" t="b" cm="1">
        <f t="array" ref="Y1091">IF(ISERROR(IF(Table326[[#This Row],[type]]="subattribute", VLOOKUP(Table326[[#This Row],[Template]]&amp;Table326[[#This Row],[parent_attribute]],_xlfn._xlws.FILTER(Table326[[#All],[concat]], Table326[[#All],[type]]="attribute"),1, FALSE), TRUE)), FALSE, TRUE)</f>
        <v>1</v>
      </c>
    </row>
    <row r="1092" spans="1:25" ht="14.4" hidden="1" customHeight="1">
      <c r="A1092" t="str">
        <f>Table326[[#This Row],[Template]]&amp;Table326[[#This Row],[parent_attribute]]</f>
        <v>Motor High VoltageTemperatura - Mancal do Motor (LOA)</v>
      </c>
      <c r="B1092" t="s">
        <v>2904</v>
      </c>
      <c r="C1092" s="10" t="s">
        <v>3356</v>
      </c>
      <c r="D1092" t="s">
        <v>2906</v>
      </c>
      <c r="E1092" t="s">
        <v>3139</v>
      </c>
      <c r="F1092" s="33" t="s">
        <v>1903</v>
      </c>
      <c r="I1092" t="s">
        <v>1001</v>
      </c>
      <c r="J1092" t="s">
        <v>1001</v>
      </c>
      <c r="K1092" t="str">
        <f>VLOOKUP(Table326[[#This Row],[attribute_name EN2]],'Tradução Atributos'!$A$1:$B$67,2,0)</f>
        <v>Temperatura - Mancal do Motor (LOA)</v>
      </c>
      <c r="N1092" t="s">
        <v>3379</v>
      </c>
      <c r="O1092" t="s">
        <v>3379</v>
      </c>
      <c r="P1092" t="str">
        <f>_xlfn.CONCAT(Table326[[#This Row],[Equipamento]],Table326[[#This Row],[attribute_name]])</f>
        <v>FRADE-CM-1350 (HP Motor Trem 1)Temperatura - Mancal do Motor (LOA)</v>
      </c>
      <c r="Q1092" t="s">
        <v>3402</v>
      </c>
      <c r="R1092" t="s">
        <v>753</v>
      </c>
      <c r="S1092">
        <v>1</v>
      </c>
      <c r="T1092" s="33" t="s">
        <v>446</v>
      </c>
      <c r="U1092" s="10" t="s">
        <v>447</v>
      </c>
      <c r="V1092" t="str">
        <f t="shared" si="16"/>
        <v>attribute</v>
      </c>
      <c r="W1092" t="str">
        <f>TRIM(INDEX(_xlfn.TEXTSPLIT(Table326[[#This Row],[attribute_name PT (rascunho)]],"|"), 1,1))</f>
        <v>Temperatura - Mancal do Motor (LOA)</v>
      </c>
      <c r="X1092" t="str">
        <f>IFERROR(TRIM(INDEX(_xlfn.TEXTSPLIT(Table326[[#This Row],[attribute_name]],"|"), 1,2)), "")</f>
        <v/>
      </c>
      <c r="Y1092" t="b" cm="1">
        <f t="array" ref="Y1092">IF(ISERROR(IF(Table326[[#This Row],[type]]="subattribute", VLOOKUP(Table326[[#This Row],[Template]]&amp;Table326[[#This Row],[parent_attribute]],_xlfn._xlws.FILTER(Table326[[#All],[concat]], Table326[[#All],[type]]="attribute"),1, FALSE), TRUE)), FALSE, TRUE)</f>
        <v>1</v>
      </c>
    </row>
    <row r="1093" spans="1:25" ht="14.4" hidden="1" customHeight="1">
      <c r="A1093" t="str">
        <f>Table326[[#This Row],[Template]]&amp;Table326[[#This Row],[parent_attribute]]</f>
        <v>Motor High VoltageTemperatura - Mancal do Motor (LOA) (2)</v>
      </c>
      <c r="B1093" t="s">
        <v>2904</v>
      </c>
      <c r="C1093" s="10" t="s">
        <v>3356</v>
      </c>
      <c r="D1093" t="s">
        <v>2906</v>
      </c>
      <c r="E1093" t="s">
        <v>3139</v>
      </c>
      <c r="F1093" s="33" t="s">
        <v>1903</v>
      </c>
      <c r="I1093" s="12" t="s">
        <v>1678</v>
      </c>
      <c r="J1093" s="12" t="s">
        <v>1678</v>
      </c>
      <c r="K1093" t="str">
        <f>VLOOKUP(Table326[[#This Row],[attribute_name EN2]],'Tradução Atributos'!$A$1:$B$67,2,0)</f>
        <v>Temperatura - Mancal do Motor (LOA) (2)</v>
      </c>
      <c r="M1093" s="12"/>
      <c r="N1093" t="s">
        <v>3380</v>
      </c>
      <c r="O1093" t="s">
        <v>3380</v>
      </c>
      <c r="P1093" t="str">
        <f>_xlfn.CONCAT(Table326[[#This Row],[Equipamento]],Table326[[#This Row],[attribute_name]])</f>
        <v>FRADE-CM-1350 (HP Motor Trem 1)Temperatura - Mancal do Motor (LOA) (2)</v>
      </c>
      <c r="Q1093" t="s">
        <v>3403</v>
      </c>
      <c r="R1093" t="s">
        <v>49</v>
      </c>
      <c r="S1093">
        <v>1</v>
      </c>
      <c r="T1093" s="33" t="s">
        <v>446</v>
      </c>
      <c r="U1093" s="10" t="s">
        <v>447</v>
      </c>
      <c r="V1093" t="str">
        <f t="shared" si="16"/>
        <v>attribute</v>
      </c>
      <c r="W1093" t="str">
        <f>TRIM(INDEX(_xlfn.TEXTSPLIT(Table326[[#This Row],[attribute_name PT (rascunho)]],"|"), 1,1))</f>
        <v>Temperatura - Mancal do Motor (LOA) (2)</v>
      </c>
      <c r="X1093" t="str">
        <f>IFERROR(TRIM(INDEX(_xlfn.TEXTSPLIT(Table326[[#This Row],[attribute_name]],"|"), 1,2)), "")</f>
        <v/>
      </c>
      <c r="Y1093" t="b" cm="1">
        <f t="array" ref="Y1093">IF(ISERROR(IF(Table326[[#This Row],[type]]="subattribute", VLOOKUP(Table326[[#This Row],[Template]]&amp;Table326[[#This Row],[parent_attribute]],_xlfn._xlws.FILTER(Table326[[#All],[concat]], Table326[[#All],[type]]="attribute"),1, FALSE), TRUE)), FALSE, TRUE)</f>
        <v>1</v>
      </c>
    </row>
    <row r="1094" spans="1:25" ht="14.4" hidden="1" customHeight="1">
      <c r="A1094" t="str">
        <f>Table326[[#This Row],[Template]]&amp;Table326[[#This Row],[parent_attribute]]</f>
        <v>Motor High VoltageTemperatura - Mancal do Motor (LOA) (2)</v>
      </c>
      <c r="B1094" t="s">
        <v>2904</v>
      </c>
      <c r="C1094" s="10" t="s">
        <v>3356</v>
      </c>
      <c r="D1094" t="s">
        <v>2906</v>
      </c>
      <c r="E1094" t="s">
        <v>3139</v>
      </c>
      <c r="F1094" s="33" t="s">
        <v>1903</v>
      </c>
      <c r="I1094" s="12" t="s">
        <v>1680</v>
      </c>
      <c r="J1094" s="12" t="s">
        <v>1678</v>
      </c>
      <c r="K1094" t="str">
        <f>VLOOKUP(Table326[[#This Row],[attribute_name EN2]],'Tradução Atributos'!$A$1:$B$67,2,0)</f>
        <v>Temperatura - Mancal do Motor (LOA) (2)</v>
      </c>
      <c r="L1094" t="s">
        <v>2928</v>
      </c>
      <c r="M1094" s="12" t="s">
        <v>2929</v>
      </c>
      <c r="N1094" t="s">
        <v>1071</v>
      </c>
      <c r="O1094" t="s">
        <v>1071</v>
      </c>
      <c r="P1094" t="str">
        <f>_xlfn.CONCAT(Table326[[#This Row],[Equipamento]],Table326[[#This Row],[attribute_name]])</f>
        <v>FRADE-CM-1350 (HP Motor Trem 1)Temperatura - Mancal do Motor (LOA) (2)|Hi</v>
      </c>
      <c r="Q1094" s="32">
        <v>90</v>
      </c>
      <c r="R1094" t="s">
        <v>49</v>
      </c>
      <c r="S1094">
        <v>1</v>
      </c>
      <c r="T1094" s="33" t="s">
        <v>736</v>
      </c>
      <c r="U1094" s="10"/>
      <c r="V1094" t="str">
        <f t="shared" si="16"/>
        <v>subattribute</v>
      </c>
      <c r="W1094" t="str">
        <f>TRIM(INDEX(_xlfn.TEXTSPLIT(Table326[[#This Row],[attribute_name PT (rascunho)]],"|"), 1,1))</f>
        <v>Temperatura - Mancal do Motor (LOA) (2)</v>
      </c>
      <c r="X1094" t="str">
        <f>IFERROR(TRIM(INDEX(_xlfn.TEXTSPLIT(Table326[[#This Row],[attribute_name]],"|"), 1,2)), "")</f>
        <v>Hi</v>
      </c>
      <c r="Y1094" t="b" cm="1">
        <f t="array" ref="Y1094">IF(ISERROR(IF(Table326[[#This Row],[type]]="subattribute", VLOOKUP(Table326[[#This Row],[Template]]&amp;Table326[[#This Row],[parent_attribute]],_xlfn._xlws.FILTER(Table326[[#All],[concat]], Table326[[#All],[type]]="attribute"),1, FALSE), TRUE)), FALSE, TRUE)</f>
        <v>1</v>
      </c>
    </row>
    <row r="1095" spans="1:25" ht="14.4" hidden="1" customHeight="1">
      <c r="A1095" t="str">
        <f>Table326[[#This Row],[Template]]&amp;Table326[[#This Row],[parent_attribute]]</f>
        <v>Motor High VoltageTemperatura - Mancal do Motor (LOA) (2)</v>
      </c>
      <c r="B1095" t="s">
        <v>2904</v>
      </c>
      <c r="C1095" s="10" t="s">
        <v>3356</v>
      </c>
      <c r="D1095" t="s">
        <v>2906</v>
      </c>
      <c r="E1095" t="s">
        <v>3139</v>
      </c>
      <c r="F1095" s="33" t="s">
        <v>1903</v>
      </c>
      <c r="I1095" s="12" t="s">
        <v>1681</v>
      </c>
      <c r="J1095" s="12" t="s">
        <v>1678</v>
      </c>
      <c r="K1095" t="str">
        <f>VLOOKUP(Table326[[#This Row],[attribute_name EN2]],'Tradução Atributos'!$A$1:$B$67,2,0)</f>
        <v>Temperatura - Mancal do Motor (LOA) (2)</v>
      </c>
      <c r="L1095" t="s">
        <v>2928</v>
      </c>
      <c r="M1095" s="12" t="s">
        <v>2930</v>
      </c>
      <c r="N1095" t="s">
        <v>1073</v>
      </c>
      <c r="O1095" t="s">
        <v>1073</v>
      </c>
      <c r="P1095" t="str">
        <f>_xlfn.CONCAT(Table326[[#This Row],[Equipamento]],Table326[[#This Row],[attribute_name]])</f>
        <v>FRADE-CM-1350 (HP Motor Trem 1)Temperatura - Mancal do Motor (LOA) (2)|HiHi</v>
      </c>
      <c r="Q1095">
        <v>95</v>
      </c>
      <c r="R1095" t="s">
        <v>49</v>
      </c>
      <c r="S1095">
        <v>1</v>
      </c>
      <c r="T1095" s="33" t="s">
        <v>736</v>
      </c>
      <c r="U1095" s="10"/>
      <c r="V1095" t="str">
        <f t="shared" si="16"/>
        <v>subattribute</v>
      </c>
      <c r="W1095" t="str">
        <f>TRIM(INDEX(_xlfn.TEXTSPLIT(Table326[[#This Row],[attribute_name PT (rascunho)]],"|"), 1,1))</f>
        <v>Temperatura - Mancal do Motor (LOA) (2)</v>
      </c>
      <c r="X1095" t="str">
        <f>IFERROR(TRIM(INDEX(_xlfn.TEXTSPLIT(Table326[[#This Row],[attribute_name]],"|"), 1,2)), "")</f>
        <v>HiHi</v>
      </c>
      <c r="Y1095" t="b" cm="1">
        <f t="array" ref="Y1095">IF(ISERROR(IF(Table326[[#This Row],[type]]="subattribute", VLOOKUP(Table326[[#This Row],[Template]]&amp;Table326[[#This Row],[parent_attribute]],_xlfn._xlws.FILTER(Table326[[#All],[concat]], Table326[[#All],[type]]="attribute"),1, FALSE), TRUE)), FALSE, TRUE)</f>
        <v>1</v>
      </c>
    </row>
    <row r="1096" spans="1:25" ht="14.4" hidden="1" customHeight="1">
      <c r="A1096" t="str">
        <f>Table326[[#This Row],[Template]]&amp;Table326[[#This Row],[parent_attribute]]</f>
        <v>Motor High VoltageTemperatura - Mancal do Motor (LOA) (2)</v>
      </c>
      <c r="B1096" t="s">
        <v>2904</v>
      </c>
      <c r="C1096" s="10" t="s">
        <v>3356</v>
      </c>
      <c r="D1096" t="s">
        <v>2906</v>
      </c>
      <c r="E1096" t="s">
        <v>3139</v>
      </c>
      <c r="F1096" s="33" t="s">
        <v>1903</v>
      </c>
      <c r="I1096" s="12" t="s">
        <v>1682</v>
      </c>
      <c r="J1096" s="12" t="s">
        <v>1678</v>
      </c>
      <c r="K1096" t="str">
        <f>VLOOKUP(Table326[[#This Row],[attribute_name EN2]],'Tradução Atributos'!$A$1:$B$67,2,0)</f>
        <v>Temperatura - Mancal do Motor (LOA) (2)</v>
      </c>
      <c r="L1096" t="s">
        <v>2928</v>
      </c>
      <c r="M1096" s="12" t="s">
        <v>2934</v>
      </c>
      <c r="N1096" t="s">
        <v>1075</v>
      </c>
      <c r="O1096" t="s">
        <v>3381</v>
      </c>
      <c r="P1096" t="str">
        <f>_xlfn.CONCAT(Table326[[#This Row],[Equipamento]],Table326[[#This Row],[attribute_name]])</f>
        <v>FRADE-CM-1350 (HP Motor Trem 1)Temperatura - Mancal do Motor (LOA) (2)|Pre-alarm Hi</v>
      </c>
      <c r="Q1096">
        <v>85</v>
      </c>
      <c r="R1096" t="s">
        <v>49</v>
      </c>
      <c r="S1096">
        <v>1</v>
      </c>
      <c r="T1096" s="33" t="s">
        <v>736</v>
      </c>
      <c r="U1096" s="10"/>
      <c r="V1096" t="str">
        <f t="shared" si="16"/>
        <v>subattribute</v>
      </c>
      <c r="W1096" t="str">
        <f>TRIM(INDEX(_xlfn.TEXTSPLIT(Table326[[#This Row],[attribute_name PT (rascunho)]],"|"), 1,1))</f>
        <v>Temperatura - Mancal do Motor (LOA) (2)</v>
      </c>
      <c r="X1096" t="str">
        <f>IFERROR(TRIM(INDEX(_xlfn.TEXTSPLIT(Table326[[#This Row],[attribute_name]],"|"), 1,2)), "")</f>
        <v>Pre-alarm Hi</v>
      </c>
      <c r="Y1096" t="b" cm="1">
        <f t="array" ref="Y1096">IF(ISERROR(IF(Table326[[#This Row],[type]]="subattribute", VLOOKUP(Table326[[#This Row],[Template]]&amp;Table326[[#This Row],[parent_attribute]],_xlfn._xlws.FILTER(Table326[[#All],[concat]], Table326[[#All],[type]]="attribute"),1, FALSE), TRUE)), FALSE, TRUE)</f>
        <v>1</v>
      </c>
    </row>
    <row r="1097" spans="1:25" ht="14.4" hidden="1" customHeight="1">
      <c r="A1097" t="str">
        <f>Table326[[#This Row],[Template]]&amp;Table326[[#This Row],[parent_attribute]]</f>
        <v>Motor High VoltageTemperatura - Mancal do Motor (LOA)</v>
      </c>
      <c r="B1097" t="s">
        <v>2904</v>
      </c>
      <c r="C1097" s="10" t="s">
        <v>3356</v>
      </c>
      <c r="D1097" t="s">
        <v>2906</v>
      </c>
      <c r="E1097" t="s">
        <v>3139</v>
      </c>
      <c r="F1097" s="33" t="s">
        <v>1903</v>
      </c>
      <c r="I1097" t="s">
        <v>1004</v>
      </c>
      <c r="J1097" t="s">
        <v>1001</v>
      </c>
      <c r="K1097" t="str">
        <f>VLOOKUP(Table326[[#This Row],[attribute_name EN2]],'Tradução Atributos'!$A$1:$B$67,2,0)</f>
        <v>Temperatura - Mancal do Motor (LOA)</v>
      </c>
      <c r="L1097" t="s">
        <v>2928</v>
      </c>
      <c r="M1097" t="s">
        <v>2929</v>
      </c>
      <c r="N1097" t="s">
        <v>768</v>
      </c>
      <c r="O1097" t="s">
        <v>768</v>
      </c>
      <c r="P1097" t="str">
        <f>_xlfn.CONCAT(Table326[[#This Row],[Equipamento]],Table326[[#This Row],[attribute_name]])</f>
        <v>FRADE-CM-1350 (HP Motor Trem 1)Temperatura - Mancal do Motor (LOA)|Hi</v>
      </c>
      <c r="Q1097">
        <v>90</v>
      </c>
      <c r="R1097" t="s">
        <v>753</v>
      </c>
      <c r="S1097">
        <v>1</v>
      </c>
      <c r="T1097" s="33" t="s">
        <v>736</v>
      </c>
      <c r="U1097" s="10"/>
      <c r="V1097" t="str">
        <f t="shared" ref="V1097:V1160" si="17">IFERROR(IF(FIND("|",N1097),"subattribute", "attribute"), "attribute")</f>
        <v>subattribute</v>
      </c>
      <c r="W1097" t="str">
        <f>TRIM(INDEX(_xlfn.TEXTSPLIT(Table326[[#This Row],[attribute_name PT (rascunho)]],"|"), 1,1))</f>
        <v>Temperatura - Mancal do Motor (LOA)</v>
      </c>
      <c r="X1097" t="str">
        <f>IFERROR(TRIM(INDEX(_xlfn.TEXTSPLIT(Table326[[#This Row],[attribute_name]],"|"), 1,2)), "")</f>
        <v>Hi</v>
      </c>
      <c r="Y1097" t="b" cm="1">
        <f t="array" ref="Y1097">IF(ISERROR(IF(Table326[[#This Row],[type]]="subattribute", VLOOKUP(Table326[[#This Row],[Template]]&amp;Table326[[#This Row],[parent_attribute]],_xlfn._xlws.FILTER(Table326[[#All],[concat]], Table326[[#All],[type]]="attribute"),1, FALSE), TRUE)), FALSE, TRUE)</f>
        <v>1</v>
      </c>
    </row>
    <row r="1098" spans="1:25" ht="14.4" hidden="1" customHeight="1">
      <c r="A1098" t="str">
        <f>Table326[[#This Row],[Template]]&amp;Table326[[#This Row],[parent_attribute]]</f>
        <v>Motor High VoltageTemperatura - Mancal do Motor (LOA)</v>
      </c>
      <c r="B1098" t="s">
        <v>2904</v>
      </c>
      <c r="C1098" s="10" t="s">
        <v>3356</v>
      </c>
      <c r="D1098" t="s">
        <v>2906</v>
      </c>
      <c r="E1098" t="s">
        <v>3139</v>
      </c>
      <c r="F1098" s="33" t="s">
        <v>1903</v>
      </c>
      <c r="I1098" t="s">
        <v>1006</v>
      </c>
      <c r="J1098" t="s">
        <v>1001</v>
      </c>
      <c r="K1098" t="str">
        <f>VLOOKUP(Table326[[#This Row],[attribute_name EN2]],'Tradução Atributos'!$A$1:$B$67,2,0)</f>
        <v>Temperatura - Mancal do Motor (LOA)</v>
      </c>
      <c r="L1098" t="s">
        <v>2928</v>
      </c>
      <c r="M1098" t="s">
        <v>2930</v>
      </c>
      <c r="N1098" t="s">
        <v>770</v>
      </c>
      <c r="O1098" t="s">
        <v>770</v>
      </c>
      <c r="P1098" t="str">
        <f>_xlfn.CONCAT(Table326[[#This Row],[Equipamento]],Table326[[#This Row],[attribute_name]])</f>
        <v>FRADE-CM-1350 (HP Motor Trem 1)Temperatura - Mancal do Motor (LOA)|HiHi</v>
      </c>
      <c r="Q1098" s="32">
        <v>95</v>
      </c>
      <c r="R1098" t="s">
        <v>753</v>
      </c>
      <c r="S1098">
        <v>1</v>
      </c>
      <c r="T1098" s="33" t="s">
        <v>736</v>
      </c>
      <c r="U1098" s="10"/>
      <c r="V1098" t="str">
        <f t="shared" si="17"/>
        <v>subattribute</v>
      </c>
      <c r="W1098" t="str">
        <f>TRIM(INDEX(_xlfn.TEXTSPLIT(Table326[[#This Row],[attribute_name PT (rascunho)]],"|"), 1,1))</f>
        <v>Temperatura - Mancal do Motor (LOA)</v>
      </c>
      <c r="X1098" t="str">
        <f>IFERROR(TRIM(INDEX(_xlfn.TEXTSPLIT(Table326[[#This Row],[attribute_name]],"|"), 1,2)), "")</f>
        <v>HiHi</v>
      </c>
      <c r="Y1098" t="b" cm="1">
        <f t="array" ref="Y1098">IF(ISERROR(IF(Table326[[#This Row],[type]]="subattribute", VLOOKUP(Table326[[#This Row],[Template]]&amp;Table326[[#This Row],[parent_attribute]],_xlfn._xlws.FILTER(Table326[[#All],[concat]], Table326[[#All],[type]]="attribute"),1, FALSE), TRUE)), FALSE, TRUE)</f>
        <v>1</v>
      </c>
    </row>
    <row r="1099" spans="1:25" ht="14.4" hidden="1" customHeight="1">
      <c r="A1099" t="str">
        <f>Table326[[#This Row],[Template]]&amp;Table326[[#This Row],[parent_attribute]]</f>
        <v>Motor High VoltageTemperatura - Mancal do Motor (LOA)</v>
      </c>
      <c r="B1099" t="s">
        <v>2904</v>
      </c>
      <c r="C1099" s="10" t="s">
        <v>3356</v>
      </c>
      <c r="D1099" t="s">
        <v>2906</v>
      </c>
      <c r="E1099" t="s">
        <v>3139</v>
      </c>
      <c r="F1099" s="33" t="s">
        <v>1903</v>
      </c>
      <c r="I1099" t="s">
        <v>1008</v>
      </c>
      <c r="J1099" t="s">
        <v>1001</v>
      </c>
      <c r="K1099" t="str">
        <f>VLOOKUP(Table326[[#This Row],[attribute_name EN2]],'Tradução Atributos'!$A$1:$B$67,2,0)</f>
        <v>Temperatura - Mancal do Motor (LOA)</v>
      </c>
      <c r="L1099" t="s">
        <v>2928</v>
      </c>
      <c r="M1099" t="s">
        <v>2934</v>
      </c>
      <c r="N1099" t="s">
        <v>775</v>
      </c>
      <c r="O1099" t="s">
        <v>3382</v>
      </c>
      <c r="P1099" t="str">
        <f>_xlfn.CONCAT(Table326[[#This Row],[Equipamento]],Table326[[#This Row],[attribute_name]])</f>
        <v>FRADE-CM-1350 (HP Motor Trem 1)Temperatura - Mancal do Motor (LOA)|Pre-alarm Hi</v>
      </c>
      <c r="Q1099">
        <v>85</v>
      </c>
      <c r="R1099" t="s">
        <v>753</v>
      </c>
      <c r="S1099">
        <v>1</v>
      </c>
      <c r="T1099" s="33" t="s">
        <v>736</v>
      </c>
      <c r="U1099" s="10"/>
      <c r="V1099" t="str">
        <f t="shared" si="17"/>
        <v>subattribute</v>
      </c>
      <c r="W1099" t="str">
        <f>TRIM(INDEX(_xlfn.TEXTSPLIT(Table326[[#This Row],[attribute_name PT (rascunho)]],"|"), 1,1))</f>
        <v>Temperatura - Mancal do Motor (LOA)</v>
      </c>
      <c r="X1099" t="str">
        <f>IFERROR(TRIM(INDEX(_xlfn.TEXTSPLIT(Table326[[#This Row],[attribute_name]],"|"), 1,2)), "")</f>
        <v>Pre-alarm Hi</v>
      </c>
      <c r="Y1099" t="b" cm="1">
        <f t="array" ref="Y1099">IF(ISERROR(IF(Table326[[#This Row],[type]]="subattribute", VLOOKUP(Table326[[#This Row],[Template]]&amp;Table326[[#This Row],[parent_attribute]],_xlfn._xlws.FILTER(Table326[[#All],[concat]], Table326[[#All],[type]]="attribute"),1, FALSE), TRUE)), FALSE, TRUE)</f>
        <v>1</v>
      </c>
    </row>
    <row r="1100" spans="1:25" ht="14.4" hidden="1" customHeight="1">
      <c r="A1100" t="str">
        <f>Table326[[#This Row],[Template]]&amp;Table326[[#This Row],[parent_attribute]]</f>
        <v>Motor High VoltageVibração - Mancal do Motor (LA) (1)</v>
      </c>
      <c r="B1100" t="s">
        <v>2904</v>
      </c>
      <c r="C1100" s="10" t="s">
        <v>3356</v>
      </c>
      <c r="D1100" t="s">
        <v>2906</v>
      </c>
      <c r="E1100" t="s">
        <v>3139</v>
      </c>
      <c r="F1100" s="33" t="s">
        <v>1903</v>
      </c>
      <c r="I1100" t="s">
        <v>1137</v>
      </c>
      <c r="J1100" t="s">
        <v>1137</v>
      </c>
      <c r="K1100" t="str">
        <f>VLOOKUP(Table326[[#This Row],[attribute_name EN2]],'Tradução Atributos'!$A$1:$B$67,2,0)</f>
        <v>Vibração - Mancal do Motor (LA) (1)</v>
      </c>
      <c r="N1100" t="s">
        <v>3383</v>
      </c>
      <c r="O1100" t="s">
        <v>3383</v>
      </c>
      <c r="P1100" t="str">
        <f>_xlfn.CONCAT(Table326[[#This Row],[Equipamento]],Table326[[#This Row],[attribute_name]])</f>
        <v>FRADE-CM-1350 (HP Motor Trem 1)Vibração - Mancal do Motor (LA) (1)</v>
      </c>
      <c r="Q1100" t="s">
        <v>3404</v>
      </c>
      <c r="R1100" t="s">
        <v>840</v>
      </c>
      <c r="S1100">
        <v>1</v>
      </c>
      <c r="T1100" s="33" t="s">
        <v>446</v>
      </c>
      <c r="U1100" s="10" t="s">
        <v>447</v>
      </c>
      <c r="V1100" t="str">
        <f t="shared" si="17"/>
        <v>attribute</v>
      </c>
      <c r="W1100" t="str">
        <f>TRIM(INDEX(_xlfn.TEXTSPLIT(Table326[[#This Row],[attribute_name PT (rascunho)]],"|"), 1,1))</f>
        <v>Vibração - Mancal do Motor (LA) (1)</v>
      </c>
      <c r="X1100" t="str">
        <f>IFERROR(TRIM(INDEX(_xlfn.TEXTSPLIT(Table326[[#This Row],[attribute_name]],"|"), 1,2)), "")</f>
        <v/>
      </c>
      <c r="Y1100" t="b" cm="1">
        <f t="array" ref="Y1100">IF(ISERROR(IF(Table326[[#This Row],[type]]="subattribute", VLOOKUP(Table326[[#This Row],[Template]]&amp;Table326[[#This Row],[parent_attribute]],_xlfn._xlws.FILTER(Table326[[#All],[concat]], Table326[[#All],[type]]="attribute"),1, FALSE), TRUE)), FALSE, TRUE)</f>
        <v>1</v>
      </c>
    </row>
    <row r="1101" spans="1:25" ht="14.4" hidden="1" customHeight="1">
      <c r="A1101" t="str">
        <f>Table326[[#This Row],[Template]]&amp;Table326[[#This Row],[parent_attribute]]</f>
        <v>Motor High VoltageVibração - Mancal do Motor (LA) (1)</v>
      </c>
      <c r="B1101" t="s">
        <v>2904</v>
      </c>
      <c r="C1101" s="10" t="s">
        <v>3356</v>
      </c>
      <c r="D1101" t="s">
        <v>2906</v>
      </c>
      <c r="E1101" t="s">
        <v>3139</v>
      </c>
      <c r="F1101" s="33" t="s">
        <v>1903</v>
      </c>
      <c r="I1101" t="s">
        <v>1140</v>
      </c>
      <c r="J1101" t="s">
        <v>1137</v>
      </c>
      <c r="K1101" t="str">
        <f>VLOOKUP(Table326[[#This Row],[attribute_name EN2]],'Tradução Atributos'!$A$1:$B$67,2,0)</f>
        <v>Vibração - Mancal do Motor (LA) (1)</v>
      </c>
      <c r="L1101" t="s">
        <v>2928</v>
      </c>
      <c r="M1101" t="s">
        <v>2929</v>
      </c>
      <c r="N1101" t="s">
        <v>3384</v>
      </c>
      <c r="O1101" t="s">
        <v>3384</v>
      </c>
      <c r="P1101" t="str">
        <f>_xlfn.CONCAT(Table326[[#This Row],[Equipamento]],Table326[[#This Row],[attribute_name]])</f>
        <v>FRADE-CM-1350 (HP Motor Trem 1)Vibração - Mancal do Motor (LA) (1)|Hi</v>
      </c>
      <c r="Q1101">
        <v>274</v>
      </c>
      <c r="R1101" t="s">
        <v>840</v>
      </c>
      <c r="S1101">
        <v>1</v>
      </c>
      <c r="T1101" s="33" t="s">
        <v>736</v>
      </c>
      <c r="U1101" s="10"/>
      <c r="V1101" t="str">
        <f t="shared" si="17"/>
        <v>subattribute</v>
      </c>
      <c r="W1101" t="str">
        <f>TRIM(INDEX(_xlfn.TEXTSPLIT(Table326[[#This Row],[attribute_name PT (rascunho)]],"|"), 1,1))</f>
        <v>Vibração - Mancal do Motor (LA) (1)</v>
      </c>
      <c r="X1101" t="str">
        <f>IFERROR(TRIM(INDEX(_xlfn.TEXTSPLIT(Table326[[#This Row],[attribute_name]],"|"), 1,2)), "")</f>
        <v>Hi</v>
      </c>
      <c r="Y1101" t="b" cm="1">
        <f t="array" ref="Y1101">IF(ISERROR(IF(Table326[[#This Row],[type]]="subattribute", VLOOKUP(Table326[[#This Row],[Template]]&amp;Table326[[#This Row],[parent_attribute]],_xlfn._xlws.FILTER(Table326[[#All],[concat]], Table326[[#All],[type]]="attribute"),1, FALSE), TRUE)), FALSE, TRUE)</f>
        <v>1</v>
      </c>
    </row>
    <row r="1102" spans="1:25" ht="14.4" hidden="1" customHeight="1">
      <c r="A1102" t="str">
        <f>Table326[[#This Row],[Template]]&amp;Table326[[#This Row],[parent_attribute]]</f>
        <v>Motor High VoltageVibração - Mancal do Motor (LA) (1)</v>
      </c>
      <c r="B1102" t="s">
        <v>2904</v>
      </c>
      <c r="C1102" s="10" t="s">
        <v>3356</v>
      </c>
      <c r="D1102" t="s">
        <v>2906</v>
      </c>
      <c r="E1102" t="s">
        <v>3139</v>
      </c>
      <c r="F1102" s="33" t="s">
        <v>1903</v>
      </c>
      <c r="I1102" t="s">
        <v>1142</v>
      </c>
      <c r="J1102" t="s">
        <v>1137</v>
      </c>
      <c r="K1102" t="str">
        <f>VLOOKUP(Table326[[#This Row],[attribute_name EN2]],'Tradução Atributos'!$A$1:$B$67,2,0)</f>
        <v>Vibração - Mancal do Motor (LA) (1)</v>
      </c>
      <c r="L1102" t="s">
        <v>2928</v>
      </c>
      <c r="M1102" t="s">
        <v>2930</v>
      </c>
      <c r="N1102" t="s">
        <v>839</v>
      </c>
      <c r="O1102" t="s">
        <v>839</v>
      </c>
      <c r="P1102" t="str">
        <f>_xlfn.CONCAT(Table326[[#This Row],[Equipamento]],Table326[[#This Row],[attribute_name]])</f>
        <v>FRADE-CM-1350 (HP Motor Trem 1)Vibração - Mancal do Motor (LA) (1)|HiHi</v>
      </c>
      <c r="Q1102">
        <v>308</v>
      </c>
      <c r="R1102" t="s">
        <v>840</v>
      </c>
      <c r="S1102">
        <v>1</v>
      </c>
      <c r="T1102" s="33" t="s">
        <v>736</v>
      </c>
      <c r="U1102" s="10"/>
      <c r="V1102" t="str">
        <f t="shared" si="17"/>
        <v>subattribute</v>
      </c>
      <c r="W1102" t="str">
        <f>TRIM(INDEX(_xlfn.TEXTSPLIT(Table326[[#This Row],[attribute_name PT (rascunho)]],"|"), 1,1))</f>
        <v>Vibração - Mancal do Motor (LA) (1)</v>
      </c>
      <c r="X1102" t="str">
        <f>IFERROR(TRIM(INDEX(_xlfn.TEXTSPLIT(Table326[[#This Row],[attribute_name]],"|"), 1,2)), "")</f>
        <v>HiHi</v>
      </c>
      <c r="Y1102" t="b" cm="1">
        <f t="array" ref="Y1102">IF(ISERROR(IF(Table326[[#This Row],[type]]="subattribute", VLOOKUP(Table326[[#This Row],[Template]]&amp;Table326[[#This Row],[parent_attribute]],_xlfn._xlws.FILTER(Table326[[#All],[concat]], Table326[[#All],[type]]="attribute"),1, FALSE), TRUE)), FALSE, TRUE)</f>
        <v>1</v>
      </c>
    </row>
    <row r="1103" spans="1:25" ht="14.4" hidden="1" customHeight="1">
      <c r="A1103" t="str">
        <f>Table326[[#This Row],[Template]]&amp;Table326[[#This Row],[parent_attribute]]</f>
        <v>Motor High VoltageVibração - Mancal do Motor (LA) (1)</v>
      </c>
      <c r="B1103" t="s">
        <v>2904</v>
      </c>
      <c r="C1103" s="10" t="s">
        <v>3356</v>
      </c>
      <c r="D1103" t="s">
        <v>2906</v>
      </c>
      <c r="E1103" t="s">
        <v>3139</v>
      </c>
      <c r="F1103" s="33" t="s">
        <v>1903</v>
      </c>
      <c r="I1103" t="s">
        <v>1144</v>
      </c>
      <c r="J1103" t="s">
        <v>1137</v>
      </c>
      <c r="K1103" t="str">
        <f>VLOOKUP(Table326[[#This Row],[attribute_name EN2]],'Tradução Atributos'!$A$1:$B$67,2,0)</f>
        <v>Vibração - Mancal do Motor (LA) (1)</v>
      </c>
      <c r="L1103" t="s">
        <v>2928</v>
      </c>
      <c r="M1103" t="s">
        <v>2934</v>
      </c>
      <c r="N1103" t="s">
        <v>843</v>
      </c>
      <c r="O1103" t="s">
        <v>3385</v>
      </c>
      <c r="P1103" t="str">
        <f>_xlfn.CONCAT(Table326[[#This Row],[Equipamento]],Table326[[#This Row],[attribute_name]])</f>
        <v>FRADE-CM-1350 (HP Motor Trem 1)Vibração - Mancal do Motor (LA) (1)|Pre-alarm Hi</v>
      </c>
      <c r="Q1103" s="10">
        <v>246.6</v>
      </c>
      <c r="R1103" t="s">
        <v>840</v>
      </c>
      <c r="S1103">
        <v>1</v>
      </c>
      <c r="T1103" s="33" t="s">
        <v>736</v>
      </c>
      <c r="U1103" s="10"/>
      <c r="V1103" t="str">
        <f t="shared" si="17"/>
        <v>subattribute</v>
      </c>
      <c r="W1103" t="str">
        <f>TRIM(INDEX(_xlfn.TEXTSPLIT(Table326[[#This Row],[attribute_name PT (rascunho)]],"|"), 1,1))</f>
        <v>Vibração - Mancal do Motor (LA) (1)</v>
      </c>
      <c r="X1103" t="str">
        <f>IFERROR(TRIM(INDEX(_xlfn.TEXTSPLIT(Table326[[#This Row],[attribute_name]],"|"), 1,2)), "")</f>
        <v>Pre-alarm Hi</v>
      </c>
      <c r="Y1103" t="b" cm="1">
        <f t="array" ref="Y1103">IF(ISERROR(IF(Table326[[#This Row],[type]]="subattribute", VLOOKUP(Table326[[#This Row],[Template]]&amp;Table326[[#This Row],[parent_attribute]],_xlfn._xlws.FILTER(Table326[[#All],[concat]], Table326[[#All],[type]]="attribute"),1, FALSE), TRUE)), FALSE, TRUE)</f>
        <v>1</v>
      </c>
    </row>
    <row r="1104" spans="1:25" ht="14.4" hidden="1" customHeight="1">
      <c r="A1104" t="str">
        <f>Table326[[#This Row],[Template]]&amp;Table326[[#This Row],[parent_attribute]]</f>
        <v>Motor High VoltageVibração - Mancal do Motor (LA) (2)</v>
      </c>
      <c r="B1104" t="s">
        <v>2904</v>
      </c>
      <c r="C1104" s="10" t="s">
        <v>3356</v>
      </c>
      <c r="D1104" t="s">
        <v>2906</v>
      </c>
      <c r="E1104" t="s">
        <v>3139</v>
      </c>
      <c r="F1104" s="33" t="s">
        <v>1903</v>
      </c>
      <c r="I1104" t="s">
        <v>1146</v>
      </c>
      <c r="J1104" t="s">
        <v>1146</v>
      </c>
      <c r="K1104" t="str">
        <f>VLOOKUP(Table326[[#This Row],[attribute_name EN2]],'Tradução Atributos'!$A$1:$B$67,2,0)</f>
        <v>Vibração - Mancal do Motor (LA) (2)</v>
      </c>
      <c r="N1104" t="s">
        <v>3386</v>
      </c>
      <c r="O1104" t="s">
        <v>3386</v>
      </c>
      <c r="P1104" t="str">
        <f>_xlfn.CONCAT(Table326[[#This Row],[Equipamento]],Table326[[#This Row],[attribute_name]])</f>
        <v>FRADE-CM-1350 (HP Motor Trem 1)Vibração - Mancal do Motor (LA) (2)</v>
      </c>
      <c r="Q1104" t="s">
        <v>3405</v>
      </c>
      <c r="R1104" t="s">
        <v>840</v>
      </c>
      <c r="S1104">
        <v>1</v>
      </c>
      <c r="T1104" s="33" t="s">
        <v>446</v>
      </c>
      <c r="U1104" s="10" t="s">
        <v>447</v>
      </c>
      <c r="V1104" t="str">
        <f t="shared" si="17"/>
        <v>attribute</v>
      </c>
      <c r="W1104" t="str">
        <f>TRIM(INDEX(_xlfn.TEXTSPLIT(Table326[[#This Row],[attribute_name PT (rascunho)]],"|"), 1,1))</f>
        <v>Vibração - Mancal do Motor (LA) (2)</v>
      </c>
      <c r="X1104" t="str">
        <f>IFERROR(TRIM(INDEX(_xlfn.TEXTSPLIT(Table326[[#This Row],[attribute_name]],"|"), 1,2)), "")</f>
        <v/>
      </c>
      <c r="Y1104" t="b" cm="1">
        <f t="array" ref="Y1104">IF(ISERROR(IF(Table326[[#This Row],[type]]="subattribute", VLOOKUP(Table326[[#This Row],[Template]]&amp;Table326[[#This Row],[parent_attribute]],_xlfn._xlws.FILTER(Table326[[#All],[concat]], Table326[[#All],[type]]="attribute"),1, FALSE), TRUE)), FALSE, TRUE)</f>
        <v>1</v>
      </c>
    </row>
    <row r="1105" spans="1:25" ht="14.4" hidden="1" customHeight="1">
      <c r="A1105" t="str">
        <f>Table326[[#This Row],[Template]]&amp;Table326[[#This Row],[parent_attribute]]</f>
        <v>Motor High VoltageVibração - Mancal do Motor (LA) (2)</v>
      </c>
      <c r="B1105" t="s">
        <v>2904</v>
      </c>
      <c r="C1105" s="10" t="s">
        <v>3356</v>
      </c>
      <c r="D1105" t="s">
        <v>2906</v>
      </c>
      <c r="E1105" t="s">
        <v>3139</v>
      </c>
      <c r="F1105" s="33" t="s">
        <v>1903</v>
      </c>
      <c r="I1105" t="s">
        <v>1149</v>
      </c>
      <c r="J1105" t="s">
        <v>1146</v>
      </c>
      <c r="K1105" t="str">
        <f>VLOOKUP(Table326[[#This Row],[attribute_name EN2]],'Tradução Atributos'!$A$1:$B$67,2,0)</f>
        <v>Vibração - Mancal do Motor (LA) (2)</v>
      </c>
      <c r="L1105" t="s">
        <v>2928</v>
      </c>
      <c r="M1105" t="s">
        <v>2929</v>
      </c>
      <c r="N1105" t="s">
        <v>845</v>
      </c>
      <c r="O1105" t="s">
        <v>845</v>
      </c>
      <c r="P1105" t="str">
        <f>_xlfn.CONCAT(Table326[[#This Row],[Equipamento]],Table326[[#This Row],[attribute_name]])</f>
        <v>FRADE-CM-1350 (HP Motor Trem 1)Vibração - Mancal do Motor (LA) (2)|Hi</v>
      </c>
      <c r="Q1105">
        <v>274</v>
      </c>
      <c r="R1105" t="s">
        <v>840</v>
      </c>
      <c r="S1105">
        <v>1</v>
      </c>
      <c r="T1105" s="33" t="s">
        <v>736</v>
      </c>
      <c r="U1105" s="10"/>
      <c r="V1105" t="str">
        <f t="shared" si="17"/>
        <v>subattribute</v>
      </c>
      <c r="W1105" t="str">
        <f>TRIM(INDEX(_xlfn.TEXTSPLIT(Table326[[#This Row],[attribute_name PT (rascunho)]],"|"), 1,1))</f>
        <v>Vibração - Mancal do Motor (LA) (2)</v>
      </c>
      <c r="X1105" t="str">
        <f>IFERROR(TRIM(INDEX(_xlfn.TEXTSPLIT(Table326[[#This Row],[attribute_name]],"|"), 1,2)), "")</f>
        <v>Hi</v>
      </c>
      <c r="Y1105" t="b" cm="1">
        <f t="array" ref="Y1105">IF(ISERROR(IF(Table326[[#This Row],[type]]="subattribute", VLOOKUP(Table326[[#This Row],[Template]]&amp;Table326[[#This Row],[parent_attribute]],_xlfn._xlws.FILTER(Table326[[#All],[concat]], Table326[[#All],[type]]="attribute"),1, FALSE), TRUE)), FALSE, TRUE)</f>
        <v>1</v>
      </c>
    </row>
    <row r="1106" spans="1:25" ht="14.4" hidden="1" customHeight="1">
      <c r="A1106" t="str">
        <f>Table326[[#This Row],[Template]]&amp;Table326[[#This Row],[parent_attribute]]</f>
        <v>Motor High VoltageVibração - Mancal do Motor (LA) (2)</v>
      </c>
      <c r="B1106" t="s">
        <v>2904</v>
      </c>
      <c r="C1106" s="10" t="s">
        <v>3356</v>
      </c>
      <c r="D1106" t="s">
        <v>2906</v>
      </c>
      <c r="E1106" t="s">
        <v>3139</v>
      </c>
      <c r="F1106" s="33" t="s">
        <v>1903</v>
      </c>
      <c r="I1106" t="s">
        <v>1151</v>
      </c>
      <c r="J1106" t="s">
        <v>1146</v>
      </c>
      <c r="K1106" t="str">
        <f>VLOOKUP(Table326[[#This Row],[attribute_name EN2]],'Tradução Atributos'!$A$1:$B$67,2,0)</f>
        <v>Vibração - Mancal do Motor (LA) (2)</v>
      </c>
      <c r="L1106" t="s">
        <v>2928</v>
      </c>
      <c r="M1106" t="s">
        <v>2930</v>
      </c>
      <c r="N1106" t="s">
        <v>847</v>
      </c>
      <c r="O1106" t="s">
        <v>847</v>
      </c>
      <c r="P1106" t="str">
        <f>_xlfn.CONCAT(Table326[[#This Row],[Equipamento]],Table326[[#This Row],[attribute_name]])</f>
        <v>FRADE-CM-1350 (HP Motor Trem 1)Vibração - Mancal do Motor (LA) (2)|HiHi</v>
      </c>
      <c r="Q1106">
        <v>308</v>
      </c>
      <c r="R1106" t="s">
        <v>840</v>
      </c>
      <c r="S1106">
        <v>1</v>
      </c>
      <c r="T1106" s="33" t="s">
        <v>736</v>
      </c>
      <c r="U1106" s="10"/>
      <c r="V1106" t="str">
        <f t="shared" si="17"/>
        <v>subattribute</v>
      </c>
      <c r="W1106" t="str">
        <f>TRIM(INDEX(_xlfn.TEXTSPLIT(Table326[[#This Row],[attribute_name PT (rascunho)]],"|"), 1,1))</f>
        <v>Vibração - Mancal do Motor (LA) (2)</v>
      </c>
      <c r="X1106" t="str">
        <f>IFERROR(TRIM(INDEX(_xlfn.TEXTSPLIT(Table326[[#This Row],[attribute_name]],"|"), 1,2)), "")</f>
        <v>HiHi</v>
      </c>
      <c r="Y1106" t="b" cm="1">
        <f t="array" ref="Y1106">IF(ISERROR(IF(Table326[[#This Row],[type]]="subattribute", VLOOKUP(Table326[[#This Row],[Template]]&amp;Table326[[#This Row],[parent_attribute]],_xlfn._xlws.FILTER(Table326[[#All],[concat]], Table326[[#All],[type]]="attribute"),1, FALSE), TRUE)), FALSE, TRUE)</f>
        <v>1</v>
      </c>
    </row>
    <row r="1107" spans="1:25" ht="14.4" hidden="1" customHeight="1">
      <c r="A1107" t="str">
        <f>Table326[[#This Row],[Template]]&amp;Table326[[#This Row],[parent_attribute]]</f>
        <v>Motor High VoltageVibração - Mancal do Motor (LA) (2)</v>
      </c>
      <c r="B1107" t="s">
        <v>2904</v>
      </c>
      <c r="C1107" s="10" t="s">
        <v>3356</v>
      </c>
      <c r="D1107" t="s">
        <v>2906</v>
      </c>
      <c r="E1107" t="s">
        <v>3139</v>
      </c>
      <c r="F1107" s="33" t="s">
        <v>1903</v>
      </c>
      <c r="I1107" t="s">
        <v>1153</v>
      </c>
      <c r="J1107" t="s">
        <v>1146</v>
      </c>
      <c r="K1107" t="str">
        <f>VLOOKUP(Table326[[#This Row],[attribute_name EN2]],'Tradução Atributos'!$A$1:$B$67,2,0)</f>
        <v>Vibração - Mancal do Motor (LA) (2)</v>
      </c>
      <c r="L1107" t="s">
        <v>2928</v>
      </c>
      <c r="M1107" t="s">
        <v>2934</v>
      </c>
      <c r="N1107" t="s">
        <v>849</v>
      </c>
      <c r="O1107" t="s">
        <v>3387</v>
      </c>
      <c r="P1107" t="str">
        <f>_xlfn.CONCAT(Table326[[#This Row],[Equipamento]],Table326[[#This Row],[attribute_name]])</f>
        <v>FRADE-CM-1350 (HP Motor Trem 1)Vibração - Mancal do Motor (LA) (2)|Pre-alarm Hi</v>
      </c>
      <c r="Q1107" s="10">
        <v>246.6</v>
      </c>
      <c r="R1107" t="s">
        <v>840</v>
      </c>
      <c r="S1107">
        <v>1</v>
      </c>
      <c r="T1107" s="33" t="s">
        <v>736</v>
      </c>
      <c r="U1107" s="10"/>
      <c r="V1107" t="str">
        <f t="shared" si="17"/>
        <v>subattribute</v>
      </c>
      <c r="W1107" t="str">
        <f>TRIM(INDEX(_xlfn.TEXTSPLIT(Table326[[#This Row],[attribute_name PT (rascunho)]],"|"), 1,1))</f>
        <v>Vibração - Mancal do Motor (LA) (2)</v>
      </c>
      <c r="X1107" t="str">
        <f>IFERROR(TRIM(INDEX(_xlfn.TEXTSPLIT(Table326[[#This Row],[attribute_name]],"|"), 1,2)), "")</f>
        <v>Pre-alarm Hi</v>
      </c>
      <c r="Y1107" t="b" cm="1">
        <f t="array" ref="Y1107">IF(ISERROR(IF(Table326[[#This Row],[type]]="subattribute", VLOOKUP(Table326[[#This Row],[Template]]&amp;Table326[[#This Row],[parent_attribute]],_xlfn._xlws.FILTER(Table326[[#All],[concat]], Table326[[#All],[type]]="attribute"),1, FALSE), TRUE)), FALSE, TRUE)</f>
        <v>1</v>
      </c>
    </row>
    <row r="1108" spans="1:25" ht="14.4" hidden="1" customHeight="1">
      <c r="A1108" t="str">
        <f>Table326[[#This Row],[Template]]&amp;Table326[[#This Row],[parent_attribute]]</f>
        <v>Motor High VoltageVibração - Mancal do Motor (LOA) (1)</v>
      </c>
      <c r="B1108" t="s">
        <v>2904</v>
      </c>
      <c r="C1108" s="10" t="s">
        <v>3356</v>
      </c>
      <c r="D1108" t="s">
        <v>2906</v>
      </c>
      <c r="E1108" t="s">
        <v>3139</v>
      </c>
      <c r="F1108" s="33" t="s">
        <v>1903</v>
      </c>
      <c r="I1108" t="s">
        <v>1155</v>
      </c>
      <c r="J1108" t="s">
        <v>1155</v>
      </c>
      <c r="K1108" t="str">
        <f>VLOOKUP(Table326[[#This Row],[attribute_name EN2]],'Tradução Atributos'!$A$1:$B$67,2,0)</f>
        <v>Vibração - Mancal do Motor (LOA) (1)</v>
      </c>
      <c r="N1108" t="s">
        <v>3388</v>
      </c>
      <c r="O1108" t="s">
        <v>3388</v>
      </c>
      <c r="P1108" t="str">
        <f>_xlfn.CONCAT(Table326[[#This Row],[Equipamento]],Table326[[#This Row],[attribute_name]])</f>
        <v>FRADE-CM-1350 (HP Motor Trem 1)Vibração - Mancal do Motor (LOA) (1)</v>
      </c>
      <c r="Q1108" t="s">
        <v>3406</v>
      </c>
      <c r="R1108" t="s">
        <v>840</v>
      </c>
      <c r="S1108">
        <v>1</v>
      </c>
      <c r="T1108" s="33" t="s">
        <v>446</v>
      </c>
      <c r="U1108" s="10" t="s">
        <v>447</v>
      </c>
      <c r="V1108" t="str">
        <f t="shared" si="17"/>
        <v>attribute</v>
      </c>
      <c r="W1108" t="str">
        <f>TRIM(INDEX(_xlfn.TEXTSPLIT(Table326[[#This Row],[attribute_name PT (rascunho)]],"|"), 1,1))</f>
        <v>Vibração - Mancal do Motor (LOA) (1)</v>
      </c>
      <c r="X1108" t="str">
        <f>IFERROR(TRIM(INDEX(_xlfn.TEXTSPLIT(Table326[[#This Row],[attribute_name]],"|"), 1,2)), "")</f>
        <v/>
      </c>
      <c r="Y1108" t="b" cm="1">
        <f t="array" ref="Y1108">IF(ISERROR(IF(Table326[[#This Row],[type]]="subattribute", VLOOKUP(Table326[[#This Row],[Template]]&amp;Table326[[#This Row],[parent_attribute]],_xlfn._xlws.FILTER(Table326[[#All],[concat]], Table326[[#All],[type]]="attribute"),1, FALSE), TRUE)), FALSE, TRUE)</f>
        <v>1</v>
      </c>
    </row>
    <row r="1109" spans="1:25" ht="14.4" hidden="1" customHeight="1">
      <c r="A1109" t="str">
        <f>Table326[[#This Row],[Template]]&amp;Table326[[#This Row],[parent_attribute]]</f>
        <v>Motor High VoltageVibração - Mancal do Motor (LOA) (1)</v>
      </c>
      <c r="B1109" t="s">
        <v>2904</v>
      </c>
      <c r="C1109" s="10" t="s">
        <v>3356</v>
      </c>
      <c r="D1109" t="s">
        <v>2906</v>
      </c>
      <c r="E1109" t="s">
        <v>3139</v>
      </c>
      <c r="F1109" s="33" t="s">
        <v>1903</v>
      </c>
      <c r="I1109" t="s">
        <v>1158</v>
      </c>
      <c r="J1109" t="s">
        <v>1155</v>
      </c>
      <c r="K1109" t="str">
        <f>VLOOKUP(Table326[[#This Row],[attribute_name EN2]],'Tradução Atributos'!$A$1:$B$67,2,0)</f>
        <v>Vibração - Mancal do Motor (LOA) (1)</v>
      </c>
      <c r="L1109" t="s">
        <v>2928</v>
      </c>
      <c r="M1109" t="s">
        <v>2929</v>
      </c>
      <c r="N1109" t="s">
        <v>851</v>
      </c>
      <c r="O1109" t="s">
        <v>851</v>
      </c>
      <c r="P1109" t="str">
        <f>_xlfn.CONCAT(Table326[[#This Row],[Equipamento]],Table326[[#This Row],[attribute_name]])</f>
        <v>FRADE-CM-1350 (HP Motor Trem 1)Vibração - Mancal do Motor (LOA) (1)|Hi</v>
      </c>
      <c r="Q1109">
        <v>274</v>
      </c>
      <c r="R1109" t="s">
        <v>840</v>
      </c>
      <c r="S1109">
        <v>1</v>
      </c>
      <c r="T1109" s="33" t="s">
        <v>736</v>
      </c>
      <c r="U1109" s="10"/>
      <c r="V1109" t="str">
        <f t="shared" si="17"/>
        <v>subattribute</v>
      </c>
      <c r="W1109" t="str">
        <f>TRIM(INDEX(_xlfn.TEXTSPLIT(Table326[[#This Row],[attribute_name PT (rascunho)]],"|"), 1,1))</f>
        <v>Vibração - Mancal do Motor (LOA) (1)</v>
      </c>
      <c r="X1109" t="str">
        <f>IFERROR(TRIM(INDEX(_xlfn.TEXTSPLIT(Table326[[#This Row],[attribute_name]],"|"), 1,2)), "")</f>
        <v>Hi</v>
      </c>
      <c r="Y1109" t="b" cm="1">
        <f t="array" ref="Y1109">IF(ISERROR(IF(Table326[[#This Row],[type]]="subattribute", VLOOKUP(Table326[[#This Row],[Template]]&amp;Table326[[#This Row],[parent_attribute]],_xlfn._xlws.FILTER(Table326[[#All],[concat]], Table326[[#All],[type]]="attribute"),1, FALSE), TRUE)), FALSE, TRUE)</f>
        <v>1</v>
      </c>
    </row>
    <row r="1110" spans="1:25" ht="14.4" hidden="1" customHeight="1">
      <c r="A1110" t="str">
        <f>Table326[[#This Row],[Template]]&amp;Table326[[#This Row],[parent_attribute]]</f>
        <v>Motor High VoltageVibração - Mancal do Motor (LOA) (1)</v>
      </c>
      <c r="B1110" t="s">
        <v>2904</v>
      </c>
      <c r="C1110" s="10" t="s">
        <v>3356</v>
      </c>
      <c r="D1110" t="s">
        <v>2906</v>
      </c>
      <c r="E1110" t="s">
        <v>3139</v>
      </c>
      <c r="F1110" s="33" t="s">
        <v>1903</v>
      </c>
      <c r="I1110" t="s">
        <v>1160</v>
      </c>
      <c r="J1110" t="s">
        <v>1155</v>
      </c>
      <c r="K1110" t="str">
        <f>VLOOKUP(Table326[[#This Row],[attribute_name EN2]],'Tradução Atributos'!$A$1:$B$67,2,0)</f>
        <v>Vibração - Mancal do Motor (LOA) (1)</v>
      </c>
      <c r="L1110" t="s">
        <v>2928</v>
      </c>
      <c r="M1110" t="s">
        <v>2930</v>
      </c>
      <c r="N1110" t="s">
        <v>853</v>
      </c>
      <c r="O1110" t="s">
        <v>853</v>
      </c>
      <c r="P1110" t="str">
        <f>_xlfn.CONCAT(Table326[[#This Row],[Equipamento]],Table326[[#This Row],[attribute_name]])</f>
        <v>FRADE-CM-1350 (HP Motor Trem 1)Vibração - Mancal do Motor (LOA) (1)|HiHi</v>
      </c>
      <c r="Q1110">
        <v>308</v>
      </c>
      <c r="R1110" t="s">
        <v>840</v>
      </c>
      <c r="S1110">
        <v>1</v>
      </c>
      <c r="T1110" s="33" t="s">
        <v>736</v>
      </c>
      <c r="U1110" s="10"/>
      <c r="V1110" t="str">
        <f t="shared" si="17"/>
        <v>subattribute</v>
      </c>
      <c r="W1110" t="str">
        <f>TRIM(INDEX(_xlfn.TEXTSPLIT(Table326[[#This Row],[attribute_name PT (rascunho)]],"|"), 1,1))</f>
        <v>Vibração - Mancal do Motor (LOA) (1)</v>
      </c>
      <c r="X1110" t="str">
        <f>IFERROR(TRIM(INDEX(_xlfn.TEXTSPLIT(Table326[[#This Row],[attribute_name]],"|"), 1,2)), "")</f>
        <v>HiHi</v>
      </c>
      <c r="Y1110" t="b" cm="1">
        <f t="array" ref="Y1110">IF(ISERROR(IF(Table326[[#This Row],[type]]="subattribute", VLOOKUP(Table326[[#This Row],[Template]]&amp;Table326[[#This Row],[parent_attribute]],_xlfn._xlws.FILTER(Table326[[#All],[concat]], Table326[[#All],[type]]="attribute"),1, FALSE), TRUE)), FALSE, TRUE)</f>
        <v>1</v>
      </c>
    </row>
    <row r="1111" spans="1:25" ht="14.4" hidden="1" customHeight="1">
      <c r="A1111" t="str">
        <f>Table326[[#This Row],[Template]]&amp;Table326[[#This Row],[parent_attribute]]</f>
        <v>Motor High VoltageVibração - Mancal do Motor (LOA) (1)</v>
      </c>
      <c r="B1111" t="s">
        <v>2904</v>
      </c>
      <c r="C1111" s="10" t="s">
        <v>3356</v>
      </c>
      <c r="D1111" t="s">
        <v>2906</v>
      </c>
      <c r="E1111" t="s">
        <v>3139</v>
      </c>
      <c r="F1111" s="33" t="s">
        <v>1903</v>
      </c>
      <c r="I1111" t="s">
        <v>1161</v>
      </c>
      <c r="J1111" t="s">
        <v>1155</v>
      </c>
      <c r="K1111" t="str">
        <f>VLOOKUP(Table326[[#This Row],[attribute_name EN2]],'Tradução Atributos'!$A$1:$B$67,2,0)</f>
        <v>Vibração - Mancal do Motor (LOA) (1)</v>
      </c>
      <c r="L1111" t="s">
        <v>2928</v>
      </c>
      <c r="M1111" t="s">
        <v>2934</v>
      </c>
      <c r="N1111" t="s">
        <v>855</v>
      </c>
      <c r="O1111" t="s">
        <v>3389</v>
      </c>
      <c r="P1111" t="str">
        <f>_xlfn.CONCAT(Table326[[#This Row],[Equipamento]],Table326[[#This Row],[attribute_name]])</f>
        <v>FRADE-CM-1350 (HP Motor Trem 1)Vibração - Mancal do Motor (LOA) (1)|Pre-alarm Hi</v>
      </c>
      <c r="Q1111" s="10">
        <v>246.6</v>
      </c>
      <c r="R1111" t="s">
        <v>840</v>
      </c>
      <c r="S1111">
        <v>1</v>
      </c>
      <c r="T1111" s="33" t="s">
        <v>736</v>
      </c>
      <c r="U1111" s="10"/>
      <c r="V1111" t="str">
        <f t="shared" si="17"/>
        <v>subattribute</v>
      </c>
      <c r="W1111" t="str">
        <f>TRIM(INDEX(_xlfn.TEXTSPLIT(Table326[[#This Row],[attribute_name PT (rascunho)]],"|"), 1,1))</f>
        <v>Vibração - Mancal do Motor (LOA) (1)</v>
      </c>
      <c r="X1111" t="str">
        <f>IFERROR(TRIM(INDEX(_xlfn.TEXTSPLIT(Table326[[#This Row],[attribute_name]],"|"), 1,2)), "")</f>
        <v>Pre-alarm Hi</v>
      </c>
      <c r="Y1111" t="b" cm="1">
        <f t="array" ref="Y1111">IF(ISERROR(IF(Table326[[#This Row],[type]]="subattribute", VLOOKUP(Table326[[#This Row],[Template]]&amp;Table326[[#This Row],[parent_attribute]],_xlfn._xlws.FILTER(Table326[[#All],[concat]], Table326[[#All],[type]]="attribute"),1, FALSE), TRUE)), FALSE, TRUE)</f>
        <v>1</v>
      </c>
    </row>
    <row r="1112" spans="1:25" ht="14.4" hidden="1" customHeight="1">
      <c r="A1112" t="str">
        <f>Table326[[#This Row],[Template]]&amp;Table326[[#This Row],[parent_attribute]]</f>
        <v>Motor High VoltageVibração - Mancal do Motor (LOA) (2)</v>
      </c>
      <c r="B1112" t="s">
        <v>2904</v>
      </c>
      <c r="C1112" s="10" t="s">
        <v>3356</v>
      </c>
      <c r="D1112" t="s">
        <v>2906</v>
      </c>
      <c r="E1112" t="s">
        <v>3139</v>
      </c>
      <c r="F1112" s="33" t="s">
        <v>1903</v>
      </c>
      <c r="I1112" t="s">
        <v>1162</v>
      </c>
      <c r="J1112" t="s">
        <v>1162</v>
      </c>
      <c r="K1112" t="str">
        <f>VLOOKUP(Table326[[#This Row],[attribute_name EN2]],'Tradução Atributos'!$A$1:$B$67,2,0)</f>
        <v>Vibração - Mancal do Motor (LOA) (2)</v>
      </c>
      <c r="N1112" t="s">
        <v>3390</v>
      </c>
      <c r="O1112" t="s">
        <v>3390</v>
      </c>
      <c r="P1112" t="str">
        <f>_xlfn.CONCAT(Table326[[#This Row],[Equipamento]],Table326[[#This Row],[attribute_name]])</f>
        <v>FRADE-CM-1350 (HP Motor Trem 1)Vibração - Mancal do Motor (LOA) (2)</v>
      </c>
      <c r="Q1112" t="s">
        <v>3407</v>
      </c>
      <c r="R1112" t="s">
        <v>840</v>
      </c>
      <c r="S1112">
        <v>1</v>
      </c>
      <c r="T1112" s="33" t="s">
        <v>446</v>
      </c>
      <c r="U1112" s="10" t="s">
        <v>447</v>
      </c>
      <c r="V1112" t="str">
        <f t="shared" si="17"/>
        <v>attribute</v>
      </c>
      <c r="W1112" t="str">
        <f>TRIM(INDEX(_xlfn.TEXTSPLIT(Table326[[#This Row],[attribute_name PT (rascunho)]],"|"), 1,1))</f>
        <v>Vibração - Mancal do Motor (LOA) (2)</v>
      </c>
      <c r="X1112" t="str">
        <f>IFERROR(TRIM(INDEX(_xlfn.TEXTSPLIT(Table326[[#This Row],[attribute_name]],"|"), 1,2)), "")</f>
        <v/>
      </c>
      <c r="Y1112" t="b" cm="1">
        <f t="array" ref="Y1112">IF(ISERROR(IF(Table326[[#This Row],[type]]="subattribute", VLOOKUP(Table326[[#This Row],[Template]]&amp;Table326[[#This Row],[parent_attribute]],_xlfn._xlws.FILTER(Table326[[#All],[concat]], Table326[[#All],[type]]="attribute"),1, FALSE), TRUE)), FALSE, TRUE)</f>
        <v>1</v>
      </c>
    </row>
    <row r="1113" spans="1:25" ht="14.4" hidden="1" customHeight="1">
      <c r="A1113" t="str">
        <f>Table326[[#This Row],[Template]]&amp;Table326[[#This Row],[parent_attribute]]</f>
        <v>Motor High VoltageVibração - Mancal do Motor (LOA) (2)</v>
      </c>
      <c r="B1113" t="s">
        <v>2904</v>
      </c>
      <c r="C1113" s="10" t="s">
        <v>3356</v>
      </c>
      <c r="D1113" t="s">
        <v>2906</v>
      </c>
      <c r="E1113" t="s">
        <v>3139</v>
      </c>
      <c r="F1113" s="33" t="s">
        <v>1903</v>
      </c>
      <c r="I1113" t="s">
        <v>1164</v>
      </c>
      <c r="J1113" t="s">
        <v>1162</v>
      </c>
      <c r="K1113" t="str">
        <f>VLOOKUP(Table326[[#This Row],[attribute_name EN2]],'Tradução Atributos'!$A$1:$B$67,2,0)</f>
        <v>Vibração - Mancal do Motor (LOA) (2)</v>
      </c>
      <c r="L1113" t="s">
        <v>2928</v>
      </c>
      <c r="M1113" t="s">
        <v>2929</v>
      </c>
      <c r="N1113" t="s">
        <v>857</v>
      </c>
      <c r="O1113" t="s">
        <v>857</v>
      </c>
      <c r="P1113" t="str">
        <f>_xlfn.CONCAT(Table326[[#This Row],[Equipamento]],Table326[[#This Row],[attribute_name]])</f>
        <v>FRADE-CM-1350 (HP Motor Trem 1)Vibração - Mancal do Motor (LOA) (2)|Hi</v>
      </c>
      <c r="Q1113">
        <v>274</v>
      </c>
      <c r="R1113" t="s">
        <v>840</v>
      </c>
      <c r="S1113">
        <v>1</v>
      </c>
      <c r="T1113" s="33" t="s">
        <v>736</v>
      </c>
      <c r="U1113" s="10"/>
      <c r="V1113" t="str">
        <f t="shared" si="17"/>
        <v>subattribute</v>
      </c>
      <c r="W1113" t="str">
        <f>TRIM(INDEX(_xlfn.TEXTSPLIT(Table326[[#This Row],[attribute_name PT (rascunho)]],"|"), 1,1))</f>
        <v>Vibração - Mancal do Motor (LOA) (2)</v>
      </c>
      <c r="X1113" t="str">
        <f>IFERROR(TRIM(INDEX(_xlfn.TEXTSPLIT(Table326[[#This Row],[attribute_name]],"|"), 1,2)), "")</f>
        <v>Hi</v>
      </c>
      <c r="Y1113" t="b" cm="1">
        <f t="array" ref="Y1113">IF(ISERROR(IF(Table326[[#This Row],[type]]="subattribute", VLOOKUP(Table326[[#This Row],[Template]]&amp;Table326[[#This Row],[parent_attribute]],_xlfn._xlws.FILTER(Table326[[#All],[concat]], Table326[[#All],[type]]="attribute"),1, FALSE), TRUE)), FALSE, TRUE)</f>
        <v>1</v>
      </c>
    </row>
    <row r="1114" spans="1:25" ht="14.4" hidden="1" customHeight="1">
      <c r="A1114" t="str">
        <f>Table326[[#This Row],[Template]]&amp;Table326[[#This Row],[parent_attribute]]</f>
        <v>Motor High VoltageVibração - Mancal do Motor (LOA) (2)</v>
      </c>
      <c r="B1114" t="s">
        <v>2904</v>
      </c>
      <c r="C1114" s="10" t="s">
        <v>3356</v>
      </c>
      <c r="D1114" t="s">
        <v>2906</v>
      </c>
      <c r="E1114" t="s">
        <v>3139</v>
      </c>
      <c r="F1114" s="33" t="s">
        <v>1903</v>
      </c>
      <c r="I1114" t="s">
        <v>1165</v>
      </c>
      <c r="J1114" t="s">
        <v>1162</v>
      </c>
      <c r="K1114" t="str">
        <f>VLOOKUP(Table326[[#This Row],[attribute_name EN2]],'Tradução Atributos'!$A$1:$B$67,2,0)</f>
        <v>Vibração - Mancal do Motor (LOA) (2)</v>
      </c>
      <c r="L1114" t="s">
        <v>2928</v>
      </c>
      <c r="M1114" t="s">
        <v>2930</v>
      </c>
      <c r="N1114" t="s">
        <v>859</v>
      </c>
      <c r="O1114" t="s">
        <v>859</v>
      </c>
      <c r="P1114" t="str">
        <f>_xlfn.CONCAT(Table326[[#This Row],[Equipamento]],Table326[[#This Row],[attribute_name]])</f>
        <v>FRADE-CM-1350 (HP Motor Trem 1)Vibração - Mancal do Motor (LOA) (2)|HiHi</v>
      </c>
      <c r="Q1114">
        <v>308</v>
      </c>
      <c r="R1114" t="s">
        <v>840</v>
      </c>
      <c r="S1114">
        <v>1</v>
      </c>
      <c r="T1114" s="33" t="s">
        <v>736</v>
      </c>
      <c r="U1114" s="10"/>
      <c r="V1114" t="str">
        <f t="shared" si="17"/>
        <v>subattribute</v>
      </c>
      <c r="W1114" t="str">
        <f>TRIM(INDEX(_xlfn.TEXTSPLIT(Table326[[#This Row],[attribute_name PT (rascunho)]],"|"), 1,1))</f>
        <v>Vibração - Mancal do Motor (LOA) (2)</v>
      </c>
      <c r="X1114" t="str">
        <f>IFERROR(TRIM(INDEX(_xlfn.TEXTSPLIT(Table326[[#This Row],[attribute_name]],"|"), 1,2)), "")</f>
        <v>HiHi</v>
      </c>
      <c r="Y1114" t="b" cm="1">
        <f t="array" ref="Y1114">IF(ISERROR(IF(Table326[[#This Row],[type]]="subattribute", VLOOKUP(Table326[[#This Row],[Template]]&amp;Table326[[#This Row],[parent_attribute]],_xlfn._xlws.FILTER(Table326[[#All],[concat]], Table326[[#All],[type]]="attribute"),1, FALSE), TRUE)), FALSE, TRUE)</f>
        <v>1</v>
      </c>
    </row>
    <row r="1115" spans="1:25" ht="14.4" hidden="1" customHeight="1">
      <c r="A1115" t="str">
        <f>Table326[[#This Row],[Template]]&amp;Table326[[#This Row],[parent_attribute]]</f>
        <v>Motor High VoltageVibração - Mancal do Motor (LOA) (2)</v>
      </c>
      <c r="B1115" t="s">
        <v>2904</v>
      </c>
      <c r="C1115" s="10" t="s">
        <v>3356</v>
      </c>
      <c r="D1115" t="s">
        <v>2906</v>
      </c>
      <c r="E1115" t="s">
        <v>3139</v>
      </c>
      <c r="F1115" s="33" t="s">
        <v>1903</v>
      </c>
      <c r="I1115" t="s">
        <v>1166</v>
      </c>
      <c r="J1115" t="s">
        <v>1162</v>
      </c>
      <c r="K1115" t="str">
        <f>VLOOKUP(Table326[[#This Row],[attribute_name EN2]],'Tradução Atributos'!$A$1:$B$67,2,0)</f>
        <v>Vibração - Mancal do Motor (LOA) (2)</v>
      </c>
      <c r="L1115" t="s">
        <v>2928</v>
      </c>
      <c r="M1115" t="s">
        <v>2934</v>
      </c>
      <c r="N1115" t="s">
        <v>861</v>
      </c>
      <c r="O1115" t="s">
        <v>3391</v>
      </c>
      <c r="P1115" t="str">
        <f>_xlfn.CONCAT(Table326[[#This Row],[Equipamento]],Table326[[#This Row],[attribute_name]])</f>
        <v>FRADE-CM-1350 (HP Motor Trem 1)Vibração - Mancal do Motor (LOA) (2)|Pre-alarm Hi</v>
      </c>
      <c r="Q1115" s="10">
        <v>246.6</v>
      </c>
      <c r="R1115" t="s">
        <v>840</v>
      </c>
      <c r="S1115">
        <v>1</v>
      </c>
      <c r="T1115" s="33" t="s">
        <v>736</v>
      </c>
      <c r="U1115" s="10"/>
      <c r="V1115" t="str">
        <f t="shared" si="17"/>
        <v>subattribute</v>
      </c>
      <c r="W1115" t="str">
        <f>TRIM(INDEX(_xlfn.TEXTSPLIT(Table326[[#This Row],[attribute_name PT (rascunho)]],"|"), 1,1))</f>
        <v>Vibração - Mancal do Motor (LOA) (2)</v>
      </c>
      <c r="X1115" t="str">
        <f>IFERROR(TRIM(INDEX(_xlfn.TEXTSPLIT(Table326[[#This Row],[attribute_name]],"|"), 1,2)), "")</f>
        <v>Pre-alarm Hi</v>
      </c>
      <c r="Y1115" t="b" cm="1">
        <f t="array" ref="Y1115">IF(ISERROR(IF(Table326[[#This Row],[type]]="subattribute", VLOOKUP(Table326[[#This Row],[Template]]&amp;Table326[[#This Row],[parent_attribute]],_xlfn._xlws.FILTER(Table326[[#All],[concat]], Table326[[#All],[type]]="attribute"),1, FALSE), TRUE)), FALSE, TRUE)</f>
        <v>1</v>
      </c>
    </row>
    <row r="1116" spans="1:25" ht="14.4" hidden="1" customHeight="1">
      <c r="A1116" t="str">
        <f>Table326[[#This Row],[Template]]&amp;Table326[[#This Row],[parent_attribute]]</f>
        <v>Motor High VoltageCorrente</v>
      </c>
      <c r="B1116" t="s">
        <v>2904</v>
      </c>
      <c r="C1116" s="10" t="s">
        <v>3356</v>
      </c>
      <c r="D1116" t="s">
        <v>2906</v>
      </c>
      <c r="E1116" t="s">
        <v>2907</v>
      </c>
      <c r="F1116" s="32" t="s">
        <v>2876</v>
      </c>
      <c r="I1116" t="s">
        <v>443</v>
      </c>
      <c r="J1116" t="s">
        <v>443</v>
      </c>
      <c r="K1116" t="str">
        <f>VLOOKUP(Table326[[#This Row],[attribute_name EN2]],'Tradução Atributos'!$A$1:$B$67,2,0)</f>
        <v>Corrente</v>
      </c>
      <c r="N1116" t="s">
        <v>444</v>
      </c>
      <c r="O1116" t="s">
        <v>444</v>
      </c>
      <c r="P1116" t="str">
        <f>_xlfn.CONCAT(Table326[[#This Row],[Equipamento]],Table326[[#This Row],[attribute_name]])</f>
        <v>FRADE-CM-2340 (LP/IP Motor Trem 2)Corrente</v>
      </c>
      <c r="Q1116" s="84" t="s">
        <v>3218</v>
      </c>
      <c r="R1116" s="193" t="s">
        <v>445</v>
      </c>
      <c r="S1116">
        <v>1</v>
      </c>
      <c r="T1116" s="33" t="s">
        <v>446</v>
      </c>
      <c r="U1116" s="10" t="s">
        <v>447</v>
      </c>
      <c r="V1116" t="str">
        <f t="shared" si="17"/>
        <v>attribute</v>
      </c>
      <c r="W1116" t="str">
        <f>TRIM(INDEX(_xlfn.TEXTSPLIT(Table326[[#This Row],[attribute_name PT (rascunho)]],"|"), 1,1))</f>
        <v>Corrente</v>
      </c>
      <c r="X1116" t="str">
        <f>IFERROR(TRIM(INDEX(_xlfn.TEXTSPLIT(Table326[[#This Row],[attribute_name]],"|"), 1,2)), "")</f>
        <v/>
      </c>
      <c r="Y1116" t="b" cm="1">
        <f t="array" ref="Y1116">IF(ISERROR(IF(Table326[[#This Row],[type]]="subattribute", VLOOKUP(Table326[[#This Row],[Template]]&amp;Table326[[#This Row],[parent_attribute]],_xlfn._xlws.FILTER(Table326[[#All],[concat]], Table326[[#All],[type]]="attribute"),1, FALSE), TRUE)), FALSE, TRUE)</f>
        <v>1</v>
      </c>
    </row>
    <row r="1117" spans="1:25" ht="14.4" hidden="1" customHeight="1">
      <c r="A1117" t="str">
        <f>Table326[[#This Row],[Template]]&amp;Table326[[#This Row],[parent_attribute]]</f>
        <v>Motor High VoltageTemperatura - Ar Frio do Estator (1)</v>
      </c>
      <c r="B1117" t="s">
        <v>2904</v>
      </c>
      <c r="C1117" s="10" t="s">
        <v>3356</v>
      </c>
      <c r="D1117" t="s">
        <v>2906</v>
      </c>
      <c r="E1117" t="s">
        <v>2907</v>
      </c>
      <c r="F1117" s="32" t="s">
        <v>2876</v>
      </c>
      <c r="I1117" t="s">
        <v>1010</v>
      </c>
      <c r="J1117" t="s">
        <v>1010</v>
      </c>
      <c r="K1117" t="str">
        <f>VLOOKUP(Table326[[#This Row],[attribute_name EN2]],'Tradução Atributos'!$A$1:$B$67,2,0)</f>
        <v>Temperatura - Ar Frio do Estator (1)</v>
      </c>
      <c r="N1117" t="s">
        <v>3357</v>
      </c>
      <c r="O1117" t="s">
        <v>3357</v>
      </c>
      <c r="P1117" t="str">
        <f>_xlfn.CONCAT(Table326[[#This Row],[Equipamento]],Table326[[#This Row],[attribute_name]])</f>
        <v>FRADE-CM-2340 (LP/IP Motor Trem 2)Temperatura - Ar Frio do Estator (1)</v>
      </c>
      <c r="Q1117" s="33" t="s">
        <v>3408</v>
      </c>
      <c r="R1117" s="10" t="s">
        <v>753</v>
      </c>
      <c r="S1117">
        <v>1</v>
      </c>
      <c r="T1117" s="33" t="s">
        <v>446</v>
      </c>
      <c r="U1117" s="10" t="s">
        <v>447</v>
      </c>
      <c r="V1117" t="str">
        <f t="shared" si="17"/>
        <v>attribute</v>
      </c>
      <c r="W1117" t="str">
        <f>TRIM(INDEX(_xlfn.TEXTSPLIT(Table326[[#This Row],[attribute_name PT (rascunho)]],"|"), 1,1))</f>
        <v>Temperatura - Ar Frio do Estator (1)</v>
      </c>
      <c r="X1117" t="str">
        <f>IFERROR(TRIM(INDEX(_xlfn.TEXTSPLIT(Table326[[#This Row],[attribute_name]],"|"), 1,2)), "")</f>
        <v/>
      </c>
      <c r="Y1117" t="b" cm="1">
        <f t="array" ref="Y1117">IF(ISERROR(IF(Table326[[#This Row],[type]]="subattribute", VLOOKUP(Table326[[#This Row],[Template]]&amp;Table326[[#This Row],[parent_attribute]],_xlfn._xlws.FILTER(Table326[[#All],[concat]], Table326[[#All],[type]]="attribute"),1, FALSE), TRUE)), FALSE, TRUE)</f>
        <v>1</v>
      </c>
    </row>
    <row r="1118" spans="1:25" ht="14.4" hidden="1" customHeight="1">
      <c r="A1118" t="str">
        <f>Table326[[#This Row],[Template]]&amp;Table326[[#This Row],[parent_attribute]]</f>
        <v>Motor High VoltageTemperatura - Ar Frio do Estator (1)</v>
      </c>
      <c r="B1118" t="s">
        <v>2904</v>
      </c>
      <c r="C1118" s="10" t="s">
        <v>3356</v>
      </c>
      <c r="D1118" t="s">
        <v>2906</v>
      </c>
      <c r="E1118" t="s">
        <v>2907</v>
      </c>
      <c r="F1118" s="32" t="s">
        <v>2876</v>
      </c>
      <c r="I1118" t="s">
        <v>1014</v>
      </c>
      <c r="J1118" t="s">
        <v>1010</v>
      </c>
      <c r="K1118" t="str">
        <f>VLOOKUP(Table326[[#This Row],[attribute_name EN2]],'Tradução Atributos'!$A$1:$B$67,2,0)</f>
        <v>Temperatura - Ar Frio do Estator (1)</v>
      </c>
      <c r="L1118" t="s">
        <v>2928</v>
      </c>
      <c r="M1118" t="s">
        <v>2929</v>
      </c>
      <c r="N1118" t="s">
        <v>777</v>
      </c>
      <c r="O1118" t="s">
        <v>777</v>
      </c>
      <c r="P1118" t="str">
        <f>_xlfn.CONCAT(Table326[[#This Row],[Equipamento]],Table326[[#This Row],[attribute_name]])</f>
        <v>FRADE-CM-2340 (LP/IP Motor Trem 2)Temperatura - Ar Frio do Estator (1)|Hi</v>
      </c>
      <c r="Q1118" s="33">
        <v>55</v>
      </c>
      <c r="R1118" s="83" t="s">
        <v>753</v>
      </c>
      <c r="S1118">
        <v>1</v>
      </c>
      <c r="T1118" s="52" t="s">
        <v>736</v>
      </c>
      <c r="U1118" s="83"/>
      <c r="V1118" t="str">
        <f t="shared" si="17"/>
        <v>subattribute</v>
      </c>
      <c r="W1118" t="str">
        <f>TRIM(INDEX(_xlfn.TEXTSPLIT(Table326[[#This Row],[attribute_name PT (rascunho)]],"|"), 1,1))</f>
        <v>Temperatura - Ar Frio do Estator (1)</v>
      </c>
      <c r="X1118" t="str">
        <f>IFERROR(TRIM(INDEX(_xlfn.TEXTSPLIT(Table326[[#This Row],[attribute_name]],"|"), 1,2)), "")</f>
        <v>Hi</v>
      </c>
      <c r="Y1118" t="b" cm="1">
        <f t="array" ref="Y1118">IF(ISERROR(IF(Table326[[#This Row],[type]]="subattribute", VLOOKUP(Table326[[#This Row],[Template]]&amp;Table326[[#This Row],[parent_attribute]],_xlfn._xlws.FILTER(Table326[[#All],[concat]], Table326[[#All],[type]]="attribute"),1, FALSE), TRUE)), FALSE, TRUE)</f>
        <v>1</v>
      </c>
    </row>
    <row r="1119" spans="1:25" ht="14.4" hidden="1" customHeight="1">
      <c r="A1119" t="str">
        <f>Table326[[#This Row],[Template]]&amp;Table326[[#This Row],[parent_attribute]]</f>
        <v>Motor High VoltageTemperatura - Ar Frio do Estator (1)</v>
      </c>
      <c r="B1119" t="s">
        <v>2904</v>
      </c>
      <c r="C1119" s="10" t="s">
        <v>3356</v>
      </c>
      <c r="D1119" t="s">
        <v>2906</v>
      </c>
      <c r="E1119" t="s">
        <v>2907</v>
      </c>
      <c r="F1119" s="32" t="s">
        <v>2876</v>
      </c>
      <c r="I1119" t="s">
        <v>1016</v>
      </c>
      <c r="J1119" t="s">
        <v>1010</v>
      </c>
      <c r="K1119" t="str">
        <f>VLOOKUP(Table326[[#This Row],[attribute_name EN2]],'Tradução Atributos'!$A$1:$B$67,2,0)</f>
        <v>Temperatura - Ar Frio do Estator (1)</v>
      </c>
      <c r="L1119" t="s">
        <v>2928</v>
      </c>
      <c r="M1119" t="s">
        <v>2930</v>
      </c>
      <c r="N1119" t="s">
        <v>779</v>
      </c>
      <c r="O1119" t="s">
        <v>779</v>
      </c>
      <c r="P1119" t="str">
        <f>_xlfn.CONCAT(Table326[[#This Row],[Equipamento]],Table326[[#This Row],[attribute_name]])</f>
        <v>FRADE-CM-2340 (LP/IP Motor Trem 2)Temperatura - Ar Frio do Estator (1)|HiHi</v>
      </c>
      <c r="Q1119" s="33">
        <v>60</v>
      </c>
      <c r="R1119" s="10" t="s">
        <v>753</v>
      </c>
      <c r="S1119">
        <v>1</v>
      </c>
      <c r="T1119" s="33" t="s">
        <v>736</v>
      </c>
      <c r="U1119" s="10"/>
      <c r="V1119" t="str">
        <f t="shared" si="17"/>
        <v>subattribute</v>
      </c>
      <c r="W1119" t="str">
        <f>TRIM(INDEX(_xlfn.TEXTSPLIT(Table326[[#This Row],[attribute_name PT (rascunho)]],"|"), 1,1))</f>
        <v>Temperatura - Ar Frio do Estator (1)</v>
      </c>
      <c r="X1119" t="str">
        <f>IFERROR(TRIM(INDEX(_xlfn.TEXTSPLIT(Table326[[#This Row],[attribute_name]],"|"), 1,2)), "")</f>
        <v>HiHi</v>
      </c>
      <c r="Y1119" t="b" cm="1">
        <f t="array" ref="Y1119">IF(ISERROR(IF(Table326[[#This Row],[type]]="subattribute", VLOOKUP(Table326[[#This Row],[Template]]&amp;Table326[[#This Row],[parent_attribute]],_xlfn._xlws.FILTER(Table326[[#All],[concat]], Table326[[#All],[type]]="attribute"),1, FALSE), TRUE)), FALSE, TRUE)</f>
        <v>1</v>
      </c>
    </row>
    <row r="1120" spans="1:25" ht="14.4" hidden="1" customHeight="1">
      <c r="A1120" t="str">
        <f>Table326[[#This Row],[Template]]&amp;Table326[[#This Row],[parent_attribute]]</f>
        <v>Motor High VoltageTemperatura - Ar Frio do Estator (1)</v>
      </c>
      <c r="B1120" t="s">
        <v>2904</v>
      </c>
      <c r="C1120" s="10" t="s">
        <v>3356</v>
      </c>
      <c r="D1120" t="s">
        <v>2906</v>
      </c>
      <c r="E1120" t="s">
        <v>2907</v>
      </c>
      <c r="F1120" s="32" t="s">
        <v>2876</v>
      </c>
      <c r="I1120" t="s">
        <v>1018</v>
      </c>
      <c r="J1120" t="s">
        <v>1010</v>
      </c>
      <c r="K1120" t="str">
        <f>VLOOKUP(Table326[[#This Row],[attribute_name EN2]],'Tradução Atributos'!$A$1:$B$67,2,0)</f>
        <v>Temperatura - Ar Frio do Estator (1)</v>
      </c>
      <c r="L1120" t="s">
        <v>2928</v>
      </c>
      <c r="M1120" t="s">
        <v>2934</v>
      </c>
      <c r="N1120" t="s">
        <v>781</v>
      </c>
      <c r="O1120" t="s">
        <v>3359</v>
      </c>
      <c r="P1120" t="str">
        <f>_xlfn.CONCAT(Table326[[#This Row],[Equipamento]],Table326[[#This Row],[attribute_name]])</f>
        <v>FRADE-CM-2340 (LP/IP Motor Trem 2)Temperatura - Ar Frio do Estator (1)|Pre-alarm Hi</v>
      </c>
      <c r="Q1120" s="10">
        <v>50</v>
      </c>
      <c r="R1120" s="83" t="s">
        <v>753</v>
      </c>
      <c r="S1120">
        <v>1</v>
      </c>
      <c r="T1120" s="52" t="s">
        <v>736</v>
      </c>
      <c r="U1120" s="83"/>
      <c r="V1120" t="str">
        <f t="shared" si="17"/>
        <v>subattribute</v>
      </c>
      <c r="W1120" t="str">
        <f>TRIM(INDEX(_xlfn.TEXTSPLIT(Table326[[#This Row],[attribute_name PT (rascunho)]],"|"), 1,1))</f>
        <v>Temperatura - Ar Frio do Estator (1)</v>
      </c>
      <c r="X1120" t="str">
        <f>IFERROR(TRIM(INDEX(_xlfn.TEXTSPLIT(Table326[[#This Row],[attribute_name]],"|"), 1,2)), "")</f>
        <v>Pre-alarm Hi</v>
      </c>
      <c r="Y1120" t="b" cm="1">
        <f t="array" ref="Y1120">IF(ISERROR(IF(Table326[[#This Row],[type]]="subattribute", VLOOKUP(Table326[[#This Row],[Template]]&amp;Table326[[#This Row],[parent_attribute]],_xlfn._xlws.FILTER(Table326[[#All],[concat]], Table326[[#All],[type]]="attribute"),1, FALSE), TRUE)), FALSE, TRUE)</f>
        <v>1</v>
      </c>
    </row>
    <row r="1121" spans="1:25" ht="14.4" hidden="1" customHeight="1">
      <c r="A1121" t="str">
        <f>Table326[[#This Row],[Template]]&amp;Table326[[#This Row],[parent_attribute]]</f>
        <v>Motor High VoltageTemperatura - Ar Quente do Estator</v>
      </c>
      <c r="B1121" t="s">
        <v>2904</v>
      </c>
      <c r="C1121" s="10" t="s">
        <v>3356</v>
      </c>
      <c r="D1121" t="s">
        <v>2906</v>
      </c>
      <c r="E1121" t="s">
        <v>2907</v>
      </c>
      <c r="F1121" s="32" t="s">
        <v>2876</v>
      </c>
      <c r="I1121" t="s">
        <v>1028</v>
      </c>
      <c r="J1121" t="s">
        <v>1028</v>
      </c>
      <c r="K1121" t="str">
        <f>VLOOKUP(Table326[[#This Row],[attribute_name EN2]],'Tradução Atributos'!$A$1:$B$67,2,0)</f>
        <v>Temperatura - Ar Quente do Estator</v>
      </c>
      <c r="N1121" t="s">
        <v>3360</v>
      </c>
      <c r="O1121" t="s">
        <v>3360</v>
      </c>
      <c r="P1121" t="str">
        <f>_xlfn.CONCAT(Table326[[#This Row],[Equipamento]],Table326[[#This Row],[attribute_name]])</f>
        <v>FRADE-CM-2340 (LP/IP Motor Trem 2)Temperatura - Ar Quente do Estator</v>
      </c>
      <c r="Q1121" s="10" t="s">
        <v>3409</v>
      </c>
      <c r="R1121" s="10" t="s">
        <v>753</v>
      </c>
      <c r="S1121">
        <v>1</v>
      </c>
      <c r="T1121" s="33" t="s">
        <v>446</v>
      </c>
      <c r="U1121" s="10" t="s">
        <v>447</v>
      </c>
      <c r="V1121" t="str">
        <f t="shared" si="17"/>
        <v>attribute</v>
      </c>
      <c r="W1121" t="str">
        <f>TRIM(INDEX(_xlfn.TEXTSPLIT(Table326[[#This Row],[attribute_name PT (rascunho)]],"|"), 1,1))</f>
        <v>Temperatura - Ar Quente do Estator</v>
      </c>
      <c r="X1121" t="str">
        <f>IFERROR(TRIM(INDEX(_xlfn.TEXTSPLIT(Table326[[#This Row],[attribute_name]],"|"), 1,2)), "")</f>
        <v/>
      </c>
      <c r="Y1121" t="b" cm="1">
        <f t="array" ref="Y1121">IF(ISERROR(IF(Table326[[#This Row],[type]]="subattribute", VLOOKUP(Table326[[#This Row],[Template]]&amp;Table326[[#This Row],[parent_attribute]],_xlfn._xlws.FILTER(Table326[[#All],[concat]], Table326[[#All],[type]]="attribute"),1, FALSE), TRUE)), FALSE, TRUE)</f>
        <v>1</v>
      </c>
    </row>
    <row r="1122" spans="1:25" ht="14.4" hidden="1" customHeight="1">
      <c r="A1122" t="str">
        <f>Table326[[#This Row],[Template]]&amp;Table326[[#This Row],[parent_attribute]]</f>
        <v>Motor High VoltageTemperatura - Ar Quente do Estator</v>
      </c>
      <c r="B1122" t="s">
        <v>2904</v>
      </c>
      <c r="C1122" s="10" t="s">
        <v>3356</v>
      </c>
      <c r="D1122" t="s">
        <v>2906</v>
      </c>
      <c r="E1122" t="s">
        <v>2907</v>
      </c>
      <c r="F1122" s="32" t="s">
        <v>2876</v>
      </c>
      <c r="I1122" t="s">
        <v>1032</v>
      </c>
      <c r="J1122" t="s">
        <v>1028</v>
      </c>
      <c r="K1122" t="str">
        <f>VLOOKUP(Table326[[#This Row],[attribute_name EN2]],'Tradução Atributos'!$A$1:$B$67,2,0)</f>
        <v>Temperatura - Ar Quente do Estator</v>
      </c>
      <c r="L1122" t="s">
        <v>2928</v>
      </c>
      <c r="M1122" t="s">
        <v>2929</v>
      </c>
      <c r="N1122" t="s">
        <v>783</v>
      </c>
      <c r="O1122" t="s">
        <v>783</v>
      </c>
      <c r="P1122" t="str">
        <f>_xlfn.CONCAT(Table326[[#This Row],[Equipamento]],Table326[[#This Row],[attribute_name]])</f>
        <v>FRADE-CM-2340 (LP/IP Motor Trem 2)Temperatura - Ar Quente do Estator|Hi</v>
      </c>
      <c r="Q1122" s="10">
        <v>105</v>
      </c>
      <c r="R1122" s="83" t="s">
        <v>753</v>
      </c>
      <c r="S1122">
        <v>1</v>
      </c>
      <c r="T1122" s="52" t="s">
        <v>736</v>
      </c>
      <c r="U1122" s="83"/>
      <c r="V1122" t="str">
        <f t="shared" si="17"/>
        <v>subattribute</v>
      </c>
      <c r="W1122" t="str">
        <f>TRIM(INDEX(_xlfn.TEXTSPLIT(Table326[[#This Row],[attribute_name PT (rascunho)]],"|"), 1,1))</f>
        <v>Temperatura - Ar Quente do Estator</v>
      </c>
      <c r="X1122" t="str">
        <f>IFERROR(TRIM(INDEX(_xlfn.TEXTSPLIT(Table326[[#This Row],[attribute_name]],"|"), 1,2)), "")</f>
        <v>Hi</v>
      </c>
      <c r="Y1122" t="b" cm="1">
        <f t="array" ref="Y1122">IF(ISERROR(IF(Table326[[#This Row],[type]]="subattribute", VLOOKUP(Table326[[#This Row],[Template]]&amp;Table326[[#This Row],[parent_attribute]],_xlfn._xlws.FILTER(Table326[[#All],[concat]], Table326[[#All],[type]]="attribute"),1, FALSE), TRUE)), FALSE, TRUE)</f>
        <v>1</v>
      </c>
    </row>
    <row r="1123" spans="1:25" ht="14.4" hidden="1" customHeight="1">
      <c r="A1123" t="str">
        <f>Table326[[#This Row],[Template]]&amp;Table326[[#This Row],[parent_attribute]]</f>
        <v>Motor High VoltageTemperatura - Ar Quente do Estator</v>
      </c>
      <c r="B1123" t="s">
        <v>2904</v>
      </c>
      <c r="C1123" s="10" t="s">
        <v>3356</v>
      </c>
      <c r="D1123" t="s">
        <v>2906</v>
      </c>
      <c r="E1123" t="s">
        <v>2907</v>
      </c>
      <c r="F1123" s="32" t="s">
        <v>2876</v>
      </c>
      <c r="I1123" t="s">
        <v>1034</v>
      </c>
      <c r="J1123" t="s">
        <v>1028</v>
      </c>
      <c r="K1123" t="str">
        <f>VLOOKUP(Table326[[#This Row],[attribute_name EN2]],'Tradução Atributos'!$A$1:$B$67,2,0)</f>
        <v>Temperatura - Ar Quente do Estator</v>
      </c>
      <c r="L1123" t="s">
        <v>2928</v>
      </c>
      <c r="M1123" t="s">
        <v>2930</v>
      </c>
      <c r="N1123" t="s">
        <v>785</v>
      </c>
      <c r="O1123" t="s">
        <v>785</v>
      </c>
      <c r="P1123" t="str">
        <f>_xlfn.CONCAT(Table326[[#This Row],[Equipamento]],Table326[[#This Row],[attribute_name]])</f>
        <v>FRADE-CM-2340 (LP/IP Motor Trem 2)Temperatura - Ar Quente do Estator|HiHi</v>
      </c>
      <c r="Q1123" s="10">
        <v>110</v>
      </c>
      <c r="R1123" s="10" t="s">
        <v>753</v>
      </c>
      <c r="S1123">
        <v>1</v>
      </c>
      <c r="T1123" s="33" t="s">
        <v>736</v>
      </c>
      <c r="U1123" s="10"/>
      <c r="V1123" t="str">
        <f t="shared" si="17"/>
        <v>subattribute</v>
      </c>
      <c r="W1123" t="str">
        <f>TRIM(INDEX(_xlfn.TEXTSPLIT(Table326[[#This Row],[attribute_name PT (rascunho)]],"|"), 1,1))</f>
        <v>Temperatura - Ar Quente do Estator</v>
      </c>
      <c r="X1123" t="str">
        <f>IFERROR(TRIM(INDEX(_xlfn.TEXTSPLIT(Table326[[#This Row],[attribute_name]],"|"), 1,2)), "")</f>
        <v>HiHi</v>
      </c>
      <c r="Y1123" t="b" cm="1">
        <f t="array" ref="Y1123">IF(ISERROR(IF(Table326[[#This Row],[type]]="subattribute", VLOOKUP(Table326[[#This Row],[Template]]&amp;Table326[[#This Row],[parent_attribute]],_xlfn._xlws.FILTER(Table326[[#All],[concat]], Table326[[#All],[type]]="attribute"),1, FALSE), TRUE)), FALSE, TRUE)</f>
        <v>1</v>
      </c>
    </row>
    <row r="1124" spans="1:25" ht="14.4" hidden="1" customHeight="1">
      <c r="A1124" t="str">
        <f>Table326[[#This Row],[Template]]&amp;Table326[[#This Row],[parent_attribute]]</f>
        <v>Motor High VoltageTemperatura - Ar Quente do Estator</v>
      </c>
      <c r="B1124" t="s">
        <v>2904</v>
      </c>
      <c r="C1124" s="10" t="s">
        <v>3356</v>
      </c>
      <c r="D1124" t="s">
        <v>2906</v>
      </c>
      <c r="E1124" t="s">
        <v>2907</v>
      </c>
      <c r="F1124" s="32" t="s">
        <v>2876</v>
      </c>
      <c r="I1124" t="s">
        <v>1036</v>
      </c>
      <c r="J1124" t="s">
        <v>1028</v>
      </c>
      <c r="K1124" t="str">
        <f>VLOOKUP(Table326[[#This Row],[attribute_name EN2]],'Tradução Atributos'!$A$1:$B$67,2,0)</f>
        <v>Temperatura - Ar Quente do Estator</v>
      </c>
      <c r="L1124" t="s">
        <v>2928</v>
      </c>
      <c r="M1124" t="s">
        <v>2934</v>
      </c>
      <c r="N1124" t="s">
        <v>787</v>
      </c>
      <c r="O1124" t="s">
        <v>3362</v>
      </c>
      <c r="P1124" t="str">
        <f>_xlfn.CONCAT(Table326[[#This Row],[Equipamento]],Table326[[#This Row],[attribute_name]])</f>
        <v>FRADE-CM-2340 (LP/IP Motor Trem 2)Temperatura - Ar Quente do Estator|Pre-alarm Hi</v>
      </c>
      <c r="Q1124" s="10">
        <v>95</v>
      </c>
      <c r="R1124" s="83" t="s">
        <v>753</v>
      </c>
      <c r="S1124">
        <v>1</v>
      </c>
      <c r="T1124" s="52" t="s">
        <v>736</v>
      </c>
      <c r="U1124" s="83"/>
      <c r="V1124" t="str">
        <f t="shared" si="17"/>
        <v>subattribute</v>
      </c>
      <c r="W1124" t="str">
        <f>TRIM(INDEX(_xlfn.TEXTSPLIT(Table326[[#This Row],[attribute_name PT (rascunho)]],"|"), 1,1))</f>
        <v>Temperatura - Ar Quente do Estator</v>
      </c>
      <c r="X1124" t="str">
        <f>IFERROR(TRIM(INDEX(_xlfn.TEXTSPLIT(Table326[[#This Row],[attribute_name]],"|"), 1,2)), "")</f>
        <v>Pre-alarm Hi</v>
      </c>
      <c r="Y1124" t="b" cm="1">
        <f t="array" ref="Y1124">IF(ISERROR(IF(Table326[[#This Row],[type]]="subattribute", VLOOKUP(Table326[[#This Row],[Template]]&amp;Table326[[#This Row],[parent_attribute]],_xlfn._xlws.FILTER(Table326[[#All],[concat]], Table326[[#All],[type]]="attribute"),1, FALSE), TRUE)), FALSE, TRUE)</f>
        <v>1</v>
      </c>
    </row>
    <row r="1125" spans="1:25" ht="14.4" hidden="1" customHeight="1">
      <c r="A1125" t="str">
        <f>Table326[[#This Row],[Template]]&amp;Table326[[#This Row],[parent_attribute]]</f>
        <v>Motor High VoltageTemperatura - Estator Fase U</v>
      </c>
      <c r="B1125" t="s">
        <v>2904</v>
      </c>
      <c r="C1125" s="10" t="s">
        <v>3356</v>
      </c>
      <c r="D1125" t="s">
        <v>2906</v>
      </c>
      <c r="E1125" t="s">
        <v>2907</v>
      </c>
      <c r="F1125" s="32" t="s">
        <v>2876</v>
      </c>
      <c r="I1125" t="s">
        <v>1046</v>
      </c>
      <c r="J1125" t="s">
        <v>1046</v>
      </c>
      <c r="K1125" t="str">
        <f>VLOOKUP(Table326[[#This Row],[attribute_name EN2]],'Tradução Atributos'!$A$1:$B$67,2,0)</f>
        <v>Temperatura - Estator Fase U</v>
      </c>
      <c r="N1125" t="s">
        <v>3363</v>
      </c>
      <c r="O1125" t="s">
        <v>3363</v>
      </c>
      <c r="P1125" t="str">
        <f>_xlfn.CONCAT(Table326[[#This Row],[Equipamento]],Table326[[#This Row],[attribute_name]])</f>
        <v>FRADE-CM-2340 (LP/IP Motor Trem 2)Temperatura - Estator Fase U</v>
      </c>
      <c r="Q1125" s="10" t="s">
        <v>3410</v>
      </c>
      <c r="R1125" s="10" t="s">
        <v>753</v>
      </c>
      <c r="S1125">
        <v>1</v>
      </c>
      <c r="T1125" s="33" t="s">
        <v>446</v>
      </c>
      <c r="U1125" s="10" t="s">
        <v>447</v>
      </c>
      <c r="V1125" t="str">
        <f t="shared" si="17"/>
        <v>attribute</v>
      </c>
      <c r="W1125" t="str">
        <f>TRIM(INDEX(_xlfn.TEXTSPLIT(Table326[[#This Row],[attribute_name PT (rascunho)]],"|"), 1,1))</f>
        <v>Temperatura - Estator Fase U</v>
      </c>
      <c r="X1125" t="str">
        <f>IFERROR(TRIM(INDEX(_xlfn.TEXTSPLIT(Table326[[#This Row],[attribute_name]],"|"), 1,2)), "")</f>
        <v/>
      </c>
      <c r="Y1125" t="b" cm="1">
        <f t="array" ref="Y1125">IF(ISERROR(IF(Table326[[#This Row],[type]]="subattribute", VLOOKUP(Table326[[#This Row],[Template]]&amp;Table326[[#This Row],[parent_attribute]],_xlfn._xlws.FILTER(Table326[[#All],[concat]], Table326[[#All],[type]]="attribute"),1, FALSE), TRUE)), FALSE, TRUE)</f>
        <v>1</v>
      </c>
    </row>
    <row r="1126" spans="1:25" ht="14.4" hidden="1" customHeight="1">
      <c r="A1126" t="str">
        <f>Table326[[#This Row],[Template]]&amp;Table326[[#This Row],[parent_attribute]]</f>
        <v>Motor High VoltageTemperatura - Estator Fase U (2)</v>
      </c>
      <c r="B1126" t="s">
        <v>2904</v>
      </c>
      <c r="C1126" s="10" t="s">
        <v>3356</v>
      </c>
      <c r="D1126" t="s">
        <v>2906</v>
      </c>
      <c r="E1126" t="s">
        <v>2907</v>
      </c>
      <c r="F1126" s="32" t="s">
        <v>2876</v>
      </c>
      <c r="I1126" t="s">
        <v>339</v>
      </c>
      <c r="J1126" t="s">
        <v>339</v>
      </c>
      <c r="K1126" t="str">
        <f>VLOOKUP(Table326[[#This Row],[attribute_name EN2]],'Tradução Atributos'!$A$1:$B$67,2,0)</f>
        <v>Temperatura - Estator Fase U (2)</v>
      </c>
      <c r="N1126" t="s">
        <v>3364</v>
      </c>
      <c r="O1126" t="s">
        <v>3364</v>
      </c>
      <c r="P1126" t="str">
        <f>_xlfn.CONCAT(Table326[[#This Row],[Equipamento]],Table326[[#This Row],[attribute_name]])</f>
        <v>FRADE-CM-2340 (LP/IP Motor Trem 2)Temperatura - Estator Fase U (2)</v>
      </c>
      <c r="Q1126" s="10" t="s">
        <v>3411</v>
      </c>
      <c r="R1126" s="83" t="s">
        <v>753</v>
      </c>
      <c r="S1126">
        <v>1</v>
      </c>
      <c r="T1126" s="52" t="s">
        <v>446</v>
      </c>
      <c r="U1126" s="10" t="s">
        <v>447</v>
      </c>
      <c r="V1126" t="str">
        <f t="shared" si="17"/>
        <v>attribute</v>
      </c>
      <c r="W1126" t="str">
        <f>TRIM(INDEX(_xlfn.TEXTSPLIT(Table326[[#This Row],[attribute_name PT (rascunho)]],"|"), 1,1))</f>
        <v>Temperatura - Estator Fase U (2)</v>
      </c>
      <c r="X1126" t="str">
        <f>IFERROR(TRIM(INDEX(_xlfn.TEXTSPLIT(Table326[[#This Row],[attribute_name]],"|"), 1,2)), "")</f>
        <v/>
      </c>
      <c r="Y1126" t="b" cm="1">
        <f t="array" ref="Y1126">IF(ISERROR(IF(Table326[[#This Row],[type]]="subattribute", VLOOKUP(Table326[[#This Row],[Template]]&amp;Table326[[#This Row],[parent_attribute]],_xlfn._xlws.FILTER(Table326[[#All],[concat]], Table326[[#All],[type]]="attribute"),1, FALSE), TRUE)), FALSE, TRUE)</f>
        <v>1</v>
      </c>
    </row>
    <row r="1127" spans="1:25" ht="14.4" hidden="1" customHeight="1">
      <c r="A1127" t="str">
        <f>Table326[[#This Row],[Template]]&amp;Table326[[#This Row],[parent_attribute]]</f>
        <v>Motor High VoltageTemperatura - Estator Fase U (2)</v>
      </c>
      <c r="B1127" t="s">
        <v>2904</v>
      </c>
      <c r="C1127" s="10" t="s">
        <v>3356</v>
      </c>
      <c r="D1127" t="s">
        <v>2906</v>
      </c>
      <c r="E1127" t="s">
        <v>2907</v>
      </c>
      <c r="F1127" s="32" t="s">
        <v>2876</v>
      </c>
      <c r="I1127" t="s">
        <v>1059</v>
      </c>
      <c r="J1127" t="s">
        <v>339</v>
      </c>
      <c r="K1127" t="str">
        <f>VLOOKUP(Table326[[#This Row],[attribute_name EN2]],'Tradução Atributos'!$A$1:$B$67,2,0)</f>
        <v>Temperatura - Estator Fase U (2)</v>
      </c>
      <c r="L1127" t="s">
        <v>2928</v>
      </c>
      <c r="M1127" t="s">
        <v>2929</v>
      </c>
      <c r="N1127" t="s">
        <v>799</v>
      </c>
      <c r="O1127" t="s">
        <v>799</v>
      </c>
      <c r="P1127" t="str">
        <f>_xlfn.CONCAT(Table326[[#This Row],[Equipamento]],Table326[[#This Row],[attribute_name]])</f>
        <v>FRADE-CM-2340 (LP/IP Motor Trem 2)Temperatura - Estator Fase U (2)|Hi</v>
      </c>
      <c r="Q1127" s="10">
        <v>140</v>
      </c>
      <c r="R1127" s="10" t="s">
        <v>753</v>
      </c>
      <c r="S1127">
        <v>1</v>
      </c>
      <c r="T1127" s="33" t="s">
        <v>736</v>
      </c>
      <c r="U1127" s="10"/>
      <c r="V1127" t="str">
        <f t="shared" si="17"/>
        <v>subattribute</v>
      </c>
      <c r="W1127" t="str">
        <f>TRIM(INDEX(_xlfn.TEXTSPLIT(Table326[[#This Row],[attribute_name PT (rascunho)]],"|"), 1,1))</f>
        <v>Temperatura - Estator Fase U (2)</v>
      </c>
      <c r="X1127" t="str">
        <f>IFERROR(TRIM(INDEX(_xlfn.TEXTSPLIT(Table326[[#This Row],[attribute_name]],"|"), 1,2)), "")</f>
        <v>Hi</v>
      </c>
      <c r="Y1127" t="b" cm="1">
        <f t="array" ref="Y1127">IF(ISERROR(IF(Table326[[#This Row],[type]]="subattribute", VLOOKUP(Table326[[#This Row],[Template]]&amp;Table326[[#This Row],[parent_attribute]],_xlfn._xlws.FILTER(Table326[[#All],[concat]], Table326[[#All],[type]]="attribute"),1, FALSE), TRUE)), FALSE, TRUE)</f>
        <v>1</v>
      </c>
    </row>
    <row r="1128" spans="1:25" ht="14.4" hidden="1" customHeight="1">
      <c r="A1128" t="str">
        <f>Table326[[#This Row],[Template]]&amp;Table326[[#This Row],[parent_attribute]]</f>
        <v>Motor High VoltageTemperatura - Estator Fase U (2)</v>
      </c>
      <c r="B1128" t="s">
        <v>2904</v>
      </c>
      <c r="C1128" s="10" t="s">
        <v>3356</v>
      </c>
      <c r="D1128" t="s">
        <v>2906</v>
      </c>
      <c r="E1128" t="s">
        <v>2907</v>
      </c>
      <c r="F1128" s="32" t="s">
        <v>2876</v>
      </c>
      <c r="I1128" t="s">
        <v>1061</v>
      </c>
      <c r="J1128" t="s">
        <v>339</v>
      </c>
      <c r="K1128" t="str">
        <f>VLOOKUP(Table326[[#This Row],[attribute_name EN2]],'Tradução Atributos'!$A$1:$B$67,2,0)</f>
        <v>Temperatura - Estator Fase U (2)</v>
      </c>
      <c r="L1128" t="s">
        <v>2928</v>
      </c>
      <c r="M1128" t="s">
        <v>2930</v>
      </c>
      <c r="N1128" t="s">
        <v>801</v>
      </c>
      <c r="O1128" t="s">
        <v>801</v>
      </c>
      <c r="P1128" t="str">
        <f>_xlfn.CONCAT(Table326[[#This Row],[Equipamento]],Table326[[#This Row],[attribute_name]])</f>
        <v>FRADE-CM-2340 (LP/IP Motor Trem 2)Temperatura - Estator Fase U (2)|HiHi</v>
      </c>
      <c r="Q1128" s="10">
        <v>150</v>
      </c>
      <c r="R1128" s="83" t="s">
        <v>753</v>
      </c>
      <c r="S1128">
        <v>1</v>
      </c>
      <c r="T1128" s="52" t="s">
        <v>736</v>
      </c>
      <c r="U1128" s="83"/>
      <c r="V1128" t="str">
        <f t="shared" si="17"/>
        <v>subattribute</v>
      </c>
      <c r="W1128" t="str">
        <f>TRIM(INDEX(_xlfn.TEXTSPLIT(Table326[[#This Row],[attribute_name PT (rascunho)]],"|"), 1,1))</f>
        <v>Temperatura - Estator Fase U (2)</v>
      </c>
      <c r="X1128" t="str">
        <f>IFERROR(TRIM(INDEX(_xlfn.TEXTSPLIT(Table326[[#This Row],[attribute_name]],"|"), 1,2)), "")</f>
        <v>HiHi</v>
      </c>
      <c r="Y1128" t="b" cm="1">
        <f t="array" ref="Y1128">IF(ISERROR(IF(Table326[[#This Row],[type]]="subattribute", VLOOKUP(Table326[[#This Row],[Template]]&amp;Table326[[#This Row],[parent_attribute]],_xlfn._xlws.FILTER(Table326[[#All],[concat]], Table326[[#All],[type]]="attribute"),1, FALSE), TRUE)), FALSE, TRUE)</f>
        <v>1</v>
      </c>
    </row>
    <row r="1129" spans="1:25" ht="14.4" hidden="1" customHeight="1">
      <c r="A1129" t="str">
        <f>Table326[[#This Row],[Template]]&amp;Table326[[#This Row],[parent_attribute]]</f>
        <v>Motor High VoltageTemperatura - Estator Fase U (2)</v>
      </c>
      <c r="B1129" t="s">
        <v>2904</v>
      </c>
      <c r="C1129" s="10" t="s">
        <v>3356</v>
      </c>
      <c r="D1129" t="s">
        <v>2906</v>
      </c>
      <c r="E1129" t="s">
        <v>2907</v>
      </c>
      <c r="F1129" s="32" t="s">
        <v>2876</v>
      </c>
      <c r="I1129" t="s">
        <v>1065</v>
      </c>
      <c r="J1129" t="s">
        <v>339</v>
      </c>
      <c r="K1129" t="str">
        <f>VLOOKUP(Table326[[#This Row],[attribute_name EN2]],'Tradução Atributos'!$A$1:$B$67,2,0)</f>
        <v>Temperatura - Estator Fase U (2)</v>
      </c>
      <c r="L1129" t="s">
        <v>2928</v>
      </c>
      <c r="M1129" t="s">
        <v>2934</v>
      </c>
      <c r="N1129" t="s">
        <v>805</v>
      </c>
      <c r="O1129" t="s">
        <v>3365</v>
      </c>
      <c r="P1129" t="str">
        <f>_xlfn.CONCAT(Table326[[#This Row],[Equipamento]],Table326[[#This Row],[attribute_name]])</f>
        <v>FRADE-CM-2340 (LP/IP Motor Trem 2)Temperatura - Estator Fase U (2)|Pre-alarm Hi</v>
      </c>
      <c r="Q1129" s="10">
        <v>126</v>
      </c>
      <c r="R1129" s="83" t="s">
        <v>753</v>
      </c>
      <c r="S1129">
        <v>1</v>
      </c>
      <c r="T1129" s="52" t="s">
        <v>736</v>
      </c>
      <c r="U1129" s="83"/>
      <c r="V1129" t="str">
        <f t="shared" si="17"/>
        <v>subattribute</v>
      </c>
      <c r="W1129" t="str">
        <f>TRIM(INDEX(_xlfn.TEXTSPLIT(Table326[[#This Row],[attribute_name PT (rascunho)]],"|"), 1,1))</f>
        <v>Temperatura - Estator Fase U (2)</v>
      </c>
      <c r="X1129" t="str">
        <f>IFERROR(TRIM(INDEX(_xlfn.TEXTSPLIT(Table326[[#This Row],[attribute_name]],"|"), 1,2)), "")</f>
        <v>Pre-alarm Hi</v>
      </c>
      <c r="Y1129" t="b" cm="1">
        <f t="array" ref="Y1129">IF(ISERROR(IF(Table326[[#This Row],[type]]="subattribute", VLOOKUP(Table326[[#This Row],[Template]]&amp;Table326[[#This Row],[parent_attribute]],_xlfn._xlws.FILTER(Table326[[#All],[concat]], Table326[[#All],[type]]="attribute"),1, FALSE), TRUE)), FALSE, TRUE)</f>
        <v>1</v>
      </c>
    </row>
    <row r="1130" spans="1:25" ht="14.4" hidden="1" customHeight="1">
      <c r="A1130" t="str">
        <f>Table326[[#This Row],[Template]]&amp;Table326[[#This Row],[parent_attribute]]</f>
        <v>Motor High VoltageTemperatura - Estator Fase U</v>
      </c>
      <c r="B1130" t="s">
        <v>2904</v>
      </c>
      <c r="C1130" s="10" t="s">
        <v>3356</v>
      </c>
      <c r="D1130" t="s">
        <v>2906</v>
      </c>
      <c r="E1130" t="s">
        <v>2907</v>
      </c>
      <c r="F1130" s="32" t="s">
        <v>2876</v>
      </c>
      <c r="I1130" t="s">
        <v>1049</v>
      </c>
      <c r="J1130" t="s">
        <v>1046</v>
      </c>
      <c r="K1130" t="str">
        <f>VLOOKUP(Table326[[#This Row],[attribute_name EN2]],'Tradução Atributos'!$A$1:$B$67,2,0)</f>
        <v>Temperatura - Estator Fase U</v>
      </c>
      <c r="L1130" t="s">
        <v>2928</v>
      </c>
      <c r="M1130" t="s">
        <v>2929</v>
      </c>
      <c r="N1130" t="s">
        <v>791</v>
      </c>
      <c r="O1130" t="s">
        <v>791</v>
      </c>
      <c r="P1130" t="str">
        <f>_xlfn.CONCAT(Table326[[#This Row],[Equipamento]],Table326[[#This Row],[attribute_name]])</f>
        <v>FRADE-CM-2340 (LP/IP Motor Trem 2)Temperatura - Estator Fase U|Hi</v>
      </c>
      <c r="Q1130" s="10">
        <v>140</v>
      </c>
      <c r="R1130" s="83" t="s">
        <v>753</v>
      </c>
      <c r="S1130">
        <v>1</v>
      </c>
      <c r="T1130" s="52" t="s">
        <v>736</v>
      </c>
      <c r="U1130" s="83"/>
      <c r="V1130" t="str">
        <f t="shared" si="17"/>
        <v>subattribute</v>
      </c>
      <c r="W1130" t="str">
        <f>TRIM(INDEX(_xlfn.TEXTSPLIT(Table326[[#This Row],[attribute_name PT (rascunho)]],"|"), 1,1))</f>
        <v>Temperatura - Estator Fase U</v>
      </c>
      <c r="X1130" t="str">
        <f>IFERROR(TRIM(INDEX(_xlfn.TEXTSPLIT(Table326[[#This Row],[attribute_name]],"|"), 1,2)), "")</f>
        <v>Hi</v>
      </c>
      <c r="Y1130" t="b" cm="1">
        <f t="array" ref="Y1130">IF(ISERROR(IF(Table326[[#This Row],[type]]="subattribute", VLOOKUP(Table326[[#This Row],[Template]]&amp;Table326[[#This Row],[parent_attribute]],_xlfn._xlws.FILTER(Table326[[#All],[concat]], Table326[[#All],[type]]="attribute"),1, FALSE), TRUE)), FALSE, TRUE)</f>
        <v>1</v>
      </c>
    </row>
    <row r="1131" spans="1:25" ht="14.4" hidden="1" customHeight="1">
      <c r="A1131" t="str">
        <f>Table326[[#This Row],[Template]]&amp;Table326[[#This Row],[parent_attribute]]</f>
        <v>Motor High VoltageTemperatura - Estator Fase U</v>
      </c>
      <c r="B1131" t="s">
        <v>2904</v>
      </c>
      <c r="C1131" s="10" t="s">
        <v>3356</v>
      </c>
      <c r="D1131" t="s">
        <v>2906</v>
      </c>
      <c r="E1131" t="s">
        <v>2907</v>
      </c>
      <c r="F1131" s="32" t="s">
        <v>2876</v>
      </c>
      <c r="I1131" t="s">
        <v>1051</v>
      </c>
      <c r="J1131" t="s">
        <v>1046</v>
      </c>
      <c r="K1131" t="str">
        <f>VLOOKUP(Table326[[#This Row],[attribute_name EN2]],'Tradução Atributos'!$A$1:$B$67,2,0)</f>
        <v>Temperatura - Estator Fase U</v>
      </c>
      <c r="L1131" t="s">
        <v>2928</v>
      </c>
      <c r="M1131" t="s">
        <v>2930</v>
      </c>
      <c r="N1131" t="s">
        <v>793</v>
      </c>
      <c r="O1131" t="s">
        <v>793</v>
      </c>
      <c r="P1131" t="str">
        <f>_xlfn.CONCAT(Table326[[#This Row],[Equipamento]],Table326[[#This Row],[attribute_name]])</f>
        <v>FRADE-CM-2340 (LP/IP Motor Trem 2)Temperatura - Estator Fase U|HiHi</v>
      </c>
      <c r="Q1131" s="10">
        <v>150</v>
      </c>
      <c r="R1131" s="10" t="s">
        <v>753</v>
      </c>
      <c r="S1131">
        <v>1</v>
      </c>
      <c r="T1131" s="33" t="s">
        <v>736</v>
      </c>
      <c r="U1131" s="10"/>
      <c r="V1131" t="str">
        <f t="shared" si="17"/>
        <v>subattribute</v>
      </c>
      <c r="W1131" t="str">
        <f>TRIM(INDEX(_xlfn.TEXTSPLIT(Table326[[#This Row],[attribute_name PT (rascunho)]],"|"), 1,1))</f>
        <v>Temperatura - Estator Fase U</v>
      </c>
      <c r="X1131" t="str">
        <f>IFERROR(TRIM(INDEX(_xlfn.TEXTSPLIT(Table326[[#This Row],[attribute_name]],"|"), 1,2)), "")</f>
        <v>HiHi</v>
      </c>
      <c r="Y1131" t="b" cm="1">
        <f t="array" ref="Y1131">IF(ISERROR(IF(Table326[[#This Row],[type]]="subattribute", VLOOKUP(Table326[[#This Row],[Template]]&amp;Table326[[#This Row],[parent_attribute]],_xlfn._xlws.FILTER(Table326[[#All],[concat]], Table326[[#All],[type]]="attribute"),1, FALSE), TRUE)), FALSE, TRUE)</f>
        <v>1</v>
      </c>
    </row>
    <row r="1132" spans="1:25" ht="14.4" hidden="1" customHeight="1">
      <c r="A1132" t="str">
        <f>Table326[[#This Row],[Template]]&amp;Table326[[#This Row],[parent_attribute]]</f>
        <v>Motor High VoltageTemperatura - Estator Fase U</v>
      </c>
      <c r="B1132" t="s">
        <v>2904</v>
      </c>
      <c r="C1132" s="10" t="s">
        <v>3356</v>
      </c>
      <c r="D1132" t="s">
        <v>2906</v>
      </c>
      <c r="E1132" t="s">
        <v>2907</v>
      </c>
      <c r="F1132" s="32" t="s">
        <v>2876</v>
      </c>
      <c r="I1132" t="s">
        <v>1055</v>
      </c>
      <c r="J1132" t="s">
        <v>1046</v>
      </c>
      <c r="K1132" t="str">
        <f>VLOOKUP(Table326[[#This Row],[attribute_name EN2]],'Tradução Atributos'!$A$1:$B$67,2,0)</f>
        <v>Temperatura - Estator Fase U</v>
      </c>
      <c r="L1132" t="s">
        <v>2928</v>
      </c>
      <c r="M1132" t="s">
        <v>2934</v>
      </c>
      <c r="N1132" t="s">
        <v>797</v>
      </c>
      <c r="O1132" t="s">
        <v>3366</v>
      </c>
      <c r="P1132" t="str">
        <f>_xlfn.CONCAT(Table326[[#This Row],[Equipamento]],Table326[[#This Row],[attribute_name]])</f>
        <v>FRADE-CM-2340 (LP/IP Motor Trem 2)Temperatura - Estator Fase U|Pre-alarm Hi</v>
      </c>
      <c r="Q1132" s="10">
        <v>126</v>
      </c>
      <c r="R1132" s="10" t="s">
        <v>753</v>
      </c>
      <c r="S1132">
        <v>1</v>
      </c>
      <c r="T1132" s="33" t="s">
        <v>736</v>
      </c>
      <c r="U1132" s="10"/>
      <c r="V1132" t="str">
        <f t="shared" si="17"/>
        <v>subattribute</v>
      </c>
      <c r="W1132" t="str">
        <f>TRIM(INDEX(_xlfn.TEXTSPLIT(Table326[[#This Row],[attribute_name PT (rascunho)]],"|"), 1,1))</f>
        <v>Temperatura - Estator Fase U</v>
      </c>
      <c r="X1132" t="str">
        <f>IFERROR(TRIM(INDEX(_xlfn.TEXTSPLIT(Table326[[#This Row],[attribute_name]],"|"), 1,2)), "")</f>
        <v>Pre-alarm Hi</v>
      </c>
      <c r="Y1132" t="b" cm="1">
        <f t="array" ref="Y1132">IF(ISERROR(IF(Table326[[#This Row],[type]]="subattribute", VLOOKUP(Table326[[#This Row],[Template]]&amp;Table326[[#This Row],[parent_attribute]],_xlfn._xlws.FILTER(Table326[[#All],[concat]], Table326[[#All],[type]]="attribute"),1, FALSE), TRUE)), FALSE, TRUE)</f>
        <v>1</v>
      </c>
    </row>
    <row r="1133" spans="1:25" ht="14.4" hidden="1" customHeight="1">
      <c r="A1133" t="str">
        <f>Table326[[#This Row],[Template]]&amp;Table326[[#This Row],[parent_attribute]]</f>
        <v>Motor High VoltageTemperatura - Estator Fase V</v>
      </c>
      <c r="B1133" t="s">
        <v>2904</v>
      </c>
      <c r="C1133" s="10" t="s">
        <v>3356</v>
      </c>
      <c r="D1133" t="s">
        <v>2906</v>
      </c>
      <c r="E1133" t="s">
        <v>2907</v>
      </c>
      <c r="F1133" s="32" t="s">
        <v>2876</v>
      </c>
      <c r="I1133" t="s">
        <v>1067</v>
      </c>
      <c r="J1133" t="s">
        <v>1067</v>
      </c>
      <c r="K1133" t="str">
        <f>VLOOKUP(Table326[[#This Row],[attribute_name EN2]],'Tradução Atributos'!$A$1:$B$67,2,0)</f>
        <v>Temperatura - Estator Fase V</v>
      </c>
      <c r="N1133" t="s">
        <v>3367</v>
      </c>
      <c r="O1133" t="s">
        <v>3367</v>
      </c>
      <c r="P1133" t="str">
        <f>_xlfn.CONCAT(Table326[[#This Row],[Equipamento]],Table326[[#This Row],[attribute_name]])</f>
        <v>FRADE-CM-2340 (LP/IP Motor Trem 2)Temperatura - Estator Fase V</v>
      </c>
      <c r="Q1133" s="10" t="s">
        <v>3412</v>
      </c>
      <c r="R1133" s="10" t="s">
        <v>753</v>
      </c>
      <c r="S1133">
        <v>1</v>
      </c>
      <c r="T1133" s="33" t="s">
        <v>446</v>
      </c>
      <c r="U1133" s="10" t="s">
        <v>447</v>
      </c>
      <c r="V1133" t="str">
        <f t="shared" si="17"/>
        <v>attribute</v>
      </c>
      <c r="W1133" t="str">
        <f>TRIM(INDEX(_xlfn.TEXTSPLIT(Table326[[#This Row],[attribute_name PT (rascunho)]],"|"), 1,1))</f>
        <v>Temperatura - Estator Fase V</v>
      </c>
      <c r="X1133" t="str">
        <f>IFERROR(TRIM(INDEX(_xlfn.TEXTSPLIT(Table326[[#This Row],[attribute_name]],"|"), 1,2)), "")</f>
        <v/>
      </c>
      <c r="Y1133" t="b" cm="1">
        <f t="array" ref="Y1133">IF(ISERROR(IF(Table326[[#This Row],[type]]="subattribute", VLOOKUP(Table326[[#This Row],[Template]]&amp;Table326[[#This Row],[parent_attribute]],_xlfn._xlws.FILTER(Table326[[#All],[concat]], Table326[[#All],[type]]="attribute"),1, FALSE), TRUE)), FALSE, TRUE)</f>
        <v>1</v>
      </c>
    </row>
    <row r="1134" spans="1:25" ht="14.4" hidden="1" customHeight="1">
      <c r="A1134" t="str">
        <f>Table326[[#This Row],[Template]]&amp;Table326[[#This Row],[parent_attribute]]</f>
        <v>Motor High VoltageTemperatura - Estator Fase V (2)</v>
      </c>
      <c r="B1134" t="s">
        <v>2904</v>
      </c>
      <c r="C1134" s="10" t="s">
        <v>3356</v>
      </c>
      <c r="D1134" t="s">
        <v>2906</v>
      </c>
      <c r="E1134" t="s">
        <v>2907</v>
      </c>
      <c r="F1134" s="32" t="s">
        <v>2876</v>
      </c>
      <c r="I1134" t="s">
        <v>343</v>
      </c>
      <c r="J1134" t="s">
        <v>343</v>
      </c>
      <c r="K1134" t="str">
        <f>VLOOKUP(Table326[[#This Row],[attribute_name EN2]],'Tradução Atributos'!$A$1:$B$67,2,0)</f>
        <v>Temperatura - Estator Fase V (2)</v>
      </c>
      <c r="N1134" t="s">
        <v>3368</v>
      </c>
      <c r="O1134" t="s">
        <v>3368</v>
      </c>
      <c r="P1134" t="str">
        <f>_xlfn.CONCAT(Table326[[#This Row],[Equipamento]],Table326[[#This Row],[attribute_name]])</f>
        <v>FRADE-CM-2340 (LP/IP Motor Trem 2)Temperatura - Estator Fase V (2)</v>
      </c>
      <c r="Q1134" s="10" t="s">
        <v>3413</v>
      </c>
      <c r="R1134" s="83" t="s">
        <v>753</v>
      </c>
      <c r="S1134">
        <v>1</v>
      </c>
      <c r="T1134" s="52" t="s">
        <v>446</v>
      </c>
      <c r="U1134" s="10" t="s">
        <v>447</v>
      </c>
      <c r="V1134" t="str">
        <f t="shared" si="17"/>
        <v>attribute</v>
      </c>
      <c r="W1134" t="str">
        <f>TRIM(INDEX(_xlfn.TEXTSPLIT(Table326[[#This Row],[attribute_name PT (rascunho)]],"|"), 1,1))</f>
        <v>Temperatura - Estator Fase V (2)</v>
      </c>
      <c r="X1134" t="str">
        <f>IFERROR(TRIM(INDEX(_xlfn.TEXTSPLIT(Table326[[#This Row],[attribute_name]],"|"), 1,2)), "")</f>
        <v/>
      </c>
      <c r="Y1134" t="b" cm="1">
        <f t="array" ref="Y1134">IF(ISERROR(IF(Table326[[#This Row],[type]]="subattribute", VLOOKUP(Table326[[#This Row],[Template]]&amp;Table326[[#This Row],[parent_attribute]],_xlfn._xlws.FILTER(Table326[[#All],[concat]], Table326[[#All],[type]]="attribute"),1, FALSE), TRUE)), FALSE, TRUE)</f>
        <v>1</v>
      </c>
    </row>
    <row r="1135" spans="1:25" ht="14.4" hidden="1" customHeight="1">
      <c r="A1135" t="str">
        <f>Table326[[#This Row],[Template]]&amp;Table326[[#This Row],[parent_attribute]]</f>
        <v>Motor High VoltageTemperatura - Estator Fase V (2)</v>
      </c>
      <c r="B1135" t="s">
        <v>2904</v>
      </c>
      <c r="C1135" s="10" t="s">
        <v>3356</v>
      </c>
      <c r="D1135" t="s">
        <v>2906</v>
      </c>
      <c r="E1135" t="s">
        <v>2907</v>
      </c>
      <c r="F1135" s="32" t="s">
        <v>2876</v>
      </c>
      <c r="I1135" t="s">
        <v>1080</v>
      </c>
      <c r="J1135" t="s">
        <v>343</v>
      </c>
      <c r="K1135" t="str">
        <f>VLOOKUP(Table326[[#This Row],[attribute_name EN2]],'Tradução Atributos'!$A$1:$B$67,2,0)</f>
        <v>Temperatura - Estator Fase V (2)</v>
      </c>
      <c r="L1135" t="s">
        <v>2928</v>
      </c>
      <c r="M1135" t="s">
        <v>2929</v>
      </c>
      <c r="N1135" t="s">
        <v>815</v>
      </c>
      <c r="O1135" t="s">
        <v>815</v>
      </c>
      <c r="P1135" t="str">
        <f>_xlfn.CONCAT(Table326[[#This Row],[Equipamento]],Table326[[#This Row],[attribute_name]])</f>
        <v>FRADE-CM-2340 (LP/IP Motor Trem 2)Temperatura - Estator Fase V (2)|Hi</v>
      </c>
      <c r="Q1135" s="10">
        <v>140</v>
      </c>
      <c r="R1135" s="10" t="s">
        <v>753</v>
      </c>
      <c r="S1135">
        <v>1</v>
      </c>
      <c r="T1135" s="33" t="s">
        <v>736</v>
      </c>
      <c r="U1135" s="10"/>
      <c r="V1135" t="str">
        <f t="shared" si="17"/>
        <v>subattribute</v>
      </c>
      <c r="W1135" t="str">
        <f>TRIM(INDEX(_xlfn.TEXTSPLIT(Table326[[#This Row],[attribute_name PT (rascunho)]],"|"), 1,1))</f>
        <v>Temperatura - Estator Fase V (2)</v>
      </c>
      <c r="X1135" t="str">
        <f>IFERROR(TRIM(INDEX(_xlfn.TEXTSPLIT(Table326[[#This Row],[attribute_name]],"|"), 1,2)), "")</f>
        <v>Hi</v>
      </c>
      <c r="Y1135" t="b" cm="1">
        <f t="array" ref="Y1135">IF(ISERROR(IF(Table326[[#This Row],[type]]="subattribute", VLOOKUP(Table326[[#This Row],[Template]]&amp;Table326[[#This Row],[parent_attribute]],_xlfn._xlws.FILTER(Table326[[#All],[concat]], Table326[[#All],[type]]="attribute"),1, FALSE), TRUE)), FALSE, TRUE)</f>
        <v>1</v>
      </c>
    </row>
    <row r="1136" spans="1:25" ht="14.4" hidden="1" customHeight="1">
      <c r="A1136" t="str">
        <f>Table326[[#This Row],[Template]]&amp;Table326[[#This Row],[parent_attribute]]</f>
        <v>Motor High VoltageTemperatura - Estator Fase V (2)</v>
      </c>
      <c r="B1136" t="s">
        <v>2904</v>
      </c>
      <c r="C1136" s="10" t="s">
        <v>3356</v>
      </c>
      <c r="D1136" t="s">
        <v>2906</v>
      </c>
      <c r="E1136" t="s">
        <v>2907</v>
      </c>
      <c r="F1136" s="32" t="s">
        <v>2876</v>
      </c>
      <c r="I1136" t="s">
        <v>1082</v>
      </c>
      <c r="J1136" t="s">
        <v>343</v>
      </c>
      <c r="K1136" t="str">
        <f>VLOOKUP(Table326[[#This Row],[attribute_name EN2]],'Tradução Atributos'!$A$1:$B$67,2,0)</f>
        <v>Temperatura - Estator Fase V (2)</v>
      </c>
      <c r="L1136" t="s">
        <v>2928</v>
      </c>
      <c r="M1136" t="s">
        <v>2930</v>
      </c>
      <c r="N1136" t="s">
        <v>817</v>
      </c>
      <c r="O1136" t="s">
        <v>817</v>
      </c>
      <c r="P1136" t="str">
        <f>_xlfn.CONCAT(Table326[[#This Row],[Equipamento]],Table326[[#This Row],[attribute_name]])</f>
        <v>FRADE-CM-2340 (LP/IP Motor Trem 2)Temperatura - Estator Fase V (2)|HiHi</v>
      </c>
      <c r="Q1136">
        <v>150</v>
      </c>
      <c r="R1136" s="83" t="s">
        <v>753</v>
      </c>
      <c r="S1136">
        <v>1</v>
      </c>
      <c r="T1136" s="52" t="s">
        <v>736</v>
      </c>
      <c r="U1136" s="83"/>
      <c r="V1136" t="str">
        <f t="shared" si="17"/>
        <v>subattribute</v>
      </c>
      <c r="W1136" t="str">
        <f>TRIM(INDEX(_xlfn.TEXTSPLIT(Table326[[#This Row],[attribute_name PT (rascunho)]],"|"), 1,1))</f>
        <v>Temperatura - Estator Fase V (2)</v>
      </c>
      <c r="X1136" t="str">
        <f>IFERROR(TRIM(INDEX(_xlfn.TEXTSPLIT(Table326[[#This Row],[attribute_name]],"|"), 1,2)), "")</f>
        <v>HiHi</v>
      </c>
      <c r="Y1136" t="b" cm="1">
        <f t="array" ref="Y1136">IF(ISERROR(IF(Table326[[#This Row],[type]]="subattribute", VLOOKUP(Table326[[#This Row],[Template]]&amp;Table326[[#This Row],[parent_attribute]],_xlfn._xlws.FILTER(Table326[[#All],[concat]], Table326[[#All],[type]]="attribute"),1, FALSE), TRUE)), FALSE, TRUE)</f>
        <v>1</v>
      </c>
    </row>
    <row r="1137" spans="1:25" ht="14.4" hidden="1" customHeight="1">
      <c r="A1137" t="str">
        <f>Table326[[#This Row],[Template]]&amp;Table326[[#This Row],[parent_attribute]]</f>
        <v>Motor High VoltageTemperatura - Estator Fase V (2)</v>
      </c>
      <c r="B1137" t="s">
        <v>2904</v>
      </c>
      <c r="C1137" s="10" t="s">
        <v>3356</v>
      </c>
      <c r="D1137" t="s">
        <v>2906</v>
      </c>
      <c r="E1137" t="s">
        <v>2907</v>
      </c>
      <c r="F1137" s="32" t="s">
        <v>2876</v>
      </c>
      <c r="I1137" t="s">
        <v>1086</v>
      </c>
      <c r="J1137" t="s">
        <v>343</v>
      </c>
      <c r="K1137" t="str">
        <f>VLOOKUP(Table326[[#This Row],[attribute_name EN2]],'Tradução Atributos'!$A$1:$B$67,2,0)</f>
        <v>Temperatura - Estator Fase V (2)</v>
      </c>
      <c r="L1137" t="s">
        <v>2928</v>
      </c>
      <c r="M1137" t="s">
        <v>2934</v>
      </c>
      <c r="N1137" t="s">
        <v>821</v>
      </c>
      <c r="O1137" t="s">
        <v>3369</v>
      </c>
      <c r="P1137" t="str">
        <f>_xlfn.CONCAT(Table326[[#This Row],[Equipamento]],Table326[[#This Row],[attribute_name]])</f>
        <v>FRADE-CM-2340 (LP/IP Motor Trem 2)Temperatura - Estator Fase V (2)|Pre-alarm Hi</v>
      </c>
      <c r="Q1137" s="10">
        <v>126</v>
      </c>
      <c r="R1137" s="83" t="s">
        <v>753</v>
      </c>
      <c r="S1137">
        <v>1</v>
      </c>
      <c r="T1137" s="52" t="s">
        <v>736</v>
      </c>
      <c r="U1137" s="83"/>
      <c r="V1137" t="str">
        <f t="shared" si="17"/>
        <v>subattribute</v>
      </c>
      <c r="W1137" t="str">
        <f>TRIM(INDEX(_xlfn.TEXTSPLIT(Table326[[#This Row],[attribute_name PT (rascunho)]],"|"), 1,1))</f>
        <v>Temperatura - Estator Fase V (2)</v>
      </c>
      <c r="X1137" t="str">
        <f>IFERROR(TRIM(INDEX(_xlfn.TEXTSPLIT(Table326[[#This Row],[attribute_name]],"|"), 1,2)), "")</f>
        <v>Pre-alarm Hi</v>
      </c>
      <c r="Y1137" t="b" cm="1">
        <f t="array" ref="Y1137">IF(ISERROR(IF(Table326[[#This Row],[type]]="subattribute", VLOOKUP(Table326[[#This Row],[Template]]&amp;Table326[[#This Row],[parent_attribute]],_xlfn._xlws.FILTER(Table326[[#All],[concat]], Table326[[#All],[type]]="attribute"),1, FALSE), TRUE)), FALSE, TRUE)</f>
        <v>1</v>
      </c>
    </row>
    <row r="1138" spans="1:25" ht="14.4" hidden="1" customHeight="1">
      <c r="A1138" t="str">
        <f>Table326[[#This Row],[Template]]&amp;Table326[[#This Row],[parent_attribute]]</f>
        <v>Motor High VoltageTemperatura - Estator Fase V</v>
      </c>
      <c r="B1138" t="s">
        <v>2904</v>
      </c>
      <c r="C1138" s="10" t="s">
        <v>3356</v>
      </c>
      <c r="D1138" t="s">
        <v>2906</v>
      </c>
      <c r="E1138" t="s">
        <v>2907</v>
      </c>
      <c r="F1138" s="32" t="s">
        <v>2876</v>
      </c>
      <c r="I1138" t="s">
        <v>1070</v>
      </c>
      <c r="J1138" t="s">
        <v>1067</v>
      </c>
      <c r="K1138" t="str">
        <f>VLOOKUP(Table326[[#This Row],[attribute_name EN2]],'Tradução Atributos'!$A$1:$B$67,2,0)</f>
        <v>Temperatura - Estator Fase V</v>
      </c>
      <c r="L1138" t="s">
        <v>2928</v>
      </c>
      <c r="M1138" t="s">
        <v>2929</v>
      </c>
      <c r="N1138" t="s">
        <v>807</v>
      </c>
      <c r="O1138" t="s">
        <v>807</v>
      </c>
      <c r="P1138" t="str">
        <f>_xlfn.CONCAT(Table326[[#This Row],[Equipamento]],Table326[[#This Row],[attribute_name]])</f>
        <v>FRADE-CM-2340 (LP/IP Motor Trem 2)Temperatura - Estator Fase V|Hi</v>
      </c>
      <c r="Q1138" s="33">
        <v>140</v>
      </c>
      <c r="R1138" s="83" t="s">
        <v>753</v>
      </c>
      <c r="S1138">
        <v>1</v>
      </c>
      <c r="T1138" s="52" t="s">
        <v>736</v>
      </c>
      <c r="U1138" s="83"/>
      <c r="V1138" t="str">
        <f t="shared" si="17"/>
        <v>subattribute</v>
      </c>
      <c r="W1138" t="str">
        <f>TRIM(INDEX(_xlfn.TEXTSPLIT(Table326[[#This Row],[attribute_name PT (rascunho)]],"|"), 1,1))</f>
        <v>Temperatura - Estator Fase V</v>
      </c>
      <c r="X1138" t="str">
        <f>IFERROR(TRIM(INDEX(_xlfn.TEXTSPLIT(Table326[[#This Row],[attribute_name]],"|"), 1,2)), "")</f>
        <v>Hi</v>
      </c>
      <c r="Y1138" t="b" cm="1">
        <f t="array" ref="Y1138">IF(ISERROR(IF(Table326[[#This Row],[type]]="subattribute", VLOOKUP(Table326[[#This Row],[Template]]&amp;Table326[[#This Row],[parent_attribute]],_xlfn._xlws.FILTER(Table326[[#All],[concat]], Table326[[#All],[type]]="attribute"),1, FALSE), TRUE)), FALSE, TRUE)</f>
        <v>1</v>
      </c>
    </row>
    <row r="1139" spans="1:25" ht="14.4" hidden="1" customHeight="1">
      <c r="A1139" t="str">
        <f>Table326[[#This Row],[Template]]&amp;Table326[[#This Row],[parent_attribute]]</f>
        <v>Motor High VoltageTemperatura - Estator Fase V</v>
      </c>
      <c r="B1139" t="s">
        <v>2904</v>
      </c>
      <c r="C1139" s="10" t="s">
        <v>3356</v>
      </c>
      <c r="D1139" t="s">
        <v>2906</v>
      </c>
      <c r="E1139" t="s">
        <v>2907</v>
      </c>
      <c r="F1139" s="32" t="s">
        <v>2876</v>
      </c>
      <c r="I1139" t="s">
        <v>1072</v>
      </c>
      <c r="J1139" t="s">
        <v>1067</v>
      </c>
      <c r="K1139" t="str">
        <f>VLOOKUP(Table326[[#This Row],[attribute_name EN2]],'Tradução Atributos'!$A$1:$B$67,2,0)</f>
        <v>Temperatura - Estator Fase V</v>
      </c>
      <c r="L1139" t="s">
        <v>2928</v>
      </c>
      <c r="M1139" t="s">
        <v>2930</v>
      </c>
      <c r="N1139" t="s">
        <v>809</v>
      </c>
      <c r="O1139" t="s">
        <v>809</v>
      </c>
      <c r="P1139" t="str">
        <f>_xlfn.CONCAT(Table326[[#This Row],[Equipamento]],Table326[[#This Row],[attribute_name]])</f>
        <v>FRADE-CM-2340 (LP/IP Motor Trem 2)Temperatura - Estator Fase V|HiHi</v>
      </c>
      <c r="Q1139" s="10">
        <v>150</v>
      </c>
      <c r="R1139" s="10" t="s">
        <v>753</v>
      </c>
      <c r="S1139">
        <v>1</v>
      </c>
      <c r="T1139" s="33" t="s">
        <v>736</v>
      </c>
      <c r="U1139" s="10"/>
      <c r="V1139" t="str">
        <f t="shared" si="17"/>
        <v>subattribute</v>
      </c>
      <c r="W1139" t="str">
        <f>TRIM(INDEX(_xlfn.TEXTSPLIT(Table326[[#This Row],[attribute_name PT (rascunho)]],"|"), 1,1))</f>
        <v>Temperatura - Estator Fase V</v>
      </c>
      <c r="X1139" t="str">
        <f>IFERROR(TRIM(INDEX(_xlfn.TEXTSPLIT(Table326[[#This Row],[attribute_name]],"|"), 1,2)), "")</f>
        <v>HiHi</v>
      </c>
      <c r="Y1139" t="b" cm="1">
        <f t="array" ref="Y1139">IF(ISERROR(IF(Table326[[#This Row],[type]]="subattribute", VLOOKUP(Table326[[#This Row],[Template]]&amp;Table326[[#This Row],[parent_attribute]],_xlfn._xlws.FILTER(Table326[[#All],[concat]], Table326[[#All],[type]]="attribute"),1, FALSE), TRUE)), FALSE, TRUE)</f>
        <v>1</v>
      </c>
    </row>
    <row r="1140" spans="1:25" ht="14.4" hidden="1" customHeight="1">
      <c r="A1140" t="str">
        <f>Table326[[#This Row],[Template]]&amp;Table326[[#This Row],[parent_attribute]]</f>
        <v>Motor High VoltageTemperatura - Estator Fase V</v>
      </c>
      <c r="B1140" t="s">
        <v>2904</v>
      </c>
      <c r="C1140" s="10" t="s">
        <v>3356</v>
      </c>
      <c r="D1140" t="s">
        <v>2906</v>
      </c>
      <c r="E1140" t="s">
        <v>2907</v>
      </c>
      <c r="F1140" s="32" t="s">
        <v>2876</v>
      </c>
      <c r="I1140" t="s">
        <v>1076</v>
      </c>
      <c r="J1140" t="s">
        <v>1067</v>
      </c>
      <c r="K1140" t="str">
        <f>VLOOKUP(Table326[[#This Row],[attribute_name EN2]],'Tradução Atributos'!$A$1:$B$67,2,0)</f>
        <v>Temperatura - Estator Fase V</v>
      </c>
      <c r="L1140" t="s">
        <v>2928</v>
      </c>
      <c r="M1140" t="s">
        <v>2934</v>
      </c>
      <c r="N1140" t="s">
        <v>813</v>
      </c>
      <c r="O1140" t="s">
        <v>3370</v>
      </c>
      <c r="P1140" t="str">
        <f>_xlfn.CONCAT(Table326[[#This Row],[Equipamento]],Table326[[#This Row],[attribute_name]])</f>
        <v>FRADE-CM-2340 (LP/IP Motor Trem 2)Temperatura - Estator Fase V|Pre-alarm Hi</v>
      </c>
      <c r="Q1140" s="10">
        <v>126</v>
      </c>
      <c r="R1140" s="10" t="s">
        <v>753</v>
      </c>
      <c r="S1140">
        <v>1</v>
      </c>
      <c r="T1140" s="33" t="s">
        <v>736</v>
      </c>
      <c r="U1140" s="10"/>
      <c r="V1140" t="str">
        <f t="shared" si="17"/>
        <v>subattribute</v>
      </c>
      <c r="W1140" t="str">
        <f>TRIM(INDEX(_xlfn.TEXTSPLIT(Table326[[#This Row],[attribute_name PT (rascunho)]],"|"), 1,1))</f>
        <v>Temperatura - Estator Fase V</v>
      </c>
      <c r="X1140" t="str">
        <f>IFERROR(TRIM(INDEX(_xlfn.TEXTSPLIT(Table326[[#This Row],[attribute_name]],"|"), 1,2)), "")</f>
        <v>Pre-alarm Hi</v>
      </c>
      <c r="Y1140" t="b" cm="1">
        <f t="array" ref="Y1140">IF(ISERROR(IF(Table326[[#This Row],[type]]="subattribute", VLOOKUP(Table326[[#This Row],[Template]]&amp;Table326[[#This Row],[parent_attribute]],_xlfn._xlws.FILTER(Table326[[#All],[concat]], Table326[[#All],[type]]="attribute"),1, FALSE), TRUE)), FALSE, TRUE)</f>
        <v>1</v>
      </c>
    </row>
    <row r="1141" spans="1:25" ht="14.4" hidden="1" customHeight="1">
      <c r="A1141" t="str">
        <f>Table326[[#This Row],[Template]]&amp;Table326[[#This Row],[parent_attribute]]</f>
        <v>Motor High VoltageTemperatura - Estator Fase W</v>
      </c>
      <c r="B1141" t="s">
        <v>2904</v>
      </c>
      <c r="C1141" s="10" t="s">
        <v>3356</v>
      </c>
      <c r="D1141" t="s">
        <v>2906</v>
      </c>
      <c r="E1141" t="s">
        <v>2907</v>
      </c>
      <c r="F1141" s="32" t="s">
        <v>2876</v>
      </c>
      <c r="I1141" t="s">
        <v>1088</v>
      </c>
      <c r="J1141" t="s">
        <v>1088</v>
      </c>
      <c r="K1141" t="str">
        <f>VLOOKUP(Table326[[#This Row],[attribute_name EN2]],'Tradução Atributos'!$A$1:$B$67,2,0)</f>
        <v>Temperatura - Estator Fase W</v>
      </c>
      <c r="N1141" t="s">
        <v>3371</v>
      </c>
      <c r="O1141" t="s">
        <v>3371</v>
      </c>
      <c r="P1141" t="str">
        <f>_xlfn.CONCAT(Table326[[#This Row],[Equipamento]],Table326[[#This Row],[attribute_name]])</f>
        <v>FRADE-CM-2340 (LP/IP Motor Trem 2)Temperatura - Estator Fase W</v>
      </c>
      <c r="Q1141" s="10" t="s">
        <v>3414</v>
      </c>
      <c r="R1141" s="10" t="s">
        <v>753</v>
      </c>
      <c r="S1141">
        <v>1</v>
      </c>
      <c r="T1141" s="33" t="s">
        <v>446</v>
      </c>
      <c r="U1141" s="10" t="s">
        <v>447</v>
      </c>
      <c r="V1141" t="str">
        <f t="shared" si="17"/>
        <v>attribute</v>
      </c>
      <c r="W1141" t="str">
        <f>TRIM(INDEX(_xlfn.TEXTSPLIT(Table326[[#This Row],[attribute_name PT (rascunho)]],"|"), 1,1))</f>
        <v>Temperatura - Estator Fase W</v>
      </c>
      <c r="X1141" t="str">
        <f>IFERROR(TRIM(INDEX(_xlfn.TEXTSPLIT(Table326[[#This Row],[attribute_name]],"|"), 1,2)), "")</f>
        <v/>
      </c>
      <c r="Y1141" t="b" cm="1">
        <f t="array" ref="Y1141">IF(ISERROR(IF(Table326[[#This Row],[type]]="subattribute", VLOOKUP(Table326[[#This Row],[Template]]&amp;Table326[[#This Row],[parent_attribute]],_xlfn._xlws.FILTER(Table326[[#All],[concat]], Table326[[#All],[type]]="attribute"),1, FALSE), TRUE)), FALSE, TRUE)</f>
        <v>1</v>
      </c>
    </row>
    <row r="1142" spans="1:25" ht="14.4" hidden="1" customHeight="1">
      <c r="A1142" t="str">
        <f>Table326[[#This Row],[Template]]&amp;Table326[[#This Row],[parent_attribute]]</f>
        <v>Motor High VoltageTemperatura - Estator Fase W (2)</v>
      </c>
      <c r="B1142" t="s">
        <v>2904</v>
      </c>
      <c r="C1142" s="10" t="s">
        <v>3356</v>
      </c>
      <c r="D1142" t="s">
        <v>2906</v>
      </c>
      <c r="E1142" t="s">
        <v>2907</v>
      </c>
      <c r="F1142" s="111" t="s">
        <v>2876</v>
      </c>
      <c r="I1142" t="s">
        <v>347</v>
      </c>
      <c r="J1142" t="s">
        <v>347</v>
      </c>
      <c r="K1142" t="str">
        <f>VLOOKUP(Table326[[#This Row],[attribute_name EN2]],'Tradução Atributos'!$A$1:$B$67,2,0)</f>
        <v>Temperatura - Estator Fase W (2)</v>
      </c>
      <c r="N1142" t="s">
        <v>3372</v>
      </c>
      <c r="O1142" t="s">
        <v>3372</v>
      </c>
      <c r="P1142" t="str">
        <f>_xlfn.CONCAT(Table326[[#This Row],[Equipamento]],Table326[[#This Row],[attribute_name]])</f>
        <v>FRADE-CM-2340 (LP/IP Motor Trem 2)Temperatura - Estator Fase W (2)</v>
      </c>
      <c r="Q1142" s="10" t="s">
        <v>3415</v>
      </c>
      <c r="R1142" s="83" t="s">
        <v>753</v>
      </c>
      <c r="S1142">
        <v>1</v>
      </c>
      <c r="T1142" s="102" t="s">
        <v>446</v>
      </c>
      <c r="U1142" s="10" t="s">
        <v>447</v>
      </c>
      <c r="V1142" t="str">
        <f t="shared" si="17"/>
        <v>attribute</v>
      </c>
      <c r="W1142" t="str">
        <f>TRIM(INDEX(_xlfn.TEXTSPLIT(Table326[[#This Row],[attribute_name PT (rascunho)]],"|"), 1,1))</f>
        <v>Temperatura - Estator Fase W (2)</v>
      </c>
      <c r="X1142" t="str">
        <f>IFERROR(TRIM(INDEX(_xlfn.TEXTSPLIT(Table326[[#This Row],[attribute_name]],"|"), 1,2)), "")</f>
        <v/>
      </c>
      <c r="Y1142" t="b" cm="1">
        <f t="array" ref="Y1142">IF(ISERROR(IF(Table326[[#This Row],[type]]="subattribute", VLOOKUP(Table326[[#This Row],[Template]]&amp;Table326[[#This Row],[parent_attribute]],_xlfn._xlws.FILTER(Table326[[#All],[concat]], Table326[[#All],[type]]="attribute"),1, FALSE), TRUE)), FALSE, TRUE)</f>
        <v>1</v>
      </c>
    </row>
    <row r="1143" spans="1:25" ht="14.4" hidden="1">
      <c r="A1143" t="str">
        <f>Table326[[#This Row],[Template]]&amp;Table326[[#This Row],[parent_attribute]]</f>
        <v>Motor High VoltageTemperatura - Estator Fase W (2)</v>
      </c>
      <c r="B1143" t="s">
        <v>2904</v>
      </c>
      <c r="C1143" s="10" t="s">
        <v>3356</v>
      </c>
      <c r="D1143" t="s">
        <v>2906</v>
      </c>
      <c r="E1143" t="s">
        <v>2907</v>
      </c>
      <c r="F1143" t="s">
        <v>2876</v>
      </c>
      <c r="I1143" t="s">
        <v>1101</v>
      </c>
      <c r="J1143" t="s">
        <v>347</v>
      </c>
      <c r="K1143" t="str">
        <f>VLOOKUP(Table326[[#This Row],[attribute_name EN2]],'Tradução Atributos'!$A$1:$B$67,2,0)</f>
        <v>Temperatura - Estator Fase W (2)</v>
      </c>
      <c r="L1143" t="s">
        <v>2928</v>
      </c>
      <c r="M1143" t="s">
        <v>2929</v>
      </c>
      <c r="N1143" t="s">
        <v>831</v>
      </c>
      <c r="O1143" t="s">
        <v>831</v>
      </c>
      <c r="P1143" t="str">
        <f>_xlfn.CONCAT(Table326[[#This Row],[Equipamento]],Table326[[#This Row],[attribute_name]])</f>
        <v>FRADE-CM-2340 (LP/IP Motor Trem 2)Temperatura - Estator Fase W (2)|Hi</v>
      </c>
      <c r="Q1143" s="10">
        <v>140</v>
      </c>
      <c r="R1143" s="10" t="s">
        <v>753</v>
      </c>
      <c r="S1143">
        <v>1</v>
      </c>
      <c r="T1143" s="33" t="s">
        <v>736</v>
      </c>
      <c r="U1143" s="33"/>
      <c r="V1143" t="str">
        <f t="shared" si="17"/>
        <v>subattribute</v>
      </c>
      <c r="W1143" t="str">
        <f>TRIM(INDEX(_xlfn.TEXTSPLIT(Table326[[#This Row],[attribute_name PT (rascunho)]],"|"), 1,1))</f>
        <v>Temperatura - Estator Fase W (2)</v>
      </c>
      <c r="X1143" t="str">
        <f>IFERROR(TRIM(INDEX(_xlfn.TEXTSPLIT(Table326[[#This Row],[attribute_name]],"|"), 1,2)), "")</f>
        <v>Hi</v>
      </c>
      <c r="Y1143" t="b" cm="1">
        <f t="array" ref="Y1143">IF(ISERROR(IF(Table326[[#This Row],[type]]="subattribute", VLOOKUP(Table326[[#This Row],[Template]]&amp;Table326[[#This Row],[parent_attribute]],_xlfn._xlws.FILTER(Table326[[#All],[concat]], Table326[[#All],[type]]="attribute"),1, FALSE), TRUE)), FALSE, TRUE)</f>
        <v>1</v>
      </c>
    </row>
    <row r="1144" spans="1:25" ht="14.4" hidden="1">
      <c r="A1144" t="str">
        <f>Table326[[#This Row],[Template]]&amp;Table326[[#This Row],[parent_attribute]]</f>
        <v>Motor High VoltageTemperatura - Estator Fase W (2)</v>
      </c>
      <c r="B1144" t="s">
        <v>2904</v>
      </c>
      <c r="C1144" s="10" t="s">
        <v>3356</v>
      </c>
      <c r="D1144" t="s">
        <v>2906</v>
      </c>
      <c r="E1144" t="s">
        <v>2907</v>
      </c>
      <c r="F1144" t="s">
        <v>2876</v>
      </c>
      <c r="I1144" t="s">
        <v>1103</v>
      </c>
      <c r="J1144" t="s">
        <v>347</v>
      </c>
      <c r="K1144" t="str">
        <f>VLOOKUP(Table326[[#This Row],[attribute_name EN2]],'Tradução Atributos'!$A$1:$B$67,2,0)</f>
        <v>Temperatura - Estator Fase W (2)</v>
      </c>
      <c r="L1144" t="s">
        <v>2928</v>
      </c>
      <c r="M1144" t="s">
        <v>2930</v>
      </c>
      <c r="N1144" t="s">
        <v>833</v>
      </c>
      <c r="O1144" t="s">
        <v>833</v>
      </c>
      <c r="P1144" t="str">
        <f>_xlfn.CONCAT(Table326[[#This Row],[Equipamento]],Table326[[#This Row],[attribute_name]])</f>
        <v>FRADE-CM-2340 (LP/IP Motor Trem 2)Temperatura - Estator Fase W (2)|HiHi</v>
      </c>
      <c r="Q1144" s="10">
        <v>150</v>
      </c>
      <c r="R1144" s="83" t="s">
        <v>753</v>
      </c>
      <c r="S1144">
        <v>1</v>
      </c>
      <c r="T1144" s="52" t="s">
        <v>736</v>
      </c>
      <c r="U1144" s="52"/>
      <c r="V1144" t="str">
        <f t="shared" si="17"/>
        <v>subattribute</v>
      </c>
      <c r="W1144" t="str">
        <f>TRIM(INDEX(_xlfn.TEXTSPLIT(Table326[[#This Row],[attribute_name PT (rascunho)]],"|"), 1,1))</f>
        <v>Temperatura - Estator Fase W (2)</v>
      </c>
      <c r="X1144" t="str">
        <f>IFERROR(TRIM(INDEX(_xlfn.TEXTSPLIT(Table326[[#This Row],[attribute_name]],"|"), 1,2)), "")</f>
        <v>HiHi</v>
      </c>
      <c r="Y1144" t="b" cm="1">
        <f t="array" ref="Y1144">IF(ISERROR(IF(Table326[[#This Row],[type]]="subattribute", VLOOKUP(Table326[[#This Row],[Template]]&amp;Table326[[#This Row],[parent_attribute]],_xlfn._xlws.FILTER(Table326[[#All],[concat]], Table326[[#All],[type]]="attribute"),1, FALSE), TRUE)), FALSE, TRUE)</f>
        <v>1</v>
      </c>
    </row>
    <row r="1145" spans="1:25" ht="14.4" hidden="1" customHeight="1">
      <c r="A1145" t="str">
        <f>Table326[[#This Row],[Template]]&amp;Table326[[#This Row],[parent_attribute]]</f>
        <v>Motor High VoltageTemperatura - Estator Fase W (2)</v>
      </c>
      <c r="B1145" t="s">
        <v>2904</v>
      </c>
      <c r="C1145" s="10" t="s">
        <v>3356</v>
      </c>
      <c r="D1145" t="s">
        <v>2906</v>
      </c>
      <c r="E1145" t="s">
        <v>2907</v>
      </c>
      <c r="F1145" s="32" t="s">
        <v>2876</v>
      </c>
      <c r="I1145" t="s">
        <v>1107</v>
      </c>
      <c r="J1145" t="s">
        <v>347</v>
      </c>
      <c r="K1145" t="str">
        <f>VLOOKUP(Table326[[#This Row],[attribute_name EN2]],'Tradução Atributos'!$A$1:$B$67,2,0)</f>
        <v>Temperatura - Estator Fase W (2)</v>
      </c>
      <c r="L1145" t="s">
        <v>2928</v>
      </c>
      <c r="M1145" t="s">
        <v>2934</v>
      </c>
      <c r="N1145" t="s">
        <v>837</v>
      </c>
      <c r="O1145" t="s">
        <v>3373</v>
      </c>
      <c r="P1145" t="str">
        <f>_xlfn.CONCAT(Table326[[#This Row],[Equipamento]],Table326[[#This Row],[attribute_name]])</f>
        <v>FRADE-CM-2340 (LP/IP Motor Trem 2)Temperatura - Estator Fase W (2)|Pre-alarm Hi</v>
      </c>
      <c r="Q1145" s="10">
        <v>126</v>
      </c>
      <c r="R1145" s="83" t="s">
        <v>753</v>
      </c>
      <c r="S1145">
        <v>1</v>
      </c>
      <c r="T1145" s="52" t="s">
        <v>736</v>
      </c>
      <c r="U1145" s="52"/>
      <c r="V1145" t="str">
        <f t="shared" si="17"/>
        <v>subattribute</v>
      </c>
      <c r="W1145" t="str">
        <f>TRIM(INDEX(_xlfn.TEXTSPLIT(Table326[[#This Row],[attribute_name PT (rascunho)]],"|"), 1,1))</f>
        <v>Temperatura - Estator Fase W (2)</v>
      </c>
      <c r="X1145" t="str">
        <f>IFERROR(TRIM(INDEX(_xlfn.TEXTSPLIT(Table326[[#This Row],[attribute_name]],"|"), 1,2)), "")</f>
        <v>Pre-alarm Hi</v>
      </c>
      <c r="Y1145" t="b" cm="1">
        <f t="array" ref="Y1145">IF(ISERROR(IF(Table326[[#This Row],[type]]="subattribute", VLOOKUP(Table326[[#This Row],[Template]]&amp;Table326[[#This Row],[parent_attribute]],_xlfn._xlws.FILTER(Table326[[#All],[concat]], Table326[[#All],[type]]="attribute"),1, FALSE), TRUE)), FALSE, TRUE)</f>
        <v>1</v>
      </c>
    </row>
    <row r="1146" spans="1:25" ht="14.4" hidden="1" customHeight="1">
      <c r="A1146" t="str">
        <f>Table326[[#This Row],[Template]]&amp;Table326[[#This Row],[parent_attribute]]</f>
        <v>Motor High VoltageTemperatura - Estator Fase W</v>
      </c>
      <c r="B1146" t="s">
        <v>2904</v>
      </c>
      <c r="C1146" s="10" t="s">
        <v>3356</v>
      </c>
      <c r="D1146" t="s">
        <v>2906</v>
      </c>
      <c r="E1146" t="s">
        <v>2907</v>
      </c>
      <c r="F1146" s="32" t="s">
        <v>2876</v>
      </c>
      <c r="I1146" t="s">
        <v>1091</v>
      </c>
      <c r="J1146" t="s">
        <v>1088</v>
      </c>
      <c r="K1146" t="str">
        <f>VLOOKUP(Table326[[#This Row],[attribute_name EN2]],'Tradução Atributos'!$A$1:$B$67,2,0)</f>
        <v>Temperatura - Estator Fase W</v>
      </c>
      <c r="L1146" t="s">
        <v>2928</v>
      </c>
      <c r="M1146" t="s">
        <v>2929</v>
      </c>
      <c r="N1146" t="s">
        <v>823</v>
      </c>
      <c r="O1146" t="s">
        <v>823</v>
      </c>
      <c r="P1146" t="str">
        <f>_xlfn.CONCAT(Table326[[#This Row],[Equipamento]],Table326[[#This Row],[attribute_name]])</f>
        <v>FRADE-CM-2340 (LP/IP Motor Trem 2)Temperatura - Estator Fase W|Hi</v>
      </c>
      <c r="Q1146" s="10">
        <v>140</v>
      </c>
      <c r="R1146" s="83" t="s">
        <v>753</v>
      </c>
      <c r="S1146">
        <v>1</v>
      </c>
      <c r="T1146" s="52" t="s">
        <v>736</v>
      </c>
      <c r="U1146" s="52"/>
      <c r="V1146" t="str">
        <f t="shared" si="17"/>
        <v>subattribute</v>
      </c>
      <c r="W1146" t="str">
        <f>TRIM(INDEX(_xlfn.TEXTSPLIT(Table326[[#This Row],[attribute_name PT (rascunho)]],"|"), 1,1))</f>
        <v>Temperatura - Estator Fase W</v>
      </c>
      <c r="X1146" t="str">
        <f>IFERROR(TRIM(INDEX(_xlfn.TEXTSPLIT(Table326[[#This Row],[attribute_name]],"|"), 1,2)), "")</f>
        <v>Hi</v>
      </c>
      <c r="Y1146" t="b" cm="1">
        <f t="array" ref="Y1146">IF(ISERROR(IF(Table326[[#This Row],[type]]="subattribute", VLOOKUP(Table326[[#This Row],[Template]]&amp;Table326[[#This Row],[parent_attribute]],_xlfn._xlws.FILTER(Table326[[#All],[concat]], Table326[[#All],[type]]="attribute"),1, FALSE), TRUE)), FALSE, TRUE)</f>
        <v>1</v>
      </c>
    </row>
    <row r="1147" spans="1:25" ht="14.4" hidden="1">
      <c r="A1147" t="str">
        <f>Table326[[#This Row],[Template]]&amp;Table326[[#This Row],[parent_attribute]]</f>
        <v>Motor High VoltageTemperatura - Estator Fase W</v>
      </c>
      <c r="B1147" t="s">
        <v>2904</v>
      </c>
      <c r="C1147" s="10" t="s">
        <v>3356</v>
      </c>
      <c r="D1147" t="s">
        <v>2906</v>
      </c>
      <c r="E1147" t="s">
        <v>2907</v>
      </c>
      <c r="F1147" t="s">
        <v>2876</v>
      </c>
      <c r="I1147" s="32" t="s">
        <v>1093</v>
      </c>
      <c r="J1147" t="s">
        <v>1088</v>
      </c>
      <c r="K1147" t="str">
        <f>VLOOKUP(Table326[[#This Row],[attribute_name EN2]],'Tradução Atributos'!$A$1:$B$67,2,0)</f>
        <v>Temperatura - Estator Fase W</v>
      </c>
      <c r="L1147" t="s">
        <v>2928</v>
      </c>
      <c r="M1147" t="s">
        <v>2930</v>
      </c>
      <c r="N1147" t="s">
        <v>825</v>
      </c>
      <c r="O1147" t="s">
        <v>825</v>
      </c>
      <c r="P1147" t="str">
        <f>_xlfn.CONCAT(Table326[[#This Row],[Equipamento]],Table326[[#This Row],[attribute_name]])</f>
        <v>FRADE-CM-2340 (LP/IP Motor Trem 2)Temperatura - Estator Fase W|HiHi</v>
      </c>
      <c r="Q1147" s="33">
        <v>150</v>
      </c>
      <c r="R1147" s="10" t="s">
        <v>753</v>
      </c>
      <c r="S1147">
        <v>1</v>
      </c>
      <c r="T1147" s="10" t="s">
        <v>736</v>
      </c>
      <c r="U1147" s="10"/>
      <c r="V1147" t="str">
        <f t="shared" si="17"/>
        <v>subattribute</v>
      </c>
      <c r="W1147" t="str">
        <f>TRIM(INDEX(_xlfn.TEXTSPLIT(Table326[[#This Row],[attribute_name PT (rascunho)]],"|"), 1,1))</f>
        <v>Temperatura - Estator Fase W</v>
      </c>
      <c r="X1147" t="str">
        <f>IFERROR(TRIM(INDEX(_xlfn.TEXTSPLIT(Table326[[#This Row],[attribute_name]],"|"), 1,2)), "")</f>
        <v>HiHi</v>
      </c>
      <c r="Y1147" t="b" cm="1">
        <f t="array" ref="Y1147">IF(ISERROR(IF(Table326[[#This Row],[type]]="subattribute", VLOOKUP(Table326[[#This Row],[Template]]&amp;Table326[[#This Row],[parent_attribute]],_xlfn._xlws.FILTER(Table326[[#All],[concat]], Table326[[#All],[type]]="attribute"),1, FALSE), TRUE)), FALSE, TRUE)</f>
        <v>1</v>
      </c>
    </row>
    <row r="1148" spans="1:25" ht="14.4" hidden="1">
      <c r="A1148" t="str">
        <f>Table326[[#This Row],[Template]]&amp;Table326[[#This Row],[parent_attribute]]</f>
        <v>Motor High VoltageTemperatura - Estator Fase W</v>
      </c>
      <c r="B1148" t="s">
        <v>2904</v>
      </c>
      <c r="C1148" s="10" t="s">
        <v>3356</v>
      </c>
      <c r="D1148" t="s">
        <v>2906</v>
      </c>
      <c r="E1148" t="s">
        <v>2907</v>
      </c>
      <c r="F1148" t="s">
        <v>2876</v>
      </c>
      <c r="I1148" s="32" t="s">
        <v>1097</v>
      </c>
      <c r="J1148" t="s">
        <v>1088</v>
      </c>
      <c r="K1148" t="str">
        <f>VLOOKUP(Table326[[#This Row],[attribute_name EN2]],'Tradução Atributos'!$A$1:$B$67,2,0)</f>
        <v>Temperatura - Estator Fase W</v>
      </c>
      <c r="L1148" t="s">
        <v>2928</v>
      </c>
      <c r="M1148" t="s">
        <v>2934</v>
      </c>
      <c r="N1148" t="s">
        <v>829</v>
      </c>
      <c r="O1148" t="s">
        <v>3374</v>
      </c>
      <c r="P1148" t="str">
        <f>_xlfn.CONCAT(Table326[[#This Row],[Equipamento]],Table326[[#This Row],[attribute_name]])</f>
        <v>FRADE-CM-2340 (LP/IP Motor Trem 2)Temperatura - Estator Fase W|Pre-alarm Hi</v>
      </c>
      <c r="Q1148" s="10">
        <v>126</v>
      </c>
      <c r="R1148" s="10" t="s">
        <v>753</v>
      </c>
      <c r="S1148">
        <v>1</v>
      </c>
      <c r="T1148" s="10" t="s">
        <v>736</v>
      </c>
      <c r="U1148" s="10"/>
      <c r="V1148" t="str">
        <f t="shared" si="17"/>
        <v>subattribute</v>
      </c>
      <c r="W1148" t="str">
        <f>TRIM(INDEX(_xlfn.TEXTSPLIT(Table326[[#This Row],[attribute_name PT (rascunho)]],"|"), 1,1))</f>
        <v>Temperatura - Estator Fase W</v>
      </c>
      <c r="X1148" t="str">
        <f>IFERROR(TRIM(INDEX(_xlfn.TEXTSPLIT(Table326[[#This Row],[attribute_name]],"|"), 1,2)), "")</f>
        <v>Pre-alarm Hi</v>
      </c>
      <c r="Y1148" t="b" cm="1">
        <f t="array" ref="Y1148">IF(ISERROR(IF(Table326[[#This Row],[type]]="subattribute", VLOOKUP(Table326[[#This Row],[Template]]&amp;Table326[[#This Row],[parent_attribute]],_xlfn._xlws.FILTER(Table326[[#All],[concat]], Table326[[#All],[type]]="attribute"),1, FALSE), TRUE)), FALSE, TRUE)</f>
        <v>1</v>
      </c>
    </row>
    <row r="1149" spans="1:25" ht="14.4" hidden="1" customHeight="1">
      <c r="A1149" t="str">
        <f>Table326[[#This Row],[Template]]&amp;Table326[[#This Row],[parent_attribute]]</f>
        <v>Motor High VoltageTemperatura - Mancal do Motor (LA)</v>
      </c>
      <c r="B1149" t="s">
        <v>2904</v>
      </c>
      <c r="C1149" s="10" t="s">
        <v>3356</v>
      </c>
      <c r="D1149" t="s">
        <v>2906</v>
      </c>
      <c r="E1149" t="s">
        <v>2907</v>
      </c>
      <c r="F1149" t="s">
        <v>2876</v>
      </c>
      <c r="I1149" s="32" t="s">
        <v>992</v>
      </c>
      <c r="J1149" t="s">
        <v>992</v>
      </c>
      <c r="K1149" t="str">
        <f>VLOOKUP(Table326[[#This Row],[attribute_name EN2]],'Tradução Atributos'!$A$1:$B$67,2,0)</f>
        <v>Temperatura - Mancal do Motor (LA)</v>
      </c>
      <c r="N1149" t="s">
        <v>3375</v>
      </c>
      <c r="O1149" t="s">
        <v>3375</v>
      </c>
      <c r="P1149" t="str">
        <f>_xlfn.CONCAT(Table326[[#This Row],[Equipamento]],Table326[[#This Row],[attribute_name]])</f>
        <v>FRADE-CM-2340 (LP/IP Motor Trem 2)Temperatura - Mancal do Motor (LA)</v>
      </c>
      <c r="Q1149" s="10" t="s">
        <v>3416</v>
      </c>
      <c r="R1149" s="10" t="s">
        <v>753</v>
      </c>
      <c r="S1149">
        <v>1</v>
      </c>
      <c r="T1149" s="10" t="s">
        <v>446</v>
      </c>
      <c r="U1149" s="10" t="s">
        <v>447</v>
      </c>
      <c r="V1149" t="str">
        <f t="shared" si="17"/>
        <v>attribute</v>
      </c>
      <c r="W1149" t="str">
        <f>TRIM(INDEX(_xlfn.TEXTSPLIT(Table326[[#This Row],[attribute_name PT (rascunho)]],"|"), 1,1))</f>
        <v>Temperatura - Mancal do Motor (LA)</v>
      </c>
      <c r="X1149" t="str">
        <f>IFERROR(TRIM(INDEX(_xlfn.TEXTSPLIT(Table326[[#This Row],[attribute_name]],"|"), 1,2)), "")</f>
        <v/>
      </c>
      <c r="Y1149" t="b" cm="1">
        <f t="array" ref="Y1149">IF(ISERROR(IF(Table326[[#This Row],[type]]="subattribute", VLOOKUP(Table326[[#This Row],[Template]]&amp;Table326[[#This Row],[parent_attribute]],_xlfn._xlws.FILTER(Table326[[#All],[concat]], Table326[[#All],[type]]="attribute"),1, FALSE), TRUE)), FALSE, TRUE)</f>
        <v>1</v>
      </c>
    </row>
    <row r="1150" spans="1:25" ht="14.4" hidden="1" customHeight="1">
      <c r="A1150" t="str">
        <f>Table326[[#This Row],[Template]]&amp;Table326[[#This Row],[parent_attribute]]</f>
        <v>Motor High VoltageTemperatura - Mancal do Motor (LA) (2)</v>
      </c>
      <c r="B1150" t="s">
        <v>2904</v>
      </c>
      <c r="C1150" s="10" t="s">
        <v>3356</v>
      </c>
      <c r="D1150" t="s">
        <v>2906</v>
      </c>
      <c r="E1150" t="s">
        <v>2907</v>
      </c>
      <c r="F1150" t="s">
        <v>2876</v>
      </c>
      <c r="I1150" s="32" t="s">
        <v>1673</v>
      </c>
      <c r="J1150" t="s">
        <v>1673</v>
      </c>
      <c r="K1150" t="str">
        <f>VLOOKUP(Table326[[#This Row],[attribute_name EN2]],'Tradução Atributos'!$A$1:$B$67,2,0)</f>
        <v>Temperatura - Mancal do Motor (LA) (2)</v>
      </c>
      <c r="N1150" t="s">
        <v>3376</v>
      </c>
      <c r="O1150" t="s">
        <v>3376</v>
      </c>
      <c r="P1150" t="str">
        <f>_xlfn.CONCAT(Table326[[#This Row],[Equipamento]],Table326[[#This Row],[attribute_name]])</f>
        <v>FRADE-CM-2340 (LP/IP Motor Trem 2)Temperatura - Mancal do Motor (LA) (2)</v>
      </c>
      <c r="Q1150" s="10" t="s">
        <v>3417</v>
      </c>
      <c r="R1150" s="10" t="s">
        <v>49</v>
      </c>
      <c r="S1150">
        <v>1</v>
      </c>
      <c r="T1150" s="10" t="s">
        <v>446</v>
      </c>
      <c r="U1150" s="10" t="s">
        <v>447</v>
      </c>
      <c r="V1150" t="str">
        <f t="shared" si="17"/>
        <v>attribute</v>
      </c>
      <c r="W1150" t="str">
        <f>TRIM(INDEX(_xlfn.TEXTSPLIT(Table326[[#This Row],[attribute_name PT (rascunho)]],"|"), 1,1))</f>
        <v>Temperatura - Mancal do Motor (LA) (2)</v>
      </c>
      <c r="X1150" t="str">
        <f>IFERROR(TRIM(INDEX(_xlfn.TEXTSPLIT(Table326[[#This Row],[attribute_name]],"|"), 1,2)), "")</f>
        <v/>
      </c>
      <c r="Y1150" t="b" cm="1">
        <f t="array" ref="Y1150">IF(ISERROR(IF(Table326[[#This Row],[type]]="subattribute", VLOOKUP(Table326[[#This Row],[Template]]&amp;Table326[[#This Row],[parent_attribute]],_xlfn._xlws.FILTER(Table326[[#All],[concat]], Table326[[#All],[type]]="attribute"),1, FALSE), TRUE)), FALSE, TRUE)</f>
        <v>1</v>
      </c>
    </row>
    <row r="1151" spans="1:25" ht="14.4" hidden="1">
      <c r="A1151" t="str">
        <f>Table326[[#This Row],[Template]]&amp;Table326[[#This Row],[parent_attribute]]</f>
        <v>Motor High VoltageTemperatura - Mancal do Motor (LA) (2)</v>
      </c>
      <c r="B1151" t="s">
        <v>2904</v>
      </c>
      <c r="C1151" s="10" t="s">
        <v>3356</v>
      </c>
      <c r="D1151" t="s">
        <v>2906</v>
      </c>
      <c r="E1151" t="s">
        <v>2907</v>
      </c>
      <c r="F1151" s="32" t="s">
        <v>2876</v>
      </c>
      <c r="I1151" s="32" t="s">
        <v>1675</v>
      </c>
      <c r="J1151" t="s">
        <v>1673</v>
      </c>
      <c r="K1151" t="str">
        <f>VLOOKUP(Table326[[#This Row],[attribute_name EN2]],'Tradução Atributos'!$A$1:$B$67,2,0)</f>
        <v>Temperatura - Mancal do Motor (LA) (2)</v>
      </c>
      <c r="L1151" t="s">
        <v>2928</v>
      </c>
      <c r="M1151" t="s">
        <v>2929</v>
      </c>
      <c r="N1151" t="s">
        <v>1064</v>
      </c>
      <c r="O1151" t="s">
        <v>1064</v>
      </c>
      <c r="P1151" t="str">
        <f>_xlfn.CONCAT(Table326[[#This Row],[Equipamento]],Table326[[#This Row],[attribute_name]])</f>
        <v>FRADE-CM-2340 (LP/IP Motor Trem 2)Temperatura - Mancal do Motor (LA) (2)|Hi</v>
      </c>
      <c r="Q1151" s="10">
        <v>90</v>
      </c>
      <c r="R1151" s="83" t="s">
        <v>49</v>
      </c>
      <c r="S1151">
        <v>1</v>
      </c>
      <c r="T1151" s="83" t="s">
        <v>736</v>
      </c>
      <c r="U1151" s="83"/>
      <c r="V1151" t="str">
        <f t="shared" si="17"/>
        <v>subattribute</v>
      </c>
      <c r="W1151" t="str">
        <f>TRIM(INDEX(_xlfn.TEXTSPLIT(Table326[[#This Row],[attribute_name PT (rascunho)]],"|"), 1,1))</f>
        <v>Temperatura - Mancal do Motor (LA) (2)</v>
      </c>
      <c r="X1151" t="str">
        <f>IFERROR(TRIM(INDEX(_xlfn.TEXTSPLIT(Table326[[#This Row],[attribute_name]],"|"), 1,2)), "")</f>
        <v>Hi</v>
      </c>
      <c r="Y1151" t="b" cm="1">
        <f t="array" ref="Y1151">IF(ISERROR(IF(Table326[[#This Row],[type]]="subattribute", VLOOKUP(Table326[[#This Row],[Template]]&amp;Table326[[#This Row],[parent_attribute]],_xlfn._xlws.FILTER(Table326[[#All],[concat]], Table326[[#All],[type]]="attribute"),1, FALSE), TRUE)), FALSE, TRUE)</f>
        <v>1</v>
      </c>
    </row>
    <row r="1152" spans="1:25" ht="14.4" hidden="1">
      <c r="A1152" t="str">
        <f>Table326[[#This Row],[Template]]&amp;Table326[[#This Row],[parent_attribute]]</f>
        <v>Motor High VoltageTemperatura - Mancal do Motor (LA) (2)</v>
      </c>
      <c r="B1152" t="s">
        <v>2904</v>
      </c>
      <c r="C1152" s="10" t="s">
        <v>3356</v>
      </c>
      <c r="D1152" t="s">
        <v>2906</v>
      </c>
      <c r="E1152" t="s">
        <v>2907</v>
      </c>
      <c r="F1152" s="32" t="s">
        <v>2876</v>
      </c>
      <c r="I1152" s="32" t="s">
        <v>1676</v>
      </c>
      <c r="J1152" t="s">
        <v>1673</v>
      </c>
      <c r="K1152" t="str">
        <f>VLOOKUP(Table326[[#This Row],[attribute_name EN2]],'Tradução Atributos'!$A$1:$B$67,2,0)</f>
        <v>Temperatura - Mancal do Motor (LA) (2)</v>
      </c>
      <c r="L1152" t="s">
        <v>2928</v>
      </c>
      <c r="M1152" t="s">
        <v>2930</v>
      </c>
      <c r="N1152" t="s">
        <v>1066</v>
      </c>
      <c r="O1152" t="s">
        <v>1066</v>
      </c>
      <c r="P1152" t="str">
        <f>_xlfn.CONCAT(Table326[[#This Row],[Equipamento]],Table326[[#This Row],[attribute_name]])</f>
        <v>FRADE-CM-2340 (LP/IP Motor Trem 2)Temperatura - Mancal do Motor (LA) (2)|HiHi</v>
      </c>
      <c r="Q1152" s="10">
        <v>95</v>
      </c>
      <c r="R1152" s="10" t="s">
        <v>49</v>
      </c>
      <c r="S1152">
        <v>1</v>
      </c>
      <c r="T1152" s="10" t="s">
        <v>736</v>
      </c>
      <c r="U1152" s="10"/>
      <c r="V1152" t="str">
        <f t="shared" si="17"/>
        <v>subattribute</v>
      </c>
      <c r="W1152" t="str">
        <f>TRIM(INDEX(_xlfn.TEXTSPLIT(Table326[[#This Row],[attribute_name PT (rascunho)]],"|"), 1,1))</f>
        <v>Temperatura - Mancal do Motor (LA) (2)</v>
      </c>
      <c r="X1152" t="str">
        <f>IFERROR(TRIM(INDEX(_xlfn.TEXTSPLIT(Table326[[#This Row],[attribute_name]],"|"), 1,2)), "")</f>
        <v>HiHi</v>
      </c>
      <c r="Y1152" t="b" cm="1">
        <f t="array" ref="Y1152">IF(ISERROR(IF(Table326[[#This Row],[type]]="subattribute", VLOOKUP(Table326[[#This Row],[Template]]&amp;Table326[[#This Row],[parent_attribute]],_xlfn._xlws.FILTER(Table326[[#All],[concat]], Table326[[#All],[type]]="attribute"),1, FALSE), TRUE)), FALSE, TRUE)</f>
        <v>1</v>
      </c>
    </row>
    <row r="1153" spans="1:25" ht="14.4" hidden="1">
      <c r="A1153" t="str">
        <f>Table326[[#This Row],[Template]]&amp;Table326[[#This Row],[parent_attribute]]</f>
        <v>Motor High VoltageTemperatura - Mancal do Motor (LA) (2)</v>
      </c>
      <c r="B1153" t="s">
        <v>2904</v>
      </c>
      <c r="C1153" s="10" t="s">
        <v>3356</v>
      </c>
      <c r="D1153" t="s">
        <v>2906</v>
      </c>
      <c r="E1153" t="s">
        <v>2907</v>
      </c>
      <c r="F1153" s="32" t="s">
        <v>2876</v>
      </c>
      <c r="I1153" s="32" t="s">
        <v>1677</v>
      </c>
      <c r="J1153" t="s">
        <v>1673</v>
      </c>
      <c r="K1153" t="str">
        <f>VLOOKUP(Table326[[#This Row],[attribute_name EN2]],'Tradução Atributos'!$A$1:$B$67,2,0)</f>
        <v>Temperatura - Mancal do Motor (LA) (2)</v>
      </c>
      <c r="L1153" t="s">
        <v>2928</v>
      </c>
      <c r="M1153" t="s">
        <v>2934</v>
      </c>
      <c r="N1153" t="s">
        <v>1069</v>
      </c>
      <c r="O1153" t="s">
        <v>3377</v>
      </c>
      <c r="P1153" t="str">
        <f>_xlfn.CONCAT(Table326[[#This Row],[Equipamento]],Table326[[#This Row],[attribute_name]])</f>
        <v>FRADE-CM-2340 (LP/IP Motor Trem 2)Temperatura - Mancal do Motor (LA) (2)|Pre-alarm Hi</v>
      </c>
      <c r="Q1153" s="10">
        <v>85</v>
      </c>
      <c r="R1153" s="83" t="s">
        <v>49</v>
      </c>
      <c r="S1153">
        <v>1</v>
      </c>
      <c r="T1153" s="83" t="s">
        <v>736</v>
      </c>
      <c r="U1153" s="83"/>
      <c r="V1153" t="str">
        <f t="shared" si="17"/>
        <v>subattribute</v>
      </c>
      <c r="W1153" t="str">
        <f>TRIM(INDEX(_xlfn.TEXTSPLIT(Table326[[#This Row],[attribute_name PT (rascunho)]],"|"), 1,1))</f>
        <v>Temperatura - Mancal do Motor (LA) (2)</v>
      </c>
      <c r="X1153" t="str">
        <f>IFERROR(TRIM(INDEX(_xlfn.TEXTSPLIT(Table326[[#This Row],[attribute_name]],"|"), 1,2)), "")</f>
        <v>Pre-alarm Hi</v>
      </c>
      <c r="Y1153" t="b" cm="1">
        <f t="array" ref="Y1153">IF(ISERROR(IF(Table326[[#This Row],[type]]="subattribute", VLOOKUP(Table326[[#This Row],[Template]]&amp;Table326[[#This Row],[parent_attribute]],_xlfn._xlws.FILTER(Table326[[#All],[concat]], Table326[[#All],[type]]="attribute"),1, FALSE), TRUE)), FALSE, TRUE)</f>
        <v>1</v>
      </c>
    </row>
    <row r="1154" spans="1:25" ht="14.4" hidden="1">
      <c r="A1154" t="str">
        <f>Table326[[#This Row],[Template]]&amp;Table326[[#This Row],[parent_attribute]]</f>
        <v>Motor High VoltageTemperatura - Mancal do Motor (LA)</v>
      </c>
      <c r="B1154" t="s">
        <v>2904</v>
      </c>
      <c r="C1154" s="10" t="s">
        <v>3356</v>
      </c>
      <c r="D1154" t="s">
        <v>2906</v>
      </c>
      <c r="E1154" t="s">
        <v>2907</v>
      </c>
      <c r="F1154" s="32" t="s">
        <v>2876</v>
      </c>
      <c r="I1154" s="32" t="s">
        <v>995</v>
      </c>
      <c r="J1154" t="s">
        <v>992</v>
      </c>
      <c r="K1154" t="str">
        <f>VLOOKUP(Table326[[#This Row],[attribute_name EN2]],'Tradução Atributos'!$A$1:$B$67,2,0)</f>
        <v>Temperatura - Mancal do Motor (LA)</v>
      </c>
      <c r="L1154" t="s">
        <v>2928</v>
      </c>
      <c r="M1154" t="s">
        <v>2929</v>
      </c>
      <c r="N1154" t="s">
        <v>762</v>
      </c>
      <c r="O1154" t="s">
        <v>762</v>
      </c>
      <c r="P1154" t="str">
        <f>_xlfn.CONCAT(Table326[[#This Row],[Equipamento]],Table326[[#This Row],[attribute_name]])</f>
        <v>FRADE-CM-2340 (LP/IP Motor Trem 2)Temperatura - Mancal do Motor (LA)|Hi</v>
      </c>
      <c r="Q1154" s="10">
        <v>90</v>
      </c>
      <c r="R1154" s="83" t="s">
        <v>753</v>
      </c>
      <c r="S1154">
        <v>1</v>
      </c>
      <c r="T1154" s="83" t="s">
        <v>736</v>
      </c>
      <c r="U1154" s="83"/>
      <c r="V1154" t="str">
        <f t="shared" si="17"/>
        <v>subattribute</v>
      </c>
      <c r="W1154" t="str">
        <f>TRIM(INDEX(_xlfn.TEXTSPLIT(Table326[[#This Row],[attribute_name PT (rascunho)]],"|"), 1,1))</f>
        <v>Temperatura - Mancal do Motor (LA)</v>
      </c>
      <c r="X1154" t="str">
        <f>IFERROR(TRIM(INDEX(_xlfn.TEXTSPLIT(Table326[[#This Row],[attribute_name]],"|"), 1,2)), "")</f>
        <v>Hi</v>
      </c>
      <c r="Y1154" t="b" cm="1">
        <f t="array" ref="Y1154">IF(ISERROR(IF(Table326[[#This Row],[type]]="subattribute", VLOOKUP(Table326[[#This Row],[Template]]&amp;Table326[[#This Row],[parent_attribute]],_xlfn._xlws.FILTER(Table326[[#All],[concat]], Table326[[#All],[type]]="attribute"),1, FALSE), TRUE)), FALSE, TRUE)</f>
        <v>1</v>
      </c>
    </row>
    <row r="1155" spans="1:25" ht="14.4" hidden="1">
      <c r="A1155" t="str">
        <f>Table326[[#This Row],[Template]]&amp;Table326[[#This Row],[parent_attribute]]</f>
        <v>Motor High VoltageTemperatura - Mancal do Motor (LA)</v>
      </c>
      <c r="B1155" t="s">
        <v>2904</v>
      </c>
      <c r="C1155" s="10" t="s">
        <v>3356</v>
      </c>
      <c r="D1155" t="s">
        <v>2906</v>
      </c>
      <c r="E1155" t="s">
        <v>2907</v>
      </c>
      <c r="F1155" t="s">
        <v>2876</v>
      </c>
      <c r="I1155" t="s">
        <v>997</v>
      </c>
      <c r="J1155" t="s">
        <v>992</v>
      </c>
      <c r="K1155" t="str">
        <f>VLOOKUP(Table326[[#This Row],[attribute_name EN2]],'Tradução Atributos'!$A$1:$B$67,2,0)</f>
        <v>Temperatura - Mancal do Motor (LA)</v>
      </c>
      <c r="L1155" t="s">
        <v>2928</v>
      </c>
      <c r="M1155" t="s">
        <v>2930</v>
      </c>
      <c r="N1155" t="s">
        <v>764</v>
      </c>
      <c r="O1155" t="s">
        <v>764</v>
      </c>
      <c r="P1155" t="str">
        <f>_xlfn.CONCAT(Table326[[#This Row],[Equipamento]],Table326[[#This Row],[attribute_name]])</f>
        <v>FRADE-CM-2340 (LP/IP Motor Trem 2)Temperatura - Mancal do Motor (LA)|HiHi</v>
      </c>
      <c r="Q1155" s="10">
        <v>95</v>
      </c>
      <c r="R1155" s="10" t="s">
        <v>753</v>
      </c>
      <c r="S1155">
        <v>1</v>
      </c>
      <c r="T1155" s="33" t="s">
        <v>736</v>
      </c>
      <c r="U1155" s="10"/>
      <c r="V1155" t="str">
        <f t="shared" si="17"/>
        <v>subattribute</v>
      </c>
      <c r="W1155" t="str">
        <f>TRIM(INDEX(_xlfn.TEXTSPLIT(Table326[[#This Row],[attribute_name PT (rascunho)]],"|"), 1,1))</f>
        <v>Temperatura - Mancal do Motor (LA)</v>
      </c>
      <c r="X1155" t="str">
        <f>IFERROR(TRIM(INDEX(_xlfn.TEXTSPLIT(Table326[[#This Row],[attribute_name]],"|"), 1,2)), "")</f>
        <v>HiHi</v>
      </c>
      <c r="Y1155" t="b" cm="1">
        <f t="array" ref="Y1155">IF(ISERROR(IF(Table326[[#This Row],[type]]="subattribute", VLOOKUP(Table326[[#This Row],[Template]]&amp;Table326[[#This Row],[parent_attribute]],_xlfn._xlws.FILTER(Table326[[#All],[concat]], Table326[[#All],[type]]="attribute"),1, FALSE), TRUE)), FALSE, TRUE)</f>
        <v>1</v>
      </c>
    </row>
    <row r="1156" spans="1:25" ht="14.4" hidden="1">
      <c r="A1156" t="str">
        <f>Table326[[#This Row],[Template]]&amp;Table326[[#This Row],[parent_attribute]]</f>
        <v>Motor High VoltageTemperatura - Mancal do Motor (LA)</v>
      </c>
      <c r="B1156" t="s">
        <v>2904</v>
      </c>
      <c r="C1156" s="10" t="s">
        <v>3356</v>
      </c>
      <c r="D1156" t="s">
        <v>2906</v>
      </c>
      <c r="E1156" t="s">
        <v>2907</v>
      </c>
      <c r="F1156" t="s">
        <v>2876</v>
      </c>
      <c r="I1156" t="s">
        <v>999</v>
      </c>
      <c r="J1156" t="s">
        <v>992</v>
      </c>
      <c r="K1156" t="str">
        <f>VLOOKUP(Table326[[#This Row],[attribute_name EN2]],'Tradução Atributos'!$A$1:$B$67,2,0)</f>
        <v>Temperatura - Mancal do Motor (LA)</v>
      </c>
      <c r="L1156" t="s">
        <v>2928</v>
      </c>
      <c r="M1156" t="s">
        <v>2934</v>
      </c>
      <c r="N1156" t="s">
        <v>766</v>
      </c>
      <c r="O1156" t="s">
        <v>3378</v>
      </c>
      <c r="P1156" t="str">
        <f>_xlfn.CONCAT(Table326[[#This Row],[Equipamento]],Table326[[#This Row],[attribute_name]])</f>
        <v>FRADE-CM-2340 (LP/IP Motor Trem 2)Temperatura - Mancal do Motor (LA)|Pre-alarm Hi</v>
      </c>
      <c r="Q1156" s="10">
        <v>85</v>
      </c>
      <c r="R1156" s="83" t="s">
        <v>753</v>
      </c>
      <c r="S1156">
        <v>1</v>
      </c>
      <c r="T1156" s="52" t="s">
        <v>736</v>
      </c>
      <c r="U1156" s="83"/>
      <c r="V1156" t="str">
        <f t="shared" si="17"/>
        <v>subattribute</v>
      </c>
      <c r="W1156" t="str">
        <f>TRIM(INDEX(_xlfn.TEXTSPLIT(Table326[[#This Row],[attribute_name PT (rascunho)]],"|"), 1,1))</f>
        <v>Temperatura - Mancal do Motor (LA)</v>
      </c>
      <c r="X1156" t="str">
        <f>IFERROR(TRIM(INDEX(_xlfn.TEXTSPLIT(Table326[[#This Row],[attribute_name]],"|"), 1,2)), "")</f>
        <v>Pre-alarm Hi</v>
      </c>
      <c r="Y1156" t="b" cm="1">
        <f t="array" ref="Y1156">IF(ISERROR(IF(Table326[[#This Row],[type]]="subattribute", VLOOKUP(Table326[[#This Row],[Template]]&amp;Table326[[#This Row],[parent_attribute]],_xlfn._xlws.FILTER(Table326[[#All],[concat]], Table326[[#All],[type]]="attribute"),1, FALSE), TRUE)), FALSE, TRUE)</f>
        <v>1</v>
      </c>
    </row>
    <row r="1157" spans="1:25" ht="14.4" hidden="1">
      <c r="A1157" t="str">
        <f>Table326[[#This Row],[Template]]&amp;Table326[[#This Row],[parent_attribute]]</f>
        <v>Motor High VoltageTemperatura - Mancal do Motor (LOA)</v>
      </c>
      <c r="B1157" t="s">
        <v>2904</v>
      </c>
      <c r="C1157" s="10" t="s">
        <v>3356</v>
      </c>
      <c r="D1157" t="s">
        <v>2906</v>
      </c>
      <c r="E1157" t="s">
        <v>2907</v>
      </c>
      <c r="F1157" t="s">
        <v>2876</v>
      </c>
      <c r="I1157" t="s">
        <v>1001</v>
      </c>
      <c r="J1157" t="s">
        <v>1001</v>
      </c>
      <c r="K1157" t="str">
        <f>VLOOKUP(Table326[[#This Row],[attribute_name EN2]],'Tradução Atributos'!$A$1:$B$67,2,0)</f>
        <v>Temperatura - Mancal do Motor (LOA)</v>
      </c>
      <c r="N1157" t="s">
        <v>3379</v>
      </c>
      <c r="O1157" t="s">
        <v>3379</v>
      </c>
      <c r="P1157" t="str">
        <f>_xlfn.CONCAT(Table326[[#This Row],[Equipamento]],Table326[[#This Row],[attribute_name]])</f>
        <v>FRADE-CM-2340 (LP/IP Motor Trem 2)Temperatura - Mancal do Motor (LOA)</v>
      </c>
      <c r="Q1157" s="10" t="s">
        <v>3418</v>
      </c>
      <c r="R1157" s="10" t="s">
        <v>753</v>
      </c>
      <c r="S1157">
        <v>1</v>
      </c>
      <c r="T1157" s="33" t="s">
        <v>446</v>
      </c>
      <c r="U1157" s="10" t="s">
        <v>447</v>
      </c>
      <c r="V1157" t="str">
        <f t="shared" si="17"/>
        <v>attribute</v>
      </c>
      <c r="W1157" t="str">
        <f>TRIM(INDEX(_xlfn.TEXTSPLIT(Table326[[#This Row],[attribute_name PT (rascunho)]],"|"), 1,1))</f>
        <v>Temperatura - Mancal do Motor (LOA)</v>
      </c>
      <c r="X1157" t="str">
        <f>IFERROR(TRIM(INDEX(_xlfn.TEXTSPLIT(Table326[[#This Row],[attribute_name]],"|"), 1,2)), "")</f>
        <v/>
      </c>
      <c r="Y1157" t="b" cm="1">
        <f t="array" ref="Y1157">IF(ISERROR(IF(Table326[[#This Row],[type]]="subattribute", VLOOKUP(Table326[[#This Row],[Template]]&amp;Table326[[#This Row],[parent_attribute]],_xlfn._xlws.FILTER(Table326[[#All],[concat]], Table326[[#All],[type]]="attribute"),1, FALSE), TRUE)), FALSE, TRUE)</f>
        <v>1</v>
      </c>
    </row>
    <row r="1158" spans="1:25" ht="14.4" hidden="1">
      <c r="A1158" t="str">
        <f>Table326[[#This Row],[Template]]&amp;Table326[[#This Row],[parent_attribute]]</f>
        <v>Motor High VoltageTemperatura - Mancal do Motor (LOA) (2)</v>
      </c>
      <c r="B1158" t="s">
        <v>2904</v>
      </c>
      <c r="C1158" s="10" t="s">
        <v>3356</v>
      </c>
      <c r="D1158" t="s">
        <v>2906</v>
      </c>
      <c r="E1158" t="s">
        <v>2907</v>
      </c>
      <c r="F1158" t="s">
        <v>2876</v>
      </c>
      <c r="I1158" t="s">
        <v>1678</v>
      </c>
      <c r="J1158" t="s">
        <v>1678</v>
      </c>
      <c r="K1158" t="str">
        <f>VLOOKUP(Table326[[#This Row],[attribute_name EN2]],'Tradução Atributos'!$A$1:$B$67,2,0)</f>
        <v>Temperatura - Mancal do Motor (LOA) (2)</v>
      </c>
      <c r="N1158" t="s">
        <v>3380</v>
      </c>
      <c r="O1158" t="s">
        <v>3380</v>
      </c>
      <c r="P1158" t="str">
        <f>_xlfn.CONCAT(Table326[[#This Row],[Equipamento]],Table326[[#This Row],[attribute_name]])</f>
        <v>FRADE-CM-2340 (LP/IP Motor Trem 2)Temperatura - Mancal do Motor (LOA) (2)</v>
      </c>
      <c r="Q1158" s="10" t="s">
        <v>3419</v>
      </c>
      <c r="R1158" s="10" t="s">
        <v>49</v>
      </c>
      <c r="S1158">
        <v>1</v>
      </c>
      <c r="T1158" s="33" t="s">
        <v>446</v>
      </c>
      <c r="U1158" s="10" t="s">
        <v>447</v>
      </c>
      <c r="V1158" t="str">
        <f t="shared" si="17"/>
        <v>attribute</v>
      </c>
      <c r="W1158" t="str">
        <f>TRIM(INDEX(_xlfn.TEXTSPLIT(Table326[[#This Row],[attribute_name PT (rascunho)]],"|"), 1,1))</f>
        <v>Temperatura - Mancal do Motor (LOA) (2)</v>
      </c>
      <c r="X1158" t="str">
        <f>IFERROR(TRIM(INDEX(_xlfn.TEXTSPLIT(Table326[[#This Row],[attribute_name]],"|"), 1,2)), "")</f>
        <v/>
      </c>
      <c r="Y1158" t="b" cm="1">
        <f t="array" ref="Y1158">IF(ISERROR(IF(Table326[[#This Row],[type]]="subattribute", VLOOKUP(Table326[[#This Row],[Template]]&amp;Table326[[#This Row],[parent_attribute]],_xlfn._xlws.FILTER(Table326[[#All],[concat]], Table326[[#All],[type]]="attribute"),1, FALSE), TRUE)), FALSE, TRUE)</f>
        <v>1</v>
      </c>
    </row>
    <row r="1159" spans="1:25" ht="14.4" hidden="1">
      <c r="A1159" t="str">
        <f>Table326[[#This Row],[Template]]&amp;Table326[[#This Row],[parent_attribute]]</f>
        <v>Motor High VoltageTemperatura - Mancal do Motor (LOA) (2)</v>
      </c>
      <c r="B1159" t="s">
        <v>2904</v>
      </c>
      <c r="C1159" s="10" t="s">
        <v>3356</v>
      </c>
      <c r="D1159" t="s">
        <v>2906</v>
      </c>
      <c r="E1159" t="s">
        <v>2907</v>
      </c>
      <c r="F1159" t="s">
        <v>2876</v>
      </c>
      <c r="I1159" t="s">
        <v>1680</v>
      </c>
      <c r="J1159" t="s">
        <v>1678</v>
      </c>
      <c r="K1159" t="str">
        <f>VLOOKUP(Table326[[#This Row],[attribute_name EN2]],'Tradução Atributos'!$A$1:$B$67,2,0)</f>
        <v>Temperatura - Mancal do Motor (LOA) (2)</v>
      </c>
      <c r="L1159" t="s">
        <v>2928</v>
      </c>
      <c r="M1159" t="s">
        <v>2929</v>
      </c>
      <c r="N1159" t="s">
        <v>1071</v>
      </c>
      <c r="O1159" t="s">
        <v>1071</v>
      </c>
      <c r="P1159" t="str">
        <f>_xlfn.CONCAT(Table326[[#This Row],[Equipamento]],Table326[[#This Row],[attribute_name]])</f>
        <v>FRADE-CM-2340 (LP/IP Motor Trem 2)Temperatura - Mancal do Motor (LOA) (2)|Hi</v>
      </c>
      <c r="Q1159" s="10">
        <v>90</v>
      </c>
      <c r="R1159" s="83" t="s">
        <v>49</v>
      </c>
      <c r="S1159">
        <v>1</v>
      </c>
      <c r="T1159" s="52" t="s">
        <v>736</v>
      </c>
      <c r="U1159" s="83"/>
      <c r="V1159" t="str">
        <f t="shared" si="17"/>
        <v>subattribute</v>
      </c>
      <c r="W1159" t="str">
        <f>TRIM(INDEX(_xlfn.TEXTSPLIT(Table326[[#This Row],[attribute_name PT (rascunho)]],"|"), 1,1))</f>
        <v>Temperatura - Mancal do Motor (LOA) (2)</v>
      </c>
      <c r="X1159" t="str">
        <f>IFERROR(TRIM(INDEX(_xlfn.TEXTSPLIT(Table326[[#This Row],[attribute_name]],"|"), 1,2)), "")</f>
        <v>Hi</v>
      </c>
      <c r="Y1159" t="b" cm="1">
        <f t="array" ref="Y1159">IF(ISERROR(IF(Table326[[#This Row],[type]]="subattribute", VLOOKUP(Table326[[#This Row],[Template]]&amp;Table326[[#This Row],[parent_attribute]],_xlfn._xlws.FILTER(Table326[[#All],[concat]], Table326[[#All],[type]]="attribute"),1, FALSE), TRUE)), FALSE, TRUE)</f>
        <v>1</v>
      </c>
    </row>
    <row r="1160" spans="1:25" ht="14.4" hidden="1">
      <c r="A1160" t="str">
        <f>Table326[[#This Row],[Template]]&amp;Table326[[#This Row],[parent_attribute]]</f>
        <v>Motor High VoltageTemperatura - Mancal do Motor (LOA) (2)</v>
      </c>
      <c r="B1160" t="s">
        <v>2904</v>
      </c>
      <c r="C1160" s="10" t="s">
        <v>3356</v>
      </c>
      <c r="D1160" t="s">
        <v>2906</v>
      </c>
      <c r="E1160" t="s">
        <v>2907</v>
      </c>
      <c r="F1160" t="s">
        <v>2876</v>
      </c>
      <c r="I1160" t="s">
        <v>1681</v>
      </c>
      <c r="J1160" t="s">
        <v>1678</v>
      </c>
      <c r="K1160" t="str">
        <f>VLOOKUP(Table326[[#This Row],[attribute_name EN2]],'Tradução Atributos'!$A$1:$B$67,2,0)</f>
        <v>Temperatura - Mancal do Motor (LOA) (2)</v>
      </c>
      <c r="L1160" t="s">
        <v>2928</v>
      </c>
      <c r="M1160" t="s">
        <v>2930</v>
      </c>
      <c r="N1160" t="s">
        <v>1073</v>
      </c>
      <c r="O1160" t="s">
        <v>1073</v>
      </c>
      <c r="P1160" t="str">
        <f>_xlfn.CONCAT(Table326[[#This Row],[Equipamento]],Table326[[#This Row],[attribute_name]])</f>
        <v>FRADE-CM-2340 (LP/IP Motor Trem 2)Temperatura - Mancal do Motor (LOA) (2)|HiHi</v>
      </c>
      <c r="Q1160" s="10">
        <v>95</v>
      </c>
      <c r="R1160" s="10" t="s">
        <v>49</v>
      </c>
      <c r="S1160">
        <v>1</v>
      </c>
      <c r="T1160" s="33" t="s">
        <v>736</v>
      </c>
      <c r="U1160" s="10"/>
      <c r="V1160" t="str">
        <f t="shared" si="17"/>
        <v>subattribute</v>
      </c>
      <c r="W1160" t="str">
        <f>TRIM(INDEX(_xlfn.TEXTSPLIT(Table326[[#This Row],[attribute_name PT (rascunho)]],"|"), 1,1))</f>
        <v>Temperatura - Mancal do Motor (LOA) (2)</v>
      </c>
      <c r="X1160" t="str">
        <f>IFERROR(TRIM(INDEX(_xlfn.TEXTSPLIT(Table326[[#This Row],[attribute_name]],"|"), 1,2)), "")</f>
        <v>HiHi</v>
      </c>
      <c r="Y1160" t="b" cm="1">
        <f t="array" ref="Y1160">IF(ISERROR(IF(Table326[[#This Row],[type]]="subattribute", VLOOKUP(Table326[[#This Row],[Template]]&amp;Table326[[#This Row],[parent_attribute]],_xlfn._xlws.FILTER(Table326[[#All],[concat]], Table326[[#All],[type]]="attribute"),1, FALSE), TRUE)), FALSE, TRUE)</f>
        <v>1</v>
      </c>
    </row>
    <row r="1161" spans="1:25" ht="14.4" hidden="1">
      <c r="A1161" t="str">
        <f>Table326[[#This Row],[Template]]&amp;Table326[[#This Row],[parent_attribute]]</f>
        <v>Motor High VoltageTemperatura - Mancal do Motor (LOA) (2)</v>
      </c>
      <c r="B1161" t="s">
        <v>2904</v>
      </c>
      <c r="C1161" s="10" t="s">
        <v>3356</v>
      </c>
      <c r="D1161" t="s">
        <v>2906</v>
      </c>
      <c r="E1161" t="s">
        <v>2907</v>
      </c>
      <c r="F1161" t="s">
        <v>2876</v>
      </c>
      <c r="I1161" t="s">
        <v>1682</v>
      </c>
      <c r="J1161" t="s">
        <v>1678</v>
      </c>
      <c r="K1161" t="str">
        <f>VLOOKUP(Table326[[#This Row],[attribute_name EN2]],'Tradução Atributos'!$A$1:$B$67,2,0)</f>
        <v>Temperatura - Mancal do Motor (LOA) (2)</v>
      </c>
      <c r="L1161" t="s">
        <v>2928</v>
      </c>
      <c r="M1161" t="s">
        <v>2934</v>
      </c>
      <c r="N1161" t="s">
        <v>1075</v>
      </c>
      <c r="O1161" t="s">
        <v>3381</v>
      </c>
      <c r="P1161" t="str">
        <f>_xlfn.CONCAT(Table326[[#This Row],[Equipamento]],Table326[[#This Row],[attribute_name]])</f>
        <v>FRADE-CM-2340 (LP/IP Motor Trem 2)Temperatura - Mancal do Motor (LOA) (2)|Pre-alarm Hi</v>
      </c>
      <c r="Q1161" s="10">
        <v>85</v>
      </c>
      <c r="R1161" s="83" t="s">
        <v>49</v>
      </c>
      <c r="S1161">
        <v>1</v>
      </c>
      <c r="T1161" s="52" t="s">
        <v>736</v>
      </c>
      <c r="U1161" s="83"/>
      <c r="V1161" t="str">
        <f t="shared" ref="V1161:V1224" si="18">IFERROR(IF(FIND("|",N1161),"subattribute", "attribute"), "attribute")</f>
        <v>subattribute</v>
      </c>
      <c r="W1161" t="str">
        <f>TRIM(INDEX(_xlfn.TEXTSPLIT(Table326[[#This Row],[attribute_name PT (rascunho)]],"|"), 1,1))</f>
        <v>Temperatura - Mancal do Motor (LOA) (2)</v>
      </c>
      <c r="X1161" t="str">
        <f>IFERROR(TRIM(INDEX(_xlfn.TEXTSPLIT(Table326[[#This Row],[attribute_name]],"|"), 1,2)), "")</f>
        <v>Pre-alarm Hi</v>
      </c>
      <c r="Y1161" t="b" cm="1">
        <f t="array" ref="Y1161">IF(ISERROR(IF(Table326[[#This Row],[type]]="subattribute", VLOOKUP(Table326[[#This Row],[Template]]&amp;Table326[[#This Row],[parent_attribute]],_xlfn._xlws.FILTER(Table326[[#All],[concat]], Table326[[#All],[type]]="attribute"),1, FALSE), TRUE)), FALSE, TRUE)</f>
        <v>1</v>
      </c>
    </row>
    <row r="1162" spans="1:25" ht="14.4" hidden="1">
      <c r="A1162" t="str">
        <f>Table326[[#This Row],[Template]]&amp;Table326[[#This Row],[parent_attribute]]</f>
        <v>Motor High VoltageTemperatura - Mancal do Motor (LOA)</v>
      </c>
      <c r="B1162" t="s">
        <v>2904</v>
      </c>
      <c r="C1162" s="10" t="s">
        <v>3356</v>
      </c>
      <c r="D1162" t="s">
        <v>2906</v>
      </c>
      <c r="E1162" t="s">
        <v>2907</v>
      </c>
      <c r="F1162" t="s">
        <v>2876</v>
      </c>
      <c r="I1162" t="s">
        <v>1004</v>
      </c>
      <c r="J1162" t="s">
        <v>1001</v>
      </c>
      <c r="K1162" t="str">
        <f>VLOOKUP(Table326[[#This Row],[attribute_name EN2]],'Tradução Atributos'!$A$1:$B$67,2,0)</f>
        <v>Temperatura - Mancal do Motor (LOA)</v>
      </c>
      <c r="L1162" t="s">
        <v>2928</v>
      </c>
      <c r="M1162" t="s">
        <v>2929</v>
      </c>
      <c r="N1162" t="s">
        <v>768</v>
      </c>
      <c r="O1162" t="s">
        <v>768</v>
      </c>
      <c r="P1162" t="str">
        <f>_xlfn.CONCAT(Table326[[#This Row],[Equipamento]],Table326[[#This Row],[attribute_name]])</f>
        <v>FRADE-CM-2340 (LP/IP Motor Trem 2)Temperatura - Mancal do Motor (LOA)|Hi</v>
      </c>
      <c r="Q1162" s="10">
        <v>90</v>
      </c>
      <c r="R1162" s="83" t="s">
        <v>753</v>
      </c>
      <c r="S1162">
        <v>1</v>
      </c>
      <c r="T1162" s="52" t="s">
        <v>736</v>
      </c>
      <c r="U1162" s="83"/>
      <c r="V1162" t="str">
        <f t="shared" si="18"/>
        <v>subattribute</v>
      </c>
      <c r="W1162" t="str">
        <f>TRIM(INDEX(_xlfn.TEXTSPLIT(Table326[[#This Row],[attribute_name PT (rascunho)]],"|"), 1,1))</f>
        <v>Temperatura - Mancal do Motor (LOA)</v>
      </c>
      <c r="X1162" t="str">
        <f>IFERROR(TRIM(INDEX(_xlfn.TEXTSPLIT(Table326[[#This Row],[attribute_name]],"|"), 1,2)), "")</f>
        <v>Hi</v>
      </c>
      <c r="Y1162" t="b" cm="1">
        <f t="array" ref="Y1162">IF(ISERROR(IF(Table326[[#This Row],[type]]="subattribute", VLOOKUP(Table326[[#This Row],[Template]]&amp;Table326[[#This Row],[parent_attribute]],_xlfn._xlws.FILTER(Table326[[#All],[concat]], Table326[[#All],[type]]="attribute"),1, FALSE), TRUE)), FALSE, TRUE)</f>
        <v>1</v>
      </c>
    </row>
    <row r="1163" spans="1:25" ht="14.4" hidden="1">
      <c r="A1163" t="str">
        <f>Table326[[#This Row],[Template]]&amp;Table326[[#This Row],[parent_attribute]]</f>
        <v>Motor High VoltageTemperatura - Mancal do Motor (LOA)</v>
      </c>
      <c r="B1163" t="s">
        <v>2904</v>
      </c>
      <c r="C1163" s="10" t="s">
        <v>3356</v>
      </c>
      <c r="D1163" t="s">
        <v>2906</v>
      </c>
      <c r="E1163" t="s">
        <v>2907</v>
      </c>
      <c r="F1163" t="s">
        <v>2876</v>
      </c>
      <c r="I1163" t="s">
        <v>1006</v>
      </c>
      <c r="J1163" t="s">
        <v>1001</v>
      </c>
      <c r="K1163" t="str">
        <f>VLOOKUP(Table326[[#This Row],[attribute_name EN2]],'Tradução Atributos'!$A$1:$B$67,2,0)</f>
        <v>Temperatura - Mancal do Motor (LOA)</v>
      </c>
      <c r="L1163" t="s">
        <v>2928</v>
      </c>
      <c r="M1163" t="s">
        <v>2930</v>
      </c>
      <c r="N1163" t="s">
        <v>770</v>
      </c>
      <c r="O1163" t="s">
        <v>770</v>
      </c>
      <c r="P1163" t="str">
        <f>_xlfn.CONCAT(Table326[[#This Row],[Equipamento]],Table326[[#This Row],[attribute_name]])</f>
        <v>FRADE-CM-2340 (LP/IP Motor Trem 2)Temperatura - Mancal do Motor (LOA)|HiHi</v>
      </c>
      <c r="Q1163" s="10">
        <v>95</v>
      </c>
      <c r="R1163" s="10" t="s">
        <v>753</v>
      </c>
      <c r="S1163">
        <v>1</v>
      </c>
      <c r="T1163" s="33" t="s">
        <v>736</v>
      </c>
      <c r="U1163" s="10"/>
      <c r="V1163" t="str">
        <f t="shared" si="18"/>
        <v>subattribute</v>
      </c>
      <c r="W1163" t="str">
        <f>TRIM(INDEX(_xlfn.TEXTSPLIT(Table326[[#This Row],[attribute_name PT (rascunho)]],"|"), 1,1))</f>
        <v>Temperatura - Mancal do Motor (LOA)</v>
      </c>
      <c r="X1163" t="str">
        <f>IFERROR(TRIM(INDEX(_xlfn.TEXTSPLIT(Table326[[#This Row],[attribute_name]],"|"), 1,2)), "")</f>
        <v>HiHi</v>
      </c>
      <c r="Y1163" t="b" cm="1">
        <f t="array" ref="Y1163">IF(ISERROR(IF(Table326[[#This Row],[type]]="subattribute", VLOOKUP(Table326[[#This Row],[Template]]&amp;Table326[[#This Row],[parent_attribute]],_xlfn._xlws.FILTER(Table326[[#All],[concat]], Table326[[#All],[type]]="attribute"),1, FALSE), TRUE)), FALSE, TRUE)</f>
        <v>1</v>
      </c>
    </row>
    <row r="1164" spans="1:25" ht="14.4" hidden="1">
      <c r="A1164" t="str">
        <f>Table326[[#This Row],[Template]]&amp;Table326[[#This Row],[parent_attribute]]</f>
        <v>Motor High VoltageTemperatura - Mancal do Motor (LOA)</v>
      </c>
      <c r="B1164" t="s">
        <v>2904</v>
      </c>
      <c r="C1164" s="10" t="s">
        <v>3356</v>
      </c>
      <c r="D1164" t="s">
        <v>2906</v>
      </c>
      <c r="E1164" t="s">
        <v>2907</v>
      </c>
      <c r="F1164" t="s">
        <v>2876</v>
      </c>
      <c r="I1164" t="s">
        <v>1008</v>
      </c>
      <c r="J1164" t="s">
        <v>1001</v>
      </c>
      <c r="K1164" t="str">
        <f>VLOOKUP(Table326[[#This Row],[attribute_name EN2]],'Tradução Atributos'!$A$1:$B$67,2,0)</f>
        <v>Temperatura - Mancal do Motor (LOA)</v>
      </c>
      <c r="L1164" t="s">
        <v>2928</v>
      </c>
      <c r="M1164" t="s">
        <v>2934</v>
      </c>
      <c r="N1164" t="s">
        <v>775</v>
      </c>
      <c r="O1164" t="s">
        <v>3382</v>
      </c>
      <c r="P1164" t="str">
        <f>_xlfn.CONCAT(Table326[[#This Row],[Equipamento]],Table326[[#This Row],[attribute_name]])</f>
        <v>FRADE-CM-2340 (LP/IP Motor Trem 2)Temperatura - Mancal do Motor (LOA)|Pre-alarm Hi</v>
      </c>
      <c r="Q1164" s="10">
        <v>85</v>
      </c>
      <c r="R1164" s="83" t="s">
        <v>753</v>
      </c>
      <c r="S1164">
        <v>1</v>
      </c>
      <c r="T1164" s="52" t="s">
        <v>736</v>
      </c>
      <c r="U1164" s="83"/>
      <c r="V1164" t="str">
        <f t="shared" si="18"/>
        <v>subattribute</v>
      </c>
      <c r="W1164" t="str">
        <f>TRIM(INDEX(_xlfn.TEXTSPLIT(Table326[[#This Row],[attribute_name PT (rascunho)]],"|"), 1,1))</f>
        <v>Temperatura - Mancal do Motor (LOA)</v>
      </c>
      <c r="X1164" t="str">
        <f>IFERROR(TRIM(INDEX(_xlfn.TEXTSPLIT(Table326[[#This Row],[attribute_name]],"|"), 1,2)), "")</f>
        <v>Pre-alarm Hi</v>
      </c>
      <c r="Y1164" t="b" cm="1">
        <f t="array" ref="Y1164">IF(ISERROR(IF(Table326[[#This Row],[type]]="subattribute", VLOOKUP(Table326[[#This Row],[Template]]&amp;Table326[[#This Row],[parent_attribute]],_xlfn._xlws.FILTER(Table326[[#All],[concat]], Table326[[#All],[type]]="attribute"),1, FALSE), TRUE)), FALSE, TRUE)</f>
        <v>1</v>
      </c>
    </row>
    <row r="1165" spans="1:25" ht="14.4" hidden="1">
      <c r="A1165" t="str">
        <f>Table326[[#This Row],[Template]]&amp;Table326[[#This Row],[parent_attribute]]</f>
        <v>Motor High VoltageVibração - Mancal do Motor (LA) (1)</v>
      </c>
      <c r="B1165" t="s">
        <v>2904</v>
      </c>
      <c r="C1165" s="10" t="s">
        <v>3356</v>
      </c>
      <c r="D1165" t="s">
        <v>2906</v>
      </c>
      <c r="E1165" t="s">
        <v>2907</v>
      </c>
      <c r="F1165" t="s">
        <v>2876</v>
      </c>
      <c r="I1165" t="s">
        <v>1137</v>
      </c>
      <c r="J1165" t="s">
        <v>1137</v>
      </c>
      <c r="K1165" t="str">
        <f>VLOOKUP(Table326[[#This Row],[attribute_name EN2]],'Tradução Atributos'!$A$1:$B$67,2,0)</f>
        <v>Vibração - Mancal do Motor (LA) (1)</v>
      </c>
      <c r="N1165" t="s">
        <v>3383</v>
      </c>
      <c r="O1165" t="s">
        <v>3383</v>
      </c>
      <c r="P1165" t="str">
        <f>_xlfn.CONCAT(Table326[[#This Row],[Equipamento]],Table326[[#This Row],[attribute_name]])</f>
        <v>FRADE-CM-2340 (LP/IP Motor Trem 2)Vibração - Mancal do Motor (LA) (1)</v>
      </c>
      <c r="Q1165" s="10" t="s">
        <v>3420</v>
      </c>
      <c r="R1165" s="10" t="s">
        <v>840</v>
      </c>
      <c r="S1165">
        <v>1</v>
      </c>
      <c r="T1165" s="33" t="s">
        <v>446</v>
      </c>
      <c r="U1165" s="10" t="s">
        <v>447</v>
      </c>
      <c r="V1165" t="str">
        <f t="shared" si="18"/>
        <v>attribute</v>
      </c>
      <c r="W1165" t="str">
        <f>TRIM(INDEX(_xlfn.TEXTSPLIT(Table326[[#This Row],[attribute_name PT (rascunho)]],"|"), 1,1))</f>
        <v>Vibração - Mancal do Motor (LA) (1)</v>
      </c>
      <c r="X1165" t="str">
        <f>IFERROR(TRIM(INDEX(_xlfn.TEXTSPLIT(Table326[[#This Row],[attribute_name]],"|"), 1,2)), "")</f>
        <v/>
      </c>
      <c r="Y1165" t="b" cm="1">
        <f t="array" ref="Y1165">IF(ISERROR(IF(Table326[[#This Row],[type]]="subattribute", VLOOKUP(Table326[[#This Row],[Template]]&amp;Table326[[#This Row],[parent_attribute]],_xlfn._xlws.FILTER(Table326[[#All],[concat]], Table326[[#All],[type]]="attribute"),1, FALSE), TRUE)), FALSE, TRUE)</f>
        <v>1</v>
      </c>
    </row>
    <row r="1166" spans="1:25" ht="14.4" hidden="1">
      <c r="A1166" t="str">
        <f>Table326[[#This Row],[Template]]&amp;Table326[[#This Row],[parent_attribute]]</f>
        <v>Motor High VoltageVibração - Mancal do Motor (LA) (1)</v>
      </c>
      <c r="B1166" t="s">
        <v>2904</v>
      </c>
      <c r="C1166" s="10" t="s">
        <v>3356</v>
      </c>
      <c r="D1166" t="s">
        <v>2906</v>
      </c>
      <c r="E1166" t="s">
        <v>2907</v>
      </c>
      <c r="F1166" t="s">
        <v>2876</v>
      </c>
      <c r="I1166" t="s">
        <v>1140</v>
      </c>
      <c r="J1166" t="s">
        <v>1137</v>
      </c>
      <c r="K1166" t="str">
        <f>VLOOKUP(Table326[[#This Row],[attribute_name EN2]],'Tradução Atributos'!$A$1:$B$67,2,0)</f>
        <v>Vibração - Mancal do Motor (LA) (1)</v>
      </c>
      <c r="L1166" t="s">
        <v>2928</v>
      </c>
      <c r="M1166" t="s">
        <v>2929</v>
      </c>
      <c r="N1166" t="s">
        <v>3384</v>
      </c>
      <c r="O1166" t="s">
        <v>3384</v>
      </c>
      <c r="P1166" t="str">
        <f>_xlfn.CONCAT(Table326[[#This Row],[Equipamento]],Table326[[#This Row],[attribute_name]])</f>
        <v>FRADE-CM-2340 (LP/IP Motor Trem 2)Vibração - Mancal do Motor (LA) (1)|Hi</v>
      </c>
      <c r="Q1166" s="10">
        <v>274</v>
      </c>
      <c r="R1166" s="83" t="s">
        <v>840</v>
      </c>
      <c r="S1166">
        <v>1</v>
      </c>
      <c r="T1166" s="52" t="s">
        <v>736</v>
      </c>
      <c r="U1166" s="83"/>
      <c r="V1166" t="str">
        <f t="shared" si="18"/>
        <v>subattribute</v>
      </c>
      <c r="W1166" t="str">
        <f>TRIM(INDEX(_xlfn.TEXTSPLIT(Table326[[#This Row],[attribute_name PT (rascunho)]],"|"), 1,1))</f>
        <v>Vibração - Mancal do Motor (LA) (1)</v>
      </c>
      <c r="X1166" t="str">
        <f>IFERROR(TRIM(INDEX(_xlfn.TEXTSPLIT(Table326[[#This Row],[attribute_name]],"|"), 1,2)), "")</f>
        <v>Hi</v>
      </c>
      <c r="Y1166" t="b" cm="1">
        <f t="array" ref="Y1166">IF(ISERROR(IF(Table326[[#This Row],[type]]="subattribute", VLOOKUP(Table326[[#This Row],[Template]]&amp;Table326[[#This Row],[parent_attribute]],_xlfn._xlws.FILTER(Table326[[#All],[concat]], Table326[[#All],[type]]="attribute"),1, FALSE), TRUE)), FALSE, TRUE)</f>
        <v>1</v>
      </c>
    </row>
    <row r="1167" spans="1:25" ht="14.4" hidden="1">
      <c r="A1167" t="str">
        <f>Table326[[#This Row],[Template]]&amp;Table326[[#This Row],[parent_attribute]]</f>
        <v>Motor High VoltageVibração - Mancal do Motor (LA) (1)</v>
      </c>
      <c r="B1167" t="s">
        <v>2904</v>
      </c>
      <c r="C1167" s="10" t="s">
        <v>3356</v>
      </c>
      <c r="D1167" t="s">
        <v>2906</v>
      </c>
      <c r="E1167" t="s">
        <v>2907</v>
      </c>
      <c r="F1167" t="s">
        <v>2876</v>
      </c>
      <c r="I1167" t="s">
        <v>1142</v>
      </c>
      <c r="J1167" t="s">
        <v>1137</v>
      </c>
      <c r="K1167" t="str">
        <f>VLOOKUP(Table326[[#This Row],[attribute_name EN2]],'Tradução Atributos'!$A$1:$B$67,2,0)</f>
        <v>Vibração - Mancal do Motor (LA) (1)</v>
      </c>
      <c r="L1167" t="s">
        <v>2928</v>
      </c>
      <c r="M1167" t="s">
        <v>2930</v>
      </c>
      <c r="N1167" t="s">
        <v>839</v>
      </c>
      <c r="O1167" t="s">
        <v>839</v>
      </c>
      <c r="P1167" t="str">
        <f>_xlfn.CONCAT(Table326[[#This Row],[Equipamento]],Table326[[#This Row],[attribute_name]])</f>
        <v>FRADE-CM-2340 (LP/IP Motor Trem 2)Vibração - Mancal do Motor (LA) (1)|HiHi</v>
      </c>
      <c r="Q1167" s="10">
        <v>308</v>
      </c>
      <c r="R1167" s="10" t="s">
        <v>840</v>
      </c>
      <c r="S1167">
        <v>1</v>
      </c>
      <c r="T1167" s="33" t="s">
        <v>736</v>
      </c>
      <c r="U1167" s="10"/>
      <c r="V1167" t="str">
        <f t="shared" si="18"/>
        <v>subattribute</v>
      </c>
      <c r="W1167" t="str">
        <f>TRIM(INDEX(_xlfn.TEXTSPLIT(Table326[[#This Row],[attribute_name PT (rascunho)]],"|"), 1,1))</f>
        <v>Vibração - Mancal do Motor (LA) (1)</v>
      </c>
      <c r="X1167" t="str">
        <f>IFERROR(TRIM(INDEX(_xlfn.TEXTSPLIT(Table326[[#This Row],[attribute_name]],"|"), 1,2)), "")</f>
        <v>HiHi</v>
      </c>
      <c r="Y1167" t="b" cm="1">
        <f t="array" ref="Y1167">IF(ISERROR(IF(Table326[[#This Row],[type]]="subattribute", VLOOKUP(Table326[[#This Row],[Template]]&amp;Table326[[#This Row],[parent_attribute]],_xlfn._xlws.FILTER(Table326[[#All],[concat]], Table326[[#All],[type]]="attribute"),1, FALSE), TRUE)), FALSE, TRUE)</f>
        <v>1</v>
      </c>
    </row>
    <row r="1168" spans="1:25" ht="14.4" hidden="1">
      <c r="A1168" t="str">
        <f>Table326[[#This Row],[Template]]&amp;Table326[[#This Row],[parent_attribute]]</f>
        <v>Motor High VoltageVibração - Mancal do Motor (LA) (1)</v>
      </c>
      <c r="B1168" t="s">
        <v>2904</v>
      </c>
      <c r="C1168" s="10" t="s">
        <v>3356</v>
      </c>
      <c r="D1168" t="s">
        <v>2906</v>
      </c>
      <c r="E1168" t="s">
        <v>2907</v>
      </c>
      <c r="F1168" t="s">
        <v>2876</v>
      </c>
      <c r="I1168" t="s">
        <v>1144</v>
      </c>
      <c r="J1168" t="s">
        <v>1137</v>
      </c>
      <c r="K1168" t="str">
        <f>VLOOKUP(Table326[[#This Row],[attribute_name EN2]],'Tradução Atributos'!$A$1:$B$67,2,0)</f>
        <v>Vibração - Mancal do Motor (LA) (1)</v>
      </c>
      <c r="L1168" t="s">
        <v>2928</v>
      </c>
      <c r="M1168" t="s">
        <v>2934</v>
      </c>
      <c r="N1168" t="s">
        <v>843</v>
      </c>
      <c r="O1168" t="s">
        <v>3385</v>
      </c>
      <c r="P1168" t="str">
        <f>_xlfn.CONCAT(Table326[[#This Row],[Equipamento]],Table326[[#This Row],[attribute_name]])</f>
        <v>FRADE-CM-2340 (LP/IP Motor Trem 2)Vibração - Mancal do Motor (LA) (1)|Pre-alarm Hi</v>
      </c>
      <c r="Q1168" s="10">
        <v>246.6</v>
      </c>
      <c r="R1168" s="83" t="s">
        <v>840</v>
      </c>
      <c r="S1168">
        <v>1</v>
      </c>
      <c r="T1168" s="52" t="s">
        <v>736</v>
      </c>
      <c r="U1168" s="83"/>
      <c r="V1168" t="str">
        <f t="shared" si="18"/>
        <v>subattribute</v>
      </c>
      <c r="W1168" t="str">
        <f>TRIM(INDEX(_xlfn.TEXTSPLIT(Table326[[#This Row],[attribute_name PT (rascunho)]],"|"), 1,1))</f>
        <v>Vibração - Mancal do Motor (LA) (1)</v>
      </c>
      <c r="X1168" t="str">
        <f>IFERROR(TRIM(INDEX(_xlfn.TEXTSPLIT(Table326[[#This Row],[attribute_name]],"|"), 1,2)), "")</f>
        <v>Pre-alarm Hi</v>
      </c>
      <c r="Y1168" t="b" cm="1">
        <f t="array" ref="Y1168">IF(ISERROR(IF(Table326[[#This Row],[type]]="subattribute", VLOOKUP(Table326[[#This Row],[Template]]&amp;Table326[[#This Row],[parent_attribute]],_xlfn._xlws.FILTER(Table326[[#All],[concat]], Table326[[#All],[type]]="attribute"),1, FALSE), TRUE)), FALSE, TRUE)</f>
        <v>1</v>
      </c>
    </row>
    <row r="1169" spans="1:25" ht="14.4" hidden="1">
      <c r="A1169" t="str">
        <f>Table326[[#This Row],[Template]]&amp;Table326[[#This Row],[parent_attribute]]</f>
        <v>Motor High VoltageVibração - Mancal do Motor (LA) (2)</v>
      </c>
      <c r="B1169" t="s">
        <v>2904</v>
      </c>
      <c r="C1169" s="10" t="s">
        <v>3356</v>
      </c>
      <c r="D1169" t="s">
        <v>2906</v>
      </c>
      <c r="E1169" t="s">
        <v>2907</v>
      </c>
      <c r="F1169" t="s">
        <v>2876</v>
      </c>
      <c r="I1169" t="s">
        <v>1146</v>
      </c>
      <c r="J1169" t="s">
        <v>1146</v>
      </c>
      <c r="K1169" t="str">
        <f>VLOOKUP(Table326[[#This Row],[attribute_name EN2]],'Tradução Atributos'!$A$1:$B$67,2,0)</f>
        <v>Vibração - Mancal do Motor (LA) (2)</v>
      </c>
      <c r="N1169" t="s">
        <v>3386</v>
      </c>
      <c r="O1169" t="s">
        <v>3386</v>
      </c>
      <c r="P1169" t="str">
        <f>_xlfn.CONCAT(Table326[[#This Row],[Equipamento]],Table326[[#This Row],[attribute_name]])</f>
        <v>FRADE-CM-2340 (LP/IP Motor Trem 2)Vibração - Mancal do Motor (LA) (2)</v>
      </c>
      <c r="Q1169" s="10" t="s">
        <v>3421</v>
      </c>
      <c r="R1169" s="10" t="s">
        <v>840</v>
      </c>
      <c r="S1169">
        <v>1</v>
      </c>
      <c r="T1169" s="33" t="s">
        <v>446</v>
      </c>
      <c r="U1169" s="10" t="s">
        <v>447</v>
      </c>
      <c r="V1169" t="str">
        <f t="shared" si="18"/>
        <v>attribute</v>
      </c>
      <c r="W1169" t="str">
        <f>TRIM(INDEX(_xlfn.TEXTSPLIT(Table326[[#This Row],[attribute_name PT (rascunho)]],"|"), 1,1))</f>
        <v>Vibração - Mancal do Motor (LA) (2)</v>
      </c>
      <c r="X1169" t="str">
        <f>IFERROR(TRIM(INDEX(_xlfn.TEXTSPLIT(Table326[[#This Row],[attribute_name]],"|"), 1,2)), "")</f>
        <v/>
      </c>
      <c r="Y1169" t="b" cm="1">
        <f t="array" ref="Y1169">IF(ISERROR(IF(Table326[[#This Row],[type]]="subattribute", VLOOKUP(Table326[[#This Row],[Template]]&amp;Table326[[#This Row],[parent_attribute]],_xlfn._xlws.FILTER(Table326[[#All],[concat]], Table326[[#All],[type]]="attribute"),1, FALSE), TRUE)), FALSE, TRUE)</f>
        <v>1</v>
      </c>
    </row>
    <row r="1170" spans="1:25" ht="14.4" hidden="1">
      <c r="A1170" t="str">
        <f>Table326[[#This Row],[Template]]&amp;Table326[[#This Row],[parent_attribute]]</f>
        <v>Motor High VoltageVibração - Mancal do Motor (LA) (2)</v>
      </c>
      <c r="B1170" t="s">
        <v>2904</v>
      </c>
      <c r="C1170" s="10" t="s">
        <v>3356</v>
      </c>
      <c r="D1170" t="s">
        <v>2906</v>
      </c>
      <c r="E1170" t="s">
        <v>2907</v>
      </c>
      <c r="F1170" t="s">
        <v>2876</v>
      </c>
      <c r="I1170" t="s">
        <v>1149</v>
      </c>
      <c r="J1170" t="s">
        <v>1146</v>
      </c>
      <c r="K1170" t="str">
        <f>VLOOKUP(Table326[[#This Row],[attribute_name EN2]],'Tradução Atributos'!$A$1:$B$67,2,0)</f>
        <v>Vibração - Mancal do Motor (LA) (2)</v>
      </c>
      <c r="L1170" t="s">
        <v>2928</v>
      </c>
      <c r="M1170" t="s">
        <v>2929</v>
      </c>
      <c r="N1170" t="s">
        <v>845</v>
      </c>
      <c r="O1170" t="s">
        <v>845</v>
      </c>
      <c r="P1170" t="str">
        <f>_xlfn.CONCAT(Table326[[#This Row],[Equipamento]],Table326[[#This Row],[attribute_name]])</f>
        <v>FRADE-CM-2340 (LP/IP Motor Trem 2)Vibração - Mancal do Motor (LA) (2)|Hi</v>
      </c>
      <c r="Q1170" s="10">
        <v>274</v>
      </c>
      <c r="R1170" s="83" t="s">
        <v>840</v>
      </c>
      <c r="S1170">
        <v>1</v>
      </c>
      <c r="T1170" s="52" t="s">
        <v>736</v>
      </c>
      <c r="U1170" s="83"/>
      <c r="V1170" t="str">
        <f t="shared" si="18"/>
        <v>subattribute</v>
      </c>
      <c r="W1170" t="str">
        <f>TRIM(INDEX(_xlfn.TEXTSPLIT(Table326[[#This Row],[attribute_name PT (rascunho)]],"|"), 1,1))</f>
        <v>Vibração - Mancal do Motor (LA) (2)</v>
      </c>
      <c r="X1170" t="str">
        <f>IFERROR(TRIM(INDEX(_xlfn.TEXTSPLIT(Table326[[#This Row],[attribute_name]],"|"), 1,2)), "")</f>
        <v>Hi</v>
      </c>
      <c r="Y1170" t="b" cm="1">
        <f t="array" ref="Y1170">IF(ISERROR(IF(Table326[[#This Row],[type]]="subattribute", VLOOKUP(Table326[[#This Row],[Template]]&amp;Table326[[#This Row],[parent_attribute]],_xlfn._xlws.FILTER(Table326[[#All],[concat]], Table326[[#All],[type]]="attribute"),1, FALSE), TRUE)), FALSE, TRUE)</f>
        <v>1</v>
      </c>
    </row>
    <row r="1171" spans="1:25" ht="14.4" hidden="1">
      <c r="A1171" t="str">
        <f>Table326[[#This Row],[Template]]&amp;Table326[[#This Row],[parent_attribute]]</f>
        <v>Motor High VoltageVibração - Mancal do Motor (LA) (2)</v>
      </c>
      <c r="B1171" t="s">
        <v>2904</v>
      </c>
      <c r="C1171" s="10" t="s">
        <v>3356</v>
      </c>
      <c r="D1171" t="s">
        <v>2906</v>
      </c>
      <c r="E1171" t="s">
        <v>2907</v>
      </c>
      <c r="F1171" t="s">
        <v>2876</v>
      </c>
      <c r="I1171" t="s">
        <v>1151</v>
      </c>
      <c r="J1171" t="s">
        <v>1146</v>
      </c>
      <c r="K1171" t="str">
        <f>VLOOKUP(Table326[[#This Row],[attribute_name EN2]],'Tradução Atributos'!$A$1:$B$67,2,0)</f>
        <v>Vibração - Mancal do Motor (LA) (2)</v>
      </c>
      <c r="L1171" t="s">
        <v>2928</v>
      </c>
      <c r="M1171" t="s">
        <v>2930</v>
      </c>
      <c r="N1171" t="s">
        <v>847</v>
      </c>
      <c r="O1171" t="s">
        <v>847</v>
      </c>
      <c r="P1171" t="str">
        <f>_xlfn.CONCAT(Table326[[#This Row],[Equipamento]],Table326[[#This Row],[attribute_name]])</f>
        <v>FRADE-CM-2340 (LP/IP Motor Trem 2)Vibração - Mancal do Motor (LA) (2)|HiHi</v>
      </c>
      <c r="Q1171" s="10">
        <v>308</v>
      </c>
      <c r="R1171" s="10" t="s">
        <v>840</v>
      </c>
      <c r="S1171">
        <v>1</v>
      </c>
      <c r="T1171" s="33" t="s">
        <v>736</v>
      </c>
      <c r="U1171" s="10"/>
      <c r="V1171" t="str">
        <f t="shared" si="18"/>
        <v>subattribute</v>
      </c>
      <c r="W1171" t="str">
        <f>TRIM(INDEX(_xlfn.TEXTSPLIT(Table326[[#This Row],[attribute_name PT (rascunho)]],"|"), 1,1))</f>
        <v>Vibração - Mancal do Motor (LA) (2)</v>
      </c>
      <c r="X1171" t="str">
        <f>IFERROR(TRIM(INDEX(_xlfn.TEXTSPLIT(Table326[[#This Row],[attribute_name]],"|"), 1,2)), "")</f>
        <v>HiHi</v>
      </c>
      <c r="Y1171" t="b" cm="1">
        <f t="array" ref="Y1171">IF(ISERROR(IF(Table326[[#This Row],[type]]="subattribute", VLOOKUP(Table326[[#This Row],[Template]]&amp;Table326[[#This Row],[parent_attribute]],_xlfn._xlws.FILTER(Table326[[#All],[concat]], Table326[[#All],[type]]="attribute"),1, FALSE), TRUE)), FALSE, TRUE)</f>
        <v>1</v>
      </c>
    </row>
    <row r="1172" spans="1:25" ht="14.4" hidden="1">
      <c r="A1172" t="str">
        <f>Table326[[#This Row],[Template]]&amp;Table326[[#This Row],[parent_attribute]]</f>
        <v>Motor High VoltageVibração - Mancal do Motor (LA) (2)</v>
      </c>
      <c r="B1172" t="s">
        <v>2904</v>
      </c>
      <c r="C1172" s="10" t="s">
        <v>3356</v>
      </c>
      <c r="D1172" t="s">
        <v>2906</v>
      </c>
      <c r="E1172" t="s">
        <v>2907</v>
      </c>
      <c r="F1172" t="s">
        <v>2876</v>
      </c>
      <c r="I1172" t="s">
        <v>1153</v>
      </c>
      <c r="J1172" t="s">
        <v>1146</v>
      </c>
      <c r="K1172" t="str">
        <f>VLOOKUP(Table326[[#This Row],[attribute_name EN2]],'Tradução Atributos'!$A$1:$B$67,2,0)</f>
        <v>Vibração - Mancal do Motor (LA) (2)</v>
      </c>
      <c r="L1172" t="s">
        <v>2928</v>
      </c>
      <c r="M1172" t="s">
        <v>2934</v>
      </c>
      <c r="N1172" t="s">
        <v>849</v>
      </c>
      <c r="O1172" t="s">
        <v>3387</v>
      </c>
      <c r="P1172" t="str">
        <f>_xlfn.CONCAT(Table326[[#This Row],[Equipamento]],Table326[[#This Row],[attribute_name]])</f>
        <v>FRADE-CM-2340 (LP/IP Motor Trem 2)Vibração - Mancal do Motor (LA) (2)|Pre-alarm Hi</v>
      </c>
      <c r="Q1172" s="10">
        <v>246.6</v>
      </c>
      <c r="R1172" s="83" t="s">
        <v>840</v>
      </c>
      <c r="S1172">
        <v>1</v>
      </c>
      <c r="T1172" s="52" t="s">
        <v>736</v>
      </c>
      <c r="U1172" s="83"/>
      <c r="V1172" t="str">
        <f t="shared" si="18"/>
        <v>subattribute</v>
      </c>
      <c r="W1172" t="str">
        <f>TRIM(INDEX(_xlfn.TEXTSPLIT(Table326[[#This Row],[attribute_name PT (rascunho)]],"|"), 1,1))</f>
        <v>Vibração - Mancal do Motor (LA) (2)</v>
      </c>
      <c r="X1172" t="str">
        <f>IFERROR(TRIM(INDEX(_xlfn.TEXTSPLIT(Table326[[#This Row],[attribute_name]],"|"), 1,2)), "")</f>
        <v>Pre-alarm Hi</v>
      </c>
      <c r="Y1172" t="b" cm="1">
        <f t="array" ref="Y1172">IF(ISERROR(IF(Table326[[#This Row],[type]]="subattribute", VLOOKUP(Table326[[#This Row],[Template]]&amp;Table326[[#This Row],[parent_attribute]],_xlfn._xlws.FILTER(Table326[[#All],[concat]], Table326[[#All],[type]]="attribute"),1, FALSE), TRUE)), FALSE, TRUE)</f>
        <v>1</v>
      </c>
    </row>
    <row r="1173" spans="1:25" ht="14.4" hidden="1">
      <c r="A1173" t="str">
        <f>Table326[[#This Row],[Template]]&amp;Table326[[#This Row],[parent_attribute]]</f>
        <v>Motor High VoltageVibração - Mancal do Motor (LOA) (1)</v>
      </c>
      <c r="B1173" t="s">
        <v>2904</v>
      </c>
      <c r="C1173" s="10" t="s">
        <v>3356</v>
      </c>
      <c r="D1173" t="s">
        <v>2906</v>
      </c>
      <c r="E1173" t="s">
        <v>2907</v>
      </c>
      <c r="F1173" t="s">
        <v>2876</v>
      </c>
      <c r="I1173" t="s">
        <v>1155</v>
      </c>
      <c r="J1173" t="s">
        <v>1155</v>
      </c>
      <c r="K1173" t="str">
        <f>VLOOKUP(Table326[[#This Row],[attribute_name EN2]],'Tradução Atributos'!$A$1:$B$67,2,0)</f>
        <v>Vibração - Mancal do Motor (LOA) (1)</v>
      </c>
      <c r="N1173" t="s">
        <v>3388</v>
      </c>
      <c r="O1173" t="s">
        <v>3388</v>
      </c>
      <c r="P1173" t="str">
        <f>_xlfn.CONCAT(Table326[[#This Row],[Equipamento]],Table326[[#This Row],[attribute_name]])</f>
        <v>FRADE-CM-2340 (LP/IP Motor Trem 2)Vibração - Mancal do Motor (LOA) (1)</v>
      </c>
      <c r="Q1173" s="10" t="s">
        <v>3422</v>
      </c>
      <c r="R1173" s="10" t="s">
        <v>840</v>
      </c>
      <c r="S1173">
        <v>1</v>
      </c>
      <c r="T1173" s="33" t="s">
        <v>446</v>
      </c>
      <c r="U1173" s="10" t="s">
        <v>447</v>
      </c>
      <c r="V1173" t="str">
        <f t="shared" si="18"/>
        <v>attribute</v>
      </c>
      <c r="W1173" t="str">
        <f>TRIM(INDEX(_xlfn.TEXTSPLIT(Table326[[#This Row],[attribute_name PT (rascunho)]],"|"), 1,1))</f>
        <v>Vibração - Mancal do Motor (LOA) (1)</v>
      </c>
      <c r="X1173" t="str">
        <f>IFERROR(TRIM(INDEX(_xlfn.TEXTSPLIT(Table326[[#This Row],[attribute_name]],"|"), 1,2)), "")</f>
        <v/>
      </c>
      <c r="Y1173" t="b" cm="1">
        <f t="array" ref="Y1173">IF(ISERROR(IF(Table326[[#This Row],[type]]="subattribute", VLOOKUP(Table326[[#This Row],[Template]]&amp;Table326[[#This Row],[parent_attribute]],_xlfn._xlws.FILTER(Table326[[#All],[concat]], Table326[[#All],[type]]="attribute"),1, FALSE), TRUE)), FALSE, TRUE)</f>
        <v>1</v>
      </c>
    </row>
    <row r="1174" spans="1:25" ht="14.4" hidden="1">
      <c r="A1174" t="str">
        <f>Table326[[#This Row],[Template]]&amp;Table326[[#This Row],[parent_attribute]]</f>
        <v>Motor High VoltageVibração - Mancal do Motor (LOA) (1)</v>
      </c>
      <c r="B1174" t="s">
        <v>2904</v>
      </c>
      <c r="C1174" s="10" t="s">
        <v>3356</v>
      </c>
      <c r="D1174" t="s">
        <v>2906</v>
      </c>
      <c r="E1174" t="s">
        <v>2907</v>
      </c>
      <c r="F1174" t="s">
        <v>2876</v>
      </c>
      <c r="I1174" t="s">
        <v>1158</v>
      </c>
      <c r="J1174" t="s">
        <v>1155</v>
      </c>
      <c r="K1174" t="str">
        <f>VLOOKUP(Table326[[#This Row],[attribute_name EN2]],'Tradução Atributos'!$A$1:$B$67,2,0)</f>
        <v>Vibração - Mancal do Motor (LOA) (1)</v>
      </c>
      <c r="L1174" t="s">
        <v>2928</v>
      </c>
      <c r="M1174" t="s">
        <v>2929</v>
      </c>
      <c r="N1174" t="s">
        <v>851</v>
      </c>
      <c r="O1174" t="s">
        <v>851</v>
      </c>
      <c r="P1174" t="str">
        <f>_xlfn.CONCAT(Table326[[#This Row],[Equipamento]],Table326[[#This Row],[attribute_name]])</f>
        <v>FRADE-CM-2340 (LP/IP Motor Trem 2)Vibração - Mancal do Motor (LOA) (1)|Hi</v>
      </c>
      <c r="Q1174" s="10">
        <v>274</v>
      </c>
      <c r="R1174" s="83" t="s">
        <v>840</v>
      </c>
      <c r="S1174">
        <v>1</v>
      </c>
      <c r="T1174" s="52" t="s">
        <v>736</v>
      </c>
      <c r="U1174" s="83"/>
      <c r="V1174" t="str">
        <f t="shared" si="18"/>
        <v>subattribute</v>
      </c>
      <c r="W1174" t="str">
        <f>TRIM(INDEX(_xlfn.TEXTSPLIT(Table326[[#This Row],[attribute_name PT (rascunho)]],"|"), 1,1))</f>
        <v>Vibração - Mancal do Motor (LOA) (1)</v>
      </c>
      <c r="X1174" t="str">
        <f>IFERROR(TRIM(INDEX(_xlfn.TEXTSPLIT(Table326[[#This Row],[attribute_name]],"|"), 1,2)), "")</f>
        <v>Hi</v>
      </c>
      <c r="Y1174" t="b" cm="1">
        <f t="array" ref="Y1174">IF(ISERROR(IF(Table326[[#This Row],[type]]="subattribute", VLOOKUP(Table326[[#This Row],[Template]]&amp;Table326[[#This Row],[parent_attribute]],_xlfn._xlws.FILTER(Table326[[#All],[concat]], Table326[[#All],[type]]="attribute"),1, FALSE), TRUE)), FALSE, TRUE)</f>
        <v>1</v>
      </c>
    </row>
    <row r="1175" spans="1:25" ht="14.4" hidden="1">
      <c r="A1175" t="str">
        <f>Table326[[#This Row],[Template]]&amp;Table326[[#This Row],[parent_attribute]]</f>
        <v>Motor High VoltageVibração - Mancal do Motor (LOA) (1)</v>
      </c>
      <c r="B1175" t="s">
        <v>2904</v>
      </c>
      <c r="C1175" s="10" t="s">
        <v>3356</v>
      </c>
      <c r="D1175" t="s">
        <v>2906</v>
      </c>
      <c r="E1175" t="s">
        <v>2907</v>
      </c>
      <c r="F1175" t="s">
        <v>2876</v>
      </c>
      <c r="I1175" t="s">
        <v>1160</v>
      </c>
      <c r="J1175" t="s">
        <v>1155</v>
      </c>
      <c r="K1175" t="str">
        <f>VLOOKUP(Table326[[#This Row],[attribute_name EN2]],'Tradução Atributos'!$A$1:$B$67,2,0)</f>
        <v>Vibração - Mancal do Motor (LOA) (1)</v>
      </c>
      <c r="L1175" t="s">
        <v>2928</v>
      </c>
      <c r="M1175" t="s">
        <v>2930</v>
      </c>
      <c r="N1175" t="s">
        <v>853</v>
      </c>
      <c r="O1175" t="s">
        <v>853</v>
      </c>
      <c r="P1175" t="str">
        <f>_xlfn.CONCAT(Table326[[#This Row],[Equipamento]],Table326[[#This Row],[attribute_name]])</f>
        <v>FRADE-CM-2340 (LP/IP Motor Trem 2)Vibração - Mancal do Motor (LOA) (1)|HiHi</v>
      </c>
      <c r="Q1175" s="10">
        <v>308</v>
      </c>
      <c r="R1175" s="10" t="s">
        <v>840</v>
      </c>
      <c r="S1175">
        <v>1</v>
      </c>
      <c r="T1175" s="33" t="s">
        <v>736</v>
      </c>
      <c r="U1175" s="10"/>
      <c r="V1175" t="str">
        <f t="shared" si="18"/>
        <v>subattribute</v>
      </c>
      <c r="W1175" t="str">
        <f>TRIM(INDEX(_xlfn.TEXTSPLIT(Table326[[#This Row],[attribute_name PT (rascunho)]],"|"), 1,1))</f>
        <v>Vibração - Mancal do Motor (LOA) (1)</v>
      </c>
      <c r="X1175" t="str">
        <f>IFERROR(TRIM(INDEX(_xlfn.TEXTSPLIT(Table326[[#This Row],[attribute_name]],"|"), 1,2)), "")</f>
        <v>HiHi</v>
      </c>
      <c r="Y1175" t="b" cm="1">
        <f t="array" ref="Y1175">IF(ISERROR(IF(Table326[[#This Row],[type]]="subattribute", VLOOKUP(Table326[[#This Row],[Template]]&amp;Table326[[#This Row],[parent_attribute]],_xlfn._xlws.FILTER(Table326[[#All],[concat]], Table326[[#All],[type]]="attribute"),1, FALSE), TRUE)), FALSE, TRUE)</f>
        <v>1</v>
      </c>
    </row>
    <row r="1176" spans="1:25" ht="14.4" hidden="1">
      <c r="A1176" t="str">
        <f>Table326[[#This Row],[Template]]&amp;Table326[[#This Row],[parent_attribute]]</f>
        <v>Motor High VoltageVibração - Mancal do Motor (LOA) (1)</v>
      </c>
      <c r="B1176" t="s">
        <v>2904</v>
      </c>
      <c r="C1176" s="10" t="s">
        <v>3356</v>
      </c>
      <c r="D1176" t="s">
        <v>2906</v>
      </c>
      <c r="E1176" t="s">
        <v>2907</v>
      </c>
      <c r="F1176" t="s">
        <v>2876</v>
      </c>
      <c r="I1176" t="s">
        <v>1161</v>
      </c>
      <c r="J1176" t="s">
        <v>1155</v>
      </c>
      <c r="K1176" t="str">
        <f>VLOOKUP(Table326[[#This Row],[attribute_name EN2]],'Tradução Atributos'!$A$1:$B$67,2,0)</f>
        <v>Vibração - Mancal do Motor (LOA) (1)</v>
      </c>
      <c r="L1176" t="s">
        <v>2928</v>
      </c>
      <c r="M1176" t="s">
        <v>2934</v>
      </c>
      <c r="N1176" t="s">
        <v>855</v>
      </c>
      <c r="O1176" t="s">
        <v>3389</v>
      </c>
      <c r="P1176" t="str">
        <f>_xlfn.CONCAT(Table326[[#This Row],[Equipamento]],Table326[[#This Row],[attribute_name]])</f>
        <v>FRADE-CM-2340 (LP/IP Motor Trem 2)Vibração - Mancal do Motor (LOA) (1)|Pre-alarm Hi</v>
      </c>
      <c r="Q1176" s="10">
        <v>246.6</v>
      </c>
      <c r="R1176" s="83" t="s">
        <v>840</v>
      </c>
      <c r="S1176">
        <v>1</v>
      </c>
      <c r="T1176" s="52" t="s">
        <v>736</v>
      </c>
      <c r="U1176" s="83"/>
      <c r="V1176" t="str">
        <f t="shared" si="18"/>
        <v>subattribute</v>
      </c>
      <c r="W1176" t="str">
        <f>TRIM(INDEX(_xlfn.TEXTSPLIT(Table326[[#This Row],[attribute_name PT (rascunho)]],"|"), 1,1))</f>
        <v>Vibração - Mancal do Motor (LOA) (1)</v>
      </c>
      <c r="X1176" t="str">
        <f>IFERROR(TRIM(INDEX(_xlfn.TEXTSPLIT(Table326[[#This Row],[attribute_name]],"|"), 1,2)), "")</f>
        <v>Pre-alarm Hi</v>
      </c>
      <c r="Y1176" t="b" cm="1">
        <f t="array" ref="Y1176">IF(ISERROR(IF(Table326[[#This Row],[type]]="subattribute", VLOOKUP(Table326[[#This Row],[Template]]&amp;Table326[[#This Row],[parent_attribute]],_xlfn._xlws.FILTER(Table326[[#All],[concat]], Table326[[#All],[type]]="attribute"),1, FALSE), TRUE)), FALSE, TRUE)</f>
        <v>1</v>
      </c>
    </row>
    <row r="1177" spans="1:25" ht="14.4" hidden="1">
      <c r="A1177" t="str">
        <f>Table326[[#This Row],[Template]]&amp;Table326[[#This Row],[parent_attribute]]</f>
        <v>Motor High VoltageVibração - Mancal do Motor (LOA) (2)</v>
      </c>
      <c r="B1177" t="s">
        <v>2904</v>
      </c>
      <c r="C1177" s="10" t="s">
        <v>3356</v>
      </c>
      <c r="D1177" t="s">
        <v>2906</v>
      </c>
      <c r="E1177" t="s">
        <v>2907</v>
      </c>
      <c r="F1177" t="s">
        <v>2876</v>
      </c>
      <c r="I1177" t="s">
        <v>1162</v>
      </c>
      <c r="J1177" t="s">
        <v>1162</v>
      </c>
      <c r="K1177" t="str">
        <f>VLOOKUP(Table326[[#This Row],[attribute_name EN2]],'Tradução Atributos'!$A$1:$B$67,2,0)</f>
        <v>Vibração - Mancal do Motor (LOA) (2)</v>
      </c>
      <c r="N1177" t="s">
        <v>3390</v>
      </c>
      <c r="O1177" t="s">
        <v>3390</v>
      </c>
      <c r="P1177" t="str">
        <f>_xlfn.CONCAT(Table326[[#This Row],[Equipamento]],Table326[[#This Row],[attribute_name]])</f>
        <v>FRADE-CM-2340 (LP/IP Motor Trem 2)Vibração - Mancal do Motor (LOA) (2)</v>
      </c>
      <c r="Q1177" s="10" t="s">
        <v>3423</v>
      </c>
      <c r="R1177" s="10" t="s">
        <v>840</v>
      </c>
      <c r="S1177">
        <v>1</v>
      </c>
      <c r="T1177" s="33" t="s">
        <v>446</v>
      </c>
      <c r="U1177" s="10" t="s">
        <v>447</v>
      </c>
      <c r="V1177" t="str">
        <f t="shared" si="18"/>
        <v>attribute</v>
      </c>
      <c r="W1177" t="str">
        <f>TRIM(INDEX(_xlfn.TEXTSPLIT(Table326[[#This Row],[attribute_name PT (rascunho)]],"|"), 1,1))</f>
        <v>Vibração - Mancal do Motor (LOA) (2)</v>
      </c>
      <c r="X1177" t="str">
        <f>IFERROR(TRIM(INDEX(_xlfn.TEXTSPLIT(Table326[[#This Row],[attribute_name]],"|"), 1,2)), "")</f>
        <v/>
      </c>
      <c r="Y1177" t="b" cm="1">
        <f t="array" ref="Y1177">IF(ISERROR(IF(Table326[[#This Row],[type]]="subattribute", VLOOKUP(Table326[[#This Row],[Template]]&amp;Table326[[#This Row],[parent_attribute]],_xlfn._xlws.FILTER(Table326[[#All],[concat]], Table326[[#All],[type]]="attribute"),1, FALSE), TRUE)), FALSE, TRUE)</f>
        <v>1</v>
      </c>
    </row>
    <row r="1178" spans="1:25" ht="14.4" hidden="1">
      <c r="A1178" t="str">
        <f>Table326[[#This Row],[Template]]&amp;Table326[[#This Row],[parent_attribute]]</f>
        <v>Motor High VoltageVibração - Mancal do Motor (LOA) (2)</v>
      </c>
      <c r="B1178" t="s">
        <v>2904</v>
      </c>
      <c r="C1178" s="10" t="s">
        <v>3356</v>
      </c>
      <c r="D1178" t="s">
        <v>2906</v>
      </c>
      <c r="E1178" t="s">
        <v>2907</v>
      </c>
      <c r="F1178" t="s">
        <v>2876</v>
      </c>
      <c r="I1178" t="s">
        <v>1164</v>
      </c>
      <c r="J1178" t="s">
        <v>1162</v>
      </c>
      <c r="K1178" t="str">
        <f>VLOOKUP(Table326[[#This Row],[attribute_name EN2]],'Tradução Atributos'!$A$1:$B$67,2,0)</f>
        <v>Vibração - Mancal do Motor (LOA) (2)</v>
      </c>
      <c r="L1178" t="s">
        <v>2928</v>
      </c>
      <c r="M1178" t="s">
        <v>2929</v>
      </c>
      <c r="N1178" t="s">
        <v>857</v>
      </c>
      <c r="O1178" t="s">
        <v>857</v>
      </c>
      <c r="P1178" t="str">
        <f>_xlfn.CONCAT(Table326[[#This Row],[Equipamento]],Table326[[#This Row],[attribute_name]])</f>
        <v>FRADE-CM-2340 (LP/IP Motor Trem 2)Vibração - Mancal do Motor (LOA) (2)|Hi</v>
      </c>
      <c r="Q1178" s="10">
        <v>274</v>
      </c>
      <c r="R1178" s="83" t="s">
        <v>840</v>
      </c>
      <c r="S1178">
        <v>1</v>
      </c>
      <c r="T1178" s="52" t="s">
        <v>736</v>
      </c>
      <c r="U1178" s="83"/>
      <c r="V1178" t="str">
        <f t="shared" si="18"/>
        <v>subattribute</v>
      </c>
      <c r="W1178" t="str">
        <f>TRIM(INDEX(_xlfn.TEXTSPLIT(Table326[[#This Row],[attribute_name PT (rascunho)]],"|"), 1,1))</f>
        <v>Vibração - Mancal do Motor (LOA) (2)</v>
      </c>
      <c r="X1178" t="str">
        <f>IFERROR(TRIM(INDEX(_xlfn.TEXTSPLIT(Table326[[#This Row],[attribute_name]],"|"), 1,2)), "")</f>
        <v>Hi</v>
      </c>
      <c r="Y1178" t="b" cm="1">
        <f t="array" ref="Y1178">IF(ISERROR(IF(Table326[[#This Row],[type]]="subattribute", VLOOKUP(Table326[[#This Row],[Template]]&amp;Table326[[#This Row],[parent_attribute]],_xlfn._xlws.FILTER(Table326[[#All],[concat]], Table326[[#All],[type]]="attribute"),1, FALSE), TRUE)), FALSE, TRUE)</f>
        <v>1</v>
      </c>
    </row>
    <row r="1179" spans="1:25" ht="14.4" hidden="1">
      <c r="A1179" t="str">
        <f>Table326[[#This Row],[Template]]&amp;Table326[[#This Row],[parent_attribute]]</f>
        <v>Motor High VoltageVibração - Mancal do Motor (LOA) (2)</v>
      </c>
      <c r="B1179" t="s">
        <v>2904</v>
      </c>
      <c r="C1179" s="10" t="s">
        <v>3356</v>
      </c>
      <c r="D1179" t="s">
        <v>2906</v>
      </c>
      <c r="E1179" t="s">
        <v>2907</v>
      </c>
      <c r="F1179" t="s">
        <v>2876</v>
      </c>
      <c r="I1179" t="s">
        <v>1165</v>
      </c>
      <c r="J1179" t="s">
        <v>1162</v>
      </c>
      <c r="K1179" t="str">
        <f>VLOOKUP(Table326[[#This Row],[attribute_name EN2]],'Tradução Atributos'!$A$1:$B$67,2,0)</f>
        <v>Vibração - Mancal do Motor (LOA) (2)</v>
      </c>
      <c r="L1179" t="s">
        <v>2928</v>
      </c>
      <c r="M1179" t="s">
        <v>2930</v>
      </c>
      <c r="N1179" t="s">
        <v>859</v>
      </c>
      <c r="O1179" t="s">
        <v>859</v>
      </c>
      <c r="P1179" t="str">
        <f>_xlfn.CONCAT(Table326[[#This Row],[Equipamento]],Table326[[#This Row],[attribute_name]])</f>
        <v>FRADE-CM-2340 (LP/IP Motor Trem 2)Vibração - Mancal do Motor (LOA) (2)|HiHi</v>
      </c>
      <c r="Q1179" s="10">
        <v>308</v>
      </c>
      <c r="R1179" s="10" t="s">
        <v>840</v>
      </c>
      <c r="S1179">
        <v>1</v>
      </c>
      <c r="T1179" s="33" t="s">
        <v>736</v>
      </c>
      <c r="U1179" s="10"/>
      <c r="V1179" t="str">
        <f t="shared" si="18"/>
        <v>subattribute</v>
      </c>
      <c r="W1179" t="str">
        <f>TRIM(INDEX(_xlfn.TEXTSPLIT(Table326[[#This Row],[attribute_name PT (rascunho)]],"|"), 1,1))</f>
        <v>Vibração - Mancal do Motor (LOA) (2)</v>
      </c>
      <c r="X1179" t="str">
        <f>IFERROR(TRIM(INDEX(_xlfn.TEXTSPLIT(Table326[[#This Row],[attribute_name]],"|"), 1,2)), "")</f>
        <v>HiHi</v>
      </c>
      <c r="Y1179" t="b" cm="1">
        <f t="array" ref="Y1179">IF(ISERROR(IF(Table326[[#This Row],[type]]="subattribute", VLOOKUP(Table326[[#This Row],[Template]]&amp;Table326[[#This Row],[parent_attribute]],_xlfn._xlws.FILTER(Table326[[#All],[concat]], Table326[[#All],[type]]="attribute"),1, FALSE), TRUE)), FALSE, TRUE)</f>
        <v>1</v>
      </c>
    </row>
    <row r="1180" spans="1:25" ht="14.4" hidden="1">
      <c r="A1180" t="str">
        <f>Table326[[#This Row],[Template]]&amp;Table326[[#This Row],[parent_attribute]]</f>
        <v>Motor High VoltageVibração - Mancal do Motor (LOA) (2)</v>
      </c>
      <c r="B1180" t="s">
        <v>2904</v>
      </c>
      <c r="C1180" s="10" t="s">
        <v>3356</v>
      </c>
      <c r="D1180" t="s">
        <v>2906</v>
      </c>
      <c r="E1180" t="s">
        <v>2907</v>
      </c>
      <c r="F1180" t="s">
        <v>2876</v>
      </c>
      <c r="I1180" t="s">
        <v>1166</v>
      </c>
      <c r="J1180" t="s">
        <v>1162</v>
      </c>
      <c r="K1180" t="str">
        <f>VLOOKUP(Table326[[#This Row],[attribute_name EN2]],'Tradução Atributos'!$A$1:$B$67,2,0)</f>
        <v>Vibração - Mancal do Motor (LOA) (2)</v>
      </c>
      <c r="L1180" t="s">
        <v>2928</v>
      </c>
      <c r="M1180" t="s">
        <v>2934</v>
      </c>
      <c r="N1180" t="s">
        <v>861</v>
      </c>
      <c r="O1180" t="s">
        <v>3391</v>
      </c>
      <c r="P1180" t="str">
        <f>_xlfn.CONCAT(Table326[[#This Row],[Equipamento]],Table326[[#This Row],[attribute_name]])</f>
        <v>FRADE-CM-2340 (LP/IP Motor Trem 2)Vibração - Mancal do Motor (LOA) (2)|Pre-alarm Hi</v>
      </c>
      <c r="Q1180" s="10">
        <v>246.6</v>
      </c>
      <c r="R1180" s="83" t="s">
        <v>840</v>
      </c>
      <c r="S1180">
        <v>1</v>
      </c>
      <c r="T1180" s="52" t="s">
        <v>736</v>
      </c>
      <c r="U1180" s="83"/>
      <c r="V1180" t="str">
        <f t="shared" si="18"/>
        <v>subattribute</v>
      </c>
      <c r="W1180" t="str">
        <f>TRIM(INDEX(_xlfn.TEXTSPLIT(Table326[[#This Row],[attribute_name PT (rascunho)]],"|"), 1,1))</f>
        <v>Vibração - Mancal do Motor (LOA) (2)</v>
      </c>
      <c r="X1180" t="str">
        <f>IFERROR(TRIM(INDEX(_xlfn.TEXTSPLIT(Table326[[#This Row],[attribute_name]],"|"), 1,2)), "")</f>
        <v>Pre-alarm Hi</v>
      </c>
      <c r="Y1180" t="b" cm="1">
        <f t="array" ref="Y1180">IF(ISERROR(IF(Table326[[#This Row],[type]]="subattribute", VLOOKUP(Table326[[#This Row],[Template]]&amp;Table326[[#This Row],[parent_attribute]],_xlfn._xlws.FILTER(Table326[[#All],[concat]], Table326[[#All],[type]]="attribute"),1, FALSE), TRUE)), FALSE, TRUE)</f>
        <v>1</v>
      </c>
    </row>
    <row r="1181" spans="1:25" ht="14.4">
      <c r="A1181" t="str">
        <f>Table326[[#This Row],[Template]]&amp;Table326[[#This Row],[parent_attribute]]</f>
        <v>Motor High VoltageCorrente</v>
      </c>
      <c r="B1181" t="s">
        <v>2904</v>
      </c>
      <c r="C1181" s="10" t="s">
        <v>3356</v>
      </c>
      <c r="D1181" t="s">
        <v>2906</v>
      </c>
      <c r="E1181" t="s">
        <v>3139</v>
      </c>
      <c r="F1181" s="10" t="s">
        <v>2248</v>
      </c>
      <c r="I1181" s="10" t="s">
        <v>443</v>
      </c>
      <c r="J1181" s="10" t="s">
        <v>443</v>
      </c>
      <c r="K1181" t="str">
        <f>VLOOKUP(Table326[[#This Row],[attribute_name EN2]],'Tradução Atributos'!$A$1:$B$67,2,0)</f>
        <v>Corrente</v>
      </c>
      <c r="M1181" s="10"/>
      <c r="N1181" t="s">
        <v>444</v>
      </c>
      <c r="O1181" t="s">
        <v>444</v>
      </c>
      <c r="P1181" t="str">
        <f>_xlfn.CONCAT(Table326[[#This Row],[Equipamento]],Table326[[#This Row],[attribute_name]])</f>
        <v>FRADE-CM-2350 (HP Motor Trem 2)Corrente</v>
      </c>
      <c r="Q1181" t="s">
        <v>3288</v>
      </c>
      <c r="R1181" t="s">
        <v>445</v>
      </c>
      <c r="S1181">
        <v>1</v>
      </c>
      <c r="T1181" s="33" t="s">
        <v>446</v>
      </c>
      <c r="U1181" s="10" t="s">
        <v>447</v>
      </c>
      <c r="V1181" t="str">
        <f t="shared" si="18"/>
        <v>attribute</v>
      </c>
      <c r="W1181" t="str">
        <f>TRIM(INDEX(_xlfn.TEXTSPLIT(Table326[[#This Row],[attribute_name PT (rascunho)]],"|"), 1,1))</f>
        <v>Corrente</v>
      </c>
      <c r="X1181" t="str">
        <f>IFERROR(TRIM(INDEX(_xlfn.TEXTSPLIT(Table326[[#This Row],[attribute_name]],"|"), 1,2)), "")</f>
        <v/>
      </c>
      <c r="Y1181" t="b" cm="1">
        <f t="array" ref="Y1181">IF(ISERROR(IF(Table326[[#This Row],[type]]="subattribute", VLOOKUP(Table326[[#This Row],[Template]]&amp;Table326[[#This Row],[parent_attribute]],_xlfn._xlws.FILTER(Table326[[#All],[concat]], Table326[[#All],[type]]="attribute"),1, FALSE), TRUE)), FALSE, TRUE)</f>
        <v>1</v>
      </c>
    </row>
    <row r="1182" spans="1:25" ht="14.4">
      <c r="A1182" t="str">
        <f>Table326[[#This Row],[Template]]&amp;Table326[[#This Row],[parent_attribute]]</f>
        <v>Motor High VoltageTemperatura - Ar Frio do Estator (1)</v>
      </c>
      <c r="B1182" t="s">
        <v>2904</v>
      </c>
      <c r="C1182" s="10" t="s">
        <v>3356</v>
      </c>
      <c r="D1182" t="s">
        <v>2906</v>
      </c>
      <c r="E1182" t="s">
        <v>3139</v>
      </c>
      <c r="F1182" s="10" t="s">
        <v>2248</v>
      </c>
      <c r="I1182" s="12" t="s">
        <v>1010</v>
      </c>
      <c r="J1182" s="12" t="s">
        <v>1010</v>
      </c>
      <c r="K1182" t="str">
        <f>VLOOKUP(Table326[[#This Row],[attribute_name EN2]],'Tradução Atributos'!$A$1:$B$67,2,0)</f>
        <v>Temperatura - Ar Frio do Estator (1)</v>
      </c>
      <c r="M1182" s="12"/>
      <c r="N1182" t="s">
        <v>3357</v>
      </c>
      <c r="O1182" t="s">
        <v>3357</v>
      </c>
      <c r="P1182" t="str">
        <f>_xlfn.CONCAT(Table326[[#This Row],[Equipamento]],Table326[[#This Row],[attribute_name]])</f>
        <v>FRADE-CM-2350 (HP Motor Trem 2)Temperatura - Ar Frio do Estator (1)</v>
      </c>
      <c r="Q1182" t="s">
        <v>3424</v>
      </c>
      <c r="R1182" t="s">
        <v>753</v>
      </c>
      <c r="S1182">
        <v>1</v>
      </c>
      <c r="T1182" s="33" t="s">
        <v>446</v>
      </c>
      <c r="U1182" s="10" t="s">
        <v>447</v>
      </c>
      <c r="V1182" t="str">
        <f t="shared" si="18"/>
        <v>attribute</v>
      </c>
      <c r="W1182" t="str">
        <f>TRIM(INDEX(_xlfn.TEXTSPLIT(Table326[[#This Row],[attribute_name PT (rascunho)]],"|"), 1,1))</f>
        <v>Temperatura - Ar Frio do Estator (1)</v>
      </c>
      <c r="X1182" t="str">
        <f>IFERROR(TRIM(INDEX(_xlfn.TEXTSPLIT(Table326[[#This Row],[attribute_name]],"|"), 1,2)), "")</f>
        <v/>
      </c>
      <c r="Y1182" t="b" cm="1">
        <f t="array" ref="Y1182">IF(ISERROR(IF(Table326[[#This Row],[type]]="subattribute", VLOOKUP(Table326[[#This Row],[Template]]&amp;Table326[[#This Row],[parent_attribute]],_xlfn._xlws.FILTER(Table326[[#All],[concat]], Table326[[#All],[type]]="attribute"),1, FALSE), TRUE)), FALSE, TRUE)</f>
        <v>1</v>
      </c>
    </row>
    <row r="1183" spans="1:25" ht="14.4">
      <c r="A1183" t="str">
        <f>Table326[[#This Row],[Template]]&amp;Table326[[#This Row],[parent_attribute]]</f>
        <v>Motor High VoltageTemperatura - Ar Frio do Estator (1)</v>
      </c>
      <c r="B1183" t="s">
        <v>2904</v>
      </c>
      <c r="C1183" s="10" t="s">
        <v>3356</v>
      </c>
      <c r="D1183" t="s">
        <v>2906</v>
      </c>
      <c r="E1183" t="s">
        <v>3139</v>
      </c>
      <c r="F1183" s="10" t="s">
        <v>2248</v>
      </c>
      <c r="I1183" s="12" t="s">
        <v>1014</v>
      </c>
      <c r="J1183" s="12" t="s">
        <v>1010</v>
      </c>
      <c r="K1183" t="str">
        <f>VLOOKUP(Table326[[#This Row],[attribute_name EN2]],'Tradução Atributos'!$A$1:$B$67,2,0)</f>
        <v>Temperatura - Ar Frio do Estator (1)</v>
      </c>
      <c r="L1183" t="s">
        <v>2928</v>
      </c>
      <c r="M1183" s="12" t="s">
        <v>2929</v>
      </c>
      <c r="N1183" t="s">
        <v>777</v>
      </c>
      <c r="O1183" t="s">
        <v>777</v>
      </c>
      <c r="P1183" t="str">
        <f>_xlfn.CONCAT(Table326[[#This Row],[Equipamento]],Table326[[#This Row],[attribute_name]])</f>
        <v>FRADE-CM-2350 (HP Motor Trem 2)Temperatura - Ar Frio do Estator (1)|Hi</v>
      </c>
      <c r="Q1183" s="10">
        <v>55</v>
      </c>
      <c r="R1183" s="10" t="s">
        <v>753</v>
      </c>
      <c r="S1183">
        <v>1</v>
      </c>
      <c r="T1183" s="33" t="s">
        <v>736</v>
      </c>
      <c r="U1183" s="10"/>
      <c r="V1183" t="str">
        <f t="shared" si="18"/>
        <v>subattribute</v>
      </c>
      <c r="W1183" t="str">
        <f>TRIM(INDEX(_xlfn.TEXTSPLIT(Table326[[#This Row],[attribute_name PT (rascunho)]],"|"), 1,1))</f>
        <v>Temperatura - Ar Frio do Estator (1)</v>
      </c>
      <c r="X1183" t="str">
        <f>IFERROR(TRIM(INDEX(_xlfn.TEXTSPLIT(Table326[[#This Row],[attribute_name]],"|"), 1,2)), "")</f>
        <v>Hi</v>
      </c>
      <c r="Y1183" t="b" cm="1">
        <f t="array" ref="Y1183">IF(ISERROR(IF(Table326[[#This Row],[type]]="subattribute", VLOOKUP(Table326[[#This Row],[Template]]&amp;Table326[[#This Row],[parent_attribute]],_xlfn._xlws.FILTER(Table326[[#All],[concat]], Table326[[#All],[type]]="attribute"),1, FALSE), TRUE)), FALSE, TRUE)</f>
        <v>1</v>
      </c>
    </row>
    <row r="1184" spans="1:25" ht="14.4">
      <c r="A1184" t="str">
        <f>Table326[[#This Row],[Template]]&amp;Table326[[#This Row],[parent_attribute]]</f>
        <v>Motor High VoltageTemperatura - Ar Frio do Estator (1)</v>
      </c>
      <c r="B1184" t="s">
        <v>2904</v>
      </c>
      <c r="C1184" s="10" t="s">
        <v>3356</v>
      </c>
      <c r="D1184" t="s">
        <v>2906</v>
      </c>
      <c r="E1184" t="s">
        <v>3139</v>
      </c>
      <c r="F1184" s="10" t="s">
        <v>2248</v>
      </c>
      <c r="I1184" s="12" t="s">
        <v>1016</v>
      </c>
      <c r="J1184" s="12" t="s">
        <v>1010</v>
      </c>
      <c r="K1184" t="str">
        <f>VLOOKUP(Table326[[#This Row],[attribute_name EN2]],'Tradução Atributos'!$A$1:$B$67,2,0)</f>
        <v>Temperatura - Ar Frio do Estator (1)</v>
      </c>
      <c r="L1184" t="s">
        <v>2928</v>
      </c>
      <c r="M1184" s="12" t="s">
        <v>2930</v>
      </c>
      <c r="N1184" t="s">
        <v>779</v>
      </c>
      <c r="O1184" t="s">
        <v>779</v>
      </c>
      <c r="P1184" t="str">
        <f>_xlfn.CONCAT(Table326[[#This Row],[Equipamento]],Table326[[#This Row],[attribute_name]])</f>
        <v>FRADE-CM-2350 (HP Motor Trem 2)Temperatura - Ar Frio do Estator (1)|HiHi</v>
      </c>
      <c r="Q1184" s="10">
        <v>60</v>
      </c>
      <c r="R1184" s="10" t="s">
        <v>753</v>
      </c>
      <c r="S1184">
        <v>1</v>
      </c>
      <c r="T1184" s="33" t="s">
        <v>736</v>
      </c>
      <c r="U1184" s="10"/>
      <c r="V1184" t="str">
        <f t="shared" si="18"/>
        <v>subattribute</v>
      </c>
      <c r="W1184" t="str">
        <f>TRIM(INDEX(_xlfn.TEXTSPLIT(Table326[[#This Row],[attribute_name PT (rascunho)]],"|"), 1,1))</f>
        <v>Temperatura - Ar Frio do Estator (1)</v>
      </c>
      <c r="X1184" t="str">
        <f>IFERROR(TRIM(INDEX(_xlfn.TEXTSPLIT(Table326[[#This Row],[attribute_name]],"|"), 1,2)), "")</f>
        <v>HiHi</v>
      </c>
      <c r="Y1184" t="b" cm="1">
        <f t="array" ref="Y1184">IF(ISERROR(IF(Table326[[#This Row],[type]]="subattribute", VLOOKUP(Table326[[#This Row],[Template]]&amp;Table326[[#This Row],[parent_attribute]],_xlfn._xlws.FILTER(Table326[[#All],[concat]], Table326[[#All],[type]]="attribute"),1, FALSE), TRUE)), FALSE, TRUE)</f>
        <v>1</v>
      </c>
    </row>
    <row r="1185" spans="1:25" ht="14.4">
      <c r="A1185" t="str">
        <f>Table326[[#This Row],[Template]]&amp;Table326[[#This Row],[parent_attribute]]</f>
        <v>Motor High VoltageTemperatura - Ar Frio do Estator (1)</v>
      </c>
      <c r="B1185" t="s">
        <v>2904</v>
      </c>
      <c r="C1185" s="10" t="s">
        <v>3356</v>
      </c>
      <c r="D1185" t="s">
        <v>2906</v>
      </c>
      <c r="E1185" t="s">
        <v>3139</v>
      </c>
      <c r="F1185" s="10" t="s">
        <v>2248</v>
      </c>
      <c r="I1185" s="12" t="s">
        <v>1018</v>
      </c>
      <c r="J1185" s="12" t="s">
        <v>1010</v>
      </c>
      <c r="K1185" t="str">
        <f>VLOOKUP(Table326[[#This Row],[attribute_name EN2]],'Tradução Atributos'!$A$1:$B$67,2,0)</f>
        <v>Temperatura - Ar Frio do Estator (1)</v>
      </c>
      <c r="L1185" t="s">
        <v>2928</v>
      </c>
      <c r="M1185" s="12" t="s">
        <v>2934</v>
      </c>
      <c r="N1185" t="s">
        <v>781</v>
      </c>
      <c r="O1185" t="s">
        <v>3359</v>
      </c>
      <c r="P1185" t="str">
        <f>_xlfn.CONCAT(Table326[[#This Row],[Equipamento]],Table326[[#This Row],[attribute_name]])</f>
        <v>FRADE-CM-2350 (HP Motor Trem 2)Temperatura - Ar Frio do Estator (1)|Pre-alarm Hi</v>
      </c>
      <c r="Q1185" s="10">
        <v>50</v>
      </c>
      <c r="R1185" s="10" t="s">
        <v>753</v>
      </c>
      <c r="S1185">
        <v>1</v>
      </c>
      <c r="T1185" s="33" t="s">
        <v>736</v>
      </c>
      <c r="U1185" s="10"/>
      <c r="V1185" t="str">
        <f t="shared" si="18"/>
        <v>subattribute</v>
      </c>
      <c r="W1185" t="str">
        <f>TRIM(INDEX(_xlfn.TEXTSPLIT(Table326[[#This Row],[attribute_name PT (rascunho)]],"|"), 1,1))</f>
        <v>Temperatura - Ar Frio do Estator (1)</v>
      </c>
      <c r="X1185" t="str">
        <f>IFERROR(TRIM(INDEX(_xlfn.TEXTSPLIT(Table326[[#This Row],[attribute_name]],"|"), 1,2)), "")</f>
        <v>Pre-alarm Hi</v>
      </c>
      <c r="Y1185" t="b" cm="1">
        <f t="array" ref="Y1185">IF(ISERROR(IF(Table326[[#This Row],[type]]="subattribute", VLOOKUP(Table326[[#This Row],[Template]]&amp;Table326[[#This Row],[parent_attribute]],_xlfn._xlws.FILTER(Table326[[#All],[concat]], Table326[[#All],[type]]="attribute"),1, FALSE), TRUE)), FALSE, TRUE)</f>
        <v>1</v>
      </c>
    </row>
    <row r="1186" spans="1:25" ht="14.4">
      <c r="A1186" t="str">
        <f>Table326[[#This Row],[Template]]&amp;Table326[[#This Row],[parent_attribute]]</f>
        <v>Motor High VoltageTemperatura - Ar Quente do Estator</v>
      </c>
      <c r="B1186" t="s">
        <v>2904</v>
      </c>
      <c r="C1186" s="10" t="s">
        <v>3356</v>
      </c>
      <c r="D1186" t="s">
        <v>2906</v>
      </c>
      <c r="E1186" t="s">
        <v>3139</v>
      </c>
      <c r="F1186" s="10" t="s">
        <v>2248</v>
      </c>
      <c r="I1186" s="10" t="s">
        <v>1032</v>
      </c>
      <c r="J1186" s="10" t="s">
        <v>1028</v>
      </c>
      <c r="K1186" t="str">
        <f>VLOOKUP(Table326[[#This Row],[attribute_name EN2]],'Tradução Atributos'!$A$1:$B$67,2,0)</f>
        <v>Temperatura - Ar Quente do Estator</v>
      </c>
      <c r="L1186" t="s">
        <v>2928</v>
      </c>
      <c r="M1186" s="10" t="s">
        <v>2929</v>
      </c>
      <c r="N1186" t="s">
        <v>783</v>
      </c>
      <c r="O1186" t="s">
        <v>783</v>
      </c>
      <c r="P1186" t="str">
        <f>_xlfn.CONCAT(Table326[[#This Row],[Equipamento]],Table326[[#This Row],[attribute_name]])</f>
        <v>FRADE-CM-2350 (HP Motor Trem 2)Temperatura - Ar Quente do Estator|Hi</v>
      </c>
      <c r="Q1186" s="10">
        <v>105</v>
      </c>
      <c r="R1186" s="10" t="s">
        <v>753</v>
      </c>
      <c r="S1186">
        <v>1</v>
      </c>
      <c r="T1186" s="33" t="s">
        <v>736</v>
      </c>
      <c r="U1186" s="10"/>
      <c r="V1186" t="str">
        <f t="shared" si="18"/>
        <v>subattribute</v>
      </c>
      <c r="W1186" t="str">
        <f>TRIM(INDEX(_xlfn.TEXTSPLIT(Table326[[#This Row],[attribute_name PT (rascunho)]],"|"), 1,1))</f>
        <v>Temperatura - Ar Quente do Estator</v>
      </c>
      <c r="X1186" t="str">
        <f>IFERROR(TRIM(INDEX(_xlfn.TEXTSPLIT(Table326[[#This Row],[attribute_name]],"|"), 1,2)), "")</f>
        <v>Hi</v>
      </c>
      <c r="Y1186" t="b" cm="1">
        <f t="array" ref="Y1186">IF(ISERROR(IF(Table326[[#This Row],[type]]="subattribute", VLOOKUP(Table326[[#This Row],[Template]]&amp;Table326[[#This Row],[parent_attribute]],_xlfn._xlws.FILTER(Table326[[#All],[concat]], Table326[[#All],[type]]="attribute"),1, FALSE), TRUE)), FALSE, TRUE)</f>
        <v>1</v>
      </c>
    </row>
    <row r="1187" spans="1:25" ht="14.4">
      <c r="A1187" t="str">
        <f>Table326[[#This Row],[Template]]&amp;Table326[[#This Row],[parent_attribute]]</f>
        <v>Motor High VoltageTemperatura - Ar Quente do Estator</v>
      </c>
      <c r="B1187" t="s">
        <v>2904</v>
      </c>
      <c r="C1187" s="10" t="s">
        <v>3356</v>
      </c>
      <c r="D1187" t="s">
        <v>2906</v>
      </c>
      <c r="E1187" t="s">
        <v>3139</v>
      </c>
      <c r="F1187" s="10" t="s">
        <v>2248</v>
      </c>
      <c r="I1187" s="10" t="s">
        <v>1034</v>
      </c>
      <c r="J1187" s="10" t="s">
        <v>1028</v>
      </c>
      <c r="K1187" t="str">
        <f>VLOOKUP(Table326[[#This Row],[attribute_name EN2]],'Tradução Atributos'!$A$1:$B$67,2,0)</f>
        <v>Temperatura - Ar Quente do Estator</v>
      </c>
      <c r="L1187" t="s">
        <v>2928</v>
      </c>
      <c r="M1187" s="10" t="s">
        <v>2930</v>
      </c>
      <c r="N1187" t="s">
        <v>785</v>
      </c>
      <c r="O1187" t="s">
        <v>785</v>
      </c>
      <c r="P1187" t="str">
        <f>_xlfn.CONCAT(Table326[[#This Row],[Equipamento]],Table326[[#This Row],[attribute_name]])</f>
        <v>FRADE-CM-2350 (HP Motor Trem 2)Temperatura - Ar Quente do Estator|HiHi</v>
      </c>
      <c r="Q1187" s="10">
        <v>110</v>
      </c>
      <c r="R1187" s="10" t="s">
        <v>753</v>
      </c>
      <c r="S1187">
        <v>1</v>
      </c>
      <c r="T1187" s="33" t="s">
        <v>736</v>
      </c>
      <c r="U1187" s="10"/>
      <c r="V1187" t="str">
        <f t="shared" si="18"/>
        <v>subattribute</v>
      </c>
      <c r="W1187" t="str">
        <f>TRIM(INDEX(_xlfn.TEXTSPLIT(Table326[[#This Row],[attribute_name PT (rascunho)]],"|"), 1,1))</f>
        <v>Temperatura - Ar Quente do Estator</v>
      </c>
      <c r="X1187" t="str">
        <f>IFERROR(TRIM(INDEX(_xlfn.TEXTSPLIT(Table326[[#This Row],[attribute_name]],"|"), 1,2)), "")</f>
        <v>HiHi</v>
      </c>
      <c r="Y1187" t="b" cm="1">
        <f t="array" ref="Y1187">IF(ISERROR(IF(Table326[[#This Row],[type]]="subattribute", VLOOKUP(Table326[[#This Row],[Template]]&amp;Table326[[#This Row],[parent_attribute]],_xlfn._xlws.FILTER(Table326[[#All],[concat]], Table326[[#All],[type]]="attribute"),1, FALSE), TRUE)), FALSE, TRUE)</f>
        <v>1</v>
      </c>
    </row>
    <row r="1188" spans="1:25" ht="14.4">
      <c r="A1188" t="str">
        <f>Table326[[#This Row],[Template]]&amp;Table326[[#This Row],[parent_attribute]]</f>
        <v>Motor High VoltageTemperatura - Ar Quente do Estator</v>
      </c>
      <c r="B1188" t="s">
        <v>2904</v>
      </c>
      <c r="C1188" s="10" t="s">
        <v>3356</v>
      </c>
      <c r="D1188" t="s">
        <v>2906</v>
      </c>
      <c r="E1188" t="s">
        <v>3139</v>
      </c>
      <c r="F1188" s="10" t="s">
        <v>2248</v>
      </c>
      <c r="I1188" s="10" t="s">
        <v>1036</v>
      </c>
      <c r="J1188" s="10" t="s">
        <v>1028</v>
      </c>
      <c r="K1188" t="str">
        <f>VLOOKUP(Table326[[#This Row],[attribute_name EN2]],'Tradução Atributos'!$A$1:$B$67,2,0)</f>
        <v>Temperatura - Ar Quente do Estator</v>
      </c>
      <c r="L1188" t="s">
        <v>2928</v>
      </c>
      <c r="M1188" s="10" t="s">
        <v>2934</v>
      </c>
      <c r="N1188" t="s">
        <v>787</v>
      </c>
      <c r="O1188" t="s">
        <v>3362</v>
      </c>
      <c r="P1188" t="str">
        <f>_xlfn.CONCAT(Table326[[#This Row],[Equipamento]],Table326[[#This Row],[attribute_name]])</f>
        <v>FRADE-CM-2350 (HP Motor Trem 2)Temperatura - Ar Quente do Estator|Pre-alarm Hi</v>
      </c>
      <c r="Q1188" s="10">
        <v>95</v>
      </c>
      <c r="R1188" s="10" t="s">
        <v>753</v>
      </c>
      <c r="S1188">
        <v>1</v>
      </c>
      <c r="T1188" s="33" t="s">
        <v>736</v>
      </c>
      <c r="U1188" s="10"/>
      <c r="V1188" t="str">
        <f t="shared" si="18"/>
        <v>subattribute</v>
      </c>
      <c r="W1188" t="str">
        <f>TRIM(INDEX(_xlfn.TEXTSPLIT(Table326[[#This Row],[attribute_name PT (rascunho)]],"|"), 1,1))</f>
        <v>Temperatura - Ar Quente do Estator</v>
      </c>
      <c r="X1188" t="str">
        <f>IFERROR(TRIM(INDEX(_xlfn.TEXTSPLIT(Table326[[#This Row],[attribute_name]],"|"), 1,2)), "")</f>
        <v>Pre-alarm Hi</v>
      </c>
      <c r="Y1188" t="b" cm="1">
        <f t="array" ref="Y1188">IF(ISERROR(IF(Table326[[#This Row],[type]]="subattribute", VLOOKUP(Table326[[#This Row],[Template]]&amp;Table326[[#This Row],[parent_attribute]],_xlfn._xlws.FILTER(Table326[[#All],[concat]], Table326[[#All],[type]]="attribute"),1, FALSE), TRUE)), FALSE, TRUE)</f>
        <v>1</v>
      </c>
    </row>
    <row r="1189" spans="1:25" ht="14.4">
      <c r="A1189" t="str">
        <f>Table326[[#This Row],[Template]]&amp;Table326[[#This Row],[parent_attribute]]</f>
        <v>Motor High VoltageTemperatura - Estator Fase U</v>
      </c>
      <c r="B1189" t="s">
        <v>2904</v>
      </c>
      <c r="C1189" s="10" t="s">
        <v>3356</v>
      </c>
      <c r="D1189" t="s">
        <v>2906</v>
      </c>
      <c r="E1189" t="s">
        <v>3139</v>
      </c>
      <c r="F1189" s="10" t="s">
        <v>2248</v>
      </c>
      <c r="I1189" s="10" t="s">
        <v>1046</v>
      </c>
      <c r="J1189" s="10" t="s">
        <v>1046</v>
      </c>
      <c r="K1189" t="str">
        <f>VLOOKUP(Table326[[#This Row],[attribute_name EN2]],'Tradução Atributos'!$A$1:$B$67,2,0)</f>
        <v>Temperatura - Estator Fase U</v>
      </c>
      <c r="M1189" s="10"/>
      <c r="N1189" t="s">
        <v>3363</v>
      </c>
      <c r="O1189" t="s">
        <v>3363</v>
      </c>
      <c r="P1189" t="str">
        <f>_xlfn.CONCAT(Table326[[#This Row],[Equipamento]],Table326[[#This Row],[attribute_name]])</f>
        <v>FRADE-CM-2350 (HP Motor Trem 2)Temperatura - Estator Fase U</v>
      </c>
      <c r="Q1189" t="s">
        <v>3425</v>
      </c>
      <c r="R1189" t="s">
        <v>753</v>
      </c>
      <c r="S1189">
        <v>1</v>
      </c>
      <c r="T1189" s="33" t="s">
        <v>446</v>
      </c>
      <c r="U1189" s="10" t="s">
        <v>447</v>
      </c>
      <c r="V1189" t="str">
        <f t="shared" si="18"/>
        <v>attribute</v>
      </c>
      <c r="W1189" t="str">
        <f>TRIM(INDEX(_xlfn.TEXTSPLIT(Table326[[#This Row],[attribute_name PT (rascunho)]],"|"), 1,1))</f>
        <v>Temperatura - Estator Fase U</v>
      </c>
      <c r="X1189" t="str">
        <f>IFERROR(TRIM(INDEX(_xlfn.TEXTSPLIT(Table326[[#This Row],[attribute_name]],"|"), 1,2)), "")</f>
        <v/>
      </c>
      <c r="Y1189" t="b" cm="1">
        <f t="array" ref="Y1189">IF(ISERROR(IF(Table326[[#This Row],[type]]="subattribute", VLOOKUP(Table326[[#This Row],[Template]]&amp;Table326[[#This Row],[parent_attribute]],_xlfn._xlws.FILTER(Table326[[#All],[concat]], Table326[[#All],[type]]="attribute"),1, FALSE), TRUE)), FALSE, TRUE)</f>
        <v>1</v>
      </c>
    </row>
    <row r="1190" spans="1:25" ht="14.4">
      <c r="A1190" t="str">
        <f>Table326[[#This Row],[Template]]&amp;Table326[[#This Row],[parent_attribute]]</f>
        <v>Motor High VoltageTemperatura - Estator Fase U (2)</v>
      </c>
      <c r="B1190" t="s">
        <v>2904</v>
      </c>
      <c r="C1190" s="10" t="s">
        <v>3356</v>
      </c>
      <c r="D1190" t="s">
        <v>2906</v>
      </c>
      <c r="E1190" t="s">
        <v>3139</v>
      </c>
      <c r="F1190" s="10" t="s">
        <v>2248</v>
      </c>
      <c r="I1190" s="10" t="s">
        <v>339</v>
      </c>
      <c r="J1190" s="10" t="s">
        <v>339</v>
      </c>
      <c r="K1190" t="str">
        <f>VLOOKUP(Table326[[#This Row],[attribute_name EN2]],'Tradução Atributos'!$A$1:$B$67,2,0)</f>
        <v>Temperatura - Estator Fase U (2)</v>
      </c>
      <c r="M1190" s="10"/>
      <c r="N1190" t="s">
        <v>3364</v>
      </c>
      <c r="O1190" t="s">
        <v>3364</v>
      </c>
      <c r="P1190" t="str">
        <f>_xlfn.CONCAT(Table326[[#This Row],[Equipamento]],Table326[[#This Row],[attribute_name]])</f>
        <v>FRADE-CM-2350 (HP Motor Trem 2)Temperatura - Estator Fase U (2)</v>
      </c>
      <c r="Q1190" t="s">
        <v>3426</v>
      </c>
      <c r="R1190" t="s">
        <v>753</v>
      </c>
      <c r="S1190">
        <v>1</v>
      </c>
      <c r="T1190" s="33" t="s">
        <v>446</v>
      </c>
      <c r="U1190" s="10" t="s">
        <v>447</v>
      </c>
      <c r="V1190" t="str">
        <f t="shared" si="18"/>
        <v>attribute</v>
      </c>
      <c r="W1190" t="str">
        <f>TRIM(INDEX(_xlfn.TEXTSPLIT(Table326[[#This Row],[attribute_name PT (rascunho)]],"|"), 1,1))</f>
        <v>Temperatura - Estator Fase U (2)</v>
      </c>
      <c r="X1190" t="str">
        <f>IFERROR(TRIM(INDEX(_xlfn.TEXTSPLIT(Table326[[#This Row],[attribute_name]],"|"), 1,2)), "")</f>
        <v/>
      </c>
      <c r="Y1190" t="b" cm="1">
        <f t="array" ref="Y1190">IF(ISERROR(IF(Table326[[#This Row],[type]]="subattribute", VLOOKUP(Table326[[#This Row],[Template]]&amp;Table326[[#This Row],[parent_attribute]],_xlfn._xlws.FILTER(Table326[[#All],[concat]], Table326[[#All],[type]]="attribute"),1, FALSE), TRUE)), FALSE, TRUE)</f>
        <v>1</v>
      </c>
    </row>
    <row r="1191" spans="1:25" ht="14.4">
      <c r="A1191" t="str">
        <f>Table326[[#This Row],[Template]]&amp;Table326[[#This Row],[parent_attribute]]</f>
        <v>Motor High VoltageTemperatura - Estator Fase U (2)</v>
      </c>
      <c r="B1191" t="s">
        <v>2904</v>
      </c>
      <c r="C1191" s="10" t="s">
        <v>3356</v>
      </c>
      <c r="D1191" t="s">
        <v>2906</v>
      </c>
      <c r="E1191" t="s">
        <v>3139</v>
      </c>
      <c r="F1191" s="10" t="s">
        <v>2248</v>
      </c>
      <c r="I1191" s="10" t="s">
        <v>1059</v>
      </c>
      <c r="J1191" s="10" t="s">
        <v>339</v>
      </c>
      <c r="K1191" t="str">
        <f>VLOOKUP(Table326[[#This Row],[attribute_name EN2]],'Tradução Atributos'!$A$1:$B$67,2,0)</f>
        <v>Temperatura - Estator Fase U (2)</v>
      </c>
      <c r="L1191" t="s">
        <v>2928</v>
      </c>
      <c r="M1191" s="10" t="s">
        <v>2929</v>
      </c>
      <c r="N1191" t="s">
        <v>799</v>
      </c>
      <c r="O1191" t="s">
        <v>799</v>
      </c>
      <c r="P1191" t="str">
        <f>_xlfn.CONCAT(Table326[[#This Row],[Equipamento]],Table326[[#This Row],[attribute_name]])</f>
        <v>FRADE-CM-2350 (HP Motor Trem 2)Temperatura - Estator Fase U (2)|Hi</v>
      </c>
      <c r="Q1191" s="10">
        <v>140</v>
      </c>
      <c r="R1191" s="10" t="s">
        <v>753</v>
      </c>
      <c r="S1191">
        <v>1</v>
      </c>
      <c r="T1191" s="33" t="s">
        <v>736</v>
      </c>
      <c r="U1191" s="10"/>
      <c r="V1191" t="str">
        <f t="shared" si="18"/>
        <v>subattribute</v>
      </c>
      <c r="W1191" t="str">
        <f>TRIM(INDEX(_xlfn.TEXTSPLIT(Table326[[#This Row],[attribute_name PT (rascunho)]],"|"), 1,1))</f>
        <v>Temperatura - Estator Fase U (2)</v>
      </c>
      <c r="X1191" t="str">
        <f>IFERROR(TRIM(INDEX(_xlfn.TEXTSPLIT(Table326[[#This Row],[attribute_name]],"|"), 1,2)), "")</f>
        <v>Hi</v>
      </c>
      <c r="Y1191" t="b" cm="1">
        <f t="array" ref="Y1191">IF(ISERROR(IF(Table326[[#This Row],[type]]="subattribute", VLOOKUP(Table326[[#This Row],[Template]]&amp;Table326[[#This Row],[parent_attribute]],_xlfn._xlws.FILTER(Table326[[#All],[concat]], Table326[[#All],[type]]="attribute"),1, FALSE), TRUE)), FALSE, TRUE)</f>
        <v>1</v>
      </c>
    </row>
    <row r="1192" spans="1:25" ht="14.4">
      <c r="A1192" t="str">
        <f>Table326[[#This Row],[Template]]&amp;Table326[[#This Row],[parent_attribute]]</f>
        <v>Motor High VoltageTemperatura - Estator Fase U (2)</v>
      </c>
      <c r="B1192" t="s">
        <v>2904</v>
      </c>
      <c r="C1192" s="10" t="s">
        <v>3356</v>
      </c>
      <c r="D1192" t="s">
        <v>2906</v>
      </c>
      <c r="E1192" t="s">
        <v>3139</v>
      </c>
      <c r="F1192" s="10" t="s">
        <v>2248</v>
      </c>
      <c r="I1192" s="10" t="s">
        <v>1061</v>
      </c>
      <c r="J1192" s="10" t="s">
        <v>339</v>
      </c>
      <c r="K1192" t="str">
        <f>VLOOKUP(Table326[[#This Row],[attribute_name EN2]],'Tradução Atributos'!$A$1:$B$67,2,0)</f>
        <v>Temperatura - Estator Fase U (2)</v>
      </c>
      <c r="L1192" t="s">
        <v>2928</v>
      </c>
      <c r="M1192" s="10" t="s">
        <v>2930</v>
      </c>
      <c r="N1192" t="s">
        <v>801</v>
      </c>
      <c r="O1192" t="s">
        <v>801</v>
      </c>
      <c r="P1192" t="str">
        <f>_xlfn.CONCAT(Table326[[#This Row],[Equipamento]],Table326[[#This Row],[attribute_name]])</f>
        <v>FRADE-CM-2350 (HP Motor Trem 2)Temperatura - Estator Fase U (2)|HiHi</v>
      </c>
      <c r="Q1192" s="10">
        <v>150</v>
      </c>
      <c r="R1192" s="10" t="s">
        <v>753</v>
      </c>
      <c r="S1192">
        <v>1</v>
      </c>
      <c r="T1192" s="33" t="s">
        <v>736</v>
      </c>
      <c r="U1192" s="10"/>
      <c r="V1192" t="str">
        <f t="shared" si="18"/>
        <v>subattribute</v>
      </c>
      <c r="W1192" t="str">
        <f>TRIM(INDEX(_xlfn.TEXTSPLIT(Table326[[#This Row],[attribute_name PT (rascunho)]],"|"), 1,1))</f>
        <v>Temperatura - Estator Fase U (2)</v>
      </c>
      <c r="X1192" t="str">
        <f>IFERROR(TRIM(INDEX(_xlfn.TEXTSPLIT(Table326[[#This Row],[attribute_name]],"|"), 1,2)), "")</f>
        <v>HiHi</v>
      </c>
      <c r="Y1192" t="b" cm="1">
        <f t="array" ref="Y1192">IF(ISERROR(IF(Table326[[#This Row],[type]]="subattribute", VLOOKUP(Table326[[#This Row],[Template]]&amp;Table326[[#This Row],[parent_attribute]],_xlfn._xlws.FILTER(Table326[[#All],[concat]], Table326[[#All],[type]]="attribute"),1, FALSE), TRUE)), FALSE, TRUE)</f>
        <v>1</v>
      </c>
    </row>
    <row r="1193" spans="1:25" ht="14.4">
      <c r="A1193" t="str">
        <f>Table326[[#This Row],[Template]]&amp;Table326[[#This Row],[parent_attribute]]</f>
        <v>Motor High VoltageTemperatura - Estator Fase U (2)</v>
      </c>
      <c r="B1193" t="s">
        <v>2904</v>
      </c>
      <c r="C1193" s="10" t="s">
        <v>3356</v>
      </c>
      <c r="D1193" t="s">
        <v>2906</v>
      </c>
      <c r="E1193" t="s">
        <v>3139</v>
      </c>
      <c r="F1193" s="10" t="s">
        <v>2248</v>
      </c>
      <c r="I1193" s="10" t="s">
        <v>1065</v>
      </c>
      <c r="J1193" s="10" t="s">
        <v>339</v>
      </c>
      <c r="K1193" t="str">
        <f>VLOOKUP(Table326[[#This Row],[attribute_name EN2]],'Tradução Atributos'!$A$1:$B$67,2,0)</f>
        <v>Temperatura - Estator Fase U (2)</v>
      </c>
      <c r="L1193" t="s">
        <v>2928</v>
      </c>
      <c r="M1193" s="10" t="s">
        <v>2934</v>
      </c>
      <c r="N1193" t="s">
        <v>805</v>
      </c>
      <c r="O1193" t="s">
        <v>3365</v>
      </c>
      <c r="P1193" t="str">
        <f>_xlfn.CONCAT(Table326[[#This Row],[Equipamento]],Table326[[#This Row],[attribute_name]])</f>
        <v>FRADE-CM-2350 (HP Motor Trem 2)Temperatura - Estator Fase U (2)|Pre-alarm Hi</v>
      </c>
      <c r="Q1193" s="10">
        <v>126</v>
      </c>
      <c r="R1193" s="10" t="s">
        <v>753</v>
      </c>
      <c r="S1193">
        <v>1</v>
      </c>
      <c r="T1193" s="33" t="s">
        <v>736</v>
      </c>
      <c r="U1193" s="10"/>
      <c r="V1193" t="str">
        <f t="shared" si="18"/>
        <v>subattribute</v>
      </c>
      <c r="W1193" t="str">
        <f>TRIM(INDEX(_xlfn.TEXTSPLIT(Table326[[#This Row],[attribute_name PT (rascunho)]],"|"), 1,1))</f>
        <v>Temperatura - Estator Fase U (2)</v>
      </c>
      <c r="X1193" t="str">
        <f>IFERROR(TRIM(INDEX(_xlfn.TEXTSPLIT(Table326[[#This Row],[attribute_name]],"|"), 1,2)), "")</f>
        <v>Pre-alarm Hi</v>
      </c>
      <c r="Y1193" t="b" cm="1">
        <f t="array" ref="Y1193">IF(ISERROR(IF(Table326[[#This Row],[type]]="subattribute", VLOOKUP(Table326[[#This Row],[Template]]&amp;Table326[[#This Row],[parent_attribute]],_xlfn._xlws.FILTER(Table326[[#All],[concat]], Table326[[#All],[type]]="attribute"),1, FALSE), TRUE)), FALSE, TRUE)</f>
        <v>1</v>
      </c>
    </row>
    <row r="1194" spans="1:25" ht="14.4">
      <c r="A1194" t="str">
        <f>Table326[[#This Row],[Template]]&amp;Table326[[#This Row],[parent_attribute]]</f>
        <v>Motor High VoltageTemperatura - Estator Fase U</v>
      </c>
      <c r="B1194" t="s">
        <v>2904</v>
      </c>
      <c r="C1194" s="10" t="s">
        <v>3356</v>
      </c>
      <c r="D1194" t="s">
        <v>2906</v>
      </c>
      <c r="E1194" t="s">
        <v>3139</v>
      </c>
      <c r="F1194" s="10" t="s">
        <v>2248</v>
      </c>
      <c r="I1194" s="10" t="s">
        <v>1049</v>
      </c>
      <c r="J1194" s="10" t="s">
        <v>1046</v>
      </c>
      <c r="K1194" t="str">
        <f>VLOOKUP(Table326[[#This Row],[attribute_name EN2]],'Tradução Atributos'!$A$1:$B$67,2,0)</f>
        <v>Temperatura - Estator Fase U</v>
      </c>
      <c r="L1194" t="s">
        <v>2928</v>
      </c>
      <c r="M1194" s="10" t="s">
        <v>2929</v>
      </c>
      <c r="N1194" t="s">
        <v>791</v>
      </c>
      <c r="O1194" t="s">
        <v>791</v>
      </c>
      <c r="P1194" t="str">
        <f>_xlfn.CONCAT(Table326[[#This Row],[Equipamento]],Table326[[#This Row],[attribute_name]])</f>
        <v>FRADE-CM-2350 (HP Motor Trem 2)Temperatura - Estator Fase U|Hi</v>
      </c>
      <c r="Q1194" s="10">
        <v>140</v>
      </c>
      <c r="R1194" s="10" t="s">
        <v>753</v>
      </c>
      <c r="S1194">
        <v>1</v>
      </c>
      <c r="T1194" s="33" t="s">
        <v>736</v>
      </c>
      <c r="U1194" s="10"/>
      <c r="V1194" t="str">
        <f t="shared" si="18"/>
        <v>subattribute</v>
      </c>
      <c r="W1194" t="str">
        <f>TRIM(INDEX(_xlfn.TEXTSPLIT(Table326[[#This Row],[attribute_name PT (rascunho)]],"|"), 1,1))</f>
        <v>Temperatura - Estator Fase U</v>
      </c>
      <c r="X1194" t="str">
        <f>IFERROR(TRIM(INDEX(_xlfn.TEXTSPLIT(Table326[[#This Row],[attribute_name]],"|"), 1,2)), "")</f>
        <v>Hi</v>
      </c>
      <c r="Y1194" t="b" cm="1">
        <f t="array" ref="Y1194">IF(ISERROR(IF(Table326[[#This Row],[type]]="subattribute", VLOOKUP(Table326[[#This Row],[Template]]&amp;Table326[[#This Row],[parent_attribute]],_xlfn._xlws.FILTER(Table326[[#All],[concat]], Table326[[#All],[type]]="attribute"),1, FALSE), TRUE)), FALSE, TRUE)</f>
        <v>1</v>
      </c>
    </row>
    <row r="1195" spans="1:25" ht="14.4">
      <c r="A1195" t="str">
        <f>Table326[[#This Row],[Template]]&amp;Table326[[#This Row],[parent_attribute]]</f>
        <v>Motor High VoltageTemperatura - Estator Fase U</v>
      </c>
      <c r="B1195" t="s">
        <v>2904</v>
      </c>
      <c r="C1195" s="10" t="s">
        <v>3356</v>
      </c>
      <c r="D1195" t="s">
        <v>2906</v>
      </c>
      <c r="E1195" t="s">
        <v>3139</v>
      </c>
      <c r="F1195" s="10" t="s">
        <v>2248</v>
      </c>
      <c r="I1195" s="10" t="s">
        <v>1051</v>
      </c>
      <c r="J1195" s="10" t="s">
        <v>1046</v>
      </c>
      <c r="K1195" t="str">
        <f>VLOOKUP(Table326[[#This Row],[attribute_name EN2]],'Tradução Atributos'!$A$1:$B$67,2,0)</f>
        <v>Temperatura - Estator Fase U</v>
      </c>
      <c r="L1195" t="s">
        <v>2928</v>
      </c>
      <c r="M1195" s="10" t="s">
        <v>2930</v>
      </c>
      <c r="N1195" t="s">
        <v>793</v>
      </c>
      <c r="O1195" t="s">
        <v>793</v>
      </c>
      <c r="P1195" t="str">
        <f>_xlfn.CONCAT(Table326[[#This Row],[Equipamento]],Table326[[#This Row],[attribute_name]])</f>
        <v>FRADE-CM-2350 (HP Motor Trem 2)Temperatura - Estator Fase U|HiHi</v>
      </c>
      <c r="Q1195" s="10">
        <v>150</v>
      </c>
      <c r="R1195" s="10" t="s">
        <v>753</v>
      </c>
      <c r="S1195">
        <v>1</v>
      </c>
      <c r="T1195" s="33" t="s">
        <v>736</v>
      </c>
      <c r="U1195" s="10"/>
      <c r="V1195" t="str">
        <f t="shared" si="18"/>
        <v>subattribute</v>
      </c>
      <c r="W1195" t="str">
        <f>TRIM(INDEX(_xlfn.TEXTSPLIT(Table326[[#This Row],[attribute_name PT (rascunho)]],"|"), 1,1))</f>
        <v>Temperatura - Estator Fase U</v>
      </c>
      <c r="X1195" t="str">
        <f>IFERROR(TRIM(INDEX(_xlfn.TEXTSPLIT(Table326[[#This Row],[attribute_name]],"|"), 1,2)), "")</f>
        <v>HiHi</v>
      </c>
      <c r="Y1195" t="b" cm="1">
        <f t="array" ref="Y1195">IF(ISERROR(IF(Table326[[#This Row],[type]]="subattribute", VLOOKUP(Table326[[#This Row],[Template]]&amp;Table326[[#This Row],[parent_attribute]],_xlfn._xlws.FILTER(Table326[[#All],[concat]], Table326[[#All],[type]]="attribute"),1, FALSE), TRUE)), FALSE, TRUE)</f>
        <v>1</v>
      </c>
    </row>
    <row r="1196" spans="1:25" ht="14.4">
      <c r="A1196" t="str">
        <f>Table326[[#This Row],[Template]]&amp;Table326[[#This Row],[parent_attribute]]</f>
        <v>Motor High VoltageTemperatura - Estator Fase U</v>
      </c>
      <c r="B1196" t="s">
        <v>2904</v>
      </c>
      <c r="C1196" s="10" t="s">
        <v>3356</v>
      </c>
      <c r="D1196" t="s">
        <v>2906</v>
      </c>
      <c r="E1196" t="s">
        <v>3139</v>
      </c>
      <c r="F1196" s="10" t="s">
        <v>2248</v>
      </c>
      <c r="I1196" s="10" t="s">
        <v>1055</v>
      </c>
      <c r="J1196" s="10" t="s">
        <v>1046</v>
      </c>
      <c r="K1196" t="str">
        <f>VLOOKUP(Table326[[#This Row],[attribute_name EN2]],'Tradução Atributos'!$A$1:$B$67,2,0)</f>
        <v>Temperatura - Estator Fase U</v>
      </c>
      <c r="L1196" t="s">
        <v>2928</v>
      </c>
      <c r="M1196" s="10" t="s">
        <v>2934</v>
      </c>
      <c r="N1196" t="s">
        <v>797</v>
      </c>
      <c r="O1196" t="s">
        <v>3366</v>
      </c>
      <c r="P1196" t="str">
        <f>_xlfn.CONCAT(Table326[[#This Row],[Equipamento]],Table326[[#This Row],[attribute_name]])</f>
        <v>FRADE-CM-2350 (HP Motor Trem 2)Temperatura - Estator Fase U|Pre-alarm Hi</v>
      </c>
      <c r="Q1196" s="10">
        <v>126</v>
      </c>
      <c r="R1196" s="10" t="s">
        <v>753</v>
      </c>
      <c r="S1196">
        <v>1</v>
      </c>
      <c r="T1196" s="33" t="s">
        <v>736</v>
      </c>
      <c r="U1196" s="10"/>
      <c r="V1196" t="str">
        <f t="shared" si="18"/>
        <v>subattribute</v>
      </c>
      <c r="W1196" t="str">
        <f>TRIM(INDEX(_xlfn.TEXTSPLIT(Table326[[#This Row],[attribute_name PT (rascunho)]],"|"), 1,1))</f>
        <v>Temperatura - Estator Fase U</v>
      </c>
      <c r="X1196" t="str">
        <f>IFERROR(TRIM(INDEX(_xlfn.TEXTSPLIT(Table326[[#This Row],[attribute_name]],"|"), 1,2)), "")</f>
        <v>Pre-alarm Hi</v>
      </c>
      <c r="Y1196" t="b" cm="1">
        <f t="array" ref="Y1196">IF(ISERROR(IF(Table326[[#This Row],[type]]="subattribute", VLOOKUP(Table326[[#This Row],[Template]]&amp;Table326[[#This Row],[parent_attribute]],_xlfn._xlws.FILTER(Table326[[#All],[concat]], Table326[[#All],[type]]="attribute"),1, FALSE), TRUE)), FALSE, TRUE)</f>
        <v>1</v>
      </c>
    </row>
    <row r="1197" spans="1:25" ht="14.4">
      <c r="A1197" t="str">
        <f>Table326[[#This Row],[Template]]&amp;Table326[[#This Row],[parent_attribute]]</f>
        <v>Motor High VoltageTemperatura - Estator Fase V</v>
      </c>
      <c r="B1197" t="s">
        <v>2904</v>
      </c>
      <c r="C1197" s="10" t="s">
        <v>3356</v>
      </c>
      <c r="D1197" t="s">
        <v>2906</v>
      </c>
      <c r="E1197" t="s">
        <v>3139</v>
      </c>
      <c r="F1197" s="10" t="s">
        <v>2248</v>
      </c>
      <c r="I1197" s="10" t="s">
        <v>1067</v>
      </c>
      <c r="J1197" s="10" t="s">
        <v>1067</v>
      </c>
      <c r="K1197" t="str">
        <f>VLOOKUP(Table326[[#This Row],[attribute_name EN2]],'Tradução Atributos'!$A$1:$B$67,2,0)</f>
        <v>Temperatura - Estator Fase V</v>
      </c>
      <c r="M1197" s="10"/>
      <c r="N1197" t="s">
        <v>3367</v>
      </c>
      <c r="O1197" t="s">
        <v>3367</v>
      </c>
      <c r="P1197" t="str">
        <f>_xlfn.CONCAT(Table326[[#This Row],[Equipamento]],Table326[[#This Row],[attribute_name]])</f>
        <v>FRADE-CM-2350 (HP Motor Trem 2)Temperatura - Estator Fase V</v>
      </c>
      <c r="Q1197" t="s">
        <v>3427</v>
      </c>
      <c r="R1197" t="s">
        <v>753</v>
      </c>
      <c r="S1197">
        <v>1</v>
      </c>
      <c r="T1197" s="33" t="s">
        <v>446</v>
      </c>
      <c r="U1197" s="10" t="s">
        <v>447</v>
      </c>
      <c r="V1197" t="str">
        <f t="shared" si="18"/>
        <v>attribute</v>
      </c>
      <c r="W1197" t="str">
        <f>TRIM(INDEX(_xlfn.TEXTSPLIT(Table326[[#This Row],[attribute_name PT (rascunho)]],"|"), 1,1))</f>
        <v>Temperatura - Estator Fase V</v>
      </c>
      <c r="X1197" t="str">
        <f>IFERROR(TRIM(INDEX(_xlfn.TEXTSPLIT(Table326[[#This Row],[attribute_name]],"|"), 1,2)), "")</f>
        <v/>
      </c>
      <c r="Y1197" t="b" cm="1">
        <f t="array" ref="Y1197">IF(ISERROR(IF(Table326[[#This Row],[type]]="subattribute", VLOOKUP(Table326[[#This Row],[Template]]&amp;Table326[[#This Row],[parent_attribute]],_xlfn._xlws.FILTER(Table326[[#All],[concat]], Table326[[#All],[type]]="attribute"),1, FALSE), TRUE)), FALSE, TRUE)</f>
        <v>1</v>
      </c>
    </row>
    <row r="1198" spans="1:25" ht="14.4">
      <c r="A1198" t="str">
        <f>Table326[[#This Row],[Template]]&amp;Table326[[#This Row],[parent_attribute]]</f>
        <v>Motor High VoltageTemperatura - Estator Fase V (2)</v>
      </c>
      <c r="B1198" t="s">
        <v>2904</v>
      </c>
      <c r="C1198" s="10" t="s">
        <v>3356</v>
      </c>
      <c r="D1198" t="s">
        <v>2906</v>
      </c>
      <c r="E1198" t="s">
        <v>3139</v>
      </c>
      <c r="F1198" s="10" t="s">
        <v>2248</v>
      </c>
      <c r="I1198" s="10" t="s">
        <v>343</v>
      </c>
      <c r="J1198" s="10" t="s">
        <v>343</v>
      </c>
      <c r="K1198" t="str">
        <f>VLOOKUP(Table326[[#This Row],[attribute_name EN2]],'Tradução Atributos'!$A$1:$B$67,2,0)</f>
        <v>Temperatura - Estator Fase V (2)</v>
      </c>
      <c r="M1198" s="10"/>
      <c r="N1198" t="s">
        <v>3368</v>
      </c>
      <c r="O1198" t="s">
        <v>3368</v>
      </c>
      <c r="P1198" t="str">
        <f>_xlfn.CONCAT(Table326[[#This Row],[Equipamento]],Table326[[#This Row],[attribute_name]])</f>
        <v>FRADE-CM-2350 (HP Motor Trem 2)Temperatura - Estator Fase V (2)</v>
      </c>
      <c r="Q1198" t="s">
        <v>3428</v>
      </c>
      <c r="R1198" t="s">
        <v>753</v>
      </c>
      <c r="S1198">
        <v>1</v>
      </c>
      <c r="T1198" s="33" t="s">
        <v>446</v>
      </c>
      <c r="U1198" s="10" t="s">
        <v>447</v>
      </c>
      <c r="V1198" t="str">
        <f t="shared" si="18"/>
        <v>attribute</v>
      </c>
      <c r="W1198" t="str">
        <f>TRIM(INDEX(_xlfn.TEXTSPLIT(Table326[[#This Row],[attribute_name PT (rascunho)]],"|"), 1,1))</f>
        <v>Temperatura - Estator Fase V (2)</v>
      </c>
      <c r="X1198" t="str">
        <f>IFERROR(TRIM(INDEX(_xlfn.TEXTSPLIT(Table326[[#This Row],[attribute_name]],"|"), 1,2)), "")</f>
        <v/>
      </c>
      <c r="Y1198" t="b" cm="1">
        <f t="array" ref="Y1198">IF(ISERROR(IF(Table326[[#This Row],[type]]="subattribute", VLOOKUP(Table326[[#This Row],[Template]]&amp;Table326[[#This Row],[parent_attribute]],_xlfn._xlws.FILTER(Table326[[#All],[concat]], Table326[[#All],[type]]="attribute"),1, FALSE), TRUE)), FALSE, TRUE)</f>
        <v>1</v>
      </c>
    </row>
    <row r="1199" spans="1:25" ht="14.4">
      <c r="A1199" t="str">
        <f>Table326[[#This Row],[Template]]&amp;Table326[[#This Row],[parent_attribute]]</f>
        <v>Motor High VoltageTemperatura - Estator Fase V (2)</v>
      </c>
      <c r="B1199" t="s">
        <v>2904</v>
      </c>
      <c r="C1199" s="10" t="s">
        <v>3356</v>
      </c>
      <c r="D1199" t="s">
        <v>2906</v>
      </c>
      <c r="E1199" t="s">
        <v>3139</v>
      </c>
      <c r="F1199" s="10" t="s">
        <v>2248</v>
      </c>
      <c r="I1199" s="10" t="s">
        <v>1080</v>
      </c>
      <c r="J1199" s="10" t="s">
        <v>343</v>
      </c>
      <c r="K1199" t="str">
        <f>VLOOKUP(Table326[[#This Row],[attribute_name EN2]],'Tradução Atributos'!$A$1:$B$67,2,0)</f>
        <v>Temperatura - Estator Fase V (2)</v>
      </c>
      <c r="L1199" t="s">
        <v>2928</v>
      </c>
      <c r="M1199" s="10" t="s">
        <v>2929</v>
      </c>
      <c r="N1199" t="s">
        <v>815</v>
      </c>
      <c r="O1199" t="s">
        <v>815</v>
      </c>
      <c r="P1199" t="str">
        <f>_xlfn.CONCAT(Table326[[#This Row],[Equipamento]],Table326[[#This Row],[attribute_name]])</f>
        <v>FRADE-CM-2350 (HP Motor Trem 2)Temperatura - Estator Fase V (2)|Hi</v>
      </c>
      <c r="Q1199" s="10">
        <v>140</v>
      </c>
      <c r="R1199" s="10" t="s">
        <v>753</v>
      </c>
      <c r="S1199">
        <v>1</v>
      </c>
      <c r="T1199" s="33" t="s">
        <v>736</v>
      </c>
      <c r="U1199" s="10"/>
      <c r="V1199" t="str">
        <f t="shared" si="18"/>
        <v>subattribute</v>
      </c>
      <c r="W1199" t="str">
        <f>TRIM(INDEX(_xlfn.TEXTSPLIT(Table326[[#This Row],[attribute_name PT (rascunho)]],"|"), 1,1))</f>
        <v>Temperatura - Estator Fase V (2)</v>
      </c>
      <c r="X1199" t="str">
        <f>IFERROR(TRIM(INDEX(_xlfn.TEXTSPLIT(Table326[[#This Row],[attribute_name]],"|"), 1,2)), "")</f>
        <v>Hi</v>
      </c>
      <c r="Y1199" t="b" cm="1">
        <f t="array" ref="Y1199">IF(ISERROR(IF(Table326[[#This Row],[type]]="subattribute", VLOOKUP(Table326[[#This Row],[Template]]&amp;Table326[[#This Row],[parent_attribute]],_xlfn._xlws.FILTER(Table326[[#All],[concat]], Table326[[#All],[type]]="attribute"),1, FALSE), TRUE)), FALSE, TRUE)</f>
        <v>1</v>
      </c>
    </row>
    <row r="1200" spans="1:25" ht="14.4">
      <c r="A1200" t="str">
        <f>Table326[[#This Row],[Template]]&amp;Table326[[#This Row],[parent_attribute]]</f>
        <v>Motor High VoltageTemperatura - Estator Fase V (2)</v>
      </c>
      <c r="B1200" t="s">
        <v>2904</v>
      </c>
      <c r="C1200" s="10" t="s">
        <v>3356</v>
      </c>
      <c r="D1200" t="s">
        <v>2906</v>
      </c>
      <c r="E1200" t="s">
        <v>3139</v>
      </c>
      <c r="F1200" s="10" t="s">
        <v>2248</v>
      </c>
      <c r="I1200" s="10" t="s">
        <v>1082</v>
      </c>
      <c r="J1200" s="10" t="s">
        <v>343</v>
      </c>
      <c r="K1200" t="str">
        <f>VLOOKUP(Table326[[#This Row],[attribute_name EN2]],'Tradução Atributos'!$A$1:$B$67,2,0)</f>
        <v>Temperatura - Estator Fase V (2)</v>
      </c>
      <c r="L1200" t="s">
        <v>2928</v>
      </c>
      <c r="M1200" s="10" t="s">
        <v>2930</v>
      </c>
      <c r="N1200" t="s">
        <v>817</v>
      </c>
      <c r="O1200" t="s">
        <v>817</v>
      </c>
      <c r="P1200" t="str">
        <f>_xlfn.CONCAT(Table326[[#This Row],[Equipamento]],Table326[[#This Row],[attribute_name]])</f>
        <v>FRADE-CM-2350 (HP Motor Trem 2)Temperatura - Estator Fase V (2)|HiHi</v>
      </c>
      <c r="Q1200" s="10">
        <v>150</v>
      </c>
      <c r="R1200" s="10" t="s">
        <v>753</v>
      </c>
      <c r="S1200">
        <v>1</v>
      </c>
      <c r="T1200" s="33" t="s">
        <v>736</v>
      </c>
      <c r="U1200" s="10"/>
      <c r="V1200" t="str">
        <f t="shared" si="18"/>
        <v>subattribute</v>
      </c>
      <c r="W1200" t="str">
        <f>TRIM(INDEX(_xlfn.TEXTSPLIT(Table326[[#This Row],[attribute_name PT (rascunho)]],"|"), 1,1))</f>
        <v>Temperatura - Estator Fase V (2)</v>
      </c>
      <c r="X1200" t="str">
        <f>IFERROR(TRIM(INDEX(_xlfn.TEXTSPLIT(Table326[[#This Row],[attribute_name]],"|"), 1,2)), "")</f>
        <v>HiHi</v>
      </c>
      <c r="Y1200" t="b" cm="1">
        <f t="array" ref="Y1200">IF(ISERROR(IF(Table326[[#This Row],[type]]="subattribute", VLOOKUP(Table326[[#This Row],[Template]]&amp;Table326[[#This Row],[parent_attribute]],_xlfn._xlws.FILTER(Table326[[#All],[concat]], Table326[[#All],[type]]="attribute"),1, FALSE), TRUE)), FALSE, TRUE)</f>
        <v>1</v>
      </c>
    </row>
    <row r="1201" spans="1:25" ht="14.4">
      <c r="A1201" t="str">
        <f>Table326[[#This Row],[Template]]&amp;Table326[[#This Row],[parent_attribute]]</f>
        <v>Motor High VoltageTemperatura - Estator Fase V (2)</v>
      </c>
      <c r="B1201" t="s">
        <v>2904</v>
      </c>
      <c r="C1201" s="10" t="s">
        <v>3356</v>
      </c>
      <c r="D1201" t="s">
        <v>2906</v>
      </c>
      <c r="E1201" t="s">
        <v>3139</v>
      </c>
      <c r="F1201" s="10" t="s">
        <v>2248</v>
      </c>
      <c r="I1201" s="10" t="s">
        <v>1086</v>
      </c>
      <c r="J1201" s="10" t="s">
        <v>343</v>
      </c>
      <c r="K1201" t="str">
        <f>VLOOKUP(Table326[[#This Row],[attribute_name EN2]],'Tradução Atributos'!$A$1:$B$67,2,0)</f>
        <v>Temperatura - Estator Fase V (2)</v>
      </c>
      <c r="L1201" t="s">
        <v>2928</v>
      </c>
      <c r="M1201" s="10" t="s">
        <v>2934</v>
      </c>
      <c r="N1201" t="s">
        <v>821</v>
      </c>
      <c r="O1201" t="s">
        <v>3369</v>
      </c>
      <c r="P1201" t="str">
        <f>_xlfn.CONCAT(Table326[[#This Row],[Equipamento]],Table326[[#This Row],[attribute_name]])</f>
        <v>FRADE-CM-2350 (HP Motor Trem 2)Temperatura - Estator Fase V (2)|Pre-alarm Hi</v>
      </c>
      <c r="Q1201" s="10">
        <v>126</v>
      </c>
      <c r="R1201" s="10" t="s">
        <v>753</v>
      </c>
      <c r="S1201">
        <v>1</v>
      </c>
      <c r="T1201" s="33" t="s">
        <v>736</v>
      </c>
      <c r="U1201" s="10"/>
      <c r="V1201" t="str">
        <f t="shared" si="18"/>
        <v>subattribute</v>
      </c>
      <c r="W1201" t="str">
        <f>TRIM(INDEX(_xlfn.TEXTSPLIT(Table326[[#This Row],[attribute_name PT (rascunho)]],"|"), 1,1))</f>
        <v>Temperatura - Estator Fase V (2)</v>
      </c>
      <c r="X1201" t="str">
        <f>IFERROR(TRIM(INDEX(_xlfn.TEXTSPLIT(Table326[[#This Row],[attribute_name]],"|"), 1,2)), "")</f>
        <v>Pre-alarm Hi</v>
      </c>
      <c r="Y1201" t="b" cm="1">
        <f t="array" ref="Y1201">IF(ISERROR(IF(Table326[[#This Row],[type]]="subattribute", VLOOKUP(Table326[[#This Row],[Template]]&amp;Table326[[#This Row],[parent_attribute]],_xlfn._xlws.FILTER(Table326[[#All],[concat]], Table326[[#All],[type]]="attribute"),1, FALSE), TRUE)), FALSE, TRUE)</f>
        <v>1</v>
      </c>
    </row>
    <row r="1202" spans="1:25" ht="14.4">
      <c r="A1202" t="str">
        <f>Table326[[#This Row],[Template]]&amp;Table326[[#This Row],[parent_attribute]]</f>
        <v>Motor High VoltageTemperatura - Estator Fase V</v>
      </c>
      <c r="B1202" t="s">
        <v>2904</v>
      </c>
      <c r="C1202" s="10" t="s">
        <v>3356</v>
      </c>
      <c r="D1202" t="s">
        <v>2906</v>
      </c>
      <c r="E1202" t="s">
        <v>3139</v>
      </c>
      <c r="F1202" s="10" t="s">
        <v>2248</v>
      </c>
      <c r="I1202" s="10" t="s">
        <v>1070</v>
      </c>
      <c r="J1202" s="10" t="s">
        <v>1067</v>
      </c>
      <c r="K1202" t="str">
        <f>VLOOKUP(Table326[[#This Row],[attribute_name EN2]],'Tradução Atributos'!$A$1:$B$67,2,0)</f>
        <v>Temperatura - Estator Fase V</v>
      </c>
      <c r="L1202" t="s">
        <v>2928</v>
      </c>
      <c r="M1202" s="10" t="s">
        <v>2929</v>
      </c>
      <c r="N1202" t="s">
        <v>807</v>
      </c>
      <c r="O1202" t="s">
        <v>807</v>
      </c>
      <c r="P1202" t="str">
        <f>_xlfn.CONCAT(Table326[[#This Row],[Equipamento]],Table326[[#This Row],[attribute_name]])</f>
        <v>FRADE-CM-2350 (HP Motor Trem 2)Temperatura - Estator Fase V|Hi</v>
      </c>
      <c r="Q1202" s="10">
        <v>140</v>
      </c>
      <c r="R1202" s="10" t="s">
        <v>753</v>
      </c>
      <c r="S1202">
        <v>1</v>
      </c>
      <c r="T1202" s="33" t="s">
        <v>736</v>
      </c>
      <c r="U1202" s="10"/>
      <c r="V1202" t="str">
        <f t="shared" si="18"/>
        <v>subattribute</v>
      </c>
      <c r="W1202" t="str">
        <f>TRIM(INDEX(_xlfn.TEXTSPLIT(Table326[[#This Row],[attribute_name PT (rascunho)]],"|"), 1,1))</f>
        <v>Temperatura - Estator Fase V</v>
      </c>
      <c r="X1202" t="str">
        <f>IFERROR(TRIM(INDEX(_xlfn.TEXTSPLIT(Table326[[#This Row],[attribute_name]],"|"), 1,2)), "")</f>
        <v>Hi</v>
      </c>
      <c r="Y1202" t="b" cm="1">
        <f t="array" ref="Y1202">IF(ISERROR(IF(Table326[[#This Row],[type]]="subattribute", VLOOKUP(Table326[[#This Row],[Template]]&amp;Table326[[#This Row],[parent_attribute]],_xlfn._xlws.FILTER(Table326[[#All],[concat]], Table326[[#All],[type]]="attribute"),1, FALSE), TRUE)), FALSE, TRUE)</f>
        <v>1</v>
      </c>
    </row>
    <row r="1203" spans="1:25" ht="14.4">
      <c r="A1203" t="str">
        <f>Table326[[#This Row],[Template]]&amp;Table326[[#This Row],[parent_attribute]]</f>
        <v>Motor High VoltageTemperatura - Estator Fase V</v>
      </c>
      <c r="B1203" t="s">
        <v>2904</v>
      </c>
      <c r="C1203" s="10" t="s">
        <v>3356</v>
      </c>
      <c r="D1203" t="s">
        <v>2906</v>
      </c>
      <c r="E1203" t="s">
        <v>3139</v>
      </c>
      <c r="F1203" s="10" t="s">
        <v>2248</v>
      </c>
      <c r="I1203" s="10" t="s">
        <v>1072</v>
      </c>
      <c r="J1203" s="10" t="s">
        <v>1067</v>
      </c>
      <c r="K1203" t="str">
        <f>VLOOKUP(Table326[[#This Row],[attribute_name EN2]],'Tradução Atributos'!$A$1:$B$67,2,0)</f>
        <v>Temperatura - Estator Fase V</v>
      </c>
      <c r="L1203" t="s">
        <v>2928</v>
      </c>
      <c r="M1203" s="10" t="s">
        <v>2930</v>
      </c>
      <c r="N1203" t="s">
        <v>809</v>
      </c>
      <c r="O1203" t="s">
        <v>809</v>
      </c>
      <c r="P1203" t="str">
        <f>_xlfn.CONCAT(Table326[[#This Row],[Equipamento]],Table326[[#This Row],[attribute_name]])</f>
        <v>FRADE-CM-2350 (HP Motor Trem 2)Temperatura - Estator Fase V|HiHi</v>
      </c>
      <c r="Q1203" s="10">
        <v>150</v>
      </c>
      <c r="R1203" s="10" t="s">
        <v>753</v>
      </c>
      <c r="S1203">
        <v>1</v>
      </c>
      <c r="T1203" s="33" t="s">
        <v>736</v>
      </c>
      <c r="U1203" s="10"/>
      <c r="V1203" t="str">
        <f t="shared" si="18"/>
        <v>subattribute</v>
      </c>
      <c r="W1203" t="str">
        <f>TRIM(INDEX(_xlfn.TEXTSPLIT(Table326[[#This Row],[attribute_name PT (rascunho)]],"|"), 1,1))</f>
        <v>Temperatura - Estator Fase V</v>
      </c>
      <c r="X1203" t="str">
        <f>IFERROR(TRIM(INDEX(_xlfn.TEXTSPLIT(Table326[[#This Row],[attribute_name]],"|"), 1,2)), "")</f>
        <v>HiHi</v>
      </c>
      <c r="Y1203" t="b" cm="1">
        <f t="array" ref="Y1203">IF(ISERROR(IF(Table326[[#This Row],[type]]="subattribute", VLOOKUP(Table326[[#This Row],[Template]]&amp;Table326[[#This Row],[parent_attribute]],_xlfn._xlws.FILTER(Table326[[#All],[concat]], Table326[[#All],[type]]="attribute"),1, FALSE), TRUE)), FALSE, TRUE)</f>
        <v>1</v>
      </c>
    </row>
    <row r="1204" spans="1:25" ht="14.4">
      <c r="A1204" t="str">
        <f>Table326[[#This Row],[Template]]&amp;Table326[[#This Row],[parent_attribute]]</f>
        <v>Motor High VoltageTemperatura - Estator Fase V</v>
      </c>
      <c r="B1204" t="s">
        <v>2904</v>
      </c>
      <c r="C1204" s="10" t="s">
        <v>3356</v>
      </c>
      <c r="D1204" t="s">
        <v>2906</v>
      </c>
      <c r="E1204" t="s">
        <v>3139</v>
      </c>
      <c r="F1204" s="10" t="s">
        <v>2248</v>
      </c>
      <c r="I1204" s="10" t="s">
        <v>1076</v>
      </c>
      <c r="J1204" s="10" t="s">
        <v>1067</v>
      </c>
      <c r="K1204" t="str">
        <f>VLOOKUP(Table326[[#This Row],[attribute_name EN2]],'Tradução Atributos'!$A$1:$B$67,2,0)</f>
        <v>Temperatura - Estator Fase V</v>
      </c>
      <c r="L1204" t="s">
        <v>2928</v>
      </c>
      <c r="M1204" s="10" t="s">
        <v>2934</v>
      </c>
      <c r="N1204" t="s">
        <v>813</v>
      </c>
      <c r="O1204" t="s">
        <v>3370</v>
      </c>
      <c r="P1204" t="str">
        <f>_xlfn.CONCAT(Table326[[#This Row],[Equipamento]],Table326[[#This Row],[attribute_name]])</f>
        <v>FRADE-CM-2350 (HP Motor Trem 2)Temperatura - Estator Fase V|Pre-alarm Hi</v>
      </c>
      <c r="Q1204" s="10">
        <v>126</v>
      </c>
      <c r="R1204" s="10" t="s">
        <v>753</v>
      </c>
      <c r="S1204">
        <v>1</v>
      </c>
      <c r="T1204" s="33" t="s">
        <v>736</v>
      </c>
      <c r="U1204" s="10"/>
      <c r="V1204" t="str">
        <f t="shared" si="18"/>
        <v>subattribute</v>
      </c>
      <c r="W1204" t="str">
        <f>TRIM(INDEX(_xlfn.TEXTSPLIT(Table326[[#This Row],[attribute_name PT (rascunho)]],"|"), 1,1))</f>
        <v>Temperatura - Estator Fase V</v>
      </c>
      <c r="X1204" t="str">
        <f>IFERROR(TRIM(INDEX(_xlfn.TEXTSPLIT(Table326[[#This Row],[attribute_name]],"|"), 1,2)), "")</f>
        <v>Pre-alarm Hi</v>
      </c>
      <c r="Y1204" t="b" cm="1">
        <f t="array" ref="Y1204">IF(ISERROR(IF(Table326[[#This Row],[type]]="subattribute", VLOOKUP(Table326[[#This Row],[Template]]&amp;Table326[[#This Row],[parent_attribute]],_xlfn._xlws.FILTER(Table326[[#All],[concat]], Table326[[#All],[type]]="attribute"),1, FALSE), TRUE)), FALSE, TRUE)</f>
        <v>1</v>
      </c>
    </row>
    <row r="1205" spans="1:25" ht="14.4">
      <c r="A1205" t="str">
        <f>Table326[[#This Row],[Template]]&amp;Table326[[#This Row],[parent_attribute]]</f>
        <v>Motor High VoltageTemperatura - Estator Fase W</v>
      </c>
      <c r="B1205" t="s">
        <v>2904</v>
      </c>
      <c r="C1205" s="10" t="s">
        <v>3356</v>
      </c>
      <c r="D1205" t="s">
        <v>2906</v>
      </c>
      <c r="E1205" t="s">
        <v>3139</v>
      </c>
      <c r="F1205" s="10" t="s">
        <v>2248</v>
      </c>
      <c r="I1205" s="10" t="s">
        <v>1088</v>
      </c>
      <c r="J1205" s="10" t="s">
        <v>1088</v>
      </c>
      <c r="K1205" t="str">
        <f>VLOOKUP(Table326[[#This Row],[attribute_name EN2]],'Tradução Atributos'!$A$1:$B$67,2,0)</f>
        <v>Temperatura - Estator Fase W</v>
      </c>
      <c r="M1205" s="10"/>
      <c r="N1205" t="s">
        <v>3371</v>
      </c>
      <c r="O1205" t="s">
        <v>3371</v>
      </c>
      <c r="P1205" t="str">
        <f>_xlfn.CONCAT(Table326[[#This Row],[Equipamento]],Table326[[#This Row],[attribute_name]])</f>
        <v>FRADE-CM-2350 (HP Motor Trem 2)Temperatura - Estator Fase W</v>
      </c>
      <c r="Q1205" s="10" t="s">
        <v>3429</v>
      </c>
      <c r="R1205" t="s">
        <v>753</v>
      </c>
      <c r="S1205">
        <v>1</v>
      </c>
      <c r="T1205" s="33" t="s">
        <v>446</v>
      </c>
      <c r="U1205" s="10" t="s">
        <v>447</v>
      </c>
      <c r="V1205" t="str">
        <f t="shared" si="18"/>
        <v>attribute</v>
      </c>
      <c r="W1205" t="str">
        <f>TRIM(INDEX(_xlfn.TEXTSPLIT(Table326[[#This Row],[attribute_name PT (rascunho)]],"|"), 1,1))</f>
        <v>Temperatura - Estator Fase W</v>
      </c>
      <c r="X1205" t="str">
        <f>IFERROR(TRIM(INDEX(_xlfn.TEXTSPLIT(Table326[[#This Row],[attribute_name]],"|"), 1,2)), "")</f>
        <v/>
      </c>
      <c r="Y1205" t="b" cm="1">
        <f t="array" ref="Y1205">IF(ISERROR(IF(Table326[[#This Row],[type]]="subattribute", VLOOKUP(Table326[[#This Row],[Template]]&amp;Table326[[#This Row],[parent_attribute]],_xlfn._xlws.FILTER(Table326[[#All],[concat]], Table326[[#All],[type]]="attribute"),1, FALSE), TRUE)), FALSE, TRUE)</f>
        <v>1</v>
      </c>
    </row>
    <row r="1206" spans="1:25" ht="14.4">
      <c r="A1206" t="str">
        <f>Table326[[#This Row],[Template]]&amp;Table326[[#This Row],[parent_attribute]]</f>
        <v>Motor High VoltageTemperatura - Estator Fase W (2)</v>
      </c>
      <c r="B1206" t="s">
        <v>2904</v>
      </c>
      <c r="C1206" s="10" t="s">
        <v>3356</v>
      </c>
      <c r="D1206" t="s">
        <v>2906</v>
      </c>
      <c r="E1206" t="s">
        <v>3139</v>
      </c>
      <c r="F1206" s="10" t="s">
        <v>2248</v>
      </c>
      <c r="I1206" s="10" t="s">
        <v>347</v>
      </c>
      <c r="J1206" s="10" t="s">
        <v>347</v>
      </c>
      <c r="K1206" t="str">
        <f>VLOOKUP(Table326[[#This Row],[attribute_name EN2]],'Tradução Atributos'!$A$1:$B$67,2,0)</f>
        <v>Temperatura - Estator Fase W (2)</v>
      </c>
      <c r="M1206" s="10"/>
      <c r="N1206" t="s">
        <v>3372</v>
      </c>
      <c r="O1206" t="s">
        <v>3372</v>
      </c>
      <c r="P1206" t="str">
        <f>_xlfn.CONCAT(Table326[[#This Row],[Equipamento]],Table326[[#This Row],[attribute_name]])</f>
        <v>FRADE-CM-2350 (HP Motor Trem 2)Temperatura - Estator Fase W (2)</v>
      </c>
      <c r="Q1206" s="10" t="s">
        <v>3430</v>
      </c>
      <c r="R1206" t="s">
        <v>753</v>
      </c>
      <c r="S1206">
        <v>1</v>
      </c>
      <c r="T1206" s="33" t="s">
        <v>446</v>
      </c>
      <c r="U1206" s="10" t="s">
        <v>447</v>
      </c>
      <c r="V1206" t="str">
        <f t="shared" si="18"/>
        <v>attribute</v>
      </c>
      <c r="W1206" t="str">
        <f>TRIM(INDEX(_xlfn.TEXTSPLIT(Table326[[#This Row],[attribute_name PT (rascunho)]],"|"), 1,1))</f>
        <v>Temperatura - Estator Fase W (2)</v>
      </c>
      <c r="X1206" t="str">
        <f>IFERROR(TRIM(INDEX(_xlfn.TEXTSPLIT(Table326[[#This Row],[attribute_name]],"|"), 1,2)), "")</f>
        <v/>
      </c>
      <c r="Y1206" t="b" cm="1">
        <f t="array" ref="Y1206">IF(ISERROR(IF(Table326[[#This Row],[type]]="subattribute", VLOOKUP(Table326[[#This Row],[Template]]&amp;Table326[[#This Row],[parent_attribute]],_xlfn._xlws.FILTER(Table326[[#All],[concat]], Table326[[#All],[type]]="attribute"),1, FALSE), TRUE)), FALSE, TRUE)</f>
        <v>1</v>
      </c>
    </row>
    <row r="1207" spans="1:25" ht="14.4">
      <c r="A1207" t="str">
        <f>Table326[[#This Row],[Template]]&amp;Table326[[#This Row],[parent_attribute]]</f>
        <v>Motor High VoltageTemperatura - Estator Fase W (2)</v>
      </c>
      <c r="B1207" t="s">
        <v>2904</v>
      </c>
      <c r="C1207" s="10" t="s">
        <v>3356</v>
      </c>
      <c r="D1207" t="s">
        <v>2906</v>
      </c>
      <c r="E1207" t="s">
        <v>3139</v>
      </c>
      <c r="F1207" s="10" t="s">
        <v>2248</v>
      </c>
      <c r="I1207" s="10" t="s">
        <v>1101</v>
      </c>
      <c r="J1207" s="10" t="s">
        <v>347</v>
      </c>
      <c r="K1207" t="str">
        <f>VLOOKUP(Table326[[#This Row],[attribute_name EN2]],'Tradução Atributos'!$A$1:$B$67,2,0)</f>
        <v>Temperatura - Estator Fase W (2)</v>
      </c>
      <c r="L1207" t="s">
        <v>2928</v>
      </c>
      <c r="M1207" s="10" t="s">
        <v>2929</v>
      </c>
      <c r="N1207" t="s">
        <v>831</v>
      </c>
      <c r="O1207" t="s">
        <v>831</v>
      </c>
      <c r="P1207" t="str">
        <f>_xlfn.CONCAT(Table326[[#This Row],[Equipamento]],Table326[[#This Row],[attribute_name]])</f>
        <v>FRADE-CM-2350 (HP Motor Trem 2)Temperatura - Estator Fase W (2)|Hi</v>
      </c>
      <c r="Q1207" s="10">
        <v>140</v>
      </c>
      <c r="R1207" s="10" t="s">
        <v>753</v>
      </c>
      <c r="S1207">
        <v>1</v>
      </c>
      <c r="T1207" s="33" t="s">
        <v>736</v>
      </c>
      <c r="U1207" s="10"/>
      <c r="V1207" t="str">
        <f t="shared" si="18"/>
        <v>subattribute</v>
      </c>
      <c r="W1207" t="str">
        <f>TRIM(INDEX(_xlfn.TEXTSPLIT(Table326[[#This Row],[attribute_name PT (rascunho)]],"|"), 1,1))</f>
        <v>Temperatura - Estator Fase W (2)</v>
      </c>
      <c r="X1207" t="str">
        <f>IFERROR(TRIM(INDEX(_xlfn.TEXTSPLIT(Table326[[#This Row],[attribute_name]],"|"), 1,2)), "")</f>
        <v>Hi</v>
      </c>
      <c r="Y1207" t="b" cm="1">
        <f t="array" ref="Y1207">IF(ISERROR(IF(Table326[[#This Row],[type]]="subattribute", VLOOKUP(Table326[[#This Row],[Template]]&amp;Table326[[#This Row],[parent_attribute]],_xlfn._xlws.FILTER(Table326[[#All],[concat]], Table326[[#All],[type]]="attribute"),1, FALSE), TRUE)), FALSE, TRUE)</f>
        <v>1</v>
      </c>
    </row>
    <row r="1208" spans="1:25" ht="14.4">
      <c r="A1208" t="str">
        <f>Table326[[#This Row],[Template]]&amp;Table326[[#This Row],[parent_attribute]]</f>
        <v>Motor High VoltageTemperatura - Estator Fase W (2)</v>
      </c>
      <c r="B1208" t="s">
        <v>2904</v>
      </c>
      <c r="C1208" s="10" t="s">
        <v>3356</v>
      </c>
      <c r="D1208" t="s">
        <v>2906</v>
      </c>
      <c r="E1208" t="s">
        <v>3139</v>
      </c>
      <c r="F1208" s="10" t="s">
        <v>2248</v>
      </c>
      <c r="I1208" s="10" t="s">
        <v>1103</v>
      </c>
      <c r="J1208" s="10" t="s">
        <v>347</v>
      </c>
      <c r="K1208" t="str">
        <f>VLOOKUP(Table326[[#This Row],[attribute_name EN2]],'Tradução Atributos'!$A$1:$B$67,2,0)</f>
        <v>Temperatura - Estator Fase W (2)</v>
      </c>
      <c r="L1208" t="s">
        <v>2928</v>
      </c>
      <c r="M1208" s="10" t="s">
        <v>2930</v>
      </c>
      <c r="N1208" t="s">
        <v>833</v>
      </c>
      <c r="O1208" t="s">
        <v>833</v>
      </c>
      <c r="P1208" t="str">
        <f>_xlfn.CONCAT(Table326[[#This Row],[Equipamento]],Table326[[#This Row],[attribute_name]])</f>
        <v>FRADE-CM-2350 (HP Motor Trem 2)Temperatura - Estator Fase W (2)|HiHi</v>
      </c>
      <c r="Q1208" s="10">
        <v>150</v>
      </c>
      <c r="R1208" s="10" t="s">
        <v>753</v>
      </c>
      <c r="S1208">
        <v>1</v>
      </c>
      <c r="T1208" s="33" t="s">
        <v>736</v>
      </c>
      <c r="U1208" s="10"/>
      <c r="V1208" t="str">
        <f t="shared" si="18"/>
        <v>subattribute</v>
      </c>
      <c r="W1208" t="str">
        <f>TRIM(INDEX(_xlfn.TEXTSPLIT(Table326[[#This Row],[attribute_name PT (rascunho)]],"|"), 1,1))</f>
        <v>Temperatura - Estator Fase W (2)</v>
      </c>
      <c r="X1208" t="str">
        <f>IFERROR(TRIM(INDEX(_xlfn.TEXTSPLIT(Table326[[#This Row],[attribute_name]],"|"), 1,2)), "")</f>
        <v>HiHi</v>
      </c>
      <c r="Y1208" t="b" cm="1">
        <f t="array" ref="Y1208">IF(ISERROR(IF(Table326[[#This Row],[type]]="subattribute", VLOOKUP(Table326[[#This Row],[Template]]&amp;Table326[[#This Row],[parent_attribute]],_xlfn._xlws.FILTER(Table326[[#All],[concat]], Table326[[#All],[type]]="attribute"),1, FALSE), TRUE)), FALSE, TRUE)</f>
        <v>1</v>
      </c>
    </row>
    <row r="1209" spans="1:25" ht="14.4">
      <c r="A1209" t="str">
        <f>Table326[[#This Row],[Template]]&amp;Table326[[#This Row],[parent_attribute]]</f>
        <v>Motor High VoltageTemperatura - Estator Fase W (2)</v>
      </c>
      <c r="B1209" t="s">
        <v>2904</v>
      </c>
      <c r="C1209" s="10" t="s">
        <v>3356</v>
      </c>
      <c r="D1209" t="s">
        <v>2906</v>
      </c>
      <c r="E1209" t="s">
        <v>3139</v>
      </c>
      <c r="F1209" s="10" t="s">
        <v>2248</v>
      </c>
      <c r="I1209" s="10" t="s">
        <v>1107</v>
      </c>
      <c r="J1209" s="10" t="s">
        <v>347</v>
      </c>
      <c r="K1209" t="str">
        <f>VLOOKUP(Table326[[#This Row],[attribute_name EN2]],'Tradução Atributos'!$A$1:$B$67,2,0)</f>
        <v>Temperatura - Estator Fase W (2)</v>
      </c>
      <c r="L1209" t="s">
        <v>2928</v>
      </c>
      <c r="M1209" s="10" t="s">
        <v>2934</v>
      </c>
      <c r="N1209" t="s">
        <v>837</v>
      </c>
      <c r="O1209" t="s">
        <v>3373</v>
      </c>
      <c r="P1209" t="str">
        <f>_xlfn.CONCAT(Table326[[#This Row],[Equipamento]],Table326[[#This Row],[attribute_name]])</f>
        <v>FRADE-CM-2350 (HP Motor Trem 2)Temperatura - Estator Fase W (2)|Pre-alarm Hi</v>
      </c>
      <c r="Q1209" s="10">
        <v>126</v>
      </c>
      <c r="R1209" s="10" t="s">
        <v>753</v>
      </c>
      <c r="S1209">
        <v>1</v>
      </c>
      <c r="T1209" s="33" t="s">
        <v>736</v>
      </c>
      <c r="U1209" s="10"/>
      <c r="V1209" t="str">
        <f t="shared" si="18"/>
        <v>subattribute</v>
      </c>
      <c r="W1209" t="str">
        <f>TRIM(INDEX(_xlfn.TEXTSPLIT(Table326[[#This Row],[attribute_name PT (rascunho)]],"|"), 1,1))</f>
        <v>Temperatura - Estator Fase W (2)</v>
      </c>
      <c r="X1209" t="str">
        <f>IFERROR(TRIM(INDEX(_xlfn.TEXTSPLIT(Table326[[#This Row],[attribute_name]],"|"), 1,2)), "")</f>
        <v>Pre-alarm Hi</v>
      </c>
      <c r="Y1209" t="b" cm="1">
        <f t="array" ref="Y1209">IF(ISERROR(IF(Table326[[#This Row],[type]]="subattribute", VLOOKUP(Table326[[#This Row],[Template]]&amp;Table326[[#This Row],[parent_attribute]],_xlfn._xlws.FILTER(Table326[[#All],[concat]], Table326[[#All],[type]]="attribute"),1, FALSE), TRUE)), FALSE, TRUE)</f>
        <v>1</v>
      </c>
    </row>
    <row r="1210" spans="1:25" ht="14.4">
      <c r="A1210" t="str">
        <f>Table326[[#This Row],[Template]]&amp;Table326[[#This Row],[parent_attribute]]</f>
        <v>Motor High VoltageTemperatura - Estator Fase W</v>
      </c>
      <c r="B1210" t="s">
        <v>2904</v>
      </c>
      <c r="C1210" s="10" t="s">
        <v>3356</v>
      </c>
      <c r="D1210" t="s">
        <v>2906</v>
      </c>
      <c r="E1210" t="s">
        <v>3139</v>
      </c>
      <c r="F1210" s="10" t="s">
        <v>2248</v>
      </c>
      <c r="I1210" s="10" t="s">
        <v>1091</v>
      </c>
      <c r="J1210" s="10" t="s">
        <v>1088</v>
      </c>
      <c r="K1210" t="str">
        <f>VLOOKUP(Table326[[#This Row],[attribute_name EN2]],'Tradução Atributos'!$A$1:$B$67,2,0)</f>
        <v>Temperatura - Estator Fase W</v>
      </c>
      <c r="L1210" t="s">
        <v>2928</v>
      </c>
      <c r="M1210" s="10" t="s">
        <v>2929</v>
      </c>
      <c r="N1210" t="s">
        <v>823</v>
      </c>
      <c r="O1210" t="s">
        <v>823</v>
      </c>
      <c r="P1210" t="str">
        <f>_xlfn.CONCAT(Table326[[#This Row],[Equipamento]],Table326[[#This Row],[attribute_name]])</f>
        <v>FRADE-CM-2350 (HP Motor Trem 2)Temperatura - Estator Fase W|Hi</v>
      </c>
      <c r="Q1210" s="10">
        <v>140</v>
      </c>
      <c r="R1210" s="10" t="s">
        <v>753</v>
      </c>
      <c r="S1210">
        <v>1</v>
      </c>
      <c r="T1210" s="33" t="s">
        <v>736</v>
      </c>
      <c r="U1210" s="10"/>
      <c r="V1210" t="str">
        <f t="shared" si="18"/>
        <v>subattribute</v>
      </c>
      <c r="W1210" t="str">
        <f>TRIM(INDEX(_xlfn.TEXTSPLIT(Table326[[#This Row],[attribute_name PT (rascunho)]],"|"), 1,1))</f>
        <v>Temperatura - Estator Fase W</v>
      </c>
      <c r="X1210" t="str">
        <f>IFERROR(TRIM(INDEX(_xlfn.TEXTSPLIT(Table326[[#This Row],[attribute_name]],"|"), 1,2)), "")</f>
        <v>Hi</v>
      </c>
      <c r="Y1210" t="b" cm="1">
        <f t="array" ref="Y1210">IF(ISERROR(IF(Table326[[#This Row],[type]]="subattribute", VLOOKUP(Table326[[#This Row],[Template]]&amp;Table326[[#This Row],[parent_attribute]],_xlfn._xlws.FILTER(Table326[[#All],[concat]], Table326[[#All],[type]]="attribute"),1, FALSE), TRUE)), FALSE, TRUE)</f>
        <v>1</v>
      </c>
    </row>
    <row r="1211" spans="1:25" ht="14.4">
      <c r="A1211" t="str">
        <f>Table326[[#This Row],[Template]]&amp;Table326[[#This Row],[parent_attribute]]</f>
        <v>Motor High VoltageTemperatura - Estator Fase W</v>
      </c>
      <c r="B1211" t="s">
        <v>2904</v>
      </c>
      <c r="C1211" s="10" t="s">
        <v>3356</v>
      </c>
      <c r="D1211" t="s">
        <v>2906</v>
      </c>
      <c r="E1211" t="s">
        <v>3139</v>
      </c>
      <c r="F1211" s="10" t="s">
        <v>2248</v>
      </c>
      <c r="I1211" s="10" t="s">
        <v>1093</v>
      </c>
      <c r="J1211" s="10" t="s">
        <v>1088</v>
      </c>
      <c r="K1211" t="str">
        <f>VLOOKUP(Table326[[#This Row],[attribute_name EN2]],'Tradução Atributos'!$A$1:$B$67,2,0)</f>
        <v>Temperatura - Estator Fase W</v>
      </c>
      <c r="L1211" t="s">
        <v>2928</v>
      </c>
      <c r="M1211" s="10" t="s">
        <v>2930</v>
      </c>
      <c r="N1211" t="s">
        <v>825</v>
      </c>
      <c r="O1211" t="s">
        <v>825</v>
      </c>
      <c r="P1211" t="str">
        <f>_xlfn.CONCAT(Table326[[#This Row],[Equipamento]],Table326[[#This Row],[attribute_name]])</f>
        <v>FRADE-CM-2350 (HP Motor Trem 2)Temperatura - Estator Fase W|HiHi</v>
      </c>
      <c r="Q1211" s="10">
        <v>150</v>
      </c>
      <c r="R1211" s="10" t="s">
        <v>753</v>
      </c>
      <c r="S1211">
        <v>1</v>
      </c>
      <c r="T1211" s="33" t="s">
        <v>736</v>
      </c>
      <c r="U1211" s="10"/>
      <c r="V1211" t="str">
        <f t="shared" si="18"/>
        <v>subattribute</v>
      </c>
      <c r="W1211" t="str">
        <f>TRIM(INDEX(_xlfn.TEXTSPLIT(Table326[[#This Row],[attribute_name PT (rascunho)]],"|"), 1,1))</f>
        <v>Temperatura - Estator Fase W</v>
      </c>
      <c r="X1211" t="str">
        <f>IFERROR(TRIM(INDEX(_xlfn.TEXTSPLIT(Table326[[#This Row],[attribute_name]],"|"), 1,2)), "")</f>
        <v>HiHi</v>
      </c>
      <c r="Y1211" t="b" cm="1">
        <f t="array" ref="Y1211">IF(ISERROR(IF(Table326[[#This Row],[type]]="subattribute", VLOOKUP(Table326[[#This Row],[Template]]&amp;Table326[[#This Row],[parent_attribute]],_xlfn._xlws.FILTER(Table326[[#All],[concat]], Table326[[#All],[type]]="attribute"),1, FALSE), TRUE)), FALSE, TRUE)</f>
        <v>1</v>
      </c>
    </row>
    <row r="1212" spans="1:25" ht="14.4">
      <c r="A1212" t="str">
        <f>Table326[[#This Row],[Template]]&amp;Table326[[#This Row],[parent_attribute]]</f>
        <v>Motor High VoltageTemperatura - Estator Fase W</v>
      </c>
      <c r="B1212" t="s">
        <v>2904</v>
      </c>
      <c r="C1212" s="10" t="s">
        <v>3356</v>
      </c>
      <c r="D1212" t="s">
        <v>2906</v>
      </c>
      <c r="E1212" t="s">
        <v>3139</v>
      </c>
      <c r="F1212" s="10" t="s">
        <v>2248</v>
      </c>
      <c r="I1212" s="10" t="s">
        <v>1097</v>
      </c>
      <c r="J1212" s="10" t="s">
        <v>1088</v>
      </c>
      <c r="K1212" t="str">
        <f>VLOOKUP(Table326[[#This Row],[attribute_name EN2]],'Tradução Atributos'!$A$1:$B$67,2,0)</f>
        <v>Temperatura - Estator Fase W</v>
      </c>
      <c r="L1212" t="s">
        <v>2928</v>
      </c>
      <c r="M1212" s="10" t="s">
        <v>2934</v>
      </c>
      <c r="N1212" t="s">
        <v>829</v>
      </c>
      <c r="O1212" t="s">
        <v>3374</v>
      </c>
      <c r="P1212" t="str">
        <f>_xlfn.CONCAT(Table326[[#This Row],[Equipamento]],Table326[[#This Row],[attribute_name]])</f>
        <v>FRADE-CM-2350 (HP Motor Trem 2)Temperatura - Estator Fase W|Pre-alarm Hi</v>
      </c>
      <c r="Q1212" s="10">
        <v>126</v>
      </c>
      <c r="R1212" s="10" t="s">
        <v>753</v>
      </c>
      <c r="S1212">
        <v>1</v>
      </c>
      <c r="T1212" s="33" t="s">
        <v>736</v>
      </c>
      <c r="U1212" s="10"/>
      <c r="V1212" t="str">
        <f t="shared" si="18"/>
        <v>subattribute</v>
      </c>
      <c r="W1212" t="str">
        <f>TRIM(INDEX(_xlfn.TEXTSPLIT(Table326[[#This Row],[attribute_name PT (rascunho)]],"|"), 1,1))</f>
        <v>Temperatura - Estator Fase W</v>
      </c>
      <c r="X1212" t="str">
        <f>IFERROR(TRIM(INDEX(_xlfn.TEXTSPLIT(Table326[[#This Row],[attribute_name]],"|"), 1,2)), "")</f>
        <v>Pre-alarm Hi</v>
      </c>
      <c r="Y1212" t="b" cm="1">
        <f t="array" ref="Y1212">IF(ISERROR(IF(Table326[[#This Row],[type]]="subattribute", VLOOKUP(Table326[[#This Row],[Template]]&amp;Table326[[#This Row],[parent_attribute]],_xlfn._xlws.FILTER(Table326[[#All],[concat]], Table326[[#All],[type]]="attribute"),1, FALSE), TRUE)), FALSE, TRUE)</f>
        <v>1</v>
      </c>
    </row>
    <row r="1213" spans="1:25" ht="14.4">
      <c r="A1213" t="str">
        <f>Table326[[#This Row],[Template]]&amp;Table326[[#This Row],[parent_attribute]]</f>
        <v>Motor High VoltageTemperatura - Mancal do Motor (LA)</v>
      </c>
      <c r="B1213" t="s">
        <v>2904</v>
      </c>
      <c r="C1213" s="10" t="s">
        <v>3356</v>
      </c>
      <c r="D1213" t="s">
        <v>2906</v>
      </c>
      <c r="E1213" t="s">
        <v>3139</v>
      </c>
      <c r="F1213" s="10" t="s">
        <v>2248</v>
      </c>
      <c r="I1213" s="12" t="s">
        <v>992</v>
      </c>
      <c r="J1213" s="12" t="s">
        <v>992</v>
      </c>
      <c r="K1213" t="str">
        <f>VLOOKUP(Table326[[#This Row],[attribute_name EN2]],'Tradução Atributos'!$A$1:$B$67,2,0)</f>
        <v>Temperatura - Mancal do Motor (LA)</v>
      </c>
      <c r="M1213" s="12"/>
      <c r="N1213" t="s">
        <v>3375</v>
      </c>
      <c r="O1213" t="s">
        <v>3375</v>
      </c>
      <c r="P1213" t="str">
        <f>_xlfn.CONCAT(Table326[[#This Row],[Equipamento]],Table326[[#This Row],[attribute_name]])</f>
        <v>FRADE-CM-2350 (HP Motor Trem 2)Temperatura - Mancal do Motor (LA)</v>
      </c>
      <c r="Q1213" t="s">
        <v>3431</v>
      </c>
      <c r="R1213" t="s">
        <v>753</v>
      </c>
      <c r="S1213">
        <v>1</v>
      </c>
      <c r="T1213" s="76" t="s">
        <v>446</v>
      </c>
      <c r="U1213" s="10" t="s">
        <v>447</v>
      </c>
      <c r="V1213" t="str">
        <f t="shared" si="18"/>
        <v>attribute</v>
      </c>
      <c r="W1213" t="str">
        <f>TRIM(INDEX(_xlfn.TEXTSPLIT(Table326[[#This Row],[attribute_name PT (rascunho)]],"|"), 1,1))</f>
        <v>Temperatura - Mancal do Motor (LA)</v>
      </c>
      <c r="X1213" t="str">
        <f>IFERROR(TRIM(INDEX(_xlfn.TEXTSPLIT(Table326[[#This Row],[attribute_name]],"|"), 1,2)), "")</f>
        <v/>
      </c>
      <c r="Y1213" t="b" cm="1">
        <f t="array" ref="Y1213">IF(ISERROR(IF(Table326[[#This Row],[type]]="subattribute", VLOOKUP(Table326[[#This Row],[Template]]&amp;Table326[[#This Row],[parent_attribute]],_xlfn._xlws.FILTER(Table326[[#All],[concat]], Table326[[#All],[type]]="attribute"),1, FALSE), TRUE)), FALSE, TRUE)</f>
        <v>1</v>
      </c>
    </row>
    <row r="1214" spans="1:25" ht="14.4">
      <c r="A1214" t="str">
        <f>Table326[[#This Row],[Template]]&amp;Table326[[#This Row],[parent_attribute]]</f>
        <v>Motor High VoltageTemperatura - Mancal do Motor (LA) (2)</v>
      </c>
      <c r="B1214" t="s">
        <v>2904</v>
      </c>
      <c r="C1214" s="10" t="s">
        <v>3356</v>
      </c>
      <c r="D1214" t="s">
        <v>2906</v>
      </c>
      <c r="E1214" t="s">
        <v>3139</v>
      </c>
      <c r="F1214" s="10" t="s">
        <v>2248</v>
      </c>
      <c r="I1214" s="10" t="s">
        <v>1673</v>
      </c>
      <c r="J1214" s="10" t="s">
        <v>1673</v>
      </c>
      <c r="K1214" t="str">
        <f>VLOOKUP(Table326[[#This Row],[attribute_name EN2]],'Tradução Atributos'!$A$1:$B$67,2,0)</f>
        <v>Temperatura - Mancal do Motor (LA) (2)</v>
      </c>
      <c r="M1214" s="10"/>
      <c r="N1214" t="s">
        <v>3376</v>
      </c>
      <c r="O1214" t="s">
        <v>3376</v>
      </c>
      <c r="P1214" t="str">
        <f>_xlfn.CONCAT(Table326[[#This Row],[Equipamento]],Table326[[#This Row],[attribute_name]])</f>
        <v>FRADE-CM-2350 (HP Motor Trem 2)Temperatura - Mancal do Motor (LA) (2)</v>
      </c>
      <c r="Q1214" s="10" t="s">
        <v>3432</v>
      </c>
      <c r="R1214" t="s">
        <v>49</v>
      </c>
      <c r="S1214">
        <v>1</v>
      </c>
      <c r="T1214" s="33" t="s">
        <v>446</v>
      </c>
      <c r="U1214" s="10" t="s">
        <v>447</v>
      </c>
      <c r="V1214" t="str">
        <f t="shared" si="18"/>
        <v>attribute</v>
      </c>
      <c r="W1214" t="str">
        <f>TRIM(INDEX(_xlfn.TEXTSPLIT(Table326[[#This Row],[attribute_name PT (rascunho)]],"|"), 1,1))</f>
        <v>Temperatura - Mancal do Motor (LA) (2)</v>
      </c>
      <c r="X1214" t="str">
        <f>IFERROR(TRIM(INDEX(_xlfn.TEXTSPLIT(Table326[[#This Row],[attribute_name]],"|"), 1,2)), "")</f>
        <v/>
      </c>
      <c r="Y1214" t="b" cm="1">
        <f t="array" ref="Y1214">IF(ISERROR(IF(Table326[[#This Row],[type]]="subattribute", VLOOKUP(Table326[[#This Row],[Template]]&amp;Table326[[#This Row],[parent_attribute]],_xlfn._xlws.FILTER(Table326[[#All],[concat]], Table326[[#All],[type]]="attribute"),1, FALSE), TRUE)), FALSE, TRUE)</f>
        <v>1</v>
      </c>
    </row>
    <row r="1215" spans="1:25" ht="14.4">
      <c r="A1215" t="str">
        <f>Table326[[#This Row],[Template]]&amp;Table326[[#This Row],[parent_attribute]]</f>
        <v>Motor High VoltageTemperatura - Mancal do Motor (LA) (2)</v>
      </c>
      <c r="B1215" t="s">
        <v>2904</v>
      </c>
      <c r="C1215" s="10" t="s">
        <v>3356</v>
      </c>
      <c r="D1215" t="s">
        <v>2906</v>
      </c>
      <c r="E1215" t="s">
        <v>3139</v>
      </c>
      <c r="F1215" s="10" t="s">
        <v>2248</v>
      </c>
      <c r="I1215" s="10" t="s">
        <v>1675</v>
      </c>
      <c r="J1215" s="10" t="s">
        <v>1673</v>
      </c>
      <c r="K1215" t="str">
        <f>VLOOKUP(Table326[[#This Row],[attribute_name EN2]],'Tradução Atributos'!$A$1:$B$67,2,0)</f>
        <v>Temperatura - Mancal do Motor (LA) (2)</v>
      </c>
      <c r="L1215" t="s">
        <v>2928</v>
      </c>
      <c r="M1215" s="10" t="s">
        <v>2929</v>
      </c>
      <c r="N1215" t="s">
        <v>1064</v>
      </c>
      <c r="O1215" t="s">
        <v>1064</v>
      </c>
      <c r="P1215" t="str">
        <f>_xlfn.CONCAT(Table326[[#This Row],[Equipamento]],Table326[[#This Row],[attribute_name]])</f>
        <v>FRADE-CM-2350 (HP Motor Trem 2)Temperatura - Mancal do Motor (LA) (2)|Hi</v>
      </c>
      <c r="Q1215" s="10">
        <v>90</v>
      </c>
      <c r="R1215" s="10" t="s">
        <v>49</v>
      </c>
      <c r="S1215">
        <v>1</v>
      </c>
      <c r="T1215" s="33" t="s">
        <v>736</v>
      </c>
      <c r="U1215" s="10"/>
      <c r="V1215" t="str">
        <f t="shared" si="18"/>
        <v>subattribute</v>
      </c>
      <c r="W1215" t="str">
        <f>TRIM(INDEX(_xlfn.TEXTSPLIT(Table326[[#This Row],[attribute_name PT (rascunho)]],"|"), 1,1))</f>
        <v>Temperatura - Mancal do Motor (LA) (2)</v>
      </c>
      <c r="X1215" t="str">
        <f>IFERROR(TRIM(INDEX(_xlfn.TEXTSPLIT(Table326[[#This Row],[attribute_name]],"|"), 1,2)), "")</f>
        <v>Hi</v>
      </c>
      <c r="Y1215" t="b" cm="1">
        <f t="array" ref="Y1215">IF(ISERROR(IF(Table326[[#This Row],[type]]="subattribute", VLOOKUP(Table326[[#This Row],[Template]]&amp;Table326[[#This Row],[parent_attribute]],_xlfn._xlws.FILTER(Table326[[#All],[concat]], Table326[[#All],[type]]="attribute"),1, FALSE), TRUE)), FALSE, TRUE)</f>
        <v>1</v>
      </c>
    </row>
    <row r="1216" spans="1:25" ht="14.4">
      <c r="A1216" t="str">
        <f>Table326[[#This Row],[Template]]&amp;Table326[[#This Row],[parent_attribute]]</f>
        <v>Motor High VoltageTemperatura - Mancal do Motor (LA) (2)</v>
      </c>
      <c r="B1216" t="s">
        <v>2904</v>
      </c>
      <c r="C1216" s="10" t="s">
        <v>3356</v>
      </c>
      <c r="D1216" t="s">
        <v>2906</v>
      </c>
      <c r="E1216" t="s">
        <v>3139</v>
      </c>
      <c r="F1216" s="10" t="s">
        <v>2248</v>
      </c>
      <c r="I1216" s="10" t="s">
        <v>1676</v>
      </c>
      <c r="J1216" s="10" t="s">
        <v>1673</v>
      </c>
      <c r="K1216" t="str">
        <f>VLOOKUP(Table326[[#This Row],[attribute_name EN2]],'Tradução Atributos'!$A$1:$B$67,2,0)</f>
        <v>Temperatura - Mancal do Motor (LA) (2)</v>
      </c>
      <c r="L1216" t="s">
        <v>2928</v>
      </c>
      <c r="M1216" s="10" t="s">
        <v>2930</v>
      </c>
      <c r="N1216" t="s">
        <v>1066</v>
      </c>
      <c r="O1216" t="s">
        <v>1066</v>
      </c>
      <c r="P1216" t="str">
        <f>_xlfn.CONCAT(Table326[[#This Row],[Equipamento]],Table326[[#This Row],[attribute_name]])</f>
        <v>FRADE-CM-2350 (HP Motor Trem 2)Temperatura - Mancal do Motor (LA) (2)|HiHi</v>
      </c>
      <c r="Q1216" s="10">
        <v>95</v>
      </c>
      <c r="R1216" s="10" t="s">
        <v>49</v>
      </c>
      <c r="S1216">
        <v>1</v>
      </c>
      <c r="T1216" s="33" t="s">
        <v>736</v>
      </c>
      <c r="U1216" s="10"/>
      <c r="V1216" t="str">
        <f t="shared" si="18"/>
        <v>subattribute</v>
      </c>
      <c r="W1216" t="str">
        <f>TRIM(INDEX(_xlfn.TEXTSPLIT(Table326[[#This Row],[attribute_name PT (rascunho)]],"|"), 1,1))</f>
        <v>Temperatura - Mancal do Motor (LA) (2)</v>
      </c>
      <c r="X1216" t="str">
        <f>IFERROR(TRIM(INDEX(_xlfn.TEXTSPLIT(Table326[[#This Row],[attribute_name]],"|"), 1,2)), "")</f>
        <v>HiHi</v>
      </c>
      <c r="Y1216" t="b" cm="1">
        <f t="array" ref="Y1216">IF(ISERROR(IF(Table326[[#This Row],[type]]="subattribute", VLOOKUP(Table326[[#This Row],[Template]]&amp;Table326[[#This Row],[parent_attribute]],_xlfn._xlws.FILTER(Table326[[#All],[concat]], Table326[[#All],[type]]="attribute"),1, FALSE), TRUE)), FALSE, TRUE)</f>
        <v>1</v>
      </c>
    </row>
    <row r="1217" spans="1:25" ht="14.4">
      <c r="A1217" t="str">
        <f>Table326[[#This Row],[Template]]&amp;Table326[[#This Row],[parent_attribute]]</f>
        <v>Motor High VoltageTemperatura - Mancal do Motor (LA) (2)</v>
      </c>
      <c r="B1217" t="s">
        <v>2904</v>
      </c>
      <c r="C1217" s="10" t="s">
        <v>3356</v>
      </c>
      <c r="D1217" t="s">
        <v>2906</v>
      </c>
      <c r="E1217" t="s">
        <v>3139</v>
      </c>
      <c r="F1217" s="10" t="s">
        <v>2248</v>
      </c>
      <c r="I1217" s="10" t="s">
        <v>1677</v>
      </c>
      <c r="J1217" s="10" t="s">
        <v>1673</v>
      </c>
      <c r="K1217" t="str">
        <f>VLOOKUP(Table326[[#This Row],[attribute_name EN2]],'Tradução Atributos'!$A$1:$B$67,2,0)</f>
        <v>Temperatura - Mancal do Motor (LA) (2)</v>
      </c>
      <c r="L1217" t="s">
        <v>2928</v>
      </c>
      <c r="M1217" s="10" t="s">
        <v>2934</v>
      </c>
      <c r="N1217" t="s">
        <v>1069</v>
      </c>
      <c r="O1217" t="s">
        <v>3377</v>
      </c>
      <c r="P1217" t="str">
        <f>_xlfn.CONCAT(Table326[[#This Row],[Equipamento]],Table326[[#This Row],[attribute_name]])</f>
        <v>FRADE-CM-2350 (HP Motor Trem 2)Temperatura - Mancal do Motor (LA) (2)|Pre-alarm Hi</v>
      </c>
      <c r="Q1217" s="10">
        <v>85</v>
      </c>
      <c r="R1217" s="10" t="s">
        <v>49</v>
      </c>
      <c r="S1217">
        <v>1</v>
      </c>
      <c r="T1217" s="33" t="s">
        <v>736</v>
      </c>
      <c r="U1217" s="10"/>
      <c r="V1217" t="str">
        <f t="shared" si="18"/>
        <v>subattribute</v>
      </c>
      <c r="W1217" t="str">
        <f>TRIM(INDEX(_xlfn.TEXTSPLIT(Table326[[#This Row],[attribute_name PT (rascunho)]],"|"), 1,1))</f>
        <v>Temperatura - Mancal do Motor (LA) (2)</v>
      </c>
      <c r="X1217" t="str">
        <f>IFERROR(TRIM(INDEX(_xlfn.TEXTSPLIT(Table326[[#This Row],[attribute_name]],"|"), 1,2)), "")</f>
        <v>Pre-alarm Hi</v>
      </c>
      <c r="Y1217" t="b" cm="1">
        <f t="array" ref="Y1217">IF(ISERROR(IF(Table326[[#This Row],[type]]="subattribute", VLOOKUP(Table326[[#This Row],[Template]]&amp;Table326[[#This Row],[parent_attribute]],_xlfn._xlws.FILTER(Table326[[#All],[concat]], Table326[[#All],[type]]="attribute"),1, FALSE), TRUE)), FALSE, TRUE)</f>
        <v>1</v>
      </c>
    </row>
    <row r="1218" spans="1:25" ht="14.4">
      <c r="A1218" t="str">
        <f>Table326[[#This Row],[Template]]&amp;Table326[[#This Row],[parent_attribute]]</f>
        <v>Motor High VoltageTemperatura - Mancal do Motor (LA)</v>
      </c>
      <c r="B1218" t="s">
        <v>2904</v>
      </c>
      <c r="C1218" s="10" t="s">
        <v>3356</v>
      </c>
      <c r="D1218" t="s">
        <v>2906</v>
      </c>
      <c r="E1218" t="s">
        <v>3139</v>
      </c>
      <c r="F1218" s="10" t="s">
        <v>2248</v>
      </c>
      <c r="I1218" s="12" t="s">
        <v>995</v>
      </c>
      <c r="J1218" s="12" t="s">
        <v>992</v>
      </c>
      <c r="K1218" t="str">
        <f>VLOOKUP(Table326[[#This Row],[attribute_name EN2]],'Tradução Atributos'!$A$1:$B$67,2,0)</f>
        <v>Temperatura - Mancal do Motor (LA)</v>
      </c>
      <c r="L1218" t="s">
        <v>2928</v>
      </c>
      <c r="M1218" s="12" t="s">
        <v>2929</v>
      </c>
      <c r="N1218" t="s">
        <v>762</v>
      </c>
      <c r="O1218" t="s">
        <v>762</v>
      </c>
      <c r="P1218" t="str">
        <f>_xlfn.CONCAT(Table326[[#This Row],[Equipamento]],Table326[[#This Row],[attribute_name]])</f>
        <v>FRADE-CM-2350 (HP Motor Trem 2)Temperatura - Mancal do Motor (LA)|Hi</v>
      </c>
      <c r="Q1218" s="10">
        <v>90</v>
      </c>
      <c r="R1218" s="10" t="s">
        <v>753</v>
      </c>
      <c r="S1218">
        <v>1</v>
      </c>
      <c r="T1218" s="33" t="s">
        <v>736</v>
      </c>
      <c r="U1218" s="10"/>
      <c r="V1218" t="str">
        <f t="shared" si="18"/>
        <v>subattribute</v>
      </c>
      <c r="W1218" t="str">
        <f>TRIM(INDEX(_xlfn.TEXTSPLIT(Table326[[#This Row],[attribute_name PT (rascunho)]],"|"), 1,1))</f>
        <v>Temperatura - Mancal do Motor (LA)</v>
      </c>
      <c r="X1218" t="str">
        <f>IFERROR(TRIM(INDEX(_xlfn.TEXTSPLIT(Table326[[#This Row],[attribute_name]],"|"), 1,2)), "")</f>
        <v>Hi</v>
      </c>
      <c r="Y1218" t="b" cm="1">
        <f t="array" ref="Y1218">IF(ISERROR(IF(Table326[[#This Row],[type]]="subattribute", VLOOKUP(Table326[[#This Row],[Template]]&amp;Table326[[#This Row],[parent_attribute]],_xlfn._xlws.FILTER(Table326[[#All],[concat]], Table326[[#All],[type]]="attribute"),1, FALSE), TRUE)), FALSE, TRUE)</f>
        <v>1</v>
      </c>
    </row>
    <row r="1219" spans="1:25" ht="14.4">
      <c r="A1219" t="str">
        <f>Table326[[#This Row],[Template]]&amp;Table326[[#This Row],[parent_attribute]]</f>
        <v>Motor High VoltageTemperatura - Mancal do Motor (LA)</v>
      </c>
      <c r="B1219" t="s">
        <v>2904</v>
      </c>
      <c r="C1219" s="10" t="s">
        <v>3356</v>
      </c>
      <c r="D1219" t="s">
        <v>2906</v>
      </c>
      <c r="E1219" t="s">
        <v>3139</v>
      </c>
      <c r="F1219" s="10" t="s">
        <v>2248</v>
      </c>
      <c r="I1219" s="12" t="s">
        <v>997</v>
      </c>
      <c r="J1219" s="12" t="s">
        <v>992</v>
      </c>
      <c r="K1219" t="str">
        <f>VLOOKUP(Table326[[#This Row],[attribute_name EN2]],'Tradução Atributos'!$A$1:$B$67,2,0)</f>
        <v>Temperatura - Mancal do Motor (LA)</v>
      </c>
      <c r="L1219" t="s">
        <v>2928</v>
      </c>
      <c r="M1219" s="12" t="s">
        <v>2930</v>
      </c>
      <c r="N1219" t="s">
        <v>764</v>
      </c>
      <c r="O1219" t="s">
        <v>764</v>
      </c>
      <c r="P1219" t="str">
        <f>_xlfn.CONCAT(Table326[[#This Row],[Equipamento]],Table326[[#This Row],[attribute_name]])</f>
        <v>FRADE-CM-2350 (HP Motor Trem 2)Temperatura - Mancal do Motor (LA)|HiHi</v>
      </c>
      <c r="Q1219" s="10">
        <v>95</v>
      </c>
      <c r="R1219" s="10" t="s">
        <v>753</v>
      </c>
      <c r="S1219">
        <v>1</v>
      </c>
      <c r="T1219" s="33" t="s">
        <v>736</v>
      </c>
      <c r="U1219" s="10"/>
      <c r="V1219" t="str">
        <f t="shared" si="18"/>
        <v>subattribute</v>
      </c>
      <c r="W1219" t="str">
        <f>TRIM(INDEX(_xlfn.TEXTSPLIT(Table326[[#This Row],[attribute_name PT (rascunho)]],"|"), 1,1))</f>
        <v>Temperatura - Mancal do Motor (LA)</v>
      </c>
      <c r="X1219" t="str">
        <f>IFERROR(TRIM(INDEX(_xlfn.TEXTSPLIT(Table326[[#This Row],[attribute_name]],"|"), 1,2)), "")</f>
        <v>HiHi</v>
      </c>
      <c r="Y1219" t="b" cm="1">
        <f t="array" ref="Y1219">IF(ISERROR(IF(Table326[[#This Row],[type]]="subattribute", VLOOKUP(Table326[[#This Row],[Template]]&amp;Table326[[#This Row],[parent_attribute]],_xlfn._xlws.FILTER(Table326[[#All],[concat]], Table326[[#All],[type]]="attribute"),1, FALSE), TRUE)), FALSE, TRUE)</f>
        <v>1</v>
      </c>
    </row>
    <row r="1220" spans="1:25" ht="14.4">
      <c r="A1220" t="str">
        <f>Table326[[#This Row],[Template]]&amp;Table326[[#This Row],[parent_attribute]]</f>
        <v>Motor High VoltageTemperatura - Mancal do Motor (LA)</v>
      </c>
      <c r="B1220" t="s">
        <v>2904</v>
      </c>
      <c r="C1220" s="10" t="s">
        <v>3356</v>
      </c>
      <c r="D1220" t="s">
        <v>2906</v>
      </c>
      <c r="E1220" t="s">
        <v>3139</v>
      </c>
      <c r="F1220" s="10" t="s">
        <v>2248</v>
      </c>
      <c r="I1220" s="12" t="s">
        <v>999</v>
      </c>
      <c r="J1220" s="12" t="s">
        <v>992</v>
      </c>
      <c r="K1220" t="str">
        <f>VLOOKUP(Table326[[#This Row],[attribute_name EN2]],'Tradução Atributos'!$A$1:$B$67,2,0)</f>
        <v>Temperatura - Mancal do Motor (LA)</v>
      </c>
      <c r="L1220" t="s">
        <v>2928</v>
      </c>
      <c r="M1220" s="12" t="s">
        <v>2934</v>
      </c>
      <c r="N1220" t="s">
        <v>766</v>
      </c>
      <c r="O1220" t="s">
        <v>3378</v>
      </c>
      <c r="P1220" t="str">
        <f>_xlfn.CONCAT(Table326[[#This Row],[Equipamento]],Table326[[#This Row],[attribute_name]])</f>
        <v>FRADE-CM-2350 (HP Motor Trem 2)Temperatura - Mancal do Motor (LA)|Pre-alarm Hi</v>
      </c>
      <c r="Q1220" s="10">
        <v>85</v>
      </c>
      <c r="R1220" s="10" t="s">
        <v>753</v>
      </c>
      <c r="S1220">
        <v>1</v>
      </c>
      <c r="T1220" s="33" t="s">
        <v>736</v>
      </c>
      <c r="U1220" s="10"/>
      <c r="V1220" t="str">
        <f t="shared" si="18"/>
        <v>subattribute</v>
      </c>
      <c r="W1220" t="str">
        <f>TRIM(INDEX(_xlfn.TEXTSPLIT(Table326[[#This Row],[attribute_name PT (rascunho)]],"|"), 1,1))</f>
        <v>Temperatura - Mancal do Motor (LA)</v>
      </c>
      <c r="X1220" t="str">
        <f>IFERROR(TRIM(INDEX(_xlfn.TEXTSPLIT(Table326[[#This Row],[attribute_name]],"|"), 1,2)), "")</f>
        <v>Pre-alarm Hi</v>
      </c>
      <c r="Y1220" t="b" cm="1">
        <f t="array" ref="Y1220">IF(ISERROR(IF(Table326[[#This Row],[type]]="subattribute", VLOOKUP(Table326[[#This Row],[Template]]&amp;Table326[[#This Row],[parent_attribute]],_xlfn._xlws.FILTER(Table326[[#All],[concat]], Table326[[#All],[type]]="attribute"),1, FALSE), TRUE)), FALSE, TRUE)</f>
        <v>1</v>
      </c>
    </row>
    <row r="1221" spans="1:25" ht="14.4">
      <c r="A1221" t="str">
        <f>Table326[[#This Row],[Template]]&amp;Table326[[#This Row],[parent_attribute]]</f>
        <v>Motor High VoltageTemperatura - Mancal do Motor (LOA)</v>
      </c>
      <c r="B1221" t="s">
        <v>2904</v>
      </c>
      <c r="C1221" s="10" t="s">
        <v>3356</v>
      </c>
      <c r="D1221" t="s">
        <v>2906</v>
      </c>
      <c r="E1221" t="s">
        <v>3139</v>
      </c>
      <c r="F1221" s="10" t="s">
        <v>2248</v>
      </c>
      <c r="I1221" s="12" t="s">
        <v>1001</v>
      </c>
      <c r="J1221" s="12" t="s">
        <v>1001</v>
      </c>
      <c r="K1221" t="str">
        <f>VLOOKUP(Table326[[#This Row],[attribute_name EN2]],'Tradução Atributos'!$A$1:$B$67,2,0)</f>
        <v>Temperatura - Mancal do Motor (LOA)</v>
      </c>
      <c r="M1221" s="12"/>
      <c r="N1221" t="s">
        <v>3379</v>
      </c>
      <c r="O1221" t="s">
        <v>3379</v>
      </c>
      <c r="P1221" t="str">
        <f>_xlfn.CONCAT(Table326[[#This Row],[Equipamento]],Table326[[#This Row],[attribute_name]])</f>
        <v>FRADE-CM-2350 (HP Motor Trem 2)Temperatura - Mancal do Motor (LOA)</v>
      </c>
      <c r="Q1221" t="s">
        <v>3433</v>
      </c>
      <c r="R1221" t="s">
        <v>753</v>
      </c>
      <c r="S1221">
        <v>1</v>
      </c>
      <c r="T1221" s="33" t="s">
        <v>446</v>
      </c>
      <c r="U1221" s="10" t="s">
        <v>447</v>
      </c>
      <c r="V1221" t="str">
        <f t="shared" si="18"/>
        <v>attribute</v>
      </c>
      <c r="W1221" t="str">
        <f>TRIM(INDEX(_xlfn.TEXTSPLIT(Table326[[#This Row],[attribute_name PT (rascunho)]],"|"), 1,1))</f>
        <v>Temperatura - Mancal do Motor (LOA)</v>
      </c>
      <c r="X1221" t="str">
        <f>IFERROR(TRIM(INDEX(_xlfn.TEXTSPLIT(Table326[[#This Row],[attribute_name]],"|"), 1,2)), "")</f>
        <v/>
      </c>
      <c r="Y1221" t="b" cm="1">
        <f t="array" ref="Y1221">IF(ISERROR(IF(Table326[[#This Row],[type]]="subattribute", VLOOKUP(Table326[[#This Row],[Template]]&amp;Table326[[#This Row],[parent_attribute]],_xlfn._xlws.FILTER(Table326[[#All],[concat]], Table326[[#All],[type]]="attribute"),1, FALSE), TRUE)), FALSE, TRUE)</f>
        <v>1</v>
      </c>
    </row>
    <row r="1222" spans="1:25" ht="14.4">
      <c r="A1222" t="str">
        <f>Table326[[#This Row],[Template]]&amp;Table326[[#This Row],[parent_attribute]]</f>
        <v>Motor High VoltageTemperatura - Mancal do Motor (LOA) (2)</v>
      </c>
      <c r="B1222" t="s">
        <v>2904</v>
      </c>
      <c r="C1222" s="10" t="s">
        <v>3356</v>
      </c>
      <c r="D1222" t="s">
        <v>2906</v>
      </c>
      <c r="E1222" t="s">
        <v>3139</v>
      </c>
      <c r="F1222" s="10" t="s">
        <v>2248</v>
      </c>
      <c r="I1222" s="10" t="s">
        <v>1678</v>
      </c>
      <c r="J1222" s="10" t="s">
        <v>1678</v>
      </c>
      <c r="K1222" t="str">
        <f>VLOOKUP(Table326[[#This Row],[attribute_name EN2]],'Tradução Atributos'!$A$1:$B$67,2,0)</f>
        <v>Temperatura - Mancal do Motor (LOA) (2)</v>
      </c>
      <c r="M1222" s="10"/>
      <c r="N1222" t="s">
        <v>3380</v>
      </c>
      <c r="O1222" t="s">
        <v>3380</v>
      </c>
      <c r="P1222" t="str">
        <f>_xlfn.CONCAT(Table326[[#This Row],[Equipamento]],Table326[[#This Row],[attribute_name]])</f>
        <v>FRADE-CM-2350 (HP Motor Trem 2)Temperatura - Mancal do Motor (LOA) (2)</v>
      </c>
      <c r="Q1222" s="10" t="s">
        <v>3434</v>
      </c>
      <c r="R1222" t="s">
        <v>49</v>
      </c>
      <c r="S1222">
        <v>1</v>
      </c>
      <c r="T1222" s="33" t="s">
        <v>446</v>
      </c>
      <c r="U1222" s="10" t="s">
        <v>447</v>
      </c>
      <c r="V1222" t="str">
        <f t="shared" si="18"/>
        <v>attribute</v>
      </c>
      <c r="W1222" t="str">
        <f>TRIM(INDEX(_xlfn.TEXTSPLIT(Table326[[#This Row],[attribute_name PT (rascunho)]],"|"), 1,1))</f>
        <v>Temperatura - Mancal do Motor (LOA) (2)</v>
      </c>
      <c r="X1222" t="str">
        <f>IFERROR(TRIM(INDEX(_xlfn.TEXTSPLIT(Table326[[#This Row],[attribute_name]],"|"), 1,2)), "")</f>
        <v/>
      </c>
      <c r="Y1222" t="b" cm="1">
        <f t="array" ref="Y1222">IF(ISERROR(IF(Table326[[#This Row],[type]]="subattribute", VLOOKUP(Table326[[#This Row],[Template]]&amp;Table326[[#This Row],[parent_attribute]],_xlfn._xlws.FILTER(Table326[[#All],[concat]], Table326[[#All],[type]]="attribute"),1, FALSE), TRUE)), FALSE, TRUE)</f>
        <v>1</v>
      </c>
    </row>
    <row r="1223" spans="1:25" ht="14.4">
      <c r="A1223" t="str">
        <f>Table326[[#This Row],[Template]]&amp;Table326[[#This Row],[parent_attribute]]</f>
        <v>Motor High VoltageTemperatura - Mancal do Motor (LOA) (2)</v>
      </c>
      <c r="B1223" t="s">
        <v>2904</v>
      </c>
      <c r="C1223" s="10" t="s">
        <v>3356</v>
      </c>
      <c r="D1223" t="s">
        <v>2906</v>
      </c>
      <c r="E1223" t="s">
        <v>3139</v>
      </c>
      <c r="F1223" s="10" t="s">
        <v>2248</v>
      </c>
      <c r="I1223" s="10" t="s">
        <v>1680</v>
      </c>
      <c r="J1223" s="10" t="s">
        <v>1678</v>
      </c>
      <c r="K1223" t="str">
        <f>VLOOKUP(Table326[[#This Row],[attribute_name EN2]],'Tradução Atributos'!$A$1:$B$67,2,0)</f>
        <v>Temperatura - Mancal do Motor (LOA) (2)</v>
      </c>
      <c r="L1223" t="s">
        <v>2928</v>
      </c>
      <c r="M1223" s="10" t="s">
        <v>2929</v>
      </c>
      <c r="N1223" t="s">
        <v>1071</v>
      </c>
      <c r="O1223" t="s">
        <v>1071</v>
      </c>
      <c r="P1223" t="str">
        <f>_xlfn.CONCAT(Table326[[#This Row],[Equipamento]],Table326[[#This Row],[attribute_name]])</f>
        <v>FRADE-CM-2350 (HP Motor Trem 2)Temperatura - Mancal do Motor (LOA) (2)|Hi</v>
      </c>
      <c r="Q1223" s="10">
        <v>90</v>
      </c>
      <c r="R1223" s="10" t="s">
        <v>49</v>
      </c>
      <c r="S1223">
        <v>1</v>
      </c>
      <c r="T1223" s="33" t="s">
        <v>736</v>
      </c>
      <c r="U1223" s="10"/>
      <c r="V1223" t="str">
        <f t="shared" si="18"/>
        <v>subattribute</v>
      </c>
      <c r="W1223" t="str">
        <f>TRIM(INDEX(_xlfn.TEXTSPLIT(Table326[[#This Row],[attribute_name PT (rascunho)]],"|"), 1,1))</f>
        <v>Temperatura - Mancal do Motor (LOA) (2)</v>
      </c>
      <c r="X1223" t="str">
        <f>IFERROR(TRIM(INDEX(_xlfn.TEXTSPLIT(Table326[[#This Row],[attribute_name]],"|"), 1,2)), "")</f>
        <v>Hi</v>
      </c>
      <c r="Y1223" t="b" cm="1">
        <f t="array" ref="Y1223">IF(ISERROR(IF(Table326[[#This Row],[type]]="subattribute", VLOOKUP(Table326[[#This Row],[Template]]&amp;Table326[[#This Row],[parent_attribute]],_xlfn._xlws.FILTER(Table326[[#All],[concat]], Table326[[#All],[type]]="attribute"),1, FALSE), TRUE)), FALSE, TRUE)</f>
        <v>1</v>
      </c>
    </row>
    <row r="1224" spans="1:25" ht="14.4">
      <c r="A1224" t="str">
        <f>Table326[[#This Row],[Template]]&amp;Table326[[#This Row],[parent_attribute]]</f>
        <v>Motor High VoltageTemperatura - Mancal do Motor (LOA) (2)</v>
      </c>
      <c r="B1224" t="s">
        <v>2904</v>
      </c>
      <c r="C1224" s="10" t="s">
        <v>3356</v>
      </c>
      <c r="D1224" t="s">
        <v>2906</v>
      </c>
      <c r="E1224" t="s">
        <v>3139</v>
      </c>
      <c r="F1224" s="10" t="s">
        <v>2248</v>
      </c>
      <c r="I1224" s="10" t="s">
        <v>1681</v>
      </c>
      <c r="J1224" s="10" t="s">
        <v>1678</v>
      </c>
      <c r="K1224" t="str">
        <f>VLOOKUP(Table326[[#This Row],[attribute_name EN2]],'Tradução Atributos'!$A$1:$B$67,2,0)</f>
        <v>Temperatura - Mancal do Motor (LOA) (2)</v>
      </c>
      <c r="L1224" t="s">
        <v>2928</v>
      </c>
      <c r="M1224" s="10" t="s">
        <v>2930</v>
      </c>
      <c r="N1224" t="s">
        <v>1073</v>
      </c>
      <c r="O1224" t="s">
        <v>1073</v>
      </c>
      <c r="P1224" t="str">
        <f>_xlfn.CONCAT(Table326[[#This Row],[Equipamento]],Table326[[#This Row],[attribute_name]])</f>
        <v>FRADE-CM-2350 (HP Motor Trem 2)Temperatura - Mancal do Motor (LOA) (2)|HiHi</v>
      </c>
      <c r="Q1224" s="10">
        <v>95</v>
      </c>
      <c r="R1224" s="10" t="s">
        <v>49</v>
      </c>
      <c r="S1224">
        <v>1</v>
      </c>
      <c r="T1224" s="33" t="s">
        <v>736</v>
      </c>
      <c r="U1224" s="10"/>
      <c r="V1224" t="str">
        <f t="shared" si="18"/>
        <v>subattribute</v>
      </c>
      <c r="W1224" t="str">
        <f>TRIM(INDEX(_xlfn.TEXTSPLIT(Table326[[#This Row],[attribute_name PT (rascunho)]],"|"), 1,1))</f>
        <v>Temperatura - Mancal do Motor (LOA) (2)</v>
      </c>
      <c r="X1224" t="str">
        <f>IFERROR(TRIM(INDEX(_xlfn.TEXTSPLIT(Table326[[#This Row],[attribute_name]],"|"), 1,2)), "")</f>
        <v>HiHi</v>
      </c>
      <c r="Y1224" t="b" cm="1">
        <f t="array" ref="Y1224">IF(ISERROR(IF(Table326[[#This Row],[type]]="subattribute", VLOOKUP(Table326[[#This Row],[Template]]&amp;Table326[[#This Row],[parent_attribute]],_xlfn._xlws.FILTER(Table326[[#All],[concat]], Table326[[#All],[type]]="attribute"),1, FALSE), TRUE)), FALSE, TRUE)</f>
        <v>1</v>
      </c>
    </row>
    <row r="1225" spans="1:25" ht="14.4">
      <c r="A1225" t="str">
        <f>Table326[[#This Row],[Template]]&amp;Table326[[#This Row],[parent_attribute]]</f>
        <v>Motor High VoltageTemperatura - Mancal do Motor (LOA) (2)</v>
      </c>
      <c r="B1225" t="s">
        <v>2904</v>
      </c>
      <c r="C1225" s="10" t="s">
        <v>3356</v>
      </c>
      <c r="D1225" t="s">
        <v>2906</v>
      </c>
      <c r="E1225" t="s">
        <v>3139</v>
      </c>
      <c r="F1225" s="10" t="s">
        <v>2248</v>
      </c>
      <c r="I1225" s="10" t="s">
        <v>1682</v>
      </c>
      <c r="J1225" s="10" t="s">
        <v>1678</v>
      </c>
      <c r="K1225" t="str">
        <f>VLOOKUP(Table326[[#This Row],[attribute_name EN2]],'Tradução Atributos'!$A$1:$B$67,2,0)</f>
        <v>Temperatura - Mancal do Motor (LOA) (2)</v>
      </c>
      <c r="L1225" t="s">
        <v>2928</v>
      </c>
      <c r="M1225" s="10" t="s">
        <v>2934</v>
      </c>
      <c r="N1225" t="s">
        <v>1075</v>
      </c>
      <c r="O1225" t="s">
        <v>3381</v>
      </c>
      <c r="P1225" t="str">
        <f>_xlfn.CONCAT(Table326[[#This Row],[Equipamento]],Table326[[#This Row],[attribute_name]])</f>
        <v>FRADE-CM-2350 (HP Motor Trem 2)Temperatura - Mancal do Motor (LOA) (2)|Pre-alarm Hi</v>
      </c>
      <c r="Q1225" s="10">
        <v>85</v>
      </c>
      <c r="R1225" s="10" t="s">
        <v>49</v>
      </c>
      <c r="S1225">
        <v>1</v>
      </c>
      <c r="T1225" s="33" t="s">
        <v>736</v>
      </c>
      <c r="U1225" s="10"/>
      <c r="V1225" t="str">
        <f t="shared" ref="V1225:V1244" si="19">IFERROR(IF(FIND("|",N1225),"subattribute", "attribute"), "attribute")</f>
        <v>subattribute</v>
      </c>
      <c r="W1225" t="str">
        <f>TRIM(INDEX(_xlfn.TEXTSPLIT(Table326[[#This Row],[attribute_name PT (rascunho)]],"|"), 1,1))</f>
        <v>Temperatura - Mancal do Motor (LOA) (2)</v>
      </c>
      <c r="X1225" t="str">
        <f>IFERROR(TRIM(INDEX(_xlfn.TEXTSPLIT(Table326[[#This Row],[attribute_name]],"|"), 1,2)), "")</f>
        <v>Pre-alarm Hi</v>
      </c>
      <c r="Y1225" t="b" cm="1">
        <f t="array" ref="Y1225">IF(ISERROR(IF(Table326[[#This Row],[type]]="subattribute", VLOOKUP(Table326[[#This Row],[Template]]&amp;Table326[[#This Row],[parent_attribute]],_xlfn._xlws.FILTER(Table326[[#All],[concat]], Table326[[#All],[type]]="attribute"),1, FALSE), TRUE)), FALSE, TRUE)</f>
        <v>1</v>
      </c>
    </row>
    <row r="1226" spans="1:25" ht="14.4">
      <c r="A1226" t="str">
        <f>Table326[[#This Row],[Template]]&amp;Table326[[#This Row],[parent_attribute]]</f>
        <v>Motor High VoltageTemperatura - Mancal do Motor (LOA)</v>
      </c>
      <c r="B1226" t="s">
        <v>2904</v>
      </c>
      <c r="C1226" s="10" t="s">
        <v>3356</v>
      </c>
      <c r="D1226" t="s">
        <v>2906</v>
      </c>
      <c r="E1226" t="s">
        <v>3139</v>
      </c>
      <c r="F1226" s="10" t="s">
        <v>2248</v>
      </c>
      <c r="I1226" s="12" t="s">
        <v>1004</v>
      </c>
      <c r="J1226" s="12" t="s">
        <v>1001</v>
      </c>
      <c r="K1226" t="str">
        <f>VLOOKUP(Table326[[#This Row],[attribute_name EN2]],'Tradução Atributos'!$A$1:$B$67,2,0)</f>
        <v>Temperatura - Mancal do Motor (LOA)</v>
      </c>
      <c r="L1226" t="s">
        <v>2928</v>
      </c>
      <c r="M1226" s="12" t="s">
        <v>2929</v>
      </c>
      <c r="N1226" t="s">
        <v>768</v>
      </c>
      <c r="O1226" t="s">
        <v>768</v>
      </c>
      <c r="P1226" t="str">
        <f>_xlfn.CONCAT(Table326[[#This Row],[Equipamento]],Table326[[#This Row],[attribute_name]])</f>
        <v>FRADE-CM-2350 (HP Motor Trem 2)Temperatura - Mancal do Motor (LOA)|Hi</v>
      </c>
      <c r="Q1226" s="10">
        <v>90</v>
      </c>
      <c r="R1226" s="10" t="s">
        <v>753</v>
      </c>
      <c r="S1226">
        <v>1</v>
      </c>
      <c r="T1226" s="33" t="s">
        <v>736</v>
      </c>
      <c r="U1226" s="10"/>
      <c r="V1226" t="str">
        <f t="shared" si="19"/>
        <v>subattribute</v>
      </c>
      <c r="W1226" t="str">
        <f>TRIM(INDEX(_xlfn.TEXTSPLIT(Table326[[#This Row],[attribute_name PT (rascunho)]],"|"), 1,1))</f>
        <v>Temperatura - Mancal do Motor (LOA)</v>
      </c>
      <c r="X1226" t="str">
        <f>IFERROR(TRIM(INDEX(_xlfn.TEXTSPLIT(Table326[[#This Row],[attribute_name]],"|"), 1,2)), "")</f>
        <v>Hi</v>
      </c>
      <c r="Y1226" t="b" cm="1">
        <f t="array" ref="Y1226">IF(ISERROR(IF(Table326[[#This Row],[type]]="subattribute", VLOOKUP(Table326[[#This Row],[Template]]&amp;Table326[[#This Row],[parent_attribute]],_xlfn._xlws.FILTER(Table326[[#All],[concat]], Table326[[#All],[type]]="attribute"),1, FALSE), TRUE)), FALSE, TRUE)</f>
        <v>1</v>
      </c>
    </row>
    <row r="1227" spans="1:25" ht="14.4">
      <c r="A1227" t="str">
        <f>Table326[[#This Row],[Template]]&amp;Table326[[#This Row],[parent_attribute]]</f>
        <v>Motor High VoltageTemperatura - Mancal do Motor (LOA)</v>
      </c>
      <c r="B1227" t="s">
        <v>2904</v>
      </c>
      <c r="C1227" s="10" t="s">
        <v>3356</v>
      </c>
      <c r="D1227" t="s">
        <v>2906</v>
      </c>
      <c r="E1227" t="s">
        <v>3139</v>
      </c>
      <c r="F1227" s="10" t="s">
        <v>2248</v>
      </c>
      <c r="I1227" s="12" t="s">
        <v>1006</v>
      </c>
      <c r="J1227" s="12" t="s">
        <v>1001</v>
      </c>
      <c r="K1227" t="str">
        <f>VLOOKUP(Table326[[#This Row],[attribute_name EN2]],'Tradução Atributos'!$A$1:$B$67,2,0)</f>
        <v>Temperatura - Mancal do Motor (LOA)</v>
      </c>
      <c r="L1227" t="s">
        <v>2928</v>
      </c>
      <c r="M1227" s="12" t="s">
        <v>2930</v>
      </c>
      <c r="N1227" t="s">
        <v>770</v>
      </c>
      <c r="O1227" t="s">
        <v>770</v>
      </c>
      <c r="P1227" t="str">
        <f>_xlfn.CONCAT(Table326[[#This Row],[Equipamento]],Table326[[#This Row],[attribute_name]])</f>
        <v>FRADE-CM-2350 (HP Motor Trem 2)Temperatura - Mancal do Motor (LOA)|HiHi</v>
      </c>
      <c r="Q1227" s="10">
        <v>95</v>
      </c>
      <c r="R1227" s="10" t="s">
        <v>753</v>
      </c>
      <c r="S1227">
        <v>1</v>
      </c>
      <c r="T1227" s="33" t="s">
        <v>736</v>
      </c>
      <c r="U1227" s="10"/>
      <c r="V1227" t="str">
        <f t="shared" si="19"/>
        <v>subattribute</v>
      </c>
      <c r="W1227" t="str">
        <f>TRIM(INDEX(_xlfn.TEXTSPLIT(Table326[[#This Row],[attribute_name PT (rascunho)]],"|"), 1,1))</f>
        <v>Temperatura - Mancal do Motor (LOA)</v>
      </c>
      <c r="X1227" t="str">
        <f>IFERROR(TRIM(INDEX(_xlfn.TEXTSPLIT(Table326[[#This Row],[attribute_name]],"|"), 1,2)), "")</f>
        <v>HiHi</v>
      </c>
      <c r="Y1227" t="b" cm="1">
        <f t="array" ref="Y1227">IF(ISERROR(IF(Table326[[#This Row],[type]]="subattribute", VLOOKUP(Table326[[#This Row],[Template]]&amp;Table326[[#This Row],[parent_attribute]],_xlfn._xlws.FILTER(Table326[[#All],[concat]], Table326[[#All],[type]]="attribute"),1, FALSE), TRUE)), FALSE, TRUE)</f>
        <v>1</v>
      </c>
    </row>
    <row r="1228" spans="1:25" ht="14.4">
      <c r="A1228" t="str">
        <f>Table326[[#This Row],[Template]]&amp;Table326[[#This Row],[parent_attribute]]</f>
        <v>Motor High VoltageTemperatura - Mancal do Motor (LOA)</v>
      </c>
      <c r="B1228" t="s">
        <v>2904</v>
      </c>
      <c r="C1228" s="10" t="s">
        <v>3356</v>
      </c>
      <c r="D1228" t="s">
        <v>2906</v>
      </c>
      <c r="E1228" t="s">
        <v>3139</v>
      </c>
      <c r="F1228" s="10" t="s">
        <v>2248</v>
      </c>
      <c r="I1228" s="12" t="s">
        <v>1008</v>
      </c>
      <c r="J1228" s="12" t="s">
        <v>1001</v>
      </c>
      <c r="K1228" t="str">
        <f>VLOOKUP(Table326[[#This Row],[attribute_name EN2]],'Tradução Atributos'!$A$1:$B$67,2,0)</f>
        <v>Temperatura - Mancal do Motor (LOA)</v>
      </c>
      <c r="L1228" t="s">
        <v>2928</v>
      </c>
      <c r="M1228" s="12" t="s">
        <v>2934</v>
      </c>
      <c r="N1228" t="s">
        <v>775</v>
      </c>
      <c r="O1228" t="s">
        <v>3382</v>
      </c>
      <c r="P1228" t="str">
        <f>_xlfn.CONCAT(Table326[[#This Row],[Equipamento]],Table326[[#This Row],[attribute_name]])</f>
        <v>FRADE-CM-2350 (HP Motor Trem 2)Temperatura - Mancal do Motor (LOA)|Pre-alarm Hi</v>
      </c>
      <c r="Q1228" s="10">
        <v>85</v>
      </c>
      <c r="R1228" s="10" t="s">
        <v>753</v>
      </c>
      <c r="S1228">
        <v>1</v>
      </c>
      <c r="T1228" s="33" t="s">
        <v>736</v>
      </c>
      <c r="U1228" s="10"/>
      <c r="V1228" t="str">
        <f t="shared" si="19"/>
        <v>subattribute</v>
      </c>
      <c r="W1228" t="str">
        <f>TRIM(INDEX(_xlfn.TEXTSPLIT(Table326[[#This Row],[attribute_name PT (rascunho)]],"|"), 1,1))</f>
        <v>Temperatura - Mancal do Motor (LOA)</v>
      </c>
      <c r="X1228" t="str">
        <f>IFERROR(TRIM(INDEX(_xlfn.TEXTSPLIT(Table326[[#This Row],[attribute_name]],"|"), 1,2)), "")</f>
        <v>Pre-alarm Hi</v>
      </c>
      <c r="Y1228" t="b" cm="1">
        <f t="array" ref="Y1228">IF(ISERROR(IF(Table326[[#This Row],[type]]="subattribute", VLOOKUP(Table326[[#This Row],[Template]]&amp;Table326[[#This Row],[parent_attribute]],_xlfn._xlws.FILTER(Table326[[#All],[concat]], Table326[[#All],[type]]="attribute"),1, FALSE), TRUE)), FALSE, TRUE)</f>
        <v>1</v>
      </c>
    </row>
    <row r="1229" spans="1:25" ht="14.4">
      <c r="A1229" t="str">
        <f>Table326[[#This Row],[Template]]&amp;Table326[[#This Row],[parent_attribute]]</f>
        <v>Motor High VoltageVibração - Mancal do Motor (LA) (1)</v>
      </c>
      <c r="B1229" t="s">
        <v>2904</v>
      </c>
      <c r="C1229" s="10" t="s">
        <v>3356</v>
      </c>
      <c r="D1229" t="s">
        <v>2906</v>
      </c>
      <c r="E1229" t="s">
        <v>3139</v>
      </c>
      <c r="F1229" s="10" t="s">
        <v>2248</v>
      </c>
      <c r="I1229" s="10" t="s">
        <v>1137</v>
      </c>
      <c r="J1229" s="10" t="s">
        <v>1137</v>
      </c>
      <c r="K1229" t="str">
        <f>VLOOKUP(Table326[[#This Row],[attribute_name EN2]],'Tradução Atributos'!$A$1:$B$67,2,0)</f>
        <v>Vibração - Mancal do Motor (LA) (1)</v>
      </c>
      <c r="M1229" s="10"/>
      <c r="N1229" t="s">
        <v>3383</v>
      </c>
      <c r="O1229" t="s">
        <v>3383</v>
      </c>
      <c r="P1229" t="str">
        <f>_xlfn.CONCAT(Table326[[#This Row],[Equipamento]],Table326[[#This Row],[attribute_name]])</f>
        <v>FRADE-CM-2350 (HP Motor Trem 2)Vibração - Mancal do Motor (LA) (1)</v>
      </c>
      <c r="Q1229" s="10" t="s">
        <v>3435</v>
      </c>
      <c r="R1229" t="s">
        <v>840</v>
      </c>
      <c r="S1229">
        <v>1</v>
      </c>
      <c r="T1229" s="33" t="s">
        <v>446</v>
      </c>
      <c r="U1229" s="10" t="s">
        <v>447</v>
      </c>
      <c r="V1229" t="str">
        <f t="shared" si="19"/>
        <v>attribute</v>
      </c>
      <c r="W1229" t="str">
        <f>TRIM(INDEX(_xlfn.TEXTSPLIT(Table326[[#This Row],[attribute_name PT (rascunho)]],"|"), 1,1))</f>
        <v>Vibração - Mancal do Motor (LA) (1)</v>
      </c>
      <c r="X1229" t="str">
        <f>IFERROR(TRIM(INDEX(_xlfn.TEXTSPLIT(Table326[[#This Row],[attribute_name]],"|"), 1,2)), "")</f>
        <v/>
      </c>
      <c r="Y1229" t="b" cm="1">
        <f t="array" ref="Y1229">IF(ISERROR(IF(Table326[[#This Row],[type]]="subattribute", VLOOKUP(Table326[[#This Row],[Template]]&amp;Table326[[#This Row],[parent_attribute]],_xlfn._xlws.FILTER(Table326[[#All],[concat]], Table326[[#All],[type]]="attribute"),1, FALSE), TRUE)), FALSE, TRUE)</f>
        <v>1</v>
      </c>
    </row>
    <row r="1230" spans="1:25" ht="14.4">
      <c r="A1230" t="str">
        <f>Table326[[#This Row],[Template]]&amp;Table326[[#This Row],[parent_attribute]]</f>
        <v>Motor High VoltageVibração - Mancal do Motor (LA) (1)</v>
      </c>
      <c r="B1230" t="s">
        <v>2904</v>
      </c>
      <c r="C1230" s="10" t="s">
        <v>3356</v>
      </c>
      <c r="D1230" t="s">
        <v>2906</v>
      </c>
      <c r="E1230" t="s">
        <v>3139</v>
      </c>
      <c r="F1230" s="10" t="s">
        <v>2248</v>
      </c>
      <c r="I1230" s="10" t="s">
        <v>1140</v>
      </c>
      <c r="J1230" s="10" t="s">
        <v>1137</v>
      </c>
      <c r="K1230" t="str">
        <f>VLOOKUP(Table326[[#This Row],[attribute_name EN2]],'Tradução Atributos'!$A$1:$B$67,2,0)</f>
        <v>Vibração - Mancal do Motor (LA) (1)</v>
      </c>
      <c r="L1230" t="s">
        <v>2928</v>
      </c>
      <c r="M1230" s="10" t="s">
        <v>2929</v>
      </c>
      <c r="N1230" t="s">
        <v>3384</v>
      </c>
      <c r="O1230" t="s">
        <v>3384</v>
      </c>
      <c r="P1230" t="str">
        <f>_xlfn.CONCAT(Table326[[#This Row],[Equipamento]],Table326[[#This Row],[attribute_name]])</f>
        <v>FRADE-CM-2350 (HP Motor Trem 2)Vibração - Mancal do Motor (LA) (1)|Hi</v>
      </c>
      <c r="Q1230" s="10">
        <v>274</v>
      </c>
      <c r="R1230" t="s">
        <v>840</v>
      </c>
      <c r="S1230">
        <v>1</v>
      </c>
      <c r="T1230" s="33" t="s">
        <v>736</v>
      </c>
      <c r="U1230" s="10"/>
      <c r="V1230" t="str">
        <f t="shared" si="19"/>
        <v>subattribute</v>
      </c>
      <c r="W1230" t="str">
        <f>TRIM(INDEX(_xlfn.TEXTSPLIT(Table326[[#This Row],[attribute_name PT (rascunho)]],"|"), 1,1))</f>
        <v>Vibração - Mancal do Motor (LA) (1)</v>
      </c>
      <c r="X1230" t="str">
        <f>IFERROR(TRIM(INDEX(_xlfn.TEXTSPLIT(Table326[[#This Row],[attribute_name]],"|"), 1,2)), "")</f>
        <v>Hi</v>
      </c>
      <c r="Y1230" t="b" cm="1">
        <f t="array" ref="Y1230">IF(ISERROR(IF(Table326[[#This Row],[type]]="subattribute", VLOOKUP(Table326[[#This Row],[Template]]&amp;Table326[[#This Row],[parent_attribute]],_xlfn._xlws.FILTER(Table326[[#All],[concat]], Table326[[#All],[type]]="attribute"),1, FALSE), TRUE)), FALSE, TRUE)</f>
        <v>1</v>
      </c>
    </row>
    <row r="1231" spans="1:25" ht="14.4">
      <c r="A1231" t="str">
        <f>Table326[[#This Row],[Template]]&amp;Table326[[#This Row],[parent_attribute]]</f>
        <v>Motor High VoltageVibração - Mancal do Motor (LA) (1)</v>
      </c>
      <c r="B1231" t="s">
        <v>2904</v>
      </c>
      <c r="C1231" s="10" t="s">
        <v>3356</v>
      </c>
      <c r="D1231" t="s">
        <v>2906</v>
      </c>
      <c r="E1231" t="s">
        <v>3139</v>
      </c>
      <c r="F1231" s="10" t="s">
        <v>2248</v>
      </c>
      <c r="I1231" s="10" t="s">
        <v>1142</v>
      </c>
      <c r="J1231" s="10" t="s">
        <v>1137</v>
      </c>
      <c r="K1231" t="str">
        <f>VLOOKUP(Table326[[#This Row],[attribute_name EN2]],'Tradução Atributos'!$A$1:$B$67,2,0)</f>
        <v>Vibração - Mancal do Motor (LA) (1)</v>
      </c>
      <c r="L1231" t="s">
        <v>2928</v>
      </c>
      <c r="M1231" s="10" t="s">
        <v>2930</v>
      </c>
      <c r="N1231" t="s">
        <v>839</v>
      </c>
      <c r="O1231" t="s">
        <v>839</v>
      </c>
      <c r="P1231" t="str">
        <f>_xlfn.CONCAT(Table326[[#This Row],[Equipamento]],Table326[[#This Row],[attribute_name]])</f>
        <v>FRADE-CM-2350 (HP Motor Trem 2)Vibração - Mancal do Motor (LA) (1)|HiHi</v>
      </c>
      <c r="Q1231" s="10">
        <v>308</v>
      </c>
      <c r="R1231" s="10" t="s">
        <v>840</v>
      </c>
      <c r="S1231">
        <v>1</v>
      </c>
      <c r="T1231" s="33" t="s">
        <v>736</v>
      </c>
      <c r="U1231" s="10"/>
      <c r="V1231" t="str">
        <f t="shared" si="19"/>
        <v>subattribute</v>
      </c>
      <c r="W1231" t="str">
        <f>TRIM(INDEX(_xlfn.TEXTSPLIT(Table326[[#This Row],[attribute_name PT (rascunho)]],"|"), 1,1))</f>
        <v>Vibração - Mancal do Motor (LA) (1)</v>
      </c>
      <c r="X1231" t="str">
        <f>IFERROR(TRIM(INDEX(_xlfn.TEXTSPLIT(Table326[[#This Row],[attribute_name]],"|"), 1,2)), "")</f>
        <v>HiHi</v>
      </c>
      <c r="Y1231" t="b" cm="1">
        <f t="array" ref="Y1231">IF(ISERROR(IF(Table326[[#This Row],[type]]="subattribute", VLOOKUP(Table326[[#This Row],[Template]]&amp;Table326[[#This Row],[parent_attribute]],_xlfn._xlws.FILTER(Table326[[#All],[concat]], Table326[[#All],[type]]="attribute"),1, FALSE), TRUE)), FALSE, TRUE)</f>
        <v>1</v>
      </c>
    </row>
    <row r="1232" spans="1:25" ht="14.4">
      <c r="A1232" t="str">
        <f>Table326[[#This Row],[Template]]&amp;Table326[[#This Row],[parent_attribute]]</f>
        <v>Motor High VoltageVibração - Mancal do Motor (LA) (1)</v>
      </c>
      <c r="B1232" t="s">
        <v>2904</v>
      </c>
      <c r="C1232" s="10" t="s">
        <v>3356</v>
      </c>
      <c r="D1232" t="s">
        <v>2906</v>
      </c>
      <c r="E1232" t="s">
        <v>3139</v>
      </c>
      <c r="F1232" s="10" t="s">
        <v>2248</v>
      </c>
      <c r="I1232" s="10" t="s">
        <v>1144</v>
      </c>
      <c r="J1232" s="10" t="s">
        <v>1137</v>
      </c>
      <c r="K1232" t="str">
        <f>VLOOKUP(Table326[[#This Row],[attribute_name EN2]],'Tradução Atributos'!$A$1:$B$67,2,0)</f>
        <v>Vibração - Mancal do Motor (LA) (1)</v>
      </c>
      <c r="L1232" t="s">
        <v>2928</v>
      </c>
      <c r="M1232" s="10" t="s">
        <v>2934</v>
      </c>
      <c r="N1232" t="s">
        <v>843</v>
      </c>
      <c r="O1232" t="s">
        <v>3385</v>
      </c>
      <c r="P1232" t="str">
        <f>_xlfn.CONCAT(Table326[[#This Row],[Equipamento]],Table326[[#This Row],[attribute_name]])</f>
        <v>FRADE-CM-2350 (HP Motor Trem 2)Vibração - Mancal do Motor (LA) (1)|Pre-alarm Hi</v>
      </c>
      <c r="Q1232" s="10">
        <v>246.6</v>
      </c>
      <c r="R1232" s="10" t="s">
        <v>840</v>
      </c>
      <c r="S1232">
        <v>1</v>
      </c>
      <c r="T1232" s="33" t="s">
        <v>736</v>
      </c>
      <c r="U1232" s="10"/>
      <c r="V1232" t="str">
        <f t="shared" si="19"/>
        <v>subattribute</v>
      </c>
      <c r="W1232" t="str">
        <f>TRIM(INDEX(_xlfn.TEXTSPLIT(Table326[[#This Row],[attribute_name PT (rascunho)]],"|"), 1,1))</f>
        <v>Vibração - Mancal do Motor (LA) (1)</v>
      </c>
      <c r="X1232" t="str">
        <f>IFERROR(TRIM(INDEX(_xlfn.TEXTSPLIT(Table326[[#This Row],[attribute_name]],"|"), 1,2)), "")</f>
        <v>Pre-alarm Hi</v>
      </c>
      <c r="Y1232" t="b" cm="1">
        <f t="array" ref="Y1232">IF(ISERROR(IF(Table326[[#This Row],[type]]="subattribute", VLOOKUP(Table326[[#This Row],[Template]]&amp;Table326[[#This Row],[parent_attribute]],_xlfn._xlws.FILTER(Table326[[#All],[concat]], Table326[[#All],[type]]="attribute"),1, FALSE), TRUE)), FALSE, TRUE)</f>
        <v>1</v>
      </c>
    </row>
    <row r="1233" spans="1:25" ht="14.4">
      <c r="A1233" t="str">
        <f>Table326[[#This Row],[Template]]&amp;Table326[[#This Row],[parent_attribute]]</f>
        <v>Motor High VoltageVibração - Mancal do Motor (LA) (2)</v>
      </c>
      <c r="B1233" t="s">
        <v>2904</v>
      </c>
      <c r="C1233" s="10" t="s">
        <v>3356</v>
      </c>
      <c r="D1233" t="s">
        <v>2906</v>
      </c>
      <c r="E1233" t="s">
        <v>3139</v>
      </c>
      <c r="F1233" s="10" t="s">
        <v>2248</v>
      </c>
      <c r="I1233" s="10" t="s">
        <v>1146</v>
      </c>
      <c r="J1233" s="10" t="s">
        <v>1146</v>
      </c>
      <c r="K1233" t="str">
        <f>VLOOKUP(Table326[[#This Row],[attribute_name EN2]],'Tradução Atributos'!$A$1:$B$67,2,0)</f>
        <v>Vibração - Mancal do Motor (LA) (2)</v>
      </c>
      <c r="M1233" s="10"/>
      <c r="N1233" t="s">
        <v>3386</v>
      </c>
      <c r="O1233" t="s">
        <v>3386</v>
      </c>
      <c r="P1233" t="str">
        <f>_xlfn.CONCAT(Table326[[#This Row],[Equipamento]],Table326[[#This Row],[attribute_name]])</f>
        <v>FRADE-CM-2350 (HP Motor Trem 2)Vibração - Mancal do Motor (LA) (2)</v>
      </c>
      <c r="Q1233" s="10" t="s">
        <v>3436</v>
      </c>
      <c r="R1233" t="s">
        <v>840</v>
      </c>
      <c r="S1233">
        <v>1</v>
      </c>
      <c r="T1233" s="33" t="s">
        <v>446</v>
      </c>
      <c r="U1233" s="10" t="s">
        <v>447</v>
      </c>
      <c r="V1233" t="str">
        <f t="shared" si="19"/>
        <v>attribute</v>
      </c>
      <c r="W1233" t="str">
        <f>TRIM(INDEX(_xlfn.TEXTSPLIT(Table326[[#This Row],[attribute_name PT (rascunho)]],"|"), 1,1))</f>
        <v>Vibração - Mancal do Motor (LA) (2)</v>
      </c>
      <c r="X1233" t="str">
        <f>IFERROR(TRIM(INDEX(_xlfn.TEXTSPLIT(Table326[[#This Row],[attribute_name]],"|"), 1,2)), "")</f>
        <v/>
      </c>
      <c r="Y1233" t="b" cm="1">
        <f t="array" ref="Y1233">IF(ISERROR(IF(Table326[[#This Row],[type]]="subattribute", VLOOKUP(Table326[[#This Row],[Template]]&amp;Table326[[#This Row],[parent_attribute]],_xlfn._xlws.FILTER(Table326[[#All],[concat]], Table326[[#All],[type]]="attribute"),1, FALSE), TRUE)), FALSE, TRUE)</f>
        <v>1</v>
      </c>
    </row>
    <row r="1234" spans="1:25" ht="14.4">
      <c r="A1234" t="str">
        <f>Table326[[#This Row],[Template]]&amp;Table326[[#This Row],[parent_attribute]]</f>
        <v>Motor High VoltageVibração - Mancal do Motor (LA) (2)</v>
      </c>
      <c r="B1234" t="s">
        <v>2904</v>
      </c>
      <c r="C1234" s="10" t="s">
        <v>3356</v>
      </c>
      <c r="D1234" t="s">
        <v>2906</v>
      </c>
      <c r="E1234" t="s">
        <v>3139</v>
      </c>
      <c r="F1234" s="10" t="s">
        <v>2248</v>
      </c>
      <c r="I1234" s="10" t="s">
        <v>1149</v>
      </c>
      <c r="J1234" s="10" t="s">
        <v>1146</v>
      </c>
      <c r="K1234" t="str">
        <f>VLOOKUP(Table326[[#This Row],[attribute_name EN2]],'Tradução Atributos'!$A$1:$B$67,2,0)</f>
        <v>Vibração - Mancal do Motor (LA) (2)</v>
      </c>
      <c r="L1234" t="s">
        <v>2928</v>
      </c>
      <c r="M1234" s="10" t="s">
        <v>2929</v>
      </c>
      <c r="N1234" t="s">
        <v>845</v>
      </c>
      <c r="O1234" t="s">
        <v>845</v>
      </c>
      <c r="P1234" t="str">
        <f>_xlfn.CONCAT(Table326[[#This Row],[Equipamento]],Table326[[#This Row],[attribute_name]])</f>
        <v>FRADE-CM-2350 (HP Motor Trem 2)Vibração - Mancal do Motor (LA) (2)|Hi</v>
      </c>
      <c r="Q1234" s="10">
        <v>274</v>
      </c>
      <c r="R1234" s="10" t="s">
        <v>840</v>
      </c>
      <c r="S1234">
        <v>1</v>
      </c>
      <c r="T1234" s="33" t="s">
        <v>736</v>
      </c>
      <c r="U1234" s="10"/>
      <c r="V1234" t="str">
        <f t="shared" si="19"/>
        <v>subattribute</v>
      </c>
      <c r="W1234" t="str">
        <f>TRIM(INDEX(_xlfn.TEXTSPLIT(Table326[[#This Row],[attribute_name PT (rascunho)]],"|"), 1,1))</f>
        <v>Vibração - Mancal do Motor (LA) (2)</v>
      </c>
      <c r="X1234" t="str">
        <f>IFERROR(TRIM(INDEX(_xlfn.TEXTSPLIT(Table326[[#This Row],[attribute_name]],"|"), 1,2)), "")</f>
        <v>Hi</v>
      </c>
      <c r="Y1234" t="b" cm="1">
        <f t="array" ref="Y1234">IF(ISERROR(IF(Table326[[#This Row],[type]]="subattribute", VLOOKUP(Table326[[#This Row],[Template]]&amp;Table326[[#This Row],[parent_attribute]],_xlfn._xlws.FILTER(Table326[[#All],[concat]], Table326[[#All],[type]]="attribute"),1, FALSE), TRUE)), FALSE, TRUE)</f>
        <v>1</v>
      </c>
    </row>
    <row r="1235" spans="1:25" ht="14.4">
      <c r="A1235" t="str">
        <f>Table326[[#This Row],[Template]]&amp;Table326[[#This Row],[parent_attribute]]</f>
        <v>Motor High VoltageVibração - Mancal do Motor (LA) (2)</v>
      </c>
      <c r="B1235" t="s">
        <v>2904</v>
      </c>
      <c r="C1235" s="10" t="s">
        <v>3356</v>
      </c>
      <c r="D1235" t="s">
        <v>2906</v>
      </c>
      <c r="E1235" t="s">
        <v>3139</v>
      </c>
      <c r="F1235" s="10" t="s">
        <v>2248</v>
      </c>
      <c r="I1235" s="10" t="s">
        <v>1151</v>
      </c>
      <c r="J1235" s="10" t="s">
        <v>1146</v>
      </c>
      <c r="K1235" t="str">
        <f>VLOOKUP(Table326[[#This Row],[attribute_name EN2]],'Tradução Atributos'!$A$1:$B$67,2,0)</f>
        <v>Vibração - Mancal do Motor (LA) (2)</v>
      </c>
      <c r="L1235" t="s">
        <v>2928</v>
      </c>
      <c r="M1235" s="10" t="s">
        <v>2930</v>
      </c>
      <c r="N1235" t="s">
        <v>847</v>
      </c>
      <c r="O1235" t="s">
        <v>847</v>
      </c>
      <c r="P1235" t="str">
        <f>_xlfn.CONCAT(Table326[[#This Row],[Equipamento]],Table326[[#This Row],[attribute_name]])</f>
        <v>FRADE-CM-2350 (HP Motor Trem 2)Vibração - Mancal do Motor (LA) (2)|HiHi</v>
      </c>
      <c r="Q1235" s="10">
        <v>308</v>
      </c>
      <c r="R1235" s="10" t="s">
        <v>840</v>
      </c>
      <c r="S1235">
        <v>1</v>
      </c>
      <c r="T1235" s="33" t="s">
        <v>736</v>
      </c>
      <c r="U1235" s="10"/>
      <c r="V1235" t="str">
        <f t="shared" si="19"/>
        <v>subattribute</v>
      </c>
      <c r="W1235" t="str">
        <f>TRIM(INDEX(_xlfn.TEXTSPLIT(Table326[[#This Row],[attribute_name PT (rascunho)]],"|"), 1,1))</f>
        <v>Vibração - Mancal do Motor (LA) (2)</v>
      </c>
      <c r="X1235" t="str">
        <f>IFERROR(TRIM(INDEX(_xlfn.TEXTSPLIT(Table326[[#This Row],[attribute_name]],"|"), 1,2)), "")</f>
        <v>HiHi</v>
      </c>
      <c r="Y1235" t="b" cm="1">
        <f t="array" ref="Y1235">IF(ISERROR(IF(Table326[[#This Row],[type]]="subattribute", VLOOKUP(Table326[[#This Row],[Template]]&amp;Table326[[#This Row],[parent_attribute]],_xlfn._xlws.FILTER(Table326[[#All],[concat]], Table326[[#All],[type]]="attribute"),1, FALSE), TRUE)), FALSE, TRUE)</f>
        <v>1</v>
      </c>
    </row>
    <row r="1236" spans="1:25" ht="14.4">
      <c r="A1236" t="str">
        <f>Table326[[#This Row],[Template]]&amp;Table326[[#This Row],[parent_attribute]]</f>
        <v>Motor High VoltageVibração - Mancal do Motor (LA) (2)</v>
      </c>
      <c r="B1236" t="s">
        <v>2904</v>
      </c>
      <c r="C1236" s="10" t="s">
        <v>3356</v>
      </c>
      <c r="D1236" t="s">
        <v>2906</v>
      </c>
      <c r="E1236" t="s">
        <v>3139</v>
      </c>
      <c r="F1236" s="10" t="s">
        <v>2248</v>
      </c>
      <c r="I1236" s="16" t="s">
        <v>1153</v>
      </c>
      <c r="J1236" s="16" t="s">
        <v>1146</v>
      </c>
      <c r="K1236" t="str">
        <f>VLOOKUP(Table326[[#This Row],[attribute_name EN2]],'Tradução Atributos'!$A$1:$B$67,2,0)</f>
        <v>Vibração - Mancal do Motor (LA) (2)</v>
      </c>
      <c r="L1236" t="s">
        <v>2928</v>
      </c>
      <c r="M1236" s="16" t="s">
        <v>2934</v>
      </c>
      <c r="N1236" t="s">
        <v>849</v>
      </c>
      <c r="O1236" t="s">
        <v>3387</v>
      </c>
      <c r="P1236" t="str">
        <f>_xlfn.CONCAT(Table326[[#This Row],[Equipamento]],Table326[[#This Row],[attribute_name]])</f>
        <v>FRADE-CM-2350 (HP Motor Trem 2)Vibração - Mancal do Motor (LA) (2)|Pre-alarm Hi</v>
      </c>
      <c r="Q1236" s="10">
        <v>246.6</v>
      </c>
      <c r="R1236" s="10" t="s">
        <v>840</v>
      </c>
      <c r="S1236">
        <v>1</v>
      </c>
      <c r="T1236" s="33" t="s">
        <v>736</v>
      </c>
      <c r="U1236" s="10"/>
      <c r="V1236" t="str">
        <f t="shared" si="19"/>
        <v>subattribute</v>
      </c>
      <c r="W1236" t="str">
        <f>TRIM(INDEX(_xlfn.TEXTSPLIT(Table326[[#This Row],[attribute_name PT (rascunho)]],"|"), 1,1))</f>
        <v>Vibração - Mancal do Motor (LA) (2)</v>
      </c>
      <c r="X1236" t="str">
        <f>IFERROR(TRIM(INDEX(_xlfn.TEXTSPLIT(Table326[[#This Row],[attribute_name]],"|"), 1,2)), "")</f>
        <v>Pre-alarm Hi</v>
      </c>
      <c r="Y1236" t="b" cm="1">
        <f t="array" ref="Y1236">IF(ISERROR(IF(Table326[[#This Row],[type]]="subattribute", VLOOKUP(Table326[[#This Row],[Template]]&amp;Table326[[#This Row],[parent_attribute]],_xlfn._xlws.FILTER(Table326[[#All],[concat]], Table326[[#All],[type]]="attribute"),1, FALSE), TRUE)), FALSE, TRUE)</f>
        <v>1</v>
      </c>
    </row>
    <row r="1237" spans="1:25" ht="14.4">
      <c r="A1237" t="str">
        <f>Table326[[#This Row],[Template]]&amp;Table326[[#This Row],[parent_attribute]]</f>
        <v>Motor High VoltageVibração - Mancal do Motor (LOA) (1)</v>
      </c>
      <c r="B1237" t="s">
        <v>2904</v>
      </c>
      <c r="C1237" s="10" t="s">
        <v>3356</v>
      </c>
      <c r="D1237" t="s">
        <v>2906</v>
      </c>
      <c r="E1237" t="s">
        <v>3139</v>
      </c>
      <c r="F1237" s="10" t="s">
        <v>2248</v>
      </c>
      <c r="I1237" s="16" t="s">
        <v>1155</v>
      </c>
      <c r="J1237" s="16" t="s">
        <v>1155</v>
      </c>
      <c r="K1237" t="str">
        <f>VLOOKUP(Table326[[#This Row],[attribute_name EN2]],'Tradução Atributos'!$A$1:$B$67,2,0)</f>
        <v>Vibração - Mancal do Motor (LOA) (1)</v>
      </c>
      <c r="M1237" s="16"/>
      <c r="N1237" t="s">
        <v>3388</v>
      </c>
      <c r="O1237" t="s">
        <v>3388</v>
      </c>
      <c r="P1237" t="str">
        <f>_xlfn.CONCAT(Table326[[#This Row],[Equipamento]],Table326[[#This Row],[attribute_name]])</f>
        <v>FRADE-CM-2350 (HP Motor Trem 2)Vibração - Mancal do Motor (LOA) (1)</v>
      </c>
      <c r="Q1237" s="10" t="s">
        <v>3437</v>
      </c>
      <c r="R1237" t="s">
        <v>840</v>
      </c>
      <c r="S1237">
        <v>1</v>
      </c>
      <c r="T1237" s="33" t="s">
        <v>446</v>
      </c>
      <c r="U1237" s="10" t="s">
        <v>447</v>
      </c>
      <c r="V1237" t="str">
        <f t="shared" si="19"/>
        <v>attribute</v>
      </c>
      <c r="W1237" t="str">
        <f>TRIM(INDEX(_xlfn.TEXTSPLIT(Table326[[#This Row],[attribute_name PT (rascunho)]],"|"), 1,1))</f>
        <v>Vibração - Mancal do Motor (LOA) (1)</v>
      </c>
      <c r="X1237" t="str">
        <f>IFERROR(TRIM(INDEX(_xlfn.TEXTSPLIT(Table326[[#This Row],[attribute_name]],"|"), 1,2)), "")</f>
        <v/>
      </c>
      <c r="Y1237" t="b" cm="1">
        <f t="array" ref="Y1237">IF(ISERROR(IF(Table326[[#This Row],[type]]="subattribute", VLOOKUP(Table326[[#This Row],[Template]]&amp;Table326[[#This Row],[parent_attribute]],_xlfn._xlws.FILTER(Table326[[#All],[concat]], Table326[[#All],[type]]="attribute"),1, FALSE), TRUE)), FALSE, TRUE)</f>
        <v>1</v>
      </c>
    </row>
    <row r="1238" spans="1:25" ht="14.4">
      <c r="A1238" t="str">
        <f>Table326[[#This Row],[Template]]&amp;Table326[[#This Row],[parent_attribute]]</f>
        <v>Motor High VoltageVibração - Mancal do Motor (LOA) (1)</v>
      </c>
      <c r="B1238" t="s">
        <v>2904</v>
      </c>
      <c r="C1238" s="10" t="s">
        <v>3356</v>
      </c>
      <c r="D1238" t="s">
        <v>2906</v>
      </c>
      <c r="E1238" t="s">
        <v>3139</v>
      </c>
      <c r="F1238" s="10" t="s">
        <v>2248</v>
      </c>
      <c r="I1238" s="16" t="s">
        <v>1158</v>
      </c>
      <c r="J1238" s="16" t="s">
        <v>1155</v>
      </c>
      <c r="K1238" t="str">
        <f>VLOOKUP(Table326[[#This Row],[attribute_name EN2]],'Tradução Atributos'!$A$1:$B$67,2,0)</f>
        <v>Vibração - Mancal do Motor (LOA) (1)</v>
      </c>
      <c r="L1238" t="s">
        <v>2928</v>
      </c>
      <c r="M1238" s="16" t="s">
        <v>2929</v>
      </c>
      <c r="N1238" t="s">
        <v>851</v>
      </c>
      <c r="O1238" t="s">
        <v>851</v>
      </c>
      <c r="P1238" t="str">
        <f>_xlfn.CONCAT(Table326[[#This Row],[Equipamento]],Table326[[#This Row],[attribute_name]])</f>
        <v>FRADE-CM-2350 (HP Motor Trem 2)Vibração - Mancal do Motor (LOA) (1)|Hi</v>
      </c>
      <c r="Q1238" s="10">
        <v>274</v>
      </c>
      <c r="R1238" s="10" t="s">
        <v>840</v>
      </c>
      <c r="S1238">
        <v>1</v>
      </c>
      <c r="T1238" s="33" t="s">
        <v>736</v>
      </c>
      <c r="U1238" s="10"/>
      <c r="V1238" t="str">
        <f t="shared" si="19"/>
        <v>subattribute</v>
      </c>
      <c r="W1238" t="str">
        <f>TRIM(INDEX(_xlfn.TEXTSPLIT(Table326[[#This Row],[attribute_name PT (rascunho)]],"|"), 1,1))</f>
        <v>Vibração - Mancal do Motor (LOA) (1)</v>
      </c>
      <c r="X1238" t="str">
        <f>IFERROR(TRIM(INDEX(_xlfn.TEXTSPLIT(Table326[[#This Row],[attribute_name]],"|"), 1,2)), "")</f>
        <v>Hi</v>
      </c>
      <c r="Y1238" t="b" cm="1">
        <f t="array" ref="Y1238">IF(ISERROR(IF(Table326[[#This Row],[type]]="subattribute", VLOOKUP(Table326[[#This Row],[Template]]&amp;Table326[[#This Row],[parent_attribute]],_xlfn._xlws.FILTER(Table326[[#All],[concat]], Table326[[#All],[type]]="attribute"),1, FALSE), TRUE)), FALSE, TRUE)</f>
        <v>1</v>
      </c>
    </row>
    <row r="1239" spans="1:25" ht="14.4">
      <c r="A1239" t="str">
        <f>Table326[[#This Row],[Template]]&amp;Table326[[#This Row],[parent_attribute]]</f>
        <v>Motor High VoltageVibração - Mancal do Motor (LOA) (1)</v>
      </c>
      <c r="B1239" t="s">
        <v>2904</v>
      </c>
      <c r="C1239" s="10" t="s">
        <v>3356</v>
      </c>
      <c r="D1239" t="s">
        <v>2906</v>
      </c>
      <c r="E1239" t="s">
        <v>3139</v>
      </c>
      <c r="F1239" s="10" t="s">
        <v>2248</v>
      </c>
      <c r="I1239" s="16" t="s">
        <v>1160</v>
      </c>
      <c r="J1239" s="16" t="s">
        <v>1155</v>
      </c>
      <c r="K1239" t="str">
        <f>VLOOKUP(Table326[[#This Row],[attribute_name EN2]],'Tradução Atributos'!$A$1:$B$67,2,0)</f>
        <v>Vibração - Mancal do Motor (LOA) (1)</v>
      </c>
      <c r="L1239" t="s">
        <v>2928</v>
      </c>
      <c r="M1239" s="16" t="s">
        <v>2930</v>
      </c>
      <c r="N1239" t="s">
        <v>853</v>
      </c>
      <c r="O1239" t="s">
        <v>853</v>
      </c>
      <c r="P1239" t="str">
        <f>_xlfn.CONCAT(Table326[[#This Row],[Equipamento]],Table326[[#This Row],[attribute_name]])</f>
        <v>FRADE-CM-2350 (HP Motor Trem 2)Vibração - Mancal do Motor (LOA) (1)|HiHi</v>
      </c>
      <c r="Q1239" s="10">
        <v>308</v>
      </c>
      <c r="R1239" s="10" t="s">
        <v>840</v>
      </c>
      <c r="S1239">
        <v>1</v>
      </c>
      <c r="T1239" s="33" t="s">
        <v>736</v>
      </c>
      <c r="U1239" s="10"/>
      <c r="V1239" t="str">
        <f t="shared" si="19"/>
        <v>subattribute</v>
      </c>
      <c r="W1239" t="str">
        <f>TRIM(INDEX(_xlfn.TEXTSPLIT(Table326[[#This Row],[attribute_name PT (rascunho)]],"|"), 1,1))</f>
        <v>Vibração - Mancal do Motor (LOA) (1)</v>
      </c>
      <c r="X1239" t="str">
        <f>IFERROR(TRIM(INDEX(_xlfn.TEXTSPLIT(Table326[[#This Row],[attribute_name]],"|"), 1,2)), "")</f>
        <v>HiHi</v>
      </c>
      <c r="Y1239" t="b" cm="1">
        <f t="array" ref="Y1239">IF(ISERROR(IF(Table326[[#This Row],[type]]="subattribute", VLOOKUP(Table326[[#This Row],[Template]]&amp;Table326[[#This Row],[parent_attribute]],_xlfn._xlws.FILTER(Table326[[#All],[concat]], Table326[[#All],[type]]="attribute"),1, FALSE), TRUE)), FALSE, TRUE)</f>
        <v>1</v>
      </c>
    </row>
    <row r="1240" spans="1:25" ht="14.4">
      <c r="A1240" t="str">
        <f>Table326[[#This Row],[Template]]&amp;Table326[[#This Row],[parent_attribute]]</f>
        <v>Motor High VoltageVibração - Mancal do Motor (LOA) (1)</v>
      </c>
      <c r="B1240" t="s">
        <v>2904</v>
      </c>
      <c r="C1240" s="10" t="s">
        <v>3356</v>
      </c>
      <c r="D1240" t="s">
        <v>2906</v>
      </c>
      <c r="E1240" t="s">
        <v>3139</v>
      </c>
      <c r="F1240" s="10" t="s">
        <v>2248</v>
      </c>
      <c r="I1240" s="16" t="s">
        <v>1161</v>
      </c>
      <c r="J1240" s="16" t="s">
        <v>1155</v>
      </c>
      <c r="K1240" t="str">
        <f>VLOOKUP(Table326[[#This Row],[attribute_name EN2]],'Tradução Atributos'!$A$1:$B$67,2,0)</f>
        <v>Vibração - Mancal do Motor (LOA) (1)</v>
      </c>
      <c r="L1240" t="s">
        <v>2928</v>
      </c>
      <c r="M1240" s="16" t="s">
        <v>2934</v>
      </c>
      <c r="N1240" t="s">
        <v>855</v>
      </c>
      <c r="O1240" t="s">
        <v>3389</v>
      </c>
      <c r="P1240" t="str">
        <f>_xlfn.CONCAT(Table326[[#This Row],[Equipamento]],Table326[[#This Row],[attribute_name]])</f>
        <v>FRADE-CM-2350 (HP Motor Trem 2)Vibração - Mancal do Motor (LOA) (1)|Pre-alarm Hi</v>
      </c>
      <c r="Q1240" s="10">
        <v>246.6</v>
      </c>
      <c r="R1240" s="10" t="s">
        <v>840</v>
      </c>
      <c r="S1240">
        <v>1</v>
      </c>
      <c r="T1240" s="33" t="s">
        <v>736</v>
      </c>
      <c r="U1240" s="10"/>
      <c r="V1240" t="str">
        <f t="shared" si="19"/>
        <v>subattribute</v>
      </c>
      <c r="W1240" t="str">
        <f>TRIM(INDEX(_xlfn.TEXTSPLIT(Table326[[#This Row],[attribute_name PT (rascunho)]],"|"), 1,1))</f>
        <v>Vibração - Mancal do Motor (LOA) (1)</v>
      </c>
      <c r="X1240" t="str">
        <f>IFERROR(TRIM(INDEX(_xlfn.TEXTSPLIT(Table326[[#This Row],[attribute_name]],"|"), 1,2)), "")</f>
        <v>Pre-alarm Hi</v>
      </c>
      <c r="Y1240" t="b" cm="1">
        <f t="array" ref="Y1240">IF(ISERROR(IF(Table326[[#This Row],[type]]="subattribute", VLOOKUP(Table326[[#This Row],[Template]]&amp;Table326[[#This Row],[parent_attribute]],_xlfn._xlws.FILTER(Table326[[#All],[concat]], Table326[[#All],[type]]="attribute"),1, FALSE), TRUE)), FALSE, TRUE)</f>
        <v>1</v>
      </c>
    </row>
    <row r="1241" spans="1:25" ht="14.4">
      <c r="A1241" t="str">
        <f>Table326[[#This Row],[Template]]&amp;Table326[[#This Row],[parent_attribute]]</f>
        <v>Motor High VoltageVibração - Mancal do Motor (LOA) (2)</v>
      </c>
      <c r="B1241" t="s">
        <v>2904</v>
      </c>
      <c r="C1241" s="10" t="s">
        <v>3356</v>
      </c>
      <c r="D1241" t="s">
        <v>2906</v>
      </c>
      <c r="E1241" t="s">
        <v>3139</v>
      </c>
      <c r="F1241" s="10" t="s">
        <v>2248</v>
      </c>
      <c r="I1241" s="16" t="s">
        <v>1162</v>
      </c>
      <c r="J1241" s="16" t="s">
        <v>1162</v>
      </c>
      <c r="K1241" t="str">
        <f>VLOOKUP(Table326[[#This Row],[attribute_name EN2]],'Tradução Atributos'!$A$1:$B$67,2,0)</f>
        <v>Vibração - Mancal do Motor (LOA) (2)</v>
      </c>
      <c r="M1241" s="16"/>
      <c r="N1241" t="s">
        <v>3390</v>
      </c>
      <c r="O1241" t="s">
        <v>3390</v>
      </c>
      <c r="P1241" t="str">
        <f>_xlfn.CONCAT(Table326[[#This Row],[Equipamento]],Table326[[#This Row],[attribute_name]])</f>
        <v>FRADE-CM-2350 (HP Motor Trem 2)Vibração - Mancal do Motor (LOA) (2)</v>
      </c>
      <c r="Q1241" s="10" t="s">
        <v>3438</v>
      </c>
      <c r="R1241" t="s">
        <v>840</v>
      </c>
      <c r="S1241">
        <v>1</v>
      </c>
      <c r="T1241" s="33" t="s">
        <v>446</v>
      </c>
      <c r="U1241" s="10" t="s">
        <v>447</v>
      </c>
      <c r="V1241" t="str">
        <f t="shared" si="19"/>
        <v>attribute</v>
      </c>
      <c r="W1241" t="str">
        <f>TRIM(INDEX(_xlfn.TEXTSPLIT(Table326[[#This Row],[attribute_name PT (rascunho)]],"|"), 1,1))</f>
        <v>Vibração - Mancal do Motor (LOA) (2)</v>
      </c>
      <c r="X1241" t="str">
        <f>IFERROR(TRIM(INDEX(_xlfn.TEXTSPLIT(Table326[[#This Row],[attribute_name]],"|"), 1,2)), "")</f>
        <v/>
      </c>
      <c r="Y1241" t="b" cm="1">
        <f t="array" ref="Y1241">IF(ISERROR(IF(Table326[[#This Row],[type]]="subattribute", VLOOKUP(Table326[[#This Row],[Template]]&amp;Table326[[#This Row],[parent_attribute]],_xlfn._xlws.FILTER(Table326[[#All],[concat]], Table326[[#All],[type]]="attribute"),1, FALSE), TRUE)), FALSE, TRUE)</f>
        <v>1</v>
      </c>
    </row>
    <row r="1242" spans="1:25" ht="14.4">
      <c r="A1242" t="str">
        <f>Table326[[#This Row],[Template]]&amp;Table326[[#This Row],[parent_attribute]]</f>
        <v>Motor High VoltageVibração - Mancal do Motor (LOA) (2)</v>
      </c>
      <c r="B1242" t="s">
        <v>2904</v>
      </c>
      <c r="C1242" s="10" t="s">
        <v>3356</v>
      </c>
      <c r="D1242" t="s">
        <v>2906</v>
      </c>
      <c r="E1242" t="s">
        <v>3139</v>
      </c>
      <c r="F1242" s="10" t="s">
        <v>2248</v>
      </c>
      <c r="I1242" s="16" t="s">
        <v>1164</v>
      </c>
      <c r="J1242" s="16" t="s">
        <v>1162</v>
      </c>
      <c r="K1242" t="str">
        <f>VLOOKUP(Table326[[#This Row],[attribute_name EN2]],'Tradução Atributos'!$A$1:$B$67,2,0)</f>
        <v>Vibração - Mancal do Motor (LOA) (2)</v>
      </c>
      <c r="L1242" t="s">
        <v>2928</v>
      </c>
      <c r="M1242" s="16" t="s">
        <v>2929</v>
      </c>
      <c r="N1242" t="s">
        <v>857</v>
      </c>
      <c r="O1242" t="s">
        <v>857</v>
      </c>
      <c r="P1242" t="str">
        <f>_xlfn.CONCAT(Table326[[#This Row],[Equipamento]],Table326[[#This Row],[attribute_name]])</f>
        <v>FRADE-CM-2350 (HP Motor Trem 2)Vibração - Mancal do Motor (LOA) (2)|Hi</v>
      </c>
      <c r="Q1242" s="10">
        <v>274</v>
      </c>
      <c r="R1242" s="10" t="s">
        <v>840</v>
      </c>
      <c r="S1242">
        <v>1</v>
      </c>
      <c r="T1242" s="33" t="s">
        <v>736</v>
      </c>
      <c r="U1242" s="10"/>
      <c r="V1242" t="str">
        <f t="shared" si="19"/>
        <v>subattribute</v>
      </c>
      <c r="W1242" t="str">
        <f>TRIM(INDEX(_xlfn.TEXTSPLIT(Table326[[#This Row],[attribute_name PT (rascunho)]],"|"), 1,1))</f>
        <v>Vibração - Mancal do Motor (LOA) (2)</v>
      </c>
      <c r="X1242" t="str">
        <f>IFERROR(TRIM(INDEX(_xlfn.TEXTSPLIT(Table326[[#This Row],[attribute_name]],"|"), 1,2)), "")</f>
        <v>Hi</v>
      </c>
      <c r="Y1242" t="b" cm="1">
        <f t="array" ref="Y1242">IF(ISERROR(IF(Table326[[#This Row],[type]]="subattribute", VLOOKUP(Table326[[#This Row],[Template]]&amp;Table326[[#This Row],[parent_attribute]],_xlfn._xlws.FILTER(Table326[[#All],[concat]], Table326[[#All],[type]]="attribute"),1, FALSE), TRUE)), FALSE, TRUE)</f>
        <v>1</v>
      </c>
    </row>
    <row r="1243" spans="1:25" ht="14.4">
      <c r="A1243" t="str">
        <f>Table326[[#This Row],[Template]]&amp;Table326[[#This Row],[parent_attribute]]</f>
        <v>Motor High VoltageVibração - Mancal do Motor (LOA) (2)</v>
      </c>
      <c r="B1243" t="s">
        <v>2904</v>
      </c>
      <c r="C1243" s="10" t="s">
        <v>3356</v>
      </c>
      <c r="D1243" t="s">
        <v>2906</v>
      </c>
      <c r="E1243" t="s">
        <v>3139</v>
      </c>
      <c r="F1243" s="10" t="s">
        <v>2248</v>
      </c>
      <c r="I1243" s="16" t="s">
        <v>1165</v>
      </c>
      <c r="J1243" s="16" t="s">
        <v>1162</v>
      </c>
      <c r="K1243" t="str">
        <f>VLOOKUP(Table326[[#This Row],[attribute_name EN2]],'Tradução Atributos'!$A$1:$B$67,2,0)</f>
        <v>Vibração - Mancal do Motor (LOA) (2)</v>
      </c>
      <c r="L1243" t="s">
        <v>2928</v>
      </c>
      <c r="M1243" s="16" t="s">
        <v>2930</v>
      </c>
      <c r="N1243" t="s">
        <v>859</v>
      </c>
      <c r="O1243" t="s">
        <v>859</v>
      </c>
      <c r="P1243" t="str">
        <f>_xlfn.CONCAT(Table326[[#This Row],[Equipamento]],Table326[[#This Row],[attribute_name]])</f>
        <v>FRADE-CM-2350 (HP Motor Trem 2)Vibração - Mancal do Motor (LOA) (2)|HiHi</v>
      </c>
      <c r="Q1243" s="10">
        <v>308</v>
      </c>
      <c r="R1243" s="10" t="s">
        <v>840</v>
      </c>
      <c r="S1243">
        <v>1</v>
      </c>
      <c r="T1243" s="33" t="s">
        <v>736</v>
      </c>
      <c r="U1243" s="10"/>
      <c r="V1243" t="str">
        <f t="shared" si="19"/>
        <v>subattribute</v>
      </c>
      <c r="W1243" t="str">
        <f>TRIM(INDEX(_xlfn.TEXTSPLIT(Table326[[#This Row],[attribute_name PT (rascunho)]],"|"), 1,1))</f>
        <v>Vibração - Mancal do Motor (LOA) (2)</v>
      </c>
      <c r="X1243" t="str">
        <f>IFERROR(TRIM(INDEX(_xlfn.TEXTSPLIT(Table326[[#This Row],[attribute_name]],"|"), 1,2)), "")</f>
        <v>HiHi</v>
      </c>
      <c r="Y1243" t="b" cm="1">
        <f t="array" ref="Y1243">IF(ISERROR(IF(Table326[[#This Row],[type]]="subattribute", VLOOKUP(Table326[[#This Row],[Template]]&amp;Table326[[#This Row],[parent_attribute]],_xlfn._xlws.FILTER(Table326[[#All],[concat]], Table326[[#All],[type]]="attribute"),1, FALSE), TRUE)), FALSE, TRUE)</f>
        <v>1</v>
      </c>
    </row>
    <row r="1244" spans="1:25" ht="14.4">
      <c r="A1244" t="str">
        <f>Table326[[#This Row],[Template]]&amp;Table326[[#This Row],[parent_attribute]]</f>
        <v>Motor High VoltageVibração - Mancal do Motor (LOA) (2)</v>
      </c>
      <c r="B1244" t="s">
        <v>2904</v>
      </c>
      <c r="C1244" s="10" t="s">
        <v>3356</v>
      </c>
      <c r="D1244" t="s">
        <v>2906</v>
      </c>
      <c r="E1244" t="s">
        <v>3139</v>
      </c>
      <c r="F1244" s="10" t="s">
        <v>2248</v>
      </c>
      <c r="I1244" s="16" t="s">
        <v>1166</v>
      </c>
      <c r="J1244" s="16" t="s">
        <v>1162</v>
      </c>
      <c r="K1244" t="str">
        <f>VLOOKUP(Table326[[#This Row],[attribute_name EN2]],'Tradução Atributos'!$A$1:$B$67,2,0)</f>
        <v>Vibração - Mancal do Motor (LOA) (2)</v>
      </c>
      <c r="L1244" t="s">
        <v>2928</v>
      </c>
      <c r="M1244" s="16" t="s">
        <v>2934</v>
      </c>
      <c r="N1244" t="s">
        <v>861</v>
      </c>
      <c r="O1244" t="s">
        <v>3391</v>
      </c>
      <c r="P1244" t="str">
        <f>_xlfn.CONCAT(Table326[[#This Row],[Equipamento]],Table326[[#This Row],[attribute_name]])</f>
        <v>FRADE-CM-2350 (HP Motor Trem 2)Vibração - Mancal do Motor (LOA) (2)|Pre-alarm Hi</v>
      </c>
      <c r="Q1244" s="10">
        <v>246.6</v>
      </c>
      <c r="R1244" s="10" t="s">
        <v>840</v>
      </c>
      <c r="S1244">
        <v>1</v>
      </c>
      <c r="T1244" s="33" t="s">
        <v>736</v>
      </c>
      <c r="U1244" s="10"/>
      <c r="V1244" t="str">
        <f t="shared" si="19"/>
        <v>subattribute</v>
      </c>
      <c r="W1244" t="str">
        <f>TRIM(INDEX(_xlfn.TEXTSPLIT(Table326[[#This Row],[attribute_name PT (rascunho)]],"|"), 1,1))</f>
        <v>Vibração - Mancal do Motor (LOA) (2)</v>
      </c>
      <c r="X1244" t="str">
        <f>IFERROR(TRIM(INDEX(_xlfn.TEXTSPLIT(Table326[[#This Row],[attribute_name]],"|"), 1,2)), "")</f>
        <v>Pre-alarm Hi</v>
      </c>
      <c r="Y1244" t="b" cm="1">
        <f t="array" ref="Y1244">IF(ISERROR(IF(Table326[[#This Row],[type]]="subattribute", VLOOKUP(Table326[[#This Row],[Template]]&amp;Table326[[#This Row],[parent_attribute]],_xlfn._xlws.FILTER(Table326[[#All],[concat]], Table326[[#All],[type]]="attribute"),1, FALSE), TRUE)), FALSE, TRUE)</f>
        <v>1</v>
      </c>
    </row>
    <row r="1245" spans="1:25" ht="15" customHeight="1">
      <c r="G1245" t="s">
        <v>2877</v>
      </c>
    </row>
    <row r="1246" spans="1:25" ht="15" customHeight="1">
      <c r="G1246" t="s">
        <v>2877</v>
      </c>
    </row>
    <row r="1247" spans="1:25" ht="15" customHeight="1">
      <c r="G1247" t="s">
        <v>2877</v>
      </c>
    </row>
    <row r="1248" spans="1:25" ht="15" customHeight="1">
      <c r="G1248" t="s">
        <v>2877</v>
      </c>
    </row>
    <row r="1249" spans="7:7" ht="15" customHeight="1">
      <c r="G1249" t="s">
        <v>2877</v>
      </c>
    </row>
    <row r="1250" spans="7:7" ht="15" customHeight="1">
      <c r="G1250" t="s">
        <v>2877</v>
      </c>
    </row>
    <row r="1251" spans="7:7" ht="15" customHeight="1">
      <c r="G1251" t="s">
        <v>2877</v>
      </c>
    </row>
    <row r="1252" spans="7:7" ht="15" customHeight="1">
      <c r="G1252" t="s">
        <v>2877</v>
      </c>
    </row>
    <row r="1253" spans="7:7" ht="15" customHeight="1">
      <c r="G1253" t="s">
        <v>2877</v>
      </c>
    </row>
    <row r="1254" spans="7:7" ht="15" customHeight="1">
      <c r="G1254" t="s">
        <v>2877</v>
      </c>
    </row>
    <row r="1255" spans="7:7" ht="15" customHeight="1">
      <c r="G1255" t="s">
        <v>2877</v>
      </c>
    </row>
    <row r="1256" spans="7:7" ht="15" customHeight="1">
      <c r="G1256" t="s">
        <v>2877</v>
      </c>
    </row>
    <row r="1257" spans="7:7" ht="15" customHeight="1">
      <c r="G1257" t="s">
        <v>2877</v>
      </c>
    </row>
    <row r="1258" spans="7:7" ht="15" customHeight="1">
      <c r="G1258" t="s">
        <v>2877</v>
      </c>
    </row>
    <row r="1259" spans="7:7" ht="15" customHeight="1">
      <c r="G1259" t="s">
        <v>2877</v>
      </c>
    </row>
    <row r="1260" spans="7:7" ht="15" customHeight="1">
      <c r="G1260" t="s">
        <v>2877</v>
      </c>
    </row>
    <row r="1261" spans="7:7" ht="15" customHeight="1">
      <c r="G1261" t="s">
        <v>2877</v>
      </c>
    </row>
    <row r="1262" spans="7:7" ht="15" customHeight="1">
      <c r="G1262" t="s">
        <v>2877</v>
      </c>
    </row>
    <row r="1263" spans="7:7" ht="15" customHeight="1">
      <c r="G1263" t="s">
        <v>2877</v>
      </c>
    </row>
    <row r="1264" spans="7:7" ht="15" customHeight="1">
      <c r="G1264" t="s">
        <v>2877</v>
      </c>
    </row>
    <row r="1265" spans="7:7" ht="15" customHeight="1">
      <c r="G1265" t="s">
        <v>2877</v>
      </c>
    </row>
    <row r="1266" spans="7:7" ht="15" customHeight="1">
      <c r="G1266" t="s">
        <v>2877</v>
      </c>
    </row>
    <row r="1267" spans="7:7" ht="15" customHeight="1">
      <c r="G1267" t="s">
        <v>2877</v>
      </c>
    </row>
    <row r="1268" spans="7:7" ht="15" customHeight="1">
      <c r="G1268" t="s">
        <v>2877</v>
      </c>
    </row>
    <row r="1269" spans="7:7" ht="15" customHeight="1">
      <c r="G1269" t="s">
        <v>2877</v>
      </c>
    </row>
    <row r="1270" spans="7:7" ht="15" customHeight="1">
      <c r="G1270" t="s">
        <v>2877</v>
      </c>
    </row>
    <row r="1271" spans="7:7" ht="15" customHeight="1">
      <c r="G1271" t="s">
        <v>2877</v>
      </c>
    </row>
    <row r="1272" spans="7:7" ht="15" customHeight="1">
      <c r="G1272" t="s">
        <v>2877</v>
      </c>
    </row>
    <row r="1273" spans="7:7" ht="15" customHeight="1">
      <c r="G1273" t="s">
        <v>2877</v>
      </c>
    </row>
    <row r="1274" spans="7:7" ht="15" customHeight="1">
      <c r="G1274" t="s">
        <v>2877</v>
      </c>
    </row>
    <row r="1275" spans="7:7" ht="15" customHeight="1">
      <c r="G1275" t="s">
        <v>2877</v>
      </c>
    </row>
    <row r="1276" spans="7:7" ht="15" customHeight="1">
      <c r="G1276" t="s">
        <v>2877</v>
      </c>
    </row>
    <row r="1277" spans="7:7" ht="15" customHeight="1">
      <c r="G1277" t="s">
        <v>2877</v>
      </c>
    </row>
    <row r="1278" spans="7:7" ht="15" customHeight="1">
      <c r="G1278" t="s">
        <v>2877</v>
      </c>
    </row>
    <row r="1279" spans="7:7" ht="15" customHeight="1">
      <c r="G1279" t="s">
        <v>2877</v>
      </c>
    </row>
    <row r="1280" spans="7:7" ht="15" customHeight="1">
      <c r="G1280" t="s">
        <v>2877</v>
      </c>
    </row>
    <row r="1281" spans="7:7" ht="15" customHeight="1">
      <c r="G1281" t="s">
        <v>2877</v>
      </c>
    </row>
    <row r="1282" spans="7:7" ht="15" customHeight="1">
      <c r="G1282" t="s">
        <v>2877</v>
      </c>
    </row>
    <row r="1283" spans="7:7" ht="15" customHeight="1">
      <c r="G1283" t="s">
        <v>2877</v>
      </c>
    </row>
    <row r="1284" spans="7:7" ht="15" customHeight="1">
      <c r="G1284" t="s">
        <v>2877</v>
      </c>
    </row>
    <row r="1285" spans="7:7" ht="15" customHeight="1">
      <c r="G1285" t="s">
        <v>2877</v>
      </c>
    </row>
    <row r="1286" spans="7:7" ht="15" customHeight="1">
      <c r="G1286" t="s">
        <v>2877</v>
      </c>
    </row>
    <row r="1287" spans="7:7" ht="15" customHeight="1">
      <c r="G1287" t="s">
        <v>2877</v>
      </c>
    </row>
    <row r="1288" spans="7:7" ht="15" customHeight="1">
      <c r="G1288" t="s">
        <v>2877</v>
      </c>
    </row>
    <row r="1289" spans="7:7" ht="15" customHeight="1">
      <c r="G1289" t="s">
        <v>2877</v>
      </c>
    </row>
    <row r="1290" spans="7:7" ht="15" customHeight="1">
      <c r="G1290" t="s">
        <v>2877</v>
      </c>
    </row>
    <row r="1291" spans="7:7" ht="15" customHeight="1">
      <c r="G1291" t="s">
        <v>2877</v>
      </c>
    </row>
    <row r="1292" spans="7:7" ht="15" customHeight="1">
      <c r="G1292" t="s">
        <v>2877</v>
      </c>
    </row>
    <row r="1293" spans="7:7" ht="15" customHeight="1">
      <c r="G1293" t="s">
        <v>2877</v>
      </c>
    </row>
    <row r="1294" spans="7:7" ht="15" customHeight="1">
      <c r="G1294" t="s">
        <v>2877</v>
      </c>
    </row>
    <row r="1295" spans="7:7" ht="15" customHeight="1">
      <c r="G1295" t="s">
        <v>2877</v>
      </c>
    </row>
    <row r="1296" spans="7:7" ht="15" customHeight="1">
      <c r="G1296" t="s">
        <v>2877</v>
      </c>
    </row>
    <row r="1297" spans="7:7" ht="15" customHeight="1">
      <c r="G1297" t="s">
        <v>2877</v>
      </c>
    </row>
    <row r="1298" spans="7:7" ht="15" customHeight="1">
      <c r="G1298" t="s">
        <v>2877</v>
      </c>
    </row>
    <row r="1299" spans="7:7" ht="15" customHeight="1">
      <c r="G1299" t="s">
        <v>2877</v>
      </c>
    </row>
    <row r="1300" spans="7:7" ht="15" customHeight="1">
      <c r="G1300" t="s">
        <v>2877</v>
      </c>
    </row>
    <row r="1301" spans="7:7" ht="15" customHeight="1">
      <c r="G1301" t="s">
        <v>2877</v>
      </c>
    </row>
    <row r="1302" spans="7:7" ht="15" customHeight="1">
      <c r="G1302" t="s">
        <v>2877</v>
      </c>
    </row>
    <row r="1303" spans="7:7" ht="15" customHeight="1">
      <c r="G1303" t="s">
        <v>2877</v>
      </c>
    </row>
    <row r="1304" spans="7:7" ht="15" customHeight="1">
      <c r="G1304" t="s">
        <v>2877</v>
      </c>
    </row>
    <row r="1305" spans="7:7" ht="15" customHeight="1">
      <c r="G1305" t="s">
        <v>2877</v>
      </c>
    </row>
    <row r="1306" spans="7:7" ht="15" customHeight="1">
      <c r="G1306" t="s">
        <v>2877</v>
      </c>
    </row>
    <row r="1307" spans="7:7" ht="15" customHeight="1">
      <c r="G1307" t="s">
        <v>2877</v>
      </c>
    </row>
    <row r="1308" spans="7:7" ht="15" customHeight="1">
      <c r="G1308" t="s">
        <v>2877</v>
      </c>
    </row>
    <row r="1309" spans="7:7" ht="15" customHeight="1">
      <c r="G1309" t="s">
        <v>2877</v>
      </c>
    </row>
    <row r="1310" spans="7:7" ht="15" customHeight="1">
      <c r="G1310" t="s">
        <v>2877</v>
      </c>
    </row>
    <row r="1311" spans="7:7" ht="15" customHeight="1">
      <c r="G1311" t="s">
        <v>2877</v>
      </c>
    </row>
    <row r="1312" spans="7:7" ht="15" customHeight="1">
      <c r="G1312" t="s">
        <v>2877</v>
      </c>
    </row>
    <row r="1313" spans="7:7" ht="15" customHeight="1">
      <c r="G1313" t="s">
        <v>2877</v>
      </c>
    </row>
    <row r="1314" spans="7:7" ht="15" customHeight="1">
      <c r="G1314" t="s">
        <v>2877</v>
      </c>
    </row>
    <row r="1315" spans="7:7" ht="15" customHeight="1">
      <c r="G1315" t="s">
        <v>2877</v>
      </c>
    </row>
    <row r="1316" spans="7:7" ht="15" customHeight="1">
      <c r="G1316" t="s">
        <v>2877</v>
      </c>
    </row>
    <row r="1317" spans="7:7" ht="15" customHeight="1">
      <c r="G1317" t="s">
        <v>2877</v>
      </c>
    </row>
    <row r="1318" spans="7:7" ht="15" customHeight="1">
      <c r="G1318" t="s">
        <v>2877</v>
      </c>
    </row>
    <row r="1319" spans="7:7" ht="15" customHeight="1">
      <c r="G1319" t="s">
        <v>2877</v>
      </c>
    </row>
    <row r="1320" spans="7:7" ht="15" customHeight="1">
      <c r="G1320" t="s">
        <v>2877</v>
      </c>
    </row>
    <row r="1321" spans="7:7" ht="15" customHeight="1">
      <c r="G1321" t="s">
        <v>2877</v>
      </c>
    </row>
    <row r="1322" spans="7:7" ht="15" customHeight="1">
      <c r="G1322" t="s">
        <v>2877</v>
      </c>
    </row>
    <row r="1323" spans="7:7" ht="15" customHeight="1">
      <c r="G1323" t="s">
        <v>2877</v>
      </c>
    </row>
    <row r="1324" spans="7:7" ht="15" customHeight="1">
      <c r="G1324" t="s">
        <v>2877</v>
      </c>
    </row>
    <row r="1325" spans="7:7" ht="15" customHeight="1">
      <c r="G1325" t="s">
        <v>2877</v>
      </c>
    </row>
    <row r="1326" spans="7:7" ht="15" customHeight="1">
      <c r="G1326" t="s">
        <v>2877</v>
      </c>
    </row>
    <row r="1327" spans="7:7" ht="15" customHeight="1">
      <c r="G1327" t="s">
        <v>2877</v>
      </c>
    </row>
    <row r="1328" spans="7:7" ht="15" customHeight="1">
      <c r="G1328" t="s">
        <v>2877</v>
      </c>
    </row>
    <row r="1329" spans="7:7" ht="15" customHeight="1">
      <c r="G1329" t="s">
        <v>2877</v>
      </c>
    </row>
    <row r="1330" spans="7:7" ht="15" customHeight="1">
      <c r="G1330" t="s">
        <v>2877</v>
      </c>
    </row>
    <row r="1331" spans="7:7" ht="15" customHeight="1">
      <c r="G1331" t="s">
        <v>2877</v>
      </c>
    </row>
    <row r="1332" spans="7:7" ht="15" customHeight="1">
      <c r="G1332" t="s">
        <v>2877</v>
      </c>
    </row>
    <row r="1333" spans="7:7" ht="15" customHeight="1">
      <c r="G1333" t="s">
        <v>2877</v>
      </c>
    </row>
    <row r="1334" spans="7:7" ht="15" customHeight="1">
      <c r="G1334" t="s">
        <v>2877</v>
      </c>
    </row>
    <row r="1335" spans="7:7" ht="15" customHeight="1">
      <c r="G1335" t="s">
        <v>2877</v>
      </c>
    </row>
    <row r="1336" spans="7:7" ht="15" customHeight="1">
      <c r="G1336" t="s">
        <v>2877</v>
      </c>
    </row>
    <row r="1337" spans="7:7" ht="15" customHeight="1">
      <c r="G1337" t="s">
        <v>2877</v>
      </c>
    </row>
    <row r="1338" spans="7:7" ht="15" customHeight="1">
      <c r="G1338" t="s">
        <v>2877</v>
      </c>
    </row>
    <row r="1339" spans="7:7" ht="15" customHeight="1">
      <c r="G1339" t="s">
        <v>2877</v>
      </c>
    </row>
    <row r="1340" spans="7:7" ht="15" customHeight="1">
      <c r="G1340" t="s">
        <v>2877</v>
      </c>
    </row>
    <row r="1341" spans="7:7" ht="15" customHeight="1">
      <c r="G1341" t="s">
        <v>2877</v>
      </c>
    </row>
    <row r="1342" spans="7:7" ht="15" customHeight="1">
      <c r="G1342" t="s">
        <v>2877</v>
      </c>
    </row>
    <row r="1343" spans="7:7" ht="15" customHeight="1">
      <c r="G1343" t="s">
        <v>2877</v>
      </c>
    </row>
    <row r="1344" spans="7:7" ht="15" customHeight="1">
      <c r="G1344" t="s">
        <v>2877</v>
      </c>
    </row>
    <row r="1345" spans="7:7" ht="15" customHeight="1">
      <c r="G1345" t="s">
        <v>2877</v>
      </c>
    </row>
    <row r="1346" spans="7:7" ht="15" customHeight="1">
      <c r="G1346" t="s">
        <v>2877</v>
      </c>
    </row>
    <row r="1347" spans="7:7" ht="15" customHeight="1">
      <c r="G1347" t="s">
        <v>2877</v>
      </c>
    </row>
    <row r="1348" spans="7:7" ht="15" customHeight="1">
      <c r="G1348" t="s">
        <v>2877</v>
      </c>
    </row>
    <row r="1349" spans="7:7" ht="15" customHeight="1">
      <c r="G1349" t="s">
        <v>2877</v>
      </c>
    </row>
    <row r="1350" spans="7:7" ht="15" customHeight="1">
      <c r="G1350" t="s">
        <v>2877</v>
      </c>
    </row>
    <row r="1351" spans="7:7" ht="15" customHeight="1">
      <c r="G1351" t="s">
        <v>2877</v>
      </c>
    </row>
    <row r="1352" spans="7:7" ht="15" customHeight="1">
      <c r="G1352" t="s">
        <v>2877</v>
      </c>
    </row>
    <row r="1353" spans="7:7" ht="15" customHeight="1">
      <c r="G1353" t="s">
        <v>2877</v>
      </c>
    </row>
    <row r="1354" spans="7:7" ht="15" customHeight="1">
      <c r="G1354" t="s">
        <v>2877</v>
      </c>
    </row>
    <row r="1355" spans="7:7" ht="15" customHeight="1">
      <c r="G1355" t="s">
        <v>2877</v>
      </c>
    </row>
    <row r="1356" spans="7:7" ht="15" customHeight="1">
      <c r="G1356" t="s">
        <v>2877</v>
      </c>
    </row>
    <row r="1357" spans="7:7" ht="15" customHeight="1">
      <c r="G1357" t="s">
        <v>2877</v>
      </c>
    </row>
    <row r="1358" spans="7:7" ht="15" customHeight="1">
      <c r="G1358" t="s">
        <v>2877</v>
      </c>
    </row>
    <row r="1359" spans="7:7" ht="15" customHeight="1">
      <c r="G1359" t="s">
        <v>2877</v>
      </c>
    </row>
    <row r="1360" spans="7:7" ht="15" customHeight="1">
      <c r="G1360" t="s">
        <v>2877</v>
      </c>
    </row>
    <row r="1361" spans="7:7" ht="15" customHeight="1">
      <c r="G1361" t="s">
        <v>2877</v>
      </c>
    </row>
    <row r="1362" spans="7:7" ht="15" customHeight="1">
      <c r="G1362" t="s">
        <v>2877</v>
      </c>
    </row>
    <row r="1363" spans="7:7" ht="15" customHeight="1">
      <c r="G1363" t="s">
        <v>2877</v>
      </c>
    </row>
    <row r="1364" spans="7:7" ht="15" customHeight="1">
      <c r="G1364" t="s">
        <v>2877</v>
      </c>
    </row>
    <row r="1365" spans="7:7" ht="15" customHeight="1">
      <c r="G1365" t="s">
        <v>2877</v>
      </c>
    </row>
    <row r="1366" spans="7:7" ht="15" customHeight="1">
      <c r="G1366" t="s">
        <v>2877</v>
      </c>
    </row>
    <row r="1367" spans="7:7" ht="15" customHeight="1">
      <c r="G1367" t="s">
        <v>2877</v>
      </c>
    </row>
    <row r="1368" spans="7:7" ht="15" customHeight="1">
      <c r="G1368" t="s">
        <v>2877</v>
      </c>
    </row>
    <row r="1369" spans="7:7" ht="15" customHeight="1">
      <c r="G1369" t="s">
        <v>2877</v>
      </c>
    </row>
    <row r="1370" spans="7:7" ht="15" customHeight="1">
      <c r="G1370" t="s">
        <v>2877</v>
      </c>
    </row>
    <row r="1371" spans="7:7" ht="15" customHeight="1">
      <c r="G1371" t="s">
        <v>2877</v>
      </c>
    </row>
    <row r="1372" spans="7:7" ht="15" customHeight="1">
      <c r="G1372" t="s">
        <v>2877</v>
      </c>
    </row>
    <row r="1373" spans="7:7" ht="15" customHeight="1">
      <c r="G1373" t="s">
        <v>2877</v>
      </c>
    </row>
    <row r="1374" spans="7:7" ht="15" customHeight="1">
      <c r="G1374" t="s">
        <v>2877</v>
      </c>
    </row>
    <row r="1375" spans="7:7" ht="15" customHeight="1">
      <c r="G1375" t="s">
        <v>2877</v>
      </c>
    </row>
    <row r="1376" spans="7:7" ht="15" customHeight="1">
      <c r="G1376" t="s">
        <v>2877</v>
      </c>
    </row>
    <row r="1377" spans="7:7" ht="15" customHeight="1">
      <c r="G1377" t="s">
        <v>2877</v>
      </c>
    </row>
    <row r="1378" spans="7:7" ht="15" customHeight="1">
      <c r="G1378" t="s">
        <v>2877</v>
      </c>
    </row>
    <row r="1379" spans="7:7" ht="15" customHeight="1">
      <c r="G1379" t="s">
        <v>2877</v>
      </c>
    </row>
    <row r="1380" spans="7:7" ht="15" customHeight="1">
      <c r="G1380" t="s">
        <v>2877</v>
      </c>
    </row>
    <row r="1381" spans="7:7" ht="15" customHeight="1">
      <c r="G1381" t="s">
        <v>2877</v>
      </c>
    </row>
    <row r="1382" spans="7:7" ht="15" customHeight="1">
      <c r="G1382" t="s">
        <v>2877</v>
      </c>
    </row>
    <row r="1383" spans="7:7" ht="15" customHeight="1">
      <c r="G1383" t="s">
        <v>2877</v>
      </c>
    </row>
    <row r="1384" spans="7:7" ht="15" customHeight="1">
      <c r="G1384" t="s">
        <v>2877</v>
      </c>
    </row>
    <row r="1385" spans="7:7" ht="15" customHeight="1">
      <c r="G1385" t="s">
        <v>2877</v>
      </c>
    </row>
    <row r="1386" spans="7:7" ht="15" customHeight="1">
      <c r="G1386" t="s">
        <v>2877</v>
      </c>
    </row>
    <row r="1387" spans="7:7" ht="15" customHeight="1">
      <c r="G1387" t="s">
        <v>2877</v>
      </c>
    </row>
    <row r="1388" spans="7:7" ht="15" customHeight="1">
      <c r="G1388" t="s">
        <v>2877</v>
      </c>
    </row>
    <row r="1389" spans="7:7" ht="15" customHeight="1">
      <c r="G1389" t="s">
        <v>2877</v>
      </c>
    </row>
    <row r="1390" spans="7:7" ht="15" customHeight="1">
      <c r="G1390" t="s">
        <v>2877</v>
      </c>
    </row>
    <row r="1391" spans="7:7" ht="15" customHeight="1">
      <c r="G1391" t="s">
        <v>2877</v>
      </c>
    </row>
    <row r="1392" spans="7:7" ht="15" customHeight="1">
      <c r="G1392" t="s">
        <v>2877</v>
      </c>
    </row>
    <row r="1393" spans="7:7" ht="15" customHeight="1">
      <c r="G1393" t="s">
        <v>2877</v>
      </c>
    </row>
    <row r="1394" spans="7:7" ht="15" customHeight="1">
      <c r="G1394" t="s">
        <v>2877</v>
      </c>
    </row>
    <row r="1395" spans="7:7" ht="15" customHeight="1">
      <c r="G1395" t="s">
        <v>2877</v>
      </c>
    </row>
    <row r="1396" spans="7:7" ht="15" customHeight="1">
      <c r="G1396" t="s">
        <v>2877</v>
      </c>
    </row>
    <row r="1397" spans="7:7" ht="15" customHeight="1">
      <c r="G1397" t="s">
        <v>2877</v>
      </c>
    </row>
    <row r="1398" spans="7:7" ht="15" customHeight="1">
      <c r="G1398" t="s">
        <v>2877</v>
      </c>
    </row>
    <row r="1399" spans="7:7" ht="15" customHeight="1">
      <c r="G1399" t="s">
        <v>2877</v>
      </c>
    </row>
    <row r="1400" spans="7:7" ht="15" customHeight="1">
      <c r="G1400" t="s">
        <v>2877</v>
      </c>
    </row>
    <row r="1401" spans="7:7" ht="15" customHeight="1">
      <c r="G1401" t="s">
        <v>2877</v>
      </c>
    </row>
    <row r="1402" spans="7:7" ht="15" customHeight="1">
      <c r="G1402" t="s">
        <v>2877</v>
      </c>
    </row>
    <row r="1403" spans="7:7" ht="15" customHeight="1">
      <c r="G1403" t="s">
        <v>2877</v>
      </c>
    </row>
    <row r="1404" spans="7:7" ht="15" customHeight="1">
      <c r="G1404" t="s">
        <v>2877</v>
      </c>
    </row>
    <row r="1405" spans="7:7" ht="15" customHeight="1">
      <c r="G1405" t="s">
        <v>2877</v>
      </c>
    </row>
    <row r="1406" spans="7:7" ht="15" customHeight="1">
      <c r="G1406" t="s">
        <v>2877</v>
      </c>
    </row>
    <row r="1407" spans="7:7" ht="15" customHeight="1">
      <c r="G1407" t="s">
        <v>2877</v>
      </c>
    </row>
    <row r="1408" spans="7:7" ht="15" customHeight="1">
      <c r="G1408" t="s">
        <v>2877</v>
      </c>
    </row>
    <row r="1409" spans="7:7" ht="15" customHeight="1">
      <c r="G1409" t="s">
        <v>2877</v>
      </c>
    </row>
    <row r="1410" spans="7:7" ht="15" customHeight="1">
      <c r="G1410" t="s">
        <v>2877</v>
      </c>
    </row>
    <row r="1411" spans="7:7" ht="15" customHeight="1">
      <c r="G1411" t="s">
        <v>2877</v>
      </c>
    </row>
    <row r="1412" spans="7:7" ht="15" customHeight="1">
      <c r="G1412" t="s">
        <v>2877</v>
      </c>
    </row>
    <row r="1413" spans="7:7" ht="15" customHeight="1">
      <c r="G1413" t="s">
        <v>2877</v>
      </c>
    </row>
    <row r="1414" spans="7:7" ht="15" customHeight="1">
      <c r="G1414" t="s">
        <v>2877</v>
      </c>
    </row>
    <row r="1415" spans="7:7" ht="15" customHeight="1">
      <c r="G1415" t="s">
        <v>2877</v>
      </c>
    </row>
    <row r="1416" spans="7:7" ht="15" customHeight="1">
      <c r="G1416" t="s">
        <v>2877</v>
      </c>
    </row>
    <row r="1417" spans="7:7" ht="15" customHeight="1">
      <c r="G1417" t="s">
        <v>2877</v>
      </c>
    </row>
    <row r="1418" spans="7:7" ht="15" customHeight="1">
      <c r="G1418" t="s">
        <v>2877</v>
      </c>
    </row>
    <row r="1419" spans="7:7" ht="15" customHeight="1">
      <c r="G1419" t="s">
        <v>2877</v>
      </c>
    </row>
    <row r="1420" spans="7:7" ht="15" customHeight="1">
      <c r="G1420" t="s">
        <v>2877</v>
      </c>
    </row>
    <row r="1421" spans="7:7" ht="15" customHeight="1">
      <c r="G1421" t="s">
        <v>2877</v>
      </c>
    </row>
    <row r="1422" spans="7:7" ht="15" customHeight="1">
      <c r="G1422" t="s">
        <v>2877</v>
      </c>
    </row>
    <row r="1423" spans="7:7" ht="15" customHeight="1">
      <c r="G1423" t="s">
        <v>2877</v>
      </c>
    </row>
    <row r="1424" spans="7:7" ht="15" customHeight="1">
      <c r="G1424" t="s">
        <v>2877</v>
      </c>
    </row>
    <row r="1425" spans="7:7" ht="15" customHeight="1">
      <c r="G1425" t="s">
        <v>2877</v>
      </c>
    </row>
    <row r="1426" spans="7:7" ht="15" customHeight="1">
      <c r="G1426" t="s">
        <v>2877</v>
      </c>
    </row>
    <row r="1427" spans="7:7" ht="15" customHeight="1">
      <c r="G1427" t="s">
        <v>2877</v>
      </c>
    </row>
    <row r="1428" spans="7:7" ht="15" customHeight="1">
      <c r="G1428" t="s">
        <v>2877</v>
      </c>
    </row>
    <row r="1429" spans="7:7" ht="15" customHeight="1">
      <c r="G1429" t="s">
        <v>2877</v>
      </c>
    </row>
    <row r="1430" spans="7:7" ht="15" customHeight="1">
      <c r="G1430" t="s">
        <v>2877</v>
      </c>
    </row>
    <row r="1431" spans="7:7" ht="15" customHeight="1">
      <c r="G1431" t="s">
        <v>2877</v>
      </c>
    </row>
    <row r="1432" spans="7:7" ht="15" customHeight="1">
      <c r="G1432" t="s">
        <v>2877</v>
      </c>
    </row>
    <row r="1433" spans="7:7" ht="15" customHeight="1">
      <c r="G1433" t="s">
        <v>2877</v>
      </c>
    </row>
    <row r="1434" spans="7:7" ht="15" customHeight="1">
      <c r="G1434" t="s">
        <v>2877</v>
      </c>
    </row>
    <row r="1435" spans="7:7" ht="15" customHeight="1">
      <c r="G1435" t="s">
        <v>2877</v>
      </c>
    </row>
    <row r="1436" spans="7:7" ht="15" customHeight="1">
      <c r="G1436" t="s">
        <v>2877</v>
      </c>
    </row>
    <row r="1437" spans="7:7" ht="15" customHeight="1">
      <c r="G1437" t="s">
        <v>2877</v>
      </c>
    </row>
    <row r="1438" spans="7:7" ht="15" customHeight="1">
      <c r="G1438" t="s">
        <v>2877</v>
      </c>
    </row>
    <row r="1439" spans="7:7" ht="15" customHeight="1">
      <c r="G1439" t="s">
        <v>2877</v>
      </c>
    </row>
    <row r="1440" spans="7:7" ht="15" customHeight="1">
      <c r="G1440" t="s">
        <v>2877</v>
      </c>
    </row>
    <row r="1441" spans="7:7" ht="15" customHeight="1">
      <c r="G1441" t="s">
        <v>2877</v>
      </c>
    </row>
    <row r="1442" spans="7:7" ht="15" customHeight="1">
      <c r="G1442" t="s">
        <v>2877</v>
      </c>
    </row>
    <row r="1443" spans="7:7" ht="15" customHeight="1">
      <c r="G1443" t="s">
        <v>2877</v>
      </c>
    </row>
    <row r="1444" spans="7:7" ht="15" customHeight="1">
      <c r="G1444" t="s">
        <v>2877</v>
      </c>
    </row>
    <row r="1445" spans="7:7" ht="15" customHeight="1">
      <c r="G1445" t="s">
        <v>2877</v>
      </c>
    </row>
    <row r="1446" spans="7:7" ht="15" customHeight="1">
      <c r="G1446" t="s">
        <v>2877</v>
      </c>
    </row>
    <row r="1447" spans="7:7" ht="15" customHeight="1">
      <c r="G1447" t="s">
        <v>2877</v>
      </c>
    </row>
    <row r="1448" spans="7:7" ht="15" customHeight="1">
      <c r="G1448" t="s">
        <v>2877</v>
      </c>
    </row>
    <row r="1449" spans="7:7" ht="15" customHeight="1">
      <c r="G1449" t="s">
        <v>2877</v>
      </c>
    </row>
    <row r="1450" spans="7:7" ht="15" customHeight="1">
      <c r="G1450" t="s">
        <v>2877</v>
      </c>
    </row>
    <row r="1451" spans="7:7" ht="15" customHeight="1">
      <c r="G1451" t="s">
        <v>2877</v>
      </c>
    </row>
    <row r="1452" spans="7:7" ht="15" customHeight="1">
      <c r="G1452" t="s">
        <v>2877</v>
      </c>
    </row>
    <row r="1453" spans="7:7" ht="15" customHeight="1">
      <c r="G1453" t="s">
        <v>2877</v>
      </c>
    </row>
    <row r="1454" spans="7:7" ht="15" customHeight="1">
      <c r="G1454" t="s">
        <v>2877</v>
      </c>
    </row>
    <row r="1455" spans="7:7" ht="15" customHeight="1">
      <c r="G1455" t="s">
        <v>2877</v>
      </c>
    </row>
    <row r="1456" spans="7:7" ht="15" customHeight="1">
      <c r="G1456" t="s">
        <v>2877</v>
      </c>
    </row>
    <row r="1457" spans="7:7" ht="15" customHeight="1">
      <c r="G1457" t="s">
        <v>2877</v>
      </c>
    </row>
    <row r="1458" spans="7:7" ht="15" customHeight="1">
      <c r="G1458" t="s">
        <v>2877</v>
      </c>
    </row>
    <row r="1459" spans="7:7" ht="15" customHeight="1">
      <c r="G1459" t="s">
        <v>2877</v>
      </c>
    </row>
    <row r="1460" spans="7:7" ht="15" customHeight="1">
      <c r="G1460" t="s">
        <v>2877</v>
      </c>
    </row>
    <row r="1461" spans="7:7" ht="15" customHeight="1">
      <c r="G1461" t="s">
        <v>2877</v>
      </c>
    </row>
    <row r="1462" spans="7:7" ht="15" customHeight="1">
      <c r="G1462" t="s">
        <v>2877</v>
      </c>
    </row>
    <row r="1463" spans="7:7" ht="15" customHeight="1">
      <c r="G1463" t="s">
        <v>2877</v>
      </c>
    </row>
    <row r="1464" spans="7:7" ht="15" customHeight="1">
      <c r="G1464" t="s">
        <v>2877</v>
      </c>
    </row>
    <row r="1465" spans="7:7" ht="15" customHeight="1">
      <c r="G1465" t="s">
        <v>2877</v>
      </c>
    </row>
    <row r="1466" spans="7:7" ht="15" customHeight="1">
      <c r="G1466" t="s">
        <v>2877</v>
      </c>
    </row>
    <row r="1467" spans="7:7" ht="15" customHeight="1">
      <c r="G1467" t="s">
        <v>2877</v>
      </c>
    </row>
    <row r="1468" spans="7:7" ht="15" customHeight="1">
      <c r="G1468" t="s">
        <v>2877</v>
      </c>
    </row>
    <row r="1469" spans="7:7" ht="15" customHeight="1">
      <c r="G1469" t="s">
        <v>2877</v>
      </c>
    </row>
    <row r="1470" spans="7:7" ht="15" customHeight="1">
      <c r="G1470" t="s">
        <v>2877</v>
      </c>
    </row>
  </sheetData>
  <pageMargins left="0.511811024" right="0.511811024" top="0.78740157499999996" bottom="0.78740157499999996" header="0.31496062000000002" footer="0.31496062000000002"/>
  <pageSetup paperSize="9" orientation="portrait" r:id="rId1"/>
  <legacyDrawing r:id="rId2"/>
  <tableParts count="1">
    <tablePart r:id="rId3"/>
  </tablePart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349409-2203-438D-9092-82CE41989845}">
  <sheetPr>
    <tabColor theme="3" tint="0.499984740745262"/>
  </sheetPr>
  <dimension ref="A1:L1591"/>
  <sheetViews>
    <sheetView topLeftCell="D1" zoomScale="80" zoomScaleNormal="80" workbookViewId="0">
      <selection activeCell="F52" sqref="F52"/>
    </sheetView>
  </sheetViews>
  <sheetFormatPr defaultColWidth="8.88671875" defaultRowHeight="15" customHeight="1"/>
  <cols>
    <col min="1" max="1" width="26.44140625" bestFit="1" customWidth="1"/>
    <col min="2" max="2" width="27.33203125" customWidth="1"/>
    <col min="3" max="3" width="26.44140625" customWidth="1"/>
    <col min="4" max="4" width="79.88671875" customWidth="1"/>
    <col min="5" max="5" width="59.44140625" customWidth="1"/>
    <col min="6" max="6" width="36.33203125" customWidth="1"/>
    <col min="7" max="7" width="16.6640625" customWidth="1"/>
    <col min="8" max="9" width="38.6640625" bestFit="1" customWidth="1"/>
    <col min="10" max="10" width="38.44140625" customWidth="1"/>
    <col min="11" max="11" width="27.44140625" customWidth="1"/>
    <col min="12" max="12" width="36.44140625" bestFit="1" customWidth="1"/>
  </cols>
  <sheetData>
    <row r="1" spans="1:12" ht="14.4">
      <c r="A1" s="70" t="s">
        <v>721</v>
      </c>
      <c r="B1" s="153" t="s">
        <v>3439</v>
      </c>
      <c r="C1" s="71" t="s">
        <v>722</v>
      </c>
      <c r="D1" s="71" t="s">
        <v>723</v>
      </c>
      <c r="E1" s="71" t="s">
        <v>3440</v>
      </c>
      <c r="F1" s="71" t="s">
        <v>726</v>
      </c>
      <c r="G1" s="71" t="s">
        <v>727</v>
      </c>
      <c r="H1" s="71" t="s">
        <v>431</v>
      </c>
      <c r="I1" s="71" t="s">
        <v>728</v>
      </c>
      <c r="J1" s="104" t="s">
        <v>729</v>
      </c>
      <c r="K1" s="105" t="s">
        <v>3441</v>
      </c>
      <c r="L1" s="106" t="s">
        <v>731</v>
      </c>
    </row>
    <row r="2" spans="1:12" ht="14.4">
      <c r="A2" s="56" t="s">
        <v>732</v>
      </c>
      <c r="B2" s="10" t="str">
        <f>Table37[[#This Row],[Name]]</f>
        <v>Delta Pressure - ESDVs at the Scrubber Scution Pipe</v>
      </c>
      <c r="C2" s="12" t="e">
        <f>VLOOKUP(Table37[[#This Row],[Name2]],'Base ProcV'!$CG$1:$CQ$12,2,0)</f>
        <v>#N/A</v>
      </c>
      <c r="D2" s="33" t="s">
        <v>733</v>
      </c>
      <c r="E2" s="33" t="s">
        <v>733</v>
      </c>
      <c r="F2" s="20"/>
      <c r="G2" s="33"/>
      <c r="H2" s="33" t="s">
        <v>482</v>
      </c>
      <c r="I2" s="33" t="s">
        <v>482</v>
      </c>
      <c r="J2" s="32"/>
      <c r="K2" s="33"/>
      <c r="L2" s="57" t="str">
        <f>IFERROR(TRIM(INDEX(_xlfn.TEXTSPLIT(Table37[[#This Row],[Name]],"|"),1,2)),"")</f>
        <v/>
      </c>
    </row>
    <row r="3" spans="1:12" ht="14.4">
      <c r="A3" s="56" t="s">
        <v>732</v>
      </c>
      <c r="B3" s="56" t="str">
        <f>Table37[[#This Row],[Name]]</f>
        <v>Delta Pressure - ESDVs at the Scrubber Scution Pipe|Pre-alarm</v>
      </c>
      <c r="C3" s="33" t="e">
        <f>VLOOKUP(Table37[[#This Row],[Name2]],'Base ProcV'!$CG$1:$CQ$12,2,0)</f>
        <v>#N/A</v>
      </c>
      <c r="D3" s="33" t="s">
        <v>735</v>
      </c>
      <c r="E3" s="33" t="s">
        <v>733</v>
      </c>
      <c r="F3" s="76"/>
      <c r="G3" s="33"/>
      <c r="H3" s="33" t="s">
        <v>736</v>
      </c>
      <c r="I3" s="33" t="s">
        <v>482</v>
      </c>
      <c r="J3" s="32"/>
      <c r="K3" s="33"/>
      <c r="L3" s="57" t="str">
        <f>IFERROR(TRIM(INDEX(_xlfn.TEXTSPLIT(Table37[[#This Row],[Name]],"|"),1,2)),"")</f>
        <v>Pre-alarm</v>
      </c>
    </row>
    <row r="4" spans="1:12" ht="14.4">
      <c r="A4" s="56" t="s">
        <v>732</v>
      </c>
      <c r="B4" s="56" t="str">
        <f>Table37[[#This Row],[Name]]</f>
        <v>Delta Pressure - Lube Oil Filter</v>
      </c>
      <c r="C4" s="33"/>
      <c r="D4" s="33" t="s">
        <v>739</v>
      </c>
      <c r="E4" s="33" t="s">
        <v>739</v>
      </c>
      <c r="F4" s="33" t="s">
        <v>3442</v>
      </c>
      <c r="G4" s="33"/>
      <c r="H4" s="33" t="s">
        <v>461</v>
      </c>
      <c r="I4" s="33" t="s">
        <v>461</v>
      </c>
      <c r="J4" s="61"/>
      <c r="K4" s="33"/>
      <c r="L4" s="57" t="str">
        <f>IFERROR(TRIM(INDEX(_xlfn.TEXTSPLIT(Table37[[#This Row],[Name]],"|"),1,2)),"")</f>
        <v/>
      </c>
    </row>
    <row r="5" spans="1:12" ht="14.4">
      <c r="A5" s="56" t="s">
        <v>732</v>
      </c>
      <c r="B5" s="56" t="str">
        <f>Table37[[#This Row],[Name]]</f>
        <v>Delta Pressure - Lube Oil Filter|Hi</v>
      </c>
      <c r="C5" s="33" t="e">
        <f>VLOOKUP(Table37[[#This Row],[Name2]],'Base ProcV'!$CG$1:$CQ$12,2,0)</f>
        <v>#N/A</v>
      </c>
      <c r="D5" s="33" t="s">
        <v>743</v>
      </c>
      <c r="E5" s="33" t="s">
        <v>739</v>
      </c>
      <c r="F5" s="33"/>
      <c r="G5" s="33"/>
      <c r="H5" s="33" t="s">
        <v>736</v>
      </c>
      <c r="I5" s="33" t="s">
        <v>461</v>
      </c>
      <c r="J5" s="32"/>
      <c r="K5" s="33"/>
      <c r="L5" s="99" t="str">
        <f>IFERROR(TRIM(INDEX(_xlfn.TEXTSPLIT(Table37[[#This Row],[Name]],"|"),1,2)),"")</f>
        <v>Hi</v>
      </c>
    </row>
    <row r="6" spans="1:12" ht="14.4">
      <c r="A6" s="56" t="s">
        <v>732</v>
      </c>
      <c r="B6" s="56" t="str">
        <f>Table37[[#This Row],[Name]]</f>
        <v>Delta Pressure - Lube Oil Filter|HiHi</v>
      </c>
      <c r="C6" s="33" t="e">
        <f>VLOOKUP(Table37[[#This Row],[Name2]],'Base ProcV'!$CG$1:$CQ$12,2,0)</f>
        <v>#N/A</v>
      </c>
      <c r="D6" s="33" t="s">
        <v>745</v>
      </c>
      <c r="E6" s="33" t="s">
        <v>739</v>
      </c>
      <c r="F6" s="33"/>
      <c r="G6" s="33"/>
      <c r="H6" s="33" t="s">
        <v>736</v>
      </c>
      <c r="I6" s="33" t="s">
        <v>461</v>
      </c>
      <c r="J6" s="32"/>
      <c r="K6" s="33"/>
      <c r="L6" s="57" t="str">
        <f>IFERROR(TRIM(INDEX(_xlfn.TEXTSPLIT(Table37[[#This Row],[Name]],"|"),1,2)),"")</f>
        <v>HiHi</v>
      </c>
    </row>
    <row r="7" spans="1:12" ht="14.4">
      <c r="A7" s="56" t="s">
        <v>732</v>
      </c>
      <c r="B7" s="56" t="str">
        <f>Table37[[#This Row],[Name]]</f>
        <v>Delta Pressure - Lube Oil Filter|Pre-alarm Hi</v>
      </c>
      <c r="C7" s="33" t="e">
        <f>VLOOKUP(Table37[[#This Row],[Name2]],'Base ProcV'!$CG$1:$CQ$12,2,0)</f>
        <v>#N/A</v>
      </c>
      <c r="D7" s="33" t="s">
        <v>747</v>
      </c>
      <c r="E7" s="33" t="s">
        <v>739</v>
      </c>
      <c r="F7" s="33"/>
      <c r="G7" s="33"/>
      <c r="H7" s="33" t="s">
        <v>736</v>
      </c>
      <c r="I7" s="33" t="s">
        <v>461</v>
      </c>
      <c r="J7" s="32"/>
      <c r="K7" s="33"/>
      <c r="L7" s="57" t="str">
        <f>IFERROR(TRIM(INDEX(_xlfn.TEXTSPLIT(Table37[[#This Row],[Name]],"|"),1,2)),"")</f>
        <v>Pre-alarm Hi</v>
      </c>
    </row>
    <row r="8" spans="1:12" ht="14.4">
      <c r="A8" s="56" t="s">
        <v>732</v>
      </c>
      <c r="B8" s="56" t="str">
        <f>Table37[[#This Row],[Name]]</f>
        <v>Delta Pressure - Lube Oil Reservoir Pressure to Atm</v>
      </c>
      <c r="C8" s="98"/>
      <c r="D8" s="33" t="s">
        <v>749</v>
      </c>
      <c r="E8" s="33" t="s">
        <v>749</v>
      </c>
      <c r="F8" s="32"/>
      <c r="G8" s="32"/>
      <c r="H8" s="33" t="s">
        <v>461</v>
      </c>
      <c r="I8" s="33" t="s">
        <v>461</v>
      </c>
      <c r="J8" s="32" t="s">
        <v>3443</v>
      </c>
      <c r="K8" s="32"/>
      <c r="L8" s="57" t="str">
        <f>IFERROR(TRIM(INDEX(_xlfn.TEXTSPLIT(Table37[[#This Row],[Name]],"|"),1,2)),"")</f>
        <v/>
      </c>
    </row>
    <row r="9" spans="1:12" ht="14.4">
      <c r="A9" s="56" t="s">
        <v>732</v>
      </c>
      <c r="B9" s="56" t="str">
        <f>Table37[[#This Row],[Name]]</f>
        <v>Delta Pressure - Lube Oil Reservoir Pressure to Atm|Hi</v>
      </c>
      <c r="C9" s="98" t="e">
        <f>VLOOKUP(Table37[[#This Row],[Name2]],'Base ProcV'!$CG$1:$CQ$12,2,0)</f>
        <v>#N/A</v>
      </c>
      <c r="D9" s="33" t="s">
        <v>751</v>
      </c>
      <c r="E9" s="33" t="s">
        <v>749</v>
      </c>
      <c r="F9" s="33"/>
      <c r="G9" s="33"/>
      <c r="H9" s="33" t="s">
        <v>736</v>
      </c>
      <c r="I9" s="33" t="s">
        <v>461</v>
      </c>
      <c r="J9" s="32"/>
      <c r="K9" s="33"/>
      <c r="L9" s="57" t="str">
        <f>IFERROR(TRIM(INDEX(_xlfn.TEXTSPLIT(Table37[[#This Row],[Name]],"|"),1,2)),"")</f>
        <v>Hi</v>
      </c>
    </row>
    <row r="10" spans="1:12" ht="14.4">
      <c r="A10" s="56" t="s">
        <v>732</v>
      </c>
      <c r="B10" s="56" t="str">
        <f>Table37[[#This Row],[Name]]</f>
        <v>Delta Pressure - Lube Oil Reservoir Pressure to Atm|Lo</v>
      </c>
      <c r="C10" s="98" t="e">
        <f>VLOOKUP(Table37[[#This Row],[Name2]],'Base ProcV'!$CG$1:$CQ$12,2,0)</f>
        <v>#N/A</v>
      </c>
      <c r="D10" s="33" t="s">
        <v>754</v>
      </c>
      <c r="E10" s="33" t="s">
        <v>749</v>
      </c>
      <c r="F10" s="33"/>
      <c r="G10" s="33"/>
      <c r="H10" s="33" t="s">
        <v>736</v>
      </c>
      <c r="I10" s="33" t="s">
        <v>461</v>
      </c>
      <c r="J10" s="32"/>
      <c r="K10" s="33"/>
      <c r="L10" s="57" t="str">
        <f>IFERROR(TRIM(INDEX(_xlfn.TEXTSPLIT(Table37[[#This Row],[Name]],"|"),1,2)),"")</f>
        <v>Lo</v>
      </c>
    </row>
    <row r="11" spans="1:12" ht="14.4">
      <c r="A11" s="56" t="s">
        <v>732</v>
      </c>
      <c r="B11" s="56" t="str">
        <f>Table37[[#This Row],[Name]]</f>
        <v>Level - Lube Oil Tank (1)</v>
      </c>
      <c r="C11" s="33"/>
      <c r="D11" s="33" t="s">
        <v>756</v>
      </c>
      <c r="E11" s="33" t="s">
        <v>756</v>
      </c>
      <c r="F11" s="33" t="s">
        <v>3444</v>
      </c>
      <c r="G11" s="33"/>
      <c r="H11" s="33" t="s">
        <v>461</v>
      </c>
      <c r="I11" s="33" t="s">
        <v>461</v>
      </c>
      <c r="J11" s="32"/>
      <c r="K11" s="33"/>
      <c r="L11" s="57" t="str">
        <f>IFERROR(TRIM(INDEX(_xlfn.TEXTSPLIT(Table37[[#This Row],[Name]],"|"),1,2)),"")</f>
        <v/>
      </c>
    </row>
    <row r="12" spans="1:12" ht="14.4">
      <c r="A12" s="56" t="s">
        <v>732</v>
      </c>
      <c r="B12" s="56" t="str">
        <f>Table37[[#This Row],[Name]]</f>
        <v>Level - Lube Oil Tank (1)|Hi</v>
      </c>
      <c r="C12" s="33" t="e">
        <f>VLOOKUP(Table37[[#This Row],[Name2]],'Base ProcV'!$CG$1:$CQ$12,2,0)</f>
        <v>#N/A</v>
      </c>
      <c r="D12" s="33" t="s">
        <v>759</v>
      </c>
      <c r="E12" s="33" t="s">
        <v>756</v>
      </c>
      <c r="F12" s="33"/>
      <c r="G12" s="33"/>
      <c r="H12" s="33" t="s">
        <v>736</v>
      </c>
      <c r="I12" s="33" t="s">
        <v>461</v>
      </c>
      <c r="J12" s="32"/>
      <c r="K12" s="33"/>
      <c r="L12" s="57" t="str">
        <f>IFERROR(TRIM(INDEX(_xlfn.TEXTSPLIT(Table37[[#This Row],[Name]],"|"),1,2)),"")</f>
        <v>Hi</v>
      </c>
    </row>
    <row r="13" spans="1:12" ht="14.4">
      <c r="A13" s="56" t="s">
        <v>732</v>
      </c>
      <c r="B13" s="56" t="str">
        <f>Table37[[#This Row],[Name]]</f>
        <v>Level - Lube Oil Tank (1)|HiHi</v>
      </c>
      <c r="C13" s="33" t="e">
        <f>VLOOKUP(Table37[[#This Row],[Name2]],'Base ProcV'!$CG$1:$CQ$12,2,0)</f>
        <v>#N/A</v>
      </c>
      <c r="D13" s="33" t="s">
        <v>761</v>
      </c>
      <c r="E13" s="33" t="s">
        <v>756</v>
      </c>
      <c r="F13" s="33"/>
      <c r="G13" s="33"/>
      <c r="H13" s="33" t="s">
        <v>736</v>
      </c>
      <c r="I13" s="33" t="s">
        <v>461</v>
      </c>
      <c r="J13" s="32"/>
      <c r="K13" s="33"/>
      <c r="L13" s="57" t="str">
        <f>IFERROR(TRIM(INDEX(_xlfn.TEXTSPLIT(Table37[[#This Row],[Name]],"|"),1,2)),"")</f>
        <v>HiHi</v>
      </c>
    </row>
    <row r="14" spans="1:12" ht="14.4">
      <c r="A14" s="56" t="s">
        <v>732</v>
      </c>
      <c r="B14" s="56" t="str">
        <f>Table37[[#This Row],[Name]]</f>
        <v>Level - Lube Oil Tank (1)|Lo</v>
      </c>
      <c r="C14" s="33" t="e">
        <f>VLOOKUP(Table37[[#This Row],[Name2]],'Base ProcV'!$CG$1:$CQ$12,2,0)</f>
        <v>#N/A</v>
      </c>
      <c r="D14" s="33" t="s">
        <v>763</v>
      </c>
      <c r="E14" s="33" t="s">
        <v>756</v>
      </c>
      <c r="F14" s="33"/>
      <c r="G14" s="33"/>
      <c r="H14" s="33" t="s">
        <v>736</v>
      </c>
      <c r="I14" s="33" t="s">
        <v>461</v>
      </c>
      <c r="J14" s="32"/>
      <c r="K14" s="33"/>
      <c r="L14" s="57" t="str">
        <f>IFERROR(TRIM(INDEX(_xlfn.TEXTSPLIT(Table37[[#This Row],[Name]],"|"),1,2)),"")</f>
        <v>Lo</v>
      </c>
    </row>
    <row r="15" spans="1:12" ht="14.4">
      <c r="A15" s="56" t="s">
        <v>732</v>
      </c>
      <c r="B15" s="56" t="str">
        <f>Table37[[#This Row],[Name]]</f>
        <v>Level - Lube Oil Tank (1)|LoLo</v>
      </c>
      <c r="C15" s="33" t="e">
        <f>VLOOKUP(Table37[[#This Row],[Name2]],'Base ProcV'!$CG$1:$CQ$12,2,0)</f>
        <v>#N/A</v>
      </c>
      <c r="D15" s="33" t="s">
        <v>765</v>
      </c>
      <c r="E15" s="33" t="s">
        <v>756</v>
      </c>
      <c r="F15" s="33"/>
      <c r="G15" s="33"/>
      <c r="H15" s="33" t="s">
        <v>736</v>
      </c>
      <c r="I15" s="33" t="s">
        <v>461</v>
      </c>
      <c r="J15" s="32"/>
      <c r="K15" s="33"/>
      <c r="L15" s="57" t="str">
        <f>IFERROR(TRIM(INDEX(_xlfn.TEXTSPLIT(Table37[[#This Row],[Name]],"|"),1,2)),"")</f>
        <v>LoLo</v>
      </c>
    </row>
    <row r="16" spans="1:12" ht="14.4">
      <c r="A16" s="56" t="s">
        <v>732</v>
      </c>
      <c r="B16" s="56" t="str">
        <f>Table37[[#This Row],[Name]]</f>
        <v>Level - Lube Oil Tank (1)|Pre-alarm Hi</v>
      </c>
      <c r="C16" s="33" t="e">
        <f>VLOOKUP(Table37[[#This Row],[Name2]],'Base ProcV'!$CG$1:$CQ$12,2,0)</f>
        <v>#N/A</v>
      </c>
      <c r="D16" s="33" t="s">
        <v>767</v>
      </c>
      <c r="E16" s="33" t="s">
        <v>756</v>
      </c>
      <c r="F16" s="33"/>
      <c r="G16" s="33"/>
      <c r="H16" s="33" t="s">
        <v>736</v>
      </c>
      <c r="I16" s="33" t="s">
        <v>461</v>
      </c>
      <c r="J16" s="32"/>
      <c r="K16" s="33"/>
      <c r="L16" s="57" t="str">
        <f>IFERROR(TRIM(INDEX(_xlfn.TEXTSPLIT(Table37[[#This Row],[Name]],"|"),1,2)),"")</f>
        <v>Pre-alarm Hi</v>
      </c>
    </row>
    <row r="17" spans="1:12" ht="14.4">
      <c r="A17" s="56" t="s">
        <v>732</v>
      </c>
      <c r="B17" s="56" t="str">
        <f>Table37[[#This Row],[Name]]</f>
        <v>Level - Lube Oil Tank (1)|Pre-alarm Lo</v>
      </c>
      <c r="C17" s="33" t="e">
        <f>VLOOKUP(Table37[[#This Row],[Name2]],'Base ProcV'!$CG$1:$CQ$12,2,0)</f>
        <v>#N/A</v>
      </c>
      <c r="D17" s="33" t="s">
        <v>769</v>
      </c>
      <c r="E17" s="33" t="s">
        <v>756</v>
      </c>
      <c r="F17" s="33"/>
      <c r="G17" s="33"/>
      <c r="H17" s="33" t="s">
        <v>736</v>
      </c>
      <c r="I17" s="33" t="s">
        <v>461</v>
      </c>
      <c r="J17" s="32"/>
      <c r="K17" s="33"/>
      <c r="L17" s="57" t="str">
        <f>IFERROR(TRIM(INDEX(_xlfn.TEXTSPLIT(Table37[[#This Row],[Name]],"|"),1,2)),"")</f>
        <v>Pre-alarm Lo</v>
      </c>
    </row>
    <row r="18" spans="1:12" ht="14.4">
      <c r="A18" s="56" t="s">
        <v>732</v>
      </c>
      <c r="B18" s="56" t="str">
        <f>Table37[[#This Row],[Name]]</f>
        <v>Level - Lube Oil Tank (2)</v>
      </c>
      <c r="C18" s="33"/>
      <c r="D18" s="33" t="s">
        <v>771</v>
      </c>
      <c r="E18" s="33" t="s">
        <v>771</v>
      </c>
      <c r="F18" s="33" t="s">
        <v>3445</v>
      </c>
      <c r="G18" s="33"/>
      <c r="H18" s="33" t="s">
        <v>461</v>
      </c>
      <c r="I18" s="33" t="s">
        <v>461</v>
      </c>
      <c r="J18" s="32"/>
      <c r="K18" s="33"/>
      <c r="L18" s="57" t="str">
        <f>IFERROR(TRIM(INDEX(_xlfn.TEXTSPLIT(Table37[[#This Row],[Name]],"|"),1,2)),"")</f>
        <v/>
      </c>
    </row>
    <row r="19" spans="1:12" ht="14.4">
      <c r="A19" s="56" t="s">
        <v>732</v>
      </c>
      <c r="B19" s="56" t="str">
        <f>Table37[[#This Row],[Name]]</f>
        <v>Level - Lube Oil Tank (2)|Hi</v>
      </c>
      <c r="C19" s="33" t="e">
        <f>VLOOKUP(Table37[[#This Row],[Name2]],'Base ProcV'!$CG$1:$CQ$12,2,0)</f>
        <v>#N/A</v>
      </c>
      <c r="D19" s="33" t="s">
        <v>776</v>
      </c>
      <c r="E19" s="33" t="s">
        <v>771</v>
      </c>
      <c r="F19" s="33"/>
      <c r="G19" s="33"/>
      <c r="H19" s="33" t="s">
        <v>736</v>
      </c>
      <c r="I19" s="33" t="s">
        <v>461</v>
      </c>
      <c r="J19" s="32"/>
      <c r="K19" s="33"/>
      <c r="L19" s="57" t="str">
        <f>IFERROR(TRIM(INDEX(_xlfn.TEXTSPLIT(Table37[[#This Row],[Name]],"|"),1,2)),"")</f>
        <v>Hi</v>
      </c>
    </row>
    <row r="20" spans="1:12" ht="14.4">
      <c r="A20" s="56" t="s">
        <v>732</v>
      </c>
      <c r="B20" s="56" t="str">
        <f>Table37[[#This Row],[Name]]</f>
        <v>Level - Lube Oil Tank (2)|HiHi</v>
      </c>
      <c r="C20" s="33" t="e">
        <f>VLOOKUP(Table37[[#This Row],[Name2]],'Base ProcV'!$CG$1:$CQ$12,2,0)</f>
        <v>#N/A</v>
      </c>
      <c r="D20" s="33" t="s">
        <v>778</v>
      </c>
      <c r="E20" s="33" t="s">
        <v>771</v>
      </c>
      <c r="F20" s="33"/>
      <c r="G20" s="33"/>
      <c r="H20" s="33" t="s">
        <v>736</v>
      </c>
      <c r="I20" s="33" t="s">
        <v>461</v>
      </c>
      <c r="J20" s="32"/>
      <c r="K20" s="33"/>
      <c r="L20" s="57" t="str">
        <f>IFERROR(TRIM(INDEX(_xlfn.TEXTSPLIT(Table37[[#This Row],[Name]],"|"),1,2)),"")</f>
        <v>HiHi</v>
      </c>
    </row>
    <row r="21" spans="1:12" ht="14.4">
      <c r="A21" s="56" t="s">
        <v>732</v>
      </c>
      <c r="B21" s="56" t="str">
        <f>Table37[[#This Row],[Name]]</f>
        <v>Level - Lube Oil Tank (2)|Lo</v>
      </c>
      <c r="C21" s="33" t="e">
        <f>VLOOKUP(Table37[[#This Row],[Name2]],'Base ProcV'!$CG$1:$CQ$12,2,0)</f>
        <v>#N/A</v>
      </c>
      <c r="D21" s="33" t="s">
        <v>780</v>
      </c>
      <c r="E21" s="33" t="s">
        <v>771</v>
      </c>
      <c r="F21" s="33"/>
      <c r="G21" s="33"/>
      <c r="H21" s="33" t="s">
        <v>736</v>
      </c>
      <c r="I21" s="33" t="s">
        <v>461</v>
      </c>
      <c r="J21" s="32"/>
      <c r="K21" s="33"/>
      <c r="L21" s="57" t="str">
        <f>IFERROR(TRIM(INDEX(_xlfn.TEXTSPLIT(Table37[[#This Row],[Name]],"|"),1,2)),"")</f>
        <v>Lo</v>
      </c>
    </row>
    <row r="22" spans="1:12" ht="14.4">
      <c r="A22" s="56" t="s">
        <v>732</v>
      </c>
      <c r="B22" s="56" t="str">
        <f>Table37[[#This Row],[Name]]</f>
        <v>Level - Lube Oil Tank (2)|LoLo</v>
      </c>
      <c r="C22" s="33" t="e">
        <f>VLOOKUP(Table37[[#This Row],[Name2]],'Base ProcV'!$CG$1:$CQ$12,2,0)</f>
        <v>#N/A</v>
      </c>
      <c r="D22" s="33" t="s">
        <v>782</v>
      </c>
      <c r="E22" s="33" t="s">
        <v>771</v>
      </c>
      <c r="F22" s="33"/>
      <c r="G22" s="33"/>
      <c r="H22" s="33" t="s">
        <v>736</v>
      </c>
      <c r="I22" s="33" t="s">
        <v>461</v>
      </c>
      <c r="J22" s="32"/>
      <c r="K22" s="33"/>
      <c r="L22" s="57" t="str">
        <f>IFERROR(TRIM(INDEX(_xlfn.TEXTSPLIT(Table37[[#This Row],[Name]],"|"),1,2)),"")</f>
        <v>LoLo</v>
      </c>
    </row>
    <row r="23" spans="1:12" ht="14.4">
      <c r="A23" s="56" t="s">
        <v>732</v>
      </c>
      <c r="B23" s="56" t="str">
        <f>Table37[[#This Row],[Name]]</f>
        <v>Level - Lube Oil Tank (2)|Pre-alarm Hi</v>
      </c>
      <c r="C23" s="33" t="e">
        <f>VLOOKUP(Table37[[#This Row],[Name2]],'Base ProcV'!$CG$1:$CQ$12,2,0)</f>
        <v>#N/A</v>
      </c>
      <c r="D23" s="33" t="s">
        <v>784</v>
      </c>
      <c r="E23" s="33" t="s">
        <v>771</v>
      </c>
      <c r="F23" s="33"/>
      <c r="G23" s="33"/>
      <c r="H23" s="33" t="s">
        <v>736</v>
      </c>
      <c r="I23" s="33" t="s">
        <v>461</v>
      </c>
      <c r="J23" s="32"/>
      <c r="K23" s="33"/>
      <c r="L23" s="57" t="str">
        <f>IFERROR(TRIM(INDEX(_xlfn.TEXTSPLIT(Table37[[#This Row],[Name]],"|"),1,2)),"")</f>
        <v>Pre-alarm Hi</v>
      </c>
    </row>
    <row r="24" spans="1:12" ht="14.4">
      <c r="A24" s="56" t="s">
        <v>732</v>
      </c>
      <c r="B24" s="56" t="str">
        <f>Table37[[#This Row],[Name]]</f>
        <v>Level - Lube Oil Tank (2)|Pre-alarm Lo</v>
      </c>
      <c r="C24" s="33" t="e">
        <f>VLOOKUP(Table37[[#This Row],[Name2]],'Base ProcV'!$CG$1:$CQ$12,2,0)</f>
        <v>#N/A</v>
      </c>
      <c r="D24" s="33" t="s">
        <v>786</v>
      </c>
      <c r="E24" s="33" t="s">
        <v>771</v>
      </c>
      <c r="F24" s="33"/>
      <c r="G24" s="33"/>
      <c r="H24" s="33" t="s">
        <v>736</v>
      </c>
      <c r="I24" s="33" t="s">
        <v>461</v>
      </c>
      <c r="J24" s="32"/>
      <c r="K24" s="33"/>
      <c r="L24" s="57" t="str">
        <f>IFERROR(TRIM(INDEX(_xlfn.TEXTSPLIT(Table37[[#This Row],[Name]],"|"),1,2)),"")</f>
        <v>Pre-alarm Lo</v>
      </c>
    </row>
    <row r="25" spans="1:12" ht="14.4">
      <c r="A25" s="56" t="s">
        <v>732</v>
      </c>
      <c r="B25" s="56" t="str">
        <f>Table37[[#This Row],[Name]]</f>
        <v>Level - Rundown Tank</v>
      </c>
      <c r="C25" s="33"/>
      <c r="D25" s="33" t="s">
        <v>788</v>
      </c>
      <c r="E25" s="33" t="s">
        <v>788</v>
      </c>
      <c r="F25" s="33"/>
      <c r="G25" s="33"/>
      <c r="H25" s="33" t="s">
        <v>461</v>
      </c>
      <c r="I25" s="33" t="s">
        <v>461</v>
      </c>
      <c r="J25" s="32"/>
      <c r="K25" s="33"/>
      <c r="L25" s="57" t="str">
        <f>IFERROR(TRIM(INDEX(_xlfn.TEXTSPLIT(Table37[[#This Row],[Name]],"|"),1,2)),"")</f>
        <v/>
      </c>
    </row>
    <row r="26" spans="1:12" ht="14.4">
      <c r="A26" s="56" t="s">
        <v>732</v>
      </c>
      <c r="B26" s="56" t="str">
        <f>Table37[[#This Row],[Name]]</f>
        <v>Level - Rundown Tank|Hi</v>
      </c>
      <c r="C26" s="33" t="e">
        <f>VLOOKUP(Table37[[#This Row],[Name2]],'Base ProcV'!$CG$1:$CQ$12,2,0)</f>
        <v>#N/A</v>
      </c>
      <c r="D26" s="33" t="s">
        <v>792</v>
      </c>
      <c r="E26" s="33" t="s">
        <v>788</v>
      </c>
      <c r="F26" s="33"/>
      <c r="G26" s="33"/>
      <c r="H26" s="33" t="s">
        <v>736</v>
      </c>
      <c r="I26" s="33" t="s">
        <v>461</v>
      </c>
      <c r="J26" s="32"/>
      <c r="K26" s="33"/>
      <c r="L26" s="57" t="str">
        <f>IFERROR(TRIM(INDEX(_xlfn.TEXTSPLIT(Table37[[#This Row],[Name]],"|"),1,2)),"")</f>
        <v>Hi</v>
      </c>
    </row>
    <row r="27" spans="1:12" ht="14.4">
      <c r="A27" s="56" t="s">
        <v>732</v>
      </c>
      <c r="B27" s="56" t="str">
        <f>Table37[[#This Row],[Name]]</f>
        <v>Level - Rundown Tank|Lo</v>
      </c>
      <c r="C27" s="33" t="e">
        <f>VLOOKUP(Table37[[#This Row],[Name2]],'Base ProcV'!$CG$1:$CQ$12,2,0)</f>
        <v>#N/A</v>
      </c>
      <c r="D27" s="33" t="s">
        <v>794</v>
      </c>
      <c r="E27" s="33" t="s">
        <v>788</v>
      </c>
      <c r="F27" s="33"/>
      <c r="G27" s="33"/>
      <c r="H27" s="33" t="s">
        <v>736</v>
      </c>
      <c r="I27" s="33" t="s">
        <v>461</v>
      </c>
      <c r="J27" s="32"/>
      <c r="K27" s="33"/>
      <c r="L27" s="57" t="str">
        <f>IFERROR(TRIM(INDEX(_xlfn.TEXTSPLIT(Table37[[#This Row],[Name]],"|"),1,2)),"")</f>
        <v>Lo</v>
      </c>
    </row>
    <row r="28" spans="1:12" ht="14.4">
      <c r="A28" s="56" t="s">
        <v>732</v>
      </c>
      <c r="B28" s="56" t="str">
        <f>Table37[[#This Row],[Name]]</f>
        <v>Level - Rundown Tank|LoLo</v>
      </c>
      <c r="C28" s="33" t="e">
        <f>VLOOKUP(Table37[[#This Row],[Name2]],'Base ProcV'!$CG$1:$CQ$12,2,0)</f>
        <v>#N/A</v>
      </c>
      <c r="D28" s="33" t="s">
        <v>796</v>
      </c>
      <c r="E28" s="33" t="s">
        <v>788</v>
      </c>
      <c r="F28" s="33"/>
      <c r="G28" s="33"/>
      <c r="H28" s="33" t="s">
        <v>736</v>
      </c>
      <c r="I28" s="33" t="s">
        <v>461</v>
      </c>
      <c r="J28" s="32"/>
      <c r="K28" s="33"/>
      <c r="L28" s="57" t="str">
        <f>IFERROR(TRIM(INDEX(_xlfn.TEXTSPLIT(Table37[[#This Row],[Name]],"|"),1,2)),"")</f>
        <v>LoLo</v>
      </c>
    </row>
    <row r="29" spans="1:12" ht="14.4">
      <c r="A29" s="56" t="s">
        <v>732</v>
      </c>
      <c r="B29" s="56" t="str">
        <f>Table37[[#This Row],[Name]]</f>
        <v>Level - Rundown Tank|Pre-alarm Lo</v>
      </c>
      <c r="C29" s="33" t="e">
        <f>VLOOKUP(Table37[[#This Row],[Name2]],'Base ProcV'!$CG$1:$CQ$12,2,0)</f>
        <v>#N/A</v>
      </c>
      <c r="D29" s="33" t="s">
        <v>798</v>
      </c>
      <c r="E29" s="33" t="s">
        <v>788</v>
      </c>
      <c r="F29" s="33"/>
      <c r="G29" s="33"/>
      <c r="H29" s="33" t="s">
        <v>736</v>
      </c>
      <c r="I29" s="33" t="s">
        <v>461</v>
      </c>
      <c r="J29" s="32"/>
      <c r="K29" s="33"/>
      <c r="L29" s="57" t="str">
        <f>IFERROR(TRIM(INDEX(_xlfn.TEXTSPLIT(Table37[[#This Row],[Name]],"|"),1,2)),"")</f>
        <v>Pre-alarm Lo</v>
      </c>
    </row>
    <row r="30" spans="1:12" ht="14.4">
      <c r="A30" s="56" t="s">
        <v>732</v>
      </c>
      <c r="B30" s="56" t="str">
        <f>Table37[[#This Row],[Name]]</f>
        <v>Level - Scrubber 1º Est</v>
      </c>
      <c r="C30" s="33" t="e">
        <f>VLOOKUP(Table37[[#This Row],[Name2]],'Base ProcV'!$CG$1:$CQ$12,2,0)</f>
        <v>#N/A</v>
      </c>
      <c r="D30" s="33" t="s">
        <v>3446</v>
      </c>
      <c r="E30" s="33" t="s">
        <v>3446</v>
      </c>
      <c r="F30" s="33" t="s">
        <v>3447</v>
      </c>
      <c r="G30" s="33"/>
      <c r="H30" s="33" t="s">
        <v>482</v>
      </c>
      <c r="I30" s="33" t="s">
        <v>482</v>
      </c>
      <c r="J30" s="32"/>
      <c r="K30" s="33"/>
      <c r="L30" s="57" t="str">
        <f>IFERROR(TRIM(INDEX(_xlfn.TEXTSPLIT(Table37[[#This Row],[Name]],"|"),1,2)),"")</f>
        <v/>
      </c>
    </row>
    <row r="31" spans="1:12" s="120" customFormat="1" ht="14.4">
      <c r="A31" s="116" t="s">
        <v>732</v>
      </c>
      <c r="B31" s="116" t="str">
        <f>Table37[[#This Row],[Name]]</f>
        <v>Level - Scrubber 2º Est</v>
      </c>
      <c r="C31" s="33" t="e">
        <f>VLOOKUP(Table37[[#This Row],[Name2]],'Base ProcV'!$CG$1:$CQ$12,2,0)</f>
        <v>#N/A</v>
      </c>
      <c r="D31" s="117" t="s">
        <v>3448</v>
      </c>
      <c r="E31" s="117" t="s">
        <v>3448</v>
      </c>
      <c r="F31" s="117" t="s">
        <v>3449</v>
      </c>
      <c r="G31" s="117"/>
      <c r="H31" s="117" t="s">
        <v>482</v>
      </c>
      <c r="I31" s="117" t="s">
        <v>482</v>
      </c>
      <c r="J31" s="119"/>
      <c r="K31" s="117"/>
      <c r="L31" s="118" t="str">
        <f>IFERROR(TRIM(INDEX(_xlfn.TEXTSPLIT(Table37[[#This Row],[Name]],"|"),1,2)),"")</f>
        <v/>
      </c>
    </row>
    <row r="32" spans="1:12" s="120" customFormat="1" ht="14.4">
      <c r="A32" s="116" t="s">
        <v>732</v>
      </c>
      <c r="B32" s="116" t="str">
        <f>Table37[[#This Row],[Name]]</f>
        <v>Level - Scrubber 3º Est</v>
      </c>
      <c r="C32" s="33" t="e">
        <f>VLOOKUP(Table37[[#This Row],[Name2]],'Base ProcV'!$CG$1:$CQ$12,2,0)</f>
        <v>#N/A</v>
      </c>
      <c r="D32" s="117" t="s">
        <v>3450</v>
      </c>
      <c r="E32" s="117" t="s">
        <v>3450</v>
      </c>
      <c r="F32" s="117" t="s">
        <v>3451</v>
      </c>
      <c r="G32" s="117"/>
      <c r="H32" s="117" t="s">
        <v>482</v>
      </c>
      <c r="I32" s="117" t="s">
        <v>482</v>
      </c>
      <c r="J32" s="119"/>
      <c r="K32" s="117"/>
      <c r="L32" s="118" t="str">
        <f>IFERROR(TRIM(INDEX(_xlfn.TEXTSPLIT(Table37[[#This Row],[Name]],"|"),1,2)),"")</f>
        <v/>
      </c>
    </row>
    <row r="33" spans="1:12" ht="14.4">
      <c r="A33" s="56" t="s">
        <v>732</v>
      </c>
      <c r="B33" s="56" t="str">
        <f>Table37[[#This Row],[Name]]</f>
        <v>Level - Scrubber Control</v>
      </c>
      <c r="C33" s="33" t="e">
        <f>VLOOKUP(Table37[[#This Row],[Name2]],'Base ProcV'!$CG$1:$CQ$12,2,0)</f>
        <v>#N/A</v>
      </c>
      <c r="D33" s="33" t="s">
        <v>802</v>
      </c>
      <c r="E33" s="33" t="s">
        <v>802</v>
      </c>
      <c r="F33" s="33"/>
      <c r="G33" s="33"/>
      <c r="H33" s="33" t="s">
        <v>482</v>
      </c>
      <c r="I33" s="33" t="s">
        <v>482</v>
      </c>
      <c r="J33" s="32"/>
      <c r="K33" s="33"/>
      <c r="L33" s="57" t="str">
        <f>IFERROR(TRIM(INDEX(_xlfn.TEXTSPLIT(Table37[[#This Row],[Name]],"|"),1,2)),"")</f>
        <v/>
      </c>
    </row>
    <row r="34" spans="1:12" ht="14.4">
      <c r="A34" s="56" t="s">
        <v>732</v>
      </c>
      <c r="B34" s="56" t="str">
        <f>Table37[[#This Row],[Name]]</f>
        <v>Particle Count|Assay</v>
      </c>
      <c r="C34" s="33" t="e">
        <f>VLOOKUP(Table37[[#This Row],[Name2]],'Base ProcV'!$CG$1:$CQ$12,2,0)</f>
        <v>#N/A</v>
      </c>
      <c r="D34" s="33" t="s">
        <v>804</v>
      </c>
      <c r="E34" s="33" t="s">
        <v>3452</v>
      </c>
      <c r="F34" s="33"/>
      <c r="G34" s="33"/>
      <c r="H34" s="33" t="s">
        <v>736</v>
      </c>
      <c r="I34" s="33" t="s">
        <v>482</v>
      </c>
      <c r="J34" s="32"/>
      <c r="K34" s="33"/>
      <c r="L34" s="57" t="str">
        <f>IFERROR(TRIM(INDEX(_xlfn.TEXTSPLIT(Table37[[#This Row],[Name]],"|"),1,2)),"")</f>
        <v>Assay</v>
      </c>
    </row>
    <row r="35" spans="1:12" ht="14.4">
      <c r="A35" s="56" t="s">
        <v>732</v>
      </c>
      <c r="B35" s="56" t="str">
        <f>Table37[[#This Row],[Name]]</f>
        <v>Particle Count|Hi</v>
      </c>
      <c r="C35" s="33" t="e">
        <f>VLOOKUP(Table37[[#This Row],[Name2]],'Base ProcV'!$CG$1:$CQ$12,2,0)</f>
        <v>#N/A</v>
      </c>
      <c r="D35" s="33" t="s">
        <v>806</v>
      </c>
      <c r="E35" s="33" t="s">
        <v>3452</v>
      </c>
      <c r="F35" s="33"/>
      <c r="G35" s="33"/>
      <c r="H35" s="33" t="s">
        <v>736</v>
      </c>
      <c r="I35" s="33" t="s">
        <v>482</v>
      </c>
      <c r="J35" s="32"/>
      <c r="K35" s="33"/>
      <c r="L35" s="57" t="str">
        <f>IFERROR(TRIM(INDEX(_xlfn.TEXTSPLIT(Table37[[#This Row],[Name]],"|"),1,2)),"")</f>
        <v>Hi</v>
      </c>
    </row>
    <row r="36" spans="1:12" ht="14.4">
      <c r="A36" s="56" t="s">
        <v>732</v>
      </c>
      <c r="B36" s="56" t="str">
        <f>Table37[[#This Row],[Name]]</f>
        <v>Particle Count|Particle Count - String</v>
      </c>
      <c r="C36" s="33" t="e">
        <f>VLOOKUP(Table37[[#This Row],[Name2]],'Base ProcV'!$CG$1:$CQ$12,2,0)</f>
        <v>#N/A</v>
      </c>
      <c r="D36" s="33" t="s">
        <v>808</v>
      </c>
      <c r="E36" s="33" t="s">
        <v>3452</v>
      </c>
      <c r="F36" s="33"/>
      <c r="G36" s="33"/>
      <c r="H36" s="33" t="s">
        <v>736</v>
      </c>
      <c r="I36" s="33" t="s">
        <v>482</v>
      </c>
      <c r="J36" s="32"/>
      <c r="K36" s="33"/>
      <c r="L36" s="57" t="str">
        <f>IFERROR(TRIM(INDEX(_xlfn.TEXTSPLIT(Table37[[#This Row],[Name]],"|"),1,2)),"")</f>
        <v>Particle Count - String</v>
      </c>
    </row>
    <row r="37" spans="1:12" ht="14.4">
      <c r="A37" s="56" t="s">
        <v>732</v>
      </c>
      <c r="B37" s="56" t="str">
        <f>Table37[[#This Row],[Name]]</f>
        <v>Particle Count|Particle Count - String|Replaced</v>
      </c>
      <c r="C37" s="33" t="e">
        <f>VLOOKUP(Table37[[#This Row],[Name2]],'Base ProcV'!$CG$1:$CQ$12,2,0)</f>
        <v>#N/A</v>
      </c>
      <c r="D37" s="33" t="s">
        <v>810</v>
      </c>
      <c r="E37" s="33" t="s">
        <v>3452</v>
      </c>
      <c r="F37" s="33"/>
      <c r="G37" s="33"/>
      <c r="H37" s="33" t="s">
        <v>736</v>
      </c>
      <c r="I37" s="33" t="s">
        <v>482</v>
      </c>
      <c r="J37" s="32"/>
      <c r="K37" s="33"/>
      <c r="L37" s="57" t="str">
        <f>IFERROR(TRIM(INDEX(_xlfn.TEXTSPLIT(Table37[[#This Row],[Name]],"|"),1,2)),"")</f>
        <v>Particle Count - String</v>
      </c>
    </row>
    <row r="38" spans="1:12" ht="14.4">
      <c r="A38" s="56" t="s">
        <v>732</v>
      </c>
      <c r="B38" s="56" t="str">
        <f>Table37[[#This Row],[Name]]</f>
        <v>Particle Count|Replaced</v>
      </c>
      <c r="C38" s="33" t="e">
        <f>VLOOKUP(Table37[[#This Row],[Name2]],'Base ProcV'!$CG$1:$CQ$12,2,0)</f>
        <v>#N/A</v>
      </c>
      <c r="D38" s="33" t="s">
        <v>812</v>
      </c>
      <c r="E38" s="33" t="s">
        <v>3452</v>
      </c>
      <c r="F38" s="33"/>
      <c r="G38" s="33"/>
      <c r="H38" s="33" t="s">
        <v>736</v>
      </c>
      <c r="I38" s="33" t="s">
        <v>482</v>
      </c>
      <c r="J38" s="32"/>
      <c r="K38" s="33"/>
      <c r="L38" s="57" t="str">
        <f>IFERROR(TRIM(INDEX(_xlfn.TEXTSPLIT(Table37[[#This Row],[Name]],"|"),1,2)),"")</f>
        <v>Replaced</v>
      </c>
    </row>
    <row r="39" spans="1:12" ht="14.4">
      <c r="A39" s="56" t="s">
        <v>732</v>
      </c>
      <c r="B39" s="56" t="str">
        <f>Table37[[#This Row],[Name]]</f>
        <v>Particle Count|Type</v>
      </c>
      <c r="C39" s="33" t="e">
        <f>VLOOKUP(Table37[[#This Row],[Name2]],'Base ProcV'!$CG$1:$CQ$12,2,0)</f>
        <v>#N/A</v>
      </c>
      <c r="D39" s="33" t="s">
        <v>814</v>
      </c>
      <c r="E39" s="33" t="s">
        <v>3452</v>
      </c>
      <c r="F39" s="33"/>
      <c r="G39" s="33"/>
      <c r="H39" s="33" t="s">
        <v>736</v>
      </c>
      <c r="I39" s="33" t="s">
        <v>482</v>
      </c>
      <c r="J39" s="32"/>
      <c r="K39" s="33"/>
      <c r="L39" s="57" t="str">
        <f>IFERROR(TRIM(INDEX(_xlfn.TEXTSPLIT(Table37[[#This Row],[Name]],"|"),1,2)),"")</f>
        <v>Type</v>
      </c>
    </row>
    <row r="40" spans="1:12" ht="14.4">
      <c r="A40" s="56" t="s">
        <v>732</v>
      </c>
      <c r="B40" s="56" t="str">
        <f>Table37[[#This Row],[Name]]</f>
        <v>Pressure -  Lube Oil Auxiliary Pump Discharge</v>
      </c>
      <c r="C40" s="33"/>
      <c r="D40" s="33" t="s">
        <v>816</v>
      </c>
      <c r="E40" s="33" t="s">
        <v>816</v>
      </c>
      <c r="F40" s="33" t="s">
        <v>3453</v>
      </c>
      <c r="G40" s="33"/>
      <c r="H40" s="33" t="s">
        <v>461</v>
      </c>
      <c r="I40" s="33" t="s">
        <v>461</v>
      </c>
      <c r="J40" s="32"/>
      <c r="K40" s="33"/>
      <c r="L40" s="57" t="str">
        <f>IFERROR(TRIM(INDEX(_xlfn.TEXTSPLIT(Table37[[#This Row],[Name]],"|"),1,2)),"")</f>
        <v/>
      </c>
    </row>
    <row r="41" spans="1:12" ht="14.4">
      <c r="A41" s="56" t="s">
        <v>732</v>
      </c>
      <c r="B41" s="56" t="str">
        <f>Table37[[#This Row],[Name]]</f>
        <v>Pressure -  Lube Oil Auxiliary Pump Discharge|Hi</v>
      </c>
      <c r="C41" s="33" t="e">
        <f>VLOOKUP(Table37[[#This Row],[Name2]],'Base ProcV'!$CG$1:$CQ$12,2,0)</f>
        <v>#N/A</v>
      </c>
      <c r="D41" s="33" t="s">
        <v>818</v>
      </c>
      <c r="E41" s="33" t="s">
        <v>816</v>
      </c>
      <c r="F41" s="33"/>
      <c r="G41" s="33"/>
      <c r="H41" s="33" t="s">
        <v>736</v>
      </c>
      <c r="I41" s="33" t="s">
        <v>461</v>
      </c>
      <c r="J41" s="32"/>
      <c r="K41" s="33"/>
      <c r="L41" s="57" t="str">
        <f>IFERROR(TRIM(INDEX(_xlfn.TEXTSPLIT(Table37[[#This Row],[Name]],"|"),1,2)),"")</f>
        <v>Hi</v>
      </c>
    </row>
    <row r="42" spans="1:12" ht="14.4">
      <c r="A42" s="56" t="s">
        <v>732</v>
      </c>
      <c r="B42" s="56" t="str">
        <f>Table37[[#This Row],[Name]]</f>
        <v>Pressure -  Lube Oil Auxiliary Pump Discharge|Lo</v>
      </c>
      <c r="C42" s="33" t="e">
        <f>VLOOKUP(Table37[[#This Row],[Name2]],'Base ProcV'!$CG$1:$CQ$12,2,0)</f>
        <v>#N/A</v>
      </c>
      <c r="D42" s="33" t="s">
        <v>820</v>
      </c>
      <c r="E42" s="33" t="s">
        <v>816</v>
      </c>
      <c r="F42" s="33"/>
      <c r="G42" s="33"/>
      <c r="H42" s="33" t="s">
        <v>736</v>
      </c>
      <c r="I42" s="33" t="s">
        <v>461</v>
      </c>
      <c r="J42" s="32"/>
      <c r="K42" s="33"/>
      <c r="L42" s="57" t="str">
        <f>IFERROR(TRIM(INDEX(_xlfn.TEXTSPLIT(Table37[[#This Row],[Name]],"|"),1,2)),"")</f>
        <v>Lo</v>
      </c>
    </row>
    <row r="43" spans="1:12" ht="14.4">
      <c r="A43" s="56" t="s">
        <v>732</v>
      </c>
      <c r="B43" s="56" t="str">
        <f>Table37[[#This Row],[Name]]</f>
        <v>Pressure -  Lube Oil Auxiliary Pump Discharge|LoLo</v>
      </c>
      <c r="C43" s="33" t="e">
        <f>VLOOKUP(Table37[[#This Row],[Name2]],'Base ProcV'!$CG$1:$CQ$12,2,0)</f>
        <v>#N/A</v>
      </c>
      <c r="D43" s="33" t="s">
        <v>822</v>
      </c>
      <c r="E43" s="33" t="s">
        <v>816</v>
      </c>
      <c r="F43" s="33"/>
      <c r="G43" s="33"/>
      <c r="H43" s="33" t="s">
        <v>736</v>
      </c>
      <c r="I43" s="33" t="s">
        <v>461</v>
      </c>
      <c r="J43" s="32"/>
      <c r="K43" s="33"/>
      <c r="L43" s="57" t="str">
        <f>IFERROR(TRIM(INDEX(_xlfn.TEXTSPLIT(Table37[[#This Row],[Name]],"|"),1,2)),"")</f>
        <v>LoLo</v>
      </c>
    </row>
    <row r="44" spans="1:12" ht="14.4">
      <c r="A44" s="56" t="s">
        <v>732</v>
      </c>
      <c r="B44" s="56" t="str">
        <f>Table37[[#This Row],[Name]]</f>
        <v>Pressure -  Lube Oil Auxiliary Pump Discharge|Pre-alarm Hi</v>
      </c>
      <c r="C44" s="33" t="e">
        <f>VLOOKUP(Table37[[#This Row],[Name2]],'Base ProcV'!$CG$1:$CQ$12,2,0)</f>
        <v>#N/A</v>
      </c>
      <c r="D44" s="33" t="s">
        <v>824</v>
      </c>
      <c r="E44" s="33" t="s">
        <v>816</v>
      </c>
      <c r="F44" s="33"/>
      <c r="G44" s="33"/>
      <c r="H44" s="33" t="s">
        <v>736</v>
      </c>
      <c r="I44" s="33" t="s">
        <v>461</v>
      </c>
      <c r="J44" s="32"/>
      <c r="K44" s="33"/>
      <c r="L44" s="57" t="str">
        <f>IFERROR(TRIM(INDEX(_xlfn.TEXTSPLIT(Table37[[#This Row],[Name]],"|"),1,2)),"")</f>
        <v>Pre-alarm Hi</v>
      </c>
    </row>
    <row r="45" spans="1:12" ht="14.4">
      <c r="A45" s="56" t="s">
        <v>732</v>
      </c>
      <c r="B45" s="56" t="str">
        <f>Table37[[#This Row],[Name]]</f>
        <v>Pressure -  Lube Oil Auxiliary Pump Discharge|Pre-alarm Lo</v>
      </c>
      <c r="C45" s="33" t="e">
        <f>VLOOKUP(Table37[[#This Row],[Name2]],'Base ProcV'!$CG$1:$CQ$12,2,0)</f>
        <v>#N/A</v>
      </c>
      <c r="D45" s="33" t="s">
        <v>826</v>
      </c>
      <c r="E45" s="33" t="s">
        <v>816</v>
      </c>
      <c r="F45" s="33"/>
      <c r="G45" s="33"/>
      <c r="H45" s="33" t="s">
        <v>736</v>
      </c>
      <c r="I45" s="33" t="s">
        <v>461</v>
      </c>
      <c r="J45" s="32"/>
      <c r="K45" s="33"/>
      <c r="L45" s="57" t="str">
        <f>IFERROR(TRIM(INDEX(_xlfn.TEXTSPLIT(Table37[[#This Row],[Name]],"|"),1,2)),"")</f>
        <v>Pre-alarm Lo</v>
      </c>
    </row>
    <row r="46" spans="1:12" ht="14.4">
      <c r="A46" s="56" t="s">
        <v>732</v>
      </c>
      <c r="B46" s="56" t="str">
        <f>Table37[[#This Row],[Name]]</f>
        <v>Pressure -  Lube Oil Main Pump Discharge</v>
      </c>
      <c r="C46" s="33"/>
      <c r="D46" s="33" t="s">
        <v>828</v>
      </c>
      <c r="E46" s="33" t="s">
        <v>828</v>
      </c>
      <c r="F46" s="33" t="s">
        <v>3454</v>
      </c>
      <c r="G46" s="33"/>
      <c r="H46" s="33" t="s">
        <v>461</v>
      </c>
      <c r="I46" s="33" t="s">
        <v>461</v>
      </c>
      <c r="J46" s="32"/>
      <c r="K46" s="33"/>
      <c r="L46" s="57" t="str">
        <f>IFERROR(TRIM(INDEX(_xlfn.TEXTSPLIT(Table37[[#This Row],[Name]],"|"),1,2)),"")</f>
        <v/>
      </c>
    </row>
    <row r="47" spans="1:12" ht="14.4">
      <c r="A47" s="56" t="s">
        <v>732</v>
      </c>
      <c r="B47" s="56" t="str">
        <f>Table37[[#This Row],[Name]]</f>
        <v>Pressure -  Lube Oil Main Pump Discharge|Hi</v>
      </c>
      <c r="C47" s="33" t="e">
        <f>VLOOKUP(Table37[[#This Row],[Name2]],'Base ProcV'!$CG$1:$CQ$12,2,0)</f>
        <v>#N/A</v>
      </c>
      <c r="D47" s="33" t="s">
        <v>830</v>
      </c>
      <c r="E47" s="33" t="s">
        <v>828</v>
      </c>
      <c r="F47" s="33"/>
      <c r="G47" s="33"/>
      <c r="H47" s="33" t="s">
        <v>736</v>
      </c>
      <c r="I47" s="33" t="s">
        <v>461</v>
      </c>
      <c r="J47" s="32"/>
      <c r="K47" s="33"/>
      <c r="L47" s="57" t="str">
        <f>IFERROR(TRIM(INDEX(_xlfn.TEXTSPLIT(Table37[[#This Row],[Name]],"|"),1,2)),"")</f>
        <v>Hi</v>
      </c>
    </row>
    <row r="48" spans="1:12" ht="14.4">
      <c r="A48" s="56" t="s">
        <v>732</v>
      </c>
      <c r="B48" s="56" t="str">
        <f>Table37[[#This Row],[Name]]</f>
        <v>Pressure -  Lube Oil Main Pump Discharge|Lo</v>
      </c>
      <c r="C48" s="33" t="e">
        <f>VLOOKUP(Table37[[#This Row],[Name2]],'Base ProcV'!$CG$1:$CQ$12,2,0)</f>
        <v>#N/A</v>
      </c>
      <c r="D48" s="33" t="s">
        <v>832</v>
      </c>
      <c r="E48" s="33" t="s">
        <v>828</v>
      </c>
      <c r="F48" s="33"/>
      <c r="G48" s="33"/>
      <c r="H48" s="33" t="s">
        <v>736</v>
      </c>
      <c r="I48" s="33" t="s">
        <v>461</v>
      </c>
      <c r="J48" s="32"/>
      <c r="K48" s="33"/>
      <c r="L48" s="57" t="str">
        <f>IFERROR(TRIM(INDEX(_xlfn.TEXTSPLIT(Table37[[#This Row],[Name]],"|"),1,2)),"")</f>
        <v>Lo</v>
      </c>
    </row>
    <row r="49" spans="1:12" ht="14.4">
      <c r="A49" s="56" t="s">
        <v>732</v>
      </c>
      <c r="B49" s="56" t="str">
        <f>Table37[[#This Row],[Name]]</f>
        <v>Pressure -  Lube Oil Main Pump Discharge|LoLo</v>
      </c>
      <c r="C49" s="33" t="e">
        <f>VLOOKUP(Table37[[#This Row],[Name2]],'Base ProcV'!$CG$1:$CQ$12,2,0)</f>
        <v>#N/A</v>
      </c>
      <c r="D49" s="33" t="s">
        <v>834</v>
      </c>
      <c r="E49" s="33" t="s">
        <v>828</v>
      </c>
      <c r="F49" s="33"/>
      <c r="G49" s="33"/>
      <c r="H49" s="33" t="s">
        <v>736</v>
      </c>
      <c r="I49" s="33" t="s">
        <v>461</v>
      </c>
      <c r="J49" s="32"/>
      <c r="K49" s="33"/>
      <c r="L49" s="57" t="str">
        <f>IFERROR(TRIM(INDEX(_xlfn.TEXTSPLIT(Table37[[#This Row],[Name]],"|"),1,2)),"")</f>
        <v>LoLo</v>
      </c>
    </row>
    <row r="50" spans="1:12" ht="14.4">
      <c r="A50" s="56" t="s">
        <v>732</v>
      </c>
      <c r="B50" s="56" t="str">
        <f>Table37[[#This Row],[Name]]</f>
        <v>Pressure -  Lube Oil Main Pump Discharge|Pre-alarm Hi</v>
      </c>
      <c r="C50" s="33" t="e">
        <f>VLOOKUP(Table37[[#This Row],[Name2]],'Base ProcV'!$CG$1:$CQ$12,2,0)</f>
        <v>#N/A</v>
      </c>
      <c r="D50" s="33" t="s">
        <v>836</v>
      </c>
      <c r="E50" s="33" t="s">
        <v>828</v>
      </c>
      <c r="F50" s="33"/>
      <c r="G50" s="33"/>
      <c r="H50" s="33" t="s">
        <v>736</v>
      </c>
      <c r="I50" s="33" t="s">
        <v>461</v>
      </c>
      <c r="J50" s="32"/>
      <c r="K50" s="33"/>
      <c r="L50" s="57" t="str">
        <f>IFERROR(TRIM(INDEX(_xlfn.TEXTSPLIT(Table37[[#This Row],[Name]],"|"),1,2)),"")</f>
        <v>Pre-alarm Hi</v>
      </c>
    </row>
    <row r="51" spans="1:12" ht="14.4">
      <c r="A51" s="56" t="s">
        <v>732</v>
      </c>
      <c r="B51" s="56" t="str">
        <f>Table37[[#This Row],[Name]]</f>
        <v>Pressure -  Lube Oil Main Pump Discharge|Pre-alarm Lo</v>
      </c>
      <c r="C51" s="33" t="e">
        <f>VLOOKUP(Table37[[#This Row],[Name2]],'Base ProcV'!$CG$1:$CQ$12,2,0)</f>
        <v>#N/A</v>
      </c>
      <c r="D51" s="33" t="s">
        <v>838</v>
      </c>
      <c r="E51" s="33" t="s">
        <v>828</v>
      </c>
      <c r="F51" s="33"/>
      <c r="G51" s="33"/>
      <c r="H51" s="33" t="s">
        <v>736</v>
      </c>
      <c r="I51" s="33" t="s">
        <v>461</v>
      </c>
      <c r="J51" s="32"/>
      <c r="K51" s="33"/>
      <c r="L51" s="57" t="str">
        <f>IFERROR(TRIM(INDEX(_xlfn.TEXTSPLIT(Table37[[#This Row],[Name]],"|"),1,2)),"")</f>
        <v>Pre-alarm Lo</v>
      </c>
    </row>
    <row r="52" spans="1:12" s="120" customFormat="1" ht="14.4">
      <c r="A52" s="116" t="s">
        <v>732</v>
      </c>
      <c r="B52" s="116" t="str">
        <f>Table37[[#This Row],[Name]]</f>
        <v>Pressure -  Lube Oil Emergency Pump Discharge</v>
      </c>
      <c r="C52" s="33"/>
      <c r="D52" s="117" t="s">
        <v>3455</v>
      </c>
      <c r="E52" s="117" t="s">
        <v>3455</v>
      </c>
      <c r="F52" s="117" t="s">
        <v>3456</v>
      </c>
      <c r="G52" s="117"/>
      <c r="H52" s="117" t="s">
        <v>461</v>
      </c>
      <c r="I52" s="117" t="s">
        <v>461</v>
      </c>
      <c r="J52" s="119"/>
      <c r="K52" s="117"/>
      <c r="L52" s="118" t="str">
        <f>IFERROR(TRIM(INDEX(_xlfn.TEXTSPLIT(Table37[[#This Row],[Name]],"|"),1,2)),"")</f>
        <v/>
      </c>
    </row>
    <row r="53" spans="1:12" ht="14.4">
      <c r="A53" s="56" t="s">
        <v>732</v>
      </c>
      <c r="B53" s="56" t="str">
        <f>Table37[[#This Row],[Name]]</f>
        <v>Pressure -  Rundown Tank</v>
      </c>
      <c r="C53" s="33"/>
      <c r="D53" s="33" t="s">
        <v>841</v>
      </c>
      <c r="E53" s="33" t="s">
        <v>841</v>
      </c>
      <c r="F53" s="33"/>
      <c r="G53" s="33"/>
      <c r="H53" s="33" t="s">
        <v>461</v>
      </c>
      <c r="I53" s="33" t="s">
        <v>461</v>
      </c>
      <c r="J53" s="32"/>
      <c r="K53" s="33"/>
      <c r="L53" s="57" t="str">
        <f>IFERROR(TRIM(INDEX(_xlfn.TEXTSPLIT(Table37[[#This Row],[Name]],"|"),1,2)),"")</f>
        <v/>
      </c>
    </row>
    <row r="54" spans="1:12" ht="14.4">
      <c r="A54" s="56" t="s">
        <v>732</v>
      </c>
      <c r="B54" s="56" t="str">
        <f>Table37[[#This Row],[Name]]</f>
        <v>Pressure -  Rundown Tank|Hi</v>
      </c>
      <c r="C54" s="33" t="e">
        <f>VLOOKUP(Table37[[#This Row],[Name2]],'Base ProcV'!$CG$1:$CQ$12,2,0)</f>
        <v>#N/A</v>
      </c>
      <c r="D54" s="33" t="s">
        <v>842</v>
      </c>
      <c r="E54" s="33" t="s">
        <v>841</v>
      </c>
      <c r="F54" s="33"/>
      <c r="G54" s="33"/>
      <c r="H54" s="33" t="s">
        <v>736</v>
      </c>
      <c r="I54" s="33" t="s">
        <v>461</v>
      </c>
      <c r="J54" s="32"/>
      <c r="K54" s="33"/>
      <c r="L54" s="57" t="str">
        <f>IFERROR(TRIM(INDEX(_xlfn.TEXTSPLIT(Table37[[#This Row],[Name]],"|"),1,2)),"")</f>
        <v>Hi</v>
      </c>
    </row>
    <row r="55" spans="1:12" ht="14.4">
      <c r="A55" s="56" t="s">
        <v>732</v>
      </c>
      <c r="B55" s="56" t="str">
        <f>Table37[[#This Row],[Name]]</f>
        <v>Pressure - Discharge</v>
      </c>
      <c r="C55" s="33" t="e">
        <f>VLOOKUP(Table37[[#This Row],[Name2]],'Base ProcV'!$CG$1:$CQ$12,2,0)</f>
        <v>#N/A</v>
      </c>
      <c r="D55" s="33" t="s">
        <v>844</v>
      </c>
      <c r="E55" s="156" t="s">
        <v>844</v>
      </c>
      <c r="F55" s="76" t="s">
        <v>3457</v>
      </c>
      <c r="G55" s="33"/>
      <c r="H55" s="33" t="s">
        <v>530</v>
      </c>
      <c r="I55" s="33" t="s">
        <v>530</v>
      </c>
      <c r="J55" s="32"/>
      <c r="K55" s="33"/>
      <c r="L55" s="57" t="str">
        <f>IFERROR(TRIM(INDEX(_xlfn.TEXTSPLIT(Table37[[#This Row],[Name]],"|"),1,2)),"")</f>
        <v/>
      </c>
    </row>
    <row r="56" spans="1:12" ht="14.4">
      <c r="A56" s="56" t="s">
        <v>732</v>
      </c>
      <c r="B56" s="56" t="str">
        <f>Table37[[#This Row],[Name]]</f>
        <v>Pressure - Discharge|Hi</v>
      </c>
      <c r="C56" s="33" t="e">
        <f>VLOOKUP(Table37[[#This Row],[Name2]],'Base ProcV'!$CG$1:$CQ$12,2,0)</f>
        <v>#N/A</v>
      </c>
      <c r="D56" s="33" t="s">
        <v>846</v>
      </c>
      <c r="E56" s="33" t="s">
        <v>844</v>
      </c>
      <c r="F56" s="33"/>
      <c r="G56" s="33"/>
      <c r="H56" s="33" t="s">
        <v>736</v>
      </c>
      <c r="I56" s="33" t="s">
        <v>530</v>
      </c>
      <c r="J56" s="32"/>
      <c r="K56" s="33"/>
      <c r="L56" s="57" t="str">
        <f>IFERROR(TRIM(INDEX(_xlfn.TEXTSPLIT(Table37[[#This Row],[Name]],"|"),1,2)),"")</f>
        <v>Hi</v>
      </c>
    </row>
    <row r="57" spans="1:12" ht="14.4">
      <c r="A57" s="56" t="s">
        <v>732</v>
      </c>
      <c r="B57" s="56" t="str">
        <f>Table37[[#This Row],[Name]]</f>
        <v>Pressure - Discharge|Lo</v>
      </c>
      <c r="C57" s="33" t="e">
        <f>VLOOKUP(Table37[[#This Row],[Name2]],'Base ProcV'!$CG$1:$CQ$12,2,0)</f>
        <v>#N/A</v>
      </c>
      <c r="D57" s="33" t="s">
        <v>848</v>
      </c>
      <c r="E57" s="33" t="s">
        <v>844</v>
      </c>
      <c r="F57" s="33"/>
      <c r="G57" s="33"/>
      <c r="H57" s="33" t="s">
        <v>736</v>
      </c>
      <c r="I57" s="33" t="s">
        <v>530</v>
      </c>
      <c r="J57" s="32"/>
      <c r="K57" s="33"/>
      <c r="L57" s="57" t="str">
        <f>IFERROR(TRIM(INDEX(_xlfn.TEXTSPLIT(Table37[[#This Row],[Name]],"|"),1,2)),"")</f>
        <v>Lo</v>
      </c>
    </row>
    <row r="58" spans="1:12" ht="14.4">
      <c r="A58" s="56" t="s">
        <v>732</v>
      </c>
      <c r="B58" s="56" t="str">
        <f>Table37[[#This Row],[Name]]</f>
        <v>Pressure - Discharge|Pre-alarm Lo</v>
      </c>
      <c r="C58" s="33" t="e">
        <f>VLOOKUP(Table37[[#This Row],[Name2]],'Base ProcV'!$CG$1:$CQ$12,2,0)</f>
        <v>#N/A</v>
      </c>
      <c r="D58" s="33" t="s">
        <v>850</v>
      </c>
      <c r="E58" s="33" t="s">
        <v>844</v>
      </c>
      <c r="F58" s="33"/>
      <c r="G58" s="33"/>
      <c r="H58" s="33" t="s">
        <v>736</v>
      </c>
      <c r="I58" s="33" t="s">
        <v>530</v>
      </c>
      <c r="J58" s="32"/>
      <c r="K58" s="33"/>
      <c r="L58" s="57" t="str">
        <f>IFERROR(TRIM(INDEX(_xlfn.TEXTSPLIT(Table37[[#This Row],[Name]],"|"),1,2)),"")</f>
        <v>Pre-alarm Lo</v>
      </c>
    </row>
    <row r="59" spans="1:12" ht="14.4">
      <c r="A59" s="56" t="s">
        <v>732</v>
      </c>
      <c r="B59" s="56" t="str">
        <f>Table37[[#This Row],[Name]]</f>
        <v>Pressure - Discharge|Pressure - Suction Upstream Stage</v>
      </c>
      <c r="C59" s="33" t="e">
        <f>VLOOKUP(Table37[[#This Row],[Name2]],'Base ProcV'!$CG$1:$CQ$12,2,0)</f>
        <v>#N/A</v>
      </c>
      <c r="D59" s="33" t="s">
        <v>852</v>
      </c>
      <c r="E59" s="33" t="s">
        <v>844</v>
      </c>
      <c r="F59" s="33"/>
      <c r="G59" s="33"/>
      <c r="H59" s="33" t="s">
        <v>736</v>
      </c>
      <c r="I59" s="33" t="s">
        <v>530</v>
      </c>
      <c r="J59" s="32"/>
      <c r="K59" s="33"/>
      <c r="L59" s="57" t="str">
        <f>IFERROR(TRIM(INDEX(_xlfn.TEXTSPLIT(Table37[[#This Row],[Name]],"|"),1,2)),"")</f>
        <v>Pressure - Suction Upstream Stage</v>
      </c>
    </row>
    <row r="60" spans="1:12" ht="14.4">
      <c r="A60" s="56" t="s">
        <v>732</v>
      </c>
      <c r="B60" s="56" t="str">
        <f>Table37[[#This Row],[Name]]</f>
        <v>Pressure - Downstream Lube Oil Filter</v>
      </c>
      <c r="C60" s="33"/>
      <c r="D60" s="33" t="s">
        <v>854</v>
      </c>
      <c r="E60" s="33" t="s">
        <v>854</v>
      </c>
      <c r="F60" s="33"/>
      <c r="G60" s="33"/>
      <c r="H60" s="33" t="s">
        <v>461</v>
      </c>
      <c r="I60" s="33" t="s">
        <v>461</v>
      </c>
      <c r="J60" s="32"/>
      <c r="K60" s="33"/>
      <c r="L60" s="57" t="str">
        <f>IFERROR(TRIM(INDEX(_xlfn.TEXTSPLIT(Table37[[#This Row],[Name]],"|"),1,2)),"")</f>
        <v/>
      </c>
    </row>
    <row r="61" spans="1:12" ht="14.4">
      <c r="A61" s="56" t="s">
        <v>732</v>
      </c>
      <c r="B61" s="56" t="str">
        <f>Table37[[#This Row],[Name]]</f>
        <v>Pressure - Downstream Lube Oil Filter|Hi</v>
      </c>
      <c r="C61" s="33" t="e">
        <f>VLOOKUP(Table37[[#This Row],[Name2]],'Base ProcV'!$CG$1:$CQ$12,2,0)</f>
        <v>#N/A</v>
      </c>
      <c r="D61" s="33" t="s">
        <v>856</v>
      </c>
      <c r="E61" s="33" t="s">
        <v>854</v>
      </c>
      <c r="F61" s="33"/>
      <c r="G61" s="33"/>
      <c r="H61" s="33" t="s">
        <v>736</v>
      </c>
      <c r="I61" s="33" t="s">
        <v>461</v>
      </c>
      <c r="J61" s="32"/>
      <c r="K61" s="33"/>
      <c r="L61" s="57" t="str">
        <f>IFERROR(TRIM(INDEX(_xlfn.TEXTSPLIT(Table37[[#This Row],[Name]],"|"),1,2)),"")</f>
        <v>Hi</v>
      </c>
    </row>
    <row r="62" spans="1:12" ht="14.4">
      <c r="A62" s="56" t="s">
        <v>732</v>
      </c>
      <c r="B62" s="56" t="str">
        <f>Table37[[#This Row],[Name]]</f>
        <v>Pressure - Downstream Lube Oil Filter|Lo</v>
      </c>
      <c r="C62" s="33" t="e">
        <f>VLOOKUP(Table37[[#This Row],[Name2]],'Base ProcV'!$CG$1:$CQ$12,2,0)</f>
        <v>#N/A</v>
      </c>
      <c r="D62" s="33" t="s">
        <v>858</v>
      </c>
      <c r="E62" s="33" t="s">
        <v>854</v>
      </c>
      <c r="F62" s="33"/>
      <c r="G62" s="33"/>
      <c r="H62" s="33" t="s">
        <v>736</v>
      </c>
      <c r="I62" s="33" t="s">
        <v>461</v>
      </c>
      <c r="J62" s="32"/>
      <c r="K62" s="33"/>
      <c r="L62" s="57" t="str">
        <f>IFERROR(TRIM(INDEX(_xlfn.TEXTSPLIT(Table37[[#This Row],[Name]],"|"),1,2)),"")</f>
        <v>Lo</v>
      </c>
    </row>
    <row r="63" spans="1:12" ht="14.4">
      <c r="A63" s="56" t="s">
        <v>732</v>
      </c>
      <c r="B63" s="56" t="str">
        <f>Table37[[#This Row],[Name]]</f>
        <v>Pressure - Downstream Lube Oil Filter|Pre-alarm Hi</v>
      </c>
      <c r="C63" s="33" t="e">
        <f>VLOOKUP(Table37[[#This Row],[Name2]],'Base ProcV'!$CG$1:$CQ$12,2,0)</f>
        <v>#N/A</v>
      </c>
      <c r="D63" s="33" t="s">
        <v>860</v>
      </c>
      <c r="E63" s="33" t="s">
        <v>854</v>
      </c>
      <c r="F63" s="33"/>
      <c r="G63" s="33"/>
      <c r="H63" s="33" t="s">
        <v>736</v>
      </c>
      <c r="I63" s="33" t="s">
        <v>461</v>
      </c>
      <c r="J63" s="32"/>
      <c r="K63" s="33"/>
      <c r="L63" s="57" t="str">
        <f>IFERROR(TRIM(INDEX(_xlfn.TEXTSPLIT(Table37[[#This Row],[Name]],"|"),1,2)),"")</f>
        <v>Pre-alarm Hi</v>
      </c>
    </row>
    <row r="64" spans="1:12" ht="14.4">
      <c r="A64" s="56" t="s">
        <v>732</v>
      </c>
      <c r="B64" s="56" t="str">
        <f>Table37[[#This Row],[Name]]</f>
        <v>Pressure - Downstream Lube Oil Filter|Pre-alarm Lo</v>
      </c>
      <c r="C64" s="33" t="e">
        <f>VLOOKUP(Table37[[#This Row],[Name2]],'Base ProcV'!$CG$1:$CQ$12,2,0)</f>
        <v>#N/A</v>
      </c>
      <c r="D64" s="33" t="s">
        <v>862</v>
      </c>
      <c r="E64" s="33" t="s">
        <v>854</v>
      </c>
      <c r="F64" s="33"/>
      <c r="G64" s="33"/>
      <c r="H64" s="33" t="s">
        <v>736</v>
      </c>
      <c r="I64" s="33" t="s">
        <v>461</v>
      </c>
      <c r="J64" s="32"/>
      <c r="K64" s="33"/>
      <c r="L64" s="57" t="str">
        <f>IFERROR(TRIM(INDEX(_xlfn.TEXTSPLIT(Table37[[#This Row],[Name]],"|"),1,2)),"")</f>
        <v>Pre-alarm Lo</v>
      </c>
    </row>
    <row r="65" spans="1:12" ht="14.4">
      <c r="A65" s="56" t="s">
        <v>732</v>
      </c>
      <c r="B65" s="56" t="str">
        <f>Table37[[#This Row],[Name]]</f>
        <v>Pressure - Lube Oil Bearings Header</v>
      </c>
      <c r="C65" s="33"/>
      <c r="D65" s="33" t="s">
        <v>864</v>
      </c>
      <c r="E65" s="33" t="s">
        <v>864</v>
      </c>
      <c r="F65" s="33" t="s">
        <v>3458</v>
      </c>
      <c r="G65" s="33"/>
      <c r="H65" s="33" t="s">
        <v>461</v>
      </c>
      <c r="I65" s="33" t="s">
        <v>461</v>
      </c>
      <c r="J65" s="32"/>
      <c r="K65" s="33"/>
      <c r="L65" s="57" t="str">
        <f>IFERROR(TRIM(INDEX(_xlfn.TEXTSPLIT(Table37[[#This Row],[Name]],"|"),1,2)),"")</f>
        <v/>
      </c>
    </row>
    <row r="66" spans="1:12" ht="14.4">
      <c r="A66" s="56" t="s">
        <v>732</v>
      </c>
      <c r="B66" s="56" t="str">
        <f>Table37[[#This Row],[Name]]</f>
        <v>Pressure - Lube Oil Bearings Header|Hi</v>
      </c>
      <c r="C66" s="33" t="e">
        <f>VLOOKUP(Table37[[#This Row],[Name2]],'Base ProcV'!$CG$1:$CQ$12,2,0)</f>
        <v>#N/A</v>
      </c>
      <c r="D66" s="33" t="s">
        <v>868</v>
      </c>
      <c r="E66" s="33" t="s">
        <v>864</v>
      </c>
      <c r="F66" s="33"/>
      <c r="G66" s="33"/>
      <c r="H66" s="33" t="s">
        <v>736</v>
      </c>
      <c r="I66" s="33" t="s">
        <v>461</v>
      </c>
      <c r="J66" s="32"/>
      <c r="K66" s="33"/>
      <c r="L66" s="57" t="str">
        <f>IFERROR(TRIM(INDEX(_xlfn.TEXTSPLIT(Table37[[#This Row],[Name]],"|"),1,2)),"")</f>
        <v>Hi</v>
      </c>
    </row>
    <row r="67" spans="1:12" ht="14.4">
      <c r="A67" s="56" t="s">
        <v>732</v>
      </c>
      <c r="B67" s="56" t="str">
        <f>Table37[[#This Row],[Name]]</f>
        <v>Pressure - Lube Oil Bearings Header|Lo</v>
      </c>
      <c r="C67" s="33" t="e">
        <f>VLOOKUP(Table37[[#This Row],[Name2]],'Base ProcV'!$CG$1:$CQ$12,2,0)</f>
        <v>#N/A</v>
      </c>
      <c r="D67" s="33" t="s">
        <v>870</v>
      </c>
      <c r="E67" s="33" t="s">
        <v>864</v>
      </c>
      <c r="F67" s="33"/>
      <c r="G67" s="33"/>
      <c r="H67" s="33" t="s">
        <v>736</v>
      </c>
      <c r="I67" s="33" t="s">
        <v>461</v>
      </c>
      <c r="J67" s="32"/>
      <c r="K67" s="33"/>
      <c r="L67" s="57" t="str">
        <f>IFERROR(TRIM(INDEX(_xlfn.TEXTSPLIT(Table37[[#This Row],[Name]],"|"),1,2)),"")</f>
        <v>Lo</v>
      </c>
    </row>
    <row r="68" spans="1:12" ht="14.4">
      <c r="A68" s="56" t="s">
        <v>732</v>
      </c>
      <c r="B68" s="56" t="str">
        <f>Table37[[#This Row],[Name]]</f>
        <v>Pressure - Lube Oil Bearings Header|LoLo</v>
      </c>
      <c r="C68" s="33" t="e">
        <f>VLOOKUP(Table37[[#This Row],[Name2]],'Base ProcV'!$CG$1:$CQ$12,2,0)</f>
        <v>#N/A</v>
      </c>
      <c r="D68" s="33" t="s">
        <v>872</v>
      </c>
      <c r="E68" s="33" t="s">
        <v>864</v>
      </c>
      <c r="F68" s="33"/>
      <c r="G68" s="33"/>
      <c r="H68" s="33" t="s">
        <v>736</v>
      </c>
      <c r="I68" s="33" t="s">
        <v>461</v>
      </c>
      <c r="J68" s="32"/>
      <c r="K68" s="33"/>
      <c r="L68" s="57" t="str">
        <f>IFERROR(TRIM(INDEX(_xlfn.TEXTSPLIT(Table37[[#This Row],[Name]],"|"),1,2)),"")</f>
        <v>LoLo</v>
      </c>
    </row>
    <row r="69" spans="1:12" ht="14.4">
      <c r="A69" s="56" t="s">
        <v>732</v>
      </c>
      <c r="B69" s="56" t="str">
        <f>Table37[[#This Row],[Name]]</f>
        <v>Pressure - Lube Oil Bearings Header|Pre-alarm Hi</v>
      </c>
      <c r="C69" s="33" t="e">
        <f>VLOOKUP(Table37[[#This Row],[Name2]],'Base ProcV'!$CG$1:$CQ$12,2,0)</f>
        <v>#N/A</v>
      </c>
      <c r="D69" s="33" t="s">
        <v>874</v>
      </c>
      <c r="E69" s="33" t="s">
        <v>864</v>
      </c>
      <c r="F69" s="33"/>
      <c r="G69" s="33"/>
      <c r="H69" s="33" t="s">
        <v>736</v>
      </c>
      <c r="I69" s="33" t="s">
        <v>461</v>
      </c>
      <c r="J69" s="32"/>
      <c r="K69" s="33"/>
      <c r="L69" s="57" t="str">
        <f>IFERROR(TRIM(INDEX(_xlfn.TEXTSPLIT(Table37[[#This Row],[Name]],"|"),1,2)),"")</f>
        <v>Pre-alarm Hi</v>
      </c>
    </row>
    <row r="70" spans="1:12" ht="14.4">
      <c r="A70" s="56" t="s">
        <v>732</v>
      </c>
      <c r="B70" s="56" t="str">
        <f>Table37[[#This Row],[Name]]</f>
        <v>Pressure - Lube Oil Bearings Header|Pre-alarm Lo</v>
      </c>
      <c r="C70" s="33" t="e">
        <f>VLOOKUP(Table37[[#This Row],[Name2]],'Base ProcV'!$CG$1:$CQ$12,2,0)</f>
        <v>#N/A</v>
      </c>
      <c r="D70" s="33" t="s">
        <v>876</v>
      </c>
      <c r="E70" s="33" t="s">
        <v>864</v>
      </c>
      <c r="F70" s="33"/>
      <c r="G70" s="33"/>
      <c r="H70" s="33" t="s">
        <v>736</v>
      </c>
      <c r="I70" s="33" t="s">
        <v>461</v>
      </c>
      <c r="J70" s="32"/>
      <c r="K70" s="33"/>
      <c r="L70" s="57" t="str">
        <f>IFERROR(TRIM(INDEX(_xlfn.TEXTSPLIT(Table37[[#This Row],[Name]],"|"),1,2)),"")</f>
        <v>Pre-alarm Lo</v>
      </c>
    </row>
    <row r="71" spans="1:12" ht="14.4">
      <c r="A71" s="56" t="s">
        <v>732</v>
      </c>
      <c r="B71" s="56" t="str">
        <f>Table37[[#This Row],[Name]]</f>
        <v>Pressure - Lube Oil Bearings Header (2)</v>
      </c>
      <c r="C71" s="33"/>
      <c r="D71" s="33" t="s">
        <v>878</v>
      </c>
      <c r="E71" s="33" t="s">
        <v>878</v>
      </c>
      <c r="F71" s="33"/>
      <c r="G71" s="33"/>
      <c r="H71" s="33" t="s">
        <v>461</v>
      </c>
      <c r="I71" s="33" t="s">
        <v>461</v>
      </c>
      <c r="J71" s="32"/>
      <c r="K71" s="33"/>
      <c r="L71" s="57" t="str">
        <f>IFERROR(TRIM(INDEX(_xlfn.TEXTSPLIT(Table37[[#This Row],[Name]],"|"),1,2)),"")</f>
        <v/>
      </c>
    </row>
    <row r="72" spans="1:12" ht="14.4">
      <c r="A72" s="56" t="s">
        <v>732</v>
      </c>
      <c r="B72" s="56" t="str">
        <f>Table37[[#This Row],[Name]]</f>
        <v>Pressure - Lube Oil Bearings Header (2)|Hi</v>
      </c>
      <c r="C72" s="33" t="e">
        <f>VLOOKUP(Table37[[#This Row],[Name2]],'Base ProcV'!$CG$1:$CQ$12,2,0)</f>
        <v>#N/A</v>
      </c>
      <c r="D72" s="33" t="s">
        <v>881</v>
      </c>
      <c r="E72" s="33" t="s">
        <v>878</v>
      </c>
      <c r="F72" s="33"/>
      <c r="G72" s="33"/>
      <c r="H72" s="33" t="s">
        <v>736</v>
      </c>
      <c r="I72" s="33" t="s">
        <v>461</v>
      </c>
      <c r="J72" s="32"/>
      <c r="K72" s="33"/>
      <c r="L72" s="57" t="str">
        <f>IFERROR(TRIM(INDEX(_xlfn.TEXTSPLIT(Table37[[#This Row],[Name]],"|"),1,2)),"")</f>
        <v>Hi</v>
      </c>
    </row>
    <row r="73" spans="1:12" ht="14.4">
      <c r="A73" s="56" t="s">
        <v>732</v>
      </c>
      <c r="B73" s="56" t="str">
        <f>Table37[[#This Row],[Name]]</f>
        <v>Pressure - Lube Oil Bearings Header (2)|Lo</v>
      </c>
      <c r="C73" s="33" t="e">
        <f>VLOOKUP(Table37[[#This Row],[Name2]],'Base ProcV'!$CG$1:$CQ$12,2,0)</f>
        <v>#N/A</v>
      </c>
      <c r="D73" s="33" t="s">
        <v>883</v>
      </c>
      <c r="E73" s="33" t="s">
        <v>878</v>
      </c>
      <c r="F73" s="33"/>
      <c r="G73" s="33"/>
      <c r="H73" s="33" t="s">
        <v>736</v>
      </c>
      <c r="I73" s="33" t="s">
        <v>461</v>
      </c>
      <c r="J73" s="32"/>
      <c r="K73" s="33"/>
      <c r="L73" s="57" t="str">
        <f>IFERROR(TRIM(INDEX(_xlfn.TEXTSPLIT(Table37[[#This Row],[Name]],"|"),1,2)),"")</f>
        <v>Lo</v>
      </c>
    </row>
    <row r="74" spans="1:12" ht="14.4">
      <c r="A74" s="56" t="s">
        <v>732</v>
      </c>
      <c r="B74" s="56" t="str">
        <f>Table37[[#This Row],[Name]]</f>
        <v>Pressure - Lube Oil Bearings Header (2)|LoLo</v>
      </c>
      <c r="C74" s="33" t="e">
        <f>VLOOKUP(Table37[[#This Row],[Name2]],'Base ProcV'!$CG$1:$CQ$12,2,0)</f>
        <v>#N/A</v>
      </c>
      <c r="D74" s="33" t="s">
        <v>885</v>
      </c>
      <c r="E74" s="33" t="s">
        <v>878</v>
      </c>
      <c r="F74" s="33"/>
      <c r="G74" s="33"/>
      <c r="H74" s="33" t="s">
        <v>736</v>
      </c>
      <c r="I74" s="33" t="s">
        <v>461</v>
      </c>
      <c r="J74" s="32"/>
      <c r="K74" s="33"/>
      <c r="L74" s="57" t="str">
        <f>IFERROR(TRIM(INDEX(_xlfn.TEXTSPLIT(Table37[[#This Row],[Name]],"|"),1,2)),"")</f>
        <v>LoLo</v>
      </c>
    </row>
    <row r="75" spans="1:12" ht="14.4">
      <c r="A75" s="56" t="s">
        <v>732</v>
      </c>
      <c r="B75" s="56" t="str">
        <f>Table37[[#This Row],[Name]]</f>
        <v>Pressure - Lube Oil Bearings Header (2)|Pre-alarm Hi</v>
      </c>
      <c r="C75" s="33" t="e">
        <f>VLOOKUP(Table37[[#This Row],[Name2]],'Base ProcV'!$CG$1:$CQ$12,2,0)</f>
        <v>#N/A</v>
      </c>
      <c r="D75" s="33" t="s">
        <v>887</v>
      </c>
      <c r="E75" s="33" t="s">
        <v>878</v>
      </c>
      <c r="F75" s="33"/>
      <c r="G75" s="33"/>
      <c r="H75" s="33" t="s">
        <v>736</v>
      </c>
      <c r="I75" s="33" t="s">
        <v>461</v>
      </c>
      <c r="J75" s="32"/>
      <c r="K75" s="33"/>
      <c r="L75" s="57" t="str">
        <f>IFERROR(TRIM(INDEX(_xlfn.TEXTSPLIT(Table37[[#This Row],[Name]],"|"),1,2)),"")</f>
        <v>Pre-alarm Hi</v>
      </c>
    </row>
    <row r="76" spans="1:12" ht="14.4">
      <c r="A76" s="56" t="s">
        <v>732</v>
      </c>
      <c r="B76" s="56" t="str">
        <f>Table37[[#This Row],[Name]]</f>
        <v>Pressure - Lube Oil Bearings Header (2)|Pre-alarm Lo</v>
      </c>
      <c r="C76" s="33" t="e">
        <f>VLOOKUP(Table37[[#This Row],[Name2]],'Base ProcV'!$CG$1:$CQ$12,2,0)</f>
        <v>#N/A</v>
      </c>
      <c r="D76" s="33" t="s">
        <v>889</v>
      </c>
      <c r="E76" s="33" t="s">
        <v>878</v>
      </c>
      <c r="F76" s="33"/>
      <c r="G76" s="33"/>
      <c r="H76" s="33" t="s">
        <v>736</v>
      </c>
      <c r="I76" s="33" t="s">
        <v>461</v>
      </c>
      <c r="J76" s="32"/>
      <c r="K76" s="33"/>
      <c r="L76" s="57" t="str">
        <f>IFERROR(TRIM(INDEX(_xlfn.TEXTSPLIT(Table37[[#This Row],[Name]],"|"),1,2)),"")</f>
        <v>Pre-alarm Lo</v>
      </c>
    </row>
    <row r="77" spans="1:12" ht="14.4">
      <c r="A77" s="56" t="s">
        <v>732</v>
      </c>
      <c r="B77" s="56" t="str">
        <f>Table37[[#This Row],[Name]]</f>
        <v>Pressure - Lube Oil Bearings Header (3)</v>
      </c>
      <c r="C77" s="33"/>
      <c r="D77" s="33" t="s">
        <v>891</v>
      </c>
      <c r="E77" s="33" t="s">
        <v>891</v>
      </c>
      <c r="F77" s="33"/>
      <c r="G77" s="33"/>
      <c r="H77" s="33" t="s">
        <v>461</v>
      </c>
      <c r="I77" s="33" t="s">
        <v>461</v>
      </c>
      <c r="J77" s="32"/>
      <c r="K77" s="33"/>
      <c r="L77" s="57" t="str">
        <f>IFERROR(TRIM(INDEX(_xlfn.TEXTSPLIT(Table37[[#This Row],[Name]],"|"),1,2)),"")</f>
        <v/>
      </c>
    </row>
    <row r="78" spans="1:12" ht="14.4">
      <c r="A78" s="56" t="s">
        <v>732</v>
      </c>
      <c r="B78" s="56" t="str">
        <f>Table37[[#This Row],[Name]]</f>
        <v>Pressure - Lube Oil Bearings Header (3)|Hi</v>
      </c>
      <c r="C78" s="33" t="e">
        <f>VLOOKUP(Table37[[#This Row],[Name2]],'Base ProcV'!$CG$1:$CQ$12,2,0)</f>
        <v>#N/A</v>
      </c>
      <c r="D78" s="33" t="s">
        <v>893</v>
      </c>
      <c r="E78" s="33" t="s">
        <v>891</v>
      </c>
      <c r="F78" s="33"/>
      <c r="G78" s="33"/>
      <c r="H78" s="33" t="s">
        <v>736</v>
      </c>
      <c r="I78" s="33" t="s">
        <v>461</v>
      </c>
      <c r="J78" s="32"/>
      <c r="K78" s="33"/>
      <c r="L78" s="57" t="str">
        <f>IFERROR(TRIM(INDEX(_xlfn.TEXTSPLIT(Table37[[#This Row],[Name]],"|"),1,2)),"")</f>
        <v>Hi</v>
      </c>
    </row>
    <row r="79" spans="1:12" ht="14.4">
      <c r="A79" s="56" t="s">
        <v>732</v>
      </c>
      <c r="B79" s="56" t="str">
        <f>Table37[[#This Row],[Name]]</f>
        <v>Pressure - Lube Oil Bearings Header (3)|Lo</v>
      </c>
      <c r="C79" s="33" t="e">
        <f>VLOOKUP(Table37[[#This Row],[Name2]],'Base ProcV'!$CG$1:$CQ$12,2,0)</f>
        <v>#N/A</v>
      </c>
      <c r="D79" s="33" t="s">
        <v>895</v>
      </c>
      <c r="E79" s="33" t="s">
        <v>891</v>
      </c>
      <c r="F79" s="33"/>
      <c r="G79" s="33"/>
      <c r="H79" s="33" t="s">
        <v>736</v>
      </c>
      <c r="I79" s="33" t="s">
        <v>461</v>
      </c>
      <c r="J79" s="32"/>
      <c r="K79" s="33"/>
      <c r="L79" s="57" t="str">
        <f>IFERROR(TRIM(INDEX(_xlfn.TEXTSPLIT(Table37[[#This Row],[Name]],"|"),1,2)),"")</f>
        <v>Lo</v>
      </c>
    </row>
    <row r="80" spans="1:12" ht="14.4">
      <c r="A80" s="56" t="s">
        <v>732</v>
      </c>
      <c r="B80" s="56" t="str">
        <f>Table37[[#This Row],[Name]]</f>
        <v>Pressure - Lube Oil Bearings Header (3)|LoLo</v>
      </c>
      <c r="C80" s="33" t="e">
        <f>VLOOKUP(Table37[[#This Row],[Name2]],'Base ProcV'!$CG$1:$CQ$12,2,0)</f>
        <v>#N/A</v>
      </c>
      <c r="D80" s="33" t="s">
        <v>897</v>
      </c>
      <c r="E80" s="33" t="s">
        <v>891</v>
      </c>
      <c r="F80" s="33"/>
      <c r="G80" s="33"/>
      <c r="H80" s="33" t="s">
        <v>736</v>
      </c>
      <c r="I80" s="33" t="s">
        <v>461</v>
      </c>
      <c r="J80" s="32"/>
      <c r="K80" s="33"/>
      <c r="L80" s="57" t="str">
        <f>IFERROR(TRIM(INDEX(_xlfn.TEXTSPLIT(Table37[[#This Row],[Name]],"|"),1,2)),"")</f>
        <v>LoLo</v>
      </c>
    </row>
    <row r="81" spans="1:12" ht="14.4">
      <c r="A81" s="56" t="s">
        <v>732</v>
      </c>
      <c r="B81" s="56" t="str">
        <f>Table37[[#This Row],[Name]]</f>
        <v>Pressure - Lube Oil Bearings Header (3)|Pre-alarm Hi</v>
      </c>
      <c r="C81" s="33" t="e">
        <f>VLOOKUP(Table37[[#This Row],[Name2]],'Base ProcV'!$CG$1:$CQ$12,2,0)</f>
        <v>#N/A</v>
      </c>
      <c r="D81" s="33" t="s">
        <v>899</v>
      </c>
      <c r="E81" s="33" t="s">
        <v>891</v>
      </c>
      <c r="F81" s="33"/>
      <c r="G81" s="33"/>
      <c r="H81" s="33" t="s">
        <v>736</v>
      </c>
      <c r="I81" s="33" t="s">
        <v>461</v>
      </c>
      <c r="J81" s="32"/>
      <c r="K81" s="33"/>
      <c r="L81" s="57" t="str">
        <f>IFERROR(TRIM(INDEX(_xlfn.TEXTSPLIT(Table37[[#This Row],[Name]],"|"),1,2)),"")</f>
        <v>Pre-alarm Hi</v>
      </c>
    </row>
    <row r="82" spans="1:12" ht="14.4">
      <c r="A82" s="56" t="s">
        <v>732</v>
      </c>
      <c r="B82" s="56" t="str">
        <f>Table37[[#This Row],[Name]]</f>
        <v>Pressure - Lube Oil Bearings Header (3)|Pre-alarm Lo</v>
      </c>
      <c r="C82" s="33" t="e">
        <f>VLOOKUP(Table37[[#This Row],[Name2]],'Base ProcV'!$CG$1:$CQ$12,2,0)</f>
        <v>#N/A</v>
      </c>
      <c r="D82" s="33" t="s">
        <v>901</v>
      </c>
      <c r="E82" s="33" t="s">
        <v>891</v>
      </c>
      <c r="F82" s="33"/>
      <c r="G82" s="33"/>
      <c r="H82" s="33" t="s">
        <v>736</v>
      </c>
      <c r="I82" s="33" t="s">
        <v>461</v>
      </c>
      <c r="J82" s="32"/>
      <c r="K82" s="33"/>
      <c r="L82" s="57" t="str">
        <f>IFERROR(TRIM(INDEX(_xlfn.TEXTSPLIT(Table37[[#This Row],[Name]],"|"),1,2)),"")</f>
        <v>Pre-alarm Lo</v>
      </c>
    </row>
    <row r="83" spans="1:12" ht="14.4">
      <c r="A83" s="56" t="s">
        <v>732</v>
      </c>
      <c r="B83" s="56" t="str">
        <f>Table37[[#This Row],[Name]]</f>
        <v>Pressure - Lube Oil Pumps Discharge Header</v>
      </c>
      <c r="C83" s="33"/>
      <c r="D83" s="33" t="s">
        <v>903</v>
      </c>
      <c r="E83" s="33" t="s">
        <v>903</v>
      </c>
      <c r="F83" s="33"/>
      <c r="G83" s="33"/>
      <c r="H83" s="33" t="s">
        <v>461</v>
      </c>
      <c r="I83" s="33" t="s">
        <v>461</v>
      </c>
      <c r="J83" s="32"/>
      <c r="K83" s="33"/>
      <c r="L83" s="57" t="str">
        <f>IFERROR(TRIM(INDEX(_xlfn.TEXTSPLIT(Table37[[#This Row],[Name]],"|"),1,2)),"")</f>
        <v/>
      </c>
    </row>
    <row r="84" spans="1:12" ht="14.4">
      <c r="A84" s="56" t="s">
        <v>732</v>
      </c>
      <c r="B84" s="56" t="str">
        <f>Table37[[#This Row],[Name]]</f>
        <v>Pressure - Lube Oil Pumps Discharge Header|Hi</v>
      </c>
      <c r="C84" s="33" t="e">
        <f>VLOOKUP(Table37[[#This Row],[Name2]],'Base ProcV'!$CG$1:$CQ$12,2,0)</f>
        <v>#N/A</v>
      </c>
      <c r="D84" s="33" t="s">
        <v>905</v>
      </c>
      <c r="E84" s="33" t="s">
        <v>903</v>
      </c>
      <c r="F84" s="33"/>
      <c r="G84" s="33"/>
      <c r="H84" s="33" t="s">
        <v>736</v>
      </c>
      <c r="I84" s="33" t="s">
        <v>461</v>
      </c>
      <c r="J84" s="32"/>
      <c r="K84" s="33"/>
      <c r="L84" s="57" t="str">
        <f>IFERROR(TRIM(INDEX(_xlfn.TEXTSPLIT(Table37[[#This Row],[Name]],"|"),1,2)),"")</f>
        <v>Hi</v>
      </c>
    </row>
    <row r="85" spans="1:12" ht="14.4">
      <c r="A85" s="56" t="s">
        <v>732</v>
      </c>
      <c r="B85" s="56" t="str">
        <f>Table37[[#This Row],[Name]]</f>
        <v>Pressure - Lube Oil Pumps Discharge Header|Lo</v>
      </c>
      <c r="C85" s="33" t="e">
        <f>VLOOKUP(Table37[[#This Row],[Name2]],'Base ProcV'!$CG$1:$CQ$12,2,0)</f>
        <v>#N/A</v>
      </c>
      <c r="D85" s="33" t="s">
        <v>907</v>
      </c>
      <c r="E85" s="33" t="s">
        <v>903</v>
      </c>
      <c r="F85" s="33"/>
      <c r="G85" s="33"/>
      <c r="H85" s="33" t="s">
        <v>736</v>
      </c>
      <c r="I85" s="33" t="s">
        <v>461</v>
      </c>
      <c r="J85" s="32"/>
      <c r="K85" s="33"/>
      <c r="L85" s="57" t="str">
        <f>IFERROR(TRIM(INDEX(_xlfn.TEXTSPLIT(Table37[[#This Row],[Name]],"|"),1,2)),"")</f>
        <v>Lo</v>
      </c>
    </row>
    <row r="86" spans="1:12" ht="14.4">
      <c r="A86" s="56" t="s">
        <v>732</v>
      </c>
      <c r="B86" s="56" t="str">
        <f>Table37[[#This Row],[Name]]</f>
        <v>Pressure - Lube Oil Pumps Discharge Header|Pre-alarm Hi</v>
      </c>
      <c r="C86" s="33" t="e">
        <f>VLOOKUP(Table37[[#This Row],[Name2]],'Base ProcV'!$CG$1:$CQ$12,2,0)</f>
        <v>#N/A</v>
      </c>
      <c r="D86" s="33" t="s">
        <v>909</v>
      </c>
      <c r="E86" s="33" t="s">
        <v>903</v>
      </c>
      <c r="F86" s="33"/>
      <c r="G86" s="33"/>
      <c r="H86" s="33" t="s">
        <v>736</v>
      </c>
      <c r="I86" s="33" t="s">
        <v>461</v>
      </c>
      <c r="J86" s="32"/>
      <c r="K86" s="33"/>
      <c r="L86" s="57" t="str">
        <f>IFERROR(TRIM(INDEX(_xlfn.TEXTSPLIT(Table37[[#This Row],[Name]],"|"),1,2)),"")</f>
        <v>Pre-alarm Hi</v>
      </c>
    </row>
    <row r="87" spans="1:12" ht="14.4">
      <c r="A87" s="56" t="s">
        <v>732</v>
      </c>
      <c r="B87" s="56" t="str">
        <f>Table37[[#This Row],[Name]]</f>
        <v>Pressure - Lube Oil Pumps Discharge Header|Pre-alarm Lo</v>
      </c>
      <c r="C87" s="33" t="e">
        <f>VLOOKUP(Table37[[#This Row],[Name2]],'Base ProcV'!$CG$1:$CQ$12,2,0)</f>
        <v>#N/A</v>
      </c>
      <c r="D87" s="33" t="s">
        <v>911</v>
      </c>
      <c r="E87" s="33" t="s">
        <v>903</v>
      </c>
      <c r="F87" s="33"/>
      <c r="G87" s="33"/>
      <c r="H87" s="33" t="s">
        <v>736</v>
      </c>
      <c r="I87" s="33" t="s">
        <v>461</v>
      </c>
      <c r="J87" s="32"/>
      <c r="K87" s="33"/>
      <c r="L87" s="57" t="str">
        <f>IFERROR(TRIM(INDEX(_xlfn.TEXTSPLIT(Table37[[#This Row],[Name]],"|"),1,2)),"")</f>
        <v>Pre-alarm Lo</v>
      </c>
    </row>
    <row r="88" spans="1:12" ht="14.4">
      <c r="A88" s="56" t="s">
        <v>732</v>
      </c>
      <c r="B88" s="56" t="str">
        <f>Table37[[#This Row],[Name]]</f>
        <v>Pressure - Scrubber</v>
      </c>
      <c r="C88" s="33" t="e">
        <f>VLOOKUP(Table37[[#This Row],[Name2]],'Base ProcV'!$CG$1:$CQ$12,2,0)</f>
        <v>#N/A</v>
      </c>
      <c r="D88" s="33" t="s">
        <v>913</v>
      </c>
      <c r="E88" s="33" t="s">
        <v>913</v>
      </c>
      <c r="F88" s="33" t="s">
        <v>3459</v>
      </c>
      <c r="G88" s="33"/>
      <c r="H88" s="33" t="s">
        <v>482</v>
      </c>
      <c r="I88" s="33" t="s">
        <v>482</v>
      </c>
      <c r="J88" s="32"/>
      <c r="K88" s="33"/>
      <c r="L88" s="57" t="str">
        <f>IFERROR(TRIM(INDEX(_xlfn.TEXTSPLIT(Table37[[#This Row],[Name]],"|"),1,2)),"")</f>
        <v/>
      </c>
    </row>
    <row r="89" spans="1:12" ht="14.4">
      <c r="A89" s="56" t="s">
        <v>732</v>
      </c>
      <c r="B89" s="56" t="str">
        <f>Table37[[#This Row],[Name]]</f>
        <v>Pressure - Suction</v>
      </c>
      <c r="C89" s="33" t="e">
        <f>VLOOKUP(Table37[[#This Row],[Name2]],'Base ProcV'!$CG$1:$CQ$12,2,0)</f>
        <v>#N/A</v>
      </c>
      <c r="D89" s="33" t="s">
        <v>915</v>
      </c>
      <c r="E89" s="156" t="s">
        <v>915</v>
      </c>
      <c r="F89" s="76" t="s">
        <v>3460</v>
      </c>
      <c r="G89" s="33"/>
      <c r="H89" s="33" t="s">
        <v>530</v>
      </c>
      <c r="I89" s="33" t="s">
        <v>530</v>
      </c>
      <c r="J89" s="32"/>
      <c r="K89" s="33"/>
      <c r="L89" s="57" t="str">
        <f>IFERROR(TRIM(INDEX(_xlfn.TEXTSPLIT(Table37[[#This Row],[Name]],"|"),1,2)),"")</f>
        <v/>
      </c>
    </row>
    <row r="90" spans="1:12" ht="14.4">
      <c r="A90" s="56" t="s">
        <v>732</v>
      </c>
      <c r="B90" s="56" t="str">
        <f>Table37[[#This Row],[Name]]</f>
        <v>Pressure - Suction|Hi</v>
      </c>
      <c r="C90" s="33" t="e">
        <f>VLOOKUP(Table37[[#This Row],[Name2]],'Base ProcV'!$CG$1:$CQ$12,2,0)</f>
        <v>#N/A</v>
      </c>
      <c r="D90" s="33" t="s">
        <v>917</v>
      </c>
      <c r="E90" s="33" t="s">
        <v>915</v>
      </c>
      <c r="F90" s="33"/>
      <c r="G90" s="33"/>
      <c r="H90" s="33" t="s">
        <v>736</v>
      </c>
      <c r="I90" s="33" t="s">
        <v>530</v>
      </c>
      <c r="J90" s="32"/>
      <c r="K90" s="33"/>
      <c r="L90" s="57" t="str">
        <f>IFERROR(TRIM(INDEX(_xlfn.TEXTSPLIT(Table37[[#This Row],[Name]],"|"),1,2)),"")</f>
        <v>Hi</v>
      </c>
    </row>
    <row r="91" spans="1:12" ht="14.4">
      <c r="A91" s="56" t="s">
        <v>732</v>
      </c>
      <c r="B91" s="56" t="str">
        <f>Table37[[#This Row],[Name]]</f>
        <v>Pressure - Suction|HiHi</v>
      </c>
      <c r="C91" s="33" t="e">
        <f>VLOOKUP(Table37[[#This Row],[Name2]],'Base ProcV'!$CG$1:$CQ$12,2,0)</f>
        <v>#N/A</v>
      </c>
      <c r="D91" s="33" t="s">
        <v>920</v>
      </c>
      <c r="E91" s="33" t="s">
        <v>915</v>
      </c>
      <c r="F91" s="33"/>
      <c r="G91" s="33"/>
      <c r="H91" s="33" t="s">
        <v>736</v>
      </c>
      <c r="I91" s="33" t="s">
        <v>530</v>
      </c>
      <c r="J91" s="32"/>
      <c r="K91" s="33"/>
      <c r="L91" s="57" t="str">
        <f>IFERROR(TRIM(INDEX(_xlfn.TEXTSPLIT(Table37[[#This Row],[Name]],"|"),1,2)),"")</f>
        <v>HiHi</v>
      </c>
    </row>
    <row r="92" spans="1:12" ht="14.4">
      <c r="A92" s="56" t="s">
        <v>732</v>
      </c>
      <c r="B92" s="56" t="str">
        <f>Table37[[#This Row],[Name]]</f>
        <v>Pressure - Suction|Lo</v>
      </c>
      <c r="C92" s="33" t="e">
        <f>VLOOKUP(Table37[[#This Row],[Name2]],'Base ProcV'!$CG$1:$CQ$12,2,0)</f>
        <v>#N/A</v>
      </c>
      <c r="D92" s="33" t="s">
        <v>922</v>
      </c>
      <c r="E92" s="33" t="s">
        <v>915</v>
      </c>
      <c r="F92" s="33"/>
      <c r="G92" s="33"/>
      <c r="H92" s="33" t="s">
        <v>736</v>
      </c>
      <c r="I92" s="33" t="s">
        <v>530</v>
      </c>
      <c r="J92" s="32"/>
      <c r="K92" s="33"/>
      <c r="L92" s="57" t="str">
        <f>IFERROR(TRIM(INDEX(_xlfn.TEXTSPLIT(Table37[[#This Row],[Name]],"|"),1,2)),"")</f>
        <v>Lo</v>
      </c>
    </row>
    <row r="93" spans="1:12" ht="14.4">
      <c r="A93" s="56" t="s">
        <v>732</v>
      </c>
      <c r="B93" s="56" t="str">
        <f>Table37[[#This Row],[Name]]</f>
        <v>Pressure - Suction|LoLo</v>
      </c>
      <c r="C93" s="33" t="e">
        <f>VLOOKUP(Table37[[#This Row],[Name2]],'Base ProcV'!$CG$1:$CQ$12,2,0)</f>
        <v>#N/A</v>
      </c>
      <c r="D93" s="33" t="s">
        <v>924</v>
      </c>
      <c r="E93" s="33" t="s">
        <v>915</v>
      </c>
      <c r="F93" s="33"/>
      <c r="G93" s="33"/>
      <c r="H93" s="33" t="s">
        <v>736</v>
      </c>
      <c r="I93" s="33" t="s">
        <v>530</v>
      </c>
      <c r="J93" s="32"/>
      <c r="K93" s="33"/>
      <c r="L93" s="57" t="str">
        <f>IFERROR(TRIM(INDEX(_xlfn.TEXTSPLIT(Table37[[#This Row],[Name]],"|"),1,2)),"")</f>
        <v>LoLo</v>
      </c>
    </row>
    <row r="94" spans="1:12" ht="14.4">
      <c r="A94" s="56" t="s">
        <v>732</v>
      </c>
      <c r="B94" s="56" t="str">
        <f>Table37[[#This Row],[Name]]</f>
        <v>Pressure - Suction|Pre-alarm Lo</v>
      </c>
      <c r="C94" s="33" t="e">
        <f>VLOOKUP(Table37[[#This Row],[Name2]],'Base ProcV'!$CG$1:$CQ$12,2,0)</f>
        <v>#N/A</v>
      </c>
      <c r="D94" s="33" t="s">
        <v>926</v>
      </c>
      <c r="E94" s="33" t="s">
        <v>915</v>
      </c>
      <c r="F94" s="33"/>
      <c r="G94" s="33"/>
      <c r="H94" s="33" t="s">
        <v>736</v>
      </c>
      <c r="I94" s="33" t="s">
        <v>530</v>
      </c>
      <c r="J94" s="32"/>
      <c r="K94" s="33"/>
      <c r="L94" s="57" t="str">
        <f>IFERROR(TRIM(INDEX(_xlfn.TEXTSPLIT(Table37[[#This Row],[Name]],"|"),1,2)),"")</f>
        <v>Pre-alarm Lo</v>
      </c>
    </row>
    <row r="95" spans="1:12" ht="14.4">
      <c r="A95" s="56" t="s">
        <v>732</v>
      </c>
      <c r="B95" s="56" t="str">
        <f>Table37[[#This Row],[Name]]</f>
        <v>Pressure - Upstream Scrubber</v>
      </c>
      <c r="C95" s="33" t="e">
        <f>VLOOKUP(Table37[[#This Row],[Name2]],'Base ProcV'!$CG$1:$CQ$12,2,0)</f>
        <v>#N/A</v>
      </c>
      <c r="D95" s="33" t="s">
        <v>928</v>
      </c>
      <c r="E95" s="33" t="s">
        <v>928</v>
      </c>
      <c r="F95" s="33"/>
      <c r="G95" s="33"/>
      <c r="H95" s="33" t="s">
        <v>482</v>
      </c>
      <c r="I95" s="33" t="s">
        <v>482</v>
      </c>
      <c r="J95" s="32"/>
      <c r="K95" s="33"/>
      <c r="L95" s="57" t="str">
        <f>IFERROR(TRIM(INDEX(_xlfn.TEXTSPLIT(Table37[[#This Row],[Name]],"|"),1,2)),"")</f>
        <v/>
      </c>
    </row>
    <row r="96" spans="1:12" ht="14.4">
      <c r="A96" s="56" t="s">
        <v>732</v>
      </c>
      <c r="B96" s="56" t="str">
        <f>Table37[[#This Row],[Name]]</f>
        <v>Status - Lube Oil Auxiliary Pump</v>
      </c>
      <c r="C96" s="33"/>
      <c r="D96" s="33" t="s">
        <v>930</v>
      </c>
      <c r="E96" s="33" t="s">
        <v>930</v>
      </c>
      <c r="F96" s="33"/>
      <c r="G96" s="33"/>
      <c r="H96" s="33" t="s">
        <v>461</v>
      </c>
      <c r="I96" s="33" t="s">
        <v>461</v>
      </c>
      <c r="J96" s="32"/>
      <c r="K96" s="33"/>
      <c r="L96" s="57" t="str">
        <f>IFERROR(TRIM(INDEX(_xlfn.TEXTSPLIT(Table37[[#This Row],[Name]],"|"),1,2)),"")</f>
        <v/>
      </c>
    </row>
    <row r="97" spans="1:12" ht="14.4">
      <c r="A97" s="56" t="s">
        <v>732</v>
      </c>
      <c r="B97" s="56" t="str">
        <f>Table37[[#This Row],[Name]]</f>
        <v>Status - Lube Oil Heater (1)</v>
      </c>
      <c r="C97" s="33"/>
      <c r="D97" s="33" t="s">
        <v>933</v>
      </c>
      <c r="E97" s="33" t="s">
        <v>933</v>
      </c>
      <c r="F97" s="33"/>
      <c r="G97" s="33"/>
      <c r="H97" s="33" t="s">
        <v>461</v>
      </c>
      <c r="I97" s="33" t="s">
        <v>461</v>
      </c>
      <c r="J97" s="32"/>
      <c r="K97" s="33"/>
      <c r="L97" s="57" t="str">
        <f>IFERROR(TRIM(INDEX(_xlfn.TEXTSPLIT(Table37[[#This Row],[Name]],"|"),1,2)),"")</f>
        <v/>
      </c>
    </row>
    <row r="98" spans="1:12" ht="14.4">
      <c r="A98" s="56" t="s">
        <v>732</v>
      </c>
      <c r="B98" s="56" t="str">
        <f>Table37[[#This Row],[Name]]</f>
        <v>Status - Lube Oil Heater (2)</v>
      </c>
      <c r="C98" s="33"/>
      <c r="D98" s="33" t="s">
        <v>935</v>
      </c>
      <c r="E98" s="33" t="s">
        <v>935</v>
      </c>
      <c r="F98" s="33"/>
      <c r="G98" s="33"/>
      <c r="H98" s="33" t="s">
        <v>461</v>
      </c>
      <c r="I98" s="33" t="s">
        <v>461</v>
      </c>
      <c r="J98" s="32"/>
      <c r="K98" s="33"/>
      <c r="L98" s="57" t="str">
        <f>IFERROR(TRIM(INDEX(_xlfn.TEXTSPLIT(Table37[[#This Row],[Name]],"|"),1,2)),"")</f>
        <v/>
      </c>
    </row>
    <row r="99" spans="1:12" ht="14.4">
      <c r="A99" s="56" t="s">
        <v>732</v>
      </c>
      <c r="B99" s="56" t="str">
        <f>Table37[[#This Row],[Name]]</f>
        <v>Status - Lube Oil Main Pump</v>
      </c>
      <c r="C99" s="33"/>
      <c r="D99" s="33" t="s">
        <v>937</v>
      </c>
      <c r="E99" s="33" t="s">
        <v>937</v>
      </c>
      <c r="F99" s="33"/>
      <c r="G99" s="33"/>
      <c r="H99" s="33" t="s">
        <v>461</v>
      </c>
      <c r="I99" s="33" t="s">
        <v>461</v>
      </c>
      <c r="J99" s="32"/>
      <c r="K99" s="33"/>
      <c r="L99" s="57" t="str">
        <f>IFERROR(TRIM(INDEX(_xlfn.TEXTSPLIT(Table37[[#This Row],[Name]],"|"),1,2)),"")</f>
        <v/>
      </c>
    </row>
    <row r="100" spans="1:12" ht="14.4">
      <c r="A100" s="56" t="s">
        <v>732</v>
      </c>
      <c r="B100" s="56" t="str">
        <f>Table37[[#This Row],[Name]]</f>
        <v>Status - Vapor Extractor</v>
      </c>
      <c r="C100" s="33"/>
      <c r="D100" s="33" t="s">
        <v>939</v>
      </c>
      <c r="E100" s="33" t="s">
        <v>939</v>
      </c>
      <c r="F100" s="33"/>
      <c r="G100" s="33"/>
      <c r="H100" s="33" t="s">
        <v>461</v>
      </c>
      <c r="I100" s="33" t="s">
        <v>461</v>
      </c>
      <c r="J100" s="32"/>
      <c r="K100" s="33"/>
      <c r="L100" s="57" t="str">
        <f>IFERROR(TRIM(INDEX(_xlfn.TEXTSPLIT(Table37[[#This Row],[Name]],"|"),1,2)),"")</f>
        <v/>
      </c>
    </row>
    <row r="101" spans="1:12" ht="14.4">
      <c r="A101" s="56" t="s">
        <v>732</v>
      </c>
      <c r="B101" s="56" t="str">
        <f>Table37[[#This Row],[Name]]</f>
        <v>Status - Vapor Extractor (2)</v>
      </c>
      <c r="C101" s="33"/>
      <c r="D101" s="33" t="s">
        <v>941</v>
      </c>
      <c r="E101" s="33" t="s">
        <v>941</v>
      </c>
      <c r="F101" s="33"/>
      <c r="G101" s="33"/>
      <c r="H101" s="33" t="s">
        <v>461</v>
      </c>
      <c r="I101" s="33" t="s">
        <v>461</v>
      </c>
      <c r="J101" s="32"/>
      <c r="K101" s="33"/>
      <c r="L101" s="57" t="str">
        <f>IFERROR(TRIM(INDEX(_xlfn.TEXTSPLIT(Table37[[#This Row],[Name]],"|"),1,2)),"")</f>
        <v/>
      </c>
    </row>
    <row r="102" spans="1:12" ht="14.4">
      <c r="A102" s="56" t="s">
        <v>732</v>
      </c>
      <c r="B102" s="56" t="str">
        <f>Table37[[#This Row],[Name]]</f>
        <v>Temperature - Discharge</v>
      </c>
      <c r="C102" s="33" t="e">
        <f>VLOOKUP(Table37[[#This Row],[Name2]],'Base ProcV'!$CG$1:$CQ$12,2,0)</f>
        <v>#N/A</v>
      </c>
      <c r="D102" s="33" t="s">
        <v>943</v>
      </c>
      <c r="E102" s="156" t="s">
        <v>943</v>
      </c>
      <c r="F102" s="33" t="s">
        <v>3461</v>
      </c>
      <c r="G102" s="33"/>
      <c r="H102" s="33" t="s">
        <v>530</v>
      </c>
      <c r="I102" s="33" t="s">
        <v>530</v>
      </c>
      <c r="J102" s="32"/>
      <c r="K102" s="33"/>
      <c r="L102" s="57" t="str">
        <f>IFERROR(TRIM(INDEX(_xlfn.TEXTSPLIT(Table37[[#This Row],[Name]],"|"),1,2)),"")</f>
        <v/>
      </c>
    </row>
    <row r="103" spans="1:12" ht="14.4">
      <c r="A103" s="56" t="s">
        <v>732</v>
      </c>
      <c r="B103" s="56" t="str">
        <f>Table37[[#This Row],[Name]]</f>
        <v>Temperature - Discharge|Hi</v>
      </c>
      <c r="C103" s="33" t="e">
        <f>VLOOKUP(Table37[[#This Row],[Name2]],'Base ProcV'!$CG$1:$CQ$12,2,0)</f>
        <v>#N/A</v>
      </c>
      <c r="D103" s="33" t="s">
        <v>945</v>
      </c>
      <c r="E103" s="33" t="s">
        <v>943</v>
      </c>
      <c r="F103" s="33"/>
      <c r="G103" s="33"/>
      <c r="H103" s="33" t="s">
        <v>736</v>
      </c>
      <c r="I103" s="33" t="s">
        <v>530</v>
      </c>
      <c r="J103" s="32"/>
      <c r="K103" s="33"/>
      <c r="L103" s="57" t="str">
        <f>IFERROR(TRIM(INDEX(_xlfn.TEXTSPLIT(Table37[[#This Row],[Name]],"|"),1,2)),"")</f>
        <v>Hi</v>
      </c>
    </row>
    <row r="104" spans="1:12" ht="14.4">
      <c r="A104" s="56" t="s">
        <v>732</v>
      </c>
      <c r="B104" s="56" t="str">
        <f>Table37[[#This Row],[Name]]</f>
        <v>Temperature - Discharge|HiHi</v>
      </c>
      <c r="C104" s="33" t="e">
        <f>VLOOKUP(Table37[[#This Row],[Name2]],'Base ProcV'!$CG$1:$CQ$12,2,0)</f>
        <v>#N/A</v>
      </c>
      <c r="D104" s="33" t="s">
        <v>947</v>
      </c>
      <c r="E104" s="33" t="s">
        <v>943</v>
      </c>
      <c r="F104" s="33"/>
      <c r="G104" s="33"/>
      <c r="H104" s="33" t="s">
        <v>736</v>
      </c>
      <c r="I104" s="33" t="s">
        <v>530</v>
      </c>
      <c r="J104" s="32"/>
      <c r="K104" s="33"/>
      <c r="L104" s="57" t="str">
        <f>IFERROR(TRIM(INDEX(_xlfn.TEXTSPLIT(Table37[[#This Row],[Name]],"|"),1,2)),"")</f>
        <v>HiHi</v>
      </c>
    </row>
    <row r="105" spans="1:12" ht="14.4">
      <c r="A105" s="56" t="s">
        <v>732</v>
      </c>
      <c r="B105" s="56" t="str">
        <f>Table37[[#This Row],[Name]]</f>
        <v>Temperature - Discharge|Lo</v>
      </c>
      <c r="C105" s="33" t="e">
        <f>VLOOKUP(Table37[[#This Row],[Name2]],'Base ProcV'!$CG$1:$CQ$12,2,0)</f>
        <v>#N/A</v>
      </c>
      <c r="D105" s="33" t="s">
        <v>949</v>
      </c>
      <c r="E105" s="33" t="s">
        <v>943</v>
      </c>
      <c r="F105" s="33"/>
      <c r="G105" s="33"/>
      <c r="H105" s="33" t="s">
        <v>736</v>
      </c>
      <c r="I105" s="33" t="s">
        <v>530</v>
      </c>
      <c r="J105" s="32"/>
      <c r="K105" s="33"/>
      <c r="L105" s="57" t="str">
        <f>IFERROR(TRIM(INDEX(_xlfn.TEXTSPLIT(Table37[[#This Row],[Name]],"|"),1,2)),"")</f>
        <v>Lo</v>
      </c>
    </row>
    <row r="106" spans="1:12" ht="14.4">
      <c r="A106" s="56" t="s">
        <v>732</v>
      </c>
      <c r="B106" s="56" t="str">
        <f>Table37[[#This Row],[Name]]</f>
        <v>Temperature - Discharge|Pre-alarm Hi</v>
      </c>
      <c r="C106" s="33" t="e">
        <f>VLOOKUP(Table37[[#This Row],[Name2]],'Base ProcV'!$CG$1:$CQ$12,2,0)</f>
        <v>#N/A</v>
      </c>
      <c r="D106" s="33" t="s">
        <v>951</v>
      </c>
      <c r="E106" s="33" t="s">
        <v>943</v>
      </c>
      <c r="F106" s="33"/>
      <c r="G106" s="33"/>
      <c r="H106" s="33" t="s">
        <v>736</v>
      </c>
      <c r="I106" s="33" t="s">
        <v>530</v>
      </c>
      <c r="J106" s="32"/>
      <c r="K106" s="33"/>
      <c r="L106" s="57" t="str">
        <f>IFERROR(TRIM(INDEX(_xlfn.TEXTSPLIT(Table37[[#This Row],[Name]],"|"),1,2)),"")</f>
        <v>Pre-alarm Hi</v>
      </c>
    </row>
    <row r="107" spans="1:12" ht="14.4">
      <c r="A107" s="56" t="s">
        <v>732</v>
      </c>
      <c r="B107" s="56" t="str">
        <f>Table37[[#This Row],[Name]]</f>
        <v>Temperature - Discharge|Pre-alarm Lo</v>
      </c>
      <c r="C107" s="33" t="e">
        <f>VLOOKUP(Table37[[#This Row],[Name2]],'Base ProcV'!$CG$1:$CQ$12,2,0)</f>
        <v>#N/A</v>
      </c>
      <c r="D107" s="33" t="s">
        <v>953</v>
      </c>
      <c r="E107" s="33" t="s">
        <v>943</v>
      </c>
      <c r="F107" s="33"/>
      <c r="G107" s="33"/>
      <c r="H107" s="33" t="s">
        <v>736</v>
      </c>
      <c r="I107" s="33" t="s">
        <v>530</v>
      </c>
      <c r="J107" s="32"/>
      <c r="K107" s="33"/>
      <c r="L107" s="57" t="str">
        <f>IFERROR(TRIM(INDEX(_xlfn.TEXTSPLIT(Table37[[#This Row],[Name]],"|"),1,2)),"")</f>
        <v>Pre-alarm Lo</v>
      </c>
    </row>
    <row r="108" spans="1:12" ht="14.4">
      <c r="A108" s="56" t="s">
        <v>732</v>
      </c>
      <c r="B108" s="56" t="str">
        <f>Table37[[#This Row],[Name]]</f>
        <v>Temperature - Lube Oil Header</v>
      </c>
      <c r="C108" s="33"/>
      <c r="D108" s="33" t="s">
        <v>955</v>
      </c>
      <c r="E108" s="33" t="s">
        <v>955</v>
      </c>
      <c r="F108" s="33"/>
      <c r="G108" s="33"/>
      <c r="H108" s="33" t="s">
        <v>461</v>
      </c>
      <c r="I108" s="33" t="s">
        <v>461</v>
      </c>
      <c r="J108" s="32"/>
      <c r="K108" s="33"/>
      <c r="L108" s="57" t="str">
        <f>IFERROR(TRIM(INDEX(_xlfn.TEXTSPLIT(Table37[[#This Row],[Name]],"|"),1,2)),"")</f>
        <v/>
      </c>
    </row>
    <row r="109" spans="1:12" ht="14.4">
      <c r="A109" s="56" t="s">
        <v>732</v>
      </c>
      <c r="B109" s="56" t="str">
        <f>Table37[[#This Row],[Name]]</f>
        <v>Temperature - Lube Oil Header|Hi</v>
      </c>
      <c r="C109" s="33" t="e">
        <f>VLOOKUP(Table37[[#This Row],[Name2]],'Base ProcV'!$CG$1:$CQ$12,2,0)</f>
        <v>#N/A</v>
      </c>
      <c r="D109" s="33" t="s">
        <v>958</v>
      </c>
      <c r="E109" s="33" t="s">
        <v>955</v>
      </c>
      <c r="F109" s="33"/>
      <c r="G109" s="33"/>
      <c r="H109" s="33" t="s">
        <v>736</v>
      </c>
      <c r="I109" s="33" t="s">
        <v>461</v>
      </c>
      <c r="J109" s="32"/>
      <c r="K109" s="33"/>
      <c r="L109" s="57" t="str">
        <f>IFERROR(TRIM(INDEX(_xlfn.TEXTSPLIT(Table37[[#This Row],[Name]],"|"),1,2)),"")</f>
        <v>Hi</v>
      </c>
    </row>
    <row r="110" spans="1:12" ht="14.4">
      <c r="A110" s="56" t="s">
        <v>732</v>
      </c>
      <c r="B110" s="56" t="str">
        <f>Table37[[#This Row],[Name]]</f>
        <v>Temperature - Lube Oil Header|HiHi</v>
      </c>
      <c r="C110" s="33" t="e">
        <f>VLOOKUP(Table37[[#This Row],[Name2]],'Base ProcV'!$CG$1:$CQ$12,2,0)</f>
        <v>#N/A</v>
      </c>
      <c r="D110" s="33" t="s">
        <v>961</v>
      </c>
      <c r="E110" s="33" t="s">
        <v>955</v>
      </c>
      <c r="F110" s="33"/>
      <c r="G110" s="33"/>
      <c r="H110" s="33" t="s">
        <v>736</v>
      </c>
      <c r="I110" s="33" t="s">
        <v>461</v>
      </c>
      <c r="J110" s="32"/>
      <c r="K110" s="33"/>
      <c r="L110" s="57" t="str">
        <f>IFERROR(TRIM(INDEX(_xlfn.TEXTSPLIT(Table37[[#This Row],[Name]],"|"),1,2)),"")</f>
        <v>HiHi</v>
      </c>
    </row>
    <row r="111" spans="1:12" ht="14.4">
      <c r="A111" s="56" t="s">
        <v>732</v>
      </c>
      <c r="B111" s="56" t="str">
        <f>Table37[[#This Row],[Name]]</f>
        <v>Temperature - Lube Oil Header|Lo</v>
      </c>
      <c r="C111" s="33" t="e">
        <f>VLOOKUP(Table37[[#This Row],[Name2]],'Base ProcV'!$CG$1:$CQ$12,2,0)</f>
        <v>#N/A</v>
      </c>
      <c r="D111" s="33" t="s">
        <v>964</v>
      </c>
      <c r="E111" s="33" t="s">
        <v>955</v>
      </c>
      <c r="F111" s="33"/>
      <c r="G111" s="33"/>
      <c r="H111" s="33" t="s">
        <v>736</v>
      </c>
      <c r="I111" s="33" t="s">
        <v>461</v>
      </c>
      <c r="J111" s="32"/>
      <c r="K111" s="33"/>
      <c r="L111" s="57" t="str">
        <f>IFERROR(TRIM(INDEX(_xlfn.TEXTSPLIT(Table37[[#This Row],[Name]],"|"),1,2)),"")</f>
        <v>Lo</v>
      </c>
    </row>
    <row r="112" spans="1:12" ht="14.4">
      <c r="A112" s="56" t="s">
        <v>732</v>
      </c>
      <c r="B112" s="56" t="str">
        <f>Table37[[#This Row],[Name]]</f>
        <v>Temperature - Lube Oil Header|LoLo</v>
      </c>
      <c r="C112" s="33" t="e">
        <f>VLOOKUP(Table37[[#This Row],[Name2]],'Base ProcV'!$CG$1:$CQ$12,2,0)</f>
        <v>#N/A</v>
      </c>
      <c r="D112" s="33" t="s">
        <v>967</v>
      </c>
      <c r="E112" s="33" t="s">
        <v>955</v>
      </c>
      <c r="F112" s="33"/>
      <c r="G112" s="33"/>
      <c r="H112" s="33" t="s">
        <v>736</v>
      </c>
      <c r="I112" s="33" t="s">
        <v>461</v>
      </c>
      <c r="J112" s="32"/>
      <c r="K112" s="33"/>
      <c r="L112" s="57" t="str">
        <f>IFERROR(TRIM(INDEX(_xlfn.TEXTSPLIT(Table37[[#This Row],[Name]],"|"),1,2)),"")</f>
        <v>LoLo</v>
      </c>
    </row>
    <row r="113" spans="1:12" ht="14.4">
      <c r="A113" s="56" t="s">
        <v>732</v>
      </c>
      <c r="B113" s="56" t="str">
        <f>Table37[[#This Row],[Name]]</f>
        <v>Temperature - Lube Oil Header|Pre-alarm Hi</v>
      </c>
      <c r="C113" s="33" t="e">
        <f>VLOOKUP(Table37[[#This Row],[Name2]],'Base ProcV'!$CG$1:$CQ$12,2,0)</f>
        <v>#N/A</v>
      </c>
      <c r="D113" s="33" t="s">
        <v>970</v>
      </c>
      <c r="E113" s="33" t="s">
        <v>955</v>
      </c>
      <c r="F113" s="33"/>
      <c r="G113" s="33"/>
      <c r="H113" s="33" t="s">
        <v>736</v>
      </c>
      <c r="I113" s="33" t="s">
        <v>461</v>
      </c>
      <c r="J113" s="32"/>
      <c r="K113" s="33"/>
      <c r="L113" s="57" t="str">
        <f>IFERROR(TRIM(INDEX(_xlfn.TEXTSPLIT(Table37[[#This Row],[Name]],"|"),1,2)),"")</f>
        <v>Pre-alarm Hi</v>
      </c>
    </row>
    <row r="114" spans="1:12" ht="14.4">
      <c r="A114" s="56" t="s">
        <v>732</v>
      </c>
      <c r="B114" s="56" t="str">
        <f>Table37[[#This Row],[Name]]</f>
        <v>Temperature - Lube Oil Header|Pre-alarm Lo</v>
      </c>
      <c r="C114" s="33" t="e">
        <f>VLOOKUP(Table37[[#This Row],[Name2]],'Base ProcV'!$CG$1:$CQ$12,2,0)</f>
        <v>#N/A</v>
      </c>
      <c r="D114" s="33" t="s">
        <v>973</v>
      </c>
      <c r="E114" s="33" t="s">
        <v>955</v>
      </c>
      <c r="F114" s="33"/>
      <c r="G114" s="33"/>
      <c r="H114" s="33" t="s">
        <v>736</v>
      </c>
      <c r="I114" s="33" t="s">
        <v>461</v>
      </c>
      <c r="J114" s="32"/>
      <c r="K114" s="33"/>
      <c r="L114" s="57" t="str">
        <f>IFERROR(TRIM(INDEX(_xlfn.TEXTSPLIT(Table37[[#This Row],[Name]],"|"),1,2)),"")</f>
        <v>Pre-alarm Lo</v>
      </c>
    </row>
    <row r="115" spans="1:12" ht="14.4">
      <c r="A115" s="56" t="s">
        <v>732</v>
      </c>
      <c r="B115" s="56" t="str">
        <f>Table37[[#This Row],[Name]]</f>
        <v>Temperature - Lube Oil Tank</v>
      </c>
      <c r="C115" s="33"/>
      <c r="D115" s="33" t="s">
        <v>976</v>
      </c>
      <c r="E115" s="33" t="s">
        <v>976</v>
      </c>
      <c r="F115" s="33" t="s">
        <v>3462</v>
      </c>
      <c r="G115" s="33"/>
      <c r="H115" s="33" t="s">
        <v>461</v>
      </c>
      <c r="I115" s="33" t="s">
        <v>461</v>
      </c>
      <c r="J115" s="32"/>
      <c r="K115" s="33"/>
      <c r="L115" s="57" t="str">
        <f>IFERROR(TRIM(INDEX(_xlfn.TEXTSPLIT(Table37[[#This Row],[Name]],"|"),1,2)),"")</f>
        <v/>
      </c>
    </row>
    <row r="116" spans="1:12" ht="14.4">
      <c r="A116" s="56" t="s">
        <v>732</v>
      </c>
      <c r="B116" s="56" t="str">
        <f>Table37[[#This Row],[Name]]</f>
        <v>Temperature - Lube Oil Tank|Hi</v>
      </c>
      <c r="C116" s="33" t="e">
        <f>VLOOKUP(Table37[[#This Row],[Name2]],'Base ProcV'!$CG$1:$CQ$12,2,0)</f>
        <v>#N/A</v>
      </c>
      <c r="D116" s="33" t="s">
        <v>979</v>
      </c>
      <c r="E116" s="33" t="s">
        <v>976</v>
      </c>
      <c r="F116" s="33"/>
      <c r="G116" s="33"/>
      <c r="H116" s="33" t="s">
        <v>736</v>
      </c>
      <c r="I116" s="33" t="s">
        <v>461</v>
      </c>
      <c r="J116" s="32"/>
      <c r="K116" s="33"/>
      <c r="L116" s="57" t="str">
        <f>IFERROR(TRIM(INDEX(_xlfn.TEXTSPLIT(Table37[[#This Row],[Name]],"|"),1,2)),"")</f>
        <v>Hi</v>
      </c>
    </row>
    <row r="117" spans="1:12" ht="14.4">
      <c r="A117" s="56" t="s">
        <v>732</v>
      </c>
      <c r="B117" s="56" t="str">
        <f>Table37[[#This Row],[Name]]</f>
        <v>Temperature - Lube Oil Tank|HiHi</v>
      </c>
      <c r="C117" s="33" t="e">
        <f>VLOOKUP(Table37[[#This Row],[Name2]],'Base ProcV'!$CG$1:$CQ$12,2,0)</f>
        <v>#N/A</v>
      </c>
      <c r="D117" s="33" t="s">
        <v>981</v>
      </c>
      <c r="E117" s="33" t="s">
        <v>976</v>
      </c>
      <c r="F117" s="33"/>
      <c r="G117" s="33"/>
      <c r="H117" s="33" t="s">
        <v>736</v>
      </c>
      <c r="I117" s="33" t="s">
        <v>461</v>
      </c>
      <c r="J117" s="32"/>
      <c r="K117" s="33"/>
      <c r="L117" s="57" t="str">
        <f>IFERROR(TRIM(INDEX(_xlfn.TEXTSPLIT(Table37[[#This Row],[Name]],"|"),1,2)),"")</f>
        <v>HiHi</v>
      </c>
    </row>
    <row r="118" spans="1:12" ht="14.4">
      <c r="A118" s="56" t="s">
        <v>732</v>
      </c>
      <c r="B118" s="56" t="str">
        <f>Table37[[#This Row],[Name]]</f>
        <v>Temperature - Lube Oil Tank|Lo</v>
      </c>
      <c r="C118" s="33" t="e">
        <f>VLOOKUP(Table37[[#This Row],[Name2]],'Base ProcV'!$CG$1:$CQ$12,2,0)</f>
        <v>#N/A</v>
      </c>
      <c r="D118" s="33" t="s">
        <v>983</v>
      </c>
      <c r="E118" s="33" t="s">
        <v>976</v>
      </c>
      <c r="F118" s="33"/>
      <c r="G118" s="33"/>
      <c r="H118" s="33" t="s">
        <v>736</v>
      </c>
      <c r="I118" s="33" t="s">
        <v>461</v>
      </c>
      <c r="J118" s="32"/>
      <c r="K118" s="33"/>
      <c r="L118" s="57" t="str">
        <f>IFERROR(TRIM(INDEX(_xlfn.TEXTSPLIT(Table37[[#This Row],[Name]],"|"),1,2)),"")</f>
        <v>Lo</v>
      </c>
    </row>
    <row r="119" spans="1:12" ht="14.4">
      <c r="A119" s="56" t="s">
        <v>732</v>
      </c>
      <c r="B119" s="56" t="str">
        <f>Table37[[#This Row],[Name]]</f>
        <v>Temperature - Lube Oil Tank|LoLo</v>
      </c>
      <c r="C119" s="33" t="e">
        <f>VLOOKUP(Table37[[#This Row],[Name2]],'Base ProcV'!$CG$1:$CQ$12,2,0)</f>
        <v>#N/A</v>
      </c>
      <c r="D119" s="33" t="s">
        <v>985</v>
      </c>
      <c r="E119" s="33" t="s">
        <v>976</v>
      </c>
      <c r="F119" s="33"/>
      <c r="G119" s="33"/>
      <c r="H119" s="33" t="s">
        <v>736</v>
      </c>
      <c r="I119" s="33" t="s">
        <v>461</v>
      </c>
      <c r="J119" s="32"/>
      <c r="K119" s="33"/>
      <c r="L119" s="57" t="str">
        <f>IFERROR(TRIM(INDEX(_xlfn.TEXTSPLIT(Table37[[#This Row],[Name]],"|"),1,2)),"")</f>
        <v>LoLo</v>
      </c>
    </row>
    <row r="120" spans="1:12" ht="14.4">
      <c r="A120" s="56" t="s">
        <v>732</v>
      </c>
      <c r="B120" s="56" t="str">
        <f>Table37[[#This Row],[Name]]</f>
        <v>Temperature - Lube Oil Tank|Pre-alarm Hi</v>
      </c>
      <c r="C120" s="33" t="e">
        <f>VLOOKUP(Table37[[#This Row],[Name2]],'Base ProcV'!$CG$1:$CQ$12,2,0)</f>
        <v>#N/A</v>
      </c>
      <c r="D120" s="33" t="s">
        <v>987</v>
      </c>
      <c r="E120" s="33" t="s">
        <v>976</v>
      </c>
      <c r="F120" s="33"/>
      <c r="G120" s="33"/>
      <c r="H120" s="33" t="s">
        <v>736</v>
      </c>
      <c r="I120" s="33" t="s">
        <v>461</v>
      </c>
      <c r="J120" s="32"/>
      <c r="K120" s="33"/>
      <c r="L120" s="57" t="str">
        <f>IFERROR(TRIM(INDEX(_xlfn.TEXTSPLIT(Table37[[#This Row],[Name]],"|"),1,2)),"")</f>
        <v>Pre-alarm Hi</v>
      </c>
    </row>
    <row r="121" spans="1:12" ht="14.4">
      <c r="A121" s="56" t="s">
        <v>732</v>
      </c>
      <c r="B121" s="56" t="str">
        <f>Table37[[#This Row],[Name]]</f>
        <v>Temperature - Lube Oil Tank|Pre-alarm Lo</v>
      </c>
      <c r="C121" s="33" t="e">
        <f>VLOOKUP(Table37[[#This Row],[Name2]],'Base ProcV'!$CG$1:$CQ$12,2,0)</f>
        <v>#N/A</v>
      </c>
      <c r="D121" s="33" t="s">
        <v>989</v>
      </c>
      <c r="E121" s="33" t="s">
        <v>976</v>
      </c>
      <c r="F121" s="33"/>
      <c r="G121" s="33"/>
      <c r="H121" s="33" t="s">
        <v>736</v>
      </c>
      <c r="I121" s="33" t="s">
        <v>461</v>
      </c>
      <c r="J121" s="32"/>
      <c r="K121" s="33"/>
      <c r="L121" s="57" t="str">
        <f>IFERROR(TRIM(INDEX(_xlfn.TEXTSPLIT(Table37[[#This Row],[Name]],"|"),1,2)),"")</f>
        <v>Pre-alarm Lo</v>
      </c>
    </row>
    <row r="122" spans="1:12" ht="14.4">
      <c r="A122" s="56" t="s">
        <v>732</v>
      </c>
      <c r="B122" s="56" t="str">
        <f>Table37[[#This Row],[Name]]</f>
        <v>Temperature - Motor DE Bearing</v>
      </c>
      <c r="C122" s="33"/>
      <c r="D122" s="33" t="s">
        <v>992</v>
      </c>
      <c r="E122" s="33" t="s">
        <v>992</v>
      </c>
      <c r="F122" s="33"/>
      <c r="G122" s="33"/>
      <c r="H122" s="33" t="s">
        <v>446</v>
      </c>
      <c r="I122" s="33" t="s">
        <v>446</v>
      </c>
      <c r="J122" s="32"/>
      <c r="K122" s="33"/>
      <c r="L122" s="57" t="str">
        <f>IFERROR(TRIM(INDEX(_xlfn.TEXTSPLIT(Table37[[#This Row],[Name]],"|"),1,2)),"")</f>
        <v/>
      </c>
    </row>
    <row r="123" spans="1:12" ht="14.4">
      <c r="A123" s="56" t="s">
        <v>732</v>
      </c>
      <c r="B123" s="56" t="str">
        <f>Table37[[#This Row],[Name]]</f>
        <v>Temperature - Motor DE Bearing|Hi</v>
      </c>
      <c r="C123" s="33" t="e">
        <f>VLOOKUP(Table37[[#This Row],[Name2]],'Base ProcV'!$CG$1:$CQ$12,2,0)</f>
        <v>#N/A</v>
      </c>
      <c r="D123" s="33" t="s">
        <v>995</v>
      </c>
      <c r="E123" s="33" t="s">
        <v>992</v>
      </c>
      <c r="F123" s="33"/>
      <c r="G123" s="33"/>
      <c r="H123" s="33" t="s">
        <v>736</v>
      </c>
      <c r="I123" s="33" t="s">
        <v>446</v>
      </c>
      <c r="J123" s="32"/>
      <c r="K123" s="33"/>
      <c r="L123" s="57" t="str">
        <f>IFERROR(TRIM(INDEX(_xlfn.TEXTSPLIT(Table37[[#This Row],[Name]],"|"),1,2)),"")</f>
        <v>Hi</v>
      </c>
    </row>
    <row r="124" spans="1:12" ht="14.4">
      <c r="A124" s="56" t="s">
        <v>732</v>
      </c>
      <c r="B124" s="56" t="str">
        <f>Table37[[#This Row],[Name]]</f>
        <v>Temperature - Motor DE Bearing|HiHi</v>
      </c>
      <c r="C124" s="33" t="e">
        <f>VLOOKUP(Table37[[#This Row],[Name2]],'Base ProcV'!$CG$1:$CQ$12,2,0)</f>
        <v>#N/A</v>
      </c>
      <c r="D124" s="33" t="s">
        <v>997</v>
      </c>
      <c r="E124" s="33" t="s">
        <v>992</v>
      </c>
      <c r="F124" s="33"/>
      <c r="G124" s="33"/>
      <c r="H124" s="33" t="s">
        <v>736</v>
      </c>
      <c r="I124" s="33" t="s">
        <v>446</v>
      </c>
      <c r="J124" s="32"/>
      <c r="K124" s="33"/>
      <c r="L124" s="57" t="str">
        <f>IFERROR(TRIM(INDEX(_xlfn.TEXTSPLIT(Table37[[#This Row],[Name]],"|"),1,2)),"")</f>
        <v>HiHi</v>
      </c>
    </row>
    <row r="125" spans="1:12" ht="14.4">
      <c r="A125" s="56" t="s">
        <v>732</v>
      </c>
      <c r="B125" s="56" t="str">
        <f>Table37[[#This Row],[Name]]</f>
        <v>Temperature - Motor DE Bearing|Pre-alarm Hi</v>
      </c>
      <c r="C125" s="33" t="e">
        <f>VLOOKUP(Table37[[#This Row],[Name2]],'Base ProcV'!$CG$1:$CQ$12,2,0)</f>
        <v>#N/A</v>
      </c>
      <c r="D125" s="33" t="s">
        <v>999</v>
      </c>
      <c r="E125" s="33" t="s">
        <v>992</v>
      </c>
      <c r="F125" s="33"/>
      <c r="G125" s="33"/>
      <c r="H125" s="33" t="s">
        <v>736</v>
      </c>
      <c r="I125" s="33" t="s">
        <v>446</v>
      </c>
      <c r="J125" s="32"/>
      <c r="K125" s="33"/>
      <c r="L125" s="57" t="str">
        <f>IFERROR(TRIM(INDEX(_xlfn.TEXTSPLIT(Table37[[#This Row],[Name]],"|"),1,2)),"")</f>
        <v>Pre-alarm Hi</v>
      </c>
    </row>
    <row r="126" spans="1:12" ht="14.4">
      <c r="A126" s="56" t="s">
        <v>732</v>
      </c>
      <c r="B126" s="56" t="str">
        <f>Table37[[#This Row],[Name]]</f>
        <v>Temperature - Motor NDE Bearing</v>
      </c>
      <c r="C126" s="33"/>
      <c r="D126" s="33" t="s">
        <v>1001</v>
      </c>
      <c r="E126" s="33" t="s">
        <v>1001</v>
      </c>
      <c r="F126" s="33"/>
      <c r="G126" s="33"/>
      <c r="H126" s="33" t="s">
        <v>446</v>
      </c>
      <c r="I126" s="33" t="s">
        <v>446</v>
      </c>
      <c r="J126" s="32"/>
      <c r="K126" s="33"/>
      <c r="L126" s="57" t="str">
        <f>IFERROR(TRIM(INDEX(_xlfn.TEXTSPLIT(Table37[[#This Row],[Name]],"|"),1,2)),"")</f>
        <v/>
      </c>
    </row>
    <row r="127" spans="1:12" ht="14.4">
      <c r="A127" s="56" t="s">
        <v>732</v>
      </c>
      <c r="B127" s="56" t="str">
        <f>Table37[[#This Row],[Name]]</f>
        <v>Temperature - Motor NDE Bearing|Hi</v>
      </c>
      <c r="C127" s="33" t="e">
        <f>VLOOKUP(Table37[[#This Row],[Name2]],'Base ProcV'!$CG$1:$CQ$12,2,0)</f>
        <v>#N/A</v>
      </c>
      <c r="D127" s="33" t="s">
        <v>1004</v>
      </c>
      <c r="E127" s="33" t="s">
        <v>1001</v>
      </c>
      <c r="F127" s="33"/>
      <c r="G127" s="33"/>
      <c r="H127" s="33" t="s">
        <v>736</v>
      </c>
      <c r="I127" s="33" t="s">
        <v>446</v>
      </c>
      <c r="J127" s="32"/>
      <c r="K127" s="33"/>
      <c r="L127" s="57" t="str">
        <f>IFERROR(TRIM(INDEX(_xlfn.TEXTSPLIT(Table37[[#This Row],[Name]],"|"),1,2)),"")</f>
        <v>Hi</v>
      </c>
    </row>
    <row r="128" spans="1:12" ht="14.4">
      <c r="A128" s="56" t="s">
        <v>732</v>
      </c>
      <c r="B128" s="56" t="str">
        <f>Table37[[#This Row],[Name]]</f>
        <v>Temperature - Motor NDE Bearing|HiHi</v>
      </c>
      <c r="C128" s="33" t="e">
        <f>VLOOKUP(Table37[[#This Row],[Name2]],'Base ProcV'!$CG$1:$CQ$12,2,0)</f>
        <v>#N/A</v>
      </c>
      <c r="D128" s="33" t="s">
        <v>1006</v>
      </c>
      <c r="E128" s="33" t="s">
        <v>1001</v>
      </c>
      <c r="F128" s="33"/>
      <c r="G128" s="33"/>
      <c r="H128" s="33" t="s">
        <v>736</v>
      </c>
      <c r="I128" s="33" t="s">
        <v>446</v>
      </c>
      <c r="J128" s="32"/>
      <c r="K128" s="33"/>
      <c r="L128" s="57" t="str">
        <f>IFERROR(TRIM(INDEX(_xlfn.TEXTSPLIT(Table37[[#This Row],[Name]],"|"),1,2)),"")</f>
        <v>HiHi</v>
      </c>
    </row>
    <row r="129" spans="1:12" ht="14.4">
      <c r="A129" s="56" t="s">
        <v>732</v>
      </c>
      <c r="B129" s="56" t="str">
        <f>Table37[[#This Row],[Name]]</f>
        <v>Temperature - Motor NDE Bearing|Pre-alarm Hi</v>
      </c>
      <c r="C129" s="33" t="e">
        <f>VLOOKUP(Table37[[#This Row],[Name2]],'Base ProcV'!$CG$1:$CQ$12,2,0)</f>
        <v>#N/A</v>
      </c>
      <c r="D129" s="33" t="s">
        <v>1008</v>
      </c>
      <c r="E129" s="33" t="s">
        <v>1001</v>
      </c>
      <c r="F129" s="33"/>
      <c r="G129" s="33"/>
      <c r="H129" s="33" t="s">
        <v>736</v>
      </c>
      <c r="I129" s="33" t="s">
        <v>446</v>
      </c>
      <c r="J129" s="32"/>
      <c r="K129" s="33"/>
      <c r="L129" s="57" t="str">
        <f>IFERROR(TRIM(INDEX(_xlfn.TEXTSPLIT(Table37[[#This Row],[Name]],"|"),1,2)),"")</f>
        <v>Pre-alarm Hi</v>
      </c>
    </row>
    <row r="130" spans="1:12" ht="14.4">
      <c r="A130" s="56" t="s">
        <v>732</v>
      </c>
      <c r="B130" s="56" t="str">
        <f>Table37[[#This Row],[Name]]</f>
        <v>Temperature - Stator Air Cold (1)</v>
      </c>
      <c r="C130" s="33"/>
      <c r="D130" s="33" t="s">
        <v>1010</v>
      </c>
      <c r="E130" s="33" t="s">
        <v>1010</v>
      </c>
      <c r="F130" s="33"/>
      <c r="G130" s="33"/>
      <c r="H130" s="33" t="s">
        <v>446</v>
      </c>
      <c r="I130" s="33" t="s">
        <v>446</v>
      </c>
      <c r="J130" s="33"/>
      <c r="K130" s="33"/>
      <c r="L130" s="57" t="str">
        <f>IFERROR(TRIM(INDEX(_xlfn.TEXTSPLIT(Table37[[#This Row],[Name]],"|"),1,2)),"")</f>
        <v/>
      </c>
    </row>
    <row r="131" spans="1:12" ht="14.4">
      <c r="A131" s="56" t="s">
        <v>732</v>
      </c>
      <c r="B131" s="56" t="str">
        <f>Table37[[#This Row],[Name]]</f>
        <v>Temperature - Stator Air Cold (1)|Hi</v>
      </c>
      <c r="C131" s="33" t="e">
        <f>VLOOKUP(Table37[[#This Row],[Name2]],'Base ProcV'!$CG$1:$CQ$12,2,0)</f>
        <v>#N/A</v>
      </c>
      <c r="D131" s="33" t="s">
        <v>1014</v>
      </c>
      <c r="E131" s="33" t="s">
        <v>1010</v>
      </c>
      <c r="F131" s="33"/>
      <c r="G131" s="33"/>
      <c r="H131" s="33" t="s">
        <v>736</v>
      </c>
      <c r="I131" s="33" t="s">
        <v>446</v>
      </c>
      <c r="J131" s="32"/>
      <c r="K131" s="33"/>
      <c r="L131" s="57" t="str">
        <f>IFERROR(TRIM(INDEX(_xlfn.TEXTSPLIT(Table37[[#This Row],[Name]],"|"),1,2)),"")</f>
        <v>Hi</v>
      </c>
    </row>
    <row r="132" spans="1:12" ht="14.4">
      <c r="A132" s="56" t="s">
        <v>732</v>
      </c>
      <c r="B132" s="56" t="str">
        <f>Table37[[#This Row],[Name]]</f>
        <v>Temperature - Stator Air Cold (1)|HiHi</v>
      </c>
      <c r="C132" s="33" t="e">
        <f>VLOOKUP(Table37[[#This Row],[Name2]],'Base ProcV'!$CG$1:$CQ$12,2,0)</f>
        <v>#N/A</v>
      </c>
      <c r="D132" s="33" t="s">
        <v>1016</v>
      </c>
      <c r="E132" s="33" t="s">
        <v>1010</v>
      </c>
      <c r="F132" s="33"/>
      <c r="G132" s="33"/>
      <c r="H132" s="33" t="s">
        <v>736</v>
      </c>
      <c r="I132" s="33" t="s">
        <v>446</v>
      </c>
      <c r="J132" s="32"/>
      <c r="K132" s="33"/>
      <c r="L132" s="57" t="str">
        <f>IFERROR(TRIM(INDEX(_xlfn.TEXTSPLIT(Table37[[#This Row],[Name]],"|"),1,2)),"")</f>
        <v>HiHi</v>
      </c>
    </row>
    <row r="133" spans="1:12" ht="14.4">
      <c r="A133" s="56" t="s">
        <v>732</v>
      </c>
      <c r="B133" s="56" t="str">
        <f>Table37[[#This Row],[Name]]</f>
        <v>Temperature - Stator Air Cold (1)|Pre-alarm Hi</v>
      </c>
      <c r="C133" s="33" t="e">
        <f>VLOOKUP(Table37[[#This Row],[Name2]],'Base ProcV'!$CG$1:$CQ$12,2,0)</f>
        <v>#N/A</v>
      </c>
      <c r="D133" s="33" t="s">
        <v>1018</v>
      </c>
      <c r="E133" s="33" t="s">
        <v>1010</v>
      </c>
      <c r="F133" s="33"/>
      <c r="G133" s="33"/>
      <c r="H133" s="33" t="s">
        <v>736</v>
      </c>
      <c r="I133" s="33" t="s">
        <v>446</v>
      </c>
      <c r="J133" s="32"/>
      <c r="K133" s="33"/>
      <c r="L133" s="57" t="str">
        <f>IFERROR(TRIM(INDEX(_xlfn.TEXTSPLIT(Table37[[#This Row],[Name]],"|"),1,2)),"")</f>
        <v>Pre-alarm Hi</v>
      </c>
    </row>
    <row r="134" spans="1:12" ht="14.4">
      <c r="A134" s="56" t="s">
        <v>732</v>
      </c>
      <c r="B134" s="56" t="str">
        <f>Table37[[#This Row],[Name]]</f>
        <v>Temperature - Stator Air Cold (2)</v>
      </c>
      <c r="C134" s="33"/>
      <c r="D134" s="33" t="s">
        <v>1020</v>
      </c>
      <c r="E134" s="33" t="s">
        <v>1020</v>
      </c>
      <c r="F134" s="33"/>
      <c r="G134" s="33"/>
      <c r="H134" s="33" t="s">
        <v>446</v>
      </c>
      <c r="I134" s="33" t="s">
        <v>446</v>
      </c>
      <c r="J134" s="32"/>
      <c r="K134" s="33"/>
      <c r="L134" s="57" t="str">
        <f>IFERROR(TRIM(INDEX(_xlfn.TEXTSPLIT(Table37[[#This Row],[Name]],"|"),1,2)),"")</f>
        <v/>
      </c>
    </row>
    <row r="135" spans="1:12" ht="14.4">
      <c r="A135" s="56" t="s">
        <v>732</v>
      </c>
      <c r="B135" s="56" t="str">
        <f>Table37[[#This Row],[Name]]</f>
        <v>Temperature - Stator Air Cold (2)|Hi</v>
      </c>
      <c r="C135" s="33" t="e">
        <f>VLOOKUP(Table37[[#This Row],[Name2]],'Base ProcV'!$CG$1:$CQ$12,2,0)</f>
        <v>#N/A</v>
      </c>
      <c r="D135" s="33" t="s">
        <v>1022</v>
      </c>
      <c r="E135" s="33" t="s">
        <v>1020</v>
      </c>
      <c r="F135" s="33"/>
      <c r="G135" s="33"/>
      <c r="H135" s="33" t="s">
        <v>736</v>
      </c>
      <c r="I135" s="33" t="s">
        <v>446</v>
      </c>
      <c r="J135" s="32"/>
      <c r="K135" s="33"/>
      <c r="L135" s="57" t="str">
        <f>IFERROR(TRIM(INDEX(_xlfn.TEXTSPLIT(Table37[[#This Row],[Name]],"|"),1,2)),"")</f>
        <v>Hi</v>
      </c>
    </row>
    <row r="136" spans="1:12" ht="14.4">
      <c r="A136" s="56" t="s">
        <v>732</v>
      </c>
      <c r="B136" s="56" t="str">
        <f>Table37[[#This Row],[Name]]</f>
        <v>Temperature - Stator Air Cold (2)|HiHi</v>
      </c>
      <c r="C136" s="33" t="e">
        <f>VLOOKUP(Table37[[#This Row],[Name2]],'Base ProcV'!$CG$1:$CQ$12,2,0)</f>
        <v>#N/A</v>
      </c>
      <c r="D136" s="33" t="s">
        <v>1024</v>
      </c>
      <c r="E136" s="33" t="s">
        <v>1020</v>
      </c>
      <c r="F136" s="33"/>
      <c r="G136" s="33"/>
      <c r="H136" s="33" t="s">
        <v>736</v>
      </c>
      <c r="I136" s="33" t="s">
        <v>446</v>
      </c>
      <c r="J136" s="32"/>
      <c r="K136" s="33"/>
      <c r="L136" s="57" t="str">
        <f>IFERROR(TRIM(INDEX(_xlfn.TEXTSPLIT(Table37[[#This Row],[Name]],"|"),1,2)),"")</f>
        <v>HiHi</v>
      </c>
    </row>
    <row r="137" spans="1:12" ht="14.4">
      <c r="A137" s="56" t="s">
        <v>732</v>
      </c>
      <c r="B137" s="56" t="str">
        <f>Table37[[#This Row],[Name]]</f>
        <v>Temperature - Stator Air Cold (2)|Pre-alarm Hi</v>
      </c>
      <c r="C137" s="33" t="e">
        <f>VLOOKUP(Table37[[#This Row],[Name2]],'Base ProcV'!$CG$1:$CQ$12,2,0)</f>
        <v>#N/A</v>
      </c>
      <c r="D137" s="33" t="s">
        <v>1026</v>
      </c>
      <c r="E137" s="33" t="s">
        <v>1020</v>
      </c>
      <c r="F137" s="33"/>
      <c r="G137" s="33"/>
      <c r="H137" s="33" t="s">
        <v>736</v>
      </c>
      <c r="I137" s="33" t="s">
        <v>446</v>
      </c>
      <c r="J137" s="32"/>
      <c r="K137" s="33"/>
      <c r="L137" s="57" t="str">
        <f>IFERROR(TRIM(INDEX(_xlfn.TEXTSPLIT(Table37[[#This Row],[Name]],"|"),1,2)),"")</f>
        <v>Pre-alarm Hi</v>
      </c>
    </row>
    <row r="138" spans="1:12" ht="14.4">
      <c r="A138" s="56" t="s">
        <v>732</v>
      </c>
      <c r="B138" s="56" t="str">
        <f>Table37[[#This Row],[Name]]</f>
        <v>Temperature - Stator Air Hot</v>
      </c>
      <c r="C138" s="33"/>
      <c r="D138" s="33" t="s">
        <v>1028</v>
      </c>
      <c r="E138" s="33" t="s">
        <v>1028</v>
      </c>
      <c r="F138" s="33"/>
      <c r="G138" s="33"/>
      <c r="H138" s="33" t="s">
        <v>446</v>
      </c>
      <c r="I138" s="33" t="s">
        <v>446</v>
      </c>
      <c r="J138" s="33"/>
      <c r="K138" s="33"/>
      <c r="L138" s="57" t="str">
        <f>IFERROR(TRIM(INDEX(_xlfn.TEXTSPLIT(Table37[[#This Row],[Name]],"|"),1,2)),"")</f>
        <v/>
      </c>
    </row>
    <row r="139" spans="1:12" ht="14.4">
      <c r="A139" s="56" t="s">
        <v>732</v>
      </c>
      <c r="B139" s="56" t="str">
        <f>Table37[[#This Row],[Name]]</f>
        <v>Temperature - Stator Air Hot|Hi</v>
      </c>
      <c r="C139" s="33" t="e">
        <f>VLOOKUP(Table37[[#This Row],[Name2]],'Base ProcV'!$CG$1:$CQ$12,2,0)</f>
        <v>#N/A</v>
      </c>
      <c r="D139" s="33" t="s">
        <v>1032</v>
      </c>
      <c r="E139" s="33" t="s">
        <v>1028</v>
      </c>
      <c r="F139" s="33"/>
      <c r="G139" s="33"/>
      <c r="H139" s="33" t="s">
        <v>736</v>
      </c>
      <c r="I139" s="33" t="s">
        <v>446</v>
      </c>
      <c r="J139" s="32"/>
      <c r="K139" s="33"/>
      <c r="L139" s="57" t="str">
        <f>IFERROR(TRIM(INDEX(_xlfn.TEXTSPLIT(Table37[[#This Row],[Name]],"|"),1,2)),"")</f>
        <v>Hi</v>
      </c>
    </row>
    <row r="140" spans="1:12" ht="14.4">
      <c r="A140" s="56" t="s">
        <v>732</v>
      </c>
      <c r="B140" s="56" t="str">
        <f>Table37[[#This Row],[Name]]</f>
        <v>Temperature - Stator Air Hot|HiHi</v>
      </c>
      <c r="C140" s="33" t="e">
        <f>VLOOKUP(Table37[[#This Row],[Name2]],'Base ProcV'!$CG$1:$CQ$12,2,0)</f>
        <v>#N/A</v>
      </c>
      <c r="D140" s="33" t="s">
        <v>1034</v>
      </c>
      <c r="E140" s="33" t="s">
        <v>1028</v>
      </c>
      <c r="F140" s="33"/>
      <c r="G140" s="33"/>
      <c r="H140" s="33" t="s">
        <v>736</v>
      </c>
      <c r="I140" s="33" t="s">
        <v>446</v>
      </c>
      <c r="J140" s="32"/>
      <c r="K140" s="33"/>
      <c r="L140" s="57" t="str">
        <f>IFERROR(TRIM(INDEX(_xlfn.TEXTSPLIT(Table37[[#This Row],[Name]],"|"),1,2)),"")</f>
        <v>HiHi</v>
      </c>
    </row>
    <row r="141" spans="1:12" ht="14.4">
      <c r="A141" s="56" t="s">
        <v>732</v>
      </c>
      <c r="B141" s="56" t="str">
        <f>Table37[[#This Row],[Name]]</f>
        <v>Temperature - Stator Air Hot|Pre-alarm Hi</v>
      </c>
      <c r="C141" s="33" t="e">
        <f>VLOOKUP(Table37[[#This Row],[Name2]],'Base ProcV'!$CG$1:$CQ$12,2,0)</f>
        <v>#N/A</v>
      </c>
      <c r="D141" s="33" t="s">
        <v>1036</v>
      </c>
      <c r="E141" s="33" t="s">
        <v>1028</v>
      </c>
      <c r="F141" s="33"/>
      <c r="G141" s="33"/>
      <c r="H141" s="33" t="s">
        <v>736</v>
      </c>
      <c r="I141" s="33" t="s">
        <v>446</v>
      </c>
      <c r="J141" s="32"/>
      <c r="K141" s="33"/>
      <c r="L141" s="57" t="str">
        <f>IFERROR(TRIM(INDEX(_xlfn.TEXTSPLIT(Table37[[#This Row],[Name]],"|"),1,2)),"")</f>
        <v>Pre-alarm Hi</v>
      </c>
    </row>
    <row r="142" spans="1:12" ht="14.4">
      <c r="A142" s="56" t="s">
        <v>732</v>
      </c>
      <c r="B142" s="56" t="str">
        <f>Table37[[#This Row],[Name]]</f>
        <v>Temperature - Stator Air Hot (2)</v>
      </c>
      <c r="C142" s="33"/>
      <c r="D142" s="33" t="s">
        <v>1038</v>
      </c>
      <c r="E142" s="33" t="s">
        <v>1038</v>
      </c>
      <c r="F142" s="33"/>
      <c r="G142" s="33"/>
      <c r="H142" s="33" t="s">
        <v>446</v>
      </c>
      <c r="I142" s="33" t="s">
        <v>446</v>
      </c>
      <c r="J142" s="32"/>
      <c r="K142" s="33"/>
      <c r="L142" s="57" t="str">
        <f>IFERROR(TRIM(INDEX(_xlfn.TEXTSPLIT(Table37[[#This Row],[Name]],"|"),1,2)),"")</f>
        <v/>
      </c>
    </row>
    <row r="143" spans="1:12" ht="14.4">
      <c r="A143" s="56" t="s">
        <v>732</v>
      </c>
      <c r="B143" s="56" t="str">
        <f>Table37[[#This Row],[Name]]</f>
        <v>Temperature - Stator Air Hot (2)|Hi</v>
      </c>
      <c r="C143" s="33" t="e">
        <f>VLOOKUP(Table37[[#This Row],[Name2]],'Base ProcV'!$CG$1:$CQ$12,2,0)</f>
        <v>#N/A</v>
      </c>
      <c r="D143" s="33" t="s">
        <v>1040</v>
      </c>
      <c r="E143" s="33" t="s">
        <v>1038</v>
      </c>
      <c r="F143" s="33"/>
      <c r="G143" s="33"/>
      <c r="H143" s="33" t="s">
        <v>736</v>
      </c>
      <c r="I143" s="33" t="s">
        <v>446</v>
      </c>
      <c r="J143" s="32"/>
      <c r="K143" s="33"/>
      <c r="L143" s="57" t="str">
        <f>IFERROR(TRIM(INDEX(_xlfn.TEXTSPLIT(Table37[[#This Row],[Name]],"|"),1,2)),"")</f>
        <v>Hi</v>
      </c>
    </row>
    <row r="144" spans="1:12" ht="14.4">
      <c r="A144" s="56" t="s">
        <v>732</v>
      </c>
      <c r="B144" s="56" t="str">
        <f>Table37[[#This Row],[Name]]</f>
        <v>Temperature - Stator Air Hot (2)|HiHi</v>
      </c>
      <c r="C144" s="33" t="e">
        <f>VLOOKUP(Table37[[#This Row],[Name2]],'Base ProcV'!$CG$1:$CQ$12,2,0)</f>
        <v>#N/A</v>
      </c>
      <c r="D144" s="33" t="s">
        <v>1042</v>
      </c>
      <c r="E144" s="33" t="s">
        <v>1038</v>
      </c>
      <c r="F144" s="33"/>
      <c r="G144" s="33"/>
      <c r="H144" s="33" t="s">
        <v>736</v>
      </c>
      <c r="I144" s="33" t="s">
        <v>446</v>
      </c>
      <c r="J144" s="32"/>
      <c r="K144" s="33"/>
      <c r="L144" s="57" t="str">
        <f>IFERROR(TRIM(INDEX(_xlfn.TEXTSPLIT(Table37[[#This Row],[Name]],"|"),1,2)),"")</f>
        <v>HiHi</v>
      </c>
    </row>
    <row r="145" spans="1:12" ht="14.4">
      <c r="A145" s="56" t="s">
        <v>732</v>
      </c>
      <c r="B145" s="56" t="str">
        <f>Table37[[#This Row],[Name]]</f>
        <v>Temperature - Stator Air Hot (2)|Pre-alarm Hi</v>
      </c>
      <c r="C145" s="33" t="e">
        <f>VLOOKUP(Table37[[#This Row],[Name2]],'Base ProcV'!$CG$1:$CQ$12,2,0)</f>
        <v>#N/A</v>
      </c>
      <c r="D145" s="33" t="s">
        <v>1044</v>
      </c>
      <c r="E145" s="33" t="s">
        <v>1038</v>
      </c>
      <c r="F145" s="33"/>
      <c r="G145" s="33"/>
      <c r="H145" s="33" t="s">
        <v>736</v>
      </c>
      <c r="I145" s="33" t="s">
        <v>446</v>
      </c>
      <c r="J145" s="32"/>
      <c r="K145" s="33"/>
      <c r="L145" s="57" t="str">
        <f>IFERROR(TRIM(INDEX(_xlfn.TEXTSPLIT(Table37[[#This Row],[Name]],"|"),1,2)),"")</f>
        <v>Pre-alarm Hi</v>
      </c>
    </row>
    <row r="146" spans="1:12" ht="14.4">
      <c r="A146" s="56" t="s">
        <v>732</v>
      </c>
      <c r="B146" s="56" t="str">
        <f>Table37[[#This Row],[Name]]</f>
        <v>Temperature - Stator U</v>
      </c>
      <c r="C146" s="33"/>
      <c r="D146" s="33" t="s">
        <v>1046</v>
      </c>
      <c r="E146" s="33" t="s">
        <v>1046</v>
      </c>
      <c r="F146" s="33" t="s">
        <v>3463</v>
      </c>
      <c r="G146" s="33"/>
      <c r="H146" s="33" t="s">
        <v>446</v>
      </c>
      <c r="I146" s="33" t="s">
        <v>446</v>
      </c>
      <c r="J146" s="32"/>
      <c r="K146" s="33"/>
      <c r="L146" s="57" t="str">
        <f>IFERROR(TRIM(INDEX(_xlfn.TEXTSPLIT(Table37[[#This Row],[Name]],"|"),1,2)),"")</f>
        <v/>
      </c>
    </row>
    <row r="147" spans="1:12" ht="14.4">
      <c r="A147" s="56" t="s">
        <v>732</v>
      </c>
      <c r="B147" s="56" t="str">
        <f>Table37[[#This Row],[Name]]</f>
        <v>Temperature - Stator U|Hi</v>
      </c>
      <c r="C147" s="33" t="e">
        <f>VLOOKUP(Table37[[#This Row],[Name2]],'Base ProcV'!$CG$1:$CQ$12,2,0)</f>
        <v>#N/A</v>
      </c>
      <c r="D147" s="33" t="s">
        <v>1049</v>
      </c>
      <c r="E147" s="33" t="s">
        <v>1046</v>
      </c>
      <c r="F147" s="33"/>
      <c r="G147" s="33"/>
      <c r="H147" s="33" t="s">
        <v>736</v>
      </c>
      <c r="I147" s="33" t="s">
        <v>446</v>
      </c>
      <c r="J147" s="32"/>
      <c r="K147" s="33"/>
      <c r="L147" s="57" t="str">
        <f>IFERROR(TRIM(INDEX(_xlfn.TEXTSPLIT(Table37[[#This Row],[Name]],"|"),1,2)),"")</f>
        <v>Hi</v>
      </c>
    </row>
    <row r="148" spans="1:12" ht="14.4">
      <c r="A148" s="56" t="s">
        <v>732</v>
      </c>
      <c r="B148" s="56" t="str">
        <f>Table37[[#This Row],[Name]]</f>
        <v>Temperature - Stator U|HiHi</v>
      </c>
      <c r="C148" s="33" t="e">
        <f>VLOOKUP(Table37[[#This Row],[Name2]],'Base ProcV'!$CG$1:$CQ$12,2,0)</f>
        <v>#N/A</v>
      </c>
      <c r="D148" s="33" t="s">
        <v>1051</v>
      </c>
      <c r="E148" s="33" t="s">
        <v>1046</v>
      </c>
      <c r="F148" s="33"/>
      <c r="G148" s="33"/>
      <c r="H148" s="33" t="s">
        <v>736</v>
      </c>
      <c r="I148" s="33" t="s">
        <v>446</v>
      </c>
      <c r="J148" s="32"/>
      <c r="K148" s="33"/>
      <c r="L148" s="57" t="str">
        <f>IFERROR(TRIM(INDEX(_xlfn.TEXTSPLIT(Table37[[#This Row],[Name]],"|"),1,2)),"")</f>
        <v>HiHi</v>
      </c>
    </row>
    <row r="149" spans="1:12" ht="14.4">
      <c r="A149" s="56" t="s">
        <v>732</v>
      </c>
      <c r="B149" s="56" t="str">
        <f>Table37[[#This Row],[Name]]</f>
        <v>Temperature - Stator U|Lo</v>
      </c>
      <c r="C149" s="33" t="e">
        <f>VLOOKUP(Table37[[#This Row],[Name2]],'Base ProcV'!$CG$1:$CQ$12,2,0)</f>
        <v>#N/A</v>
      </c>
      <c r="D149" s="33" t="s">
        <v>1053</v>
      </c>
      <c r="E149" s="33" t="s">
        <v>1046</v>
      </c>
      <c r="F149" s="33"/>
      <c r="G149" s="33"/>
      <c r="H149" s="33" t="s">
        <v>736</v>
      </c>
      <c r="I149" s="33" t="s">
        <v>446</v>
      </c>
      <c r="J149" s="32"/>
      <c r="K149" s="33"/>
      <c r="L149" s="57" t="str">
        <f>IFERROR(TRIM(INDEX(_xlfn.TEXTSPLIT(Table37[[#This Row],[Name]],"|"),1,2)),"")</f>
        <v>Lo</v>
      </c>
    </row>
    <row r="150" spans="1:12" ht="14.4">
      <c r="A150" s="56" t="s">
        <v>732</v>
      </c>
      <c r="B150" s="56" t="str">
        <f>Table37[[#This Row],[Name]]</f>
        <v>Temperature - Stator U|Pre-alarm Hi</v>
      </c>
      <c r="C150" s="33" t="e">
        <f>VLOOKUP(Table37[[#This Row],[Name2]],'Base ProcV'!$CG$1:$CQ$12,2,0)</f>
        <v>#N/A</v>
      </c>
      <c r="D150" s="33" t="s">
        <v>1055</v>
      </c>
      <c r="E150" s="33" t="s">
        <v>1046</v>
      </c>
      <c r="F150" s="33"/>
      <c r="G150" s="33"/>
      <c r="H150" s="33" t="s">
        <v>736</v>
      </c>
      <c r="I150" s="33" t="s">
        <v>446</v>
      </c>
      <c r="J150" s="32"/>
      <c r="K150" s="33"/>
      <c r="L150" s="57" t="str">
        <f>IFERROR(TRIM(INDEX(_xlfn.TEXTSPLIT(Table37[[#This Row],[Name]],"|"),1,2)),"")</f>
        <v>Pre-alarm Hi</v>
      </c>
    </row>
    <row r="151" spans="1:12" ht="14.4">
      <c r="A151" s="56" t="s">
        <v>732</v>
      </c>
      <c r="B151" s="56" t="str">
        <f>Table37[[#This Row],[Name]]</f>
        <v>Temperature - Stator U (2)</v>
      </c>
      <c r="C151" s="33"/>
      <c r="D151" s="33" t="s">
        <v>339</v>
      </c>
      <c r="E151" s="33" t="s">
        <v>339</v>
      </c>
      <c r="F151" s="33" t="s">
        <v>3464</v>
      </c>
      <c r="G151" s="33"/>
      <c r="H151" s="33" t="s">
        <v>446</v>
      </c>
      <c r="I151" s="33" t="s">
        <v>446</v>
      </c>
      <c r="J151" s="32"/>
      <c r="K151" s="33"/>
      <c r="L151" s="57" t="str">
        <f>IFERROR(TRIM(INDEX(_xlfn.TEXTSPLIT(Table37[[#This Row],[Name]],"|"),1,2)),"")</f>
        <v/>
      </c>
    </row>
    <row r="152" spans="1:12" ht="14.4">
      <c r="A152" s="56" t="s">
        <v>732</v>
      </c>
      <c r="B152" s="56" t="str">
        <f>Table37[[#This Row],[Name]]</f>
        <v>Temperature - Stator U (2)|Hi</v>
      </c>
      <c r="C152" s="33" t="e">
        <f>VLOOKUP(Table37[[#This Row],[Name2]],'Base ProcV'!$CG$1:$CQ$12,2,0)</f>
        <v>#N/A</v>
      </c>
      <c r="D152" s="33" t="s">
        <v>1059</v>
      </c>
      <c r="E152" s="33" t="s">
        <v>339</v>
      </c>
      <c r="F152" s="33"/>
      <c r="G152" s="33"/>
      <c r="H152" s="33" t="s">
        <v>736</v>
      </c>
      <c r="I152" s="33" t="s">
        <v>446</v>
      </c>
      <c r="J152" s="32"/>
      <c r="K152" s="33"/>
      <c r="L152" s="57" t="str">
        <f>IFERROR(TRIM(INDEX(_xlfn.TEXTSPLIT(Table37[[#This Row],[Name]],"|"),1,2)),"")</f>
        <v>Hi</v>
      </c>
    </row>
    <row r="153" spans="1:12" ht="14.4">
      <c r="A153" s="56" t="s">
        <v>732</v>
      </c>
      <c r="B153" s="56" t="str">
        <f>Table37[[#This Row],[Name]]</f>
        <v>Temperature - Stator U (2)|HiHi</v>
      </c>
      <c r="C153" s="33" t="e">
        <f>VLOOKUP(Table37[[#This Row],[Name2]],'Base ProcV'!$CG$1:$CQ$12,2,0)</f>
        <v>#N/A</v>
      </c>
      <c r="D153" s="33" t="s">
        <v>1061</v>
      </c>
      <c r="E153" s="33" t="s">
        <v>339</v>
      </c>
      <c r="F153" s="33"/>
      <c r="G153" s="33"/>
      <c r="H153" s="33" t="s">
        <v>736</v>
      </c>
      <c r="I153" s="33" t="s">
        <v>446</v>
      </c>
      <c r="J153" s="32"/>
      <c r="K153" s="33"/>
      <c r="L153" s="57" t="str">
        <f>IFERROR(TRIM(INDEX(_xlfn.TEXTSPLIT(Table37[[#This Row],[Name]],"|"),1,2)),"")</f>
        <v>HiHi</v>
      </c>
    </row>
    <row r="154" spans="1:12" ht="14.4">
      <c r="A154" s="56" t="s">
        <v>732</v>
      </c>
      <c r="B154" s="56" t="str">
        <f>Table37[[#This Row],[Name]]</f>
        <v>Temperature - Stator U (2)|Lo</v>
      </c>
      <c r="C154" s="33" t="e">
        <f>VLOOKUP(Table37[[#This Row],[Name2]],'Base ProcV'!$CG$1:$CQ$12,2,0)</f>
        <v>#N/A</v>
      </c>
      <c r="D154" s="33" t="s">
        <v>1063</v>
      </c>
      <c r="E154" s="33" t="s">
        <v>339</v>
      </c>
      <c r="F154" s="33"/>
      <c r="G154" s="33"/>
      <c r="H154" s="33" t="s">
        <v>736</v>
      </c>
      <c r="I154" s="33" t="s">
        <v>446</v>
      </c>
      <c r="J154" s="32"/>
      <c r="K154" s="33"/>
      <c r="L154" s="57" t="str">
        <f>IFERROR(TRIM(INDEX(_xlfn.TEXTSPLIT(Table37[[#This Row],[Name]],"|"),1,2)),"")</f>
        <v>Lo</v>
      </c>
    </row>
    <row r="155" spans="1:12" ht="14.4">
      <c r="A155" s="56" t="s">
        <v>732</v>
      </c>
      <c r="B155" s="56" t="str">
        <f>Table37[[#This Row],[Name]]</f>
        <v>Temperature - Stator U (2)|Pre-alarm Hi</v>
      </c>
      <c r="C155" s="33" t="e">
        <f>VLOOKUP(Table37[[#This Row],[Name2]],'Base ProcV'!$CG$1:$CQ$12,2,0)</f>
        <v>#N/A</v>
      </c>
      <c r="D155" s="33" t="s">
        <v>1065</v>
      </c>
      <c r="E155" s="33" t="s">
        <v>339</v>
      </c>
      <c r="F155" s="33"/>
      <c r="G155" s="33"/>
      <c r="H155" s="33" t="s">
        <v>736</v>
      </c>
      <c r="I155" s="33" t="s">
        <v>446</v>
      </c>
      <c r="J155" s="32"/>
      <c r="K155" s="33"/>
      <c r="L155" s="57" t="str">
        <f>IFERROR(TRIM(INDEX(_xlfn.TEXTSPLIT(Table37[[#This Row],[Name]],"|"),1,2)),"")</f>
        <v>Pre-alarm Hi</v>
      </c>
    </row>
    <row r="156" spans="1:12" ht="14.4">
      <c r="A156" s="56" t="s">
        <v>732</v>
      </c>
      <c r="B156" s="56" t="str">
        <f>Table37[[#This Row],[Name]]</f>
        <v>Temperature - Stator V</v>
      </c>
      <c r="C156" s="33"/>
      <c r="D156" s="33" t="s">
        <v>1067</v>
      </c>
      <c r="E156" s="33" t="s">
        <v>1067</v>
      </c>
      <c r="F156" s="33" t="s">
        <v>3465</v>
      </c>
      <c r="G156" s="33"/>
      <c r="H156" s="33" t="s">
        <v>446</v>
      </c>
      <c r="I156" s="33" t="s">
        <v>446</v>
      </c>
      <c r="J156" s="32"/>
      <c r="K156" s="33"/>
      <c r="L156" s="57" t="str">
        <f>IFERROR(TRIM(INDEX(_xlfn.TEXTSPLIT(Table37[[#This Row],[Name]],"|"),1,2)),"")</f>
        <v/>
      </c>
    </row>
    <row r="157" spans="1:12" ht="14.4">
      <c r="A157" s="56" t="s">
        <v>732</v>
      </c>
      <c r="B157" s="56" t="str">
        <f>Table37[[#This Row],[Name]]</f>
        <v>Temperature - Stator V|Hi</v>
      </c>
      <c r="C157" s="33" t="e">
        <f>VLOOKUP(Table37[[#This Row],[Name2]],'Base ProcV'!$CG$1:$CQ$12,2,0)</f>
        <v>#N/A</v>
      </c>
      <c r="D157" s="33" t="s">
        <v>1070</v>
      </c>
      <c r="E157" s="33" t="s">
        <v>1067</v>
      </c>
      <c r="F157" s="33"/>
      <c r="G157" s="33"/>
      <c r="H157" s="33" t="s">
        <v>736</v>
      </c>
      <c r="I157" s="33" t="s">
        <v>446</v>
      </c>
      <c r="J157" s="32"/>
      <c r="K157" s="33"/>
      <c r="L157" s="57" t="str">
        <f>IFERROR(TRIM(INDEX(_xlfn.TEXTSPLIT(Table37[[#This Row],[Name]],"|"),1,2)),"")</f>
        <v>Hi</v>
      </c>
    </row>
    <row r="158" spans="1:12" ht="14.4">
      <c r="A158" s="56" t="s">
        <v>732</v>
      </c>
      <c r="B158" s="56" t="str">
        <f>Table37[[#This Row],[Name]]</f>
        <v>Temperature - Stator V|HiHi</v>
      </c>
      <c r="C158" s="33" t="e">
        <f>VLOOKUP(Table37[[#This Row],[Name2]],'Base ProcV'!$CG$1:$CQ$12,2,0)</f>
        <v>#N/A</v>
      </c>
      <c r="D158" s="33" t="s">
        <v>1072</v>
      </c>
      <c r="E158" s="33" t="s">
        <v>1067</v>
      </c>
      <c r="F158" s="33"/>
      <c r="G158" s="33"/>
      <c r="H158" s="33" t="s">
        <v>736</v>
      </c>
      <c r="I158" s="33" t="s">
        <v>446</v>
      </c>
      <c r="J158" s="32"/>
      <c r="K158" s="33"/>
      <c r="L158" s="57" t="str">
        <f>IFERROR(TRIM(INDEX(_xlfn.TEXTSPLIT(Table37[[#This Row],[Name]],"|"),1,2)),"")</f>
        <v>HiHi</v>
      </c>
    </row>
    <row r="159" spans="1:12" ht="14.4">
      <c r="A159" s="56" t="s">
        <v>732</v>
      </c>
      <c r="B159" s="56" t="str">
        <f>Table37[[#This Row],[Name]]</f>
        <v>Temperature - Stator V|Lo</v>
      </c>
      <c r="C159" s="33" t="e">
        <f>VLOOKUP(Table37[[#This Row],[Name2]],'Base ProcV'!$CG$1:$CQ$12,2,0)</f>
        <v>#N/A</v>
      </c>
      <c r="D159" s="33" t="s">
        <v>1074</v>
      </c>
      <c r="E159" s="33" t="s">
        <v>1067</v>
      </c>
      <c r="F159" s="33"/>
      <c r="G159" s="33"/>
      <c r="H159" s="33" t="s">
        <v>736</v>
      </c>
      <c r="I159" s="33" t="s">
        <v>446</v>
      </c>
      <c r="J159" s="32"/>
      <c r="K159" s="33"/>
      <c r="L159" s="57" t="str">
        <f>IFERROR(TRIM(INDEX(_xlfn.TEXTSPLIT(Table37[[#This Row],[Name]],"|"),1,2)),"")</f>
        <v>Lo</v>
      </c>
    </row>
    <row r="160" spans="1:12" ht="14.4">
      <c r="A160" s="56" t="s">
        <v>732</v>
      </c>
      <c r="B160" s="56" t="str">
        <f>Table37[[#This Row],[Name]]</f>
        <v>Temperature - Stator V|Pre-alarm Hi</v>
      </c>
      <c r="C160" s="33" t="e">
        <f>VLOOKUP(Table37[[#This Row],[Name2]],'Base ProcV'!$CG$1:$CQ$12,2,0)</f>
        <v>#N/A</v>
      </c>
      <c r="D160" s="33" t="s">
        <v>1076</v>
      </c>
      <c r="E160" s="33" t="s">
        <v>1067</v>
      </c>
      <c r="F160" s="33"/>
      <c r="G160" s="33"/>
      <c r="H160" s="33" t="s">
        <v>736</v>
      </c>
      <c r="I160" s="33" t="s">
        <v>446</v>
      </c>
      <c r="J160" s="32"/>
      <c r="K160" s="33"/>
      <c r="L160" s="57" t="str">
        <f>IFERROR(TRIM(INDEX(_xlfn.TEXTSPLIT(Table37[[#This Row],[Name]],"|"),1,2)),"")</f>
        <v>Pre-alarm Hi</v>
      </c>
    </row>
    <row r="161" spans="1:12" ht="14.4">
      <c r="A161" s="56" t="s">
        <v>732</v>
      </c>
      <c r="B161" s="56" t="str">
        <f>Table37[[#This Row],[Name]]</f>
        <v>Temperature - Stator V (2)</v>
      </c>
      <c r="C161" s="33"/>
      <c r="D161" s="33" t="s">
        <v>343</v>
      </c>
      <c r="E161" s="33" t="s">
        <v>343</v>
      </c>
      <c r="F161" s="33" t="s">
        <v>3466</v>
      </c>
      <c r="G161" s="33"/>
      <c r="H161" s="33" t="s">
        <v>446</v>
      </c>
      <c r="I161" s="33" t="s">
        <v>446</v>
      </c>
      <c r="J161" s="32"/>
      <c r="K161" s="33"/>
      <c r="L161" s="57" t="str">
        <f>IFERROR(TRIM(INDEX(_xlfn.TEXTSPLIT(Table37[[#This Row],[Name]],"|"),1,2)),"")</f>
        <v/>
      </c>
    </row>
    <row r="162" spans="1:12" ht="14.4">
      <c r="A162" s="56" t="s">
        <v>732</v>
      </c>
      <c r="B162" s="56" t="str">
        <f>Table37[[#This Row],[Name]]</f>
        <v>Temperature - Stator V (2)|Hi</v>
      </c>
      <c r="C162" s="33" t="e">
        <f>VLOOKUP(Table37[[#This Row],[Name2]],'Base ProcV'!$CG$1:$CQ$12,2,0)</f>
        <v>#N/A</v>
      </c>
      <c r="D162" s="33" t="s">
        <v>1080</v>
      </c>
      <c r="E162" s="33" t="s">
        <v>343</v>
      </c>
      <c r="F162" s="33"/>
      <c r="G162" s="33"/>
      <c r="H162" s="33" t="s">
        <v>736</v>
      </c>
      <c r="I162" s="33" t="s">
        <v>446</v>
      </c>
      <c r="J162" s="32"/>
      <c r="K162" s="33"/>
      <c r="L162" s="57" t="str">
        <f>IFERROR(TRIM(INDEX(_xlfn.TEXTSPLIT(Table37[[#This Row],[Name]],"|"),1,2)),"")</f>
        <v>Hi</v>
      </c>
    </row>
    <row r="163" spans="1:12" ht="14.4">
      <c r="A163" s="56" t="s">
        <v>732</v>
      </c>
      <c r="B163" s="56" t="str">
        <f>Table37[[#This Row],[Name]]</f>
        <v>Temperature - Stator V (2)|HiHi</v>
      </c>
      <c r="C163" s="33" t="e">
        <f>VLOOKUP(Table37[[#This Row],[Name2]],'Base ProcV'!$CG$1:$CQ$12,2,0)</f>
        <v>#N/A</v>
      </c>
      <c r="D163" s="33" t="s">
        <v>1082</v>
      </c>
      <c r="E163" s="33" t="s">
        <v>343</v>
      </c>
      <c r="F163" s="33"/>
      <c r="G163" s="33"/>
      <c r="H163" s="33" t="s">
        <v>736</v>
      </c>
      <c r="I163" s="33" t="s">
        <v>446</v>
      </c>
      <c r="J163" s="32"/>
      <c r="K163" s="33"/>
      <c r="L163" s="57" t="str">
        <f>IFERROR(TRIM(INDEX(_xlfn.TEXTSPLIT(Table37[[#This Row],[Name]],"|"),1,2)),"")</f>
        <v>HiHi</v>
      </c>
    </row>
    <row r="164" spans="1:12" ht="14.4">
      <c r="A164" s="56" t="s">
        <v>732</v>
      </c>
      <c r="B164" s="56" t="str">
        <f>Table37[[#This Row],[Name]]</f>
        <v>Temperature - Stator V (2)|Lo</v>
      </c>
      <c r="C164" s="33" t="e">
        <f>VLOOKUP(Table37[[#This Row],[Name2]],'Base ProcV'!$CG$1:$CQ$12,2,0)</f>
        <v>#N/A</v>
      </c>
      <c r="D164" s="33" t="s">
        <v>1084</v>
      </c>
      <c r="E164" s="33" t="s">
        <v>343</v>
      </c>
      <c r="F164" s="33"/>
      <c r="G164" s="33"/>
      <c r="H164" s="33" t="s">
        <v>736</v>
      </c>
      <c r="I164" s="33" t="s">
        <v>446</v>
      </c>
      <c r="J164" s="32"/>
      <c r="K164" s="33"/>
      <c r="L164" s="57" t="str">
        <f>IFERROR(TRIM(INDEX(_xlfn.TEXTSPLIT(Table37[[#This Row],[Name]],"|"),1,2)),"")</f>
        <v>Lo</v>
      </c>
    </row>
    <row r="165" spans="1:12" ht="14.4">
      <c r="A165" s="56" t="s">
        <v>732</v>
      </c>
      <c r="B165" s="56" t="str">
        <f>Table37[[#This Row],[Name]]</f>
        <v>Temperature - Stator V (2)|Pre-alarm Hi</v>
      </c>
      <c r="C165" s="33" t="e">
        <f>VLOOKUP(Table37[[#This Row],[Name2]],'Base ProcV'!$CG$1:$CQ$12,2,0)</f>
        <v>#N/A</v>
      </c>
      <c r="D165" s="33" t="s">
        <v>1086</v>
      </c>
      <c r="E165" s="33" t="s">
        <v>343</v>
      </c>
      <c r="F165" s="33"/>
      <c r="G165" s="33"/>
      <c r="H165" s="33" t="s">
        <v>736</v>
      </c>
      <c r="I165" s="33" t="s">
        <v>446</v>
      </c>
      <c r="J165" s="32"/>
      <c r="K165" s="33"/>
      <c r="L165" s="57" t="str">
        <f>IFERROR(TRIM(INDEX(_xlfn.TEXTSPLIT(Table37[[#This Row],[Name]],"|"),1,2)),"")</f>
        <v>Pre-alarm Hi</v>
      </c>
    </row>
    <row r="166" spans="1:12" ht="14.4">
      <c r="A166" s="56" t="s">
        <v>732</v>
      </c>
      <c r="B166" s="56" t="str">
        <f>Table37[[#This Row],[Name]]</f>
        <v>Temperature - Stator W</v>
      </c>
      <c r="C166" s="33"/>
      <c r="D166" s="33" t="s">
        <v>1088</v>
      </c>
      <c r="E166" s="33" t="s">
        <v>1088</v>
      </c>
      <c r="F166" s="33" t="s">
        <v>3467</v>
      </c>
      <c r="G166" s="33"/>
      <c r="H166" s="33" t="s">
        <v>446</v>
      </c>
      <c r="I166" s="33" t="s">
        <v>446</v>
      </c>
      <c r="J166" s="32"/>
      <c r="K166" s="33"/>
      <c r="L166" s="57" t="str">
        <f>IFERROR(TRIM(INDEX(_xlfn.TEXTSPLIT(Table37[[#This Row],[Name]],"|"),1,2)),"")</f>
        <v/>
      </c>
    </row>
    <row r="167" spans="1:12" ht="14.4">
      <c r="A167" s="56" t="s">
        <v>732</v>
      </c>
      <c r="B167" s="56" t="str">
        <f>Table37[[#This Row],[Name]]</f>
        <v>Temperature - Stator W|Hi</v>
      </c>
      <c r="C167" s="33" t="e">
        <f>VLOOKUP(Table37[[#This Row],[Name2]],'Base ProcV'!$CG$1:$CQ$12,2,0)</f>
        <v>#N/A</v>
      </c>
      <c r="D167" s="33" t="s">
        <v>1091</v>
      </c>
      <c r="E167" s="33" t="s">
        <v>1088</v>
      </c>
      <c r="F167" s="33"/>
      <c r="G167" s="33"/>
      <c r="H167" s="33" t="s">
        <v>736</v>
      </c>
      <c r="I167" s="33" t="s">
        <v>446</v>
      </c>
      <c r="J167" s="32"/>
      <c r="K167" s="33"/>
      <c r="L167" s="57" t="str">
        <f>IFERROR(TRIM(INDEX(_xlfn.TEXTSPLIT(Table37[[#This Row],[Name]],"|"),1,2)),"")</f>
        <v>Hi</v>
      </c>
    </row>
    <row r="168" spans="1:12" ht="14.4">
      <c r="A168" s="56" t="s">
        <v>732</v>
      </c>
      <c r="B168" s="56" t="str">
        <f>Table37[[#This Row],[Name]]</f>
        <v>Temperature - Stator W|HiHi</v>
      </c>
      <c r="C168" s="33" t="e">
        <f>VLOOKUP(Table37[[#This Row],[Name2]],'Base ProcV'!$CG$1:$CQ$12,2,0)</f>
        <v>#N/A</v>
      </c>
      <c r="D168" s="33" t="s">
        <v>1093</v>
      </c>
      <c r="E168" s="33" t="s">
        <v>1088</v>
      </c>
      <c r="F168" s="33"/>
      <c r="G168" s="33"/>
      <c r="H168" s="33" t="s">
        <v>736</v>
      </c>
      <c r="I168" s="33" t="s">
        <v>446</v>
      </c>
      <c r="J168" s="32"/>
      <c r="K168" s="33"/>
      <c r="L168" s="57" t="str">
        <f>IFERROR(TRIM(INDEX(_xlfn.TEXTSPLIT(Table37[[#This Row],[Name]],"|"),1,2)),"")</f>
        <v>HiHi</v>
      </c>
    </row>
    <row r="169" spans="1:12" ht="14.4">
      <c r="A169" s="56" t="s">
        <v>732</v>
      </c>
      <c r="B169" s="56" t="str">
        <f>Table37[[#This Row],[Name]]</f>
        <v>Temperature - Stator W|Lo</v>
      </c>
      <c r="C169" s="33" t="e">
        <f>VLOOKUP(Table37[[#This Row],[Name2]],'Base ProcV'!$CG$1:$CQ$12,2,0)</f>
        <v>#N/A</v>
      </c>
      <c r="D169" s="33" t="s">
        <v>1095</v>
      </c>
      <c r="E169" s="33" t="s">
        <v>1088</v>
      </c>
      <c r="F169" s="33"/>
      <c r="G169" s="33"/>
      <c r="H169" s="33" t="s">
        <v>736</v>
      </c>
      <c r="I169" s="33" t="s">
        <v>446</v>
      </c>
      <c r="J169" s="32"/>
      <c r="K169" s="33"/>
      <c r="L169" s="57" t="str">
        <f>IFERROR(TRIM(INDEX(_xlfn.TEXTSPLIT(Table37[[#This Row],[Name]],"|"),1,2)),"")</f>
        <v>Lo</v>
      </c>
    </row>
    <row r="170" spans="1:12" ht="14.4">
      <c r="A170" s="56" t="s">
        <v>732</v>
      </c>
      <c r="B170" s="56" t="str">
        <f>Table37[[#This Row],[Name]]</f>
        <v>Temperature - Stator W|Pre-alarm Hi</v>
      </c>
      <c r="C170" s="33" t="e">
        <f>VLOOKUP(Table37[[#This Row],[Name2]],'Base ProcV'!$CG$1:$CQ$12,2,0)</f>
        <v>#N/A</v>
      </c>
      <c r="D170" s="33" t="s">
        <v>1097</v>
      </c>
      <c r="E170" s="33" t="s">
        <v>1088</v>
      </c>
      <c r="F170" s="33"/>
      <c r="G170" s="33"/>
      <c r="H170" s="33" t="s">
        <v>736</v>
      </c>
      <c r="I170" s="33" t="s">
        <v>446</v>
      </c>
      <c r="J170" s="32"/>
      <c r="K170" s="33"/>
      <c r="L170" s="57" t="str">
        <f>IFERROR(TRIM(INDEX(_xlfn.TEXTSPLIT(Table37[[#This Row],[Name]],"|"),1,2)),"")</f>
        <v>Pre-alarm Hi</v>
      </c>
    </row>
    <row r="171" spans="1:12" ht="14.4">
      <c r="A171" s="56" t="s">
        <v>732</v>
      </c>
      <c r="B171" s="56" t="str">
        <f>Table37[[#This Row],[Name]]</f>
        <v>Temperature - Stator W (2)</v>
      </c>
      <c r="C171" s="33"/>
      <c r="D171" s="33" t="s">
        <v>347</v>
      </c>
      <c r="E171" s="33" t="s">
        <v>347</v>
      </c>
      <c r="F171" s="33" t="s">
        <v>3468</v>
      </c>
      <c r="G171" s="33"/>
      <c r="H171" s="33" t="s">
        <v>446</v>
      </c>
      <c r="I171" s="33" t="s">
        <v>446</v>
      </c>
      <c r="J171" s="32"/>
      <c r="K171" s="33"/>
      <c r="L171" s="57" t="str">
        <f>IFERROR(TRIM(INDEX(_xlfn.TEXTSPLIT(Table37[[#This Row],[Name]],"|"),1,2)),"")</f>
        <v/>
      </c>
    </row>
    <row r="172" spans="1:12" ht="14.4">
      <c r="A172" s="56" t="s">
        <v>732</v>
      </c>
      <c r="B172" s="56" t="str">
        <f>Table37[[#This Row],[Name]]</f>
        <v>Temperature - Stator W (2)|Hi</v>
      </c>
      <c r="C172" s="33" t="e">
        <f>VLOOKUP(Table37[[#This Row],[Name2]],'Base ProcV'!$CG$1:$CQ$12,2,0)</f>
        <v>#N/A</v>
      </c>
      <c r="D172" s="33" t="s">
        <v>1101</v>
      </c>
      <c r="E172" s="33" t="s">
        <v>347</v>
      </c>
      <c r="F172" s="33"/>
      <c r="G172" s="33"/>
      <c r="H172" s="33" t="s">
        <v>736</v>
      </c>
      <c r="I172" s="33" t="s">
        <v>446</v>
      </c>
      <c r="J172" s="32"/>
      <c r="K172" s="33"/>
      <c r="L172" s="57" t="str">
        <f>IFERROR(TRIM(INDEX(_xlfn.TEXTSPLIT(Table37[[#This Row],[Name]],"|"),1,2)),"")</f>
        <v>Hi</v>
      </c>
    </row>
    <row r="173" spans="1:12" ht="14.4">
      <c r="A173" s="56" t="s">
        <v>732</v>
      </c>
      <c r="B173" s="56" t="str">
        <f>Table37[[#This Row],[Name]]</f>
        <v>Temperature - Stator W (2)|HiHi</v>
      </c>
      <c r="C173" s="33" t="e">
        <f>VLOOKUP(Table37[[#This Row],[Name2]],'Base ProcV'!$CG$1:$CQ$12,2,0)</f>
        <v>#N/A</v>
      </c>
      <c r="D173" s="33" t="s">
        <v>1103</v>
      </c>
      <c r="E173" s="33" t="s">
        <v>347</v>
      </c>
      <c r="F173" s="33"/>
      <c r="G173" s="33"/>
      <c r="H173" s="33" t="s">
        <v>736</v>
      </c>
      <c r="I173" s="33" t="s">
        <v>446</v>
      </c>
      <c r="J173" s="32"/>
      <c r="K173" s="33"/>
      <c r="L173" s="57" t="str">
        <f>IFERROR(TRIM(INDEX(_xlfn.TEXTSPLIT(Table37[[#This Row],[Name]],"|"),1,2)),"")</f>
        <v>HiHi</v>
      </c>
    </row>
    <row r="174" spans="1:12" ht="14.4">
      <c r="A174" s="56" t="s">
        <v>732</v>
      </c>
      <c r="B174" s="56" t="str">
        <f>Table37[[#This Row],[Name]]</f>
        <v>Temperature - Stator W (2)|Lo</v>
      </c>
      <c r="C174" s="33" t="e">
        <f>VLOOKUP(Table37[[#This Row],[Name2]],'Base ProcV'!$CG$1:$CQ$12,2,0)</f>
        <v>#N/A</v>
      </c>
      <c r="D174" s="33" t="s">
        <v>1105</v>
      </c>
      <c r="E174" s="33" t="s">
        <v>347</v>
      </c>
      <c r="F174" s="33"/>
      <c r="G174" s="33"/>
      <c r="H174" s="33" t="s">
        <v>736</v>
      </c>
      <c r="I174" s="33" t="s">
        <v>446</v>
      </c>
      <c r="J174" s="32"/>
      <c r="K174" s="33"/>
      <c r="L174" s="57" t="str">
        <f>IFERROR(TRIM(INDEX(_xlfn.TEXTSPLIT(Table37[[#This Row],[Name]],"|"),1,2)),"")</f>
        <v>Lo</v>
      </c>
    </row>
    <row r="175" spans="1:12" ht="14.4">
      <c r="A175" s="56" t="s">
        <v>732</v>
      </c>
      <c r="B175" s="56" t="str">
        <f>Table37[[#This Row],[Name]]</f>
        <v>Temperature - Stator W (2)|Pre-alarm Hi</v>
      </c>
      <c r="C175" s="33" t="e">
        <f>VLOOKUP(Table37[[#This Row],[Name2]],'Base ProcV'!$CG$1:$CQ$12,2,0)</f>
        <v>#N/A</v>
      </c>
      <c r="D175" s="33" t="s">
        <v>1107</v>
      </c>
      <c r="E175" s="33" t="s">
        <v>347</v>
      </c>
      <c r="F175" s="33"/>
      <c r="G175" s="33"/>
      <c r="H175" s="33" t="s">
        <v>736</v>
      </c>
      <c r="I175" s="33" t="s">
        <v>446</v>
      </c>
      <c r="J175" s="32"/>
      <c r="K175" s="33"/>
      <c r="L175" s="57" t="str">
        <f>IFERROR(TRIM(INDEX(_xlfn.TEXTSPLIT(Table37[[#This Row],[Name]],"|"),1,2)),"")</f>
        <v>Pre-alarm Hi</v>
      </c>
    </row>
    <row r="176" spans="1:12" ht="14.4">
      <c r="A176" s="56" t="s">
        <v>732</v>
      </c>
      <c r="B176" s="56" t="str">
        <f>Table37[[#This Row],[Name]]</f>
        <v>Temperature - Suction</v>
      </c>
      <c r="C176" s="33" t="e">
        <f>VLOOKUP(Table37[[#This Row],[Name2]],'Base ProcV'!$CG$1:$CQ$12,2,0)</f>
        <v>#N/A</v>
      </c>
      <c r="D176" s="33" t="s">
        <v>1109</v>
      </c>
      <c r="E176" s="156" t="s">
        <v>1109</v>
      </c>
      <c r="F176" s="33" t="s">
        <v>3469</v>
      </c>
      <c r="G176" s="33"/>
      <c r="H176" s="33" t="s">
        <v>530</v>
      </c>
      <c r="I176" s="33" t="s">
        <v>530</v>
      </c>
      <c r="J176" s="32"/>
      <c r="K176" s="33"/>
      <c r="L176" s="57" t="str">
        <f>IFERROR(TRIM(INDEX(_xlfn.TEXTSPLIT(Table37[[#This Row],[Name]],"|"),1,2)),"")</f>
        <v/>
      </c>
    </row>
    <row r="177" spans="1:12" ht="14.4">
      <c r="A177" s="56" t="s">
        <v>732</v>
      </c>
      <c r="B177" s="56" t="str">
        <f>Table37[[#This Row],[Name]]</f>
        <v>Temperature - Suction|Hi</v>
      </c>
      <c r="C177" s="33" t="e">
        <f>VLOOKUP(Table37[[#This Row],[Name2]],'Base ProcV'!$CG$1:$CQ$12,2,0)</f>
        <v>#N/A</v>
      </c>
      <c r="D177" s="33" t="s">
        <v>1111</v>
      </c>
      <c r="E177" s="33" t="s">
        <v>1109</v>
      </c>
      <c r="F177" s="33"/>
      <c r="G177" s="33"/>
      <c r="H177" s="33" t="s">
        <v>736</v>
      </c>
      <c r="I177" s="33" t="s">
        <v>530</v>
      </c>
      <c r="J177" s="32"/>
      <c r="K177" s="33"/>
      <c r="L177" s="57" t="str">
        <f>IFERROR(TRIM(INDEX(_xlfn.TEXTSPLIT(Table37[[#This Row],[Name]],"|"),1,2)),"")</f>
        <v>Hi</v>
      </c>
    </row>
    <row r="178" spans="1:12" ht="14.4">
      <c r="A178" s="56" t="s">
        <v>732</v>
      </c>
      <c r="B178" s="56" t="str">
        <f>Table37[[#This Row],[Name]]</f>
        <v>Temperature - Suction|Lo</v>
      </c>
      <c r="C178" s="33" t="e">
        <f>VLOOKUP(Table37[[#This Row],[Name2]],'Base ProcV'!$CG$1:$CQ$12,2,0)</f>
        <v>#N/A</v>
      </c>
      <c r="D178" s="33" t="s">
        <v>1113</v>
      </c>
      <c r="E178" s="33" t="s">
        <v>1109</v>
      </c>
      <c r="F178" s="33"/>
      <c r="G178" s="33"/>
      <c r="H178" s="33" t="s">
        <v>736</v>
      </c>
      <c r="I178" s="33" t="s">
        <v>530</v>
      </c>
      <c r="J178" s="32"/>
      <c r="K178" s="33"/>
      <c r="L178" s="57" t="str">
        <f>IFERROR(TRIM(INDEX(_xlfn.TEXTSPLIT(Table37[[#This Row],[Name]],"|"),1,2)),"")</f>
        <v>Lo</v>
      </c>
    </row>
    <row r="179" spans="1:12" ht="14.4">
      <c r="A179" s="56" t="s">
        <v>732</v>
      </c>
      <c r="B179" s="56" t="str">
        <f>Table37[[#This Row],[Name]]</f>
        <v>Temperature - Suction|Pre-alarm Hi</v>
      </c>
      <c r="C179" s="33" t="e">
        <f>VLOOKUP(Table37[[#This Row],[Name2]],'Base ProcV'!$CG$1:$CQ$12,2,0)</f>
        <v>#N/A</v>
      </c>
      <c r="D179" s="33" t="s">
        <v>1115</v>
      </c>
      <c r="E179" s="33" t="s">
        <v>1109</v>
      </c>
      <c r="F179" s="33"/>
      <c r="G179" s="33"/>
      <c r="H179" s="33" t="s">
        <v>736</v>
      </c>
      <c r="I179" s="33" t="s">
        <v>530</v>
      </c>
      <c r="J179" s="32"/>
      <c r="K179" s="33"/>
      <c r="L179" s="57" t="str">
        <f>IFERROR(TRIM(INDEX(_xlfn.TEXTSPLIT(Table37[[#This Row],[Name]],"|"),1,2)),"")</f>
        <v>Pre-alarm Hi</v>
      </c>
    </row>
    <row r="180" spans="1:12" ht="14.4">
      <c r="A180" s="56" t="s">
        <v>732</v>
      </c>
      <c r="B180" s="56" t="str">
        <f>Table37[[#This Row],[Name]]</f>
        <v>Temperature - Suction|Pre-alarm Lo</v>
      </c>
      <c r="C180" s="33" t="e">
        <f>VLOOKUP(Table37[[#This Row],[Name2]],'Base ProcV'!$CG$1:$CQ$12,2,0)</f>
        <v>#N/A</v>
      </c>
      <c r="D180" s="33" t="s">
        <v>1117</v>
      </c>
      <c r="E180" s="33" t="s">
        <v>1109</v>
      </c>
      <c r="F180" s="33"/>
      <c r="G180" s="33"/>
      <c r="H180" s="33" t="s">
        <v>736</v>
      </c>
      <c r="I180" s="33" t="s">
        <v>530</v>
      </c>
      <c r="J180" s="32"/>
      <c r="K180" s="33"/>
      <c r="L180" s="57" t="str">
        <f>IFERROR(TRIM(INDEX(_xlfn.TEXTSPLIT(Table37[[#This Row],[Name]],"|"),1,2)),"")</f>
        <v>Pre-alarm Lo</v>
      </c>
    </row>
    <row r="181" spans="1:12" ht="14.4">
      <c r="A181" s="56" t="s">
        <v>732</v>
      </c>
      <c r="B181" s="56" t="str">
        <f>Table37[[#This Row],[Name]]</f>
        <v>Valve - Anti Hydrates Control</v>
      </c>
      <c r="C181" s="33" t="e">
        <f>VLOOKUP(Table37[[#This Row],[Name2]],'Base ProcV'!$CG$1:$CQ$12,2,0)</f>
        <v>#N/A</v>
      </c>
      <c r="D181" s="33" t="s">
        <v>1119</v>
      </c>
      <c r="E181" s="33" t="s">
        <v>1119</v>
      </c>
      <c r="F181" s="33"/>
      <c r="G181" s="33"/>
      <c r="H181" s="33" t="s">
        <v>530</v>
      </c>
      <c r="I181" s="33" t="s">
        <v>530</v>
      </c>
      <c r="J181" s="32"/>
      <c r="K181" s="33"/>
      <c r="L181" s="57" t="str">
        <f>IFERROR(TRIM(INDEX(_xlfn.TEXTSPLIT(Table37[[#This Row],[Name]],"|"),1,2)),"")</f>
        <v/>
      </c>
    </row>
    <row r="182" spans="1:12" ht="14.4">
      <c r="A182" s="56" t="s">
        <v>732</v>
      </c>
      <c r="B182" s="56" t="str">
        <f>Table37[[#This Row],[Name]]</f>
        <v>Valve - Anti Surge Control</v>
      </c>
      <c r="C182" s="33" t="e">
        <f>VLOOKUP(Table37[[#This Row],[Name2]],'Base ProcV'!$CG$1:$CQ$12,2,0)</f>
        <v>#N/A</v>
      </c>
      <c r="D182" s="33" t="s">
        <v>1121</v>
      </c>
      <c r="E182" s="156" t="s">
        <v>1121</v>
      </c>
      <c r="F182" s="33" t="s">
        <v>3470</v>
      </c>
      <c r="G182" s="33"/>
      <c r="H182" s="33" t="s">
        <v>530</v>
      </c>
      <c r="I182" s="33" t="s">
        <v>530</v>
      </c>
      <c r="J182" s="32"/>
      <c r="K182" s="33"/>
      <c r="L182" s="57" t="str">
        <f>IFERROR(TRIM(INDEX(_xlfn.TEXTSPLIT(Table37[[#This Row],[Name]],"|"),1,2)),"")</f>
        <v/>
      </c>
    </row>
    <row r="183" spans="1:12" ht="14.4">
      <c r="A183" s="56" t="s">
        <v>732</v>
      </c>
      <c r="B183" s="56" t="str">
        <f>Table37[[#This Row],[Name]]</f>
        <v>Valve - BDV Discharge Process Gas to Flare</v>
      </c>
      <c r="C183" s="33" t="e">
        <f>VLOOKUP(Table37[[#This Row],[Name2]],'Base ProcV'!$CG$1:$CQ$12,2,0)</f>
        <v>#N/A</v>
      </c>
      <c r="D183" s="33" t="s">
        <v>1123</v>
      </c>
      <c r="E183" s="33" t="s">
        <v>1123</v>
      </c>
      <c r="F183" s="33"/>
      <c r="G183" s="33"/>
      <c r="H183" s="33" t="s">
        <v>530</v>
      </c>
      <c r="I183" s="33" t="s">
        <v>530</v>
      </c>
      <c r="J183" s="32"/>
      <c r="K183" s="33"/>
      <c r="L183" s="57" t="str">
        <f>IFERROR(TRIM(INDEX(_xlfn.TEXTSPLIT(Table37[[#This Row],[Name]],"|"),1,2)),"")</f>
        <v/>
      </c>
    </row>
    <row r="184" spans="1:12" ht="14.4">
      <c r="A184" s="56" t="s">
        <v>732</v>
      </c>
      <c r="B184" s="56" t="str">
        <f>Table37[[#This Row],[Name]]</f>
        <v>Valve - Hot Gas Bypass</v>
      </c>
      <c r="C184" s="33" t="e">
        <f>VLOOKUP(Table37[[#This Row],[Name2]],'Base ProcV'!$CG$1:$CQ$12,2,0)</f>
        <v>#N/A</v>
      </c>
      <c r="D184" s="33" t="s">
        <v>1125</v>
      </c>
      <c r="E184" s="33" t="s">
        <v>1125</v>
      </c>
      <c r="F184" s="33"/>
      <c r="G184" s="33"/>
      <c r="H184" s="33" t="s">
        <v>530</v>
      </c>
      <c r="I184" s="33" t="s">
        <v>530</v>
      </c>
      <c r="J184" s="32"/>
      <c r="K184" s="33"/>
      <c r="L184" s="57" t="str">
        <f>IFERROR(TRIM(INDEX(_xlfn.TEXTSPLIT(Table37[[#This Row],[Name]],"|"),1,2)),"")</f>
        <v/>
      </c>
    </row>
    <row r="185" spans="1:12" ht="14.4">
      <c r="A185" s="56" t="s">
        <v>732</v>
      </c>
      <c r="B185" s="56" t="str">
        <f>Table37[[#This Row],[Name]]</f>
        <v>Valve - Pressure Control Suction Openning</v>
      </c>
      <c r="C185" s="33" t="e">
        <f>VLOOKUP(Table37[[#This Row],[Name2]],'Base ProcV'!$CG$1:$CQ$12,2,0)</f>
        <v>#N/A</v>
      </c>
      <c r="D185" s="33" t="s">
        <v>1127</v>
      </c>
      <c r="E185" s="33" t="s">
        <v>1127</v>
      </c>
      <c r="F185" s="33"/>
      <c r="G185" s="33"/>
      <c r="H185" s="33" t="s">
        <v>530</v>
      </c>
      <c r="I185" s="33" t="s">
        <v>530</v>
      </c>
      <c r="J185" s="32"/>
      <c r="K185" s="33"/>
      <c r="L185" s="57" t="str">
        <f>IFERROR(TRIM(INDEX(_xlfn.TEXTSPLIT(Table37[[#This Row],[Name]],"|"),1,2)),"")</f>
        <v/>
      </c>
    </row>
    <row r="186" spans="1:12" ht="14.4">
      <c r="A186" s="56" t="s">
        <v>732</v>
      </c>
      <c r="B186" s="56" t="str">
        <f>Table37[[#This Row],[Name]]</f>
        <v>Valve - Scrubber Level Openning Command</v>
      </c>
      <c r="C186" s="33" t="e">
        <f>VLOOKUP(Table37[[#This Row],[Name2]],'Base ProcV'!$CG$1:$CQ$12,2,0)</f>
        <v>#N/A</v>
      </c>
      <c r="D186" s="33" t="s">
        <v>1129</v>
      </c>
      <c r="E186" s="33" t="s">
        <v>1129</v>
      </c>
      <c r="F186" s="33"/>
      <c r="G186" s="33"/>
      <c r="H186" s="33" t="s">
        <v>482</v>
      </c>
      <c r="I186" s="33" t="s">
        <v>482</v>
      </c>
      <c r="J186" s="32"/>
      <c r="K186" s="33"/>
      <c r="L186" s="57" t="str">
        <f>IFERROR(TRIM(INDEX(_xlfn.TEXTSPLIT(Table37[[#This Row],[Name]],"|"),1,2)),"")</f>
        <v/>
      </c>
    </row>
    <row r="187" spans="1:12" ht="14.4">
      <c r="A187" s="56" t="s">
        <v>732</v>
      </c>
      <c r="B187" s="56" t="str">
        <f>Table37[[#This Row],[Name]]</f>
        <v>Valve - Scrubber Suction Pipe - ESDV</v>
      </c>
      <c r="C187" s="33" t="e">
        <f>VLOOKUP(Table37[[#This Row],[Name2]],'Base ProcV'!$CG$1:$CQ$12,2,0)</f>
        <v>#N/A</v>
      </c>
      <c r="D187" s="33" t="s">
        <v>1131</v>
      </c>
      <c r="E187" s="33" t="s">
        <v>1131</v>
      </c>
      <c r="F187" s="33"/>
      <c r="G187" s="33"/>
      <c r="H187" s="33" t="s">
        <v>482</v>
      </c>
      <c r="I187" s="33" t="s">
        <v>482</v>
      </c>
      <c r="J187" s="32"/>
      <c r="K187" s="33"/>
      <c r="L187" s="57" t="str">
        <f>IFERROR(TRIM(INDEX(_xlfn.TEXTSPLIT(Table37[[#This Row],[Name]],"|"),1,2)),"")</f>
        <v/>
      </c>
    </row>
    <row r="188" spans="1:12" ht="14.4">
      <c r="A188" s="56" t="s">
        <v>732</v>
      </c>
      <c r="B188" s="56" t="str">
        <f>Table37[[#This Row],[Name]]</f>
        <v>Valve - Scrubber Suction Pipe - Throttle</v>
      </c>
      <c r="C188" s="33" t="e">
        <f>VLOOKUP(Table37[[#This Row],[Name2]],'Base ProcV'!$CG$1:$CQ$12,2,0)</f>
        <v>#N/A</v>
      </c>
      <c r="D188" s="33" t="s">
        <v>1133</v>
      </c>
      <c r="E188" s="33" t="s">
        <v>1133</v>
      </c>
      <c r="F188" s="33"/>
      <c r="G188" s="33"/>
      <c r="H188" s="33" t="s">
        <v>482</v>
      </c>
      <c r="I188" s="33" t="s">
        <v>482</v>
      </c>
      <c r="J188" s="32"/>
      <c r="K188" s="33"/>
      <c r="L188" s="57" t="str">
        <f>IFERROR(TRIM(INDEX(_xlfn.TEXTSPLIT(Table37[[#This Row],[Name]],"|"),1,2)),"")</f>
        <v/>
      </c>
    </row>
    <row r="189" spans="1:12" ht="14.4">
      <c r="A189" s="56" t="s">
        <v>732</v>
      </c>
      <c r="B189" s="56" t="str">
        <f>Table37[[#This Row],[Name]]</f>
        <v>Valve - Scrubber Suction Pipe Startup - ESDV</v>
      </c>
      <c r="C189" s="33" t="e">
        <f>VLOOKUP(Table37[[#This Row],[Name2]],'Base ProcV'!$CG$1:$CQ$12,2,0)</f>
        <v>#N/A</v>
      </c>
      <c r="D189" s="33" t="s">
        <v>1135</v>
      </c>
      <c r="E189" s="33" t="s">
        <v>1135</v>
      </c>
      <c r="F189" s="33"/>
      <c r="G189" s="33"/>
      <c r="H189" s="33" t="s">
        <v>482</v>
      </c>
      <c r="I189" s="33" t="s">
        <v>482</v>
      </c>
      <c r="J189" s="32"/>
      <c r="K189" s="33"/>
      <c r="L189" s="57" t="str">
        <f>IFERROR(TRIM(INDEX(_xlfn.TEXTSPLIT(Table37[[#This Row],[Name]],"|"),1,2)),"")</f>
        <v/>
      </c>
    </row>
    <row r="190" spans="1:12" ht="14.4">
      <c r="A190" s="56" t="s">
        <v>732</v>
      </c>
      <c r="B190" s="56" t="str">
        <f>Table37[[#This Row],[Name]]</f>
        <v>Vibration - Motor DE Bearing (1)</v>
      </c>
      <c r="C190" s="33"/>
      <c r="D190" s="33" t="s">
        <v>1137</v>
      </c>
      <c r="E190" s="33" t="s">
        <v>1137</v>
      </c>
      <c r="F190" s="33"/>
      <c r="G190" s="33"/>
      <c r="H190" s="33" t="s">
        <v>446</v>
      </c>
      <c r="I190" s="33" t="s">
        <v>446</v>
      </c>
      <c r="J190" s="32"/>
      <c r="K190" s="33"/>
      <c r="L190" s="57" t="str">
        <f>IFERROR(TRIM(INDEX(_xlfn.TEXTSPLIT(Table37[[#This Row],[Name]],"|"),1,2)),"")</f>
        <v/>
      </c>
    </row>
    <row r="191" spans="1:12" ht="14.4">
      <c r="A191" s="56" t="s">
        <v>732</v>
      </c>
      <c r="B191" s="56" t="str">
        <f>Table37[[#This Row],[Name]]</f>
        <v>Vibration - Motor DE Bearing (1)|Hi</v>
      </c>
      <c r="C191" s="33" t="e">
        <f>VLOOKUP(Table37[[#This Row],[Name2]],'Base ProcV'!$CG$1:$CQ$12,2,0)</f>
        <v>#N/A</v>
      </c>
      <c r="D191" s="33" t="s">
        <v>1140</v>
      </c>
      <c r="E191" s="33" t="s">
        <v>1137</v>
      </c>
      <c r="F191" s="33"/>
      <c r="G191" s="33"/>
      <c r="H191" s="33" t="s">
        <v>736</v>
      </c>
      <c r="I191" s="33" t="s">
        <v>446</v>
      </c>
      <c r="J191" s="32"/>
      <c r="K191" s="33"/>
      <c r="L191" s="57" t="str">
        <f>IFERROR(TRIM(INDEX(_xlfn.TEXTSPLIT(Table37[[#This Row],[Name]],"|"),1,2)),"")</f>
        <v>Hi</v>
      </c>
    </row>
    <row r="192" spans="1:12" ht="14.4">
      <c r="A192" s="56" t="s">
        <v>732</v>
      </c>
      <c r="B192" s="56" t="str">
        <f>Table37[[#This Row],[Name]]</f>
        <v>Vibration - Motor DE Bearing (1)|HiHi</v>
      </c>
      <c r="C192" s="33" t="e">
        <f>VLOOKUP(Table37[[#This Row],[Name2]],'Base ProcV'!$CG$1:$CQ$12,2,0)</f>
        <v>#N/A</v>
      </c>
      <c r="D192" s="33" t="s">
        <v>1142</v>
      </c>
      <c r="E192" s="33" t="s">
        <v>1137</v>
      </c>
      <c r="F192" s="33"/>
      <c r="G192" s="33"/>
      <c r="H192" s="33" t="s">
        <v>736</v>
      </c>
      <c r="I192" s="33" t="s">
        <v>446</v>
      </c>
      <c r="J192" s="32"/>
      <c r="K192" s="33"/>
      <c r="L192" s="57" t="str">
        <f>IFERROR(TRIM(INDEX(_xlfn.TEXTSPLIT(Table37[[#This Row],[Name]],"|"),1,2)),"")</f>
        <v>HiHi</v>
      </c>
    </row>
    <row r="193" spans="1:12" ht="14.4">
      <c r="A193" s="56" t="s">
        <v>732</v>
      </c>
      <c r="B193" s="56" t="str">
        <f>Table37[[#This Row],[Name]]</f>
        <v>Vibration - Motor DE Bearing (1)|Pre-alarm Hi</v>
      </c>
      <c r="C193" s="33" t="e">
        <f>VLOOKUP(Table37[[#This Row],[Name2]],'Base ProcV'!$CG$1:$CQ$12,2,0)</f>
        <v>#N/A</v>
      </c>
      <c r="D193" s="33" t="s">
        <v>1144</v>
      </c>
      <c r="E193" s="33" t="s">
        <v>1137</v>
      </c>
      <c r="F193" s="33"/>
      <c r="G193" s="33"/>
      <c r="H193" s="33" t="s">
        <v>736</v>
      </c>
      <c r="I193" s="33" t="s">
        <v>446</v>
      </c>
      <c r="J193" s="32"/>
      <c r="K193" s="33"/>
      <c r="L193" s="57" t="str">
        <f>IFERROR(TRIM(INDEX(_xlfn.TEXTSPLIT(Table37[[#This Row],[Name]],"|"),1,2)),"")</f>
        <v>Pre-alarm Hi</v>
      </c>
    </row>
    <row r="194" spans="1:12" ht="14.4">
      <c r="A194" s="56" t="s">
        <v>732</v>
      </c>
      <c r="B194" s="56" t="str">
        <f>Table37[[#This Row],[Name]]</f>
        <v>Vibration - Motor DE Bearing (2)</v>
      </c>
      <c r="C194" s="33"/>
      <c r="D194" s="33" t="s">
        <v>1146</v>
      </c>
      <c r="E194" s="33" t="s">
        <v>1146</v>
      </c>
      <c r="F194" s="33"/>
      <c r="G194" s="33"/>
      <c r="H194" s="33" t="s">
        <v>446</v>
      </c>
      <c r="I194" s="33" t="s">
        <v>446</v>
      </c>
      <c r="J194" s="32"/>
      <c r="K194" s="33"/>
      <c r="L194" s="57" t="str">
        <f>IFERROR(TRIM(INDEX(_xlfn.TEXTSPLIT(Table37[[#This Row],[Name]],"|"),1,2)),"")</f>
        <v/>
      </c>
    </row>
    <row r="195" spans="1:12" ht="14.4">
      <c r="A195" s="56" t="s">
        <v>732</v>
      </c>
      <c r="B195" s="56" t="str">
        <f>Table37[[#This Row],[Name]]</f>
        <v>Vibration - Motor DE Bearing (2)|Hi</v>
      </c>
      <c r="C195" s="33" t="e">
        <f>VLOOKUP(Table37[[#This Row],[Name2]],'Base ProcV'!$CG$1:$CQ$12,2,0)</f>
        <v>#N/A</v>
      </c>
      <c r="D195" s="33" t="s">
        <v>1149</v>
      </c>
      <c r="E195" s="33" t="s">
        <v>1146</v>
      </c>
      <c r="F195" s="33"/>
      <c r="G195" s="33"/>
      <c r="H195" s="33" t="s">
        <v>736</v>
      </c>
      <c r="I195" s="33" t="s">
        <v>446</v>
      </c>
      <c r="J195" s="32"/>
      <c r="K195" s="33"/>
      <c r="L195" s="57" t="str">
        <f>IFERROR(TRIM(INDEX(_xlfn.TEXTSPLIT(Table37[[#This Row],[Name]],"|"),1,2)),"")</f>
        <v>Hi</v>
      </c>
    </row>
    <row r="196" spans="1:12" ht="14.4">
      <c r="A196" s="56" t="s">
        <v>732</v>
      </c>
      <c r="B196" s="56" t="str">
        <f>Table37[[#This Row],[Name]]</f>
        <v>Vibration - Motor DE Bearing (2)|HiHi</v>
      </c>
      <c r="C196" s="33" t="e">
        <f>VLOOKUP(Table37[[#This Row],[Name2]],'Base ProcV'!$CG$1:$CQ$12,2,0)</f>
        <v>#N/A</v>
      </c>
      <c r="D196" s="33" t="s">
        <v>1151</v>
      </c>
      <c r="E196" s="33" t="s">
        <v>1146</v>
      </c>
      <c r="F196" s="33"/>
      <c r="G196" s="33"/>
      <c r="H196" s="33" t="s">
        <v>736</v>
      </c>
      <c r="I196" s="33" t="s">
        <v>446</v>
      </c>
      <c r="J196" s="32"/>
      <c r="K196" s="33"/>
      <c r="L196" s="57" t="str">
        <f>IFERROR(TRIM(INDEX(_xlfn.TEXTSPLIT(Table37[[#This Row],[Name]],"|"),1,2)),"")</f>
        <v>HiHi</v>
      </c>
    </row>
    <row r="197" spans="1:12" ht="14.4">
      <c r="A197" s="56" t="s">
        <v>732</v>
      </c>
      <c r="B197" s="56" t="str">
        <f>Table37[[#This Row],[Name]]</f>
        <v>Vibration - Motor DE Bearing (2)|Pre-alarm Hi</v>
      </c>
      <c r="C197" s="33" t="e">
        <f>VLOOKUP(Table37[[#This Row],[Name2]],'Base ProcV'!$CG$1:$CQ$12,2,0)</f>
        <v>#N/A</v>
      </c>
      <c r="D197" s="33" t="s">
        <v>1153</v>
      </c>
      <c r="E197" s="33" t="s">
        <v>1146</v>
      </c>
      <c r="F197" s="33"/>
      <c r="G197" s="33"/>
      <c r="H197" s="33" t="s">
        <v>736</v>
      </c>
      <c r="I197" s="33" t="s">
        <v>446</v>
      </c>
      <c r="J197" s="32"/>
      <c r="K197" s="33"/>
      <c r="L197" s="57" t="str">
        <f>IFERROR(TRIM(INDEX(_xlfn.TEXTSPLIT(Table37[[#This Row],[Name]],"|"),1,2)),"")</f>
        <v>Pre-alarm Hi</v>
      </c>
    </row>
    <row r="198" spans="1:12" ht="14.4">
      <c r="A198" s="56" t="s">
        <v>732</v>
      </c>
      <c r="B198" s="56" t="str">
        <f>Table37[[#This Row],[Name]]</f>
        <v>Vibration - Motor NDE Bearing (1)</v>
      </c>
      <c r="C198" s="33"/>
      <c r="D198" s="33" t="s">
        <v>1155</v>
      </c>
      <c r="E198" s="33" t="s">
        <v>1155</v>
      </c>
      <c r="F198" s="33"/>
      <c r="G198" s="33"/>
      <c r="H198" s="33" t="s">
        <v>446</v>
      </c>
      <c r="I198" s="33" t="s">
        <v>446</v>
      </c>
      <c r="J198" s="32"/>
      <c r="K198" s="33"/>
      <c r="L198" s="57" t="str">
        <f>IFERROR(TRIM(INDEX(_xlfn.TEXTSPLIT(Table37[[#This Row],[Name]],"|"),1,2)),"")</f>
        <v/>
      </c>
    </row>
    <row r="199" spans="1:12" ht="14.4">
      <c r="A199" s="56" t="s">
        <v>732</v>
      </c>
      <c r="B199" s="56" t="str">
        <f>Table37[[#This Row],[Name]]</f>
        <v>Vibration - Motor NDE Bearing (1)|Hi</v>
      </c>
      <c r="C199" s="33" t="e">
        <f>VLOOKUP(Table37[[#This Row],[Name2]],'Base ProcV'!$CG$1:$CQ$12,2,0)</f>
        <v>#N/A</v>
      </c>
      <c r="D199" s="33" t="s">
        <v>1158</v>
      </c>
      <c r="E199" s="33" t="s">
        <v>1155</v>
      </c>
      <c r="F199" s="33"/>
      <c r="G199" s="33"/>
      <c r="H199" s="33" t="s">
        <v>736</v>
      </c>
      <c r="I199" s="33" t="s">
        <v>446</v>
      </c>
      <c r="J199" s="32"/>
      <c r="K199" s="33"/>
      <c r="L199" s="57" t="str">
        <f>IFERROR(TRIM(INDEX(_xlfn.TEXTSPLIT(Table37[[#This Row],[Name]],"|"),1,2)),"")</f>
        <v>Hi</v>
      </c>
    </row>
    <row r="200" spans="1:12" ht="14.4">
      <c r="A200" s="56" t="s">
        <v>732</v>
      </c>
      <c r="B200" s="56" t="str">
        <f>Table37[[#This Row],[Name]]</f>
        <v>Vibration - Motor NDE Bearing (1)|HiHi</v>
      </c>
      <c r="C200" s="33" t="e">
        <f>VLOOKUP(Table37[[#This Row],[Name2]],'Base ProcV'!$CG$1:$CQ$12,2,0)</f>
        <v>#N/A</v>
      </c>
      <c r="D200" s="33" t="s">
        <v>1160</v>
      </c>
      <c r="E200" s="33" t="s">
        <v>1155</v>
      </c>
      <c r="F200" s="33"/>
      <c r="G200" s="33"/>
      <c r="H200" s="33" t="s">
        <v>736</v>
      </c>
      <c r="I200" s="33" t="s">
        <v>446</v>
      </c>
      <c r="J200" s="32"/>
      <c r="K200" s="33"/>
      <c r="L200" s="57" t="str">
        <f>IFERROR(TRIM(INDEX(_xlfn.TEXTSPLIT(Table37[[#This Row],[Name]],"|"),1,2)),"")</f>
        <v>HiHi</v>
      </c>
    </row>
    <row r="201" spans="1:12" ht="14.4">
      <c r="A201" s="56" t="s">
        <v>732</v>
      </c>
      <c r="B201" s="56" t="str">
        <f>Table37[[#This Row],[Name]]</f>
        <v>Vibration - Motor NDE Bearing (1)|Pre-alarm Hi</v>
      </c>
      <c r="C201" s="33" t="e">
        <f>VLOOKUP(Table37[[#This Row],[Name2]],'Base ProcV'!$CG$1:$CQ$12,2,0)</f>
        <v>#N/A</v>
      </c>
      <c r="D201" s="33" t="s">
        <v>1161</v>
      </c>
      <c r="E201" s="33" t="s">
        <v>1155</v>
      </c>
      <c r="F201" s="33"/>
      <c r="G201" s="33"/>
      <c r="H201" s="33" t="s">
        <v>736</v>
      </c>
      <c r="I201" s="33" t="s">
        <v>446</v>
      </c>
      <c r="J201" s="32"/>
      <c r="K201" s="33"/>
      <c r="L201" s="57" t="str">
        <f>IFERROR(TRIM(INDEX(_xlfn.TEXTSPLIT(Table37[[#This Row],[Name]],"|"),1,2)),"")</f>
        <v>Pre-alarm Hi</v>
      </c>
    </row>
    <row r="202" spans="1:12" ht="14.4">
      <c r="A202" s="56" t="s">
        <v>732</v>
      </c>
      <c r="B202" s="56" t="str">
        <f>Table37[[#This Row],[Name]]</f>
        <v>Vibration - Motor NDE Bearing (2)</v>
      </c>
      <c r="C202" s="33"/>
      <c r="D202" s="33" t="s">
        <v>1162</v>
      </c>
      <c r="E202" s="33" t="s">
        <v>1162</v>
      </c>
      <c r="F202" s="33"/>
      <c r="G202" s="33"/>
      <c r="H202" s="33" t="s">
        <v>446</v>
      </c>
      <c r="I202" s="33" t="s">
        <v>446</v>
      </c>
      <c r="J202" s="32"/>
      <c r="K202" s="33"/>
      <c r="L202" s="57" t="str">
        <f>IFERROR(TRIM(INDEX(_xlfn.TEXTSPLIT(Table37[[#This Row],[Name]],"|"),1,2)),"")</f>
        <v/>
      </c>
    </row>
    <row r="203" spans="1:12" ht="14.4">
      <c r="A203" s="56" t="s">
        <v>732</v>
      </c>
      <c r="B203" s="56" t="str">
        <f>Table37[[#This Row],[Name]]</f>
        <v>Vibration - Motor NDE Bearing (2)|Hi</v>
      </c>
      <c r="C203" s="33" t="e">
        <f>VLOOKUP(Table37[[#This Row],[Name2]],'Base ProcV'!$CG$1:$CQ$12,2,0)</f>
        <v>#N/A</v>
      </c>
      <c r="D203" s="33" t="s">
        <v>1164</v>
      </c>
      <c r="E203" s="33" t="s">
        <v>1162</v>
      </c>
      <c r="F203" s="33"/>
      <c r="G203" s="33"/>
      <c r="H203" s="33" t="s">
        <v>736</v>
      </c>
      <c r="I203" s="33" t="s">
        <v>446</v>
      </c>
      <c r="J203" s="32"/>
      <c r="K203" s="33"/>
      <c r="L203" s="57" t="str">
        <f>IFERROR(TRIM(INDEX(_xlfn.TEXTSPLIT(Table37[[#This Row],[Name]],"|"),1,2)),"")</f>
        <v>Hi</v>
      </c>
    </row>
    <row r="204" spans="1:12" ht="14.4">
      <c r="A204" s="56" t="s">
        <v>732</v>
      </c>
      <c r="B204" s="56" t="str">
        <f>Table37[[#This Row],[Name]]</f>
        <v>Vibration - Motor NDE Bearing (2)|HiHi</v>
      </c>
      <c r="C204" s="33" t="e">
        <f>VLOOKUP(Table37[[#This Row],[Name2]],'Base ProcV'!$CG$1:$CQ$12,2,0)</f>
        <v>#N/A</v>
      </c>
      <c r="D204" s="33" t="s">
        <v>1165</v>
      </c>
      <c r="E204" s="33" t="s">
        <v>1162</v>
      </c>
      <c r="F204" s="33"/>
      <c r="G204" s="33"/>
      <c r="H204" s="33" t="s">
        <v>736</v>
      </c>
      <c r="I204" s="33" t="s">
        <v>446</v>
      </c>
      <c r="J204" s="32"/>
      <c r="K204" s="33"/>
      <c r="L204" s="57" t="str">
        <f>IFERROR(TRIM(INDEX(_xlfn.TEXTSPLIT(Table37[[#This Row],[Name]],"|"),1,2)),"")</f>
        <v>HiHi</v>
      </c>
    </row>
    <row r="205" spans="1:12" ht="14.4">
      <c r="A205" s="56" t="s">
        <v>732</v>
      </c>
      <c r="B205" s="56" t="str">
        <f>Table37[[#This Row],[Name]]</f>
        <v>Vibration - Motor NDE Bearing (2)|Pre-alarm Hi</v>
      </c>
      <c r="C205" s="33" t="e">
        <f>VLOOKUP(Table37[[#This Row],[Name2]],'Base ProcV'!$CG$1:$CQ$12,2,0)</f>
        <v>#N/A</v>
      </c>
      <c r="D205" s="33" t="s">
        <v>1166</v>
      </c>
      <c r="E205" s="33" t="s">
        <v>1162</v>
      </c>
      <c r="F205" s="33"/>
      <c r="G205" s="33"/>
      <c r="H205" s="33" t="s">
        <v>736</v>
      </c>
      <c r="I205" s="33" t="s">
        <v>446</v>
      </c>
      <c r="J205" s="32"/>
      <c r="K205" s="33"/>
      <c r="L205" s="57" t="str">
        <f>IFERROR(TRIM(INDEX(_xlfn.TEXTSPLIT(Table37[[#This Row],[Name]],"|"),1,2)),"")</f>
        <v>Pre-alarm Hi</v>
      </c>
    </row>
    <row r="206" spans="1:12" ht="14.4">
      <c r="A206" s="56" t="s">
        <v>1167</v>
      </c>
      <c r="B206" s="56" t="str">
        <f>Table37[[#This Row],[Name]]</f>
        <v>Air Density @ Actual Conditions</v>
      </c>
      <c r="C206" s="33" t="e">
        <f>VLOOKUP(Table37[[#This Row],[Name2]],'Base ProcV'!$CG$1:$CQ$12,2,0)</f>
        <v>#N/A</v>
      </c>
      <c r="D206" s="33" t="s">
        <v>1168</v>
      </c>
      <c r="E206" s="33" t="s">
        <v>1168</v>
      </c>
      <c r="F206" s="33"/>
      <c r="G206" s="33"/>
      <c r="H206" s="33" t="s">
        <v>1169</v>
      </c>
      <c r="I206" s="33" t="s">
        <v>446</v>
      </c>
      <c r="J206" s="32"/>
      <c r="K206" s="33"/>
      <c r="L206" s="57" t="str">
        <f>IFERROR(TRIM(INDEX(_xlfn.TEXTSPLIT(Table37[[#This Row],[Name]],"|"),1,2)),"")</f>
        <v/>
      </c>
    </row>
    <row r="207" spans="1:12" ht="14.4">
      <c r="A207" s="56" t="s">
        <v>1167</v>
      </c>
      <c r="B207" s="56" t="str">
        <f>Table37[[#This Row],[Name]]</f>
        <v>Axial Displacement - Comp (1)</v>
      </c>
      <c r="C207" s="33"/>
      <c r="D207" s="33" t="s">
        <v>1170</v>
      </c>
      <c r="E207" s="33" t="s">
        <v>1170</v>
      </c>
      <c r="F207" s="33"/>
      <c r="G207" s="33"/>
      <c r="H207" s="33" t="s">
        <v>439</v>
      </c>
      <c r="I207" s="33" t="s">
        <v>439</v>
      </c>
      <c r="J207" s="32"/>
      <c r="K207" s="33"/>
      <c r="L207" s="57" t="str">
        <f>IFERROR(TRIM(INDEX(_xlfn.TEXTSPLIT(Table37[[#This Row],[Name]],"|"),1,2)),"")</f>
        <v/>
      </c>
    </row>
    <row r="208" spans="1:12" ht="14.4">
      <c r="A208" s="56" t="s">
        <v>1167</v>
      </c>
      <c r="B208" s="56" t="str">
        <f>Table37[[#This Row],[Name]]</f>
        <v>Axial Displacement - Comp (1)|Hi</v>
      </c>
      <c r="C208" s="33" t="e">
        <f>VLOOKUP(Table37[[#This Row],[Name2]],'Base ProcV'!$CG$1:$CQ$12,2,0)</f>
        <v>#N/A</v>
      </c>
      <c r="D208" s="33" t="s">
        <v>1172</v>
      </c>
      <c r="E208" s="33" t="s">
        <v>1170</v>
      </c>
      <c r="F208" s="33"/>
      <c r="G208" s="33"/>
      <c r="H208" s="33" t="s">
        <v>736</v>
      </c>
      <c r="I208" s="33" t="s">
        <v>439</v>
      </c>
      <c r="J208" s="32"/>
      <c r="K208" s="33"/>
      <c r="L208" s="57" t="str">
        <f>IFERROR(TRIM(INDEX(_xlfn.TEXTSPLIT(Table37[[#This Row],[Name]],"|"),1,2)),"")</f>
        <v>Hi</v>
      </c>
    </row>
    <row r="209" spans="1:12" ht="14.4">
      <c r="A209" s="56" t="s">
        <v>1167</v>
      </c>
      <c r="B209" s="56" t="str">
        <f>Table37[[#This Row],[Name]]</f>
        <v>Axial Displacement - Comp (1)|HiHi</v>
      </c>
      <c r="C209" s="33" t="e">
        <f>VLOOKUP(Table37[[#This Row],[Name2]],'Base ProcV'!$CG$1:$CQ$12,2,0)</f>
        <v>#N/A</v>
      </c>
      <c r="D209" s="33" t="s">
        <v>1173</v>
      </c>
      <c r="E209" s="33" t="s">
        <v>1170</v>
      </c>
      <c r="F209" s="33"/>
      <c r="G209" s="33"/>
      <c r="H209" s="33" t="s">
        <v>736</v>
      </c>
      <c r="I209" s="33" t="s">
        <v>439</v>
      </c>
      <c r="J209" s="32"/>
      <c r="K209" s="33"/>
      <c r="L209" s="57" t="str">
        <f>IFERROR(TRIM(INDEX(_xlfn.TEXTSPLIT(Table37[[#This Row],[Name]],"|"),1,2)),"")</f>
        <v>HiHi</v>
      </c>
    </row>
    <row r="210" spans="1:12" ht="14.4">
      <c r="A210" s="56" t="s">
        <v>1167</v>
      </c>
      <c r="B210" s="56" t="str">
        <f>Table37[[#This Row],[Name]]</f>
        <v>Axial Displacement - Comp (1)|Lo</v>
      </c>
      <c r="C210" s="33" t="e">
        <f>VLOOKUP(Table37[[#This Row],[Name2]],'Base ProcV'!$CG$1:$CQ$12,2,0)</f>
        <v>#N/A</v>
      </c>
      <c r="D210" s="33" t="s">
        <v>1174</v>
      </c>
      <c r="E210" s="33" t="s">
        <v>1170</v>
      </c>
      <c r="F210" s="33"/>
      <c r="G210" s="33"/>
      <c r="H210" s="33" t="s">
        <v>736</v>
      </c>
      <c r="I210" s="33" t="s">
        <v>439</v>
      </c>
      <c r="J210" s="32"/>
      <c r="K210" s="33"/>
      <c r="L210" s="57" t="str">
        <f>IFERROR(TRIM(INDEX(_xlfn.TEXTSPLIT(Table37[[#This Row],[Name]],"|"),1,2)),"")</f>
        <v>Lo</v>
      </c>
    </row>
    <row r="211" spans="1:12" ht="14.4">
      <c r="A211" s="56" t="s">
        <v>1167</v>
      </c>
      <c r="B211" s="56" t="str">
        <f>Table37[[#This Row],[Name]]</f>
        <v>Axial Displacement - Comp (1)|LoLo</v>
      </c>
      <c r="C211" s="33" t="e">
        <f>VLOOKUP(Table37[[#This Row],[Name2]],'Base ProcV'!$CG$1:$CQ$12,2,0)</f>
        <v>#N/A</v>
      </c>
      <c r="D211" s="33" t="s">
        <v>1175</v>
      </c>
      <c r="E211" s="33" t="s">
        <v>1170</v>
      </c>
      <c r="F211" s="33"/>
      <c r="G211" s="33"/>
      <c r="H211" s="33" t="s">
        <v>736</v>
      </c>
      <c r="I211" s="33" t="s">
        <v>439</v>
      </c>
      <c r="J211" s="32"/>
      <c r="K211" s="33"/>
      <c r="L211" s="57" t="str">
        <f>IFERROR(TRIM(INDEX(_xlfn.TEXTSPLIT(Table37[[#This Row],[Name]],"|"),1,2)),"")</f>
        <v>LoLo</v>
      </c>
    </row>
    <row r="212" spans="1:12" ht="14.4">
      <c r="A212" s="56" t="s">
        <v>1167</v>
      </c>
      <c r="B212" s="56" t="str">
        <f>Table37[[#This Row],[Name]]</f>
        <v>Axial Displacement - Comp (1)|Pre-alarm Hi</v>
      </c>
      <c r="C212" s="33" t="e">
        <f>VLOOKUP(Table37[[#This Row],[Name2]],'Base ProcV'!$CG$1:$CQ$12,2,0)</f>
        <v>#N/A</v>
      </c>
      <c r="D212" s="33" t="s">
        <v>1176</v>
      </c>
      <c r="E212" s="33" t="s">
        <v>1170</v>
      </c>
      <c r="F212" s="33"/>
      <c r="G212" s="33"/>
      <c r="H212" s="33" t="s">
        <v>736</v>
      </c>
      <c r="I212" s="33" t="s">
        <v>439</v>
      </c>
      <c r="J212" s="32"/>
      <c r="K212" s="33"/>
      <c r="L212" s="57" t="str">
        <f>IFERROR(TRIM(INDEX(_xlfn.TEXTSPLIT(Table37[[#This Row],[Name]],"|"),1,2)),"")</f>
        <v>Pre-alarm Hi</v>
      </c>
    </row>
    <row r="213" spans="1:12" ht="14.4">
      <c r="A213" s="56" t="s">
        <v>1167</v>
      </c>
      <c r="B213" s="56" t="str">
        <f>Table37[[#This Row],[Name]]</f>
        <v>Axial Displacement - Comp (1)|Pre-alarm Lo</v>
      </c>
      <c r="C213" s="33" t="e">
        <f>VLOOKUP(Table37[[#This Row],[Name2]],'Base ProcV'!$CG$1:$CQ$12,2,0)</f>
        <v>#N/A</v>
      </c>
      <c r="D213" s="33" t="s">
        <v>1177</v>
      </c>
      <c r="E213" s="33" t="s">
        <v>1170</v>
      </c>
      <c r="F213" s="33"/>
      <c r="G213" s="33"/>
      <c r="H213" s="33" t="s">
        <v>736</v>
      </c>
      <c r="I213" s="33" t="s">
        <v>439</v>
      </c>
      <c r="J213" s="32"/>
      <c r="K213" s="33"/>
      <c r="L213" s="57" t="str">
        <f>IFERROR(TRIM(INDEX(_xlfn.TEXTSPLIT(Table37[[#This Row],[Name]],"|"),1,2)),"")</f>
        <v>Pre-alarm Lo</v>
      </c>
    </row>
    <row r="214" spans="1:12" ht="14.4">
      <c r="A214" s="56" t="s">
        <v>1167</v>
      </c>
      <c r="B214" s="56" t="str">
        <f>Table37[[#This Row],[Name]]</f>
        <v>Axial Displacement - Comp (2)</v>
      </c>
      <c r="C214" s="33"/>
      <c r="D214" s="33" t="s">
        <v>1178</v>
      </c>
      <c r="E214" s="33" t="s">
        <v>1178</v>
      </c>
      <c r="F214" s="33"/>
      <c r="G214" s="33"/>
      <c r="H214" s="33" t="s">
        <v>439</v>
      </c>
      <c r="I214" s="33" t="s">
        <v>439</v>
      </c>
      <c r="J214" s="32"/>
      <c r="K214" s="33"/>
      <c r="L214" s="57" t="str">
        <f>IFERROR(TRIM(INDEX(_xlfn.TEXTSPLIT(Table37[[#This Row],[Name]],"|"),1,2)),"")</f>
        <v/>
      </c>
    </row>
    <row r="215" spans="1:12" ht="14.4">
      <c r="A215" s="56" t="s">
        <v>1167</v>
      </c>
      <c r="B215" s="56" t="str">
        <f>Table37[[#This Row],[Name]]</f>
        <v>Axial Displacement - Comp (2)|Hi</v>
      </c>
      <c r="C215" s="33" t="e">
        <f>VLOOKUP(Table37[[#This Row],[Name2]],'Base ProcV'!$CG$1:$CQ$12,2,0)</f>
        <v>#N/A</v>
      </c>
      <c r="D215" s="33" t="s">
        <v>1180</v>
      </c>
      <c r="E215" s="33" t="s">
        <v>1178</v>
      </c>
      <c r="F215" s="33"/>
      <c r="G215" s="33"/>
      <c r="H215" s="33" t="s">
        <v>736</v>
      </c>
      <c r="I215" s="33" t="s">
        <v>439</v>
      </c>
      <c r="J215" s="32"/>
      <c r="K215" s="33"/>
      <c r="L215" s="57" t="str">
        <f>IFERROR(TRIM(INDEX(_xlfn.TEXTSPLIT(Table37[[#This Row],[Name]],"|"),1,2)),"")</f>
        <v>Hi</v>
      </c>
    </row>
    <row r="216" spans="1:12" ht="14.4">
      <c r="A216" s="56" t="s">
        <v>1167</v>
      </c>
      <c r="B216" s="56" t="str">
        <f>Table37[[#This Row],[Name]]</f>
        <v>Axial Displacement - Comp (2)|HiHi</v>
      </c>
      <c r="C216" s="33" t="e">
        <f>VLOOKUP(Table37[[#This Row],[Name2]],'Base ProcV'!$CG$1:$CQ$12,2,0)</f>
        <v>#N/A</v>
      </c>
      <c r="D216" s="33" t="s">
        <v>1181</v>
      </c>
      <c r="E216" s="33" t="s">
        <v>1178</v>
      </c>
      <c r="F216" s="33"/>
      <c r="G216" s="33"/>
      <c r="H216" s="33" t="s">
        <v>736</v>
      </c>
      <c r="I216" s="33" t="s">
        <v>439</v>
      </c>
      <c r="J216" s="32"/>
      <c r="K216" s="33"/>
      <c r="L216" s="57" t="str">
        <f>IFERROR(TRIM(INDEX(_xlfn.TEXTSPLIT(Table37[[#This Row],[Name]],"|"),1,2)),"")</f>
        <v>HiHi</v>
      </c>
    </row>
    <row r="217" spans="1:12" ht="14.4">
      <c r="A217" s="56" t="s">
        <v>1167</v>
      </c>
      <c r="B217" s="56" t="str">
        <f>Table37[[#This Row],[Name]]</f>
        <v>Axial Displacement - Comp (2)|Lo</v>
      </c>
      <c r="C217" s="33" t="e">
        <f>VLOOKUP(Table37[[#This Row],[Name2]],'Base ProcV'!$CG$1:$CQ$12,2,0)</f>
        <v>#N/A</v>
      </c>
      <c r="D217" s="33" t="s">
        <v>1182</v>
      </c>
      <c r="E217" s="33" t="s">
        <v>1178</v>
      </c>
      <c r="F217" s="33"/>
      <c r="G217" s="33"/>
      <c r="H217" s="33" t="s">
        <v>736</v>
      </c>
      <c r="I217" s="33" t="s">
        <v>439</v>
      </c>
      <c r="J217" s="32"/>
      <c r="K217" s="33"/>
      <c r="L217" s="57" t="str">
        <f>IFERROR(TRIM(INDEX(_xlfn.TEXTSPLIT(Table37[[#This Row],[Name]],"|"),1,2)),"")</f>
        <v>Lo</v>
      </c>
    </row>
    <row r="218" spans="1:12" ht="14.4">
      <c r="A218" s="56" t="s">
        <v>1167</v>
      </c>
      <c r="B218" s="56" t="str">
        <f>Table37[[#This Row],[Name]]</f>
        <v>Axial Displacement - Comp (2)|LoLo</v>
      </c>
      <c r="C218" s="33" t="e">
        <f>VLOOKUP(Table37[[#This Row],[Name2]],'Base ProcV'!$CG$1:$CQ$12,2,0)</f>
        <v>#N/A</v>
      </c>
      <c r="D218" s="33" t="s">
        <v>1183</v>
      </c>
      <c r="E218" s="33" t="s">
        <v>1178</v>
      </c>
      <c r="F218" s="33"/>
      <c r="G218" s="33"/>
      <c r="H218" s="33" t="s">
        <v>736</v>
      </c>
      <c r="I218" s="33" t="s">
        <v>439</v>
      </c>
      <c r="J218" s="32"/>
      <c r="K218" s="33"/>
      <c r="L218" s="57" t="str">
        <f>IFERROR(TRIM(INDEX(_xlfn.TEXTSPLIT(Table37[[#This Row],[Name]],"|"),1,2)),"")</f>
        <v>LoLo</v>
      </c>
    </row>
    <row r="219" spans="1:12" ht="14.4">
      <c r="A219" s="56" t="s">
        <v>1167</v>
      </c>
      <c r="B219" s="56" t="str">
        <f>Table37[[#This Row],[Name]]</f>
        <v>Axial Displacement - Comp (2)|Pre-alarm Hi</v>
      </c>
      <c r="C219" s="33" t="e">
        <f>VLOOKUP(Table37[[#This Row],[Name2]],'Base ProcV'!$CG$1:$CQ$12,2,0)</f>
        <v>#N/A</v>
      </c>
      <c r="D219" s="33" t="s">
        <v>1184</v>
      </c>
      <c r="E219" s="33" t="s">
        <v>1178</v>
      </c>
      <c r="F219" s="33"/>
      <c r="G219" s="33"/>
      <c r="H219" s="33" t="s">
        <v>736</v>
      </c>
      <c r="I219" s="33" t="s">
        <v>439</v>
      </c>
      <c r="J219" s="32"/>
      <c r="K219" s="33"/>
      <c r="L219" s="57" t="str">
        <f>IFERROR(TRIM(INDEX(_xlfn.TEXTSPLIT(Table37[[#This Row],[Name]],"|"),1,2)),"")</f>
        <v>Pre-alarm Hi</v>
      </c>
    </row>
    <row r="220" spans="1:12" ht="14.4">
      <c r="A220" s="56" t="s">
        <v>1167</v>
      </c>
      <c r="B220" s="56" t="str">
        <f>Table37[[#This Row],[Name]]</f>
        <v>Axial Displacement - Comp (2)|Pre-alarm Lo</v>
      </c>
      <c r="C220" s="33" t="e">
        <f>VLOOKUP(Table37[[#This Row],[Name2]],'Base ProcV'!$CG$1:$CQ$12,2,0)</f>
        <v>#N/A</v>
      </c>
      <c r="D220" s="33" t="s">
        <v>1185</v>
      </c>
      <c r="E220" s="33" t="s">
        <v>1178</v>
      </c>
      <c r="F220" s="33"/>
      <c r="G220" s="33"/>
      <c r="H220" s="33" t="s">
        <v>736</v>
      </c>
      <c r="I220" s="33" t="s">
        <v>439</v>
      </c>
      <c r="J220" s="32"/>
      <c r="K220" s="33"/>
      <c r="L220" s="57" t="str">
        <f>IFERROR(TRIM(INDEX(_xlfn.TEXTSPLIT(Table37[[#This Row],[Name]],"|"),1,2)),"")</f>
        <v>Pre-alarm Lo</v>
      </c>
    </row>
    <row r="221" spans="1:12" ht="14.4">
      <c r="A221" s="56" t="s">
        <v>1167</v>
      </c>
      <c r="B221" s="56" t="str">
        <f>Table37[[#This Row],[Name]]</f>
        <v>Axial Displacement - Comp (3)</v>
      </c>
      <c r="C221" s="33"/>
      <c r="D221" s="33" t="s">
        <v>1186</v>
      </c>
      <c r="E221" s="33" t="s">
        <v>1186</v>
      </c>
      <c r="F221" s="33"/>
      <c r="G221" s="33"/>
      <c r="H221" s="33" t="s">
        <v>439</v>
      </c>
      <c r="I221" s="33" t="s">
        <v>439</v>
      </c>
      <c r="J221" s="32"/>
      <c r="K221" s="33"/>
      <c r="L221" s="57" t="str">
        <f>IFERROR(TRIM(INDEX(_xlfn.TEXTSPLIT(Table37[[#This Row],[Name]],"|"),1,2)),"")</f>
        <v/>
      </c>
    </row>
    <row r="222" spans="1:12" ht="14.4">
      <c r="A222" s="56" t="s">
        <v>1167</v>
      </c>
      <c r="B222" s="56" t="str">
        <f>Table37[[#This Row],[Name]]</f>
        <v>Axial Displacement - Comp (3)|Hi</v>
      </c>
      <c r="C222" s="33" t="e">
        <f>VLOOKUP(Table37[[#This Row],[Name2]],'Base ProcV'!$CG$1:$CQ$12,2,0)</f>
        <v>#N/A</v>
      </c>
      <c r="D222" s="33" t="s">
        <v>1187</v>
      </c>
      <c r="E222" s="33" t="s">
        <v>1186</v>
      </c>
      <c r="F222" s="33"/>
      <c r="G222" s="33"/>
      <c r="H222" s="33" t="s">
        <v>736</v>
      </c>
      <c r="I222" s="33" t="s">
        <v>439</v>
      </c>
      <c r="J222" s="32"/>
      <c r="K222" s="33"/>
      <c r="L222" s="57" t="str">
        <f>IFERROR(TRIM(INDEX(_xlfn.TEXTSPLIT(Table37[[#This Row],[Name]],"|"),1,2)),"")</f>
        <v>Hi</v>
      </c>
    </row>
    <row r="223" spans="1:12" ht="14.4">
      <c r="A223" s="56" t="s">
        <v>1167</v>
      </c>
      <c r="B223" s="56" t="str">
        <f>Table37[[#This Row],[Name]]</f>
        <v>Axial Displacement - Comp (3)|HiHi</v>
      </c>
      <c r="C223" s="33" t="e">
        <f>VLOOKUP(Table37[[#This Row],[Name2]],'Base ProcV'!$CG$1:$CQ$12,2,0)</f>
        <v>#N/A</v>
      </c>
      <c r="D223" s="33" t="s">
        <v>1188</v>
      </c>
      <c r="E223" s="33" t="s">
        <v>1186</v>
      </c>
      <c r="F223" s="33"/>
      <c r="G223" s="33"/>
      <c r="H223" s="33" t="s">
        <v>736</v>
      </c>
      <c r="I223" s="33" t="s">
        <v>439</v>
      </c>
      <c r="J223" s="32"/>
      <c r="K223" s="33"/>
      <c r="L223" s="57" t="str">
        <f>IFERROR(TRIM(INDEX(_xlfn.TEXTSPLIT(Table37[[#This Row],[Name]],"|"),1,2)),"")</f>
        <v>HiHi</v>
      </c>
    </row>
    <row r="224" spans="1:12" ht="14.4">
      <c r="A224" s="56" t="s">
        <v>1167</v>
      </c>
      <c r="B224" s="56" t="str">
        <f>Table37[[#This Row],[Name]]</f>
        <v>Axial Displacement - Comp (3)|Lo</v>
      </c>
      <c r="C224" s="33" t="e">
        <f>VLOOKUP(Table37[[#This Row],[Name2]],'Base ProcV'!$CG$1:$CQ$12,2,0)</f>
        <v>#N/A</v>
      </c>
      <c r="D224" s="33" t="s">
        <v>1189</v>
      </c>
      <c r="E224" s="33" t="s">
        <v>1186</v>
      </c>
      <c r="F224" s="33"/>
      <c r="G224" s="33"/>
      <c r="H224" s="33" t="s">
        <v>736</v>
      </c>
      <c r="I224" s="33" t="s">
        <v>439</v>
      </c>
      <c r="J224" s="32"/>
      <c r="K224" s="33"/>
      <c r="L224" s="57" t="str">
        <f>IFERROR(TRIM(INDEX(_xlfn.TEXTSPLIT(Table37[[#This Row],[Name]],"|"),1,2)),"")</f>
        <v>Lo</v>
      </c>
    </row>
    <row r="225" spans="1:12" ht="14.4">
      <c r="A225" s="56" t="s">
        <v>1167</v>
      </c>
      <c r="B225" s="56" t="str">
        <f>Table37[[#This Row],[Name]]</f>
        <v>Axial Displacement - Comp (3)|LoLo</v>
      </c>
      <c r="C225" s="33" t="e">
        <f>VLOOKUP(Table37[[#This Row],[Name2]],'Base ProcV'!$CG$1:$CQ$12,2,0)</f>
        <v>#N/A</v>
      </c>
      <c r="D225" s="33" t="s">
        <v>1190</v>
      </c>
      <c r="E225" s="33" t="s">
        <v>1186</v>
      </c>
      <c r="F225" s="33"/>
      <c r="G225" s="33"/>
      <c r="H225" s="33" t="s">
        <v>736</v>
      </c>
      <c r="I225" s="33" t="s">
        <v>439</v>
      </c>
      <c r="J225" s="32"/>
      <c r="K225" s="33"/>
      <c r="L225" s="57" t="str">
        <f>IFERROR(TRIM(INDEX(_xlfn.TEXTSPLIT(Table37[[#This Row],[Name]],"|"),1,2)),"")</f>
        <v>LoLo</v>
      </c>
    </row>
    <row r="226" spans="1:12" ht="14.4">
      <c r="A226" s="56" t="s">
        <v>1167</v>
      </c>
      <c r="B226" s="56" t="str">
        <f>Table37[[#This Row],[Name]]</f>
        <v>Axial Displacement - Comp (3)|Pre-alarm Hi</v>
      </c>
      <c r="C226" s="33" t="e">
        <f>VLOOKUP(Table37[[#This Row],[Name2]],'Base ProcV'!$CG$1:$CQ$12,2,0)</f>
        <v>#N/A</v>
      </c>
      <c r="D226" s="33" t="s">
        <v>1191</v>
      </c>
      <c r="E226" s="33" t="s">
        <v>1186</v>
      </c>
      <c r="F226" s="33"/>
      <c r="G226" s="33"/>
      <c r="H226" s="33" t="s">
        <v>736</v>
      </c>
      <c r="I226" s="33" t="s">
        <v>439</v>
      </c>
      <c r="J226" s="32"/>
      <c r="K226" s="33"/>
      <c r="L226" s="57" t="str">
        <f>IFERROR(TRIM(INDEX(_xlfn.TEXTSPLIT(Table37[[#This Row],[Name]],"|"),1,2)),"")</f>
        <v>Pre-alarm Hi</v>
      </c>
    </row>
    <row r="227" spans="1:12" ht="14.4">
      <c r="A227" s="56" t="s">
        <v>1167</v>
      </c>
      <c r="B227" s="56" t="str">
        <f>Table37[[#This Row],[Name]]</f>
        <v>Axial Displacement - Comp (3)|Pre-alarm Lo</v>
      </c>
      <c r="C227" s="33" t="e">
        <f>VLOOKUP(Table37[[#This Row],[Name2]],'Base ProcV'!$CG$1:$CQ$12,2,0)</f>
        <v>#N/A</v>
      </c>
      <c r="D227" s="33" t="s">
        <v>1192</v>
      </c>
      <c r="E227" s="33" t="s">
        <v>1186</v>
      </c>
      <c r="F227" s="33"/>
      <c r="G227" s="33"/>
      <c r="H227" s="33" t="s">
        <v>736</v>
      </c>
      <c r="I227" s="33" t="s">
        <v>439</v>
      </c>
      <c r="J227" s="32"/>
      <c r="K227" s="33"/>
      <c r="L227" s="57" t="str">
        <f>IFERROR(TRIM(INDEX(_xlfn.TEXTSPLIT(Table37[[#This Row],[Name]],"|"),1,2)),"")</f>
        <v>Pre-alarm Lo</v>
      </c>
    </row>
    <row r="228" spans="1:12" ht="14.4">
      <c r="A228" s="56" t="s">
        <v>1167</v>
      </c>
      <c r="B228" s="56" t="str">
        <f>Table37[[#This Row],[Name]]</f>
        <v>Axial Displacement - Gear Box (1)</v>
      </c>
      <c r="C228" s="33"/>
      <c r="D228" s="33" t="s">
        <v>9</v>
      </c>
      <c r="E228" s="33" t="s">
        <v>9</v>
      </c>
      <c r="F228" s="33"/>
      <c r="G228" s="33"/>
      <c r="H228" s="33" t="s">
        <v>474</v>
      </c>
      <c r="I228" s="33" t="s">
        <v>474</v>
      </c>
      <c r="J228" s="32"/>
      <c r="K228" s="33"/>
      <c r="L228" s="57" t="str">
        <f>IFERROR(TRIM(INDEX(_xlfn.TEXTSPLIT(Table37[[#This Row],[Name]],"|"),1,2)),"")</f>
        <v/>
      </c>
    </row>
    <row r="229" spans="1:12" ht="14.4">
      <c r="A229" s="56" t="s">
        <v>1167</v>
      </c>
      <c r="B229" s="56" t="str">
        <f>Table37[[#This Row],[Name]]</f>
        <v>Axial Displacement - Gear Box (1)|Hi</v>
      </c>
      <c r="C229" s="33" t="e">
        <f>VLOOKUP(Table37[[#This Row],[Name2]],'Base ProcV'!$CG$1:$CQ$12,2,0)</f>
        <v>#N/A</v>
      </c>
      <c r="D229" s="33" t="s">
        <v>1194</v>
      </c>
      <c r="E229" s="33" t="s">
        <v>9</v>
      </c>
      <c r="F229" s="33"/>
      <c r="G229" s="33"/>
      <c r="H229" s="33" t="s">
        <v>736</v>
      </c>
      <c r="I229" s="33" t="s">
        <v>474</v>
      </c>
      <c r="J229" s="32"/>
      <c r="K229" s="33"/>
      <c r="L229" s="57" t="str">
        <f>IFERROR(TRIM(INDEX(_xlfn.TEXTSPLIT(Table37[[#This Row],[Name]],"|"),1,2)),"")</f>
        <v>Hi</v>
      </c>
    </row>
    <row r="230" spans="1:12" ht="14.4">
      <c r="A230" s="56" t="s">
        <v>1167</v>
      </c>
      <c r="B230" s="56" t="str">
        <f>Table37[[#This Row],[Name]]</f>
        <v>Axial Displacement - Gear Box (1)|HiHi</v>
      </c>
      <c r="C230" s="33" t="e">
        <f>VLOOKUP(Table37[[#This Row],[Name2]],'Base ProcV'!$CG$1:$CQ$12,2,0)</f>
        <v>#N/A</v>
      </c>
      <c r="D230" s="33" t="s">
        <v>1195</v>
      </c>
      <c r="E230" s="33" t="s">
        <v>9</v>
      </c>
      <c r="F230" s="33"/>
      <c r="G230" s="33"/>
      <c r="H230" s="33" t="s">
        <v>736</v>
      </c>
      <c r="I230" s="33" t="s">
        <v>474</v>
      </c>
      <c r="J230" s="32"/>
      <c r="K230" s="33"/>
      <c r="L230" s="57" t="str">
        <f>IFERROR(TRIM(INDEX(_xlfn.TEXTSPLIT(Table37[[#This Row],[Name]],"|"),1,2)),"")</f>
        <v>HiHi</v>
      </c>
    </row>
    <row r="231" spans="1:12" ht="14.4">
      <c r="A231" s="56" t="s">
        <v>1167</v>
      </c>
      <c r="B231" s="56" t="str">
        <f>Table37[[#This Row],[Name]]</f>
        <v>Axial Displacement - Gear Box (1)|Lo</v>
      </c>
      <c r="C231" s="33" t="e">
        <f>VLOOKUP(Table37[[#This Row],[Name2]],'Base ProcV'!$CG$1:$CQ$12,2,0)</f>
        <v>#N/A</v>
      </c>
      <c r="D231" s="33" t="s">
        <v>1196</v>
      </c>
      <c r="E231" s="33" t="s">
        <v>9</v>
      </c>
      <c r="F231" s="33"/>
      <c r="G231" s="33"/>
      <c r="H231" s="33" t="s">
        <v>736</v>
      </c>
      <c r="I231" s="33" t="s">
        <v>474</v>
      </c>
      <c r="J231" s="32"/>
      <c r="K231" s="33"/>
      <c r="L231" s="57" t="str">
        <f>IFERROR(TRIM(INDEX(_xlfn.TEXTSPLIT(Table37[[#This Row],[Name]],"|"),1,2)),"")</f>
        <v>Lo</v>
      </c>
    </row>
    <row r="232" spans="1:12" ht="14.4">
      <c r="A232" s="56" t="s">
        <v>1167</v>
      </c>
      <c r="B232" s="56" t="str">
        <f>Table37[[#This Row],[Name]]</f>
        <v>Axial Displacement - Gear Box (1)|LoLo</v>
      </c>
      <c r="C232" s="33" t="e">
        <f>VLOOKUP(Table37[[#This Row],[Name2]],'Base ProcV'!$CG$1:$CQ$12,2,0)</f>
        <v>#N/A</v>
      </c>
      <c r="D232" s="33" t="s">
        <v>1197</v>
      </c>
      <c r="E232" s="33" t="s">
        <v>9</v>
      </c>
      <c r="F232" s="33"/>
      <c r="G232" s="33"/>
      <c r="H232" s="33" t="s">
        <v>736</v>
      </c>
      <c r="I232" s="33" t="s">
        <v>474</v>
      </c>
      <c r="J232" s="32"/>
      <c r="K232" s="33"/>
      <c r="L232" s="57" t="str">
        <f>IFERROR(TRIM(INDEX(_xlfn.TEXTSPLIT(Table37[[#This Row],[Name]],"|"),1,2)),"")</f>
        <v>LoLo</v>
      </c>
    </row>
    <row r="233" spans="1:12" ht="14.4">
      <c r="A233" s="56" t="s">
        <v>1167</v>
      </c>
      <c r="B233" s="56" t="str">
        <f>Table37[[#This Row],[Name]]</f>
        <v>Axial Displacement - Gear Box (1)|Pre-alarm Hi</v>
      </c>
      <c r="C233" s="33" t="e">
        <f>VLOOKUP(Table37[[#This Row],[Name2]],'Base ProcV'!$CG$1:$CQ$12,2,0)</f>
        <v>#N/A</v>
      </c>
      <c r="D233" s="33" t="s">
        <v>1198</v>
      </c>
      <c r="E233" s="33" t="s">
        <v>9</v>
      </c>
      <c r="F233" s="33"/>
      <c r="G233" s="33"/>
      <c r="H233" s="33" t="s">
        <v>736</v>
      </c>
      <c r="I233" s="33" t="s">
        <v>474</v>
      </c>
      <c r="J233" s="32"/>
      <c r="K233" s="33"/>
      <c r="L233" s="57" t="str">
        <f>IFERROR(TRIM(INDEX(_xlfn.TEXTSPLIT(Table37[[#This Row],[Name]],"|"),1,2)),"")</f>
        <v>Pre-alarm Hi</v>
      </c>
    </row>
    <row r="234" spans="1:12" ht="14.4">
      <c r="A234" s="56" t="s">
        <v>1167</v>
      </c>
      <c r="B234" s="56" t="str">
        <f>Table37[[#This Row],[Name]]</f>
        <v>Axial Displacement - Gear Box (1)|Pre-alarm Lo</v>
      </c>
      <c r="C234" s="33" t="e">
        <f>VLOOKUP(Table37[[#This Row],[Name2]],'Base ProcV'!$CG$1:$CQ$12,2,0)</f>
        <v>#N/A</v>
      </c>
      <c r="D234" s="33" t="s">
        <v>1199</v>
      </c>
      <c r="E234" s="33" t="s">
        <v>9</v>
      </c>
      <c r="F234" s="33"/>
      <c r="G234" s="33"/>
      <c r="H234" s="33" t="s">
        <v>736</v>
      </c>
      <c r="I234" s="33" t="s">
        <v>474</v>
      </c>
      <c r="J234" s="32"/>
      <c r="K234" s="33"/>
      <c r="L234" s="57" t="str">
        <f>IFERROR(TRIM(INDEX(_xlfn.TEXTSPLIT(Table37[[#This Row],[Name]],"|"),1,2)),"")</f>
        <v>Pre-alarm Lo</v>
      </c>
    </row>
    <row r="235" spans="1:12" ht="14.4">
      <c r="A235" s="56" t="s">
        <v>1167</v>
      </c>
      <c r="B235" s="56" t="str">
        <f>Table37[[#This Row],[Name]]</f>
        <v>Axial Displacement - Gear Box (2)</v>
      </c>
      <c r="C235" s="33"/>
      <c r="D235" s="33" t="s">
        <v>14</v>
      </c>
      <c r="E235" s="33" t="s">
        <v>14</v>
      </c>
      <c r="F235" s="33"/>
      <c r="G235" s="33"/>
      <c r="H235" s="33" t="s">
        <v>474</v>
      </c>
      <c r="I235" s="33" t="s">
        <v>474</v>
      </c>
      <c r="J235" s="32"/>
      <c r="K235" s="33"/>
      <c r="L235" s="57" t="str">
        <f>IFERROR(TRIM(INDEX(_xlfn.TEXTSPLIT(Table37[[#This Row],[Name]],"|"),1,2)),"")</f>
        <v/>
      </c>
    </row>
    <row r="236" spans="1:12" ht="14.4">
      <c r="A236" s="56" t="s">
        <v>1167</v>
      </c>
      <c r="B236" s="56" t="str">
        <f>Table37[[#This Row],[Name]]</f>
        <v>Axial Displacement - Gear Box (2)|Hi</v>
      </c>
      <c r="C236" s="33" t="e">
        <f>VLOOKUP(Table37[[#This Row],[Name2]],'Base ProcV'!$CG$1:$CQ$12,2,0)</f>
        <v>#N/A</v>
      </c>
      <c r="D236" s="33" t="s">
        <v>1201</v>
      </c>
      <c r="E236" s="33" t="s">
        <v>14</v>
      </c>
      <c r="F236" s="33"/>
      <c r="G236" s="33"/>
      <c r="H236" s="33" t="s">
        <v>736</v>
      </c>
      <c r="I236" s="33" t="s">
        <v>474</v>
      </c>
      <c r="J236" s="32"/>
      <c r="K236" s="33"/>
      <c r="L236" s="57" t="str">
        <f>IFERROR(TRIM(INDEX(_xlfn.TEXTSPLIT(Table37[[#This Row],[Name]],"|"),1,2)),"")</f>
        <v>Hi</v>
      </c>
    </row>
    <row r="237" spans="1:12" ht="14.4">
      <c r="A237" s="56" t="s">
        <v>1167</v>
      </c>
      <c r="B237" s="56" t="str">
        <f>Table37[[#This Row],[Name]]</f>
        <v>Axial Displacement - Gear Box (2)|HiHi</v>
      </c>
      <c r="C237" s="33" t="e">
        <f>VLOOKUP(Table37[[#This Row],[Name2]],'Base ProcV'!$CG$1:$CQ$12,2,0)</f>
        <v>#N/A</v>
      </c>
      <c r="D237" s="33" t="s">
        <v>1202</v>
      </c>
      <c r="E237" s="33" t="s">
        <v>14</v>
      </c>
      <c r="F237" s="33"/>
      <c r="G237" s="33"/>
      <c r="H237" s="33" t="s">
        <v>736</v>
      </c>
      <c r="I237" s="33" t="s">
        <v>474</v>
      </c>
      <c r="J237" s="32"/>
      <c r="K237" s="33"/>
      <c r="L237" s="57" t="str">
        <f>IFERROR(TRIM(INDEX(_xlfn.TEXTSPLIT(Table37[[#This Row],[Name]],"|"),1,2)),"")</f>
        <v>HiHi</v>
      </c>
    </row>
    <row r="238" spans="1:12" ht="14.4">
      <c r="A238" s="56" t="s">
        <v>1167</v>
      </c>
      <c r="B238" s="56" t="str">
        <f>Table37[[#This Row],[Name]]</f>
        <v>Axial Displacement - Gear Box (2)|Lo</v>
      </c>
      <c r="C238" s="33" t="e">
        <f>VLOOKUP(Table37[[#This Row],[Name2]],'Base ProcV'!$CG$1:$CQ$12,2,0)</f>
        <v>#N/A</v>
      </c>
      <c r="D238" s="33" t="s">
        <v>1203</v>
      </c>
      <c r="E238" s="33" t="s">
        <v>14</v>
      </c>
      <c r="F238" s="33"/>
      <c r="G238" s="33"/>
      <c r="H238" s="33" t="s">
        <v>736</v>
      </c>
      <c r="I238" s="33" t="s">
        <v>474</v>
      </c>
      <c r="J238" s="32"/>
      <c r="K238" s="33"/>
      <c r="L238" s="57" t="str">
        <f>IFERROR(TRIM(INDEX(_xlfn.TEXTSPLIT(Table37[[#This Row],[Name]],"|"),1,2)),"")</f>
        <v>Lo</v>
      </c>
    </row>
    <row r="239" spans="1:12" ht="14.4">
      <c r="A239" s="56" t="s">
        <v>1167</v>
      </c>
      <c r="B239" s="56" t="str">
        <f>Table37[[#This Row],[Name]]</f>
        <v>Axial Displacement - Gear Box (2)|LoLo</v>
      </c>
      <c r="C239" s="33" t="e">
        <f>VLOOKUP(Table37[[#This Row],[Name2]],'Base ProcV'!$CG$1:$CQ$12,2,0)</f>
        <v>#N/A</v>
      </c>
      <c r="D239" s="33" t="s">
        <v>1204</v>
      </c>
      <c r="E239" s="33" t="s">
        <v>14</v>
      </c>
      <c r="F239" s="33"/>
      <c r="G239" s="33"/>
      <c r="H239" s="33" t="s">
        <v>736</v>
      </c>
      <c r="I239" s="33" t="s">
        <v>474</v>
      </c>
      <c r="J239" s="32"/>
      <c r="K239" s="33"/>
      <c r="L239" s="57" t="str">
        <f>IFERROR(TRIM(INDEX(_xlfn.TEXTSPLIT(Table37[[#This Row],[Name]],"|"),1,2)),"")</f>
        <v>LoLo</v>
      </c>
    </row>
    <row r="240" spans="1:12" ht="14.4">
      <c r="A240" s="56" t="s">
        <v>1167</v>
      </c>
      <c r="B240" s="56" t="str">
        <f>Table37[[#This Row],[Name]]</f>
        <v>Axial Displacement - Gear Box (2)|Pre-alarm Hi</v>
      </c>
      <c r="C240" s="33" t="e">
        <f>VLOOKUP(Table37[[#This Row],[Name2]],'Base ProcV'!$CG$1:$CQ$12,2,0)</f>
        <v>#N/A</v>
      </c>
      <c r="D240" s="33" t="s">
        <v>1205</v>
      </c>
      <c r="E240" s="33" t="s">
        <v>14</v>
      </c>
      <c r="F240" s="33"/>
      <c r="G240" s="33"/>
      <c r="H240" s="33" t="s">
        <v>736</v>
      </c>
      <c r="I240" s="33" t="s">
        <v>474</v>
      </c>
      <c r="J240" s="32"/>
      <c r="K240" s="33"/>
      <c r="L240" s="57" t="str">
        <f>IFERROR(TRIM(INDEX(_xlfn.TEXTSPLIT(Table37[[#This Row],[Name]],"|"),1,2)),"")</f>
        <v>Pre-alarm Hi</v>
      </c>
    </row>
    <row r="241" spans="1:12" ht="14.4">
      <c r="A241" s="56" t="s">
        <v>1167</v>
      </c>
      <c r="B241" s="56" t="str">
        <f>Table37[[#This Row],[Name]]</f>
        <v>Axial Displacement - Gear Box (2)|Pre-alarm Lo</v>
      </c>
      <c r="C241" s="33" t="e">
        <f>VLOOKUP(Table37[[#This Row],[Name2]],'Base ProcV'!$CG$1:$CQ$12,2,0)</f>
        <v>#N/A</v>
      </c>
      <c r="D241" s="33" t="s">
        <v>1206</v>
      </c>
      <c r="E241" s="33" t="s">
        <v>14</v>
      </c>
      <c r="F241" s="33"/>
      <c r="G241" s="33"/>
      <c r="H241" s="33" t="s">
        <v>736</v>
      </c>
      <c r="I241" s="33" t="s">
        <v>474</v>
      </c>
      <c r="J241" s="32"/>
      <c r="K241" s="33"/>
      <c r="L241" s="57" t="str">
        <f>IFERROR(TRIM(INDEX(_xlfn.TEXTSPLIT(Table37[[#This Row],[Name]],"|"),1,2)),"")</f>
        <v>Pre-alarm Lo</v>
      </c>
    </row>
    <row r="242" spans="1:12" ht="14.4">
      <c r="A242" s="56" t="s">
        <v>1167</v>
      </c>
      <c r="B242" s="56" t="str">
        <f>Table37[[#This Row],[Name]]</f>
        <v>Control - Booster Heater Primary Seal Gas Injection</v>
      </c>
      <c r="C242" s="33"/>
      <c r="D242" s="33" t="s">
        <v>1207</v>
      </c>
      <c r="E242" s="33" t="s">
        <v>1207</v>
      </c>
      <c r="F242" s="33"/>
      <c r="G242" s="33"/>
      <c r="H242" s="33" t="s">
        <v>451</v>
      </c>
      <c r="I242" s="33" t="s">
        <v>451</v>
      </c>
      <c r="J242" s="32"/>
      <c r="K242" s="33"/>
      <c r="L242" s="57" t="str">
        <f>IFERROR(TRIM(INDEX(_xlfn.TEXTSPLIT(Table37[[#This Row],[Name]],"|"),1,2)),"")</f>
        <v/>
      </c>
    </row>
    <row r="243" spans="1:12" ht="14.4">
      <c r="A243" s="56" t="s">
        <v>1167</v>
      </c>
      <c r="B243" s="56" t="str">
        <f>Table37[[#This Row],[Name]]</f>
        <v>Control - Booster Heater Primary Seal Gas Injection|Lo</v>
      </c>
      <c r="C243" s="33" t="e">
        <f>VLOOKUP(Table37[[#This Row],[Name2]],'Base ProcV'!$CG$1:$CQ$12,2,0)</f>
        <v>#N/A</v>
      </c>
      <c r="D243" s="33" t="s">
        <v>1208</v>
      </c>
      <c r="E243" s="33" t="s">
        <v>1207</v>
      </c>
      <c r="F243" s="33"/>
      <c r="G243" s="33"/>
      <c r="H243" s="33" t="s">
        <v>736</v>
      </c>
      <c r="I243" s="33" t="s">
        <v>451</v>
      </c>
      <c r="J243" s="32"/>
      <c r="K243" s="33"/>
      <c r="L243" s="57" t="str">
        <f>IFERROR(TRIM(INDEX(_xlfn.TEXTSPLIT(Table37[[#This Row],[Name]],"|"),1,2)),"")</f>
        <v>Lo</v>
      </c>
    </row>
    <row r="244" spans="1:12" ht="14.4">
      <c r="A244" s="56" t="s">
        <v>1167</v>
      </c>
      <c r="B244" s="56" t="str">
        <f>Table37[[#This Row],[Name]]</f>
        <v>Cooler Location</v>
      </c>
      <c r="C244" s="33" t="e">
        <f>VLOOKUP(Table37[[#This Row],[Name2]],'Base ProcV'!$CG$1:$CQ$12,2,0)</f>
        <v>#N/A</v>
      </c>
      <c r="D244" s="33" t="s">
        <v>1209</v>
      </c>
      <c r="E244" s="33" t="s">
        <v>1209</v>
      </c>
      <c r="F244" s="33"/>
      <c r="G244" s="33"/>
      <c r="H244" s="33" t="s">
        <v>1210</v>
      </c>
      <c r="I244" s="33" t="s">
        <v>1210</v>
      </c>
      <c r="J244" s="32"/>
      <c r="K244" s="33"/>
      <c r="L244" s="57" t="str">
        <f>IFERROR(TRIM(INDEX(_xlfn.TEXTSPLIT(Table37[[#This Row],[Name]],"|"),1,2)),"")</f>
        <v/>
      </c>
    </row>
    <row r="245" spans="1:12" ht="14.4">
      <c r="A245" s="56" t="s">
        <v>1167</v>
      </c>
      <c r="B245" s="56" t="str">
        <f>Table37[[#This Row],[Name]]</f>
        <v>Current</v>
      </c>
      <c r="C245" s="33"/>
      <c r="D245" s="33" t="s">
        <v>443</v>
      </c>
      <c r="E245" s="33" t="s">
        <v>443</v>
      </c>
      <c r="F245" s="33"/>
      <c r="G245" s="33"/>
      <c r="H245" s="33" t="s">
        <v>446</v>
      </c>
      <c r="I245" s="33" t="s">
        <v>446</v>
      </c>
      <c r="J245" s="32"/>
      <c r="K245" s="33"/>
      <c r="L245" s="57" t="str">
        <f>IFERROR(TRIM(INDEX(_xlfn.TEXTSPLIT(Table37[[#This Row],[Name]],"|"),1,2)),"")</f>
        <v/>
      </c>
    </row>
    <row r="246" spans="1:12" ht="14.4">
      <c r="A246" s="56" t="s">
        <v>1167</v>
      </c>
      <c r="B246" s="56" t="str">
        <f>Table37[[#This Row],[Name]]</f>
        <v>CW Leakage Detector - DE Side (1)</v>
      </c>
      <c r="C246" s="33"/>
      <c r="D246" s="33" t="s">
        <v>1212</v>
      </c>
      <c r="E246" s="33" t="s">
        <v>1212</v>
      </c>
      <c r="F246" s="33"/>
      <c r="G246" s="33"/>
      <c r="H246" s="33" t="s">
        <v>446</v>
      </c>
      <c r="I246" s="33" t="s">
        <v>446</v>
      </c>
      <c r="J246" s="32"/>
      <c r="K246" s="33"/>
      <c r="L246" s="57" t="str">
        <f>IFERROR(TRIM(INDEX(_xlfn.TEXTSPLIT(Table37[[#This Row],[Name]],"|"),1,2)),"")</f>
        <v/>
      </c>
    </row>
    <row r="247" spans="1:12" ht="14.4">
      <c r="A247" s="56" t="s">
        <v>1167</v>
      </c>
      <c r="B247" s="56" t="str">
        <f>Table37[[#This Row],[Name]]</f>
        <v>CW Leakage Detector - DE Side (2)</v>
      </c>
      <c r="C247" s="33"/>
      <c r="D247" s="33" t="s">
        <v>1213</v>
      </c>
      <c r="E247" s="33" t="s">
        <v>1213</v>
      </c>
      <c r="F247" s="33"/>
      <c r="G247" s="33"/>
      <c r="H247" s="33" t="s">
        <v>446</v>
      </c>
      <c r="I247" s="33" t="s">
        <v>446</v>
      </c>
      <c r="J247" s="32"/>
      <c r="K247" s="33"/>
      <c r="L247" s="57" t="str">
        <f>IFERROR(TRIM(INDEX(_xlfn.TEXTSPLIT(Table37[[#This Row],[Name]],"|"),1,2)),"")</f>
        <v/>
      </c>
    </row>
    <row r="248" spans="1:12" ht="14.4">
      <c r="A248" s="56" t="s">
        <v>1167</v>
      </c>
      <c r="B248" s="56" t="str">
        <f>Table37[[#This Row],[Name]]</f>
        <v>CW Leakage Detector - NDE Side (1)</v>
      </c>
      <c r="C248" s="33"/>
      <c r="D248" s="33" t="s">
        <v>1214</v>
      </c>
      <c r="E248" s="33" t="s">
        <v>1214</v>
      </c>
      <c r="F248" s="33"/>
      <c r="G248" s="33"/>
      <c r="H248" s="33" t="s">
        <v>446</v>
      </c>
      <c r="I248" s="33" t="s">
        <v>446</v>
      </c>
      <c r="J248" s="32"/>
      <c r="K248" s="33"/>
      <c r="L248" s="57" t="str">
        <f>IFERROR(TRIM(INDEX(_xlfn.TEXTSPLIT(Table37[[#This Row],[Name]],"|"),1,2)),"")</f>
        <v/>
      </c>
    </row>
    <row r="249" spans="1:12" ht="14.4">
      <c r="A249" s="56" t="s">
        <v>1167</v>
      </c>
      <c r="B249" s="56" t="str">
        <f>Table37[[#This Row],[Name]]</f>
        <v>CW Leakage Detector - NDE Side (2)</v>
      </c>
      <c r="C249" s="33"/>
      <c r="D249" s="33" t="s">
        <v>1215</v>
      </c>
      <c r="E249" s="33" t="s">
        <v>1215</v>
      </c>
      <c r="F249" s="33"/>
      <c r="G249" s="33"/>
      <c r="H249" s="33" t="s">
        <v>446</v>
      </c>
      <c r="I249" s="33" t="s">
        <v>446</v>
      </c>
      <c r="J249" s="32"/>
      <c r="K249" s="33"/>
      <c r="L249" s="57" t="str">
        <f>IFERROR(TRIM(INDEX(_xlfn.TEXTSPLIT(Table37[[#This Row],[Name]],"|"),1,2)),"")</f>
        <v/>
      </c>
    </row>
    <row r="250" spans="1:12" ht="14.4">
      <c r="A250" s="56" t="s">
        <v>1167</v>
      </c>
      <c r="B250" s="56" t="str">
        <f>Table37[[#This Row],[Name]]</f>
        <v>Delta Pressure - Booster Primary Seal Gas Injection</v>
      </c>
      <c r="C250" s="33"/>
      <c r="D250" s="33" t="s">
        <v>1216</v>
      </c>
      <c r="E250" s="33" t="s">
        <v>1216</v>
      </c>
      <c r="F250" s="33"/>
      <c r="G250" s="33"/>
      <c r="H250" s="33" t="s">
        <v>451</v>
      </c>
      <c r="I250" s="33" t="s">
        <v>451</v>
      </c>
      <c r="J250" s="32"/>
      <c r="K250" s="33"/>
      <c r="L250" s="57" t="str">
        <f>IFERROR(TRIM(INDEX(_xlfn.TEXTSPLIT(Table37[[#This Row],[Name]],"|"),1,2)),"")</f>
        <v/>
      </c>
    </row>
    <row r="251" spans="1:12" ht="14.4">
      <c r="A251" s="56" t="s">
        <v>1167</v>
      </c>
      <c r="B251" s="56" t="str">
        <f>Table37[[#This Row],[Name]]</f>
        <v>Delta Pressure - Booster Primary Seal Gas Injection|Hi</v>
      </c>
      <c r="C251" s="33" t="e">
        <f>VLOOKUP(Table37[[#This Row],[Name2]],'Base ProcV'!$CG$1:$CQ$12,2,0)</f>
        <v>#N/A</v>
      </c>
      <c r="D251" s="33" t="s">
        <v>1217</v>
      </c>
      <c r="E251" s="33" t="s">
        <v>1216</v>
      </c>
      <c r="F251" s="33"/>
      <c r="G251" s="33"/>
      <c r="H251" s="33" t="s">
        <v>736</v>
      </c>
      <c r="I251" s="33" t="s">
        <v>451</v>
      </c>
      <c r="J251" s="32"/>
      <c r="K251" s="33"/>
      <c r="L251" s="57" t="str">
        <f>IFERROR(TRIM(INDEX(_xlfn.TEXTSPLIT(Table37[[#This Row],[Name]],"|"),1,2)),"")</f>
        <v>Hi</v>
      </c>
    </row>
    <row r="252" spans="1:12" ht="14.4">
      <c r="A252" s="56" t="s">
        <v>1167</v>
      </c>
      <c r="B252" s="56" t="str">
        <f>Table37[[#This Row],[Name]]</f>
        <v>Delta Pressure - Booster Primary Seal Gas Injection|Lo</v>
      </c>
      <c r="C252" s="33" t="e">
        <f>VLOOKUP(Table37[[#This Row],[Name2]],'Base ProcV'!$CG$1:$CQ$12,2,0)</f>
        <v>#N/A</v>
      </c>
      <c r="D252" s="33" t="s">
        <v>1218</v>
      </c>
      <c r="E252" s="33" t="s">
        <v>1216</v>
      </c>
      <c r="F252" s="33"/>
      <c r="G252" s="33"/>
      <c r="H252" s="33" t="s">
        <v>736</v>
      </c>
      <c r="I252" s="33" t="s">
        <v>451</v>
      </c>
      <c r="J252" s="32"/>
      <c r="K252" s="33"/>
      <c r="L252" s="57" t="str">
        <f>IFERROR(TRIM(INDEX(_xlfn.TEXTSPLIT(Table37[[#This Row],[Name]],"|"),1,2)),"")</f>
        <v>Lo</v>
      </c>
    </row>
    <row r="253" spans="1:12" ht="14.4">
      <c r="A253" s="56" t="s">
        <v>1167</v>
      </c>
      <c r="B253" s="56" t="str">
        <f>Table37[[#This Row],[Name]]</f>
        <v>Delta Pressure - Booster Primary Seal Gas Injection|Pre-alarm Hi</v>
      </c>
      <c r="C253" s="33" t="e">
        <f>VLOOKUP(Table37[[#This Row],[Name2]],'Base ProcV'!$CG$1:$CQ$12,2,0)</f>
        <v>#N/A</v>
      </c>
      <c r="D253" s="33" t="s">
        <v>1219</v>
      </c>
      <c r="E253" s="33" t="s">
        <v>1216</v>
      </c>
      <c r="F253" s="33"/>
      <c r="G253" s="33"/>
      <c r="H253" s="33" t="s">
        <v>736</v>
      </c>
      <c r="I253" s="33" t="s">
        <v>451</v>
      </c>
      <c r="J253" s="32"/>
      <c r="K253" s="33"/>
      <c r="L253" s="57" t="str">
        <f>IFERROR(TRIM(INDEX(_xlfn.TEXTSPLIT(Table37[[#This Row],[Name]],"|"),1,2)),"")</f>
        <v>Pre-alarm Hi</v>
      </c>
    </row>
    <row r="254" spans="1:12" ht="14.4">
      <c r="A254" s="56" t="s">
        <v>1167</v>
      </c>
      <c r="B254" s="56" t="str">
        <f>Table37[[#This Row],[Name]]</f>
        <v>Delta Pressure - Booster Primary Seal Gas Injection|Pre-alarm Lo</v>
      </c>
      <c r="C254" s="33" t="e">
        <f>VLOOKUP(Table37[[#This Row],[Name2]],'Base ProcV'!$CG$1:$CQ$12,2,0)</f>
        <v>#N/A</v>
      </c>
      <c r="D254" s="33" t="s">
        <v>1220</v>
      </c>
      <c r="E254" s="33" t="s">
        <v>1216</v>
      </c>
      <c r="F254" s="33"/>
      <c r="G254" s="33"/>
      <c r="H254" s="33" t="s">
        <v>736</v>
      </c>
      <c r="I254" s="33" t="s">
        <v>451</v>
      </c>
      <c r="J254" s="32"/>
      <c r="K254" s="33"/>
      <c r="L254" s="57" t="str">
        <f>IFERROR(TRIM(INDEX(_xlfn.TEXTSPLIT(Table37[[#This Row],[Name]],"|"),1,2)),"")</f>
        <v>Pre-alarm Lo</v>
      </c>
    </row>
    <row r="255" spans="1:12" ht="14.4">
      <c r="A255" s="56" t="s">
        <v>1167</v>
      </c>
      <c r="B255" s="56" t="str">
        <f>Table37[[#This Row],[Name]]</f>
        <v>Delta Pressure - Booster Primary Seal Gas Injection Filter</v>
      </c>
      <c r="C255" s="33"/>
      <c r="D255" s="33" t="s">
        <v>1221</v>
      </c>
      <c r="E255" s="33" t="s">
        <v>1221</v>
      </c>
      <c r="F255" s="33"/>
      <c r="G255" s="33"/>
      <c r="H255" s="33" t="s">
        <v>451</v>
      </c>
      <c r="I255" s="33" t="s">
        <v>451</v>
      </c>
      <c r="J255" s="32"/>
      <c r="K255" s="33"/>
      <c r="L255" s="57" t="str">
        <f>IFERROR(TRIM(INDEX(_xlfn.TEXTSPLIT(Table37[[#This Row],[Name]],"|"),1,2)),"")</f>
        <v/>
      </c>
    </row>
    <row r="256" spans="1:12" ht="14.4">
      <c r="A256" s="56" t="s">
        <v>1167</v>
      </c>
      <c r="B256" s="56" t="str">
        <f>Table37[[#This Row],[Name]]</f>
        <v>Delta Pressure - Booster Primary Seal Gas Injection Filter|Lo</v>
      </c>
      <c r="C256" s="33" t="e">
        <f>VLOOKUP(Table37[[#This Row],[Name2]],'Base ProcV'!$CG$1:$CQ$12,2,0)</f>
        <v>#N/A</v>
      </c>
      <c r="D256" s="33" t="s">
        <v>1222</v>
      </c>
      <c r="E256" s="33" t="s">
        <v>1221</v>
      </c>
      <c r="F256" s="33"/>
      <c r="G256" s="33"/>
      <c r="H256" s="33" t="s">
        <v>736</v>
      </c>
      <c r="I256" s="33" t="s">
        <v>451</v>
      </c>
      <c r="J256" s="32"/>
      <c r="K256" s="33"/>
      <c r="L256" s="57" t="str">
        <f>IFERROR(TRIM(INDEX(_xlfn.TEXTSPLIT(Table37[[#This Row],[Name]],"|"),1,2)),"")</f>
        <v>Lo</v>
      </c>
    </row>
    <row r="257" spans="1:12" ht="14.4">
      <c r="A257" s="56" t="s">
        <v>1167</v>
      </c>
      <c r="B257" s="56" t="str">
        <f>Table37[[#This Row],[Name]]</f>
        <v>Delta Pressure - Booster Primary Seal Gas Injection Filter|Pre-alarm Lo</v>
      </c>
      <c r="C257" s="33" t="e">
        <f>VLOOKUP(Table37[[#This Row],[Name2]],'Base ProcV'!$CG$1:$CQ$12,2,0)</f>
        <v>#N/A</v>
      </c>
      <c r="D257" s="33" t="s">
        <v>1223</v>
      </c>
      <c r="E257" s="33" t="s">
        <v>1221</v>
      </c>
      <c r="F257" s="33"/>
      <c r="G257" s="33"/>
      <c r="H257" s="33" t="s">
        <v>736</v>
      </c>
      <c r="I257" s="33" t="s">
        <v>451</v>
      </c>
      <c r="J257" s="32"/>
      <c r="K257" s="33"/>
      <c r="L257" s="57" t="str">
        <f>IFERROR(TRIM(INDEX(_xlfn.TEXTSPLIT(Table37[[#This Row],[Name]],"|"),1,2)),"")</f>
        <v>Pre-alarm Lo</v>
      </c>
    </row>
    <row r="258" spans="1:12" ht="14.4">
      <c r="A258" s="56" t="s">
        <v>1167</v>
      </c>
      <c r="B258" s="56" t="str">
        <f>Table37[[#This Row],[Name]]</f>
        <v>Delta Pressure - CM Filter</v>
      </c>
      <c r="C258" s="33" t="e">
        <f>VLOOKUP(Table37[[#This Row],[Name2]],'Base ProcV'!$CG$1:$CQ$12,2,0)</f>
        <v>#N/A</v>
      </c>
      <c r="D258" s="33" t="s">
        <v>1224</v>
      </c>
      <c r="E258" s="33" t="s">
        <v>1224</v>
      </c>
      <c r="F258" s="33"/>
      <c r="G258" s="33"/>
      <c r="H258" s="33" t="s">
        <v>1210</v>
      </c>
      <c r="I258" s="33" t="s">
        <v>1210</v>
      </c>
      <c r="J258" s="32"/>
      <c r="K258" s="33"/>
      <c r="L258" s="57" t="str">
        <f>IFERROR(TRIM(INDEX(_xlfn.TEXTSPLIT(Table37[[#This Row],[Name]],"|"),1,2)),"")</f>
        <v/>
      </c>
    </row>
    <row r="259" spans="1:12" ht="14.4">
      <c r="A259" s="56" t="s">
        <v>1167</v>
      </c>
      <c r="B259" s="56" t="str">
        <f>Table37[[#This Row],[Name]]</f>
        <v>Delta Pressure - CM Filter|Hi</v>
      </c>
      <c r="C259" s="33" t="e">
        <f>VLOOKUP(Table37[[#This Row],[Name2]],'Base ProcV'!$CG$1:$CQ$12,2,0)</f>
        <v>#N/A</v>
      </c>
      <c r="D259" s="33" t="s">
        <v>1225</v>
      </c>
      <c r="E259" s="33" t="s">
        <v>1224</v>
      </c>
      <c r="F259" s="33"/>
      <c r="G259" s="33"/>
      <c r="H259" s="33" t="s">
        <v>736</v>
      </c>
      <c r="I259" s="33" t="s">
        <v>1210</v>
      </c>
      <c r="J259" s="32"/>
      <c r="K259" s="33"/>
      <c r="L259" s="57" t="str">
        <f>IFERROR(TRIM(INDEX(_xlfn.TEXTSPLIT(Table37[[#This Row],[Name]],"|"),1,2)),"")</f>
        <v>Hi</v>
      </c>
    </row>
    <row r="260" spans="1:12" ht="14.4">
      <c r="A260" s="56" t="s">
        <v>1167</v>
      </c>
      <c r="B260" s="56" t="str">
        <f>Table37[[#This Row],[Name]]</f>
        <v>Delta Pressure - CM Filter|HiHi</v>
      </c>
      <c r="C260" s="33" t="e">
        <f>VLOOKUP(Table37[[#This Row],[Name2]],'Base ProcV'!$CG$1:$CQ$12,2,0)</f>
        <v>#N/A</v>
      </c>
      <c r="D260" s="33" t="s">
        <v>1226</v>
      </c>
      <c r="E260" s="33" t="s">
        <v>1224</v>
      </c>
      <c r="F260" s="33"/>
      <c r="G260" s="33"/>
      <c r="H260" s="33" t="s">
        <v>736</v>
      </c>
      <c r="I260" s="33" t="s">
        <v>1210</v>
      </c>
      <c r="J260" s="32"/>
      <c r="K260" s="33"/>
      <c r="L260" s="57" t="str">
        <f>IFERROR(TRIM(INDEX(_xlfn.TEXTSPLIT(Table37[[#This Row],[Name]],"|"),1,2)),"")</f>
        <v>HiHi</v>
      </c>
    </row>
    <row r="261" spans="1:12" ht="14.4">
      <c r="A261" s="56" t="s">
        <v>1167</v>
      </c>
      <c r="B261" s="56" t="str">
        <f>Table37[[#This Row],[Name]]</f>
        <v>Delta Pressure - CM Side</v>
      </c>
      <c r="C261" s="33" t="e">
        <f>VLOOKUP(Table37[[#This Row],[Name2]],'Base ProcV'!$CG$1:$CQ$12,2,0)</f>
        <v>#N/A</v>
      </c>
      <c r="D261" s="33" t="s">
        <v>1227</v>
      </c>
      <c r="E261" s="33" t="s">
        <v>1227</v>
      </c>
      <c r="F261" s="33"/>
      <c r="G261" s="33"/>
      <c r="H261" s="33" t="s">
        <v>1210</v>
      </c>
      <c r="I261" s="33" t="s">
        <v>1210</v>
      </c>
      <c r="J261" s="32"/>
      <c r="K261" s="33"/>
      <c r="L261" s="57" t="str">
        <f>IFERROR(TRIM(INDEX(_xlfn.TEXTSPLIT(Table37[[#This Row],[Name]],"|"),1,2)),"")</f>
        <v/>
      </c>
    </row>
    <row r="262" spans="1:12" ht="14.4">
      <c r="A262" s="56" t="s">
        <v>1167</v>
      </c>
      <c r="B262" s="56" t="str">
        <f>Table37[[#This Row],[Name]]</f>
        <v>Delta Pressure - Compressor Leak Detection DE</v>
      </c>
      <c r="C262" s="33"/>
      <c r="D262" s="33" t="s">
        <v>1228</v>
      </c>
      <c r="E262" s="33" t="s">
        <v>1228</v>
      </c>
      <c r="F262" s="33"/>
      <c r="G262" s="33"/>
      <c r="H262" s="33" t="s">
        <v>451</v>
      </c>
      <c r="I262" s="33" t="s">
        <v>451</v>
      </c>
      <c r="J262" s="32"/>
      <c r="K262" s="33"/>
      <c r="L262" s="57" t="str">
        <f>IFERROR(TRIM(INDEX(_xlfn.TEXTSPLIT(Table37[[#This Row],[Name]],"|"),1,2)),"")</f>
        <v/>
      </c>
    </row>
    <row r="263" spans="1:12" ht="14.4">
      <c r="A263" s="56" t="s">
        <v>1167</v>
      </c>
      <c r="B263" s="56" t="str">
        <f>Table37[[#This Row],[Name]]</f>
        <v>Delta Pressure - Compressor Leak Detection DE|Hi</v>
      </c>
      <c r="C263" s="33" t="e">
        <f>VLOOKUP(Table37[[#This Row],[Name2]],'Base ProcV'!$CG$1:$CQ$12,2,0)</f>
        <v>#N/A</v>
      </c>
      <c r="D263" s="33" t="s">
        <v>1229</v>
      </c>
      <c r="E263" s="33" t="s">
        <v>1228</v>
      </c>
      <c r="F263" s="33"/>
      <c r="G263" s="33"/>
      <c r="H263" s="33" t="s">
        <v>736</v>
      </c>
      <c r="I263" s="33" t="s">
        <v>451</v>
      </c>
      <c r="J263" s="32"/>
      <c r="K263" s="33"/>
      <c r="L263" s="57" t="str">
        <f>IFERROR(TRIM(INDEX(_xlfn.TEXTSPLIT(Table37[[#This Row],[Name]],"|"),1,2)),"")</f>
        <v>Hi</v>
      </c>
    </row>
    <row r="264" spans="1:12" ht="14.4">
      <c r="A264" s="56" t="s">
        <v>1167</v>
      </c>
      <c r="B264" s="56" t="str">
        <f>Table37[[#This Row],[Name]]</f>
        <v>Delta Pressure - Compressor Leak Detection DE|Lo</v>
      </c>
      <c r="C264" s="33" t="e">
        <f>VLOOKUP(Table37[[#This Row],[Name2]],'Base ProcV'!$CG$1:$CQ$12,2,0)</f>
        <v>#N/A</v>
      </c>
      <c r="D264" s="33" t="s">
        <v>1230</v>
      </c>
      <c r="E264" s="33" t="s">
        <v>1228</v>
      </c>
      <c r="F264" s="33"/>
      <c r="G264" s="33"/>
      <c r="H264" s="33" t="s">
        <v>736</v>
      </c>
      <c r="I264" s="33" t="s">
        <v>451</v>
      </c>
      <c r="J264" s="32"/>
      <c r="K264" s="33"/>
      <c r="L264" s="57" t="str">
        <f>IFERROR(TRIM(INDEX(_xlfn.TEXTSPLIT(Table37[[#This Row],[Name]],"|"),1,2)),"")</f>
        <v>Lo</v>
      </c>
    </row>
    <row r="265" spans="1:12" ht="14.4">
      <c r="A265" s="56" t="s">
        <v>1167</v>
      </c>
      <c r="B265" s="56" t="str">
        <f>Table37[[#This Row],[Name]]</f>
        <v>Delta Pressure - Compressor Leak Detection DE|LoLo</v>
      </c>
      <c r="C265" s="33" t="e">
        <f>VLOOKUP(Table37[[#This Row],[Name2]],'Base ProcV'!$CG$1:$CQ$12,2,0)</f>
        <v>#N/A</v>
      </c>
      <c r="D265" s="33" t="s">
        <v>1231</v>
      </c>
      <c r="E265" s="33" t="s">
        <v>1228</v>
      </c>
      <c r="F265" s="33"/>
      <c r="G265" s="33"/>
      <c r="H265" s="33" t="s">
        <v>736</v>
      </c>
      <c r="I265" s="33" t="s">
        <v>451</v>
      </c>
      <c r="J265" s="32"/>
      <c r="K265" s="33"/>
      <c r="L265" s="57" t="str">
        <f>IFERROR(TRIM(INDEX(_xlfn.TEXTSPLIT(Table37[[#This Row],[Name]],"|"),1,2)),"")</f>
        <v>LoLo</v>
      </c>
    </row>
    <row r="266" spans="1:12" ht="14.4">
      <c r="A266" s="56" t="s">
        <v>1167</v>
      </c>
      <c r="B266" s="56" t="str">
        <f>Table37[[#This Row],[Name]]</f>
        <v>Delta Pressure - Compressor Leak Detection DE|Pre-alarm Hi</v>
      </c>
      <c r="C266" s="33" t="e">
        <f>VLOOKUP(Table37[[#This Row],[Name2]],'Base ProcV'!$CG$1:$CQ$12,2,0)</f>
        <v>#N/A</v>
      </c>
      <c r="D266" s="33" t="s">
        <v>1232</v>
      </c>
      <c r="E266" s="33" t="s">
        <v>1228</v>
      </c>
      <c r="F266" s="33"/>
      <c r="G266" s="33"/>
      <c r="H266" s="33" t="s">
        <v>736</v>
      </c>
      <c r="I266" s="33" t="s">
        <v>451</v>
      </c>
      <c r="J266" s="32"/>
      <c r="K266" s="33"/>
      <c r="L266" s="57" t="str">
        <f>IFERROR(TRIM(INDEX(_xlfn.TEXTSPLIT(Table37[[#This Row],[Name]],"|"),1,2)),"")</f>
        <v>Pre-alarm Hi</v>
      </c>
    </row>
    <row r="267" spans="1:12" ht="14.4">
      <c r="A267" s="56" t="s">
        <v>1167</v>
      </c>
      <c r="B267" s="56" t="str">
        <f>Table37[[#This Row],[Name]]</f>
        <v>Delta Pressure - Compressor Leak Detection DE|Pre-alarm Lo</v>
      </c>
      <c r="C267" s="33" t="e">
        <f>VLOOKUP(Table37[[#This Row],[Name2]],'Base ProcV'!$CG$1:$CQ$12,2,0)</f>
        <v>#N/A</v>
      </c>
      <c r="D267" s="33" t="s">
        <v>1233</v>
      </c>
      <c r="E267" s="33" t="s">
        <v>1228</v>
      </c>
      <c r="F267" s="33"/>
      <c r="G267" s="33"/>
      <c r="H267" s="33" t="s">
        <v>736</v>
      </c>
      <c r="I267" s="33" t="s">
        <v>451</v>
      </c>
      <c r="J267" s="32"/>
      <c r="K267" s="33"/>
      <c r="L267" s="57" t="str">
        <f>IFERROR(TRIM(INDEX(_xlfn.TEXTSPLIT(Table37[[#This Row],[Name]],"|"),1,2)),"")</f>
        <v>Pre-alarm Lo</v>
      </c>
    </row>
    <row r="268" spans="1:12" ht="14.4">
      <c r="A268" s="56" t="s">
        <v>1167</v>
      </c>
      <c r="B268" s="56" t="str">
        <f>Table37[[#This Row],[Name]]</f>
        <v>Delta Pressure - Compressor Leak Detection NDE</v>
      </c>
      <c r="C268" s="33"/>
      <c r="D268" s="33" t="s">
        <v>1234</v>
      </c>
      <c r="E268" s="33" t="s">
        <v>1234</v>
      </c>
      <c r="F268" s="33"/>
      <c r="G268" s="33"/>
      <c r="H268" s="33" t="s">
        <v>451</v>
      </c>
      <c r="I268" s="33" t="s">
        <v>451</v>
      </c>
      <c r="J268" s="32"/>
      <c r="K268" s="33"/>
      <c r="L268" s="57" t="str">
        <f>IFERROR(TRIM(INDEX(_xlfn.TEXTSPLIT(Table37[[#This Row],[Name]],"|"),1,2)),"")</f>
        <v/>
      </c>
    </row>
    <row r="269" spans="1:12" ht="14.4">
      <c r="A269" s="56" t="s">
        <v>1167</v>
      </c>
      <c r="B269" s="56" t="str">
        <f>Table37[[#This Row],[Name]]</f>
        <v>Delta Pressure - Compressor Leak Detection NDE|Hi</v>
      </c>
      <c r="C269" s="33" t="e">
        <f>VLOOKUP(Table37[[#This Row],[Name2]],'Base ProcV'!$CG$1:$CQ$12,2,0)</f>
        <v>#N/A</v>
      </c>
      <c r="D269" s="33" t="s">
        <v>1235</v>
      </c>
      <c r="E269" s="33" t="s">
        <v>1234</v>
      </c>
      <c r="F269" s="33"/>
      <c r="G269" s="33"/>
      <c r="H269" s="33" t="s">
        <v>736</v>
      </c>
      <c r="I269" s="33" t="s">
        <v>451</v>
      </c>
      <c r="J269" s="32"/>
      <c r="K269" s="33"/>
      <c r="L269" s="57" t="str">
        <f>IFERROR(TRIM(INDEX(_xlfn.TEXTSPLIT(Table37[[#This Row],[Name]],"|"),1,2)),"")</f>
        <v>Hi</v>
      </c>
    </row>
    <row r="270" spans="1:12" ht="14.4">
      <c r="A270" s="56" t="s">
        <v>1167</v>
      </c>
      <c r="B270" s="56" t="str">
        <f>Table37[[#This Row],[Name]]</f>
        <v>Delta Pressure - Compressor Leak Detection NDE|Lo</v>
      </c>
      <c r="C270" s="33" t="e">
        <f>VLOOKUP(Table37[[#This Row],[Name2]],'Base ProcV'!$CG$1:$CQ$12,2,0)</f>
        <v>#N/A</v>
      </c>
      <c r="D270" s="33" t="s">
        <v>1236</v>
      </c>
      <c r="E270" s="33" t="s">
        <v>1234</v>
      </c>
      <c r="F270" s="33"/>
      <c r="G270" s="33"/>
      <c r="H270" s="33" t="s">
        <v>736</v>
      </c>
      <c r="I270" s="33" t="s">
        <v>451</v>
      </c>
      <c r="J270" s="32"/>
      <c r="K270" s="33"/>
      <c r="L270" s="57" t="str">
        <f>IFERROR(TRIM(INDEX(_xlfn.TEXTSPLIT(Table37[[#This Row],[Name]],"|"),1,2)),"")</f>
        <v>Lo</v>
      </c>
    </row>
    <row r="271" spans="1:12" ht="14.4">
      <c r="A271" s="56" t="s">
        <v>1167</v>
      </c>
      <c r="B271" s="56" t="str">
        <f>Table37[[#This Row],[Name]]</f>
        <v>Delta Pressure - Compressor Leak Detection NDE|LoLo</v>
      </c>
      <c r="C271" s="33" t="e">
        <f>VLOOKUP(Table37[[#This Row],[Name2]],'Base ProcV'!$CG$1:$CQ$12,2,0)</f>
        <v>#N/A</v>
      </c>
      <c r="D271" s="33" t="s">
        <v>1237</v>
      </c>
      <c r="E271" s="33" t="s">
        <v>1234</v>
      </c>
      <c r="F271" s="33"/>
      <c r="G271" s="33"/>
      <c r="H271" s="33" t="s">
        <v>736</v>
      </c>
      <c r="I271" s="33" t="s">
        <v>451</v>
      </c>
      <c r="J271" s="32"/>
      <c r="K271" s="33"/>
      <c r="L271" s="57" t="str">
        <f>IFERROR(TRIM(INDEX(_xlfn.TEXTSPLIT(Table37[[#This Row],[Name]],"|"),1,2)),"")</f>
        <v>LoLo</v>
      </c>
    </row>
    <row r="272" spans="1:12" ht="14.4">
      <c r="A272" s="56" t="s">
        <v>1167</v>
      </c>
      <c r="B272" s="56" t="str">
        <f>Table37[[#This Row],[Name]]</f>
        <v>Delta Pressure - Compressor Leak Detection NDE|Pre-alarm Hi</v>
      </c>
      <c r="C272" s="33" t="e">
        <f>VLOOKUP(Table37[[#This Row],[Name2]],'Base ProcV'!$CG$1:$CQ$12,2,0)</f>
        <v>#N/A</v>
      </c>
      <c r="D272" s="33" t="s">
        <v>1238</v>
      </c>
      <c r="E272" s="33" t="s">
        <v>1234</v>
      </c>
      <c r="F272" s="33"/>
      <c r="G272" s="33"/>
      <c r="H272" s="33" t="s">
        <v>736</v>
      </c>
      <c r="I272" s="33" t="s">
        <v>451</v>
      </c>
      <c r="J272" s="32"/>
      <c r="K272" s="33"/>
      <c r="L272" s="57" t="str">
        <f>IFERROR(TRIM(INDEX(_xlfn.TEXTSPLIT(Table37[[#This Row],[Name]],"|"),1,2)),"")</f>
        <v>Pre-alarm Hi</v>
      </c>
    </row>
    <row r="273" spans="1:12" ht="14.4">
      <c r="A273" s="56" t="s">
        <v>1167</v>
      </c>
      <c r="B273" s="56" t="str">
        <f>Table37[[#This Row],[Name]]</f>
        <v>Delta Pressure - Compressor Leak Detection NDE|Pre-alarm Lo</v>
      </c>
      <c r="C273" s="33" t="e">
        <f>VLOOKUP(Table37[[#This Row],[Name2]],'Base ProcV'!$CG$1:$CQ$12,2,0)</f>
        <v>#N/A</v>
      </c>
      <c r="D273" s="33" t="s">
        <v>1239</v>
      </c>
      <c r="E273" s="33" t="s">
        <v>1234</v>
      </c>
      <c r="F273" s="33"/>
      <c r="G273" s="33"/>
      <c r="H273" s="33" t="s">
        <v>736</v>
      </c>
      <c r="I273" s="33" t="s">
        <v>451</v>
      </c>
      <c r="J273" s="32"/>
      <c r="K273" s="33"/>
      <c r="L273" s="57" t="str">
        <f>IFERROR(TRIM(INDEX(_xlfn.TEXTSPLIT(Table37[[#This Row],[Name]],"|"),1,2)),"")</f>
        <v>Pre-alarm Lo</v>
      </c>
    </row>
    <row r="274" spans="1:12" ht="14.4">
      <c r="A274" s="56" t="s">
        <v>1167</v>
      </c>
      <c r="B274" s="56" t="str">
        <f>Table37[[#This Row],[Name]]</f>
        <v>Delta Pressure - Cooler</v>
      </c>
      <c r="C274" s="33" t="e">
        <f>VLOOKUP(Table37[[#This Row],[Name2]],'Base ProcV'!$CG$1:$CQ$12,2,0)</f>
        <v>#N/A</v>
      </c>
      <c r="D274" s="33" t="s">
        <v>1240</v>
      </c>
      <c r="E274" s="33" t="s">
        <v>1240</v>
      </c>
      <c r="F274" s="33"/>
      <c r="G274" s="33"/>
      <c r="H274" s="33" t="s">
        <v>1210</v>
      </c>
      <c r="I274" s="33" t="s">
        <v>1210</v>
      </c>
      <c r="J274" s="32"/>
      <c r="K274" s="33"/>
      <c r="L274" s="57" t="str">
        <f>IFERROR(TRIM(INDEX(_xlfn.TEXTSPLIT(Table37[[#This Row],[Name]],"|"),1,2)),"")</f>
        <v/>
      </c>
    </row>
    <row r="275" spans="1:12" ht="14.4">
      <c r="A275" s="56" t="s">
        <v>1167</v>
      </c>
      <c r="B275" s="56" t="str">
        <f>Table37[[#This Row],[Name]]</f>
        <v>Delta Pressure - Discharge Filter</v>
      </c>
      <c r="C275" s="33" t="e">
        <f>VLOOKUP(Table37[[#This Row],[Name2]],'Base ProcV'!$CG$1:$CQ$12,2,0)</f>
        <v>#N/A</v>
      </c>
      <c r="D275" s="33" t="s">
        <v>1241</v>
      </c>
      <c r="E275" s="33" t="s">
        <v>1241</v>
      </c>
      <c r="F275" s="33"/>
      <c r="G275" s="33"/>
      <c r="H275" s="33" t="s">
        <v>530</v>
      </c>
      <c r="I275" s="33" t="s">
        <v>530</v>
      </c>
      <c r="J275" s="32"/>
      <c r="K275" s="33"/>
      <c r="L275" s="57" t="str">
        <f>IFERROR(TRIM(INDEX(_xlfn.TEXTSPLIT(Table37[[#This Row],[Name]],"|"),1,2)),"")</f>
        <v/>
      </c>
    </row>
    <row r="276" spans="1:12" ht="14.4">
      <c r="A276" s="56" t="s">
        <v>1167</v>
      </c>
      <c r="B276" s="56" t="str">
        <f>Table37[[#This Row],[Name]]</f>
        <v>Delta Pressure - Drop in the Primary Seal Gas Injection RO DE</v>
      </c>
      <c r="C276" s="33"/>
      <c r="D276" s="33" t="s">
        <v>1242</v>
      </c>
      <c r="E276" s="33" t="s">
        <v>1242</v>
      </c>
      <c r="F276" s="33"/>
      <c r="G276" s="33"/>
      <c r="H276" s="33" t="s">
        <v>451</v>
      </c>
      <c r="I276" s="33" t="s">
        <v>451</v>
      </c>
      <c r="J276" s="32"/>
      <c r="K276" s="33"/>
      <c r="L276" s="57" t="str">
        <f>IFERROR(TRIM(INDEX(_xlfn.TEXTSPLIT(Table37[[#This Row],[Name]],"|"),1,2)),"")</f>
        <v/>
      </c>
    </row>
    <row r="277" spans="1:12" ht="14.4">
      <c r="A277" s="56" t="s">
        <v>1167</v>
      </c>
      <c r="B277" s="56" t="str">
        <f>Table37[[#This Row],[Name]]</f>
        <v>Delta Pressure - Drop in the Primary Seal Gas Injection RO DE|Hi</v>
      </c>
      <c r="C277" s="33" t="e">
        <f>VLOOKUP(Table37[[#This Row],[Name2]],'Base ProcV'!$CG$1:$CQ$12,2,0)</f>
        <v>#N/A</v>
      </c>
      <c r="D277" s="33" t="s">
        <v>1243</v>
      </c>
      <c r="E277" s="33" t="s">
        <v>1242</v>
      </c>
      <c r="F277" s="33"/>
      <c r="G277" s="33"/>
      <c r="H277" s="33" t="s">
        <v>736</v>
      </c>
      <c r="I277" s="33" t="s">
        <v>451</v>
      </c>
      <c r="J277" s="32"/>
      <c r="K277" s="33"/>
      <c r="L277" s="57" t="str">
        <f>IFERROR(TRIM(INDEX(_xlfn.TEXTSPLIT(Table37[[#This Row],[Name]],"|"),1,2)),"")</f>
        <v>Hi</v>
      </c>
    </row>
    <row r="278" spans="1:12" ht="14.4">
      <c r="A278" s="56" t="s">
        <v>1167</v>
      </c>
      <c r="B278" s="56" t="str">
        <f>Table37[[#This Row],[Name]]</f>
        <v>Delta Pressure - Drop in the Primary Seal Gas Injection RO DE|Lo</v>
      </c>
      <c r="C278" s="33" t="e">
        <f>VLOOKUP(Table37[[#This Row],[Name2]],'Base ProcV'!$CG$1:$CQ$12,2,0)</f>
        <v>#N/A</v>
      </c>
      <c r="D278" s="33" t="s">
        <v>1244</v>
      </c>
      <c r="E278" s="33" t="s">
        <v>1242</v>
      </c>
      <c r="F278" s="33"/>
      <c r="G278" s="33"/>
      <c r="H278" s="33" t="s">
        <v>736</v>
      </c>
      <c r="I278" s="33" t="s">
        <v>451</v>
      </c>
      <c r="J278" s="32"/>
      <c r="K278" s="33"/>
      <c r="L278" s="57" t="str">
        <f>IFERROR(TRIM(INDEX(_xlfn.TEXTSPLIT(Table37[[#This Row],[Name]],"|"),1,2)),"")</f>
        <v>Lo</v>
      </c>
    </row>
    <row r="279" spans="1:12" ht="14.4">
      <c r="A279" s="56" t="s">
        <v>1167</v>
      </c>
      <c r="B279" s="56" t="str">
        <f>Table37[[#This Row],[Name]]</f>
        <v>Delta Pressure - Drop in the Primary Seal Gas Injection RO NDE</v>
      </c>
      <c r="C279" s="33"/>
      <c r="D279" s="33" t="s">
        <v>1245</v>
      </c>
      <c r="E279" s="33" t="s">
        <v>1245</v>
      </c>
      <c r="F279" s="33"/>
      <c r="G279" s="33"/>
      <c r="H279" s="33" t="s">
        <v>451</v>
      </c>
      <c r="I279" s="33" t="s">
        <v>451</v>
      </c>
      <c r="J279" s="32"/>
      <c r="K279" s="33"/>
      <c r="L279" s="57" t="str">
        <f>IFERROR(TRIM(INDEX(_xlfn.TEXTSPLIT(Table37[[#This Row],[Name]],"|"),1,2)),"")</f>
        <v/>
      </c>
    </row>
    <row r="280" spans="1:12" ht="14.4">
      <c r="A280" s="56" t="s">
        <v>1167</v>
      </c>
      <c r="B280" s="56" t="str">
        <f>Table37[[#This Row],[Name]]</f>
        <v>Delta Pressure - Drop in the Primary Seal Gas Injection RO NDE|Hi</v>
      </c>
      <c r="C280" s="33" t="e">
        <f>VLOOKUP(Table37[[#This Row],[Name2]],'Base ProcV'!$CG$1:$CQ$12,2,0)</f>
        <v>#N/A</v>
      </c>
      <c r="D280" s="33" t="s">
        <v>1246</v>
      </c>
      <c r="E280" s="33" t="s">
        <v>1245</v>
      </c>
      <c r="F280" s="33"/>
      <c r="G280" s="33"/>
      <c r="H280" s="33" t="s">
        <v>736</v>
      </c>
      <c r="I280" s="33" t="s">
        <v>451</v>
      </c>
      <c r="J280" s="32"/>
      <c r="K280" s="33"/>
      <c r="L280" s="57" t="str">
        <f>IFERROR(TRIM(INDEX(_xlfn.TEXTSPLIT(Table37[[#This Row],[Name]],"|"),1,2)),"")</f>
        <v>Hi</v>
      </c>
    </row>
    <row r="281" spans="1:12" ht="14.4">
      <c r="A281" s="56" t="s">
        <v>1167</v>
      </c>
      <c r="B281" s="56" t="str">
        <f>Table37[[#This Row],[Name]]</f>
        <v>Delta Pressure - Drop in the Primary Seal Gas Injection RO NDE|Lo</v>
      </c>
      <c r="C281" s="33" t="e">
        <f>VLOOKUP(Table37[[#This Row],[Name2]],'Base ProcV'!$CG$1:$CQ$12,2,0)</f>
        <v>#N/A</v>
      </c>
      <c r="D281" s="33" t="s">
        <v>1247</v>
      </c>
      <c r="E281" s="33" t="s">
        <v>1245</v>
      </c>
      <c r="F281" s="33"/>
      <c r="G281" s="33"/>
      <c r="H281" s="33" t="s">
        <v>736</v>
      </c>
      <c r="I281" s="33" t="s">
        <v>451</v>
      </c>
      <c r="J281" s="32"/>
      <c r="K281" s="33"/>
      <c r="L281" s="57" t="str">
        <f>IFERROR(TRIM(INDEX(_xlfn.TEXTSPLIT(Table37[[#This Row],[Name]],"|"),1,2)),"")</f>
        <v>Lo</v>
      </c>
    </row>
    <row r="282" spans="1:12" ht="14.4">
      <c r="A282" s="56" t="s">
        <v>1167</v>
      </c>
      <c r="B282" s="56" t="str">
        <f>Table37[[#This Row],[Name]]</f>
        <v>Delta Pressure - Primary Seal Gas Injection and Balance Piston Line</v>
      </c>
      <c r="C282" s="33"/>
      <c r="D282" s="33" t="s">
        <v>1248</v>
      </c>
      <c r="E282" s="33" t="s">
        <v>1248</v>
      </c>
      <c r="F282" s="33"/>
      <c r="G282" s="33"/>
      <c r="H282" s="33" t="s">
        <v>451</v>
      </c>
      <c r="I282" s="33" t="s">
        <v>451</v>
      </c>
      <c r="J282" s="32"/>
      <c r="K282" s="33"/>
      <c r="L282" s="57" t="str">
        <f>IFERROR(TRIM(INDEX(_xlfn.TEXTSPLIT(Table37[[#This Row],[Name]],"|"),1,2)),"")</f>
        <v/>
      </c>
    </row>
    <row r="283" spans="1:12" ht="14.4">
      <c r="A283" s="56" t="s">
        <v>1167</v>
      </c>
      <c r="B283" s="56" t="str">
        <f>Table37[[#This Row],[Name]]</f>
        <v>Delta Pressure - Primary Seal Gas Injection and Balance Piston Line|Hi</v>
      </c>
      <c r="C283" s="33" t="e">
        <f>VLOOKUP(Table37[[#This Row],[Name2]],'Base ProcV'!$CG$1:$CQ$12,2,0)</f>
        <v>#N/A</v>
      </c>
      <c r="D283" s="33" t="s">
        <v>1249</v>
      </c>
      <c r="E283" s="33" t="s">
        <v>1248</v>
      </c>
      <c r="F283" s="33"/>
      <c r="G283" s="33"/>
      <c r="H283" s="33" t="s">
        <v>736</v>
      </c>
      <c r="I283" s="33" t="s">
        <v>451</v>
      </c>
      <c r="J283" s="32"/>
      <c r="K283" s="33"/>
      <c r="L283" s="57" t="str">
        <f>IFERROR(TRIM(INDEX(_xlfn.TEXTSPLIT(Table37[[#This Row],[Name]],"|"),1,2)),"")</f>
        <v>Hi</v>
      </c>
    </row>
    <row r="284" spans="1:12" ht="14.4">
      <c r="A284" s="56" t="s">
        <v>1167</v>
      </c>
      <c r="B284" s="56" t="str">
        <f>Table37[[#This Row],[Name]]</f>
        <v>Delta Pressure - Primary Seal Gas Injection and Balance Piston Line|HiHi</v>
      </c>
      <c r="C284" s="33" t="e">
        <f>VLOOKUP(Table37[[#This Row],[Name2]],'Base ProcV'!$CG$1:$CQ$12,2,0)</f>
        <v>#N/A</v>
      </c>
      <c r="D284" s="33" t="s">
        <v>1250</v>
      </c>
      <c r="E284" s="33" t="s">
        <v>1248</v>
      </c>
      <c r="F284" s="33"/>
      <c r="G284" s="33"/>
      <c r="H284" s="33" t="s">
        <v>736</v>
      </c>
      <c r="I284" s="33" t="s">
        <v>451</v>
      </c>
      <c r="J284" s="32"/>
      <c r="K284" s="33"/>
      <c r="L284" s="57" t="str">
        <f>IFERROR(TRIM(INDEX(_xlfn.TEXTSPLIT(Table37[[#This Row],[Name]],"|"),1,2)),"")</f>
        <v>HiHi</v>
      </c>
    </row>
    <row r="285" spans="1:12" ht="14.4">
      <c r="A285" s="56" t="s">
        <v>1167</v>
      </c>
      <c r="B285" s="56" t="str">
        <f>Table37[[#This Row],[Name]]</f>
        <v>Delta Pressure - Primary Seal Gas Injection and Balance Piston Line|Lo</v>
      </c>
      <c r="C285" s="33" t="e">
        <f>VLOOKUP(Table37[[#This Row],[Name2]],'Base ProcV'!$CG$1:$CQ$12,2,0)</f>
        <v>#N/A</v>
      </c>
      <c r="D285" s="33" t="s">
        <v>1251</v>
      </c>
      <c r="E285" s="33" t="s">
        <v>1248</v>
      </c>
      <c r="F285" s="33"/>
      <c r="G285" s="33"/>
      <c r="H285" s="33" t="s">
        <v>736</v>
      </c>
      <c r="I285" s="33" t="s">
        <v>451</v>
      </c>
      <c r="J285" s="32"/>
      <c r="K285" s="33"/>
      <c r="L285" s="57" t="str">
        <f>IFERROR(TRIM(INDEX(_xlfn.TEXTSPLIT(Table37[[#This Row],[Name]],"|"),1,2)),"")</f>
        <v>Lo</v>
      </c>
    </row>
    <row r="286" spans="1:12" ht="14.4">
      <c r="A286" s="56" t="s">
        <v>1167</v>
      </c>
      <c r="B286" s="56" t="str">
        <f>Table37[[#This Row],[Name]]</f>
        <v>Delta Pressure - Primary Seal Gas Injection and Balance Piston Line|Pre-alarm Hi</v>
      </c>
      <c r="C286" s="33" t="e">
        <f>VLOOKUP(Table37[[#This Row],[Name2]],'Base ProcV'!$CG$1:$CQ$12,2,0)</f>
        <v>#N/A</v>
      </c>
      <c r="D286" s="33" t="s">
        <v>1252</v>
      </c>
      <c r="E286" s="33" t="s">
        <v>1248</v>
      </c>
      <c r="F286" s="33"/>
      <c r="G286" s="33"/>
      <c r="H286" s="33" t="s">
        <v>736</v>
      </c>
      <c r="I286" s="33" t="s">
        <v>451</v>
      </c>
      <c r="J286" s="32"/>
      <c r="K286" s="33"/>
      <c r="L286" s="57" t="str">
        <f>IFERROR(TRIM(INDEX(_xlfn.TEXTSPLIT(Table37[[#This Row],[Name]],"|"),1,2)),"")</f>
        <v>Pre-alarm Hi</v>
      </c>
    </row>
    <row r="287" spans="1:12" ht="14.4">
      <c r="A287" s="56" t="s">
        <v>1167</v>
      </c>
      <c r="B287" s="56" t="str">
        <f>Table37[[#This Row],[Name]]</f>
        <v>Delta Pressure - Primary Seal Gas Injection and Compressor Suction</v>
      </c>
      <c r="C287" s="33"/>
      <c r="D287" s="33" t="s">
        <v>1253</v>
      </c>
      <c r="E287" s="33" t="s">
        <v>1253</v>
      </c>
      <c r="F287" s="33"/>
      <c r="G287" s="33"/>
      <c r="H287" s="33" t="s">
        <v>451</v>
      </c>
      <c r="I287" s="33" t="s">
        <v>451</v>
      </c>
      <c r="J287" s="32"/>
      <c r="K287" s="33"/>
      <c r="L287" s="57" t="str">
        <f>IFERROR(TRIM(INDEX(_xlfn.TEXTSPLIT(Table37[[#This Row],[Name]],"|"),1,2)),"")</f>
        <v/>
      </c>
    </row>
    <row r="288" spans="1:12" ht="14.4">
      <c r="A288" s="56" t="s">
        <v>1167</v>
      </c>
      <c r="B288" s="56" t="str">
        <f>Table37[[#This Row],[Name]]</f>
        <v>Delta Pressure - Primary Seal Gas Injection and Compressor Suction|Hi</v>
      </c>
      <c r="C288" s="33" t="e">
        <f>VLOOKUP(Table37[[#This Row],[Name2]],'Base ProcV'!$CG$1:$CQ$12,2,0)</f>
        <v>#N/A</v>
      </c>
      <c r="D288" s="33" t="s">
        <v>1254</v>
      </c>
      <c r="E288" s="33" t="s">
        <v>1253</v>
      </c>
      <c r="F288" s="33"/>
      <c r="G288" s="33"/>
      <c r="H288" s="33" t="s">
        <v>736</v>
      </c>
      <c r="I288" s="33" t="s">
        <v>451</v>
      </c>
      <c r="J288" s="32"/>
      <c r="K288" s="33"/>
      <c r="L288" s="57" t="str">
        <f>IFERROR(TRIM(INDEX(_xlfn.TEXTSPLIT(Table37[[#This Row],[Name]],"|"),1,2)),"")</f>
        <v>Hi</v>
      </c>
    </row>
    <row r="289" spans="1:12" ht="14.4">
      <c r="A289" s="56" t="s">
        <v>1167</v>
      </c>
      <c r="B289" s="56" t="str">
        <f>Table37[[#This Row],[Name]]</f>
        <v>Delta Pressure - Primary Seal Gas Injection and Compressor Suction|Lo</v>
      </c>
      <c r="C289" s="33" t="e">
        <f>VLOOKUP(Table37[[#This Row],[Name2]],'Base ProcV'!$CG$1:$CQ$12,2,0)</f>
        <v>#N/A</v>
      </c>
      <c r="D289" s="33" t="s">
        <v>1255</v>
      </c>
      <c r="E289" s="33" t="s">
        <v>1253</v>
      </c>
      <c r="F289" s="33"/>
      <c r="G289" s="33"/>
      <c r="H289" s="33" t="s">
        <v>736</v>
      </c>
      <c r="I289" s="33" t="s">
        <v>451</v>
      </c>
      <c r="J289" s="32"/>
      <c r="K289" s="33"/>
      <c r="L289" s="57" t="str">
        <f>IFERROR(TRIM(INDEX(_xlfn.TEXTSPLIT(Table37[[#This Row],[Name]],"|"),1,2)),"")</f>
        <v>Lo</v>
      </c>
    </row>
    <row r="290" spans="1:12" ht="14.4">
      <c r="A290" s="56" t="s">
        <v>1167</v>
      </c>
      <c r="B290" s="56" t="str">
        <f>Table37[[#This Row],[Name]]</f>
        <v>Delta Pressure - Primary Seal Gas Injection and Compressor Suction|LoLo</v>
      </c>
      <c r="C290" s="33" t="e">
        <f>VLOOKUP(Table37[[#This Row],[Name2]],'Base ProcV'!$CG$1:$CQ$12,2,0)</f>
        <v>#N/A</v>
      </c>
      <c r="D290" s="33" t="s">
        <v>1256</v>
      </c>
      <c r="E290" s="33" t="s">
        <v>1253</v>
      </c>
      <c r="F290" s="33"/>
      <c r="G290" s="33"/>
      <c r="H290" s="33" t="s">
        <v>736</v>
      </c>
      <c r="I290" s="33" t="s">
        <v>451</v>
      </c>
      <c r="J290" s="32"/>
      <c r="K290" s="33"/>
      <c r="L290" s="57" t="str">
        <f>IFERROR(TRIM(INDEX(_xlfn.TEXTSPLIT(Table37[[#This Row],[Name]],"|"),1,2)),"")</f>
        <v>LoLo</v>
      </c>
    </row>
    <row r="291" spans="1:12" ht="14.4">
      <c r="A291" s="56" t="s">
        <v>1167</v>
      </c>
      <c r="B291" s="56" t="str">
        <f>Table37[[#This Row],[Name]]</f>
        <v>Delta Pressure - Primary Seal Gas Injection and Compressor Suction|Pre-alarm Hi</v>
      </c>
      <c r="C291" s="33" t="e">
        <f>VLOOKUP(Table37[[#This Row],[Name2]],'Base ProcV'!$CG$1:$CQ$12,2,0)</f>
        <v>#N/A</v>
      </c>
      <c r="D291" s="33" t="s">
        <v>1257</v>
      </c>
      <c r="E291" s="33" t="s">
        <v>1253</v>
      </c>
      <c r="F291" s="33"/>
      <c r="G291" s="33"/>
      <c r="H291" s="33" t="s">
        <v>736</v>
      </c>
      <c r="I291" s="33" t="s">
        <v>451</v>
      </c>
      <c r="J291" s="32"/>
      <c r="K291" s="33"/>
      <c r="L291" s="57" t="str">
        <f>IFERROR(TRIM(INDEX(_xlfn.TEXTSPLIT(Table37[[#This Row],[Name]],"|"),1,2)),"")</f>
        <v>Pre-alarm Hi</v>
      </c>
    </row>
    <row r="292" spans="1:12" ht="14.4">
      <c r="A292" s="56" t="s">
        <v>1167</v>
      </c>
      <c r="B292" s="56" t="str">
        <f>Table37[[#This Row],[Name]]</f>
        <v>Delta Pressure - Primary Seal Gas Injection and Compressor Suction|Pre-alarm Lo</v>
      </c>
      <c r="C292" s="33" t="e">
        <f>VLOOKUP(Table37[[#This Row],[Name2]],'Base ProcV'!$CG$1:$CQ$12,2,0)</f>
        <v>#N/A</v>
      </c>
      <c r="D292" s="33" t="s">
        <v>1258</v>
      </c>
      <c r="E292" s="33" t="s">
        <v>1253</v>
      </c>
      <c r="F292" s="33"/>
      <c r="G292" s="33"/>
      <c r="H292" s="33" t="s">
        <v>736</v>
      </c>
      <c r="I292" s="33" t="s">
        <v>451</v>
      </c>
      <c r="J292" s="32"/>
      <c r="K292" s="33"/>
      <c r="L292" s="57" t="str">
        <f>IFERROR(TRIM(INDEX(_xlfn.TEXTSPLIT(Table37[[#This Row],[Name]],"|"),1,2)),"")</f>
        <v>Pre-alarm Lo</v>
      </c>
    </row>
    <row r="293" spans="1:12" ht="14.4">
      <c r="A293" s="56" t="s">
        <v>1167</v>
      </c>
      <c r="B293" s="56" t="str">
        <f>Table37[[#This Row],[Name]]</f>
        <v>Delta Pressure - Primary Seal Gas Injection and Primary Vent DE</v>
      </c>
      <c r="C293" s="33"/>
      <c r="D293" s="33" t="s">
        <v>1259</v>
      </c>
      <c r="E293" s="33" t="s">
        <v>1259</v>
      </c>
      <c r="F293" s="33"/>
      <c r="G293" s="33"/>
      <c r="H293" s="33" t="s">
        <v>451</v>
      </c>
      <c r="I293" s="33" t="s">
        <v>451</v>
      </c>
      <c r="J293" s="32"/>
      <c r="K293" s="33"/>
      <c r="L293" s="57" t="str">
        <f>IFERROR(TRIM(INDEX(_xlfn.TEXTSPLIT(Table37[[#This Row],[Name]],"|"),1,2)),"")</f>
        <v/>
      </c>
    </row>
    <row r="294" spans="1:12" ht="14.4">
      <c r="A294" s="56" t="s">
        <v>1167</v>
      </c>
      <c r="B294" s="56" t="str">
        <f>Table37[[#This Row],[Name]]</f>
        <v>Delta Pressure - Primary Seal Gas Injection and Primary Vent DE|Lo</v>
      </c>
      <c r="C294" s="33" t="e">
        <f>VLOOKUP(Table37[[#This Row],[Name2]],'Base ProcV'!$CG$1:$CQ$12,2,0)</f>
        <v>#N/A</v>
      </c>
      <c r="D294" s="33" t="s">
        <v>1260</v>
      </c>
      <c r="E294" s="33" t="s">
        <v>1259</v>
      </c>
      <c r="F294" s="33"/>
      <c r="G294" s="33"/>
      <c r="H294" s="33" t="s">
        <v>736</v>
      </c>
      <c r="I294" s="33" t="s">
        <v>451</v>
      </c>
      <c r="J294" s="32"/>
      <c r="K294" s="33"/>
      <c r="L294" s="57" t="str">
        <f>IFERROR(TRIM(INDEX(_xlfn.TEXTSPLIT(Table37[[#This Row],[Name]],"|"),1,2)),"")</f>
        <v>Lo</v>
      </c>
    </row>
    <row r="295" spans="1:12" ht="14.4">
      <c r="A295" s="56" t="s">
        <v>1167</v>
      </c>
      <c r="B295" s="56" t="str">
        <f>Table37[[#This Row],[Name]]</f>
        <v>Delta Pressure - Primary Seal Gas Injection and Primary Vent DE|LoLo</v>
      </c>
      <c r="C295" s="33" t="e">
        <f>VLOOKUP(Table37[[#This Row],[Name2]],'Base ProcV'!$CG$1:$CQ$12,2,0)</f>
        <v>#N/A</v>
      </c>
      <c r="D295" s="33" t="s">
        <v>1261</v>
      </c>
      <c r="E295" s="33" t="s">
        <v>1259</v>
      </c>
      <c r="F295" s="33"/>
      <c r="G295" s="33"/>
      <c r="H295" s="33" t="s">
        <v>736</v>
      </c>
      <c r="I295" s="33" t="s">
        <v>451</v>
      </c>
      <c r="J295" s="32"/>
      <c r="K295" s="33"/>
      <c r="L295" s="57" t="str">
        <f>IFERROR(TRIM(INDEX(_xlfn.TEXTSPLIT(Table37[[#This Row],[Name]],"|"),1,2)),"")</f>
        <v>LoLo</v>
      </c>
    </row>
    <row r="296" spans="1:12" ht="14.4">
      <c r="A296" s="56" t="s">
        <v>1167</v>
      </c>
      <c r="B296" s="56" t="str">
        <f>Table37[[#This Row],[Name]]</f>
        <v>Delta Pressure - Primary Seal Gas Injection and Primary Vent DE|Pre-alarm Lo</v>
      </c>
      <c r="C296" s="33" t="e">
        <f>VLOOKUP(Table37[[#This Row],[Name2]],'Base ProcV'!$CG$1:$CQ$12,2,0)</f>
        <v>#N/A</v>
      </c>
      <c r="D296" s="33" t="s">
        <v>1262</v>
      </c>
      <c r="E296" s="33" t="s">
        <v>1259</v>
      </c>
      <c r="F296" s="33"/>
      <c r="G296" s="33"/>
      <c r="H296" s="33" t="s">
        <v>736</v>
      </c>
      <c r="I296" s="33" t="s">
        <v>451</v>
      </c>
      <c r="J296" s="32"/>
      <c r="K296" s="33"/>
      <c r="L296" s="57" t="str">
        <f>IFERROR(TRIM(INDEX(_xlfn.TEXTSPLIT(Table37[[#This Row],[Name]],"|"),1,2)),"")</f>
        <v>Pre-alarm Lo</v>
      </c>
    </row>
    <row r="297" spans="1:12" ht="14.4">
      <c r="A297" s="56" t="s">
        <v>1167</v>
      </c>
      <c r="B297" s="56" t="str">
        <f>Table37[[#This Row],[Name]]</f>
        <v>Delta Pressure - Primary Seal Gas Injection and Primary Vent NDE</v>
      </c>
      <c r="C297" s="33"/>
      <c r="D297" s="33" t="s">
        <v>1263</v>
      </c>
      <c r="E297" s="33" t="s">
        <v>1263</v>
      </c>
      <c r="F297" s="33"/>
      <c r="G297" s="33"/>
      <c r="H297" s="33" t="s">
        <v>451</v>
      </c>
      <c r="I297" s="33" t="s">
        <v>451</v>
      </c>
      <c r="J297" s="32"/>
      <c r="K297" s="33"/>
      <c r="L297" s="57" t="str">
        <f>IFERROR(TRIM(INDEX(_xlfn.TEXTSPLIT(Table37[[#This Row],[Name]],"|"),1,2)),"")</f>
        <v/>
      </c>
    </row>
    <row r="298" spans="1:12" ht="14.4">
      <c r="A298" s="56" t="s">
        <v>1167</v>
      </c>
      <c r="B298" s="56" t="str">
        <f>Table37[[#This Row],[Name]]</f>
        <v>Delta Pressure - Primary Seal Gas Injection and Primary Vent NDE|Lo</v>
      </c>
      <c r="C298" s="33" t="e">
        <f>VLOOKUP(Table37[[#This Row],[Name2]],'Base ProcV'!$CG$1:$CQ$12,2,0)</f>
        <v>#N/A</v>
      </c>
      <c r="D298" s="33" t="s">
        <v>1264</v>
      </c>
      <c r="E298" s="33" t="s">
        <v>1263</v>
      </c>
      <c r="F298" s="33"/>
      <c r="G298" s="33"/>
      <c r="H298" s="33" t="s">
        <v>736</v>
      </c>
      <c r="I298" s="33" t="s">
        <v>451</v>
      </c>
      <c r="J298" s="32"/>
      <c r="K298" s="33"/>
      <c r="L298" s="57" t="str">
        <f>IFERROR(TRIM(INDEX(_xlfn.TEXTSPLIT(Table37[[#This Row],[Name]],"|"),1,2)),"")</f>
        <v>Lo</v>
      </c>
    </row>
    <row r="299" spans="1:12" ht="14.4">
      <c r="A299" s="56" t="s">
        <v>1167</v>
      </c>
      <c r="B299" s="56" t="str">
        <f>Table37[[#This Row],[Name]]</f>
        <v>Delta Pressure - Primary Seal Gas Injection and Primary Vent NDE|LoLo</v>
      </c>
      <c r="C299" s="33" t="e">
        <f>VLOOKUP(Table37[[#This Row],[Name2]],'Base ProcV'!$CG$1:$CQ$12,2,0)</f>
        <v>#N/A</v>
      </c>
      <c r="D299" s="33" t="s">
        <v>1265</v>
      </c>
      <c r="E299" s="33" t="s">
        <v>1263</v>
      </c>
      <c r="F299" s="33"/>
      <c r="G299" s="33"/>
      <c r="H299" s="33" t="s">
        <v>736</v>
      </c>
      <c r="I299" s="33" t="s">
        <v>451</v>
      </c>
      <c r="J299" s="32"/>
      <c r="K299" s="33"/>
      <c r="L299" s="57" t="str">
        <f>IFERROR(TRIM(INDEX(_xlfn.TEXTSPLIT(Table37[[#This Row],[Name]],"|"),1,2)),"")</f>
        <v>LoLo</v>
      </c>
    </row>
    <row r="300" spans="1:12" ht="14.4">
      <c r="A300" s="56" t="s">
        <v>1167</v>
      </c>
      <c r="B300" s="56" t="str">
        <f>Table37[[#This Row],[Name]]</f>
        <v>Delta Pressure - Primary Seal Gas Injection and Primary Vent NDE|Pre-alarm Lo</v>
      </c>
      <c r="C300" s="33" t="e">
        <f>VLOOKUP(Table37[[#This Row],[Name2]],'Base ProcV'!$CG$1:$CQ$12,2,0)</f>
        <v>#N/A</v>
      </c>
      <c r="D300" s="33" t="s">
        <v>1266</v>
      </c>
      <c r="E300" s="33" t="s">
        <v>1263</v>
      </c>
      <c r="F300" s="33"/>
      <c r="G300" s="33"/>
      <c r="H300" s="33" t="s">
        <v>736</v>
      </c>
      <c r="I300" s="33" t="s">
        <v>451</v>
      </c>
      <c r="J300" s="32"/>
      <c r="K300" s="33"/>
      <c r="L300" s="57" t="str">
        <f>IFERROR(TRIM(INDEX(_xlfn.TEXTSPLIT(Table37[[#This Row],[Name]],"|"),1,2)),"")</f>
        <v>Pre-alarm Lo</v>
      </c>
    </row>
    <row r="301" spans="1:12" ht="14.4">
      <c r="A301" s="56" t="s">
        <v>1167</v>
      </c>
      <c r="B301" s="56" t="str">
        <f>Table37[[#This Row],[Name]]</f>
        <v>Delta Pressure - Primary Seal Gas Injection and Seal Chamber DE (1)</v>
      </c>
      <c r="C301" s="33"/>
      <c r="D301" s="33" t="s">
        <v>1267</v>
      </c>
      <c r="E301" s="33" t="s">
        <v>1267</v>
      </c>
      <c r="F301" s="33"/>
      <c r="G301" s="33"/>
      <c r="H301" s="33" t="s">
        <v>451</v>
      </c>
      <c r="I301" s="33" t="s">
        <v>451</v>
      </c>
      <c r="J301" s="32"/>
      <c r="K301" s="33"/>
      <c r="L301" s="57" t="str">
        <f>IFERROR(TRIM(INDEX(_xlfn.TEXTSPLIT(Table37[[#This Row],[Name]],"|"),1,2)),"")</f>
        <v/>
      </c>
    </row>
    <row r="302" spans="1:12" ht="14.4">
      <c r="A302" s="56" t="s">
        <v>1167</v>
      </c>
      <c r="B302" s="56" t="str">
        <f>Table37[[#This Row],[Name]]</f>
        <v>Delta Pressure - Primary Seal Gas Injection and Seal Chamber DE (1)|Hi</v>
      </c>
      <c r="C302" s="33" t="e">
        <f>VLOOKUP(Table37[[#This Row],[Name2]],'Base ProcV'!$CG$1:$CQ$12,2,0)</f>
        <v>#N/A</v>
      </c>
      <c r="D302" s="33" t="s">
        <v>1268</v>
      </c>
      <c r="E302" s="33" t="s">
        <v>1267</v>
      </c>
      <c r="F302" s="33"/>
      <c r="G302" s="33"/>
      <c r="H302" s="33" t="s">
        <v>736</v>
      </c>
      <c r="I302" s="33" t="s">
        <v>451</v>
      </c>
      <c r="J302" s="32"/>
      <c r="K302" s="33"/>
      <c r="L302" s="57" t="str">
        <f>IFERROR(TRIM(INDEX(_xlfn.TEXTSPLIT(Table37[[#This Row],[Name]],"|"),1,2)),"")</f>
        <v>Hi</v>
      </c>
    </row>
    <row r="303" spans="1:12" ht="14.4">
      <c r="A303" s="56" t="s">
        <v>1167</v>
      </c>
      <c r="B303" s="56" t="str">
        <f>Table37[[#This Row],[Name]]</f>
        <v>Delta Pressure - Primary Seal Gas Injection and Seal Chamber DE (1)|HiHi</v>
      </c>
      <c r="C303" s="33" t="e">
        <f>VLOOKUP(Table37[[#This Row],[Name2]],'Base ProcV'!$CG$1:$CQ$12,2,0)</f>
        <v>#N/A</v>
      </c>
      <c r="D303" s="33" t="s">
        <v>1269</v>
      </c>
      <c r="E303" s="33" t="s">
        <v>1267</v>
      </c>
      <c r="F303" s="33"/>
      <c r="G303" s="33"/>
      <c r="H303" s="33" t="s">
        <v>736</v>
      </c>
      <c r="I303" s="33" t="s">
        <v>451</v>
      </c>
      <c r="J303" s="32"/>
      <c r="K303" s="33"/>
      <c r="L303" s="57" t="str">
        <f>IFERROR(TRIM(INDEX(_xlfn.TEXTSPLIT(Table37[[#This Row],[Name]],"|"),1,2)),"")</f>
        <v>HiHi</v>
      </c>
    </row>
    <row r="304" spans="1:12" ht="14.4">
      <c r="A304" s="56" t="s">
        <v>1167</v>
      </c>
      <c r="B304" s="56" t="str">
        <f>Table37[[#This Row],[Name]]</f>
        <v>Delta Pressure - Primary Seal Gas Injection and Seal Chamber DE (1)|Lo</v>
      </c>
      <c r="C304" s="33" t="e">
        <f>VLOOKUP(Table37[[#This Row],[Name2]],'Base ProcV'!$CG$1:$CQ$12,2,0)</f>
        <v>#N/A</v>
      </c>
      <c r="D304" s="33" t="s">
        <v>1270</v>
      </c>
      <c r="E304" s="33" t="s">
        <v>1267</v>
      </c>
      <c r="F304" s="33"/>
      <c r="G304" s="33"/>
      <c r="H304" s="33" t="s">
        <v>736</v>
      </c>
      <c r="I304" s="33" t="s">
        <v>451</v>
      </c>
      <c r="J304" s="32"/>
      <c r="K304" s="33"/>
      <c r="L304" s="57" t="str">
        <f>IFERROR(TRIM(INDEX(_xlfn.TEXTSPLIT(Table37[[#This Row],[Name]],"|"),1,2)),"")</f>
        <v>Lo</v>
      </c>
    </row>
    <row r="305" spans="1:12" ht="14.4">
      <c r="A305" s="56" t="s">
        <v>1167</v>
      </c>
      <c r="B305" s="56" t="str">
        <f>Table37[[#This Row],[Name]]</f>
        <v>Delta Pressure - Primary Seal Gas Injection and Seal Chamber DE (1)|LoLo</v>
      </c>
      <c r="C305" s="33" t="e">
        <f>VLOOKUP(Table37[[#This Row],[Name2]],'Base ProcV'!$CG$1:$CQ$12,2,0)</f>
        <v>#N/A</v>
      </c>
      <c r="D305" s="33" t="s">
        <v>1271</v>
      </c>
      <c r="E305" s="33" t="s">
        <v>1267</v>
      </c>
      <c r="F305" s="33"/>
      <c r="G305" s="33"/>
      <c r="H305" s="33" t="s">
        <v>736</v>
      </c>
      <c r="I305" s="33" t="s">
        <v>451</v>
      </c>
      <c r="J305" s="32"/>
      <c r="K305" s="33"/>
      <c r="L305" s="57" t="str">
        <f>IFERROR(TRIM(INDEX(_xlfn.TEXTSPLIT(Table37[[#This Row],[Name]],"|"),1,2)),"")</f>
        <v>LoLo</v>
      </c>
    </row>
    <row r="306" spans="1:12" ht="14.4">
      <c r="A306" s="56" t="s">
        <v>1167</v>
      </c>
      <c r="B306" s="56" t="str">
        <f>Table37[[#This Row],[Name]]</f>
        <v>Delta Pressure - Primary Seal Gas Injection and Seal Chamber DE (2)</v>
      </c>
      <c r="C306" s="33"/>
      <c r="D306" s="33" t="s">
        <v>1272</v>
      </c>
      <c r="E306" s="33" t="s">
        <v>1272</v>
      </c>
      <c r="F306" s="33"/>
      <c r="G306" s="33"/>
      <c r="H306" s="33" t="s">
        <v>451</v>
      </c>
      <c r="I306" s="33" t="s">
        <v>451</v>
      </c>
      <c r="J306" s="32"/>
      <c r="K306" s="33"/>
      <c r="L306" s="57" t="str">
        <f>IFERROR(TRIM(INDEX(_xlfn.TEXTSPLIT(Table37[[#This Row],[Name]],"|"),1,2)),"")</f>
        <v/>
      </c>
    </row>
    <row r="307" spans="1:12" ht="14.4">
      <c r="A307" s="56" t="s">
        <v>1167</v>
      </c>
      <c r="B307" s="56" t="str">
        <f>Table37[[#This Row],[Name]]</f>
        <v>Delta Pressure - Primary Seal Gas Injection and Seal Chamber DE (2)|Hi</v>
      </c>
      <c r="C307" s="33" t="e">
        <f>VLOOKUP(Table37[[#This Row],[Name2]],'Base ProcV'!$CG$1:$CQ$12,2,0)</f>
        <v>#N/A</v>
      </c>
      <c r="D307" s="33" t="s">
        <v>1273</v>
      </c>
      <c r="E307" s="33" t="s">
        <v>1272</v>
      </c>
      <c r="F307" s="33"/>
      <c r="G307" s="33"/>
      <c r="H307" s="33" t="s">
        <v>736</v>
      </c>
      <c r="I307" s="33" t="s">
        <v>451</v>
      </c>
      <c r="J307" s="32"/>
      <c r="K307" s="33"/>
      <c r="L307" s="57" t="str">
        <f>IFERROR(TRIM(INDEX(_xlfn.TEXTSPLIT(Table37[[#This Row],[Name]],"|"),1,2)),"")</f>
        <v>Hi</v>
      </c>
    </row>
    <row r="308" spans="1:12" ht="14.4">
      <c r="A308" s="56" t="s">
        <v>1167</v>
      </c>
      <c r="B308" s="56" t="str">
        <f>Table37[[#This Row],[Name]]</f>
        <v>Delta Pressure - Primary Seal Gas Injection and Seal Chamber DE (2)|HiHi</v>
      </c>
      <c r="C308" s="33" t="e">
        <f>VLOOKUP(Table37[[#This Row],[Name2]],'Base ProcV'!$CG$1:$CQ$12,2,0)</f>
        <v>#N/A</v>
      </c>
      <c r="D308" s="33" t="s">
        <v>1274</v>
      </c>
      <c r="E308" s="33" t="s">
        <v>1272</v>
      </c>
      <c r="F308" s="33"/>
      <c r="G308" s="33"/>
      <c r="H308" s="33" t="s">
        <v>736</v>
      </c>
      <c r="I308" s="33" t="s">
        <v>451</v>
      </c>
      <c r="J308" s="32"/>
      <c r="K308" s="33"/>
      <c r="L308" s="57" t="str">
        <f>IFERROR(TRIM(INDEX(_xlfn.TEXTSPLIT(Table37[[#This Row],[Name]],"|"),1,2)),"")</f>
        <v>HiHi</v>
      </c>
    </row>
    <row r="309" spans="1:12" ht="14.4">
      <c r="A309" s="56" t="s">
        <v>1167</v>
      </c>
      <c r="B309" s="56" t="str">
        <f>Table37[[#This Row],[Name]]</f>
        <v>Delta Pressure - Primary Seal Gas Injection and Seal Chamber DE (2)|Lo</v>
      </c>
      <c r="C309" s="33" t="e">
        <f>VLOOKUP(Table37[[#This Row],[Name2]],'Base ProcV'!$CG$1:$CQ$12,2,0)</f>
        <v>#N/A</v>
      </c>
      <c r="D309" s="33" t="s">
        <v>1275</v>
      </c>
      <c r="E309" s="33" t="s">
        <v>1272</v>
      </c>
      <c r="F309" s="33"/>
      <c r="G309" s="33"/>
      <c r="H309" s="33" t="s">
        <v>736</v>
      </c>
      <c r="I309" s="33" t="s">
        <v>451</v>
      </c>
      <c r="J309" s="32"/>
      <c r="K309" s="33"/>
      <c r="L309" s="57" t="str">
        <f>IFERROR(TRIM(INDEX(_xlfn.TEXTSPLIT(Table37[[#This Row],[Name]],"|"),1,2)),"")</f>
        <v>Lo</v>
      </c>
    </row>
    <row r="310" spans="1:12" ht="14.4">
      <c r="A310" s="56" t="s">
        <v>1167</v>
      </c>
      <c r="B310" s="56" t="str">
        <f>Table37[[#This Row],[Name]]</f>
        <v>Delta Pressure - Primary Seal Gas Injection and Seal Chamber DE (2)|LoLo</v>
      </c>
      <c r="C310" s="33" t="e">
        <f>VLOOKUP(Table37[[#This Row],[Name2]],'Base ProcV'!$CG$1:$CQ$12,2,0)</f>
        <v>#N/A</v>
      </c>
      <c r="D310" s="33" t="s">
        <v>1276</v>
      </c>
      <c r="E310" s="33" t="s">
        <v>1272</v>
      </c>
      <c r="F310" s="33"/>
      <c r="G310" s="33"/>
      <c r="H310" s="33" t="s">
        <v>736</v>
      </c>
      <c r="I310" s="33" t="s">
        <v>451</v>
      </c>
      <c r="J310" s="32"/>
      <c r="K310" s="33"/>
      <c r="L310" s="57" t="str">
        <f>IFERROR(TRIM(INDEX(_xlfn.TEXTSPLIT(Table37[[#This Row],[Name]],"|"),1,2)),"")</f>
        <v>LoLo</v>
      </c>
    </row>
    <row r="311" spans="1:12" ht="14.4">
      <c r="A311" s="56" t="s">
        <v>1167</v>
      </c>
      <c r="B311" s="56" t="str">
        <f>Table37[[#This Row],[Name]]</f>
        <v>Delta Pressure - Primary Seal Gas Injection and Seal Chamber NDE (1)</v>
      </c>
      <c r="C311" s="33"/>
      <c r="D311" s="33" t="s">
        <v>1277</v>
      </c>
      <c r="E311" s="33" t="s">
        <v>1277</v>
      </c>
      <c r="F311" s="33"/>
      <c r="G311" s="33"/>
      <c r="H311" s="33" t="s">
        <v>451</v>
      </c>
      <c r="I311" s="33" t="s">
        <v>451</v>
      </c>
      <c r="J311" s="32"/>
      <c r="K311" s="33"/>
      <c r="L311" s="57" t="str">
        <f>IFERROR(TRIM(INDEX(_xlfn.TEXTSPLIT(Table37[[#This Row],[Name]],"|"),1,2)),"")</f>
        <v/>
      </c>
    </row>
    <row r="312" spans="1:12" ht="14.4">
      <c r="A312" s="56" t="s">
        <v>1167</v>
      </c>
      <c r="B312" s="56" t="str">
        <f>Table37[[#This Row],[Name]]</f>
        <v>Delta Pressure - Primary Seal Gas Injection and Seal Chamber NDE (1)|Hi</v>
      </c>
      <c r="C312" s="33" t="e">
        <f>VLOOKUP(Table37[[#This Row],[Name2]],'Base ProcV'!$CG$1:$CQ$12,2,0)</f>
        <v>#N/A</v>
      </c>
      <c r="D312" s="33" t="s">
        <v>1278</v>
      </c>
      <c r="E312" s="33" t="s">
        <v>1277</v>
      </c>
      <c r="F312" s="33"/>
      <c r="G312" s="33"/>
      <c r="H312" s="33" t="s">
        <v>736</v>
      </c>
      <c r="I312" s="33" t="s">
        <v>451</v>
      </c>
      <c r="J312" s="32"/>
      <c r="K312" s="33"/>
      <c r="L312" s="57" t="str">
        <f>IFERROR(TRIM(INDEX(_xlfn.TEXTSPLIT(Table37[[#This Row],[Name]],"|"),1,2)),"")</f>
        <v>Hi</v>
      </c>
    </row>
    <row r="313" spans="1:12" ht="14.4">
      <c r="A313" s="56" t="s">
        <v>1167</v>
      </c>
      <c r="B313" s="56" t="str">
        <f>Table37[[#This Row],[Name]]</f>
        <v>Delta Pressure - Primary Seal Gas Injection and Seal Chamber NDE (1)|HiHi</v>
      </c>
      <c r="C313" s="33" t="e">
        <f>VLOOKUP(Table37[[#This Row],[Name2]],'Base ProcV'!$CG$1:$CQ$12,2,0)</f>
        <v>#N/A</v>
      </c>
      <c r="D313" s="33" t="s">
        <v>1279</v>
      </c>
      <c r="E313" s="33" t="s">
        <v>1277</v>
      </c>
      <c r="F313" s="33"/>
      <c r="G313" s="33"/>
      <c r="H313" s="33" t="s">
        <v>736</v>
      </c>
      <c r="I313" s="33" t="s">
        <v>451</v>
      </c>
      <c r="J313" s="32"/>
      <c r="K313" s="33"/>
      <c r="L313" s="57" t="str">
        <f>IFERROR(TRIM(INDEX(_xlfn.TEXTSPLIT(Table37[[#This Row],[Name]],"|"),1,2)),"")</f>
        <v>HiHi</v>
      </c>
    </row>
    <row r="314" spans="1:12" ht="14.4">
      <c r="A314" s="56" t="s">
        <v>1167</v>
      </c>
      <c r="B314" s="56" t="str">
        <f>Table37[[#This Row],[Name]]</f>
        <v>Delta Pressure - Primary Seal Gas Injection and Seal Chamber NDE (1)|Lo</v>
      </c>
      <c r="C314" s="33" t="e">
        <f>VLOOKUP(Table37[[#This Row],[Name2]],'Base ProcV'!$CG$1:$CQ$12,2,0)</f>
        <v>#N/A</v>
      </c>
      <c r="D314" s="33" t="s">
        <v>1280</v>
      </c>
      <c r="E314" s="33" t="s">
        <v>1277</v>
      </c>
      <c r="F314" s="33"/>
      <c r="G314" s="33"/>
      <c r="H314" s="33" t="s">
        <v>736</v>
      </c>
      <c r="I314" s="33" t="s">
        <v>451</v>
      </c>
      <c r="J314" s="32"/>
      <c r="K314" s="33"/>
      <c r="L314" s="57" t="str">
        <f>IFERROR(TRIM(INDEX(_xlfn.TEXTSPLIT(Table37[[#This Row],[Name]],"|"),1,2)),"")</f>
        <v>Lo</v>
      </c>
    </row>
    <row r="315" spans="1:12" ht="14.4">
      <c r="A315" s="56" t="s">
        <v>1167</v>
      </c>
      <c r="B315" s="56" t="str">
        <f>Table37[[#This Row],[Name]]</f>
        <v>Delta Pressure - Primary Seal Gas Injection and Seal Chamber NDE (1)|LoLo</v>
      </c>
      <c r="C315" s="33" t="e">
        <f>VLOOKUP(Table37[[#This Row],[Name2]],'Base ProcV'!$CG$1:$CQ$12,2,0)</f>
        <v>#N/A</v>
      </c>
      <c r="D315" s="33" t="s">
        <v>1281</v>
      </c>
      <c r="E315" s="33" t="s">
        <v>1277</v>
      </c>
      <c r="F315" s="33"/>
      <c r="G315" s="33"/>
      <c r="H315" s="33" t="s">
        <v>736</v>
      </c>
      <c r="I315" s="33" t="s">
        <v>451</v>
      </c>
      <c r="J315" s="32"/>
      <c r="K315" s="33"/>
      <c r="L315" s="57" t="str">
        <f>IFERROR(TRIM(INDEX(_xlfn.TEXTSPLIT(Table37[[#This Row],[Name]],"|"),1,2)),"")</f>
        <v>LoLo</v>
      </c>
    </row>
    <row r="316" spans="1:12" ht="14.4">
      <c r="A316" s="56" t="s">
        <v>1167</v>
      </c>
      <c r="B316" s="56" t="str">
        <f>Table37[[#This Row],[Name]]</f>
        <v>Delta Pressure - Primary Seal Gas Injection and Seal Chamber NDE (2)</v>
      </c>
      <c r="C316" s="33"/>
      <c r="D316" s="33" t="s">
        <v>1282</v>
      </c>
      <c r="E316" s="33" t="s">
        <v>1282</v>
      </c>
      <c r="F316" s="33"/>
      <c r="G316" s="33"/>
      <c r="H316" s="33" t="s">
        <v>451</v>
      </c>
      <c r="I316" s="33" t="s">
        <v>451</v>
      </c>
      <c r="J316" s="32"/>
      <c r="K316" s="33"/>
      <c r="L316" s="57" t="str">
        <f>IFERROR(TRIM(INDEX(_xlfn.TEXTSPLIT(Table37[[#This Row],[Name]],"|"),1,2)),"")</f>
        <v/>
      </c>
    </row>
    <row r="317" spans="1:12" ht="14.4">
      <c r="A317" s="56" t="s">
        <v>1167</v>
      </c>
      <c r="B317" s="56" t="str">
        <f>Table37[[#This Row],[Name]]</f>
        <v>Delta Pressure - Primary Seal Gas Injection and Seal Chamber NDE (2)|Hi</v>
      </c>
      <c r="C317" s="33" t="e">
        <f>VLOOKUP(Table37[[#This Row],[Name2]],'Base ProcV'!$CG$1:$CQ$12,2,0)</f>
        <v>#N/A</v>
      </c>
      <c r="D317" s="33" t="s">
        <v>1283</v>
      </c>
      <c r="E317" s="33" t="s">
        <v>1282</v>
      </c>
      <c r="F317" s="33"/>
      <c r="G317" s="33"/>
      <c r="H317" s="33" t="s">
        <v>736</v>
      </c>
      <c r="I317" s="33" t="s">
        <v>451</v>
      </c>
      <c r="J317" s="32"/>
      <c r="K317" s="33"/>
      <c r="L317" s="57" t="str">
        <f>IFERROR(TRIM(INDEX(_xlfn.TEXTSPLIT(Table37[[#This Row],[Name]],"|"),1,2)),"")</f>
        <v>Hi</v>
      </c>
    </row>
    <row r="318" spans="1:12" ht="14.4">
      <c r="A318" s="56" t="s">
        <v>1167</v>
      </c>
      <c r="B318" s="56" t="str">
        <f>Table37[[#This Row],[Name]]</f>
        <v>Delta Pressure - Primary Seal Gas Injection and Seal Chamber NDE (2)|HiHi</v>
      </c>
      <c r="C318" s="33" t="e">
        <f>VLOOKUP(Table37[[#This Row],[Name2]],'Base ProcV'!$CG$1:$CQ$12,2,0)</f>
        <v>#N/A</v>
      </c>
      <c r="D318" s="33" t="s">
        <v>1284</v>
      </c>
      <c r="E318" s="33" t="s">
        <v>1282</v>
      </c>
      <c r="F318" s="33"/>
      <c r="G318" s="33"/>
      <c r="H318" s="33" t="s">
        <v>736</v>
      </c>
      <c r="I318" s="33" t="s">
        <v>451</v>
      </c>
      <c r="J318" s="32"/>
      <c r="K318" s="33"/>
      <c r="L318" s="57" t="str">
        <f>IFERROR(TRIM(INDEX(_xlfn.TEXTSPLIT(Table37[[#This Row],[Name]],"|"),1,2)),"")</f>
        <v>HiHi</v>
      </c>
    </row>
    <row r="319" spans="1:12" ht="14.4">
      <c r="A319" s="56" t="s">
        <v>1167</v>
      </c>
      <c r="B319" s="56" t="str">
        <f>Table37[[#This Row],[Name]]</f>
        <v>Delta Pressure - Primary Seal Gas Injection and Seal Chamber NDE (2)|Lo</v>
      </c>
      <c r="C319" s="33" t="e">
        <f>VLOOKUP(Table37[[#This Row],[Name2]],'Base ProcV'!$CG$1:$CQ$12,2,0)</f>
        <v>#N/A</v>
      </c>
      <c r="D319" s="33" t="s">
        <v>1285</v>
      </c>
      <c r="E319" s="33" t="s">
        <v>1282</v>
      </c>
      <c r="F319" s="33"/>
      <c r="G319" s="33"/>
      <c r="H319" s="33" t="s">
        <v>736</v>
      </c>
      <c r="I319" s="33" t="s">
        <v>451</v>
      </c>
      <c r="J319" s="32"/>
      <c r="K319" s="33"/>
      <c r="L319" s="57" t="str">
        <f>IFERROR(TRIM(INDEX(_xlfn.TEXTSPLIT(Table37[[#This Row],[Name]],"|"),1,2)),"")</f>
        <v>Lo</v>
      </c>
    </row>
    <row r="320" spans="1:12" ht="14.4">
      <c r="A320" s="56" t="s">
        <v>1167</v>
      </c>
      <c r="B320" s="56" t="str">
        <f>Table37[[#This Row],[Name]]</f>
        <v>Delta Pressure - Primary Seal Gas Injection and Seal Chamber NDE (2)|LoLo</v>
      </c>
      <c r="C320" s="33" t="e">
        <f>VLOOKUP(Table37[[#This Row],[Name2]],'Base ProcV'!$CG$1:$CQ$12,2,0)</f>
        <v>#N/A</v>
      </c>
      <c r="D320" s="33" t="s">
        <v>1286</v>
      </c>
      <c r="E320" s="33" t="s">
        <v>1282</v>
      </c>
      <c r="F320" s="33"/>
      <c r="G320" s="33"/>
      <c r="H320" s="33" t="s">
        <v>736</v>
      </c>
      <c r="I320" s="33" t="s">
        <v>451</v>
      </c>
      <c r="J320" s="32"/>
      <c r="K320" s="33"/>
      <c r="L320" s="57" t="str">
        <f>IFERROR(TRIM(INDEX(_xlfn.TEXTSPLIT(Table37[[#This Row],[Name]],"|"),1,2)),"")</f>
        <v>LoLo</v>
      </c>
    </row>
    <row r="321" spans="1:12" ht="14.4">
      <c r="A321" s="56" t="s">
        <v>1167</v>
      </c>
      <c r="B321" s="56" t="str">
        <f>Table37[[#This Row],[Name]]</f>
        <v>Delta Pressure - Primary Seal Gas Injection Filter</v>
      </c>
      <c r="C321" s="33"/>
      <c r="D321" s="33" t="s">
        <v>1287</v>
      </c>
      <c r="E321" s="33" t="s">
        <v>1287</v>
      </c>
      <c r="F321" s="33"/>
      <c r="G321" s="33"/>
      <c r="H321" s="33" t="s">
        <v>451</v>
      </c>
      <c r="I321" s="33" t="s">
        <v>451</v>
      </c>
      <c r="J321" s="32"/>
      <c r="K321" s="33"/>
      <c r="L321" s="57" t="str">
        <f>IFERROR(TRIM(INDEX(_xlfn.TEXTSPLIT(Table37[[#This Row],[Name]],"|"),1,2)),"")</f>
        <v/>
      </c>
    </row>
    <row r="322" spans="1:12" ht="14.4">
      <c r="A322" s="56" t="s">
        <v>1167</v>
      </c>
      <c r="B322" s="56" t="str">
        <f>Table37[[#This Row],[Name]]</f>
        <v>Delta Pressure - Primary Seal Gas Injection Filter|Hi</v>
      </c>
      <c r="C322" s="33" t="e">
        <f>VLOOKUP(Table37[[#This Row],[Name2]],'Base ProcV'!$CG$1:$CQ$12,2,0)</f>
        <v>#N/A</v>
      </c>
      <c r="D322" s="33" t="s">
        <v>1289</v>
      </c>
      <c r="E322" s="33" t="s">
        <v>1287</v>
      </c>
      <c r="F322" s="33"/>
      <c r="G322" s="33"/>
      <c r="H322" s="33" t="s">
        <v>736</v>
      </c>
      <c r="I322" s="33" t="s">
        <v>451</v>
      </c>
      <c r="J322" s="32"/>
      <c r="K322" s="33"/>
      <c r="L322" s="57" t="str">
        <f>IFERROR(TRIM(INDEX(_xlfn.TEXTSPLIT(Table37[[#This Row],[Name]],"|"),1,2)),"")</f>
        <v>Hi</v>
      </c>
    </row>
    <row r="323" spans="1:12" ht="14.4">
      <c r="A323" s="56" t="s">
        <v>1167</v>
      </c>
      <c r="B323" s="56" t="str">
        <f>Table37[[#This Row],[Name]]</f>
        <v>Delta Pressure - Primary Seal Gas Injection Filter|HiHi</v>
      </c>
      <c r="C323" s="33" t="e">
        <f>VLOOKUP(Table37[[#This Row],[Name2]],'Base ProcV'!$CG$1:$CQ$12,2,0)</f>
        <v>#N/A</v>
      </c>
      <c r="D323" s="33" t="s">
        <v>1290</v>
      </c>
      <c r="E323" s="33" t="s">
        <v>1287</v>
      </c>
      <c r="F323" s="33"/>
      <c r="G323" s="33"/>
      <c r="H323" s="33" t="s">
        <v>736</v>
      </c>
      <c r="I323" s="33" t="s">
        <v>451</v>
      </c>
      <c r="J323" s="32"/>
      <c r="K323" s="33"/>
      <c r="L323" s="57" t="str">
        <f>IFERROR(TRIM(INDEX(_xlfn.TEXTSPLIT(Table37[[#This Row],[Name]],"|"),1,2)),"")</f>
        <v>HiHi</v>
      </c>
    </row>
    <row r="324" spans="1:12" ht="14.4">
      <c r="A324" s="56" t="s">
        <v>1167</v>
      </c>
      <c r="B324" s="56" t="str">
        <f>Table37[[#This Row],[Name]]</f>
        <v>Delta Pressure - Primary Seal Gas Injection Filter|Lo</v>
      </c>
      <c r="C324" s="33" t="e">
        <f>VLOOKUP(Table37[[#This Row],[Name2]],'Base ProcV'!$CG$1:$CQ$12,2,0)</f>
        <v>#N/A</v>
      </c>
      <c r="D324" s="33" t="s">
        <v>1291</v>
      </c>
      <c r="E324" s="33" t="s">
        <v>1287</v>
      </c>
      <c r="F324" s="33"/>
      <c r="G324" s="33"/>
      <c r="H324" s="33" t="s">
        <v>736</v>
      </c>
      <c r="I324" s="33" t="s">
        <v>451</v>
      </c>
      <c r="J324" s="32"/>
      <c r="K324" s="33"/>
      <c r="L324" s="57" t="str">
        <f>IFERROR(TRIM(INDEX(_xlfn.TEXTSPLIT(Table37[[#This Row],[Name]],"|"),1,2)),"")</f>
        <v>Lo</v>
      </c>
    </row>
    <row r="325" spans="1:12" ht="14.4">
      <c r="A325" s="56" t="s">
        <v>1167</v>
      </c>
      <c r="B325" s="56" t="str">
        <f>Table37[[#This Row],[Name]]</f>
        <v>Delta Pressure - Primary Seal Gas Injection Filter|LoLo</v>
      </c>
      <c r="C325" s="33" t="e">
        <f>VLOOKUP(Table37[[#This Row],[Name2]],'Base ProcV'!$CG$1:$CQ$12,2,0)</f>
        <v>#N/A</v>
      </c>
      <c r="D325" s="33" t="s">
        <v>1292</v>
      </c>
      <c r="E325" s="33" t="s">
        <v>1287</v>
      </c>
      <c r="F325" s="33"/>
      <c r="G325" s="33"/>
      <c r="H325" s="33" t="s">
        <v>736</v>
      </c>
      <c r="I325" s="33" t="s">
        <v>451</v>
      </c>
      <c r="J325" s="32"/>
      <c r="K325" s="33"/>
      <c r="L325" s="57" t="str">
        <f>IFERROR(TRIM(INDEX(_xlfn.TEXTSPLIT(Table37[[#This Row],[Name]],"|"),1,2)),"")</f>
        <v>LoLo</v>
      </c>
    </row>
    <row r="326" spans="1:12" ht="14.4">
      <c r="A326" s="56" t="s">
        <v>1167</v>
      </c>
      <c r="B326" s="56" t="str">
        <f>Table37[[#This Row],[Name]]</f>
        <v>Delta Pressure - Primary Seal Gas Injection Filter|Pre-alarm Hi</v>
      </c>
      <c r="C326" s="33" t="e">
        <f>VLOOKUP(Table37[[#This Row],[Name2]],'Base ProcV'!$CG$1:$CQ$12,2,0)</f>
        <v>#N/A</v>
      </c>
      <c r="D326" s="33" t="s">
        <v>1293</v>
      </c>
      <c r="E326" s="33" t="s">
        <v>1287</v>
      </c>
      <c r="F326" s="33"/>
      <c r="G326" s="33"/>
      <c r="H326" s="33" t="s">
        <v>736</v>
      </c>
      <c r="I326" s="33" t="s">
        <v>451</v>
      </c>
      <c r="J326" s="32"/>
      <c r="K326" s="33"/>
      <c r="L326" s="57" t="str">
        <f>IFERROR(TRIM(INDEX(_xlfn.TEXTSPLIT(Table37[[#This Row],[Name]],"|"),1,2)),"")</f>
        <v>Pre-alarm Hi</v>
      </c>
    </row>
    <row r="327" spans="1:12" ht="14.4">
      <c r="A327" s="56" t="s">
        <v>1167</v>
      </c>
      <c r="B327" s="56" t="str">
        <f>Table37[[#This Row],[Name]]</f>
        <v>Delta Pressure - Primary Seal Gas Injection Filter|Pre-alarm Lo</v>
      </c>
      <c r="C327" s="33" t="e">
        <f>VLOOKUP(Table37[[#This Row],[Name2]],'Base ProcV'!$CG$1:$CQ$12,2,0)</f>
        <v>#N/A</v>
      </c>
      <c r="D327" s="33" t="s">
        <v>1294</v>
      </c>
      <c r="E327" s="33" t="s">
        <v>1287</v>
      </c>
      <c r="F327" s="33"/>
      <c r="G327" s="33"/>
      <c r="H327" s="33" t="s">
        <v>736</v>
      </c>
      <c r="I327" s="33" t="s">
        <v>451</v>
      </c>
      <c r="J327" s="32"/>
      <c r="K327" s="33"/>
      <c r="L327" s="57" t="str">
        <f>IFERROR(TRIM(INDEX(_xlfn.TEXTSPLIT(Table37[[#This Row],[Name]],"|"),1,2)),"")</f>
        <v>Pre-alarm Lo</v>
      </c>
    </row>
    <row r="328" spans="1:12" ht="14.4">
      <c r="A328" s="56" t="s">
        <v>1167</v>
      </c>
      <c r="B328" s="56" t="str">
        <f>Table37[[#This Row],[Name]]</f>
        <v>Delta Pressure - Separation Gas Injection and Secondary Vent</v>
      </c>
      <c r="C328" s="33"/>
      <c r="D328" s="33" t="s">
        <v>1295</v>
      </c>
      <c r="E328" s="33" t="s">
        <v>1295</v>
      </c>
      <c r="F328" s="33"/>
      <c r="G328" s="33"/>
      <c r="H328" s="33" t="s">
        <v>451</v>
      </c>
      <c r="I328" s="33" t="s">
        <v>451</v>
      </c>
      <c r="J328" s="32"/>
      <c r="K328" s="33"/>
      <c r="L328" s="57" t="str">
        <f>IFERROR(TRIM(INDEX(_xlfn.TEXTSPLIT(Table37[[#This Row],[Name]],"|"),1,2)),"")</f>
        <v/>
      </c>
    </row>
    <row r="329" spans="1:12" ht="14.4">
      <c r="A329" s="56" t="s">
        <v>1167</v>
      </c>
      <c r="B329" s="56" t="str">
        <f>Table37[[#This Row],[Name]]</f>
        <v>Delta Pressure - Separation Gas Injection and Secondary Vent|Hi</v>
      </c>
      <c r="C329" s="33" t="e">
        <f>VLOOKUP(Table37[[#This Row],[Name2]],'Base ProcV'!$CG$1:$CQ$12,2,0)</f>
        <v>#N/A</v>
      </c>
      <c r="D329" s="33" t="s">
        <v>1296</v>
      </c>
      <c r="E329" s="33" t="s">
        <v>1295</v>
      </c>
      <c r="F329" s="33"/>
      <c r="G329" s="33"/>
      <c r="H329" s="33" t="s">
        <v>736</v>
      </c>
      <c r="I329" s="33" t="s">
        <v>451</v>
      </c>
      <c r="J329" s="32"/>
      <c r="K329" s="33"/>
      <c r="L329" s="57" t="str">
        <f>IFERROR(TRIM(INDEX(_xlfn.TEXTSPLIT(Table37[[#This Row],[Name]],"|"),1,2)),"")</f>
        <v>Hi</v>
      </c>
    </row>
    <row r="330" spans="1:12" ht="14.4">
      <c r="A330" s="56" t="s">
        <v>1167</v>
      </c>
      <c r="B330" s="56" t="str">
        <f>Table37[[#This Row],[Name]]</f>
        <v>Delta Pressure - Separation Gas Injection and Secondary Vent|HiHi</v>
      </c>
      <c r="C330" s="33" t="e">
        <f>VLOOKUP(Table37[[#This Row],[Name2]],'Base ProcV'!$CG$1:$CQ$12,2,0)</f>
        <v>#N/A</v>
      </c>
      <c r="D330" s="33" t="s">
        <v>1297</v>
      </c>
      <c r="E330" s="33" t="s">
        <v>1295</v>
      </c>
      <c r="F330" s="33"/>
      <c r="G330" s="33"/>
      <c r="H330" s="33" t="s">
        <v>736</v>
      </c>
      <c r="I330" s="33" t="s">
        <v>451</v>
      </c>
      <c r="J330" s="32"/>
      <c r="K330" s="33"/>
      <c r="L330" s="57" t="str">
        <f>IFERROR(TRIM(INDEX(_xlfn.TEXTSPLIT(Table37[[#This Row],[Name]],"|"),1,2)),"")</f>
        <v>HiHi</v>
      </c>
    </row>
    <row r="331" spans="1:12" ht="14.4">
      <c r="A331" s="56" t="s">
        <v>1167</v>
      </c>
      <c r="B331" s="56" t="str">
        <f>Table37[[#This Row],[Name]]</f>
        <v>Delta Pressure - Separation Gas Injection and Secondary Vent|Lo</v>
      </c>
      <c r="C331" s="33" t="e">
        <f>VLOOKUP(Table37[[#This Row],[Name2]],'Base ProcV'!$CG$1:$CQ$12,2,0)</f>
        <v>#N/A</v>
      </c>
      <c r="D331" s="33" t="s">
        <v>1298</v>
      </c>
      <c r="E331" s="33" t="s">
        <v>1295</v>
      </c>
      <c r="F331" s="33"/>
      <c r="G331" s="33"/>
      <c r="H331" s="33" t="s">
        <v>736</v>
      </c>
      <c r="I331" s="33" t="s">
        <v>451</v>
      </c>
      <c r="J331" s="32"/>
      <c r="K331" s="33"/>
      <c r="L331" s="57" t="str">
        <f>IFERROR(TRIM(INDEX(_xlfn.TEXTSPLIT(Table37[[#This Row],[Name]],"|"),1,2)),"")</f>
        <v>Lo</v>
      </c>
    </row>
    <row r="332" spans="1:12" ht="14.4">
      <c r="A332" s="56" t="s">
        <v>1167</v>
      </c>
      <c r="B332" s="56" t="str">
        <f>Table37[[#This Row],[Name]]</f>
        <v>Delta Pressure - Separation Gas Injection and Secondary Vent|LoLo</v>
      </c>
      <c r="C332" s="33" t="e">
        <f>VLOOKUP(Table37[[#This Row],[Name2]],'Base ProcV'!$CG$1:$CQ$12,2,0)</f>
        <v>#N/A</v>
      </c>
      <c r="D332" s="33" t="s">
        <v>1299</v>
      </c>
      <c r="E332" s="33" t="s">
        <v>1295</v>
      </c>
      <c r="F332" s="33"/>
      <c r="G332" s="33"/>
      <c r="H332" s="33" t="s">
        <v>736</v>
      </c>
      <c r="I332" s="33" t="s">
        <v>451</v>
      </c>
      <c r="J332" s="32"/>
      <c r="K332" s="33"/>
      <c r="L332" s="57" t="str">
        <f>IFERROR(TRIM(INDEX(_xlfn.TEXTSPLIT(Table37[[#This Row],[Name]],"|"),1,2)),"")</f>
        <v>LoLo</v>
      </c>
    </row>
    <row r="333" spans="1:12" ht="14.4">
      <c r="A333" s="56" t="s">
        <v>1167</v>
      </c>
      <c r="B333" s="56" t="str">
        <f>Table37[[#This Row],[Name]]</f>
        <v>Delta Pressure - Separation Gas Injection and Secondary Vent|Pre-alarm Hi</v>
      </c>
      <c r="C333" s="33" t="e">
        <f>VLOOKUP(Table37[[#This Row],[Name2]],'Base ProcV'!$CG$1:$CQ$12,2,0)</f>
        <v>#N/A</v>
      </c>
      <c r="D333" s="33" t="s">
        <v>1300</v>
      </c>
      <c r="E333" s="33" t="s">
        <v>1295</v>
      </c>
      <c r="F333" s="33"/>
      <c r="G333" s="33"/>
      <c r="H333" s="33" t="s">
        <v>736</v>
      </c>
      <c r="I333" s="33" t="s">
        <v>451</v>
      </c>
      <c r="J333" s="32"/>
      <c r="K333" s="33"/>
      <c r="L333" s="57" t="str">
        <f>IFERROR(TRIM(INDEX(_xlfn.TEXTSPLIT(Table37[[#This Row],[Name]],"|"),1,2)),"")</f>
        <v>Pre-alarm Hi</v>
      </c>
    </row>
    <row r="334" spans="1:12" ht="14.4">
      <c r="A334" s="56" t="s">
        <v>1167</v>
      </c>
      <c r="B334" s="56" t="str">
        <f>Table37[[#This Row],[Name]]</f>
        <v>Delta Pressure - Separation Gas Injection and Secondary Vent|Pre-alarm Lo</v>
      </c>
      <c r="C334" s="33" t="e">
        <f>VLOOKUP(Table37[[#This Row],[Name2]],'Base ProcV'!$CG$1:$CQ$12,2,0)</f>
        <v>#N/A</v>
      </c>
      <c r="D334" s="33" t="s">
        <v>1301</v>
      </c>
      <c r="E334" s="33" t="s">
        <v>1295</v>
      </c>
      <c r="F334" s="33"/>
      <c r="G334" s="33"/>
      <c r="H334" s="33" t="s">
        <v>736</v>
      </c>
      <c r="I334" s="33" t="s">
        <v>451</v>
      </c>
      <c r="J334" s="32"/>
      <c r="K334" s="33"/>
      <c r="L334" s="57" t="str">
        <f>IFERROR(TRIM(INDEX(_xlfn.TEXTSPLIT(Table37[[#This Row],[Name]],"|"),1,2)),"")</f>
        <v>Pre-alarm Lo</v>
      </c>
    </row>
    <row r="335" spans="1:12" ht="14.4">
      <c r="A335" s="56" t="s">
        <v>1167</v>
      </c>
      <c r="B335" s="56" t="str">
        <f>Table37[[#This Row],[Name]]</f>
        <v>Delta Pressure - Separation Gas Injection Filter</v>
      </c>
      <c r="C335" s="33"/>
      <c r="D335" s="33" t="s">
        <v>1302</v>
      </c>
      <c r="E335" s="33" t="s">
        <v>1302</v>
      </c>
      <c r="F335" s="33"/>
      <c r="G335" s="33"/>
      <c r="H335" s="33" t="s">
        <v>451</v>
      </c>
      <c r="I335" s="33" t="s">
        <v>451</v>
      </c>
      <c r="J335" s="32"/>
      <c r="K335" s="33"/>
      <c r="L335" s="57" t="str">
        <f>IFERROR(TRIM(INDEX(_xlfn.TEXTSPLIT(Table37[[#This Row],[Name]],"|"),1,2)),"")</f>
        <v/>
      </c>
    </row>
    <row r="336" spans="1:12" ht="14.4">
      <c r="A336" s="56" t="s">
        <v>1167</v>
      </c>
      <c r="B336" s="56" t="str">
        <f>Table37[[#This Row],[Name]]</f>
        <v>Delta Pressure - Separation Gas Injection Filter|Hi</v>
      </c>
      <c r="C336" s="33" t="e">
        <f>VLOOKUP(Table37[[#This Row],[Name2]],'Base ProcV'!$CG$1:$CQ$12,2,0)</f>
        <v>#N/A</v>
      </c>
      <c r="D336" s="33" t="s">
        <v>1303</v>
      </c>
      <c r="E336" s="33" t="s">
        <v>1302</v>
      </c>
      <c r="F336" s="33"/>
      <c r="G336" s="33"/>
      <c r="H336" s="33" t="s">
        <v>736</v>
      </c>
      <c r="I336" s="33" t="s">
        <v>451</v>
      </c>
      <c r="J336" s="32"/>
      <c r="K336" s="33"/>
      <c r="L336" s="57" t="str">
        <f>IFERROR(TRIM(INDEX(_xlfn.TEXTSPLIT(Table37[[#This Row],[Name]],"|"),1,2)),"")</f>
        <v>Hi</v>
      </c>
    </row>
    <row r="337" spans="1:12" ht="14.4">
      <c r="A337" s="56" t="s">
        <v>1167</v>
      </c>
      <c r="B337" s="56" t="str">
        <f>Table37[[#This Row],[Name]]</f>
        <v>Delta Pressure - Separation Gas Injection Filter|HiHi</v>
      </c>
      <c r="C337" s="33" t="e">
        <f>VLOOKUP(Table37[[#This Row],[Name2]],'Base ProcV'!$CG$1:$CQ$12,2,0)</f>
        <v>#N/A</v>
      </c>
      <c r="D337" s="33" t="s">
        <v>1304</v>
      </c>
      <c r="E337" s="33" t="s">
        <v>1302</v>
      </c>
      <c r="F337" s="33"/>
      <c r="G337" s="33"/>
      <c r="H337" s="33" t="s">
        <v>736</v>
      </c>
      <c r="I337" s="33" t="s">
        <v>451</v>
      </c>
      <c r="J337" s="32"/>
      <c r="K337" s="33"/>
      <c r="L337" s="57" t="str">
        <f>IFERROR(TRIM(INDEX(_xlfn.TEXTSPLIT(Table37[[#This Row],[Name]],"|"),1,2)),"")</f>
        <v>HiHi</v>
      </c>
    </row>
    <row r="338" spans="1:12" ht="14.4">
      <c r="A338" s="56" t="s">
        <v>1167</v>
      </c>
      <c r="B338" s="56" t="str">
        <f>Table37[[#This Row],[Name]]</f>
        <v>Delta Pressure - Separation Gas Injection Filter|Lo</v>
      </c>
      <c r="C338" s="33" t="e">
        <f>VLOOKUP(Table37[[#This Row],[Name2]],'Base ProcV'!$CG$1:$CQ$12,2,0)</f>
        <v>#N/A</v>
      </c>
      <c r="D338" s="33" t="s">
        <v>1305</v>
      </c>
      <c r="E338" s="33" t="s">
        <v>1302</v>
      </c>
      <c r="F338" s="33"/>
      <c r="G338" s="33"/>
      <c r="H338" s="33" t="s">
        <v>736</v>
      </c>
      <c r="I338" s="33" t="s">
        <v>451</v>
      </c>
      <c r="J338" s="32"/>
      <c r="K338" s="33"/>
      <c r="L338" s="57" t="str">
        <f>IFERROR(TRIM(INDEX(_xlfn.TEXTSPLIT(Table37[[#This Row],[Name]],"|"),1,2)),"")</f>
        <v>Lo</v>
      </c>
    </row>
    <row r="339" spans="1:12" ht="14.4">
      <c r="A339" s="56" t="s">
        <v>1167</v>
      </c>
      <c r="B339" s="56" t="str">
        <f>Table37[[#This Row],[Name]]</f>
        <v>Delta Pressure - Separation Gas Injection Filter|LoLo</v>
      </c>
      <c r="C339" s="33" t="e">
        <f>VLOOKUP(Table37[[#This Row],[Name2]],'Base ProcV'!$CG$1:$CQ$12,2,0)</f>
        <v>#N/A</v>
      </c>
      <c r="D339" s="33" t="s">
        <v>1306</v>
      </c>
      <c r="E339" s="33" t="s">
        <v>1302</v>
      </c>
      <c r="F339" s="33"/>
      <c r="G339" s="33"/>
      <c r="H339" s="33" t="s">
        <v>736</v>
      </c>
      <c r="I339" s="33" t="s">
        <v>451</v>
      </c>
      <c r="J339" s="32"/>
      <c r="K339" s="33"/>
      <c r="L339" s="57" t="str">
        <f>IFERROR(TRIM(INDEX(_xlfn.TEXTSPLIT(Table37[[#This Row],[Name]],"|"),1,2)),"")</f>
        <v>LoLo</v>
      </c>
    </row>
    <row r="340" spans="1:12" ht="14.4">
      <c r="A340" s="56" t="s">
        <v>1167</v>
      </c>
      <c r="B340" s="56" t="str">
        <f>Table37[[#This Row],[Name]]</f>
        <v>Delta Pressure - Separation Gas Injection Filter|Pre-alarm Hi</v>
      </c>
      <c r="C340" s="33" t="e">
        <f>VLOOKUP(Table37[[#This Row],[Name2]],'Base ProcV'!$CG$1:$CQ$12,2,0)</f>
        <v>#N/A</v>
      </c>
      <c r="D340" s="33" t="s">
        <v>1307</v>
      </c>
      <c r="E340" s="33" t="s">
        <v>1302</v>
      </c>
      <c r="F340" s="33"/>
      <c r="G340" s="33"/>
      <c r="H340" s="33" t="s">
        <v>736</v>
      </c>
      <c r="I340" s="33" t="s">
        <v>451</v>
      </c>
      <c r="J340" s="32"/>
      <c r="K340" s="33"/>
      <c r="L340" s="57" t="str">
        <f>IFERROR(TRIM(INDEX(_xlfn.TEXTSPLIT(Table37[[#This Row],[Name]],"|"),1,2)),"")</f>
        <v>Pre-alarm Hi</v>
      </c>
    </row>
    <row r="341" spans="1:12" ht="14.4">
      <c r="A341" s="56" t="s">
        <v>1167</v>
      </c>
      <c r="B341" s="56" t="str">
        <f>Table37[[#This Row],[Name]]</f>
        <v>Delta Pressure - Separation Gas Injection Filter|Pre-alarm Lo</v>
      </c>
      <c r="C341" s="33" t="e">
        <f>VLOOKUP(Table37[[#This Row],[Name2]],'Base ProcV'!$CG$1:$CQ$12,2,0)</f>
        <v>#N/A</v>
      </c>
      <c r="D341" s="33" t="s">
        <v>1308</v>
      </c>
      <c r="E341" s="33" t="s">
        <v>1302</v>
      </c>
      <c r="F341" s="33"/>
      <c r="G341" s="33"/>
      <c r="H341" s="33" t="s">
        <v>736</v>
      </c>
      <c r="I341" s="33" t="s">
        <v>451</v>
      </c>
      <c r="J341" s="32"/>
      <c r="K341" s="33"/>
      <c r="L341" s="57" t="str">
        <f>IFERROR(TRIM(INDEX(_xlfn.TEXTSPLIT(Table37[[#This Row],[Name]],"|"),1,2)),"")</f>
        <v>Pre-alarm Lo</v>
      </c>
    </row>
    <row r="342" spans="1:12" ht="14.4">
      <c r="A342" s="56" t="s">
        <v>1167</v>
      </c>
      <c r="B342" s="56" t="str">
        <f>Table37[[#This Row],[Name]]</f>
        <v>Delta Pressure - Suction Filter</v>
      </c>
      <c r="C342" s="33" t="e">
        <f>VLOOKUP(Table37[[#This Row],[Name2]],'Base ProcV'!$CG$1:$CQ$12,2,0)</f>
        <v>#N/A</v>
      </c>
      <c r="D342" s="33" t="s">
        <v>1309</v>
      </c>
      <c r="E342" s="156" t="s">
        <v>1309</v>
      </c>
      <c r="F342" s="33" t="s">
        <v>3471</v>
      </c>
      <c r="G342" s="33"/>
      <c r="H342" s="33" t="s">
        <v>530</v>
      </c>
      <c r="I342" s="33" t="s">
        <v>530</v>
      </c>
      <c r="J342" s="32"/>
      <c r="K342" s="33"/>
      <c r="L342" s="57" t="str">
        <f>IFERROR(TRIM(INDEX(_xlfn.TEXTSPLIT(Table37[[#This Row],[Name]],"|"),1,2)),"")</f>
        <v/>
      </c>
    </row>
    <row r="343" spans="1:12" ht="14.4">
      <c r="A343" s="56" t="s">
        <v>1167</v>
      </c>
      <c r="B343" s="56" t="str">
        <f>Table37[[#This Row],[Name]]</f>
        <v>Delta Pressure - Suction Flow</v>
      </c>
      <c r="C343" s="33" t="e">
        <f>VLOOKUP(Table37[[#This Row],[Name2]],'Base ProcV'!$CG$1:$CQ$12,2,0)</f>
        <v>#N/A</v>
      </c>
      <c r="D343" s="33" t="s">
        <v>1310</v>
      </c>
      <c r="E343" s="33" t="s">
        <v>1310</v>
      </c>
      <c r="F343" s="33"/>
      <c r="G343" s="33"/>
      <c r="H343" s="33" t="s">
        <v>530</v>
      </c>
      <c r="I343" s="33" t="s">
        <v>530</v>
      </c>
      <c r="J343" s="32"/>
      <c r="K343" s="33"/>
      <c r="L343" s="57" t="str">
        <f>IFERROR(TRIM(INDEX(_xlfn.TEXTSPLIT(Table37[[#This Row],[Name]],"|"),1,2)),"")</f>
        <v/>
      </c>
    </row>
    <row r="344" spans="1:12" ht="14.4">
      <c r="A344" s="56" t="s">
        <v>1167</v>
      </c>
      <c r="B344" s="56" t="str">
        <f>Table37[[#This Row],[Name]]</f>
        <v>Delta Pressure - Suction Flow|Hi</v>
      </c>
      <c r="C344" s="33" t="e">
        <f>VLOOKUP(Table37[[#This Row],[Name2]],'Base ProcV'!$CG$1:$CQ$12,2,0)</f>
        <v>#N/A</v>
      </c>
      <c r="D344" s="33" t="s">
        <v>1311</v>
      </c>
      <c r="E344" s="33" t="s">
        <v>1310</v>
      </c>
      <c r="F344" s="33"/>
      <c r="G344" s="33"/>
      <c r="H344" s="33" t="s">
        <v>736</v>
      </c>
      <c r="I344" s="33" t="s">
        <v>530</v>
      </c>
      <c r="J344" s="32"/>
      <c r="K344" s="33"/>
      <c r="L344" s="57" t="str">
        <f>IFERROR(TRIM(INDEX(_xlfn.TEXTSPLIT(Table37[[#This Row],[Name]],"|"),1,2)),"")</f>
        <v>Hi</v>
      </c>
    </row>
    <row r="345" spans="1:12" ht="14.4">
      <c r="A345" s="56" t="s">
        <v>1167</v>
      </c>
      <c r="B345" s="56" t="str">
        <f>Table37[[#This Row],[Name]]</f>
        <v>Delta Temperature - Cooler</v>
      </c>
      <c r="C345" s="33" t="e">
        <f>VLOOKUP(Table37[[#This Row],[Name2]],'Base ProcV'!$CG$1:$CQ$12,2,0)</f>
        <v>#N/A</v>
      </c>
      <c r="D345" s="33" t="s">
        <v>1312</v>
      </c>
      <c r="E345" s="33" t="s">
        <v>1312</v>
      </c>
      <c r="F345" s="33"/>
      <c r="G345" s="33"/>
      <c r="H345" s="33" t="s">
        <v>1210</v>
      </c>
      <c r="I345" s="33" t="s">
        <v>1210</v>
      </c>
      <c r="J345" s="32"/>
      <c r="K345" s="33"/>
      <c r="L345" s="57" t="str">
        <f>IFERROR(TRIM(INDEX(_xlfn.TEXTSPLIT(Table37[[#This Row],[Name]],"|"),1,2)),"")</f>
        <v/>
      </c>
    </row>
    <row r="346" spans="1:12" ht="14.4">
      <c r="A346" s="56" t="s">
        <v>1167</v>
      </c>
      <c r="B346" s="56" t="str">
        <f>Table37[[#This Row],[Name]]</f>
        <v>Flow - Balance Piston</v>
      </c>
      <c r="C346" s="33"/>
      <c r="D346" s="33" t="s">
        <v>1313</v>
      </c>
      <c r="E346" s="33" t="s">
        <v>1313</v>
      </c>
      <c r="F346" s="33"/>
      <c r="G346" s="33"/>
      <c r="H346" s="33" t="s">
        <v>439</v>
      </c>
      <c r="I346" s="33" t="s">
        <v>439</v>
      </c>
      <c r="J346" s="32"/>
      <c r="K346" s="33"/>
      <c r="L346" s="57" t="str">
        <f>IFERROR(TRIM(INDEX(_xlfn.TEXTSPLIT(Table37[[#This Row],[Name]],"|"),1,2)),"")</f>
        <v/>
      </c>
    </row>
    <row r="347" spans="1:12" ht="14.4">
      <c r="A347" s="56" t="s">
        <v>1167</v>
      </c>
      <c r="B347" s="56" t="str">
        <f>Table37[[#This Row],[Name]]</f>
        <v>Flow - Balance Piston|Hi</v>
      </c>
      <c r="C347" s="33" t="e">
        <f>VLOOKUP(Table37[[#This Row],[Name2]],'Base ProcV'!$CG$1:$CQ$12,2,0)</f>
        <v>#N/A</v>
      </c>
      <c r="D347" s="33" t="s">
        <v>1314</v>
      </c>
      <c r="E347" s="33" t="s">
        <v>1313</v>
      </c>
      <c r="F347" s="33"/>
      <c r="G347" s="33"/>
      <c r="H347" s="33" t="s">
        <v>736</v>
      </c>
      <c r="I347" s="33" t="s">
        <v>439</v>
      </c>
      <c r="J347" s="32"/>
      <c r="K347" s="33"/>
      <c r="L347" s="57" t="str">
        <f>IFERROR(TRIM(INDEX(_xlfn.TEXTSPLIT(Table37[[#This Row],[Name]],"|"),1,2)),"")</f>
        <v>Hi</v>
      </c>
    </row>
    <row r="348" spans="1:12" ht="14.4">
      <c r="A348" s="56" t="s">
        <v>1167</v>
      </c>
      <c r="B348" s="56" t="str">
        <f>Table37[[#This Row],[Name]]</f>
        <v>Flow - Balance Piston|HiHi</v>
      </c>
      <c r="C348" s="33" t="e">
        <f>VLOOKUP(Table37[[#This Row],[Name2]],'Base ProcV'!$CG$1:$CQ$12,2,0)</f>
        <v>#N/A</v>
      </c>
      <c r="D348" s="33" t="s">
        <v>1315</v>
      </c>
      <c r="E348" s="33" t="s">
        <v>1313</v>
      </c>
      <c r="F348" s="33"/>
      <c r="G348" s="33"/>
      <c r="H348" s="33" t="s">
        <v>736</v>
      </c>
      <c r="I348" s="33" t="s">
        <v>439</v>
      </c>
      <c r="J348" s="32"/>
      <c r="K348" s="33"/>
      <c r="L348" s="57" t="str">
        <f>IFERROR(TRIM(INDEX(_xlfn.TEXTSPLIT(Table37[[#This Row],[Name]],"|"),1,2)),"")</f>
        <v>HiHi</v>
      </c>
    </row>
    <row r="349" spans="1:12" ht="14.4">
      <c r="A349" s="56" t="s">
        <v>1167</v>
      </c>
      <c r="B349" s="56" t="str">
        <f>Table37[[#This Row],[Name]]</f>
        <v>Flow - Balance Piston|Pre-alarm Hi</v>
      </c>
      <c r="C349" s="33" t="e">
        <f>VLOOKUP(Table37[[#This Row],[Name2]],'Base ProcV'!$CG$1:$CQ$12,2,0)</f>
        <v>#N/A</v>
      </c>
      <c r="D349" s="33" t="s">
        <v>1316</v>
      </c>
      <c r="E349" s="33" t="s">
        <v>1313</v>
      </c>
      <c r="F349" s="33"/>
      <c r="G349" s="33"/>
      <c r="H349" s="33" t="s">
        <v>736</v>
      </c>
      <c r="I349" s="33" t="s">
        <v>439</v>
      </c>
      <c r="J349" s="32"/>
      <c r="K349" s="33"/>
      <c r="L349" s="57" t="str">
        <f>IFERROR(TRIM(INDEX(_xlfn.TEXTSPLIT(Table37[[#This Row],[Name]],"|"),1,2)),"")</f>
        <v>Pre-alarm Hi</v>
      </c>
    </row>
    <row r="350" spans="1:12" ht="14.4">
      <c r="A350" s="56" t="s">
        <v>1167</v>
      </c>
      <c r="B350" s="56" t="str">
        <f>Table37[[#This Row],[Name]]</f>
        <v>Flow - CM Supply</v>
      </c>
      <c r="C350" s="33" t="e">
        <f>VLOOKUP(Table37[[#This Row],[Name2]],'Base ProcV'!$CG$1:$CQ$12,2,0)</f>
        <v>#N/A</v>
      </c>
      <c r="D350" s="33" t="s">
        <v>1317</v>
      </c>
      <c r="E350" s="33" t="s">
        <v>1317</v>
      </c>
      <c r="F350" s="33"/>
      <c r="G350" s="33"/>
      <c r="H350" s="33" t="s">
        <v>1210</v>
      </c>
      <c r="I350" s="33" t="s">
        <v>1210</v>
      </c>
      <c r="J350" s="32"/>
      <c r="K350" s="33"/>
      <c r="L350" s="57" t="str">
        <f>IFERROR(TRIM(INDEX(_xlfn.TEXTSPLIT(Table37[[#This Row],[Name]],"|"),1,2)),"")</f>
        <v/>
      </c>
    </row>
    <row r="351" spans="1:12" ht="14.4">
      <c r="A351" s="56" t="s">
        <v>1167</v>
      </c>
      <c r="B351" s="56" t="str">
        <f>Table37[[#This Row],[Name]]</f>
        <v>Flow - Primary Seal Gas Injection DE</v>
      </c>
      <c r="C351" s="33"/>
      <c r="D351" s="33" t="s">
        <v>581</v>
      </c>
      <c r="E351" s="33" t="s">
        <v>581</v>
      </c>
      <c r="F351" s="33"/>
      <c r="G351" s="33"/>
      <c r="H351" s="33" t="s">
        <v>451</v>
      </c>
      <c r="I351" s="33" t="s">
        <v>451</v>
      </c>
      <c r="J351" s="32"/>
      <c r="K351" s="33"/>
      <c r="L351" s="57" t="str">
        <f>IFERROR(TRIM(INDEX(_xlfn.TEXTSPLIT(Table37[[#This Row],[Name]],"|"),1,2)),"")</f>
        <v/>
      </c>
    </row>
    <row r="352" spans="1:12" ht="14.4">
      <c r="A352" s="56" t="s">
        <v>1167</v>
      </c>
      <c r="B352" s="56" t="str">
        <f>Table37[[#This Row],[Name]]</f>
        <v>Flow - Primary Seal Gas Injection DE|Hi</v>
      </c>
      <c r="C352" s="33" t="e">
        <f>VLOOKUP(Table37[[#This Row],[Name2]],'Base ProcV'!$CG$1:$CQ$12,2,0)</f>
        <v>#N/A</v>
      </c>
      <c r="D352" s="33" t="s">
        <v>1318</v>
      </c>
      <c r="E352" s="33" t="s">
        <v>581</v>
      </c>
      <c r="F352" s="33"/>
      <c r="G352" s="33"/>
      <c r="H352" s="33" t="s">
        <v>736</v>
      </c>
      <c r="I352" s="33" t="s">
        <v>451</v>
      </c>
      <c r="J352" s="32"/>
      <c r="K352" s="33"/>
      <c r="L352" s="57" t="str">
        <f>IFERROR(TRIM(INDEX(_xlfn.TEXTSPLIT(Table37[[#This Row],[Name]],"|"),1,2)),"")</f>
        <v>Hi</v>
      </c>
    </row>
    <row r="353" spans="1:12" ht="14.4">
      <c r="A353" s="56" t="s">
        <v>1167</v>
      </c>
      <c r="B353" s="56" t="str">
        <f>Table37[[#This Row],[Name]]</f>
        <v>Flow - Primary Seal Gas Injection DE|HiHi</v>
      </c>
      <c r="C353" s="33" t="e">
        <f>VLOOKUP(Table37[[#This Row],[Name2]],'Base ProcV'!$CG$1:$CQ$12,2,0)</f>
        <v>#N/A</v>
      </c>
      <c r="D353" s="33" t="s">
        <v>1319</v>
      </c>
      <c r="E353" s="33" t="s">
        <v>581</v>
      </c>
      <c r="F353" s="33"/>
      <c r="G353" s="33"/>
      <c r="H353" s="33" t="s">
        <v>736</v>
      </c>
      <c r="I353" s="33" t="s">
        <v>451</v>
      </c>
      <c r="J353" s="32"/>
      <c r="K353" s="33"/>
      <c r="L353" s="57" t="str">
        <f>IFERROR(TRIM(INDEX(_xlfn.TEXTSPLIT(Table37[[#This Row],[Name]],"|"),1,2)),"")</f>
        <v>HiHi</v>
      </c>
    </row>
    <row r="354" spans="1:12" ht="14.4">
      <c r="A354" s="56" t="s">
        <v>1167</v>
      </c>
      <c r="B354" s="56" t="str">
        <f>Table37[[#This Row],[Name]]</f>
        <v>Flow - Primary Seal Gas Injection DE|Lo</v>
      </c>
      <c r="C354" s="33" t="e">
        <f>VLOOKUP(Table37[[#This Row],[Name2]],'Base ProcV'!$CG$1:$CQ$12,2,0)</f>
        <v>#N/A</v>
      </c>
      <c r="D354" s="33" t="s">
        <v>1320</v>
      </c>
      <c r="E354" s="33" t="s">
        <v>581</v>
      </c>
      <c r="F354" s="33"/>
      <c r="G354" s="33"/>
      <c r="H354" s="33" t="s">
        <v>736</v>
      </c>
      <c r="I354" s="33" t="s">
        <v>451</v>
      </c>
      <c r="J354" s="32"/>
      <c r="K354" s="33"/>
      <c r="L354" s="57" t="str">
        <f>IFERROR(TRIM(INDEX(_xlfn.TEXTSPLIT(Table37[[#This Row],[Name]],"|"),1,2)),"")</f>
        <v>Lo</v>
      </c>
    </row>
    <row r="355" spans="1:12" ht="14.4">
      <c r="A355" s="56" t="s">
        <v>1167</v>
      </c>
      <c r="B355" s="56" t="str">
        <f>Table37[[#This Row],[Name]]</f>
        <v>Flow - Primary Seal Gas Injection DE|LoLo</v>
      </c>
      <c r="C355" s="33" t="e">
        <f>VLOOKUP(Table37[[#This Row],[Name2]],'Base ProcV'!$CG$1:$CQ$12,2,0)</f>
        <v>#N/A</v>
      </c>
      <c r="D355" s="33" t="s">
        <v>1321</v>
      </c>
      <c r="E355" s="33" t="s">
        <v>581</v>
      </c>
      <c r="F355" s="33"/>
      <c r="G355" s="33"/>
      <c r="H355" s="33" t="s">
        <v>736</v>
      </c>
      <c r="I355" s="33" t="s">
        <v>451</v>
      </c>
      <c r="J355" s="32"/>
      <c r="K355" s="33"/>
      <c r="L355" s="57" t="str">
        <f>IFERROR(TRIM(INDEX(_xlfn.TEXTSPLIT(Table37[[#This Row],[Name]],"|"),1,2)),"")</f>
        <v>LoLo</v>
      </c>
    </row>
    <row r="356" spans="1:12" ht="14.4">
      <c r="A356" s="56" t="s">
        <v>1167</v>
      </c>
      <c r="B356" s="56" t="str">
        <f>Table37[[#This Row],[Name]]</f>
        <v>Flow - Primary Seal Gas Injection DE|Pre-alarm Hi</v>
      </c>
      <c r="C356" s="33" t="e">
        <f>VLOOKUP(Table37[[#This Row],[Name2]],'Base ProcV'!$CG$1:$CQ$12,2,0)</f>
        <v>#N/A</v>
      </c>
      <c r="D356" s="33" t="s">
        <v>1322</v>
      </c>
      <c r="E356" s="33" t="s">
        <v>581</v>
      </c>
      <c r="F356" s="33"/>
      <c r="G356" s="33"/>
      <c r="H356" s="33" t="s">
        <v>736</v>
      </c>
      <c r="I356" s="33" t="s">
        <v>451</v>
      </c>
      <c r="J356" s="32"/>
      <c r="K356" s="33"/>
      <c r="L356" s="57" t="str">
        <f>IFERROR(TRIM(INDEX(_xlfn.TEXTSPLIT(Table37[[#This Row],[Name]],"|"),1,2)),"")</f>
        <v>Pre-alarm Hi</v>
      </c>
    </row>
    <row r="357" spans="1:12" ht="14.4">
      <c r="A357" s="56" t="s">
        <v>1167</v>
      </c>
      <c r="B357" s="56" t="str">
        <f>Table37[[#This Row],[Name]]</f>
        <v>Flow - Primary Seal Gas Injection DE|Pre-alarm Lo</v>
      </c>
      <c r="C357" s="33" t="e">
        <f>VLOOKUP(Table37[[#This Row],[Name2]],'Base ProcV'!$CG$1:$CQ$12,2,0)</f>
        <v>#N/A</v>
      </c>
      <c r="D357" s="33" t="s">
        <v>1323</v>
      </c>
      <c r="E357" s="33" t="s">
        <v>581</v>
      </c>
      <c r="F357" s="33"/>
      <c r="G357" s="33"/>
      <c r="H357" s="33" t="s">
        <v>736</v>
      </c>
      <c r="I357" s="33" t="s">
        <v>451</v>
      </c>
      <c r="J357" s="32"/>
      <c r="K357" s="33"/>
      <c r="L357" s="57" t="str">
        <f>IFERROR(TRIM(INDEX(_xlfn.TEXTSPLIT(Table37[[#This Row],[Name]],"|"),1,2)),"")</f>
        <v>Pre-alarm Lo</v>
      </c>
    </row>
    <row r="358" spans="1:12" ht="14.4">
      <c r="A358" s="56" t="s">
        <v>1167</v>
      </c>
      <c r="B358" s="56" t="str">
        <f>Table37[[#This Row],[Name]]</f>
        <v>Flow - Primary Seal Gas Injection NDE</v>
      </c>
      <c r="C358" s="33"/>
      <c r="D358" s="33" t="s">
        <v>584</v>
      </c>
      <c r="E358" s="33" t="s">
        <v>584</v>
      </c>
      <c r="F358" s="33"/>
      <c r="G358" s="33"/>
      <c r="H358" s="33" t="s">
        <v>451</v>
      </c>
      <c r="I358" s="33" t="s">
        <v>451</v>
      </c>
      <c r="J358" s="32"/>
      <c r="K358" s="33"/>
      <c r="L358" s="57" t="str">
        <f>IFERROR(TRIM(INDEX(_xlfn.TEXTSPLIT(Table37[[#This Row],[Name]],"|"),1,2)),"")</f>
        <v/>
      </c>
    </row>
    <row r="359" spans="1:12" ht="14.4">
      <c r="A359" s="56" t="s">
        <v>1167</v>
      </c>
      <c r="B359" s="56" t="str">
        <f>Table37[[#This Row],[Name]]</f>
        <v>Flow - Primary Seal Gas Injection NDE|Hi</v>
      </c>
      <c r="C359" s="33" t="e">
        <f>VLOOKUP(Table37[[#This Row],[Name2]],'Base ProcV'!$CG$1:$CQ$12,2,0)</f>
        <v>#N/A</v>
      </c>
      <c r="D359" s="33" t="s">
        <v>1324</v>
      </c>
      <c r="E359" s="33" t="s">
        <v>584</v>
      </c>
      <c r="F359" s="33"/>
      <c r="G359" s="33"/>
      <c r="H359" s="33" t="s">
        <v>736</v>
      </c>
      <c r="I359" s="33" t="s">
        <v>451</v>
      </c>
      <c r="J359" s="32"/>
      <c r="K359" s="33"/>
      <c r="L359" s="57" t="str">
        <f>IFERROR(TRIM(INDEX(_xlfn.TEXTSPLIT(Table37[[#This Row],[Name]],"|"),1,2)),"")</f>
        <v>Hi</v>
      </c>
    </row>
    <row r="360" spans="1:12" ht="14.4">
      <c r="A360" s="56" t="s">
        <v>1167</v>
      </c>
      <c r="B360" s="56" t="str">
        <f>Table37[[#This Row],[Name]]</f>
        <v>Flow - Primary Seal Gas Injection NDE|HiHi</v>
      </c>
      <c r="C360" s="33" t="e">
        <f>VLOOKUP(Table37[[#This Row],[Name2]],'Base ProcV'!$CG$1:$CQ$12,2,0)</f>
        <v>#N/A</v>
      </c>
      <c r="D360" s="33" t="s">
        <v>1325</v>
      </c>
      <c r="E360" s="33" t="s">
        <v>584</v>
      </c>
      <c r="F360" s="33"/>
      <c r="G360" s="33"/>
      <c r="H360" s="33" t="s">
        <v>736</v>
      </c>
      <c r="I360" s="33" t="s">
        <v>451</v>
      </c>
      <c r="J360" s="32"/>
      <c r="K360" s="33"/>
      <c r="L360" s="57" t="str">
        <f>IFERROR(TRIM(INDEX(_xlfn.TEXTSPLIT(Table37[[#This Row],[Name]],"|"),1,2)),"")</f>
        <v>HiHi</v>
      </c>
    </row>
    <row r="361" spans="1:12" ht="14.4">
      <c r="A361" s="56" t="s">
        <v>1167</v>
      </c>
      <c r="B361" s="56" t="str">
        <f>Table37[[#This Row],[Name]]</f>
        <v>Flow - Primary Seal Gas Injection NDE|Lo</v>
      </c>
      <c r="C361" s="33" t="e">
        <f>VLOOKUP(Table37[[#This Row],[Name2]],'Base ProcV'!$CG$1:$CQ$12,2,0)</f>
        <v>#N/A</v>
      </c>
      <c r="D361" s="33" t="s">
        <v>1326</v>
      </c>
      <c r="E361" s="33" t="s">
        <v>584</v>
      </c>
      <c r="F361" s="33"/>
      <c r="G361" s="33"/>
      <c r="H361" s="33" t="s">
        <v>736</v>
      </c>
      <c r="I361" s="33" t="s">
        <v>451</v>
      </c>
      <c r="J361" s="32"/>
      <c r="K361" s="33"/>
      <c r="L361" s="57" t="str">
        <f>IFERROR(TRIM(INDEX(_xlfn.TEXTSPLIT(Table37[[#This Row],[Name]],"|"),1,2)),"")</f>
        <v>Lo</v>
      </c>
    </row>
    <row r="362" spans="1:12" ht="14.4">
      <c r="A362" s="56" t="s">
        <v>1167</v>
      </c>
      <c r="B362" s="56" t="str">
        <f>Table37[[#This Row],[Name]]</f>
        <v>Flow - Primary Seal Gas Injection NDE|LoLo</v>
      </c>
      <c r="C362" s="33" t="e">
        <f>VLOOKUP(Table37[[#This Row],[Name2]],'Base ProcV'!$CG$1:$CQ$12,2,0)</f>
        <v>#N/A</v>
      </c>
      <c r="D362" s="33" t="s">
        <v>1327</v>
      </c>
      <c r="E362" s="33" t="s">
        <v>584</v>
      </c>
      <c r="F362" s="33"/>
      <c r="G362" s="33"/>
      <c r="H362" s="33" t="s">
        <v>736</v>
      </c>
      <c r="I362" s="33" t="s">
        <v>451</v>
      </c>
      <c r="J362" s="32"/>
      <c r="K362" s="33"/>
      <c r="L362" s="57" t="str">
        <f>IFERROR(TRIM(INDEX(_xlfn.TEXTSPLIT(Table37[[#This Row],[Name]],"|"),1,2)),"")</f>
        <v>LoLo</v>
      </c>
    </row>
    <row r="363" spans="1:12" ht="14.4">
      <c r="A363" s="56" t="s">
        <v>1167</v>
      </c>
      <c r="B363" s="56" t="str">
        <f>Table37[[#This Row],[Name]]</f>
        <v>Flow - Primary Seal Gas Injection NDE|Pre-alarm Hi</v>
      </c>
      <c r="C363" s="33" t="e">
        <f>VLOOKUP(Table37[[#This Row],[Name2]],'Base ProcV'!$CG$1:$CQ$12,2,0)</f>
        <v>#N/A</v>
      </c>
      <c r="D363" s="33" t="s">
        <v>1328</v>
      </c>
      <c r="E363" s="33" t="s">
        <v>584</v>
      </c>
      <c r="F363" s="33"/>
      <c r="G363" s="33"/>
      <c r="H363" s="33" t="s">
        <v>736</v>
      </c>
      <c r="I363" s="33" t="s">
        <v>451</v>
      </c>
      <c r="J363" s="32"/>
      <c r="K363" s="33"/>
      <c r="L363" s="57" t="str">
        <f>IFERROR(TRIM(INDEX(_xlfn.TEXTSPLIT(Table37[[#This Row],[Name]],"|"),1,2)),"")</f>
        <v>Pre-alarm Hi</v>
      </c>
    </row>
    <row r="364" spans="1:12" ht="14.4">
      <c r="A364" s="56" t="s">
        <v>1167</v>
      </c>
      <c r="B364" s="56" t="str">
        <f>Table37[[#This Row],[Name]]</f>
        <v>Flow - Primary Seal Gas Injection NDE|Pre-alarm Lo</v>
      </c>
      <c r="C364" s="33" t="e">
        <f>VLOOKUP(Table37[[#This Row],[Name2]],'Base ProcV'!$CG$1:$CQ$12,2,0)</f>
        <v>#N/A</v>
      </c>
      <c r="D364" s="33" t="s">
        <v>1329</v>
      </c>
      <c r="E364" s="33" t="s">
        <v>584</v>
      </c>
      <c r="F364" s="33"/>
      <c r="G364" s="33"/>
      <c r="H364" s="33" t="s">
        <v>736</v>
      </c>
      <c r="I364" s="33" t="s">
        <v>451</v>
      </c>
      <c r="J364" s="32"/>
      <c r="K364" s="33"/>
      <c r="L364" s="57" t="str">
        <f>IFERROR(TRIM(INDEX(_xlfn.TEXTSPLIT(Table37[[#This Row],[Name]],"|"),1,2)),"")</f>
        <v>Pre-alarm Lo</v>
      </c>
    </row>
    <row r="365" spans="1:12" ht="14.4">
      <c r="A365" s="56" t="s">
        <v>1167</v>
      </c>
      <c r="B365" s="56" t="str">
        <f>Table37[[#This Row],[Name]]</f>
        <v>Flow - Primary Seal Gas to Vent DE (1)</v>
      </c>
      <c r="C365" s="33"/>
      <c r="D365" s="33" t="s">
        <v>1330</v>
      </c>
      <c r="E365" s="33" t="s">
        <v>1330</v>
      </c>
      <c r="F365" s="33"/>
      <c r="G365" s="33"/>
      <c r="H365" s="33" t="s">
        <v>451</v>
      </c>
      <c r="I365" s="33" t="s">
        <v>451</v>
      </c>
      <c r="J365" s="32"/>
      <c r="K365" s="33"/>
      <c r="L365" s="57" t="str">
        <f>IFERROR(TRIM(INDEX(_xlfn.TEXTSPLIT(Table37[[#This Row],[Name]],"|"),1,2)),"")</f>
        <v/>
      </c>
    </row>
    <row r="366" spans="1:12" ht="14.4">
      <c r="A366" s="56" t="s">
        <v>1167</v>
      </c>
      <c r="B366" s="56" t="str">
        <f>Table37[[#This Row],[Name]]</f>
        <v>Flow - Primary Seal Gas to Vent DE (1)|Hi</v>
      </c>
      <c r="C366" s="33" t="e">
        <f>VLOOKUP(Table37[[#This Row],[Name2]],'Base ProcV'!$CG$1:$CQ$12,2,0)</f>
        <v>#N/A</v>
      </c>
      <c r="D366" s="33" t="s">
        <v>1331</v>
      </c>
      <c r="E366" s="33" t="s">
        <v>1330</v>
      </c>
      <c r="F366" s="33"/>
      <c r="G366" s="33"/>
      <c r="H366" s="33" t="s">
        <v>736</v>
      </c>
      <c r="I366" s="33" t="s">
        <v>451</v>
      </c>
      <c r="J366" s="32"/>
      <c r="K366" s="33"/>
      <c r="L366" s="57" t="str">
        <f>IFERROR(TRIM(INDEX(_xlfn.TEXTSPLIT(Table37[[#This Row],[Name]],"|"),1,2)),"")</f>
        <v>Hi</v>
      </c>
    </row>
    <row r="367" spans="1:12" ht="14.4">
      <c r="A367" s="56" t="s">
        <v>1167</v>
      </c>
      <c r="B367" s="56" t="str">
        <f>Table37[[#This Row],[Name]]</f>
        <v>Flow - Primary Seal Gas to Vent DE (1)|HiHi</v>
      </c>
      <c r="C367" s="33" t="e">
        <f>VLOOKUP(Table37[[#This Row],[Name2]],'Base ProcV'!$CG$1:$CQ$12,2,0)</f>
        <v>#N/A</v>
      </c>
      <c r="D367" s="33" t="s">
        <v>1332</v>
      </c>
      <c r="E367" s="33" t="s">
        <v>1330</v>
      </c>
      <c r="F367" s="33"/>
      <c r="G367" s="33"/>
      <c r="H367" s="33" t="s">
        <v>736</v>
      </c>
      <c r="I367" s="33" t="s">
        <v>451</v>
      </c>
      <c r="J367" s="32"/>
      <c r="K367" s="33"/>
      <c r="L367" s="57" t="str">
        <f>IFERROR(TRIM(INDEX(_xlfn.TEXTSPLIT(Table37[[#This Row],[Name]],"|"),1,2)),"")</f>
        <v>HiHi</v>
      </c>
    </row>
    <row r="368" spans="1:12" ht="14.4">
      <c r="A368" s="56" t="s">
        <v>1167</v>
      </c>
      <c r="B368" s="56" t="str">
        <f>Table37[[#This Row],[Name]]</f>
        <v>Flow - Primary Seal Gas to Vent DE (1)|Lo</v>
      </c>
      <c r="C368" s="33" t="e">
        <f>VLOOKUP(Table37[[#This Row],[Name2]],'Base ProcV'!$CG$1:$CQ$12,2,0)</f>
        <v>#N/A</v>
      </c>
      <c r="D368" s="33" t="s">
        <v>1333</v>
      </c>
      <c r="E368" s="33" t="s">
        <v>1330</v>
      </c>
      <c r="F368" s="33"/>
      <c r="G368" s="33"/>
      <c r="H368" s="33" t="s">
        <v>736</v>
      </c>
      <c r="I368" s="33" t="s">
        <v>451</v>
      </c>
      <c r="J368" s="32"/>
      <c r="K368" s="33"/>
      <c r="L368" s="57" t="str">
        <f>IFERROR(TRIM(INDEX(_xlfn.TEXTSPLIT(Table37[[#This Row],[Name]],"|"),1,2)),"")</f>
        <v>Lo</v>
      </c>
    </row>
    <row r="369" spans="1:12" ht="14.4">
      <c r="A369" s="56" t="s">
        <v>1167</v>
      </c>
      <c r="B369" s="56" t="str">
        <f>Table37[[#This Row],[Name]]</f>
        <v>Flow - Primary Seal Gas to Vent DE (1)|LoLo</v>
      </c>
      <c r="C369" s="33" t="e">
        <f>VLOOKUP(Table37[[#This Row],[Name2]],'Base ProcV'!$CG$1:$CQ$12,2,0)</f>
        <v>#N/A</v>
      </c>
      <c r="D369" s="33" t="s">
        <v>1334</v>
      </c>
      <c r="E369" s="33" t="s">
        <v>1330</v>
      </c>
      <c r="F369" s="33"/>
      <c r="G369" s="33"/>
      <c r="H369" s="33" t="s">
        <v>736</v>
      </c>
      <c r="I369" s="33" t="s">
        <v>451</v>
      </c>
      <c r="J369" s="32"/>
      <c r="K369" s="33"/>
      <c r="L369" s="57" t="str">
        <f>IFERROR(TRIM(INDEX(_xlfn.TEXTSPLIT(Table37[[#This Row],[Name]],"|"),1,2)),"")</f>
        <v>LoLo</v>
      </c>
    </row>
    <row r="370" spans="1:12" ht="14.4">
      <c r="A370" s="56" t="s">
        <v>1167</v>
      </c>
      <c r="B370" s="56" t="str">
        <f>Table37[[#This Row],[Name]]</f>
        <v>Flow - Primary Seal Gas to Vent DE (2)</v>
      </c>
      <c r="C370" s="33"/>
      <c r="D370" s="33" t="s">
        <v>1335</v>
      </c>
      <c r="E370" s="33" t="s">
        <v>1335</v>
      </c>
      <c r="F370" s="33"/>
      <c r="G370" s="33"/>
      <c r="H370" s="33" t="s">
        <v>451</v>
      </c>
      <c r="I370" s="33" t="s">
        <v>451</v>
      </c>
      <c r="J370" s="32"/>
      <c r="K370" s="33"/>
      <c r="L370" s="57" t="str">
        <f>IFERROR(TRIM(INDEX(_xlfn.TEXTSPLIT(Table37[[#This Row],[Name]],"|"),1,2)),"")</f>
        <v/>
      </c>
    </row>
    <row r="371" spans="1:12" ht="14.4">
      <c r="A371" s="56" t="s">
        <v>1167</v>
      </c>
      <c r="B371" s="56" t="str">
        <f>Table37[[#This Row],[Name]]</f>
        <v>Flow - Primary Seal Gas to Vent DE (2)|1h AVG</v>
      </c>
      <c r="C371" s="33" t="e">
        <f>VLOOKUP(Table37[[#This Row],[Name2]],'Base ProcV'!$CG$1:$CQ$12,2,0)</f>
        <v>#N/A</v>
      </c>
      <c r="D371" s="33" t="s">
        <v>1336</v>
      </c>
      <c r="E371" s="33" t="s">
        <v>1335</v>
      </c>
      <c r="F371" s="33"/>
      <c r="G371" s="33"/>
      <c r="H371" s="33" t="s">
        <v>736</v>
      </c>
      <c r="I371" s="33" t="s">
        <v>451</v>
      </c>
      <c r="J371" s="32"/>
      <c r="K371" s="33"/>
      <c r="L371" s="57" t="str">
        <f>IFERROR(TRIM(INDEX(_xlfn.TEXTSPLIT(Table37[[#This Row],[Name]],"|"),1,2)),"")</f>
        <v>1h AVG</v>
      </c>
    </row>
    <row r="372" spans="1:12" ht="14.4">
      <c r="A372" s="56" t="s">
        <v>1167</v>
      </c>
      <c r="B372" s="56" t="str">
        <f>Table37[[#This Row],[Name]]</f>
        <v>Flow - Primary Seal Gas to Vent DE (2)|Hi</v>
      </c>
      <c r="C372" s="33" t="e">
        <f>VLOOKUP(Table37[[#This Row],[Name2]],'Base ProcV'!$CG$1:$CQ$12,2,0)</f>
        <v>#N/A</v>
      </c>
      <c r="D372" s="33" t="s">
        <v>1337</v>
      </c>
      <c r="E372" s="33" t="s">
        <v>1335</v>
      </c>
      <c r="F372" s="33"/>
      <c r="G372" s="33"/>
      <c r="H372" s="33" t="s">
        <v>736</v>
      </c>
      <c r="I372" s="33" t="s">
        <v>451</v>
      </c>
      <c r="J372" s="32"/>
      <c r="K372" s="33"/>
      <c r="L372" s="57" t="str">
        <f>IFERROR(TRIM(INDEX(_xlfn.TEXTSPLIT(Table37[[#This Row],[Name]],"|"),1,2)),"")</f>
        <v>Hi</v>
      </c>
    </row>
    <row r="373" spans="1:12" ht="14.4">
      <c r="A373" s="56" t="s">
        <v>1167</v>
      </c>
      <c r="B373" s="56" t="str">
        <f>Table37[[#This Row],[Name]]</f>
        <v>Flow - Primary Seal Gas to Vent DE (2)|HiHi</v>
      </c>
      <c r="C373" s="33" t="e">
        <f>VLOOKUP(Table37[[#This Row],[Name2]],'Base ProcV'!$CG$1:$CQ$12,2,0)</f>
        <v>#N/A</v>
      </c>
      <c r="D373" s="33" t="s">
        <v>1338</v>
      </c>
      <c r="E373" s="33" t="s">
        <v>1335</v>
      </c>
      <c r="F373" s="33"/>
      <c r="G373" s="33"/>
      <c r="H373" s="33" t="s">
        <v>736</v>
      </c>
      <c r="I373" s="33" t="s">
        <v>451</v>
      </c>
      <c r="J373" s="32"/>
      <c r="K373" s="33"/>
      <c r="L373" s="57" t="str">
        <f>IFERROR(TRIM(INDEX(_xlfn.TEXTSPLIT(Table37[[#This Row],[Name]],"|"),1,2)),"")</f>
        <v>HiHi</v>
      </c>
    </row>
    <row r="374" spans="1:12" ht="14.4">
      <c r="A374" s="56" t="s">
        <v>1167</v>
      </c>
      <c r="B374" s="56" t="str">
        <f>Table37[[#This Row],[Name]]</f>
        <v>Flow - Primary Seal Gas to Vent DE (2)|Lo</v>
      </c>
      <c r="C374" s="33" t="e">
        <f>VLOOKUP(Table37[[#This Row],[Name2]],'Base ProcV'!$CG$1:$CQ$12,2,0)</f>
        <v>#N/A</v>
      </c>
      <c r="D374" s="33" t="s">
        <v>1339</v>
      </c>
      <c r="E374" s="33" t="s">
        <v>1335</v>
      </c>
      <c r="F374" s="33"/>
      <c r="G374" s="33"/>
      <c r="H374" s="33" t="s">
        <v>736</v>
      </c>
      <c r="I374" s="33" t="s">
        <v>451</v>
      </c>
      <c r="J374" s="32"/>
      <c r="K374" s="33"/>
      <c r="L374" s="57" t="str">
        <f>IFERROR(TRIM(INDEX(_xlfn.TEXTSPLIT(Table37[[#This Row],[Name]],"|"),1,2)),"")</f>
        <v>Lo</v>
      </c>
    </row>
    <row r="375" spans="1:12" ht="14.4">
      <c r="A375" s="56" t="s">
        <v>1167</v>
      </c>
      <c r="B375" s="56" t="str">
        <f>Table37[[#This Row],[Name]]</f>
        <v>Flow - Primary Seal Gas to Vent DE (2)|LoLo</v>
      </c>
      <c r="C375" s="33" t="e">
        <f>VLOOKUP(Table37[[#This Row],[Name2]],'Base ProcV'!$CG$1:$CQ$12,2,0)</f>
        <v>#N/A</v>
      </c>
      <c r="D375" s="33" t="s">
        <v>1340</v>
      </c>
      <c r="E375" s="33" t="s">
        <v>1335</v>
      </c>
      <c r="F375" s="33"/>
      <c r="G375" s="33"/>
      <c r="H375" s="33" t="s">
        <v>736</v>
      </c>
      <c r="I375" s="33" t="s">
        <v>451</v>
      </c>
      <c r="J375" s="32"/>
      <c r="K375" s="33"/>
      <c r="L375" s="57" t="str">
        <f>IFERROR(TRIM(INDEX(_xlfn.TEXTSPLIT(Table37[[#This Row],[Name]],"|"),1,2)),"")</f>
        <v>LoLo</v>
      </c>
    </row>
    <row r="376" spans="1:12" ht="14.4">
      <c r="A376" s="56" t="s">
        <v>1167</v>
      </c>
      <c r="B376" s="56" t="str">
        <f>Table37[[#This Row],[Name]]</f>
        <v>Flow - Primary Seal Gas to Vent NDE (1)</v>
      </c>
      <c r="C376" s="33"/>
      <c r="D376" s="33" t="s">
        <v>1341</v>
      </c>
      <c r="E376" s="33" t="s">
        <v>1341</v>
      </c>
      <c r="F376" s="33"/>
      <c r="G376" s="33"/>
      <c r="H376" s="33" t="s">
        <v>451</v>
      </c>
      <c r="I376" s="33" t="s">
        <v>451</v>
      </c>
      <c r="J376" s="32"/>
      <c r="K376" s="33"/>
      <c r="L376" s="57" t="str">
        <f>IFERROR(TRIM(INDEX(_xlfn.TEXTSPLIT(Table37[[#This Row],[Name]],"|"),1,2)),"")</f>
        <v/>
      </c>
    </row>
    <row r="377" spans="1:12" ht="14.4">
      <c r="A377" s="56" t="s">
        <v>1167</v>
      </c>
      <c r="B377" s="56" t="str">
        <f>Table37[[#This Row],[Name]]</f>
        <v>Flow - Primary Seal Gas to Vent NDE (1)|1h AVG</v>
      </c>
      <c r="C377" s="33" t="e">
        <f>VLOOKUP(Table37[[#This Row],[Name2]],'Base ProcV'!$CG$1:$CQ$12,2,0)</f>
        <v>#N/A</v>
      </c>
      <c r="D377" s="33" t="s">
        <v>1342</v>
      </c>
      <c r="E377" s="33" t="s">
        <v>1341</v>
      </c>
      <c r="F377" s="33"/>
      <c r="G377" s="33"/>
      <c r="H377" s="33" t="s">
        <v>736</v>
      </c>
      <c r="I377" s="33" t="s">
        <v>451</v>
      </c>
      <c r="J377" s="32"/>
      <c r="K377" s="33"/>
      <c r="L377" s="57" t="str">
        <f>IFERROR(TRIM(INDEX(_xlfn.TEXTSPLIT(Table37[[#This Row],[Name]],"|"),1,2)),"")</f>
        <v>1h AVG</v>
      </c>
    </row>
    <row r="378" spans="1:12" ht="14.4">
      <c r="A378" s="56" t="s">
        <v>1167</v>
      </c>
      <c r="B378" s="56" t="str">
        <f>Table37[[#This Row],[Name]]</f>
        <v>Flow - Primary Seal Gas to Vent NDE (1)|Hi</v>
      </c>
      <c r="C378" s="33" t="e">
        <f>VLOOKUP(Table37[[#This Row],[Name2]],'Base ProcV'!$CG$1:$CQ$12,2,0)</f>
        <v>#N/A</v>
      </c>
      <c r="D378" s="33" t="s">
        <v>1343</v>
      </c>
      <c r="E378" s="33" t="s">
        <v>1341</v>
      </c>
      <c r="F378" s="33"/>
      <c r="G378" s="33"/>
      <c r="H378" s="33" t="s">
        <v>736</v>
      </c>
      <c r="I378" s="33" t="s">
        <v>451</v>
      </c>
      <c r="J378" s="32"/>
      <c r="K378" s="33"/>
      <c r="L378" s="57" t="str">
        <f>IFERROR(TRIM(INDEX(_xlfn.TEXTSPLIT(Table37[[#This Row],[Name]],"|"),1,2)),"")</f>
        <v>Hi</v>
      </c>
    </row>
    <row r="379" spans="1:12" ht="14.4">
      <c r="A379" s="56" t="s">
        <v>1167</v>
      </c>
      <c r="B379" s="56" t="str">
        <f>Table37[[#This Row],[Name]]</f>
        <v>Flow - Primary Seal Gas to Vent NDE (1)|HiHi</v>
      </c>
      <c r="C379" s="33" t="e">
        <f>VLOOKUP(Table37[[#This Row],[Name2]],'Base ProcV'!$CG$1:$CQ$12,2,0)</f>
        <v>#N/A</v>
      </c>
      <c r="D379" s="33" t="s">
        <v>1344</v>
      </c>
      <c r="E379" s="33" t="s">
        <v>1341</v>
      </c>
      <c r="F379" s="33"/>
      <c r="G379" s="33"/>
      <c r="H379" s="33" t="s">
        <v>736</v>
      </c>
      <c r="I379" s="33" t="s">
        <v>451</v>
      </c>
      <c r="J379" s="32"/>
      <c r="K379" s="33"/>
      <c r="L379" s="57" t="str">
        <f>IFERROR(TRIM(INDEX(_xlfn.TEXTSPLIT(Table37[[#This Row],[Name]],"|"),1,2)),"")</f>
        <v>HiHi</v>
      </c>
    </row>
    <row r="380" spans="1:12" ht="14.4">
      <c r="A380" s="56" t="s">
        <v>1167</v>
      </c>
      <c r="B380" s="56" t="str">
        <f>Table37[[#This Row],[Name]]</f>
        <v>Flow - Primary Seal Gas to Vent NDE (1)|Lo</v>
      </c>
      <c r="C380" s="33" t="e">
        <f>VLOOKUP(Table37[[#This Row],[Name2]],'Base ProcV'!$CG$1:$CQ$12,2,0)</f>
        <v>#N/A</v>
      </c>
      <c r="D380" s="33" t="s">
        <v>1345</v>
      </c>
      <c r="E380" s="33" t="s">
        <v>1341</v>
      </c>
      <c r="F380" s="33"/>
      <c r="G380" s="33"/>
      <c r="H380" s="33" t="s">
        <v>736</v>
      </c>
      <c r="I380" s="33" t="s">
        <v>451</v>
      </c>
      <c r="J380" s="32"/>
      <c r="K380" s="33"/>
      <c r="L380" s="57" t="str">
        <f>IFERROR(TRIM(INDEX(_xlfn.TEXTSPLIT(Table37[[#This Row],[Name]],"|"),1,2)),"")</f>
        <v>Lo</v>
      </c>
    </row>
    <row r="381" spans="1:12" ht="14.4">
      <c r="A381" s="56" t="s">
        <v>1167</v>
      </c>
      <c r="B381" s="56" t="str">
        <f>Table37[[#This Row],[Name]]</f>
        <v>Flow - Primary Seal Gas to Vent NDE (1)|LoLo</v>
      </c>
      <c r="C381" s="33" t="e">
        <f>VLOOKUP(Table37[[#This Row],[Name2]],'Base ProcV'!$CG$1:$CQ$12,2,0)</f>
        <v>#N/A</v>
      </c>
      <c r="D381" s="33" t="s">
        <v>1346</v>
      </c>
      <c r="E381" s="33" t="s">
        <v>1341</v>
      </c>
      <c r="F381" s="33"/>
      <c r="G381" s="33"/>
      <c r="H381" s="33" t="s">
        <v>736</v>
      </c>
      <c r="I381" s="33" t="s">
        <v>451</v>
      </c>
      <c r="J381" s="32"/>
      <c r="K381" s="33"/>
      <c r="L381" s="57" t="str">
        <f>IFERROR(TRIM(INDEX(_xlfn.TEXTSPLIT(Table37[[#This Row],[Name]],"|"),1,2)),"")</f>
        <v>LoLo</v>
      </c>
    </row>
    <row r="382" spans="1:12" ht="14.4">
      <c r="A382" s="56" t="s">
        <v>1167</v>
      </c>
      <c r="B382" s="56" t="str">
        <f>Table37[[#This Row],[Name]]</f>
        <v>Flow - Primary Seal Gas to Vent NDE (2)</v>
      </c>
      <c r="C382" s="33"/>
      <c r="D382" s="33" t="s">
        <v>1347</v>
      </c>
      <c r="E382" s="33" t="s">
        <v>1347</v>
      </c>
      <c r="F382" s="33"/>
      <c r="G382" s="33"/>
      <c r="H382" s="33" t="s">
        <v>451</v>
      </c>
      <c r="I382" s="33" t="s">
        <v>451</v>
      </c>
      <c r="J382" s="32"/>
      <c r="K382" s="33"/>
      <c r="L382" s="57" t="str">
        <f>IFERROR(TRIM(INDEX(_xlfn.TEXTSPLIT(Table37[[#This Row],[Name]],"|"),1,2)),"")</f>
        <v/>
      </c>
    </row>
    <row r="383" spans="1:12" ht="14.4">
      <c r="A383" s="56" t="s">
        <v>1167</v>
      </c>
      <c r="B383" s="56" t="str">
        <f>Table37[[#This Row],[Name]]</f>
        <v>Flow - Primary Seal Gas to Vent NDE (2)|1h AVG</v>
      </c>
      <c r="C383" s="33" t="e">
        <f>VLOOKUP(Table37[[#This Row],[Name2]],'Base ProcV'!$CG$1:$CQ$12,2,0)</f>
        <v>#N/A</v>
      </c>
      <c r="D383" s="33" t="s">
        <v>1348</v>
      </c>
      <c r="E383" s="33" t="s">
        <v>1347</v>
      </c>
      <c r="F383" s="33"/>
      <c r="G383" s="33"/>
      <c r="H383" s="33" t="s">
        <v>736</v>
      </c>
      <c r="I383" s="33" t="s">
        <v>451</v>
      </c>
      <c r="J383" s="32"/>
      <c r="K383" s="33"/>
      <c r="L383" s="57" t="str">
        <f>IFERROR(TRIM(INDEX(_xlfn.TEXTSPLIT(Table37[[#This Row],[Name]],"|"),1,2)),"")</f>
        <v>1h AVG</v>
      </c>
    </row>
    <row r="384" spans="1:12" ht="14.4">
      <c r="A384" s="56" t="s">
        <v>1167</v>
      </c>
      <c r="B384" s="56" t="str">
        <f>Table37[[#This Row],[Name]]</f>
        <v>Flow - Primary Seal Gas to Vent NDE (2)|Hi</v>
      </c>
      <c r="C384" s="33" t="e">
        <f>VLOOKUP(Table37[[#This Row],[Name2]],'Base ProcV'!$CG$1:$CQ$12,2,0)</f>
        <v>#N/A</v>
      </c>
      <c r="D384" s="33" t="s">
        <v>1349</v>
      </c>
      <c r="E384" s="33" t="s">
        <v>1347</v>
      </c>
      <c r="F384" s="33"/>
      <c r="G384" s="33"/>
      <c r="H384" s="33" t="s">
        <v>736</v>
      </c>
      <c r="I384" s="33" t="s">
        <v>451</v>
      </c>
      <c r="J384" s="32"/>
      <c r="K384" s="33"/>
      <c r="L384" s="57" t="str">
        <f>IFERROR(TRIM(INDEX(_xlfn.TEXTSPLIT(Table37[[#This Row],[Name]],"|"),1,2)),"")</f>
        <v>Hi</v>
      </c>
    </row>
    <row r="385" spans="1:12" ht="14.4">
      <c r="A385" s="56" t="s">
        <v>1167</v>
      </c>
      <c r="B385" s="56" t="str">
        <f>Table37[[#This Row],[Name]]</f>
        <v>Flow - Primary Seal Gas to Vent NDE (2)|HiHi</v>
      </c>
      <c r="C385" s="33" t="e">
        <f>VLOOKUP(Table37[[#This Row],[Name2]],'Base ProcV'!$CG$1:$CQ$12,2,0)</f>
        <v>#N/A</v>
      </c>
      <c r="D385" s="33" t="s">
        <v>1350</v>
      </c>
      <c r="E385" s="33" t="s">
        <v>1347</v>
      </c>
      <c r="F385" s="33"/>
      <c r="G385" s="33"/>
      <c r="H385" s="33" t="s">
        <v>736</v>
      </c>
      <c r="I385" s="33" t="s">
        <v>451</v>
      </c>
      <c r="J385" s="32"/>
      <c r="K385" s="33"/>
      <c r="L385" s="57" t="str">
        <f>IFERROR(TRIM(INDEX(_xlfn.TEXTSPLIT(Table37[[#This Row],[Name]],"|"),1,2)),"")</f>
        <v>HiHi</v>
      </c>
    </row>
    <row r="386" spans="1:12" ht="14.4">
      <c r="A386" s="56" t="s">
        <v>1167</v>
      </c>
      <c r="B386" s="56" t="str">
        <f>Table37[[#This Row],[Name]]</f>
        <v>Flow - Primary Seal Gas to Vent NDE (2)|Lo</v>
      </c>
      <c r="C386" s="33" t="e">
        <f>VLOOKUP(Table37[[#This Row],[Name2]],'Base ProcV'!$CG$1:$CQ$12,2,0)</f>
        <v>#N/A</v>
      </c>
      <c r="D386" s="33" t="s">
        <v>1351</v>
      </c>
      <c r="E386" s="33" t="s">
        <v>1347</v>
      </c>
      <c r="F386" s="33"/>
      <c r="G386" s="33"/>
      <c r="H386" s="33" t="s">
        <v>736</v>
      </c>
      <c r="I386" s="33" t="s">
        <v>451</v>
      </c>
      <c r="J386" s="32"/>
      <c r="K386" s="33"/>
      <c r="L386" s="57" t="str">
        <f>IFERROR(TRIM(INDEX(_xlfn.TEXTSPLIT(Table37[[#This Row],[Name]],"|"),1,2)),"")</f>
        <v>Lo</v>
      </c>
    </row>
    <row r="387" spans="1:12" ht="14.4">
      <c r="A387" s="56" t="s">
        <v>1167</v>
      </c>
      <c r="B387" s="56" t="str">
        <f>Table37[[#This Row],[Name]]</f>
        <v>Flow - Primary Seal Gas to Vent NDE (2)|LoLo</v>
      </c>
      <c r="C387" s="33" t="e">
        <f>VLOOKUP(Table37[[#This Row],[Name2]],'Base ProcV'!$CG$1:$CQ$12,2,0)</f>
        <v>#N/A</v>
      </c>
      <c r="D387" s="33" t="s">
        <v>1352</v>
      </c>
      <c r="E387" s="33" t="s">
        <v>1347</v>
      </c>
      <c r="F387" s="33"/>
      <c r="G387" s="33"/>
      <c r="H387" s="33" t="s">
        <v>736</v>
      </c>
      <c r="I387" s="33" t="s">
        <v>451</v>
      </c>
      <c r="J387" s="32"/>
      <c r="K387" s="33"/>
      <c r="L387" s="57" t="str">
        <f>IFERROR(TRIM(INDEX(_xlfn.TEXTSPLIT(Table37[[#This Row],[Name]],"|"),1,2)),"")</f>
        <v>LoLo</v>
      </c>
    </row>
    <row r="388" spans="1:12" ht="14.4">
      <c r="A388" s="56" t="s">
        <v>1167</v>
      </c>
      <c r="B388" s="56" t="str">
        <f>Table37[[#This Row],[Name]]</f>
        <v>Flow - Secondary Seal Gas Injection DE</v>
      </c>
      <c r="C388" s="33"/>
      <c r="D388" s="33" t="s">
        <v>587</v>
      </c>
      <c r="E388" s="33" t="s">
        <v>587</v>
      </c>
      <c r="F388" s="33"/>
      <c r="G388" s="33"/>
      <c r="H388" s="33" t="s">
        <v>451</v>
      </c>
      <c r="I388" s="33" t="s">
        <v>451</v>
      </c>
      <c r="J388" s="32"/>
      <c r="K388" s="33"/>
      <c r="L388" s="57" t="str">
        <f>IFERROR(TRIM(INDEX(_xlfn.TEXTSPLIT(Table37[[#This Row],[Name]],"|"),1,2)),"")</f>
        <v/>
      </c>
    </row>
    <row r="389" spans="1:12" ht="14.4">
      <c r="A389" s="56" t="s">
        <v>1167</v>
      </c>
      <c r="B389" s="56" t="str">
        <f>Table37[[#This Row],[Name]]</f>
        <v>Flow - Secondary Seal Gas Injection DE|Hi</v>
      </c>
      <c r="C389" s="33" t="e">
        <f>VLOOKUP(Table37[[#This Row],[Name2]],'Base ProcV'!$CG$1:$CQ$12,2,0)</f>
        <v>#N/A</v>
      </c>
      <c r="D389" s="33" t="s">
        <v>1353</v>
      </c>
      <c r="E389" s="33" t="s">
        <v>587</v>
      </c>
      <c r="F389" s="33"/>
      <c r="G389" s="33"/>
      <c r="H389" s="33" t="s">
        <v>736</v>
      </c>
      <c r="I389" s="33" t="s">
        <v>451</v>
      </c>
      <c r="J389" s="32"/>
      <c r="K389" s="33"/>
      <c r="L389" s="57" t="str">
        <f>IFERROR(TRIM(INDEX(_xlfn.TEXTSPLIT(Table37[[#This Row],[Name]],"|"),1,2)),"")</f>
        <v>Hi</v>
      </c>
    </row>
    <row r="390" spans="1:12" ht="14.4">
      <c r="A390" s="56" t="s">
        <v>1167</v>
      </c>
      <c r="B390" s="56" t="str">
        <f>Table37[[#This Row],[Name]]</f>
        <v>Flow - Secondary Seal Gas Injection DE|Lo</v>
      </c>
      <c r="C390" s="33" t="e">
        <f>VLOOKUP(Table37[[#This Row],[Name2]],'Base ProcV'!$CG$1:$CQ$12,2,0)</f>
        <v>#N/A</v>
      </c>
      <c r="D390" s="33" t="s">
        <v>1354</v>
      </c>
      <c r="E390" s="33" t="s">
        <v>587</v>
      </c>
      <c r="F390" s="33"/>
      <c r="G390" s="33"/>
      <c r="H390" s="33" t="s">
        <v>736</v>
      </c>
      <c r="I390" s="33" t="s">
        <v>451</v>
      </c>
      <c r="J390" s="32"/>
      <c r="K390" s="33"/>
      <c r="L390" s="57" t="str">
        <f>IFERROR(TRIM(INDEX(_xlfn.TEXTSPLIT(Table37[[#This Row],[Name]],"|"),1,2)),"")</f>
        <v>Lo</v>
      </c>
    </row>
    <row r="391" spans="1:12" ht="14.4">
      <c r="A391" s="56" t="s">
        <v>1167</v>
      </c>
      <c r="B391" s="56" t="str">
        <f>Table37[[#This Row],[Name]]</f>
        <v>Flow - Secondary Seal Gas Injection DE|Pre-alarm Hi</v>
      </c>
      <c r="C391" s="33" t="e">
        <f>VLOOKUP(Table37[[#This Row],[Name2]],'Base ProcV'!$CG$1:$CQ$12,2,0)</f>
        <v>#N/A</v>
      </c>
      <c r="D391" s="33" t="s">
        <v>1355</v>
      </c>
      <c r="E391" s="33" t="s">
        <v>587</v>
      </c>
      <c r="F391" s="33"/>
      <c r="G391" s="33"/>
      <c r="H391" s="33" t="s">
        <v>736</v>
      </c>
      <c r="I391" s="33" t="s">
        <v>451</v>
      </c>
      <c r="J391" s="32"/>
      <c r="K391" s="33"/>
      <c r="L391" s="57" t="str">
        <f>IFERROR(TRIM(INDEX(_xlfn.TEXTSPLIT(Table37[[#This Row],[Name]],"|"),1,2)),"")</f>
        <v>Pre-alarm Hi</v>
      </c>
    </row>
    <row r="392" spans="1:12" ht="14.4">
      <c r="A392" s="56" t="s">
        <v>1167</v>
      </c>
      <c r="B392" s="56" t="str">
        <f>Table37[[#This Row],[Name]]</f>
        <v>Flow - Secondary Seal Gas Injection DE|Pre-alarm Lo</v>
      </c>
      <c r="C392" s="33" t="e">
        <f>VLOOKUP(Table37[[#This Row],[Name2]],'Base ProcV'!$CG$1:$CQ$12,2,0)</f>
        <v>#N/A</v>
      </c>
      <c r="D392" s="33" t="s">
        <v>1356</v>
      </c>
      <c r="E392" s="33" t="s">
        <v>587</v>
      </c>
      <c r="F392" s="33"/>
      <c r="G392" s="33"/>
      <c r="H392" s="33" t="s">
        <v>736</v>
      </c>
      <c r="I392" s="33" t="s">
        <v>451</v>
      </c>
      <c r="J392" s="32"/>
      <c r="K392" s="33"/>
      <c r="L392" s="57" t="str">
        <f>IFERROR(TRIM(INDEX(_xlfn.TEXTSPLIT(Table37[[#This Row],[Name]],"|"),1,2)),"")</f>
        <v>Pre-alarm Lo</v>
      </c>
    </row>
    <row r="393" spans="1:12" ht="14.4">
      <c r="A393" s="56" t="s">
        <v>1167</v>
      </c>
      <c r="B393" s="56" t="str">
        <f>Table37[[#This Row],[Name]]</f>
        <v>Flow - Secondary Seal Gas Injection NDE</v>
      </c>
      <c r="C393" s="33"/>
      <c r="D393" s="33" t="s">
        <v>590</v>
      </c>
      <c r="E393" s="33" t="s">
        <v>590</v>
      </c>
      <c r="F393" s="33"/>
      <c r="G393" s="33"/>
      <c r="H393" s="33" t="s">
        <v>451</v>
      </c>
      <c r="I393" s="33" t="s">
        <v>451</v>
      </c>
      <c r="J393" s="32"/>
      <c r="K393" s="33"/>
      <c r="L393" s="57" t="str">
        <f>IFERROR(TRIM(INDEX(_xlfn.TEXTSPLIT(Table37[[#This Row],[Name]],"|"),1,2)),"")</f>
        <v/>
      </c>
    </row>
    <row r="394" spans="1:12" ht="14.4">
      <c r="A394" s="56" t="s">
        <v>1167</v>
      </c>
      <c r="B394" s="56" t="str">
        <f>Table37[[#This Row],[Name]]</f>
        <v>Flow - Secondary Seal Gas Injection NDE|Hi</v>
      </c>
      <c r="C394" s="33" t="e">
        <f>VLOOKUP(Table37[[#This Row],[Name2]],'Base ProcV'!$CG$1:$CQ$12,2,0)</f>
        <v>#N/A</v>
      </c>
      <c r="D394" s="33" t="s">
        <v>1357</v>
      </c>
      <c r="E394" s="33" t="s">
        <v>590</v>
      </c>
      <c r="F394" s="33"/>
      <c r="G394" s="33"/>
      <c r="H394" s="33" t="s">
        <v>736</v>
      </c>
      <c r="I394" s="33" t="s">
        <v>451</v>
      </c>
      <c r="J394" s="32"/>
      <c r="K394" s="33"/>
      <c r="L394" s="57" t="str">
        <f>IFERROR(TRIM(INDEX(_xlfn.TEXTSPLIT(Table37[[#This Row],[Name]],"|"),1,2)),"")</f>
        <v>Hi</v>
      </c>
    </row>
    <row r="395" spans="1:12" ht="14.4">
      <c r="A395" s="56" t="s">
        <v>1167</v>
      </c>
      <c r="B395" s="56" t="str">
        <f>Table37[[#This Row],[Name]]</f>
        <v>Flow - Secondary Seal Gas Injection NDE|Lo</v>
      </c>
      <c r="C395" s="33" t="e">
        <f>VLOOKUP(Table37[[#This Row],[Name2]],'Base ProcV'!$CG$1:$CQ$12,2,0)</f>
        <v>#N/A</v>
      </c>
      <c r="D395" s="33" t="s">
        <v>1358</v>
      </c>
      <c r="E395" s="33" t="s">
        <v>590</v>
      </c>
      <c r="F395" s="33"/>
      <c r="G395" s="33"/>
      <c r="H395" s="33" t="s">
        <v>736</v>
      </c>
      <c r="I395" s="33" t="s">
        <v>451</v>
      </c>
      <c r="J395" s="32"/>
      <c r="K395" s="33"/>
      <c r="L395" s="57" t="str">
        <f>IFERROR(TRIM(INDEX(_xlfn.TEXTSPLIT(Table37[[#This Row],[Name]],"|"),1,2)),"")</f>
        <v>Lo</v>
      </c>
    </row>
    <row r="396" spans="1:12" ht="14.4">
      <c r="A396" s="56" t="s">
        <v>1167</v>
      </c>
      <c r="B396" s="56" t="str">
        <f>Table37[[#This Row],[Name]]</f>
        <v>Flow - Secondary Seal Gas Injection NDE|Pre-alarm Hi</v>
      </c>
      <c r="C396" s="33" t="e">
        <f>VLOOKUP(Table37[[#This Row],[Name2]],'Base ProcV'!$CG$1:$CQ$12,2,0)</f>
        <v>#N/A</v>
      </c>
      <c r="D396" s="33" t="s">
        <v>1359</v>
      </c>
      <c r="E396" s="33" t="s">
        <v>590</v>
      </c>
      <c r="F396" s="33"/>
      <c r="G396" s="33"/>
      <c r="H396" s="33" t="s">
        <v>736</v>
      </c>
      <c r="I396" s="33" t="s">
        <v>451</v>
      </c>
      <c r="J396" s="32"/>
      <c r="K396" s="33"/>
      <c r="L396" s="57" t="str">
        <f>IFERROR(TRIM(INDEX(_xlfn.TEXTSPLIT(Table37[[#This Row],[Name]],"|"),1,2)),"")</f>
        <v>Pre-alarm Hi</v>
      </c>
    </row>
    <row r="397" spans="1:12" ht="14.4">
      <c r="A397" s="56" t="s">
        <v>1167</v>
      </c>
      <c r="B397" s="56" t="str">
        <f>Table37[[#This Row],[Name]]</f>
        <v>Flow - Secondary Seal Gas Injection NDE|Pre-alarm Lo</v>
      </c>
      <c r="C397" s="33" t="e">
        <f>VLOOKUP(Table37[[#This Row],[Name2]],'Base ProcV'!$CG$1:$CQ$12,2,0)</f>
        <v>#N/A</v>
      </c>
      <c r="D397" s="33" t="s">
        <v>1360</v>
      </c>
      <c r="E397" s="33" t="s">
        <v>590</v>
      </c>
      <c r="F397" s="33"/>
      <c r="G397" s="33"/>
      <c r="H397" s="33" t="s">
        <v>736</v>
      </c>
      <c r="I397" s="33" t="s">
        <v>451</v>
      </c>
      <c r="J397" s="32"/>
      <c r="K397" s="33"/>
      <c r="L397" s="57" t="str">
        <f>IFERROR(TRIM(INDEX(_xlfn.TEXTSPLIT(Table37[[#This Row],[Name]],"|"),1,2)),"")</f>
        <v>Pre-alarm Lo</v>
      </c>
    </row>
    <row r="398" spans="1:12" ht="14.4">
      <c r="A398" s="56" t="s">
        <v>1167</v>
      </c>
      <c r="B398" s="56" t="str">
        <f>Table37[[#This Row],[Name]]</f>
        <v>Flow - Secondary Seal Gas to Vent DE</v>
      </c>
      <c r="C398" s="33"/>
      <c r="D398" s="33" t="s">
        <v>1361</v>
      </c>
      <c r="E398" s="33" t="s">
        <v>1361</v>
      </c>
      <c r="F398" s="33"/>
      <c r="G398" s="33"/>
      <c r="H398" s="33" t="s">
        <v>451</v>
      </c>
      <c r="I398" s="33" t="s">
        <v>451</v>
      </c>
      <c r="J398" s="32"/>
      <c r="K398" s="33"/>
      <c r="L398" s="57" t="str">
        <f>IFERROR(TRIM(INDEX(_xlfn.TEXTSPLIT(Table37[[#This Row],[Name]],"|"),1,2)),"")</f>
        <v/>
      </c>
    </row>
    <row r="399" spans="1:12" ht="14.4">
      <c r="A399" s="56" t="s">
        <v>1167</v>
      </c>
      <c r="B399" s="56" t="str">
        <f>Table37[[#This Row],[Name]]</f>
        <v>Flow - Secondary Seal Gas to Vent DE|Hi</v>
      </c>
      <c r="C399" s="33" t="e">
        <f>VLOOKUP(Table37[[#This Row],[Name2]],'Base ProcV'!$CG$1:$CQ$12,2,0)</f>
        <v>#N/A</v>
      </c>
      <c r="D399" s="33" t="s">
        <v>1362</v>
      </c>
      <c r="E399" s="33" t="s">
        <v>1361</v>
      </c>
      <c r="F399" s="33"/>
      <c r="G399" s="33"/>
      <c r="H399" s="33" t="s">
        <v>736</v>
      </c>
      <c r="I399" s="33" t="s">
        <v>451</v>
      </c>
      <c r="J399" s="32"/>
      <c r="K399" s="33"/>
      <c r="L399" s="57" t="str">
        <f>IFERROR(TRIM(INDEX(_xlfn.TEXTSPLIT(Table37[[#This Row],[Name]],"|"),1,2)),"")</f>
        <v>Hi</v>
      </c>
    </row>
    <row r="400" spans="1:12" ht="14.4">
      <c r="A400" s="56" t="s">
        <v>1167</v>
      </c>
      <c r="B400" s="56" t="str">
        <f>Table37[[#This Row],[Name]]</f>
        <v>Flow - Secondary Seal Gas to Vent DE|HiHi</v>
      </c>
      <c r="C400" s="33" t="e">
        <f>VLOOKUP(Table37[[#This Row],[Name2]],'Base ProcV'!$CG$1:$CQ$12,2,0)</f>
        <v>#N/A</v>
      </c>
      <c r="D400" s="33" t="s">
        <v>1363</v>
      </c>
      <c r="E400" s="33" t="s">
        <v>1361</v>
      </c>
      <c r="F400" s="33"/>
      <c r="G400" s="33"/>
      <c r="H400" s="33" t="s">
        <v>736</v>
      </c>
      <c r="I400" s="33" t="s">
        <v>451</v>
      </c>
      <c r="J400" s="32"/>
      <c r="K400" s="33"/>
      <c r="L400" s="57" t="str">
        <f>IFERROR(TRIM(INDEX(_xlfn.TEXTSPLIT(Table37[[#This Row],[Name]],"|"),1,2)),"")</f>
        <v>HiHi</v>
      </c>
    </row>
    <row r="401" spans="1:12" ht="14.4">
      <c r="A401" s="56" t="s">
        <v>1167</v>
      </c>
      <c r="B401" s="56" t="str">
        <f>Table37[[#This Row],[Name]]</f>
        <v>Flow - Secondary Seal Gas to Vent DE|Lo</v>
      </c>
      <c r="C401" s="33" t="e">
        <f>VLOOKUP(Table37[[#This Row],[Name2]],'Base ProcV'!$CG$1:$CQ$12,2,0)</f>
        <v>#N/A</v>
      </c>
      <c r="D401" s="33" t="s">
        <v>1364</v>
      </c>
      <c r="E401" s="33" t="s">
        <v>1361</v>
      </c>
      <c r="F401" s="33"/>
      <c r="G401" s="33"/>
      <c r="H401" s="33" t="s">
        <v>736</v>
      </c>
      <c r="I401" s="33" t="s">
        <v>451</v>
      </c>
      <c r="J401" s="32"/>
      <c r="K401" s="33"/>
      <c r="L401" s="57" t="str">
        <f>IFERROR(TRIM(INDEX(_xlfn.TEXTSPLIT(Table37[[#This Row],[Name]],"|"),1,2)),"")</f>
        <v>Lo</v>
      </c>
    </row>
    <row r="402" spans="1:12" ht="14.4">
      <c r="A402" s="56" t="s">
        <v>1167</v>
      </c>
      <c r="B402" s="56" t="str">
        <f>Table37[[#This Row],[Name]]</f>
        <v>Flow - Secondary Seal Gas to Vent DE|Pre-alarm Hi</v>
      </c>
      <c r="C402" s="33" t="e">
        <f>VLOOKUP(Table37[[#This Row],[Name2]],'Base ProcV'!$CG$1:$CQ$12,2,0)</f>
        <v>#N/A</v>
      </c>
      <c r="D402" s="33" t="s">
        <v>1365</v>
      </c>
      <c r="E402" s="33" t="s">
        <v>1361</v>
      </c>
      <c r="F402" s="33"/>
      <c r="G402" s="33"/>
      <c r="H402" s="33" t="s">
        <v>736</v>
      </c>
      <c r="I402" s="33" t="s">
        <v>451</v>
      </c>
      <c r="J402" s="32"/>
      <c r="K402" s="33"/>
      <c r="L402" s="57" t="str">
        <f>IFERROR(TRIM(INDEX(_xlfn.TEXTSPLIT(Table37[[#This Row],[Name]],"|"),1,2)),"")</f>
        <v>Pre-alarm Hi</v>
      </c>
    </row>
    <row r="403" spans="1:12" ht="14.4">
      <c r="A403" s="56" t="s">
        <v>1167</v>
      </c>
      <c r="B403" s="56" t="str">
        <f>Table37[[#This Row],[Name]]</f>
        <v>Flow - Secondary Seal Gas to Vent DE|Pre-alarm Lo</v>
      </c>
      <c r="C403" s="33" t="e">
        <f>VLOOKUP(Table37[[#This Row],[Name2]],'Base ProcV'!$CG$1:$CQ$12,2,0)</f>
        <v>#N/A</v>
      </c>
      <c r="D403" s="33" t="s">
        <v>1366</v>
      </c>
      <c r="E403" s="33" t="s">
        <v>1361</v>
      </c>
      <c r="F403" s="33"/>
      <c r="G403" s="33"/>
      <c r="H403" s="33" t="s">
        <v>736</v>
      </c>
      <c r="I403" s="33" t="s">
        <v>451</v>
      </c>
      <c r="J403" s="32"/>
      <c r="K403" s="33"/>
      <c r="L403" s="57" t="str">
        <f>IFERROR(TRIM(INDEX(_xlfn.TEXTSPLIT(Table37[[#This Row],[Name]],"|"),1,2)),"")</f>
        <v>Pre-alarm Lo</v>
      </c>
    </row>
    <row r="404" spans="1:12" ht="14.4">
      <c r="A404" s="56" t="s">
        <v>1167</v>
      </c>
      <c r="B404" s="56" t="str">
        <f>Table37[[#This Row],[Name]]</f>
        <v>Flow - Secondary Seal Gas to Vent NDE</v>
      </c>
      <c r="C404" s="33"/>
      <c r="D404" s="33" t="s">
        <v>1367</v>
      </c>
      <c r="E404" s="33" t="s">
        <v>1367</v>
      </c>
      <c r="F404" s="33"/>
      <c r="G404" s="33"/>
      <c r="H404" s="33" t="s">
        <v>451</v>
      </c>
      <c r="I404" s="33" t="s">
        <v>451</v>
      </c>
      <c r="J404" s="32"/>
      <c r="K404" s="33"/>
      <c r="L404" s="57" t="str">
        <f>IFERROR(TRIM(INDEX(_xlfn.TEXTSPLIT(Table37[[#This Row],[Name]],"|"),1,2)),"")</f>
        <v/>
      </c>
    </row>
    <row r="405" spans="1:12" ht="14.4">
      <c r="A405" s="56" t="s">
        <v>1167</v>
      </c>
      <c r="B405" s="56" t="str">
        <f>Table37[[#This Row],[Name]]</f>
        <v>Flow - Secondary Seal Gas to Vent NDE|Hi</v>
      </c>
      <c r="C405" s="33" t="e">
        <f>VLOOKUP(Table37[[#This Row],[Name2]],'Base ProcV'!$CG$1:$CQ$12,2,0)</f>
        <v>#N/A</v>
      </c>
      <c r="D405" s="33" t="s">
        <v>1368</v>
      </c>
      <c r="E405" s="33" t="s">
        <v>1367</v>
      </c>
      <c r="F405" s="33"/>
      <c r="G405" s="33"/>
      <c r="H405" s="33" t="s">
        <v>736</v>
      </c>
      <c r="I405" s="33" t="s">
        <v>451</v>
      </c>
      <c r="J405" s="32"/>
      <c r="K405" s="33"/>
      <c r="L405" s="57" t="str">
        <f>IFERROR(TRIM(INDEX(_xlfn.TEXTSPLIT(Table37[[#This Row],[Name]],"|"),1,2)),"")</f>
        <v>Hi</v>
      </c>
    </row>
    <row r="406" spans="1:12" ht="14.4">
      <c r="A406" s="56" t="s">
        <v>1167</v>
      </c>
      <c r="B406" s="56" t="str">
        <f>Table37[[#This Row],[Name]]</f>
        <v>Flow - Secondary Seal Gas to Vent NDE|HiHi</v>
      </c>
      <c r="C406" s="33" t="e">
        <f>VLOOKUP(Table37[[#This Row],[Name2]],'Base ProcV'!$CG$1:$CQ$12,2,0)</f>
        <v>#N/A</v>
      </c>
      <c r="D406" s="33" t="s">
        <v>1369</v>
      </c>
      <c r="E406" s="33" t="s">
        <v>1367</v>
      </c>
      <c r="F406" s="33"/>
      <c r="G406" s="33"/>
      <c r="H406" s="33" t="s">
        <v>736</v>
      </c>
      <c r="I406" s="33" t="s">
        <v>451</v>
      </c>
      <c r="J406" s="32"/>
      <c r="K406" s="33"/>
      <c r="L406" s="57" t="str">
        <f>IFERROR(TRIM(INDEX(_xlfn.TEXTSPLIT(Table37[[#This Row],[Name]],"|"),1,2)),"")</f>
        <v>HiHi</v>
      </c>
    </row>
    <row r="407" spans="1:12" ht="14.4">
      <c r="A407" s="56" t="s">
        <v>1167</v>
      </c>
      <c r="B407" s="56" t="str">
        <f>Table37[[#This Row],[Name]]</f>
        <v>Flow - Secondary Seal Gas to Vent NDE|Lo</v>
      </c>
      <c r="C407" s="33" t="e">
        <f>VLOOKUP(Table37[[#This Row],[Name2]],'Base ProcV'!$CG$1:$CQ$12,2,0)</f>
        <v>#N/A</v>
      </c>
      <c r="D407" s="33" t="s">
        <v>1370</v>
      </c>
      <c r="E407" s="33" t="s">
        <v>1367</v>
      </c>
      <c r="F407" s="33"/>
      <c r="G407" s="33"/>
      <c r="H407" s="33" t="s">
        <v>736</v>
      </c>
      <c r="I407" s="33" t="s">
        <v>451</v>
      </c>
      <c r="J407" s="32"/>
      <c r="K407" s="33"/>
      <c r="L407" s="57" t="str">
        <f>IFERROR(TRIM(INDEX(_xlfn.TEXTSPLIT(Table37[[#This Row],[Name]],"|"),1,2)),"")</f>
        <v>Lo</v>
      </c>
    </row>
    <row r="408" spans="1:12" ht="14.4">
      <c r="A408" s="56" t="s">
        <v>1167</v>
      </c>
      <c r="B408" s="56" t="str">
        <f>Table37[[#This Row],[Name]]</f>
        <v>Flow - Secondary Seal Gas to Vent NDE|Pre-alarm Hi</v>
      </c>
      <c r="C408" s="33" t="e">
        <f>VLOOKUP(Table37[[#This Row],[Name2]],'Base ProcV'!$CG$1:$CQ$12,2,0)</f>
        <v>#N/A</v>
      </c>
      <c r="D408" s="33" t="s">
        <v>1371</v>
      </c>
      <c r="E408" s="33" t="s">
        <v>1367</v>
      </c>
      <c r="F408" s="33"/>
      <c r="G408" s="33"/>
      <c r="H408" s="33" t="s">
        <v>736</v>
      </c>
      <c r="I408" s="33" t="s">
        <v>451</v>
      </c>
      <c r="J408" s="32"/>
      <c r="K408" s="33"/>
      <c r="L408" s="57" t="str">
        <f>IFERROR(TRIM(INDEX(_xlfn.TEXTSPLIT(Table37[[#This Row],[Name]],"|"),1,2)),"")</f>
        <v>Pre-alarm Hi</v>
      </c>
    </row>
    <row r="409" spans="1:12" ht="14.4">
      <c r="A409" s="56" t="s">
        <v>1167</v>
      </c>
      <c r="B409" s="56" t="str">
        <f>Table37[[#This Row],[Name]]</f>
        <v>Flow - Secondary Seal Gas to Vent NDE|Pre-alarm Lo</v>
      </c>
      <c r="C409" s="33" t="e">
        <f>VLOOKUP(Table37[[#This Row],[Name2]],'Base ProcV'!$CG$1:$CQ$12,2,0)</f>
        <v>#N/A</v>
      </c>
      <c r="D409" s="33" t="s">
        <v>1372</v>
      </c>
      <c r="E409" s="33" t="s">
        <v>1367</v>
      </c>
      <c r="F409" s="33"/>
      <c r="G409" s="33"/>
      <c r="H409" s="33" t="s">
        <v>736</v>
      </c>
      <c r="I409" s="33" t="s">
        <v>451</v>
      </c>
      <c r="J409" s="32"/>
      <c r="K409" s="33"/>
      <c r="L409" s="57" t="str">
        <f>IFERROR(TRIM(INDEX(_xlfn.TEXTSPLIT(Table37[[#This Row],[Name]],"|"),1,2)),"")</f>
        <v>Pre-alarm Lo</v>
      </c>
    </row>
    <row r="410" spans="1:12" ht="14.4">
      <c r="A410" s="56" t="s">
        <v>1167</v>
      </c>
      <c r="B410" s="56" t="str">
        <f>Table37[[#This Row],[Name]]</f>
        <v>Pressure - Primary Seal Gas to Flare DE (1)</v>
      </c>
      <c r="C410" s="33"/>
      <c r="D410" s="33" t="s">
        <v>1373</v>
      </c>
      <c r="E410" s="33" t="s">
        <v>1373</v>
      </c>
      <c r="F410" s="33"/>
      <c r="G410" s="33"/>
      <c r="H410" s="33" t="s">
        <v>451</v>
      </c>
      <c r="I410" s="33" t="s">
        <v>451</v>
      </c>
      <c r="J410" s="32"/>
      <c r="K410" s="33"/>
      <c r="L410" s="57" t="str">
        <f>IFERROR(TRIM(INDEX(_xlfn.TEXTSPLIT(Table37[[#This Row],[Name]],"|"),1,2)),"")</f>
        <v/>
      </c>
    </row>
    <row r="411" spans="1:12" ht="14.4">
      <c r="A411" s="56" t="s">
        <v>1167</v>
      </c>
      <c r="B411" s="56" t="str">
        <f>Table37[[#This Row],[Name]]</f>
        <v>Pressure - Primary Seal Gas to Flare DE (1)|Hi</v>
      </c>
      <c r="C411" s="33" t="e">
        <f>VLOOKUP(Table37[[#This Row],[Name2]],'Base ProcV'!$CG$1:$CQ$12,2,0)</f>
        <v>#N/A</v>
      </c>
      <c r="D411" s="33" t="s">
        <v>1376</v>
      </c>
      <c r="E411" s="33" t="s">
        <v>1373</v>
      </c>
      <c r="F411" s="33"/>
      <c r="G411" s="33"/>
      <c r="H411" s="33" t="s">
        <v>736</v>
      </c>
      <c r="I411" s="33" t="s">
        <v>451</v>
      </c>
      <c r="J411" s="32"/>
      <c r="K411" s="33"/>
      <c r="L411" s="57" t="str">
        <f>IFERROR(TRIM(INDEX(_xlfn.TEXTSPLIT(Table37[[#This Row],[Name]],"|"),1,2)),"")</f>
        <v>Hi</v>
      </c>
    </row>
    <row r="412" spans="1:12" ht="14.4">
      <c r="A412" s="56" t="s">
        <v>1167</v>
      </c>
      <c r="B412" s="56" t="str">
        <f>Table37[[#This Row],[Name]]</f>
        <v>Pressure - Primary Seal Gas to Flare DE (1)|HiHi</v>
      </c>
      <c r="C412" s="33" t="e">
        <f>VLOOKUP(Table37[[#This Row],[Name2]],'Base ProcV'!$CG$1:$CQ$12,2,0)</f>
        <v>#N/A</v>
      </c>
      <c r="D412" s="33" t="s">
        <v>1377</v>
      </c>
      <c r="E412" s="33" t="s">
        <v>1373</v>
      </c>
      <c r="F412" s="33"/>
      <c r="G412" s="33"/>
      <c r="H412" s="33" t="s">
        <v>736</v>
      </c>
      <c r="I412" s="33" t="s">
        <v>451</v>
      </c>
      <c r="J412" s="32"/>
      <c r="K412" s="33"/>
      <c r="L412" s="57" t="str">
        <f>IFERROR(TRIM(INDEX(_xlfn.TEXTSPLIT(Table37[[#This Row],[Name]],"|"),1,2)),"")</f>
        <v>HiHi</v>
      </c>
    </row>
    <row r="413" spans="1:12" ht="14.4">
      <c r="A413" s="56" t="s">
        <v>1167</v>
      </c>
      <c r="B413" s="56" t="str">
        <f>Table37[[#This Row],[Name]]</f>
        <v>Pressure - Primary Seal Gas to Flare DE (1)|Lo</v>
      </c>
      <c r="C413" s="33" t="e">
        <f>VLOOKUP(Table37[[#This Row],[Name2]],'Base ProcV'!$CG$1:$CQ$12,2,0)</f>
        <v>#N/A</v>
      </c>
      <c r="D413" s="33" t="s">
        <v>1378</v>
      </c>
      <c r="E413" s="33" t="s">
        <v>1373</v>
      </c>
      <c r="F413" s="33"/>
      <c r="G413" s="33"/>
      <c r="H413" s="33" t="s">
        <v>736</v>
      </c>
      <c r="I413" s="33" t="s">
        <v>451</v>
      </c>
      <c r="J413" s="32"/>
      <c r="K413" s="33"/>
      <c r="L413" s="57" t="str">
        <f>IFERROR(TRIM(INDEX(_xlfn.TEXTSPLIT(Table37[[#This Row],[Name]],"|"),1,2)),"")</f>
        <v>Lo</v>
      </c>
    </row>
    <row r="414" spans="1:12" ht="14.4">
      <c r="A414" s="56" t="s">
        <v>1167</v>
      </c>
      <c r="B414" s="56" t="str">
        <f>Table37[[#This Row],[Name]]</f>
        <v>Pressure - Primary Seal Gas to Flare DE (1)|LoLo</v>
      </c>
      <c r="C414" s="33" t="e">
        <f>VLOOKUP(Table37[[#This Row],[Name2]],'Base ProcV'!$CG$1:$CQ$12,2,0)</f>
        <v>#N/A</v>
      </c>
      <c r="D414" s="33" t="s">
        <v>1379</v>
      </c>
      <c r="E414" s="33" t="s">
        <v>1373</v>
      </c>
      <c r="F414" s="33"/>
      <c r="G414" s="33"/>
      <c r="H414" s="33" t="s">
        <v>736</v>
      </c>
      <c r="I414" s="33" t="s">
        <v>451</v>
      </c>
      <c r="J414" s="32"/>
      <c r="K414" s="33"/>
      <c r="L414" s="57" t="str">
        <f>IFERROR(TRIM(INDEX(_xlfn.TEXTSPLIT(Table37[[#This Row],[Name]],"|"),1,2)),"")</f>
        <v>LoLo</v>
      </c>
    </row>
    <row r="415" spans="1:12" ht="14.4">
      <c r="A415" s="56" t="s">
        <v>1167</v>
      </c>
      <c r="B415" s="56" t="str">
        <f>Table37[[#This Row],[Name]]</f>
        <v>Pressure - Primary Seal Gas to Flare DE (2)</v>
      </c>
      <c r="C415" s="33"/>
      <c r="D415" s="33" t="s">
        <v>1380</v>
      </c>
      <c r="E415" s="33" t="s">
        <v>1380</v>
      </c>
      <c r="F415" s="33"/>
      <c r="G415" s="33"/>
      <c r="H415" s="33" t="s">
        <v>451</v>
      </c>
      <c r="I415" s="33" t="s">
        <v>451</v>
      </c>
      <c r="J415" s="32"/>
      <c r="K415" s="33"/>
      <c r="L415" s="57" t="str">
        <f>IFERROR(TRIM(INDEX(_xlfn.TEXTSPLIT(Table37[[#This Row],[Name]],"|"),1,2)),"")</f>
        <v/>
      </c>
    </row>
    <row r="416" spans="1:12" ht="14.4">
      <c r="A416" s="56" t="s">
        <v>1167</v>
      </c>
      <c r="B416" s="56" t="str">
        <f>Table37[[#This Row],[Name]]</f>
        <v>Pressure - Primary Seal Gas to Flare DE (2)|Hi</v>
      </c>
      <c r="C416" s="33" t="e">
        <f>VLOOKUP(Table37[[#This Row],[Name2]],'Base ProcV'!$CG$1:$CQ$12,2,0)</f>
        <v>#N/A</v>
      </c>
      <c r="D416" s="33" t="s">
        <v>1382</v>
      </c>
      <c r="E416" s="33" t="s">
        <v>1380</v>
      </c>
      <c r="F416" s="33"/>
      <c r="G416" s="33"/>
      <c r="H416" s="33" t="s">
        <v>736</v>
      </c>
      <c r="I416" s="33" t="s">
        <v>451</v>
      </c>
      <c r="J416" s="32"/>
      <c r="K416" s="33"/>
      <c r="L416" s="57" t="str">
        <f>IFERROR(TRIM(INDEX(_xlfn.TEXTSPLIT(Table37[[#This Row],[Name]],"|"),1,2)),"")</f>
        <v>Hi</v>
      </c>
    </row>
    <row r="417" spans="1:12" ht="14.4">
      <c r="A417" s="56" t="s">
        <v>1167</v>
      </c>
      <c r="B417" s="56" t="str">
        <f>Table37[[#This Row],[Name]]</f>
        <v>Pressure - Primary Seal Gas to Flare DE (2)|HiHi</v>
      </c>
      <c r="C417" s="33" t="e">
        <f>VLOOKUP(Table37[[#This Row],[Name2]],'Base ProcV'!$CG$1:$CQ$12,2,0)</f>
        <v>#N/A</v>
      </c>
      <c r="D417" s="33" t="s">
        <v>1383</v>
      </c>
      <c r="E417" s="33" t="s">
        <v>1380</v>
      </c>
      <c r="F417" s="33"/>
      <c r="G417" s="33"/>
      <c r="H417" s="33" t="s">
        <v>736</v>
      </c>
      <c r="I417" s="33" t="s">
        <v>451</v>
      </c>
      <c r="J417" s="32"/>
      <c r="K417" s="33"/>
      <c r="L417" s="57" t="str">
        <f>IFERROR(TRIM(INDEX(_xlfn.TEXTSPLIT(Table37[[#This Row],[Name]],"|"),1,2)),"")</f>
        <v>HiHi</v>
      </c>
    </row>
    <row r="418" spans="1:12" ht="14.4">
      <c r="A418" s="56" t="s">
        <v>1167</v>
      </c>
      <c r="B418" s="56" t="str">
        <f>Table37[[#This Row],[Name]]</f>
        <v>Pressure - Primary Seal Gas to Flare DE (2)|Lo</v>
      </c>
      <c r="C418" s="33" t="e">
        <f>VLOOKUP(Table37[[#This Row],[Name2]],'Base ProcV'!$CG$1:$CQ$12,2,0)</f>
        <v>#N/A</v>
      </c>
      <c r="D418" s="33" t="s">
        <v>1384</v>
      </c>
      <c r="E418" s="33" t="s">
        <v>1380</v>
      </c>
      <c r="F418" s="33"/>
      <c r="G418" s="33"/>
      <c r="H418" s="33" t="s">
        <v>736</v>
      </c>
      <c r="I418" s="33" t="s">
        <v>451</v>
      </c>
      <c r="J418" s="32"/>
      <c r="K418" s="33"/>
      <c r="L418" s="57" t="str">
        <f>IFERROR(TRIM(INDEX(_xlfn.TEXTSPLIT(Table37[[#This Row],[Name]],"|"),1,2)),"")</f>
        <v>Lo</v>
      </c>
    </row>
    <row r="419" spans="1:12" ht="14.4">
      <c r="A419" s="56" t="s">
        <v>1167</v>
      </c>
      <c r="B419" s="56" t="str">
        <f>Table37[[#This Row],[Name]]</f>
        <v>Pressure - Primary Seal Gas to Flare DE (2)|LoLo</v>
      </c>
      <c r="C419" s="33" t="e">
        <f>VLOOKUP(Table37[[#This Row],[Name2]],'Base ProcV'!$CG$1:$CQ$12,2,0)</f>
        <v>#N/A</v>
      </c>
      <c r="D419" s="33" t="s">
        <v>1385</v>
      </c>
      <c r="E419" s="33" t="s">
        <v>1380</v>
      </c>
      <c r="F419" s="33"/>
      <c r="G419" s="33"/>
      <c r="H419" s="33" t="s">
        <v>736</v>
      </c>
      <c r="I419" s="33" t="s">
        <v>451</v>
      </c>
      <c r="J419" s="32"/>
      <c r="K419" s="33"/>
      <c r="L419" s="57" t="str">
        <f>IFERROR(TRIM(INDEX(_xlfn.TEXTSPLIT(Table37[[#This Row],[Name]],"|"),1,2)),"")</f>
        <v>LoLo</v>
      </c>
    </row>
    <row r="420" spans="1:12" ht="14.4">
      <c r="A420" s="56" t="s">
        <v>1167</v>
      </c>
      <c r="B420" s="56" t="str">
        <f>Table37[[#This Row],[Name]]</f>
        <v>Pressure - Primary Seal Gas to Flare NDE (1)</v>
      </c>
      <c r="C420" s="33"/>
      <c r="D420" s="33" t="s">
        <v>1386</v>
      </c>
      <c r="E420" s="33" t="s">
        <v>1386</v>
      </c>
      <c r="F420" s="33"/>
      <c r="G420" s="33"/>
      <c r="H420" s="33" t="s">
        <v>451</v>
      </c>
      <c r="I420" s="33" t="s">
        <v>451</v>
      </c>
      <c r="J420" s="32"/>
      <c r="K420" s="33"/>
      <c r="L420" s="57" t="str">
        <f>IFERROR(TRIM(INDEX(_xlfn.TEXTSPLIT(Table37[[#This Row],[Name]],"|"),1,2)),"")</f>
        <v/>
      </c>
    </row>
    <row r="421" spans="1:12" ht="14.4">
      <c r="A421" s="56" t="s">
        <v>1167</v>
      </c>
      <c r="B421" s="56" t="str">
        <f>Table37[[#This Row],[Name]]</f>
        <v>Pressure - Primary Seal Gas to Flare NDE (1)|Hi</v>
      </c>
      <c r="C421" s="33" t="e">
        <f>VLOOKUP(Table37[[#This Row],[Name2]],'Base ProcV'!$CG$1:$CQ$12,2,0)</f>
        <v>#N/A</v>
      </c>
      <c r="D421" s="33" t="s">
        <v>1388</v>
      </c>
      <c r="E421" s="33" t="s">
        <v>1386</v>
      </c>
      <c r="F421" s="33"/>
      <c r="G421" s="33"/>
      <c r="H421" s="33" t="s">
        <v>736</v>
      </c>
      <c r="I421" s="33" t="s">
        <v>451</v>
      </c>
      <c r="J421" s="32"/>
      <c r="K421" s="33"/>
      <c r="L421" s="57" t="str">
        <f>IFERROR(TRIM(INDEX(_xlfn.TEXTSPLIT(Table37[[#This Row],[Name]],"|"),1,2)),"")</f>
        <v>Hi</v>
      </c>
    </row>
    <row r="422" spans="1:12" ht="14.4">
      <c r="A422" s="56" t="s">
        <v>1167</v>
      </c>
      <c r="B422" s="56" t="str">
        <f>Table37[[#This Row],[Name]]</f>
        <v>Pressure - Primary Seal Gas to Flare NDE (1)|HiHi</v>
      </c>
      <c r="C422" s="33" t="e">
        <f>VLOOKUP(Table37[[#This Row],[Name2]],'Base ProcV'!$CG$1:$CQ$12,2,0)</f>
        <v>#N/A</v>
      </c>
      <c r="D422" s="33" t="s">
        <v>1389</v>
      </c>
      <c r="E422" s="33" t="s">
        <v>1386</v>
      </c>
      <c r="F422" s="33"/>
      <c r="G422" s="33"/>
      <c r="H422" s="33" t="s">
        <v>736</v>
      </c>
      <c r="I422" s="33" t="s">
        <v>451</v>
      </c>
      <c r="J422" s="32"/>
      <c r="K422" s="33"/>
      <c r="L422" s="57" t="str">
        <f>IFERROR(TRIM(INDEX(_xlfn.TEXTSPLIT(Table37[[#This Row],[Name]],"|"),1,2)),"")</f>
        <v>HiHi</v>
      </c>
    </row>
    <row r="423" spans="1:12" ht="14.4">
      <c r="A423" s="56" t="s">
        <v>1167</v>
      </c>
      <c r="B423" s="56" t="str">
        <f>Table37[[#This Row],[Name]]</f>
        <v>Pressure - Primary Seal Gas to Flare NDE (1)|Lo</v>
      </c>
      <c r="C423" s="33" t="e">
        <f>VLOOKUP(Table37[[#This Row],[Name2]],'Base ProcV'!$CG$1:$CQ$12,2,0)</f>
        <v>#N/A</v>
      </c>
      <c r="D423" s="33" t="s">
        <v>1390</v>
      </c>
      <c r="E423" s="33" t="s">
        <v>1386</v>
      </c>
      <c r="F423" s="33"/>
      <c r="G423" s="33"/>
      <c r="H423" s="33" t="s">
        <v>736</v>
      </c>
      <c r="I423" s="33" t="s">
        <v>451</v>
      </c>
      <c r="J423" s="32"/>
      <c r="K423" s="33"/>
      <c r="L423" s="57" t="str">
        <f>IFERROR(TRIM(INDEX(_xlfn.TEXTSPLIT(Table37[[#This Row],[Name]],"|"),1,2)),"")</f>
        <v>Lo</v>
      </c>
    </row>
    <row r="424" spans="1:12" ht="14.4">
      <c r="A424" s="56" t="s">
        <v>1167</v>
      </c>
      <c r="B424" s="56" t="str">
        <f>Table37[[#This Row],[Name]]</f>
        <v>Pressure - Primary Seal Gas to Flare NDE (1)|LoLo</v>
      </c>
      <c r="C424" s="33" t="e">
        <f>VLOOKUP(Table37[[#This Row],[Name2]],'Base ProcV'!$CG$1:$CQ$12,2,0)</f>
        <v>#N/A</v>
      </c>
      <c r="D424" s="33" t="s">
        <v>1391</v>
      </c>
      <c r="E424" s="33" t="s">
        <v>1386</v>
      </c>
      <c r="F424" s="33"/>
      <c r="G424" s="33"/>
      <c r="H424" s="33" t="s">
        <v>736</v>
      </c>
      <c r="I424" s="33" t="s">
        <v>451</v>
      </c>
      <c r="J424" s="32"/>
      <c r="K424" s="33"/>
      <c r="L424" s="57" t="str">
        <f>IFERROR(TRIM(INDEX(_xlfn.TEXTSPLIT(Table37[[#This Row],[Name]],"|"),1,2)),"")</f>
        <v>LoLo</v>
      </c>
    </row>
    <row r="425" spans="1:12" ht="14.4">
      <c r="A425" s="56" t="s">
        <v>1167</v>
      </c>
      <c r="B425" s="56" t="str">
        <f>Table37[[#This Row],[Name]]</f>
        <v>Pressure - Primary Seal Gas to Flare NDE (2)</v>
      </c>
      <c r="C425" s="33"/>
      <c r="D425" s="33" t="s">
        <v>1392</v>
      </c>
      <c r="E425" s="33" t="s">
        <v>1392</v>
      </c>
      <c r="F425" s="33"/>
      <c r="G425" s="33"/>
      <c r="H425" s="33" t="s">
        <v>451</v>
      </c>
      <c r="I425" s="33" t="s">
        <v>451</v>
      </c>
      <c r="J425" s="32"/>
      <c r="K425" s="33"/>
      <c r="L425" s="57" t="str">
        <f>IFERROR(TRIM(INDEX(_xlfn.TEXTSPLIT(Table37[[#This Row],[Name]],"|"),1,2)),"")</f>
        <v/>
      </c>
    </row>
    <row r="426" spans="1:12" ht="14.4">
      <c r="A426" s="56" t="s">
        <v>1167</v>
      </c>
      <c r="B426" s="56" t="str">
        <f>Table37[[#This Row],[Name]]</f>
        <v>Pressure - Primary Seal Gas to Flare NDE (2)|Hi</v>
      </c>
      <c r="C426" s="33" t="e">
        <f>VLOOKUP(Table37[[#This Row],[Name2]],'Base ProcV'!$CG$1:$CQ$12,2,0)</f>
        <v>#N/A</v>
      </c>
      <c r="D426" s="33" t="s">
        <v>1394</v>
      </c>
      <c r="E426" s="33" t="s">
        <v>1392</v>
      </c>
      <c r="F426" s="33"/>
      <c r="G426" s="33"/>
      <c r="H426" s="33" t="s">
        <v>736</v>
      </c>
      <c r="I426" s="33" t="s">
        <v>451</v>
      </c>
      <c r="J426" s="32"/>
      <c r="K426" s="33"/>
      <c r="L426" s="57" t="str">
        <f>IFERROR(TRIM(INDEX(_xlfn.TEXTSPLIT(Table37[[#This Row],[Name]],"|"),1,2)),"")</f>
        <v>Hi</v>
      </c>
    </row>
    <row r="427" spans="1:12" ht="14.4">
      <c r="A427" s="56" t="s">
        <v>1167</v>
      </c>
      <c r="B427" s="56" t="str">
        <f>Table37[[#This Row],[Name]]</f>
        <v>Pressure - Primary Seal Gas to Flare NDE (2)|HiHi</v>
      </c>
      <c r="C427" s="33" t="e">
        <f>VLOOKUP(Table37[[#This Row],[Name2]],'Base ProcV'!$CG$1:$CQ$12,2,0)</f>
        <v>#N/A</v>
      </c>
      <c r="D427" s="33" t="s">
        <v>1395</v>
      </c>
      <c r="E427" s="33" t="s">
        <v>1392</v>
      </c>
      <c r="F427" s="33"/>
      <c r="G427" s="33"/>
      <c r="H427" s="33" t="s">
        <v>736</v>
      </c>
      <c r="I427" s="33" t="s">
        <v>451</v>
      </c>
      <c r="J427" s="32"/>
      <c r="K427" s="33"/>
      <c r="L427" s="57" t="str">
        <f>IFERROR(TRIM(INDEX(_xlfn.TEXTSPLIT(Table37[[#This Row],[Name]],"|"),1,2)),"")</f>
        <v>HiHi</v>
      </c>
    </row>
    <row r="428" spans="1:12" ht="14.4">
      <c r="A428" s="56" t="s">
        <v>1167</v>
      </c>
      <c r="B428" s="56" t="str">
        <f>Table37[[#This Row],[Name]]</f>
        <v>Pressure - Primary Seal Gas to Flare NDE (2)|Lo</v>
      </c>
      <c r="C428" s="33" t="e">
        <f>VLOOKUP(Table37[[#This Row],[Name2]],'Base ProcV'!$CG$1:$CQ$12,2,0)</f>
        <v>#N/A</v>
      </c>
      <c r="D428" s="33" t="s">
        <v>1396</v>
      </c>
      <c r="E428" s="33" t="s">
        <v>1392</v>
      </c>
      <c r="F428" s="33"/>
      <c r="G428" s="33"/>
      <c r="H428" s="33" t="s">
        <v>736</v>
      </c>
      <c r="I428" s="33" t="s">
        <v>451</v>
      </c>
      <c r="J428" s="32"/>
      <c r="K428" s="33"/>
      <c r="L428" s="57" t="str">
        <f>IFERROR(TRIM(INDEX(_xlfn.TEXTSPLIT(Table37[[#This Row],[Name]],"|"),1,2)),"")</f>
        <v>Lo</v>
      </c>
    </row>
    <row r="429" spans="1:12" ht="14.4">
      <c r="A429" s="56" t="s">
        <v>1167</v>
      </c>
      <c r="B429" s="56" t="str">
        <f>Table37[[#This Row],[Name]]</f>
        <v>Pressure - Primary Seal Gas to Flare NDE (2)|LoLo</v>
      </c>
      <c r="C429" s="33" t="e">
        <f>VLOOKUP(Table37[[#This Row],[Name2]],'Base ProcV'!$CG$1:$CQ$12,2,0)</f>
        <v>#N/A</v>
      </c>
      <c r="D429" s="33" t="s">
        <v>1397</v>
      </c>
      <c r="E429" s="33" t="s">
        <v>1392</v>
      </c>
      <c r="F429" s="33"/>
      <c r="G429" s="33"/>
      <c r="H429" s="33" t="s">
        <v>736</v>
      </c>
      <c r="I429" s="33" t="s">
        <v>451</v>
      </c>
      <c r="J429" s="32"/>
      <c r="K429" s="33"/>
      <c r="L429" s="57" t="str">
        <f>IFERROR(TRIM(INDEX(_xlfn.TEXTSPLIT(Table37[[#This Row],[Name]],"|"),1,2)),"")</f>
        <v>LoLo</v>
      </c>
    </row>
    <row r="430" spans="1:12" ht="14.4">
      <c r="A430" s="56" t="s">
        <v>1167</v>
      </c>
      <c r="B430" s="56" t="str">
        <f>Table37[[#This Row],[Name]]</f>
        <v>Flow - Primary Seal Gas to Flare DE (1)</v>
      </c>
      <c r="C430" s="33"/>
      <c r="D430" s="33" t="s">
        <v>1398</v>
      </c>
      <c r="E430" s="33" t="s">
        <v>1398</v>
      </c>
      <c r="F430" s="33"/>
      <c r="G430" s="33"/>
      <c r="H430" s="33" t="s">
        <v>451</v>
      </c>
      <c r="I430" s="33" t="s">
        <v>451</v>
      </c>
      <c r="J430" s="32"/>
      <c r="K430" s="33"/>
      <c r="L430" s="57" t="str">
        <f>IFERROR(TRIM(INDEX(_xlfn.TEXTSPLIT(Table37[[#This Row],[Name]],"|"),1,2)),"")</f>
        <v/>
      </c>
    </row>
    <row r="431" spans="1:12" ht="14.4">
      <c r="A431" s="56" t="s">
        <v>1167</v>
      </c>
      <c r="B431" s="56" t="str">
        <f>Table37[[#This Row],[Name]]</f>
        <v>Flow - Primary Seal Gas to Flare DE (1)|Hi</v>
      </c>
      <c r="C431" s="33" t="e">
        <f>VLOOKUP(Table37[[#This Row],[Name2]],'Base ProcV'!$CG$1:$CQ$12,2,0)</f>
        <v>#N/A</v>
      </c>
      <c r="D431" s="33" t="s">
        <v>1400</v>
      </c>
      <c r="E431" s="33" t="s">
        <v>1398</v>
      </c>
      <c r="F431" s="33"/>
      <c r="G431" s="33"/>
      <c r="H431" s="33" t="s">
        <v>736</v>
      </c>
      <c r="I431" s="33" t="s">
        <v>451</v>
      </c>
      <c r="J431" s="32"/>
      <c r="K431" s="33"/>
      <c r="L431" s="57" t="str">
        <f>IFERROR(TRIM(INDEX(_xlfn.TEXTSPLIT(Table37[[#This Row],[Name]],"|"),1,2)),"")</f>
        <v>Hi</v>
      </c>
    </row>
    <row r="432" spans="1:12" ht="14.4">
      <c r="A432" s="56" t="s">
        <v>1167</v>
      </c>
      <c r="B432" s="56" t="str">
        <f>Table37[[#This Row],[Name]]</f>
        <v>Flow - Primary Seal Gas to Flare DE (1)|HiHi</v>
      </c>
      <c r="C432" s="33" t="e">
        <f>VLOOKUP(Table37[[#This Row],[Name2]],'Base ProcV'!$CG$1:$CQ$12,2,0)</f>
        <v>#N/A</v>
      </c>
      <c r="D432" s="33" t="s">
        <v>1401</v>
      </c>
      <c r="E432" s="33" t="s">
        <v>1398</v>
      </c>
      <c r="F432" s="33"/>
      <c r="G432" s="33"/>
      <c r="H432" s="33" t="s">
        <v>736</v>
      </c>
      <c r="I432" s="33" t="s">
        <v>451</v>
      </c>
      <c r="J432" s="32"/>
      <c r="K432" s="33"/>
      <c r="L432" s="57" t="str">
        <f>IFERROR(TRIM(INDEX(_xlfn.TEXTSPLIT(Table37[[#This Row],[Name]],"|"),1,2)),"")</f>
        <v>HiHi</v>
      </c>
    </row>
    <row r="433" spans="1:12" ht="14.4">
      <c r="A433" s="56" t="s">
        <v>1167</v>
      </c>
      <c r="B433" s="56" t="str">
        <f>Table37[[#This Row],[Name]]</f>
        <v>Flow - Primary Seal Gas to Flare DE (1)|Lo</v>
      </c>
      <c r="C433" s="33" t="e">
        <f>VLOOKUP(Table37[[#This Row],[Name2]],'Base ProcV'!$CG$1:$CQ$12,2,0)</f>
        <v>#N/A</v>
      </c>
      <c r="D433" s="33" t="s">
        <v>1402</v>
      </c>
      <c r="E433" s="33" t="s">
        <v>1398</v>
      </c>
      <c r="F433" s="33"/>
      <c r="G433" s="33"/>
      <c r="H433" s="33" t="s">
        <v>736</v>
      </c>
      <c r="I433" s="33" t="s">
        <v>451</v>
      </c>
      <c r="J433" s="32"/>
      <c r="K433" s="33"/>
      <c r="L433" s="57" t="str">
        <f>IFERROR(TRIM(INDEX(_xlfn.TEXTSPLIT(Table37[[#This Row],[Name]],"|"),1,2)),"")</f>
        <v>Lo</v>
      </c>
    </row>
    <row r="434" spans="1:12" ht="14.4">
      <c r="A434" s="56" t="s">
        <v>1167</v>
      </c>
      <c r="B434" s="56" t="str">
        <f>Table37[[#This Row],[Name]]</f>
        <v>Flow - Primary Seal Gas to Flare DE (1)|LoLo</v>
      </c>
      <c r="C434" s="33" t="e">
        <f>VLOOKUP(Table37[[#This Row],[Name2]],'Base ProcV'!$CG$1:$CQ$12,2,0)</f>
        <v>#N/A</v>
      </c>
      <c r="D434" s="33" t="s">
        <v>1403</v>
      </c>
      <c r="E434" s="33" t="s">
        <v>1398</v>
      </c>
      <c r="F434" s="33"/>
      <c r="G434" s="33"/>
      <c r="H434" s="33" t="s">
        <v>736</v>
      </c>
      <c r="I434" s="33" t="s">
        <v>451</v>
      </c>
      <c r="J434" s="32"/>
      <c r="K434" s="33"/>
      <c r="L434" s="57" t="str">
        <f>IFERROR(TRIM(INDEX(_xlfn.TEXTSPLIT(Table37[[#This Row],[Name]],"|"),1,2)),"")</f>
        <v>LoLo</v>
      </c>
    </row>
    <row r="435" spans="1:12" ht="14.4">
      <c r="A435" s="56" t="s">
        <v>1167</v>
      </c>
      <c r="B435" s="56" t="str">
        <f>Table37[[#This Row],[Name]]</f>
        <v>Flow - Primary Seal Gas to Flare NDE (1)</v>
      </c>
      <c r="C435" s="33"/>
      <c r="D435" s="33" t="s">
        <v>1404</v>
      </c>
      <c r="E435" s="33" t="s">
        <v>1404</v>
      </c>
      <c r="F435" s="33"/>
      <c r="G435" s="33"/>
      <c r="H435" s="33" t="s">
        <v>451</v>
      </c>
      <c r="I435" s="33" t="s">
        <v>451</v>
      </c>
      <c r="J435" s="32"/>
      <c r="K435" s="33"/>
      <c r="L435" s="57" t="str">
        <f>IFERROR(TRIM(INDEX(_xlfn.TEXTSPLIT(Table37[[#This Row],[Name]],"|"),1,2)),"")</f>
        <v/>
      </c>
    </row>
    <row r="436" spans="1:12" ht="14.4">
      <c r="A436" s="56" t="s">
        <v>1167</v>
      </c>
      <c r="B436" s="56" t="str">
        <f>Table37[[#This Row],[Name]]</f>
        <v>Flow - Primary Seal Gas to Flare NDE (1)|Hi</v>
      </c>
      <c r="C436" s="33" t="e">
        <f>VLOOKUP(Table37[[#This Row],[Name2]],'Base ProcV'!$CG$1:$CQ$12,2,0)</f>
        <v>#N/A</v>
      </c>
      <c r="D436" s="33" t="s">
        <v>1406</v>
      </c>
      <c r="E436" s="33" t="s">
        <v>1404</v>
      </c>
      <c r="F436" s="33"/>
      <c r="G436" s="33"/>
      <c r="H436" s="33" t="s">
        <v>736</v>
      </c>
      <c r="I436" s="33" t="s">
        <v>451</v>
      </c>
      <c r="J436" s="32"/>
      <c r="K436" s="33"/>
      <c r="L436" s="57" t="str">
        <f>IFERROR(TRIM(INDEX(_xlfn.TEXTSPLIT(Table37[[#This Row],[Name]],"|"),1,2)),"")</f>
        <v>Hi</v>
      </c>
    </row>
    <row r="437" spans="1:12" ht="14.4">
      <c r="A437" s="56" t="s">
        <v>1167</v>
      </c>
      <c r="B437" s="56" t="str">
        <f>Table37[[#This Row],[Name]]</f>
        <v>Flow - Primary Seal Gas to Flare NDE (1)|HiHi</v>
      </c>
      <c r="C437" s="33" t="e">
        <f>VLOOKUP(Table37[[#This Row],[Name2]],'Base ProcV'!$CG$1:$CQ$12,2,0)</f>
        <v>#N/A</v>
      </c>
      <c r="D437" s="33" t="s">
        <v>1407</v>
      </c>
      <c r="E437" s="33" t="s">
        <v>1404</v>
      </c>
      <c r="F437" s="33"/>
      <c r="G437" s="33"/>
      <c r="H437" s="33" t="s">
        <v>736</v>
      </c>
      <c r="I437" s="33" t="s">
        <v>451</v>
      </c>
      <c r="J437" s="32"/>
      <c r="K437" s="33"/>
      <c r="L437" s="57" t="str">
        <f>IFERROR(TRIM(INDEX(_xlfn.TEXTSPLIT(Table37[[#This Row],[Name]],"|"),1,2)),"")</f>
        <v>HiHi</v>
      </c>
    </row>
    <row r="438" spans="1:12" ht="14.4">
      <c r="A438" s="56" t="s">
        <v>1167</v>
      </c>
      <c r="B438" s="56" t="str">
        <f>Table37[[#This Row],[Name]]</f>
        <v>Flow - Primary Seal Gas to Flare NDE (1)|Lo</v>
      </c>
      <c r="C438" s="33" t="e">
        <f>VLOOKUP(Table37[[#This Row],[Name2]],'Base ProcV'!$CG$1:$CQ$12,2,0)</f>
        <v>#N/A</v>
      </c>
      <c r="D438" s="33" t="s">
        <v>1408</v>
      </c>
      <c r="E438" s="33" t="s">
        <v>1404</v>
      </c>
      <c r="F438" s="33"/>
      <c r="G438" s="33"/>
      <c r="H438" s="33" t="s">
        <v>736</v>
      </c>
      <c r="I438" s="33" t="s">
        <v>451</v>
      </c>
      <c r="J438" s="32"/>
      <c r="K438" s="33"/>
      <c r="L438" s="57" t="str">
        <f>IFERROR(TRIM(INDEX(_xlfn.TEXTSPLIT(Table37[[#This Row],[Name]],"|"),1,2)),"")</f>
        <v>Lo</v>
      </c>
    </row>
    <row r="439" spans="1:12" ht="14.4">
      <c r="A439" s="56" t="s">
        <v>1167</v>
      </c>
      <c r="B439" s="56" t="str">
        <f>Table37[[#This Row],[Name]]</f>
        <v>Flow - Primary Seal Gas to Flare NDE (1)|LoLo</v>
      </c>
      <c r="C439" s="33" t="e">
        <f>VLOOKUP(Table37[[#This Row],[Name2]],'Base ProcV'!$CG$1:$CQ$12,2,0)</f>
        <v>#N/A</v>
      </c>
      <c r="D439" s="33" t="s">
        <v>1409</v>
      </c>
      <c r="E439" s="33" t="s">
        <v>1404</v>
      </c>
      <c r="F439" s="33"/>
      <c r="G439" s="33"/>
      <c r="H439" s="33" t="s">
        <v>736</v>
      </c>
      <c r="I439" s="33" t="s">
        <v>451</v>
      </c>
      <c r="J439" s="32"/>
      <c r="K439" s="33"/>
      <c r="L439" s="57" t="str">
        <f>IFERROR(TRIM(INDEX(_xlfn.TEXTSPLIT(Table37[[#This Row],[Name]],"|"),1,2)),"")</f>
        <v>LoLo</v>
      </c>
    </row>
    <row r="440" spans="1:12" ht="14.4">
      <c r="A440" s="56" t="s">
        <v>1167</v>
      </c>
      <c r="B440" s="56" t="str">
        <f>Table37[[#This Row],[Name]]</f>
        <v>Flow - Suction</v>
      </c>
      <c r="C440" s="33" t="e">
        <f>VLOOKUP(Table37[[#This Row],[Name2]],'Base ProcV'!$CG$1:$CQ$12,2,0)</f>
        <v>#N/A</v>
      </c>
      <c r="D440" s="33" t="s">
        <v>1410</v>
      </c>
      <c r="E440" s="156" t="s">
        <v>1410</v>
      </c>
      <c r="F440" s="33" t="s">
        <v>3472</v>
      </c>
      <c r="G440" s="33"/>
      <c r="H440" s="33" t="s">
        <v>530</v>
      </c>
      <c r="I440" s="33" t="s">
        <v>530</v>
      </c>
      <c r="J440" s="32"/>
      <c r="K440" s="33"/>
      <c r="L440" s="57" t="str">
        <f>IFERROR(TRIM(INDEX(_xlfn.TEXTSPLIT(Table37[[#This Row],[Name]],"|"),1,2)),"")</f>
        <v/>
      </c>
    </row>
    <row r="441" spans="1:12" ht="14.4">
      <c r="A441" s="56" t="s">
        <v>1167</v>
      </c>
      <c r="B441" s="56" t="str">
        <f>Table37[[#This Row],[Name]]</f>
        <v>Flow Curve|Factor</v>
      </c>
      <c r="C441" s="33" t="e">
        <f>VLOOKUP(Table37[[#This Row],[Name2]],'Base ProcV'!$CG$1:$CQ$12,2,0)</f>
        <v>#N/A</v>
      </c>
      <c r="D441" s="33" t="s">
        <v>1411</v>
      </c>
      <c r="E441" s="33" t="s">
        <v>3473</v>
      </c>
      <c r="F441" s="33"/>
      <c r="G441" s="33"/>
      <c r="H441" s="33" t="s">
        <v>736</v>
      </c>
      <c r="I441" s="33" t="s">
        <v>530</v>
      </c>
      <c r="J441" s="32"/>
      <c r="K441" s="33"/>
      <c r="L441" s="57" t="str">
        <f>IFERROR(TRIM(INDEX(_xlfn.TEXTSPLIT(Table37[[#This Row],[Name]],"|"),1,2)),"")</f>
        <v>Factor</v>
      </c>
    </row>
    <row r="442" spans="1:12" ht="14.4">
      <c r="A442" s="56" t="s">
        <v>1167</v>
      </c>
      <c r="B442" s="56" t="str">
        <f>Table37[[#This Row],[Name]]</f>
        <v>Flow Curve|Response Line - Flow Curve</v>
      </c>
      <c r="C442" s="33" t="e">
        <f>VLOOKUP(Table37[[#This Row],[Name2]],'Base ProcV'!$CG$1:$CQ$12,2,0)</f>
        <v>#N/A</v>
      </c>
      <c r="D442" s="33" t="s">
        <v>1412</v>
      </c>
      <c r="E442" s="33" t="s">
        <v>3473</v>
      </c>
      <c r="F442" s="33"/>
      <c r="G442" s="33"/>
      <c r="H442" s="33" t="s">
        <v>736</v>
      </c>
      <c r="I442" s="33" t="s">
        <v>530</v>
      </c>
      <c r="J442" s="32"/>
      <c r="K442" s="33"/>
      <c r="L442" s="57" t="str">
        <f>IFERROR(TRIM(INDEX(_xlfn.TEXTSPLIT(Table37[[#This Row],[Name]],"|"),1,2)),"")</f>
        <v>Response Line - Flow Curve</v>
      </c>
    </row>
    <row r="443" spans="1:12" ht="14.4">
      <c r="A443" s="56" t="s">
        <v>1167</v>
      </c>
      <c r="B443" s="56" t="str">
        <f>Table37[[#This Row],[Name]]</f>
        <v>Flow Curve|Table Values</v>
      </c>
      <c r="C443" s="33" t="e">
        <f>VLOOKUP(Table37[[#This Row],[Name2]],'Base ProcV'!$CG$1:$CQ$12,2,0)</f>
        <v>#N/A</v>
      </c>
      <c r="D443" s="33" t="s">
        <v>1413</v>
      </c>
      <c r="E443" s="33" t="s">
        <v>3473</v>
      </c>
      <c r="F443" s="33"/>
      <c r="G443" s="33"/>
      <c r="H443" s="33" t="s">
        <v>736</v>
      </c>
      <c r="I443" s="33" t="s">
        <v>530</v>
      </c>
      <c r="J443" s="32"/>
      <c r="K443" s="33"/>
      <c r="L443" s="57" t="str">
        <f>IFERROR(TRIM(INDEX(_xlfn.TEXTSPLIT(Table37[[#This Row],[Name]],"|"),1,2)),"")</f>
        <v>Table Values</v>
      </c>
    </row>
    <row r="444" spans="1:12" ht="14.4">
      <c r="A444" s="56" t="s">
        <v>1167</v>
      </c>
      <c r="B444" s="56" t="str">
        <f>Table37[[#This Row],[Name]]</f>
        <v>Keyphasor - Gear Casing HS Shaft</v>
      </c>
      <c r="C444" s="33"/>
      <c r="D444" s="33" t="s">
        <v>1414</v>
      </c>
      <c r="E444" s="33" t="s">
        <v>1414</v>
      </c>
      <c r="F444" s="33"/>
      <c r="G444" s="33"/>
      <c r="H444" s="33" t="s">
        <v>474</v>
      </c>
      <c r="I444" s="33" t="s">
        <v>474</v>
      </c>
      <c r="J444" s="32"/>
      <c r="K444" s="33"/>
      <c r="L444" s="57" t="str">
        <f>IFERROR(TRIM(INDEX(_xlfn.TEXTSPLIT(Table37[[#This Row],[Name]],"|"),1,2)),"")</f>
        <v/>
      </c>
    </row>
    <row r="445" spans="1:12" ht="14.4">
      <c r="A445" s="56" t="s">
        <v>1167</v>
      </c>
      <c r="B445" s="56" t="str">
        <f>Table37[[#This Row],[Name]]</f>
        <v>Keyphasor - Gear Casing LS Shaft</v>
      </c>
      <c r="C445" s="33"/>
      <c r="D445" s="33" t="s">
        <v>1417</v>
      </c>
      <c r="E445" s="33" t="s">
        <v>1417</v>
      </c>
      <c r="F445" s="33"/>
      <c r="G445" s="33"/>
      <c r="H445" s="33" t="s">
        <v>474</v>
      </c>
      <c r="I445" s="33" t="s">
        <v>474</v>
      </c>
      <c r="J445" s="32"/>
      <c r="K445" s="33"/>
      <c r="L445" s="57" t="str">
        <f>IFERROR(TRIM(INDEX(_xlfn.TEXTSPLIT(Table37[[#This Row],[Name]],"|"),1,2)),"")</f>
        <v/>
      </c>
    </row>
    <row r="446" spans="1:12" ht="14.4">
      <c r="A446" s="56" t="s">
        <v>1167</v>
      </c>
      <c r="B446" s="56" t="str">
        <f>Table37[[#This Row],[Name]]</f>
        <v>Power</v>
      </c>
      <c r="C446" s="33"/>
      <c r="D446" s="33" t="s">
        <v>1420</v>
      </c>
      <c r="E446" s="33" t="s">
        <v>1420</v>
      </c>
      <c r="F446" s="33"/>
      <c r="G446" s="33"/>
      <c r="H446" s="33" t="s">
        <v>446</v>
      </c>
      <c r="I446" s="33" t="s">
        <v>446</v>
      </c>
      <c r="J446" s="32"/>
      <c r="K446" s="33"/>
      <c r="L446" s="57" t="str">
        <f>IFERROR(TRIM(INDEX(_xlfn.TEXTSPLIT(Table37[[#This Row],[Name]],"|"),1,2)),"")</f>
        <v/>
      </c>
    </row>
    <row r="447" spans="1:12" ht="14.4">
      <c r="A447" s="56" t="s">
        <v>1167</v>
      </c>
      <c r="B447" s="56" t="str">
        <f>Table37[[#This Row],[Name]]</f>
        <v>Power|-1h AVG</v>
      </c>
      <c r="C447" s="33" t="e">
        <f>VLOOKUP(Table37[[#This Row],[Name2]],'Base ProcV'!$CG$1:$CQ$12,2,0)</f>
        <v>#N/A</v>
      </c>
      <c r="D447" s="33" t="s">
        <v>1421</v>
      </c>
      <c r="E447" s="33" t="s">
        <v>1420</v>
      </c>
      <c r="F447" s="33"/>
      <c r="G447" s="33"/>
      <c r="H447" s="33" t="s">
        <v>736</v>
      </c>
      <c r="I447" s="33" t="s">
        <v>446</v>
      </c>
      <c r="J447" s="32"/>
      <c r="K447" s="33"/>
      <c r="L447" s="57" t="str">
        <f>IFERROR(TRIM(INDEX(_xlfn.TEXTSPLIT(Table37[[#This Row],[Name]],"|"),1,2)),"")</f>
        <v>-1h AVG</v>
      </c>
    </row>
    <row r="448" spans="1:12" ht="14.4">
      <c r="A448" s="56" t="s">
        <v>1167</v>
      </c>
      <c r="B448" s="56" t="str">
        <f>Table37[[#This Row],[Name]]</f>
        <v>Pressure - Booster Compressor Instrument Air</v>
      </c>
      <c r="C448" s="33"/>
      <c r="D448" s="33" t="s">
        <v>1422</v>
      </c>
      <c r="E448" s="33" t="s">
        <v>1422</v>
      </c>
      <c r="F448" s="33"/>
      <c r="G448" s="33"/>
      <c r="H448" s="33" t="s">
        <v>451</v>
      </c>
      <c r="I448" s="33" t="s">
        <v>451</v>
      </c>
      <c r="J448" s="32"/>
      <c r="K448" s="33"/>
      <c r="L448" s="57" t="str">
        <f>IFERROR(TRIM(INDEX(_xlfn.TEXTSPLIT(Table37[[#This Row],[Name]],"|"),1,2)),"")</f>
        <v/>
      </c>
    </row>
    <row r="449" spans="1:12" ht="14.4">
      <c r="A449" s="56" t="s">
        <v>1167</v>
      </c>
      <c r="B449" s="56" t="str">
        <f>Table37[[#This Row],[Name]]</f>
        <v>Pressure - Booster Compressor Instrument Air|Lo</v>
      </c>
      <c r="C449" s="33" t="e">
        <f>VLOOKUP(Table37[[#This Row],[Name2]],'Base ProcV'!$CG$1:$CQ$12,2,0)</f>
        <v>#N/A</v>
      </c>
      <c r="D449" s="33" t="s">
        <v>1423</v>
      </c>
      <c r="E449" s="33" t="s">
        <v>1422</v>
      </c>
      <c r="F449" s="33"/>
      <c r="G449" s="33"/>
      <c r="H449" s="33" t="s">
        <v>736</v>
      </c>
      <c r="I449" s="33" t="s">
        <v>451</v>
      </c>
      <c r="J449" s="32"/>
      <c r="K449" s="33"/>
      <c r="L449" s="57" t="str">
        <f>IFERROR(TRIM(INDEX(_xlfn.TEXTSPLIT(Table37[[#This Row],[Name]],"|"),1,2)),"")</f>
        <v>Lo</v>
      </c>
    </row>
    <row r="450" spans="1:12" ht="14.4">
      <c r="A450" s="56" t="s">
        <v>1167</v>
      </c>
      <c r="B450" s="56" t="str">
        <f>Table37[[#This Row],[Name]]</f>
        <v>Pressure - Casing Vent Discharge Side</v>
      </c>
      <c r="C450" s="33"/>
      <c r="D450" s="33" t="s">
        <v>1424</v>
      </c>
      <c r="E450" s="33" t="s">
        <v>1424</v>
      </c>
      <c r="F450" s="33"/>
      <c r="G450" s="33"/>
      <c r="H450" s="33" t="s">
        <v>451</v>
      </c>
      <c r="I450" s="33" t="s">
        <v>451</v>
      </c>
      <c r="J450" s="32"/>
      <c r="K450" s="33"/>
      <c r="L450" s="57" t="str">
        <f>IFERROR(TRIM(INDEX(_xlfn.TEXTSPLIT(Table37[[#This Row],[Name]],"|"),1,2)),"")</f>
        <v/>
      </c>
    </row>
    <row r="451" spans="1:12" ht="14.4">
      <c r="A451" s="56" t="s">
        <v>1167</v>
      </c>
      <c r="B451" s="56" t="str">
        <f>Table37[[#This Row],[Name]]</f>
        <v>Pressure - Casing Vent Discharge Side|Hi</v>
      </c>
      <c r="C451" s="33" t="e">
        <f>VLOOKUP(Table37[[#This Row],[Name2]],'Base ProcV'!$CG$1:$CQ$12,2,0)</f>
        <v>#N/A</v>
      </c>
      <c r="D451" s="33" t="s">
        <v>1425</v>
      </c>
      <c r="E451" s="33" t="s">
        <v>1424</v>
      </c>
      <c r="F451" s="33"/>
      <c r="G451" s="33"/>
      <c r="H451" s="33" t="s">
        <v>736</v>
      </c>
      <c r="I451" s="33" t="s">
        <v>451</v>
      </c>
      <c r="J451" s="32"/>
      <c r="K451" s="33"/>
      <c r="L451" s="57" t="str">
        <f>IFERROR(TRIM(INDEX(_xlfn.TEXTSPLIT(Table37[[#This Row],[Name]],"|"),1,2)),"")</f>
        <v>Hi</v>
      </c>
    </row>
    <row r="452" spans="1:12" ht="14.4">
      <c r="A452" s="56" t="s">
        <v>1167</v>
      </c>
      <c r="B452" s="56" t="str">
        <f>Table37[[#This Row],[Name]]</f>
        <v>Pressure - Casing Vent Discharge Side|Pre-alarm Hi</v>
      </c>
      <c r="C452" s="33" t="e">
        <f>VLOOKUP(Table37[[#This Row],[Name2]],'Base ProcV'!$CG$1:$CQ$12,2,0)</f>
        <v>#N/A</v>
      </c>
      <c r="D452" s="33" t="s">
        <v>1426</v>
      </c>
      <c r="E452" s="33" t="s">
        <v>1424</v>
      </c>
      <c r="F452" s="33"/>
      <c r="G452" s="33"/>
      <c r="H452" s="33" t="s">
        <v>736</v>
      </c>
      <c r="I452" s="33" t="s">
        <v>451</v>
      </c>
      <c r="J452" s="32"/>
      <c r="K452" s="33"/>
      <c r="L452" s="57" t="str">
        <f>IFERROR(TRIM(INDEX(_xlfn.TEXTSPLIT(Table37[[#This Row],[Name]],"|"),1,2)),"")</f>
        <v>Pre-alarm Hi</v>
      </c>
    </row>
    <row r="453" spans="1:12" ht="14.4">
      <c r="A453" s="56" t="s">
        <v>1167</v>
      </c>
      <c r="B453" s="56" t="str">
        <f>Table37[[#This Row],[Name]]</f>
        <v>Pressure - Casing Vent Suction Side</v>
      </c>
      <c r="C453" s="33"/>
      <c r="D453" s="33" t="s">
        <v>1427</v>
      </c>
      <c r="E453" s="33" t="s">
        <v>1427</v>
      </c>
      <c r="F453" s="33"/>
      <c r="G453" s="33"/>
      <c r="H453" s="33" t="s">
        <v>451</v>
      </c>
      <c r="I453" s="33" t="s">
        <v>451</v>
      </c>
      <c r="J453" s="32"/>
      <c r="K453" s="33"/>
      <c r="L453" s="57" t="str">
        <f>IFERROR(TRIM(INDEX(_xlfn.TEXTSPLIT(Table37[[#This Row],[Name]],"|"),1,2)),"")</f>
        <v/>
      </c>
    </row>
    <row r="454" spans="1:12" ht="14.4">
      <c r="A454" s="56" t="s">
        <v>1167</v>
      </c>
      <c r="B454" s="56" t="str">
        <f>Table37[[#This Row],[Name]]</f>
        <v>Pressure - Casing Vent Suction Side|Hi</v>
      </c>
      <c r="C454" s="33" t="e">
        <f>VLOOKUP(Table37[[#This Row],[Name2]],'Base ProcV'!$CG$1:$CQ$12,2,0)</f>
        <v>#N/A</v>
      </c>
      <c r="D454" s="33" t="s">
        <v>1428</v>
      </c>
      <c r="E454" s="33" t="s">
        <v>1427</v>
      </c>
      <c r="F454" s="33"/>
      <c r="G454" s="33"/>
      <c r="H454" s="33" t="s">
        <v>736</v>
      </c>
      <c r="I454" s="33" t="s">
        <v>451</v>
      </c>
      <c r="J454" s="32"/>
      <c r="K454" s="33"/>
      <c r="L454" s="57" t="str">
        <f>IFERROR(TRIM(INDEX(_xlfn.TEXTSPLIT(Table37[[#This Row],[Name]],"|"),1,2)),"")</f>
        <v>Hi</v>
      </c>
    </row>
    <row r="455" spans="1:12" ht="14.4">
      <c r="A455" s="56" t="s">
        <v>1167</v>
      </c>
      <c r="B455" s="56" t="str">
        <f>Table37[[#This Row],[Name]]</f>
        <v>Pressure - Casing Vent Suction Side|Pre-alarm Hi</v>
      </c>
      <c r="C455" s="33" t="e">
        <f>VLOOKUP(Table37[[#This Row],[Name2]],'Base ProcV'!$CG$1:$CQ$12,2,0)</f>
        <v>#N/A</v>
      </c>
      <c r="D455" s="33" t="s">
        <v>1429</v>
      </c>
      <c r="E455" s="33" t="s">
        <v>1427</v>
      </c>
      <c r="F455" s="33"/>
      <c r="G455" s="33"/>
      <c r="H455" s="33" t="s">
        <v>736</v>
      </c>
      <c r="I455" s="33" t="s">
        <v>451</v>
      </c>
      <c r="J455" s="32"/>
      <c r="K455" s="33"/>
      <c r="L455" s="57" t="str">
        <f>IFERROR(TRIM(INDEX(_xlfn.TEXTSPLIT(Table37[[#This Row],[Name]],"|"),1,2)),"")</f>
        <v>Pre-alarm Hi</v>
      </c>
    </row>
    <row r="456" spans="1:12" ht="14.4">
      <c r="A456" s="56" t="s">
        <v>1167</v>
      </c>
      <c r="B456" s="56" t="str">
        <f>Table37[[#This Row],[Name]]</f>
        <v>Pressure - CM Return</v>
      </c>
      <c r="C456" s="33" t="e">
        <f>VLOOKUP(Table37[[#This Row],[Name2]],'Base ProcV'!$CG$1:$CQ$12,2,0)</f>
        <v>#N/A</v>
      </c>
      <c r="D456" s="33" t="s">
        <v>1430</v>
      </c>
      <c r="E456" s="33" t="s">
        <v>1430</v>
      </c>
      <c r="F456" s="33"/>
      <c r="G456" s="33"/>
      <c r="H456" s="33" t="s">
        <v>1210</v>
      </c>
      <c r="I456" s="33" t="s">
        <v>1210</v>
      </c>
      <c r="J456" s="32"/>
      <c r="K456" s="33"/>
      <c r="L456" s="57" t="str">
        <f>IFERROR(TRIM(INDEX(_xlfn.TEXTSPLIT(Table37[[#This Row],[Name]],"|"),1,2)),"")</f>
        <v/>
      </c>
    </row>
    <row r="457" spans="1:12" ht="14.4">
      <c r="A457" s="56" t="s">
        <v>1167</v>
      </c>
      <c r="B457" s="56" t="str">
        <f>Table37[[#This Row],[Name]]</f>
        <v>Pressure - CM Return (2)</v>
      </c>
      <c r="C457" s="33" t="e">
        <f>VLOOKUP(Table37[[#This Row],[Name2]],'Base ProcV'!$CG$1:$CQ$12,2,0)</f>
        <v>#N/A</v>
      </c>
      <c r="D457" s="33" t="s">
        <v>1431</v>
      </c>
      <c r="E457" s="33" t="s">
        <v>1431</v>
      </c>
      <c r="F457" s="33"/>
      <c r="G457" s="33"/>
      <c r="H457" s="33" t="s">
        <v>1210</v>
      </c>
      <c r="I457" s="33" t="s">
        <v>1210</v>
      </c>
      <c r="J457" s="32"/>
      <c r="K457" s="33"/>
      <c r="L457" s="57" t="str">
        <f>IFERROR(TRIM(INDEX(_xlfn.TEXTSPLIT(Table37[[#This Row],[Name]],"|"),1,2)),"")</f>
        <v/>
      </c>
    </row>
    <row r="458" spans="1:12" ht="14.4">
      <c r="A458" s="56" t="s">
        <v>1167</v>
      </c>
      <c r="B458" s="56" t="str">
        <f>Table37[[#This Row],[Name]]</f>
        <v>Pressure - CM Supply</v>
      </c>
      <c r="C458" s="33" t="e">
        <f>VLOOKUP(Table37[[#This Row],[Name2]],'Base ProcV'!$CG$1:$CQ$12,2,0)</f>
        <v>#N/A</v>
      </c>
      <c r="D458" s="33" t="s">
        <v>1432</v>
      </c>
      <c r="E458" s="33" t="s">
        <v>1432</v>
      </c>
      <c r="F458" s="33"/>
      <c r="G458" s="33"/>
      <c r="H458" s="33" t="s">
        <v>1210</v>
      </c>
      <c r="I458" s="33" t="s">
        <v>1210</v>
      </c>
      <c r="J458" s="32"/>
      <c r="K458" s="33"/>
      <c r="L458" s="57" t="str">
        <f>IFERROR(TRIM(INDEX(_xlfn.TEXTSPLIT(Table37[[#This Row],[Name]],"|"),1,2)),"")</f>
        <v/>
      </c>
    </row>
    <row r="459" spans="1:12" ht="14.4">
      <c r="A459" s="56" t="s">
        <v>1167</v>
      </c>
      <c r="B459" s="56" t="str">
        <f>Table37[[#This Row],[Name]]</f>
        <v>Pressure - Discharge (2)</v>
      </c>
      <c r="C459" s="33" t="e">
        <f>VLOOKUP(Table37[[#This Row],[Name2]],'Base ProcV'!$CG$1:$CQ$12,2,0)</f>
        <v>#N/A</v>
      </c>
      <c r="D459" s="33" t="s">
        <v>1433</v>
      </c>
      <c r="E459" s="156" t="s">
        <v>1433</v>
      </c>
      <c r="F459" s="76" t="s">
        <v>3474</v>
      </c>
      <c r="G459" s="33"/>
      <c r="H459" s="33" t="s">
        <v>530</v>
      </c>
      <c r="I459" s="33" t="s">
        <v>530</v>
      </c>
      <c r="J459" s="32"/>
      <c r="K459" s="33"/>
      <c r="L459" s="57" t="str">
        <f>IFERROR(TRIM(INDEX(_xlfn.TEXTSPLIT(Table37[[#This Row],[Name]],"|"),1,2)),"")</f>
        <v/>
      </c>
    </row>
    <row r="460" spans="1:12" ht="14.4">
      <c r="A460" s="56" t="s">
        <v>1167</v>
      </c>
      <c r="B460" s="56" t="str">
        <f>Table37[[#This Row],[Name]]</f>
        <v>Pressure - Discharge (2)|Hi</v>
      </c>
      <c r="C460" s="33" t="e">
        <f>VLOOKUP(Table37[[#This Row],[Name2]],'Base ProcV'!$CG$1:$CQ$12,2,0)</f>
        <v>#N/A</v>
      </c>
      <c r="D460" s="33" t="s">
        <v>1434</v>
      </c>
      <c r="E460" s="33" t="s">
        <v>1433</v>
      </c>
      <c r="F460" s="33"/>
      <c r="G460" s="33"/>
      <c r="H460" s="33" t="s">
        <v>736</v>
      </c>
      <c r="I460" s="33" t="s">
        <v>530</v>
      </c>
      <c r="J460" s="32"/>
      <c r="K460" s="33"/>
      <c r="L460" s="57" t="str">
        <f>IFERROR(TRIM(INDEX(_xlfn.TEXTSPLIT(Table37[[#This Row],[Name]],"|"),1,2)),"")</f>
        <v>Hi</v>
      </c>
    </row>
    <row r="461" spans="1:12" ht="14.4">
      <c r="A461" s="56" t="s">
        <v>1167</v>
      </c>
      <c r="B461" s="56" t="str">
        <f>Table37[[#This Row],[Name]]</f>
        <v>Pressure - Discharge (2)|HiHi</v>
      </c>
      <c r="C461" s="33" t="e">
        <f>VLOOKUP(Table37[[#This Row],[Name2]],'Base ProcV'!$CG$1:$CQ$12,2,0)</f>
        <v>#N/A</v>
      </c>
      <c r="D461" s="33" t="s">
        <v>1435</v>
      </c>
      <c r="E461" s="33" t="s">
        <v>1433</v>
      </c>
      <c r="F461" s="33"/>
      <c r="G461" s="33"/>
      <c r="H461" s="33" t="s">
        <v>736</v>
      </c>
      <c r="I461" s="33" t="s">
        <v>530</v>
      </c>
      <c r="J461" s="32"/>
      <c r="K461" s="33"/>
      <c r="L461" s="57" t="str">
        <f>IFERROR(TRIM(INDEX(_xlfn.TEXTSPLIT(Table37[[#This Row],[Name]],"|"),1,2)),"")</f>
        <v>HiHi</v>
      </c>
    </row>
    <row r="462" spans="1:12" ht="14.4">
      <c r="A462" s="56" t="s">
        <v>1167</v>
      </c>
      <c r="B462" s="56" t="str">
        <f>Table37[[#This Row],[Name]]</f>
        <v>Pressure - Discharge (2)|Lo</v>
      </c>
      <c r="C462" s="33" t="e">
        <f>VLOOKUP(Table37[[#This Row],[Name2]],'Base ProcV'!$CG$1:$CQ$12,2,0)</f>
        <v>#N/A</v>
      </c>
      <c r="D462" s="33" t="s">
        <v>1436</v>
      </c>
      <c r="E462" s="33" t="s">
        <v>1433</v>
      </c>
      <c r="F462" s="33"/>
      <c r="G462" s="33"/>
      <c r="H462" s="33" t="s">
        <v>736</v>
      </c>
      <c r="I462" s="33" t="s">
        <v>530</v>
      </c>
      <c r="J462" s="32"/>
      <c r="K462" s="33"/>
      <c r="L462" s="57" t="str">
        <f>IFERROR(TRIM(INDEX(_xlfn.TEXTSPLIT(Table37[[#This Row],[Name]],"|"),1,2)),"")</f>
        <v>Lo</v>
      </c>
    </row>
    <row r="463" spans="1:12" ht="14.4">
      <c r="A463" s="56" t="s">
        <v>1167</v>
      </c>
      <c r="B463" s="56" t="str">
        <f>Table37[[#This Row],[Name]]</f>
        <v>Pressure - Discharge (2)|LoLo</v>
      </c>
      <c r="C463" s="33" t="e">
        <f>VLOOKUP(Table37[[#This Row],[Name2]],'Base ProcV'!$CG$1:$CQ$12,2,0)</f>
        <v>#N/A</v>
      </c>
      <c r="D463" s="33" t="s">
        <v>1437</v>
      </c>
      <c r="E463" s="33" t="s">
        <v>1433</v>
      </c>
      <c r="F463" s="33"/>
      <c r="G463" s="33"/>
      <c r="H463" s="33" t="s">
        <v>736</v>
      </c>
      <c r="I463" s="33" t="s">
        <v>530</v>
      </c>
      <c r="J463" s="32"/>
      <c r="K463" s="33"/>
      <c r="L463" s="57" t="str">
        <f>IFERROR(TRIM(INDEX(_xlfn.TEXTSPLIT(Table37[[#This Row],[Name]],"|"),1,2)),"")</f>
        <v>LoLo</v>
      </c>
    </row>
    <row r="464" spans="1:12" ht="14.4">
      <c r="A464" s="56" t="s">
        <v>1167</v>
      </c>
      <c r="B464" s="56" t="str">
        <f>Table37[[#This Row],[Name]]</f>
        <v>Pressure - Downstream Auxiliary Cooler</v>
      </c>
      <c r="C464" s="33" t="e">
        <f>VLOOKUP(Table37[[#This Row],[Name2]],'Base ProcV'!$CG$1:$CQ$12,2,0)</f>
        <v>#N/A</v>
      </c>
      <c r="D464" s="33" t="s">
        <v>1438</v>
      </c>
      <c r="E464" s="33" t="s">
        <v>1438</v>
      </c>
      <c r="F464" s="33"/>
      <c r="G464" s="33"/>
      <c r="H464" s="33" t="s">
        <v>1210</v>
      </c>
      <c r="I464" s="33" t="s">
        <v>1210</v>
      </c>
      <c r="J464" s="32"/>
      <c r="K464" s="33"/>
      <c r="L464" s="57" t="str">
        <f>IFERROR(TRIM(INDEX(_xlfn.TEXTSPLIT(Table37[[#This Row],[Name]],"|"),1,2)),"")</f>
        <v/>
      </c>
    </row>
    <row r="465" spans="1:12" ht="14.4">
      <c r="A465" s="56" t="s">
        <v>1167</v>
      </c>
      <c r="B465" s="56" t="str">
        <f>Table37[[#This Row],[Name]]</f>
        <v>Pressure - Downstream Auxiliary Cooler (2)</v>
      </c>
      <c r="C465" s="33" t="e">
        <f>VLOOKUP(Table37[[#This Row],[Name2]],'Base ProcV'!$CG$1:$CQ$12,2,0)</f>
        <v>#N/A</v>
      </c>
      <c r="D465" s="33" t="s">
        <v>1439</v>
      </c>
      <c r="E465" s="33" t="s">
        <v>1439</v>
      </c>
      <c r="F465" s="33"/>
      <c r="G465" s="33"/>
      <c r="H465" s="33" t="s">
        <v>1210</v>
      </c>
      <c r="I465" s="33" t="s">
        <v>1210</v>
      </c>
      <c r="J465" s="32"/>
      <c r="K465" s="33"/>
      <c r="L465" s="57" t="str">
        <f>IFERROR(TRIM(INDEX(_xlfn.TEXTSPLIT(Table37[[#This Row],[Name]],"|"),1,2)),"")</f>
        <v/>
      </c>
    </row>
    <row r="466" spans="1:12" ht="14.4">
      <c r="A466" s="56" t="s">
        <v>1167</v>
      </c>
      <c r="B466" s="56" t="str">
        <f>Table37[[#This Row],[Name]]</f>
        <v>Pressure - Piston Balancing Line</v>
      </c>
      <c r="C466" s="33"/>
      <c r="D466" s="33" t="s">
        <v>1440</v>
      </c>
      <c r="E466" s="33" t="s">
        <v>1440</v>
      </c>
      <c r="F466" s="33"/>
      <c r="G466" s="33"/>
      <c r="H466" s="33" t="s">
        <v>451</v>
      </c>
      <c r="I466" s="33" t="s">
        <v>451</v>
      </c>
      <c r="J466" s="32"/>
      <c r="K466" s="33"/>
      <c r="L466" s="57" t="str">
        <f>IFERROR(TRIM(INDEX(_xlfn.TEXTSPLIT(Table37[[#This Row],[Name]],"|"),1,2)),"")</f>
        <v/>
      </c>
    </row>
    <row r="467" spans="1:12" ht="14.4">
      <c r="A467" s="56" t="s">
        <v>1167</v>
      </c>
      <c r="B467" s="56" t="str">
        <f>Table37[[#This Row],[Name]]</f>
        <v>Pressure - Piston Balancing Line|Hi</v>
      </c>
      <c r="C467" s="33" t="e">
        <f>VLOOKUP(Table37[[#This Row],[Name2]],'Base ProcV'!$CG$1:$CQ$12,2,0)</f>
        <v>#N/A</v>
      </c>
      <c r="D467" s="33" t="s">
        <v>1441</v>
      </c>
      <c r="E467" s="33" t="s">
        <v>1440</v>
      </c>
      <c r="F467" s="33"/>
      <c r="G467" s="33"/>
      <c r="H467" s="33" t="s">
        <v>736</v>
      </c>
      <c r="I467" s="33" t="s">
        <v>451</v>
      </c>
      <c r="J467" s="32"/>
      <c r="K467" s="33"/>
      <c r="L467" s="57" t="str">
        <f>IFERROR(TRIM(INDEX(_xlfn.TEXTSPLIT(Table37[[#This Row],[Name]],"|"),1,2)),"")</f>
        <v>Hi</v>
      </c>
    </row>
    <row r="468" spans="1:12" ht="14.4">
      <c r="A468" s="56" t="s">
        <v>1167</v>
      </c>
      <c r="B468" s="56" t="str">
        <f>Table37[[#This Row],[Name]]</f>
        <v>Pressure - Piston Balancing Line|HiHi</v>
      </c>
      <c r="C468" s="33" t="e">
        <f>VLOOKUP(Table37[[#This Row],[Name2]],'Base ProcV'!$CG$1:$CQ$12,2,0)</f>
        <v>#N/A</v>
      </c>
      <c r="D468" s="33" t="s">
        <v>1442</v>
      </c>
      <c r="E468" s="33" t="s">
        <v>1440</v>
      </c>
      <c r="F468" s="33"/>
      <c r="G468" s="33"/>
      <c r="H468" s="33" t="s">
        <v>736</v>
      </c>
      <c r="I468" s="33" t="s">
        <v>451</v>
      </c>
      <c r="J468" s="32"/>
      <c r="K468" s="33"/>
      <c r="L468" s="57" t="str">
        <f>IFERROR(TRIM(INDEX(_xlfn.TEXTSPLIT(Table37[[#This Row],[Name]],"|"),1,2)),"")</f>
        <v>HiHi</v>
      </c>
    </row>
    <row r="469" spans="1:12" ht="14.4">
      <c r="A469" s="56" t="s">
        <v>1167</v>
      </c>
      <c r="B469" s="56" t="str">
        <f>Table37[[#This Row],[Name]]</f>
        <v>Pressure - Piston Balancing Line|Lo</v>
      </c>
      <c r="C469" s="33" t="e">
        <f>VLOOKUP(Table37[[#This Row],[Name2]],'Base ProcV'!$CG$1:$CQ$12,2,0)</f>
        <v>#N/A</v>
      </c>
      <c r="D469" s="33" t="s">
        <v>1443</v>
      </c>
      <c r="E469" s="33" t="s">
        <v>1440</v>
      </c>
      <c r="F469" s="33"/>
      <c r="G469" s="33"/>
      <c r="H469" s="33" t="s">
        <v>736</v>
      </c>
      <c r="I469" s="33" t="s">
        <v>451</v>
      </c>
      <c r="J469" s="32"/>
      <c r="K469" s="33"/>
      <c r="L469" s="57" t="str">
        <f>IFERROR(TRIM(INDEX(_xlfn.TEXTSPLIT(Table37[[#This Row],[Name]],"|"),1,2)),"")</f>
        <v>Lo</v>
      </c>
    </row>
    <row r="470" spans="1:12" ht="14.4">
      <c r="A470" s="56" t="s">
        <v>1167</v>
      </c>
      <c r="B470" s="56" t="str">
        <f>Table37[[#This Row],[Name]]</f>
        <v>Pressure - Piston Balancing Line|Pre-alarm Hi</v>
      </c>
      <c r="C470" s="33" t="e">
        <f>VLOOKUP(Table37[[#This Row],[Name2]],'Base ProcV'!$CG$1:$CQ$12,2,0)</f>
        <v>#N/A</v>
      </c>
      <c r="D470" s="33" t="s">
        <v>1444</v>
      </c>
      <c r="E470" s="33" t="s">
        <v>1440</v>
      </c>
      <c r="F470" s="33"/>
      <c r="G470" s="33"/>
      <c r="H470" s="33" t="s">
        <v>736</v>
      </c>
      <c r="I470" s="33" t="s">
        <v>451</v>
      </c>
      <c r="J470" s="32"/>
      <c r="K470" s="33"/>
      <c r="L470" s="57" t="str">
        <f>IFERROR(TRIM(INDEX(_xlfn.TEXTSPLIT(Table37[[#This Row],[Name]],"|"),1,2)),"")</f>
        <v>Pre-alarm Hi</v>
      </c>
    </row>
    <row r="471" spans="1:12" ht="14.4">
      <c r="A471" s="56" t="s">
        <v>1167</v>
      </c>
      <c r="B471" s="56" t="str">
        <f>Table37[[#This Row],[Name]]</f>
        <v>Pressure - Primary Seal Gas Injection</v>
      </c>
      <c r="C471" s="33"/>
      <c r="D471" s="33" t="s">
        <v>1445</v>
      </c>
      <c r="E471" s="33" t="s">
        <v>1445</v>
      </c>
      <c r="F471" s="33"/>
      <c r="G471" s="33"/>
      <c r="H471" s="33" t="s">
        <v>451</v>
      </c>
      <c r="I471" s="33" t="s">
        <v>451</v>
      </c>
      <c r="J471" s="32"/>
      <c r="K471" s="33"/>
      <c r="L471" s="57" t="str">
        <f>IFERROR(TRIM(INDEX(_xlfn.TEXTSPLIT(Table37[[#This Row],[Name]],"|"),1,2)),"")</f>
        <v/>
      </c>
    </row>
    <row r="472" spans="1:12" ht="14.4">
      <c r="A472" s="56" t="s">
        <v>1167</v>
      </c>
      <c r="B472" s="56" t="str">
        <f>Table37[[#This Row],[Name]]</f>
        <v>Pressure - Primary Seal Gas Injection|Hi</v>
      </c>
      <c r="C472" s="33" t="e">
        <f>VLOOKUP(Table37[[#This Row],[Name2]],'Base ProcV'!$CG$1:$CQ$12,2,0)</f>
        <v>#N/A</v>
      </c>
      <c r="D472" s="33" t="s">
        <v>1447</v>
      </c>
      <c r="E472" s="33" t="s">
        <v>1445</v>
      </c>
      <c r="F472" s="33"/>
      <c r="G472" s="33"/>
      <c r="H472" s="33" t="s">
        <v>736</v>
      </c>
      <c r="I472" s="33" t="s">
        <v>451</v>
      </c>
      <c r="J472" s="32"/>
      <c r="K472" s="33"/>
      <c r="L472" s="57" t="str">
        <f>IFERROR(TRIM(INDEX(_xlfn.TEXTSPLIT(Table37[[#This Row],[Name]],"|"),1,2)),"")</f>
        <v>Hi</v>
      </c>
    </row>
    <row r="473" spans="1:12" ht="14.4">
      <c r="A473" s="56" t="s">
        <v>1167</v>
      </c>
      <c r="B473" s="56" t="str">
        <f>Table37[[#This Row],[Name]]</f>
        <v>Pressure - Primary Seal Gas Injection|HiHi</v>
      </c>
      <c r="C473" s="33" t="e">
        <f>VLOOKUP(Table37[[#This Row],[Name2]],'Base ProcV'!$CG$1:$CQ$12,2,0)</f>
        <v>#N/A</v>
      </c>
      <c r="D473" s="33" t="s">
        <v>1448</v>
      </c>
      <c r="E473" s="33" t="s">
        <v>1445</v>
      </c>
      <c r="F473" s="33"/>
      <c r="G473" s="33"/>
      <c r="H473" s="33" t="s">
        <v>736</v>
      </c>
      <c r="I473" s="33" t="s">
        <v>451</v>
      </c>
      <c r="J473" s="32"/>
      <c r="K473" s="33"/>
      <c r="L473" s="57" t="str">
        <f>IFERROR(TRIM(INDEX(_xlfn.TEXTSPLIT(Table37[[#This Row],[Name]],"|"),1,2)),"")</f>
        <v>HiHi</v>
      </c>
    </row>
    <row r="474" spans="1:12" ht="14.4">
      <c r="A474" s="56" t="s">
        <v>1167</v>
      </c>
      <c r="B474" s="56" t="str">
        <f>Table37[[#This Row],[Name]]</f>
        <v>Pressure - Primary Seal Gas Injection|Lo</v>
      </c>
      <c r="C474" s="33" t="e">
        <f>VLOOKUP(Table37[[#This Row],[Name2]],'Base ProcV'!$CG$1:$CQ$12,2,0)</f>
        <v>#N/A</v>
      </c>
      <c r="D474" s="33" t="s">
        <v>1449</v>
      </c>
      <c r="E474" s="33" t="s">
        <v>1445</v>
      </c>
      <c r="F474" s="33"/>
      <c r="G474" s="33"/>
      <c r="H474" s="33" t="s">
        <v>736</v>
      </c>
      <c r="I474" s="33" t="s">
        <v>451</v>
      </c>
      <c r="J474" s="32"/>
      <c r="K474" s="33"/>
      <c r="L474" s="57" t="str">
        <f>IFERROR(TRIM(INDEX(_xlfn.TEXTSPLIT(Table37[[#This Row],[Name]],"|"),1,2)),"")</f>
        <v>Lo</v>
      </c>
    </row>
    <row r="475" spans="1:12" ht="14.4">
      <c r="A475" s="56" t="s">
        <v>1167</v>
      </c>
      <c r="B475" s="56" t="str">
        <f>Table37[[#This Row],[Name]]</f>
        <v>Pressure - Primary Seal Gas Injection|LoLo</v>
      </c>
      <c r="C475" s="33" t="e">
        <f>VLOOKUP(Table37[[#This Row],[Name2]],'Base ProcV'!$CG$1:$CQ$12,2,0)</f>
        <v>#N/A</v>
      </c>
      <c r="D475" s="33" t="s">
        <v>1450</v>
      </c>
      <c r="E475" s="33" t="s">
        <v>1445</v>
      </c>
      <c r="F475" s="33"/>
      <c r="G475" s="33"/>
      <c r="H475" s="33" t="s">
        <v>736</v>
      </c>
      <c r="I475" s="33" t="s">
        <v>451</v>
      </c>
      <c r="J475" s="32"/>
      <c r="K475" s="33"/>
      <c r="L475" s="57" t="str">
        <f>IFERROR(TRIM(INDEX(_xlfn.TEXTSPLIT(Table37[[#This Row],[Name]],"|"),1,2)),"")</f>
        <v>LoLo</v>
      </c>
    </row>
    <row r="476" spans="1:12" ht="14.4">
      <c r="A476" s="56" t="s">
        <v>1167</v>
      </c>
      <c r="B476" s="56" t="str">
        <f>Table37[[#This Row],[Name]]</f>
        <v>Pressure - Primary Seal Gas Injection|Pre-alarm Hi</v>
      </c>
      <c r="C476" s="33" t="e">
        <f>VLOOKUP(Table37[[#This Row],[Name2]],'Base ProcV'!$CG$1:$CQ$12,2,0)</f>
        <v>#N/A</v>
      </c>
      <c r="D476" s="33" t="s">
        <v>1451</v>
      </c>
      <c r="E476" s="33" t="s">
        <v>1445</v>
      </c>
      <c r="F476" s="33"/>
      <c r="G476" s="33"/>
      <c r="H476" s="33" t="s">
        <v>736</v>
      </c>
      <c r="I476" s="33" t="s">
        <v>451</v>
      </c>
      <c r="J476" s="32"/>
      <c r="K476" s="33"/>
      <c r="L476" s="57" t="str">
        <f>IFERROR(TRIM(INDEX(_xlfn.TEXTSPLIT(Table37[[#This Row],[Name]],"|"),1,2)),"")</f>
        <v>Pre-alarm Hi</v>
      </c>
    </row>
    <row r="477" spans="1:12" ht="14.4">
      <c r="A477" s="56" t="s">
        <v>1167</v>
      </c>
      <c r="B477" s="56" t="str">
        <f>Table37[[#This Row],[Name]]</f>
        <v>Pressure - Primary Seal Gas Injection|Pre-alarm Lo</v>
      </c>
      <c r="C477" s="33" t="e">
        <f>VLOOKUP(Table37[[#This Row],[Name2]],'Base ProcV'!$CG$1:$CQ$12,2,0)</f>
        <v>#N/A</v>
      </c>
      <c r="D477" s="33" t="s">
        <v>1452</v>
      </c>
      <c r="E477" s="33" t="s">
        <v>1445</v>
      </c>
      <c r="F477" s="33"/>
      <c r="G477" s="33"/>
      <c r="H477" s="33" t="s">
        <v>736</v>
      </c>
      <c r="I477" s="33" t="s">
        <v>451</v>
      </c>
      <c r="J477" s="32"/>
      <c r="K477" s="33"/>
      <c r="L477" s="57" t="str">
        <f>IFERROR(TRIM(INDEX(_xlfn.TEXTSPLIT(Table37[[#This Row],[Name]],"|"),1,2)),"")</f>
        <v>Pre-alarm Lo</v>
      </c>
    </row>
    <row r="478" spans="1:12" ht="14.4">
      <c r="A478" s="56" t="s">
        <v>1167</v>
      </c>
      <c r="B478" s="56" t="str">
        <f>Table37[[#This Row],[Name]]</f>
        <v>Pressure - Primary Seal Gas Injection (2)</v>
      </c>
      <c r="C478" s="33"/>
      <c r="D478" s="33" t="s">
        <v>1453</v>
      </c>
      <c r="E478" s="33" t="s">
        <v>1453</v>
      </c>
      <c r="F478" s="33"/>
      <c r="G478" s="33"/>
      <c r="H478" s="33" t="s">
        <v>451</v>
      </c>
      <c r="I478" s="33" t="s">
        <v>451</v>
      </c>
      <c r="J478" s="32"/>
      <c r="K478" s="33"/>
      <c r="L478" s="57" t="str">
        <f>IFERROR(TRIM(INDEX(_xlfn.TEXTSPLIT(Table37[[#This Row],[Name]],"|"),1,2)),"")</f>
        <v/>
      </c>
    </row>
    <row r="479" spans="1:12" ht="14.4">
      <c r="A479" s="56" t="s">
        <v>1167</v>
      </c>
      <c r="B479" s="56" t="str">
        <f>Table37[[#This Row],[Name]]</f>
        <v>Pressure - Primary Seal Gas Injection (2)|Hi</v>
      </c>
      <c r="C479" s="33" t="e">
        <f>VLOOKUP(Table37[[#This Row],[Name2]],'Base ProcV'!$CG$1:$CQ$12,2,0)</f>
        <v>#N/A</v>
      </c>
      <c r="D479" s="33" t="s">
        <v>1455</v>
      </c>
      <c r="E479" s="33" t="s">
        <v>1453</v>
      </c>
      <c r="F479" s="33"/>
      <c r="G479" s="33"/>
      <c r="H479" s="33" t="s">
        <v>736</v>
      </c>
      <c r="I479" s="33" t="s">
        <v>451</v>
      </c>
      <c r="J479" s="32"/>
      <c r="K479" s="33"/>
      <c r="L479" s="57" t="str">
        <f>IFERROR(TRIM(INDEX(_xlfn.TEXTSPLIT(Table37[[#This Row],[Name]],"|"),1,2)),"")</f>
        <v>Hi</v>
      </c>
    </row>
    <row r="480" spans="1:12" ht="14.4">
      <c r="A480" s="56" t="s">
        <v>1167</v>
      </c>
      <c r="B480" s="56" t="str">
        <f>Table37[[#This Row],[Name]]</f>
        <v>Pressure - Primary Seal Gas Injection (2)|HiHi</v>
      </c>
      <c r="C480" s="33" t="e">
        <f>VLOOKUP(Table37[[#This Row],[Name2]],'Base ProcV'!$CG$1:$CQ$12,2,0)</f>
        <v>#N/A</v>
      </c>
      <c r="D480" s="33" t="s">
        <v>1456</v>
      </c>
      <c r="E480" s="33" t="s">
        <v>1453</v>
      </c>
      <c r="F480" s="33"/>
      <c r="G480" s="33"/>
      <c r="H480" s="33" t="s">
        <v>736</v>
      </c>
      <c r="I480" s="33" t="s">
        <v>451</v>
      </c>
      <c r="J480" s="32"/>
      <c r="K480" s="33"/>
      <c r="L480" s="57" t="str">
        <f>IFERROR(TRIM(INDEX(_xlfn.TEXTSPLIT(Table37[[#This Row],[Name]],"|"),1,2)),"")</f>
        <v>HiHi</v>
      </c>
    </row>
    <row r="481" spans="1:12" ht="14.4">
      <c r="A481" s="56" t="s">
        <v>1167</v>
      </c>
      <c r="B481" s="56" t="str">
        <f>Table37[[#This Row],[Name]]</f>
        <v>Pressure - Primary Seal Gas Injection (2)|Lo</v>
      </c>
      <c r="C481" s="33" t="e">
        <f>VLOOKUP(Table37[[#This Row],[Name2]],'Base ProcV'!$CG$1:$CQ$12,2,0)</f>
        <v>#N/A</v>
      </c>
      <c r="D481" s="33" t="s">
        <v>1457</v>
      </c>
      <c r="E481" s="33" t="s">
        <v>1453</v>
      </c>
      <c r="F481" s="33"/>
      <c r="G481" s="33"/>
      <c r="H481" s="33" t="s">
        <v>736</v>
      </c>
      <c r="I481" s="33" t="s">
        <v>451</v>
      </c>
      <c r="J481" s="32"/>
      <c r="K481" s="33"/>
      <c r="L481" s="57" t="str">
        <f>IFERROR(TRIM(INDEX(_xlfn.TEXTSPLIT(Table37[[#This Row],[Name]],"|"),1,2)),"")</f>
        <v>Lo</v>
      </c>
    </row>
    <row r="482" spans="1:12" ht="14.4">
      <c r="A482" s="56" t="s">
        <v>1167</v>
      </c>
      <c r="B482" s="56" t="str">
        <f>Table37[[#This Row],[Name]]</f>
        <v>Pressure - Primary Seal Gas Injection (2)|LoLo</v>
      </c>
      <c r="C482" s="33" t="e">
        <f>VLOOKUP(Table37[[#This Row],[Name2]],'Base ProcV'!$CG$1:$CQ$12,2,0)</f>
        <v>#N/A</v>
      </c>
      <c r="D482" s="33" t="s">
        <v>1458</v>
      </c>
      <c r="E482" s="33" t="s">
        <v>1453</v>
      </c>
      <c r="F482" s="33"/>
      <c r="G482" s="33"/>
      <c r="H482" s="33" t="s">
        <v>736</v>
      </c>
      <c r="I482" s="33" t="s">
        <v>451</v>
      </c>
      <c r="J482" s="32"/>
      <c r="K482" s="33"/>
      <c r="L482" s="57" t="str">
        <f>IFERROR(TRIM(INDEX(_xlfn.TEXTSPLIT(Table37[[#This Row],[Name]],"|"),1,2)),"")</f>
        <v>LoLo</v>
      </c>
    </row>
    <row r="483" spans="1:12" ht="14.4">
      <c r="A483" s="56" t="s">
        <v>1167</v>
      </c>
      <c r="B483" s="56" t="str">
        <f>Table37[[#This Row],[Name]]</f>
        <v>Pressure - Primary Seal Gas Injection (2)|Pre-alarm Hi</v>
      </c>
      <c r="C483" s="33" t="e">
        <f>VLOOKUP(Table37[[#This Row],[Name2]],'Base ProcV'!$CG$1:$CQ$12,2,0)</f>
        <v>#N/A</v>
      </c>
      <c r="D483" s="33" t="s">
        <v>1459</v>
      </c>
      <c r="E483" s="33" t="s">
        <v>1453</v>
      </c>
      <c r="F483" s="33"/>
      <c r="G483" s="33"/>
      <c r="H483" s="33" t="s">
        <v>736</v>
      </c>
      <c r="I483" s="33" t="s">
        <v>451</v>
      </c>
      <c r="J483" s="32"/>
      <c r="K483" s="33"/>
      <c r="L483" s="57" t="str">
        <f>IFERROR(TRIM(INDEX(_xlfn.TEXTSPLIT(Table37[[#This Row],[Name]],"|"),1,2)),"")</f>
        <v>Pre-alarm Hi</v>
      </c>
    </row>
    <row r="484" spans="1:12" ht="14.4">
      <c r="A484" s="56" t="s">
        <v>1167</v>
      </c>
      <c r="B484" s="56" t="str">
        <f>Table37[[#This Row],[Name]]</f>
        <v>Pressure - Primary Seal Gas Injection (2)|Pre-alarm Lo</v>
      </c>
      <c r="C484" s="33" t="e">
        <f>VLOOKUP(Table37[[#This Row],[Name2]],'Base ProcV'!$CG$1:$CQ$12,2,0)</f>
        <v>#N/A</v>
      </c>
      <c r="D484" s="33" t="s">
        <v>1460</v>
      </c>
      <c r="E484" s="33" t="s">
        <v>1453</v>
      </c>
      <c r="F484" s="33"/>
      <c r="G484" s="33"/>
      <c r="H484" s="33" t="s">
        <v>736</v>
      </c>
      <c r="I484" s="33" t="s">
        <v>451</v>
      </c>
      <c r="J484" s="32"/>
      <c r="K484" s="33"/>
      <c r="L484" s="57" t="str">
        <f>IFERROR(TRIM(INDEX(_xlfn.TEXTSPLIT(Table37[[#This Row],[Name]],"|"),1,2)),"")</f>
        <v>Pre-alarm Lo</v>
      </c>
    </row>
    <row r="485" spans="1:12" ht="14.4">
      <c r="A485" s="56" t="s">
        <v>1167</v>
      </c>
      <c r="B485" s="56" t="str">
        <f>Table37[[#This Row],[Name]]</f>
        <v>Pressure - Primary Seal Gas Injection DE</v>
      </c>
      <c r="C485" s="33"/>
      <c r="D485" s="33" t="s">
        <v>1461</v>
      </c>
      <c r="E485" s="33" t="s">
        <v>1461</v>
      </c>
      <c r="F485" s="33"/>
      <c r="G485" s="33"/>
      <c r="H485" s="33" t="s">
        <v>451</v>
      </c>
      <c r="I485" s="33" t="s">
        <v>451</v>
      </c>
      <c r="J485" s="32"/>
      <c r="K485" s="33"/>
      <c r="L485" s="57" t="str">
        <f>IFERROR(TRIM(INDEX(_xlfn.TEXTSPLIT(Table37[[#This Row],[Name]],"|"),1,2)),"")</f>
        <v/>
      </c>
    </row>
    <row r="486" spans="1:12" ht="14.4">
      <c r="A486" s="56" t="s">
        <v>1167</v>
      </c>
      <c r="B486" s="56" t="str">
        <f>Table37[[#This Row],[Name]]</f>
        <v>Pressure - Primary Seal Gas Injection DE|Hi</v>
      </c>
      <c r="C486" s="33" t="e">
        <f>VLOOKUP(Table37[[#This Row],[Name2]],'Base ProcV'!$CG$1:$CQ$12,2,0)</f>
        <v>#N/A</v>
      </c>
      <c r="D486" s="33" t="s">
        <v>1462</v>
      </c>
      <c r="E486" s="33" t="s">
        <v>1461</v>
      </c>
      <c r="F486" s="33"/>
      <c r="G486" s="33"/>
      <c r="H486" s="33" t="s">
        <v>736</v>
      </c>
      <c r="I486" s="33" t="s">
        <v>451</v>
      </c>
      <c r="J486" s="32"/>
      <c r="K486" s="33"/>
      <c r="L486" s="57" t="str">
        <f>IFERROR(TRIM(INDEX(_xlfn.TEXTSPLIT(Table37[[#This Row],[Name]],"|"),1,2)),"")</f>
        <v>Hi</v>
      </c>
    </row>
    <row r="487" spans="1:12" ht="14.4">
      <c r="A487" s="56" t="s">
        <v>1167</v>
      </c>
      <c r="B487" s="56" t="str">
        <f>Table37[[#This Row],[Name]]</f>
        <v>Pressure - Primary Seal Gas Injection DE|Lo</v>
      </c>
      <c r="C487" s="33" t="e">
        <f>VLOOKUP(Table37[[#This Row],[Name2]],'Base ProcV'!$CG$1:$CQ$12,2,0)</f>
        <v>#N/A</v>
      </c>
      <c r="D487" s="33" t="s">
        <v>1463</v>
      </c>
      <c r="E487" s="33" t="s">
        <v>1461</v>
      </c>
      <c r="F487" s="33"/>
      <c r="G487" s="33"/>
      <c r="H487" s="33" t="s">
        <v>736</v>
      </c>
      <c r="I487" s="33" t="s">
        <v>451</v>
      </c>
      <c r="J487" s="32"/>
      <c r="K487" s="33"/>
      <c r="L487" s="57" t="str">
        <f>IFERROR(TRIM(INDEX(_xlfn.TEXTSPLIT(Table37[[#This Row],[Name]],"|"),1,2)),"")</f>
        <v>Lo</v>
      </c>
    </row>
    <row r="488" spans="1:12" ht="14.4">
      <c r="A488" s="56" t="s">
        <v>1167</v>
      </c>
      <c r="B488" s="56" t="str">
        <f>Table37[[#This Row],[Name]]</f>
        <v>Pressure - Primary Seal Gas Injection DE|Pre-alarm Hi</v>
      </c>
      <c r="C488" s="33" t="e">
        <f>VLOOKUP(Table37[[#This Row],[Name2]],'Base ProcV'!$CG$1:$CQ$12,2,0)</f>
        <v>#N/A</v>
      </c>
      <c r="D488" s="33" t="s">
        <v>1464</v>
      </c>
      <c r="E488" s="33" t="s">
        <v>1461</v>
      </c>
      <c r="F488" s="33"/>
      <c r="G488" s="33"/>
      <c r="H488" s="33" t="s">
        <v>736</v>
      </c>
      <c r="I488" s="33" t="s">
        <v>451</v>
      </c>
      <c r="J488" s="32"/>
      <c r="K488" s="33"/>
      <c r="L488" s="57" t="str">
        <f>IFERROR(TRIM(INDEX(_xlfn.TEXTSPLIT(Table37[[#This Row],[Name]],"|"),1,2)),"")</f>
        <v>Pre-alarm Hi</v>
      </c>
    </row>
    <row r="489" spans="1:12" ht="14.4">
      <c r="A489" s="56" t="s">
        <v>1167</v>
      </c>
      <c r="B489" s="56" t="str">
        <f>Table37[[#This Row],[Name]]</f>
        <v>Pressure - Primary Seal Gas Injection DE|Pre-alarm Lo</v>
      </c>
      <c r="C489" s="33" t="e">
        <f>VLOOKUP(Table37[[#This Row],[Name2]],'Base ProcV'!$CG$1:$CQ$12,2,0)</f>
        <v>#N/A</v>
      </c>
      <c r="D489" s="33" t="s">
        <v>1465</v>
      </c>
      <c r="E489" s="33" t="s">
        <v>1461</v>
      </c>
      <c r="F489" s="33"/>
      <c r="G489" s="33"/>
      <c r="H489" s="33" t="s">
        <v>736</v>
      </c>
      <c r="I489" s="33" t="s">
        <v>451</v>
      </c>
      <c r="J489" s="32"/>
      <c r="K489" s="33"/>
      <c r="L489" s="57" t="str">
        <f>IFERROR(TRIM(INDEX(_xlfn.TEXTSPLIT(Table37[[#This Row],[Name]],"|"),1,2)),"")</f>
        <v>Pre-alarm Lo</v>
      </c>
    </row>
    <row r="490" spans="1:12" ht="14.4">
      <c r="A490" s="56" t="s">
        <v>1167</v>
      </c>
      <c r="B490" s="56" t="str">
        <f>Table37[[#This Row],[Name]]</f>
        <v>Pressure - Primary Seal Gas Injection NDE</v>
      </c>
      <c r="C490" s="33"/>
      <c r="D490" s="33" t="s">
        <v>1466</v>
      </c>
      <c r="E490" s="33" t="s">
        <v>1466</v>
      </c>
      <c r="F490" s="33"/>
      <c r="G490" s="33"/>
      <c r="H490" s="33" t="s">
        <v>451</v>
      </c>
      <c r="I490" s="33" t="s">
        <v>451</v>
      </c>
      <c r="J490" s="32"/>
      <c r="K490" s="33"/>
      <c r="L490" s="57" t="str">
        <f>IFERROR(TRIM(INDEX(_xlfn.TEXTSPLIT(Table37[[#This Row],[Name]],"|"),1,2)),"")</f>
        <v/>
      </c>
    </row>
    <row r="491" spans="1:12" ht="14.4">
      <c r="A491" s="56" t="s">
        <v>1167</v>
      </c>
      <c r="B491" s="56" t="str">
        <f>Table37[[#This Row],[Name]]</f>
        <v>Pressure - Primary Seal Gas Injection NDE|Hi</v>
      </c>
      <c r="C491" s="33" t="e">
        <f>VLOOKUP(Table37[[#This Row],[Name2]],'Base ProcV'!$CG$1:$CQ$12,2,0)</f>
        <v>#N/A</v>
      </c>
      <c r="D491" s="33" t="s">
        <v>1467</v>
      </c>
      <c r="E491" s="33" t="s">
        <v>1466</v>
      </c>
      <c r="F491" s="33"/>
      <c r="G491" s="33"/>
      <c r="H491" s="33" t="s">
        <v>736</v>
      </c>
      <c r="I491" s="33" t="s">
        <v>451</v>
      </c>
      <c r="J491" s="32"/>
      <c r="K491" s="33"/>
      <c r="L491" s="57" t="str">
        <f>IFERROR(TRIM(INDEX(_xlfn.TEXTSPLIT(Table37[[#This Row],[Name]],"|"),1,2)),"")</f>
        <v>Hi</v>
      </c>
    </row>
    <row r="492" spans="1:12" ht="14.4">
      <c r="A492" s="56" t="s">
        <v>1167</v>
      </c>
      <c r="B492" s="56" t="str">
        <f>Table37[[#This Row],[Name]]</f>
        <v>Pressure - Primary Seal Gas Injection NDE|Lo</v>
      </c>
      <c r="C492" s="33" t="e">
        <f>VLOOKUP(Table37[[#This Row],[Name2]],'Base ProcV'!$CG$1:$CQ$12,2,0)</f>
        <v>#N/A</v>
      </c>
      <c r="D492" s="33" t="s">
        <v>1468</v>
      </c>
      <c r="E492" s="33" t="s">
        <v>1466</v>
      </c>
      <c r="F492" s="33"/>
      <c r="G492" s="33"/>
      <c r="H492" s="33" t="s">
        <v>736</v>
      </c>
      <c r="I492" s="33" t="s">
        <v>451</v>
      </c>
      <c r="J492" s="32"/>
      <c r="K492" s="33"/>
      <c r="L492" s="57" t="str">
        <f>IFERROR(TRIM(INDEX(_xlfn.TEXTSPLIT(Table37[[#This Row],[Name]],"|"),1,2)),"")</f>
        <v>Lo</v>
      </c>
    </row>
    <row r="493" spans="1:12" ht="14.4">
      <c r="A493" s="56" t="s">
        <v>1167</v>
      </c>
      <c r="B493" s="56" t="str">
        <f>Table37[[#This Row],[Name]]</f>
        <v>Pressure - Primary Seal Gas Injection NDE|Pre-alarm Hi</v>
      </c>
      <c r="C493" s="33" t="e">
        <f>VLOOKUP(Table37[[#This Row],[Name2]],'Base ProcV'!$CG$1:$CQ$12,2,0)</f>
        <v>#N/A</v>
      </c>
      <c r="D493" s="33" t="s">
        <v>1469</v>
      </c>
      <c r="E493" s="33" t="s">
        <v>1466</v>
      </c>
      <c r="F493" s="33"/>
      <c r="G493" s="33"/>
      <c r="H493" s="33" t="s">
        <v>736</v>
      </c>
      <c r="I493" s="33" t="s">
        <v>451</v>
      </c>
      <c r="J493" s="32"/>
      <c r="K493" s="33"/>
      <c r="L493" s="57" t="str">
        <f>IFERROR(TRIM(INDEX(_xlfn.TEXTSPLIT(Table37[[#This Row],[Name]],"|"),1,2)),"")</f>
        <v>Pre-alarm Hi</v>
      </c>
    </row>
    <row r="494" spans="1:12" ht="14.4">
      <c r="A494" s="56" t="s">
        <v>1167</v>
      </c>
      <c r="B494" s="56" t="str">
        <f>Table37[[#This Row],[Name]]</f>
        <v>Pressure - Primary Seal Gas Injection NDE|Pre-alarm Lo</v>
      </c>
      <c r="C494" s="33" t="e">
        <f>VLOOKUP(Table37[[#This Row],[Name2]],'Base ProcV'!$CG$1:$CQ$12,2,0)</f>
        <v>#N/A</v>
      </c>
      <c r="D494" s="33" t="s">
        <v>1470</v>
      </c>
      <c r="E494" s="33" t="s">
        <v>1466</v>
      </c>
      <c r="F494" s="33"/>
      <c r="G494" s="33"/>
      <c r="H494" s="33" t="s">
        <v>736</v>
      </c>
      <c r="I494" s="33" t="s">
        <v>451</v>
      </c>
      <c r="J494" s="32"/>
      <c r="K494" s="33"/>
      <c r="L494" s="57" t="str">
        <f>IFERROR(TRIM(INDEX(_xlfn.TEXTSPLIT(Table37[[#This Row],[Name]],"|"),1,2)),"")</f>
        <v>Pre-alarm Lo</v>
      </c>
    </row>
    <row r="495" spans="1:12" ht="14.4">
      <c r="A495" s="56" t="s">
        <v>1167</v>
      </c>
      <c r="B495" s="56" t="str">
        <f>Table37[[#This Row],[Name]]</f>
        <v>Pressure - Primary Seal Gas Injection Upstream to Filter</v>
      </c>
      <c r="C495" s="33"/>
      <c r="D495" s="33" t="s">
        <v>1471</v>
      </c>
      <c r="E495" s="33" t="s">
        <v>1471</v>
      </c>
      <c r="F495" s="33"/>
      <c r="G495" s="33"/>
      <c r="H495" s="33" t="s">
        <v>451</v>
      </c>
      <c r="I495" s="33" t="s">
        <v>451</v>
      </c>
      <c r="J495" s="32"/>
      <c r="K495" s="33"/>
      <c r="L495" s="57" t="str">
        <f>IFERROR(TRIM(INDEX(_xlfn.TEXTSPLIT(Table37[[#This Row],[Name]],"|"),1,2)),"")</f>
        <v/>
      </c>
    </row>
    <row r="496" spans="1:12" ht="14.4">
      <c r="A496" s="56" t="s">
        <v>1167</v>
      </c>
      <c r="B496" s="56" t="str">
        <f>Table37[[#This Row],[Name]]</f>
        <v>Pressure - Primary Seal Gas Injection Upstream to Filter|Lo</v>
      </c>
      <c r="C496" s="33" t="e">
        <f>VLOOKUP(Table37[[#This Row],[Name2]],'Base ProcV'!$CG$1:$CQ$12,2,0)</f>
        <v>#N/A</v>
      </c>
      <c r="D496" s="33" t="s">
        <v>1472</v>
      </c>
      <c r="E496" s="33" t="s">
        <v>1471</v>
      </c>
      <c r="F496" s="33"/>
      <c r="G496" s="33"/>
      <c r="H496" s="33" t="s">
        <v>736</v>
      </c>
      <c r="I496" s="33" t="s">
        <v>451</v>
      </c>
      <c r="J496" s="32"/>
      <c r="K496" s="33"/>
      <c r="L496" s="57" t="str">
        <f>IFERROR(TRIM(INDEX(_xlfn.TEXTSPLIT(Table37[[#This Row],[Name]],"|"),1,2)),"")</f>
        <v>Lo</v>
      </c>
    </row>
    <row r="497" spans="1:12" ht="14.4">
      <c r="A497" s="56" t="s">
        <v>1167</v>
      </c>
      <c r="B497" s="56" t="str">
        <f>Table37[[#This Row],[Name]]</f>
        <v>Pressure - Primary Seal Gas Injection Upstream to Filter|Pre-alarm Lo</v>
      </c>
      <c r="C497" s="33" t="e">
        <f>VLOOKUP(Table37[[#This Row],[Name2]],'Base ProcV'!$CG$1:$CQ$12,2,0)</f>
        <v>#N/A</v>
      </c>
      <c r="D497" s="33" t="s">
        <v>1473</v>
      </c>
      <c r="E497" s="33" t="s">
        <v>1471</v>
      </c>
      <c r="F497" s="33"/>
      <c r="G497" s="33"/>
      <c r="H497" s="33" t="s">
        <v>736</v>
      </c>
      <c r="I497" s="33" t="s">
        <v>451</v>
      </c>
      <c r="J497" s="32"/>
      <c r="K497" s="33"/>
      <c r="L497" s="57" t="str">
        <f>IFERROR(TRIM(INDEX(_xlfn.TEXTSPLIT(Table37[[#This Row],[Name]],"|"),1,2)),"")</f>
        <v>Pre-alarm Lo</v>
      </c>
    </row>
    <row r="498" spans="1:12" ht="14.4">
      <c r="A498" s="56" t="s">
        <v>1167</v>
      </c>
      <c r="B498" s="56" t="str">
        <f>Table37[[#This Row],[Name]]</f>
        <v>Pressure - Primary Seal Gas to Vent</v>
      </c>
      <c r="C498" s="33"/>
      <c r="D498" s="33" t="s">
        <v>1474</v>
      </c>
      <c r="E498" s="33" t="s">
        <v>1474</v>
      </c>
      <c r="F498" s="33"/>
      <c r="G498" s="33"/>
      <c r="H498" s="33" t="s">
        <v>451</v>
      </c>
      <c r="I498" s="33" t="s">
        <v>451</v>
      </c>
      <c r="J498" s="32"/>
      <c r="K498" s="33"/>
      <c r="L498" s="57" t="str">
        <f>IFERROR(TRIM(INDEX(_xlfn.TEXTSPLIT(Table37[[#This Row],[Name]],"|"),1,2)),"")</f>
        <v/>
      </c>
    </row>
    <row r="499" spans="1:12" ht="14.4">
      <c r="A499" s="56" t="s">
        <v>1167</v>
      </c>
      <c r="B499" s="56" t="str">
        <f>Table37[[#This Row],[Name]]</f>
        <v>Pressure - Primary Seal Gas to Vent|Hi</v>
      </c>
      <c r="C499" s="33" t="e">
        <f>VLOOKUP(Table37[[#This Row],[Name2]],'Base ProcV'!$CG$1:$CQ$12,2,0)</f>
        <v>#N/A</v>
      </c>
      <c r="D499" s="33" t="s">
        <v>1475</v>
      </c>
      <c r="E499" s="33" t="s">
        <v>1474</v>
      </c>
      <c r="F499" s="33"/>
      <c r="G499" s="33"/>
      <c r="H499" s="33" t="s">
        <v>736</v>
      </c>
      <c r="I499" s="33" t="s">
        <v>451</v>
      </c>
      <c r="J499" s="32"/>
      <c r="K499" s="33"/>
      <c r="L499" s="57" t="str">
        <f>IFERROR(TRIM(INDEX(_xlfn.TEXTSPLIT(Table37[[#This Row],[Name]],"|"),1,2)),"")</f>
        <v>Hi</v>
      </c>
    </row>
    <row r="500" spans="1:12" ht="14.4">
      <c r="A500" s="56" t="s">
        <v>1167</v>
      </c>
      <c r="B500" s="56" t="str">
        <f>Table37[[#This Row],[Name]]</f>
        <v>Pressure - Primary Seal Gas to Vent|HiHi</v>
      </c>
      <c r="C500" s="33" t="e">
        <f>VLOOKUP(Table37[[#This Row],[Name2]],'Base ProcV'!$CG$1:$CQ$12,2,0)</f>
        <v>#N/A</v>
      </c>
      <c r="D500" s="33" t="s">
        <v>1476</v>
      </c>
      <c r="E500" s="33" t="s">
        <v>1474</v>
      </c>
      <c r="F500" s="33"/>
      <c r="G500" s="33"/>
      <c r="H500" s="33" t="s">
        <v>736</v>
      </c>
      <c r="I500" s="33" t="s">
        <v>451</v>
      </c>
      <c r="J500" s="32"/>
      <c r="K500" s="33"/>
      <c r="L500" s="57" t="str">
        <f>IFERROR(TRIM(INDEX(_xlfn.TEXTSPLIT(Table37[[#This Row],[Name]],"|"),1,2)),"")</f>
        <v>HiHi</v>
      </c>
    </row>
    <row r="501" spans="1:12" ht="14.4">
      <c r="A501" s="56" t="s">
        <v>1167</v>
      </c>
      <c r="B501" s="56" t="str">
        <f>Table37[[#This Row],[Name]]</f>
        <v>Pressure - Primary Seal Gas to Vent|Lo</v>
      </c>
      <c r="C501" s="33" t="e">
        <f>VLOOKUP(Table37[[#This Row],[Name2]],'Base ProcV'!$CG$1:$CQ$12,2,0)</f>
        <v>#N/A</v>
      </c>
      <c r="D501" s="33" t="s">
        <v>1477</v>
      </c>
      <c r="E501" s="33" t="s">
        <v>1474</v>
      </c>
      <c r="F501" s="33"/>
      <c r="G501" s="33"/>
      <c r="H501" s="33" t="s">
        <v>736</v>
      </c>
      <c r="I501" s="33" t="s">
        <v>451</v>
      </c>
      <c r="J501" s="32"/>
      <c r="K501" s="33"/>
      <c r="L501" s="57" t="str">
        <f>IFERROR(TRIM(INDEX(_xlfn.TEXTSPLIT(Table37[[#This Row],[Name]],"|"),1,2)),"")</f>
        <v>Lo</v>
      </c>
    </row>
    <row r="502" spans="1:12" ht="14.4">
      <c r="A502" s="56" t="s">
        <v>1167</v>
      </c>
      <c r="B502" s="56" t="str">
        <f>Table37[[#This Row],[Name]]</f>
        <v>Pressure - Primary Seal Gas to Vent|Pre-alarm Hi</v>
      </c>
      <c r="C502" s="33" t="e">
        <f>VLOOKUP(Table37[[#This Row],[Name2]],'Base ProcV'!$CG$1:$CQ$12,2,0)</f>
        <v>#N/A</v>
      </c>
      <c r="D502" s="33" t="s">
        <v>1478</v>
      </c>
      <c r="E502" s="33" t="s">
        <v>1474</v>
      </c>
      <c r="F502" s="33"/>
      <c r="G502" s="33"/>
      <c r="H502" s="33" t="s">
        <v>736</v>
      </c>
      <c r="I502" s="33" t="s">
        <v>451</v>
      </c>
      <c r="J502" s="32"/>
      <c r="K502" s="33"/>
      <c r="L502" s="57" t="str">
        <f>IFERROR(TRIM(INDEX(_xlfn.TEXTSPLIT(Table37[[#This Row],[Name]],"|"),1,2)),"")</f>
        <v>Pre-alarm Hi</v>
      </c>
    </row>
    <row r="503" spans="1:12" ht="14.4">
      <c r="A503" s="56" t="s">
        <v>1167</v>
      </c>
      <c r="B503" s="56" t="str">
        <f>Table37[[#This Row],[Name]]</f>
        <v>Pressure - Primary Seal Gas to Vent|Pre-alarm Lo</v>
      </c>
      <c r="C503" s="33" t="e">
        <f>VLOOKUP(Table37[[#This Row],[Name2]],'Base ProcV'!$CG$1:$CQ$12,2,0)</f>
        <v>#N/A</v>
      </c>
      <c r="D503" s="33" t="s">
        <v>1479</v>
      </c>
      <c r="E503" s="33" t="s">
        <v>1474</v>
      </c>
      <c r="F503" s="33"/>
      <c r="G503" s="33"/>
      <c r="H503" s="33" t="s">
        <v>736</v>
      </c>
      <c r="I503" s="33" t="s">
        <v>451</v>
      </c>
      <c r="J503" s="32"/>
      <c r="K503" s="33"/>
      <c r="L503" s="57" t="str">
        <f>IFERROR(TRIM(INDEX(_xlfn.TEXTSPLIT(Table37[[#This Row],[Name]],"|"),1,2)),"")</f>
        <v>Pre-alarm Lo</v>
      </c>
    </row>
    <row r="504" spans="1:12" ht="14.4">
      <c r="A504" s="56" t="s">
        <v>1167</v>
      </c>
      <c r="B504" s="56" t="str">
        <f>Table37[[#This Row],[Name]]</f>
        <v>Pressure - Primary Seal Gas to Vent DE (1)</v>
      </c>
      <c r="C504" s="33"/>
      <c r="D504" s="33" t="s">
        <v>1480</v>
      </c>
      <c r="E504" s="33" t="s">
        <v>1480</v>
      </c>
      <c r="F504" s="33"/>
      <c r="G504" s="33"/>
      <c r="H504" s="33" t="s">
        <v>451</v>
      </c>
      <c r="I504" s="33" t="s">
        <v>451</v>
      </c>
      <c r="J504" s="32"/>
      <c r="K504" s="33"/>
      <c r="L504" s="57" t="str">
        <f>IFERROR(TRIM(INDEX(_xlfn.TEXTSPLIT(Table37[[#This Row],[Name]],"|"),1,2)),"")</f>
        <v/>
      </c>
    </row>
    <row r="505" spans="1:12" ht="14.4">
      <c r="A505" s="56" t="s">
        <v>1167</v>
      </c>
      <c r="B505" s="56" t="str">
        <f>Table37[[#This Row],[Name]]</f>
        <v>Pressure - Primary Seal Gas to Vent DE (1)|Hi</v>
      </c>
      <c r="C505" s="33" t="e">
        <f>VLOOKUP(Table37[[#This Row],[Name2]],'Base ProcV'!$CG$1:$CQ$12,2,0)</f>
        <v>#N/A</v>
      </c>
      <c r="D505" s="33" t="s">
        <v>1481</v>
      </c>
      <c r="E505" s="33" t="s">
        <v>1480</v>
      </c>
      <c r="F505" s="33"/>
      <c r="G505" s="33"/>
      <c r="H505" s="33" t="s">
        <v>736</v>
      </c>
      <c r="I505" s="33" t="s">
        <v>451</v>
      </c>
      <c r="J505" s="32"/>
      <c r="K505" s="33"/>
      <c r="L505" s="57" t="str">
        <f>IFERROR(TRIM(INDEX(_xlfn.TEXTSPLIT(Table37[[#This Row],[Name]],"|"),1,2)),"")</f>
        <v>Hi</v>
      </c>
    </row>
    <row r="506" spans="1:12" ht="14.4">
      <c r="A506" s="56" t="s">
        <v>1167</v>
      </c>
      <c r="B506" s="56" t="str">
        <f>Table37[[#This Row],[Name]]</f>
        <v>Pressure - Primary Seal Gas to Vent DE (1)|HiHi</v>
      </c>
      <c r="C506" s="33" t="e">
        <f>VLOOKUP(Table37[[#This Row],[Name2]],'Base ProcV'!$CG$1:$CQ$12,2,0)</f>
        <v>#N/A</v>
      </c>
      <c r="D506" s="33" t="s">
        <v>1482</v>
      </c>
      <c r="E506" s="33" t="s">
        <v>1480</v>
      </c>
      <c r="F506" s="33"/>
      <c r="G506" s="33"/>
      <c r="H506" s="33" t="s">
        <v>736</v>
      </c>
      <c r="I506" s="33" t="s">
        <v>451</v>
      </c>
      <c r="J506" s="32"/>
      <c r="K506" s="33"/>
      <c r="L506" s="57" t="str">
        <f>IFERROR(TRIM(INDEX(_xlfn.TEXTSPLIT(Table37[[#This Row],[Name]],"|"),1,2)),"")</f>
        <v>HiHi</v>
      </c>
    </row>
    <row r="507" spans="1:12" ht="14.4">
      <c r="A507" s="56" t="s">
        <v>1167</v>
      </c>
      <c r="B507" s="56" t="str">
        <f>Table37[[#This Row],[Name]]</f>
        <v>Pressure - Primary Seal Gas to Vent DE (1)|Lo</v>
      </c>
      <c r="C507" s="33" t="e">
        <f>VLOOKUP(Table37[[#This Row],[Name2]],'Base ProcV'!$CG$1:$CQ$12,2,0)</f>
        <v>#N/A</v>
      </c>
      <c r="D507" s="33" t="s">
        <v>1483</v>
      </c>
      <c r="E507" s="33" t="s">
        <v>1480</v>
      </c>
      <c r="F507" s="33"/>
      <c r="G507" s="33"/>
      <c r="H507" s="33" t="s">
        <v>736</v>
      </c>
      <c r="I507" s="33" t="s">
        <v>451</v>
      </c>
      <c r="J507" s="32"/>
      <c r="K507" s="33"/>
      <c r="L507" s="57" t="str">
        <f>IFERROR(TRIM(INDEX(_xlfn.TEXTSPLIT(Table37[[#This Row],[Name]],"|"),1,2)),"")</f>
        <v>Lo</v>
      </c>
    </row>
    <row r="508" spans="1:12" ht="14.4">
      <c r="A508" s="56" t="s">
        <v>1167</v>
      </c>
      <c r="B508" s="56" t="str">
        <f>Table37[[#This Row],[Name]]</f>
        <v>Pressure - Primary Seal Gas to Vent DE (1)|LoLo</v>
      </c>
      <c r="C508" s="33" t="e">
        <f>VLOOKUP(Table37[[#This Row],[Name2]],'Base ProcV'!$CG$1:$CQ$12,2,0)</f>
        <v>#N/A</v>
      </c>
      <c r="D508" s="33" t="s">
        <v>1484</v>
      </c>
      <c r="E508" s="33" t="s">
        <v>1480</v>
      </c>
      <c r="F508" s="33"/>
      <c r="G508" s="33"/>
      <c r="H508" s="33" t="s">
        <v>736</v>
      </c>
      <c r="I508" s="33" t="s">
        <v>451</v>
      </c>
      <c r="J508" s="32"/>
      <c r="K508" s="33"/>
      <c r="L508" s="57" t="str">
        <f>IFERROR(TRIM(INDEX(_xlfn.TEXTSPLIT(Table37[[#This Row],[Name]],"|"),1,2)),"")</f>
        <v>LoLo</v>
      </c>
    </row>
    <row r="509" spans="1:12" ht="14.4">
      <c r="A509" s="56" t="s">
        <v>1167</v>
      </c>
      <c r="B509" s="56" t="str">
        <f>Table37[[#This Row],[Name]]</f>
        <v>Pressure - Primary Seal Gas to Vent DE (2)</v>
      </c>
      <c r="C509" s="33"/>
      <c r="D509" s="33" t="s">
        <v>1485</v>
      </c>
      <c r="E509" s="33" t="s">
        <v>1485</v>
      </c>
      <c r="F509" s="33"/>
      <c r="G509" s="33"/>
      <c r="H509" s="33" t="s">
        <v>451</v>
      </c>
      <c r="I509" s="33" t="s">
        <v>451</v>
      </c>
      <c r="J509" s="32"/>
      <c r="K509" s="33"/>
      <c r="L509" s="57" t="str">
        <f>IFERROR(TRIM(INDEX(_xlfn.TEXTSPLIT(Table37[[#This Row],[Name]],"|"),1,2)),"")</f>
        <v/>
      </c>
    </row>
    <row r="510" spans="1:12" ht="14.4">
      <c r="A510" s="56" t="s">
        <v>1167</v>
      </c>
      <c r="B510" s="56" t="str">
        <f>Table37[[#This Row],[Name]]</f>
        <v>Pressure - Primary Seal Gas to Vent DE (2)|Hi</v>
      </c>
      <c r="C510" s="33" t="e">
        <f>VLOOKUP(Table37[[#This Row],[Name2]],'Base ProcV'!$CG$1:$CQ$12,2,0)</f>
        <v>#N/A</v>
      </c>
      <c r="D510" s="33" t="s">
        <v>1486</v>
      </c>
      <c r="E510" s="33" t="s">
        <v>1485</v>
      </c>
      <c r="F510" s="33"/>
      <c r="G510" s="33"/>
      <c r="H510" s="33" t="s">
        <v>736</v>
      </c>
      <c r="I510" s="33" t="s">
        <v>451</v>
      </c>
      <c r="J510" s="32"/>
      <c r="K510" s="33"/>
      <c r="L510" s="57" t="str">
        <f>IFERROR(TRIM(INDEX(_xlfn.TEXTSPLIT(Table37[[#This Row],[Name]],"|"),1,2)),"")</f>
        <v>Hi</v>
      </c>
    </row>
    <row r="511" spans="1:12" ht="14.4">
      <c r="A511" s="56" t="s">
        <v>1167</v>
      </c>
      <c r="B511" s="56" t="str">
        <f>Table37[[#This Row],[Name]]</f>
        <v>Pressure - Primary Seal Gas to Vent DE (2)|HiHi</v>
      </c>
      <c r="C511" s="33" t="e">
        <f>VLOOKUP(Table37[[#This Row],[Name2]],'Base ProcV'!$CG$1:$CQ$12,2,0)</f>
        <v>#N/A</v>
      </c>
      <c r="D511" s="33" t="s">
        <v>1487</v>
      </c>
      <c r="E511" s="33" t="s">
        <v>1485</v>
      </c>
      <c r="F511" s="33"/>
      <c r="G511" s="33"/>
      <c r="H511" s="33" t="s">
        <v>736</v>
      </c>
      <c r="I511" s="33" t="s">
        <v>451</v>
      </c>
      <c r="J511" s="32"/>
      <c r="K511" s="33"/>
      <c r="L511" s="57" t="str">
        <f>IFERROR(TRIM(INDEX(_xlfn.TEXTSPLIT(Table37[[#This Row],[Name]],"|"),1,2)),"")</f>
        <v>HiHi</v>
      </c>
    </row>
    <row r="512" spans="1:12" ht="14.4">
      <c r="A512" s="56" t="s">
        <v>1167</v>
      </c>
      <c r="B512" s="56" t="str">
        <f>Table37[[#This Row],[Name]]</f>
        <v>Pressure - Primary Seal Gas to Vent DE (2)|Lo</v>
      </c>
      <c r="C512" s="33" t="e">
        <f>VLOOKUP(Table37[[#This Row],[Name2]],'Base ProcV'!$CG$1:$CQ$12,2,0)</f>
        <v>#N/A</v>
      </c>
      <c r="D512" s="33" t="s">
        <v>1488</v>
      </c>
      <c r="E512" s="33" t="s">
        <v>1485</v>
      </c>
      <c r="F512" s="33"/>
      <c r="G512" s="33"/>
      <c r="H512" s="33" t="s">
        <v>736</v>
      </c>
      <c r="I512" s="33" t="s">
        <v>451</v>
      </c>
      <c r="J512" s="32"/>
      <c r="K512" s="33"/>
      <c r="L512" s="57" t="str">
        <f>IFERROR(TRIM(INDEX(_xlfn.TEXTSPLIT(Table37[[#This Row],[Name]],"|"),1,2)),"")</f>
        <v>Lo</v>
      </c>
    </row>
    <row r="513" spans="1:12" ht="14.4">
      <c r="A513" s="56" t="s">
        <v>1167</v>
      </c>
      <c r="B513" s="56" t="str">
        <f>Table37[[#This Row],[Name]]</f>
        <v>Pressure - Primary Seal Gas to Vent DE (2)|LoLo</v>
      </c>
      <c r="C513" s="33" t="e">
        <f>VLOOKUP(Table37[[#This Row],[Name2]],'Base ProcV'!$CG$1:$CQ$12,2,0)</f>
        <v>#N/A</v>
      </c>
      <c r="D513" s="33" t="s">
        <v>1489</v>
      </c>
      <c r="E513" s="33" t="s">
        <v>1485</v>
      </c>
      <c r="F513" s="33"/>
      <c r="G513" s="33"/>
      <c r="H513" s="33" t="s">
        <v>736</v>
      </c>
      <c r="I513" s="33" t="s">
        <v>451</v>
      </c>
      <c r="J513" s="32"/>
      <c r="K513" s="33"/>
      <c r="L513" s="57" t="str">
        <f>IFERROR(TRIM(INDEX(_xlfn.TEXTSPLIT(Table37[[#This Row],[Name]],"|"),1,2)),"")</f>
        <v>LoLo</v>
      </c>
    </row>
    <row r="514" spans="1:12" ht="14.4">
      <c r="A514" s="56" t="s">
        <v>1167</v>
      </c>
      <c r="B514" s="56" t="str">
        <f>Table37[[#This Row],[Name]]</f>
        <v>Pressure - Primary Seal Gas to Vent NDE (1)</v>
      </c>
      <c r="C514" s="33"/>
      <c r="D514" s="33" t="s">
        <v>1490</v>
      </c>
      <c r="E514" s="33" t="s">
        <v>1490</v>
      </c>
      <c r="F514" s="33"/>
      <c r="G514" s="33"/>
      <c r="H514" s="33" t="s">
        <v>451</v>
      </c>
      <c r="I514" s="33" t="s">
        <v>451</v>
      </c>
      <c r="J514" s="32"/>
      <c r="K514" s="33"/>
      <c r="L514" s="57" t="str">
        <f>IFERROR(TRIM(INDEX(_xlfn.TEXTSPLIT(Table37[[#This Row],[Name]],"|"),1,2)),"")</f>
        <v/>
      </c>
    </row>
    <row r="515" spans="1:12" ht="14.4">
      <c r="A515" s="56" t="s">
        <v>1167</v>
      </c>
      <c r="B515" s="56" t="str">
        <f>Table37[[#This Row],[Name]]</f>
        <v>Pressure - Primary Seal Gas to Vent NDE (1)|Hi</v>
      </c>
      <c r="C515" s="33" t="e">
        <f>VLOOKUP(Table37[[#This Row],[Name2]],'Base ProcV'!$CG$1:$CQ$12,2,0)</f>
        <v>#N/A</v>
      </c>
      <c r="D515" s="33" t="s">
        <v>1491</v>
      </c>
      <c r="E515" s="33" t="s">
        <v>1490</v>
      </c>
      <c r="F515" s="33"/>
      <c r="G515" s="33"/>
      <c r="H515" s="33" t="s">
        <v>736</v>
      </c>
      <c r="I515" s="33" t="s">
        <v>451</v>
      </c>
      <c r="J515" s="32"/>
      <c r="K515" s="33"/>
      <c r="L515" s="57" t="str">
        <f>IFERROR(TRIM(INDEX(_xlfn.TEXTSPLIT(Table37[[#This Row],[Name]],"|"),1,2)),"")</f>
        <v>Hi</v>
      </c>
    </row>
    <row r="516" spans="1:12" ht="14.4">
      <c r="A516" s="56" t="s">
        <v>1167</v>
      </c>
      <c r="B516" s="56" t="str">
        <f>Table37[[#This Row],[Name]]</f>
        <v>Pressure - Primary Seal Gas to Vent NDE (1)|HiHi</v>
      </c>
      <c r="C516" s="33" t="e">
        <f>VLOOKUP(Table37[[#This Row],[Name2]],'Base ProcV'!$CG$1:$CQ$12,2,0)</f>
        <v>#N/A</v>
      </c>
      <c r="D516" s="33" t="s">
        <v>1492</v>
      </c>
      <c r="E516" s="33" t="s">
        <v>1490</v>
      </c>
      <c r="F516" s="33"/>
      <c r="G516" s="33"/>
      <c r="H516" s="33" t="s">
        <v>736</v>
      </c>
      <c r="I516" s="33" t="s">
        <v>451</v>
      </c>
      <c r="J516" s="32"/>
      <c r="K516" s="33"/>
      <c r="L516" s="57" t="str">
        <f>IFERROR(TRIM(INDEX(_xlfn.TEXTSPLIT(Table37[[#This Row],[Name]],"|"),1,2)),"")</f>
        <v>HiHi</v>
      </c>
    </row>
    <row r="517" spans="1:12" ht="14.4">
      <c r="A517" s="56" t="s">
        <v>1167</v>
      </c>
      <c r="B517" s="56" t="str">
        <f>Table37[[#This Row],[Name]]</f>
        <v>Pressure - Primary Seal Gas to Vent NDE (1)|Lo</v>
      </c>
      <c r="C517" s="33" t="e">
        <f>VLOOKUP(Table37[[#This Row],[Name2]],'Base ProcV'!$CG$1:$CQ$12,2,0)</f>
        <v>#N/A</v>
      </c>
      <c r="D517" s="33" t="s">
        <v>1493</v>
      </c>
      <c r="E517" s="33" t="s">
        <v>1490</v>
      </c>
      <c r="F517" s="33"/>
      <c r="G517" s="33"/>
      <c r="H517" s="33" t="s">
        <v>736</v>
      </c>
      <c r="I517" s="33" t="s">
        <v>451</v>
      </c>
      <c r="J517" s="32"/>
      <c r="K517" s="33"/>
      <c r="L517" s="57" t="str">
        <f>IFERROR(TRIM(INDEX(_xlfn.TEXTSPLIT(Table37[[#This Row],[Name]],"|"),1,2)),"")</f>
        <v>Lo</v>
      </c>
    </row>
    <row r="518" spans="1:12" ht="14.4">
      <c r="A518" s="56" t="s">
        <v>1167</v>
      </c>
      <c r="B518" s="56" t="str">
        <f>Table37[[#This Row],[Name]]</f>
        <v>Pressure - Primary Seal Gas to Vent NDE (1)|LoLo</v>
      </c>
      <c r="C518" s="33" t="e">
        <f>VLOOKUP(Table37[[#This Row],[Name2]],'Base ProcV'!$CG$1:$CQ$12,2,0)</f>
        <v>#N/A</v>
      </c>
      <c r="D518" s="33" t="s">
        <v>1494</v>
      </c>
      <c r="E518" s="33" t="s">
        <v>1490</v>
      </c>
      <c r="F518" s="33"/>
      <c r="G518" s="33"/>
      <c r="H518" s="33" t="s">
        <v>736</v>
      </c>
      <c r="I518" s="33" t="s">
        <v>451</v>
      </c>
      <c r="J518" s="32"/>
      <c r="K518" s="33"/>
      <c r="L518" s="57" t="str">
        <f>IFERROR(TRIM(INDEX(_xlfn.TEXTSPLIT(Table37[[#This Row],[Name]],"|"),1,2)),"")</f>
        <v>LoLo</v>
      </c>
    </row>
    <row r="519" spans="1:12" ht="14.4">
      <c r="A519" s="56" t="s">
        <v>1167</v>
      </c>
      <c r="B519" s="56" t="str">
        <f>Table37[[#This Row],[Name]]</f>
        <v>Pressure - Primary Seal Gas to Vent NDE (2)</v>
      </c>
      <c r="C519" s="33"/>
      <c r="D519" s="33" t="s">
        <v>1495</v>
      </c>
      <c r="E519" s="33" t="s">
        <v>1495</v>
      </c>
      <c r="F519" s="33"/>
      <c r="G519" s="33"/>
      <c r="H519" s="33" t="s">
        <v>451</v>
      </c>
      <c r="I519" s="33" t="s">
        <v>451</v>
      </c>
      <c r="J519" s="32"/>
      <c r="K519" s="33"/>
      <c r="L519" s="57" t="str">
        <f>IFERROR(TRIM(INDEX(_xlfn.TEXTSPLIT(Table37[[#This Row],[Name]],"|"),1,2)),"")</f>
        <v/>
      </c>
    </row>
    <row r="520" spans="1:12" ht="14.4">
      <c r="A520" s="56" t="s">
        <v>1167</v>
      </c>
      <c r="B520" s="56" t="str">
        <f>Table37[[#This Row],[Name]]</f>
        <v>Pressure - Primary Seal Gas to Vent NDE (2)|Hi</v>
      </c>
      <c r="C520" s="33" t="e">
        <f>VLOOKUP(Table37[[#This Row],[Name2]],'Base ProcV'!$CG$1:$CQ$12,2,0)</f>
        <v>#N/A</v>
      </c>
      <c r="D520" s="33" t="s">
        <v>1496</v>
      </c>
      <c r="E520" s="33" t="s">
        <v>1495</v>
      </c>
      <c r="F520" s="33"/>
      <c r="G520" s="33"/>
      <c r="H520" s="33" t="s">
        <v>736</v>
      </c>
      <c r="I520" s="33" t="s">
        <v>451</v>
      </c>
      <c r="J520" s="32"/>
      <c r="K520" s="33"/>
      <c r="L520" s="57" t="str">
        <f>IFERROR(TRIM(INDEX(_xlfn.TEXTSPLIT(Table37[[#This Row],[Name]],"|"),1,2)),"")</f>
        <v>Hi</v>
      </c>
    </row>
    <row r="521" spans="1:12" ht="14.4">
      <c r="A521" s="56" t="s">
        <v>1167</v>
      </c>
      <c r="B521" s="56" t="str">
        <f>Table37[[#This Row],[Name]]</f>
        <v>Pressure - Primary Seal Gas to Vent NDE (2)|HiHi</v>
      </c>
      <c r="C521" s="33" t="e">
        <f>VLOOKUP(Table37[[#This Row],[Name2]],'Base ProcV'!$CG$1:$CQ$12,2,0)</f>
        <v>#N/A</v>
      </c>
      <c r="D521" s="33" t="s">
        <v>1497</v>
      </c>
      <c r="E521" s="33" t="s">
        <v>1495</v>
      </c>
      <c r="F521" s="33"/>
      <c r="G521" s="33"/>
      <c r="H521" s="33" t="s">
        <v>736</v>
      </c>
      <c r="I521" s="33" t="s">
        <v>451</v>
      </c>
      <c r="J521" s="32"/>
      <c r="K521" s="33"/>
      <c r="L521" s="57" t="str">
        <f>IFERROR(TRIM(INDEX(_xlfn.TEXTSPLIT(Table37[[#This Row],[Name]],"|"),1,2)),"")</f>
        <v>HiHi</v>
      </c>
    </row>
    <row r="522" spans="1:12" ht="14.4">
      <c r="A522" s="56" t="s">
        <v>1167</v>
      </c>
      <c r="B522" s="56" t="str">
        <f>Table37[[#This Row],[Name]]</f>
        <v>Pressure - Primary Seal Gas to Vent NDE (2)|Lo</v>
      </c>
      <c r="C522" s="33" t="e">
        <f>VLOOKUP(Table37[[#This Row],[Name2]],'Base ProcV'!$CG$1:$CQ$12,2,0)</f>
        <v>#N/A</v>
      </c>
      <c r="D522" s="33" t="s">
        <v>1498</v>
      </c>
      <c r="E522" s="33" t="s">
        <v>1495</v>
      </c>
      <c r="F522" s="33"/>
      <c r="G522" s="33"/>
      <c r="H522" s="33" t="s">
        <v>736</v>
      </c>
      <c r="I522" s="33" t="s">
        <v>451</v>
      </c>
      <c r="J522" s="32"/>
      <c r="K522" s="33"/>
      <c r="L522" s="57" t="str">
        <f>IFERROR(TRIM(INDEX(_xlfn.TEXTSPLIT(Table37[[#This Row],[Name]],"|"),1,2)),"")</f>
        <v>Lo</v>
      </c>
    </row>
    <row r="523" spans="1:12" ht="14.4">
      <c r="A523" s="56" t="s">
        <v>1167</v>
      </c>
      <c r="B523" s="56" t="str">
        <f>Table37[[#This Row],[Name]]</f>
        <v>Pressure - Primary Seal Gas to Vent NDE (2)|LoLo</v>
      </c>
      <c r="C523" s="33" t="e">
        <f>VLOOKUP(Table37[[#This Row],[Name2]],'Base ProcV'!$CG$1:$CQ$12,2,0)</f>
        <v>#N/A</v>
      </c>
      <c r="D523" s="33" t="s">
        <v>1499</v>
      </c>
      <c r="E523" s="33" t="s">
        <v>1495</v>
      </c>
      <c r="F523" s="33"/>
      <c r="G523" s="33"/>
      <c r="H523" s="33" t="s">
        <v>736</v>
      </c>
      <c r="I523" s="33" t="s">
        <v>451</v>
      </c>
      <c r="J523" s="32"/>
      <c r="K523" s="33"/>
      <c r="L523" s="57" t="str">
        <f>IFERROR(TRIM(INDEX(_xlfn.TEXTSPLIT(Table37[[#This Row],[Name]],"|"),1,2)),"")</f>
        <v>LoLo</v>
      </c>
    </row>
    <row r="524" spans="1:12" ht="14.4">
      <c r="A524" s="56" t="s">
        <v>1167</v>
      </c>
      <c r="B524" s="56" t="str">
        <f>Table37[[#This Row],[Name]]</f>
        <v>Pressure - Secondary Seal Gas Injection</v>
      </c>
      <c r="C524" s="33"/>
      <c r="D524" s="33" t="s">
        <v>1500</v>
      </c>
      <c r="E524" s="33" t="s">
        <v>1500</v>
      </c>
      <c r="F524" s="33"/>
      <c r="G524" s="33"/>
      <c r="H524" s="33" t="s">
        <v>451</v>
      </c>
      <c r="I524" s="33" t="s">
        <v>451</v>
      </c>
      <c r="J524" s="32"/>
      <c r="K524" s="33"/>
      <c r="L524" s="57" t="str">
        <f>IFERROR(TRIM(INDEX(_xlfn.TEXTSPLIT(Table37[[#This Row],[Name]],"|"),1,2)),"")</f>
        <v/>
      </c>
    </row>
    <row r="525" spans="1:12" ht="14.4">
      <c r="A525" s="56" t="s">
        <v>1167</v>
      </c>
      <c r="B525" s="56" t="str">
        <f>Table37[[#This Row],[Name]]</f>
        <v>Pressure - Secondary Seal Gas Injection|Hi</v>
      </c>
      <c r="C525" s="33" t="e">
        <f>VLOOKUP(Table37[[#This Row],[Name2]],'Base ProcV'!$CG$1:$CQ$12,2,0)</f>
        <v>#N/A</v>
      </c>
      <c r="D525" s="33" t="s">
        <v>1501</v>
      </c>
      <c r="E525" s="33" t="s">
        <v>1500</v>
      </c>
      <c r="F525" s="33"/>
      <c r="G525" s="33"/>
      <c r="H525" s="33" t="s">
        <v>736</v>
      </c>
      <c r="I525" s="33" t="s">
        <v>451</v>
      </c>
      <c r="J525" s="32"/>
      <c r="K525" s="33"/>
      <c r="L525" s="57" t="str">
        <f>IFERROR(TRIM(INDEX(_xlfn.TEXTSPLIT(Table37[[#This Row],[Name]],"|"),1,2)),"")</f>
        <v>Hi</v>
      </c>
    </row>
    <row r="526" spans="1:12" ht="14.4">
      <c r="A526" s="56" t="s">
        <v>1167</v>
      </c>
      <c r="B526" s="56" t="str">
        <f>Table37[[#This Row],[Name]]</f>
        <v>Pressure - Secondary Seal Gas Injection|Lo</v>
      </c>
      <c r="C526" s="33" t="e">
        <f>VLOOKUP(Table37[[#This Row],[Name2]],'Base ProcV'!$CG$1:$CQ$12,2,0)</f>
        <v>#N/A</v>
      </c>
      <c r="D526" s="33" t="s">
        <v>1502</v>
      </c>
      <c r="E526" s="33" t="s">
        <v>1500</v>
      </c>
      <c r="F526" s="33"/>
      <c r="G526" s="33"/>
      <c r="H526" s="33" t="s">
        <v>736</v>
      </c>
      <c r="I526" s="33" t="s">
        <v>451</v>
      </c>
      <c r="J526" s="32"/>
      <c r="K526" s="33"/>
      <c r="L526" s="57" t="str">
        <f>IFERROR(TRIM(INDEX(_xlfn.TEXTSPLIT(Table37[[#This Row],[Name]],"|"),1,2)),"")</f>
        <v>Lo</v>
      </c>
    </row>
    <row r="527" spans="1:12" ht="14.4">
      <c r="A527" s="56" t="s">
        <v>1167</v>
      </c>
      <c r="B527" s="56" t="str">
        <f>Table37[[#This Row],[Name]]</f>
        <v>Pressure - Secondary Seal Gas Injection|LoLo</v>
      </c>
      <c r="C527" s="33" t="e">
        <f>VLOOKUP(Table37[[#This Row],[Name2]],'Base ProcV'!$CG$1:$CQ$12,2,0)</f>
        <v>#N/A</v>
      </c>
      <c r="D527" s="33" t="s">
        <v>1503</v>
      </c>
      <c r="E527" s="33" t="s">
        <v>1500</v>
      </c>
      <c r="F527" s="33"/>
      <c r="G527" s="33"/>
      <c r="H527" s="33" t="s">
        <v>736</v>
      </c>
      <c r="I527" s="33" t="s">
        <v>451</v>
      </c>
      <c r="J527" s="32"/>
      <c r="K527" s="33"/>
      <c r="L527" s="57" t="str">
        <f>IFERROR(TRIM(INDEX(_xlfn.TEXTSPLIT(Table37[[#This Row],[Name]],"|"),1,2)),"")</f>
        <v>LoLo</v>
      </c>
    </row>
    <row r="528" spans="1:12" ht="14.4">
      <c r="A528" s="56" t="s">
        <v>1167</v>
      </c>
      <c r="B528" s="56" t="str">
        <f>Table37[[#This Row],[Name]]</f>
        <v>Pressure - Secondary Seal Gas Injection|Pre-alarm Lo</v>
      </c>
      <c r="C528" s="33" t="e">
        <f>VLOOKUP(Table37[[#This Row],[Name2]],'Base ProcV'!$CG$1:$CQ$12,2,0)</f>
        <v>#N/A</v>
      </c>
      <c r="D528" s="33" t="s">
        <v>1504</v>
      </c>
      <c r="E528" s="33" t="s">
        <v>1500</v>
      </c>
      <c r="F528" s="33"/>
      <c r="G528" s="33"/>
      <c r="H528" s="33" t="s">
        <v>736</v>
      </c>
      <c r="I528" s="33" t="s">
        <v>451</v>
      </c>
      <c r="J528" s="32"/>
      <c r="K528" s="33"/>
      <c r="L528" s="57" t="str">
        <f>IFERROR(TRIM(INDEX(_xlfn.TEXTSPLIT(Table37[[#This Row],[Name]],"|"),1,2)),"")</f>
        <v>Pre-alarm Lo</v>
      </c>
    </row>
    <row r="529" spans="1:12" ht="14.4">
      <c r="A529" s="56" t="s">
        <v>1167</v>
      </c>
      <c r="B529" s="56" t="str">
        <f>Table37[[#This Row],[Name]]</f>
        <v>Pressure - Secondary Seal Gas to Vent DE</v>
      </c>
      <c r="C529" s="33"/>
      <c r="D529" s="33" t="s">
        <v>1505</v>
      </c>
      <c r="E529" s="33" t="s">
        <v>1505</v>
      </c>
      <c r="F529" s="33"/>
      <c r="G529" s="33"/>
      <c r="H529" s="33" t="s">
        <v>451</v>
      </c>
      <c r="I529" s="33" t="s">
        <v>451</v>
      </c>
      <c r="J529" s="32"/>
      <c r="K529" s="33"/>
      <c r="L529" s="57" t="str">
        <f>IFERROR(TRIM(INDEX(_xlfn.TEXTSPLIT(Table37[[#This Row],[Name]],"|"),1,2)),"")</f>
        <v/>
      </c>
    </row>
    <row r="530" spans="1:12" ht="14.4">
      <c r="A530" s="56" t="s">
        <v>1167</v>
      </c>
      <c r="B530" s="56" t="str">
        <f>Table37[[#This Row],[Name]]</f>
        <v>Pressure - Secondary Seal Gas to Vent DE|Hi</v>
      </c>
      <c r="C530" s="33" t="e">
        <f>VLOOKUP(Table37[[#This Row],[Name2]],'Base ProcV'!$CG$1:$CQ$12,2,0)</f>
        <v>#N/A</v>
      </c>
      <c r="D530" s="33" t="s">
        <v>1507</v>
      </c>
      <c r="E530" s="33" t="s">
        <v>1505</v>
      </c>
      <c r="F530" s="33"/>
      <c r="G530" s="33"/>
      <c r="H530" s="33" t="s">
        <v>736</v>
      </c>
      <c r="I530" s="33" t="s">
        <v>451</v>
      </c>
      <c r="J530" s="32"/>
      <c r="K530" s="33"/>
      <c r="L530" s="57" t="str">
        <f>IFERROR(TRIM(INDEX(_xlfn.TEXTSPLIT(Table37[[#This Row],[Name]],"|"),1,2)),"")</f>
        <v>Hi</v>
      </c>
    </row>
    <row r="531" spans="1:12" ht="14.4">
      <c r="A531" s="56" t="s">
        <v>1167</v>
      </c>
      <c r="B531" s="56" t="str">
        <f>Table37[[#This Row],[Name]]</f>
        <v>Pressure - Secondary Seal Gas to Vent DE|HiHi</v>
      </c>
      <c r="C531" s="33" t="e">
        <f>VLOOKUP(Table37[[#This Row],[Name2]],'Base ProcV'!$CG$1:$CQ$12,2,0)</f>
        <v>#N/A</v>
      </c>
      <c r="D531" s="33" t="s">
        <v>1508</v>
      </c>
      <c r="E531" s="33" t="s">
        <v>1505</v>
      </c>
      <c r="F531" s="33"/>
      <c r="G531" s="33"/>
      <c r="H531" s="33" t="s">
        <v>736</v>
      </c>
      <c r="I531" s="33" t="s">
        <v>451</v>
      </c>
      <c r="J531" s="32"/>
      <c r="K531" s="33"/>
      <c r="L531" s="57" t="str">
        <f>IFERROR(TRIM(INDEX(_xlfn.TEXTSPLIT(Table37[[#This Row],[Name]],"|"),1,2)),"")</f>
        <v>HiHi</v>
      </c>
    </row>
    <row r="532" spans="1:12" ht="14.4">
      <c r="A532" s="56" t="s">
        <v>1167</v>
      </c>
      <c r="B532" s="56" t="str">
        <f>Table37[[#This Row],[Name]]</f>
        <v>Pressure - Secondary Seal Gas to Vent DE|Pre-alarm Hi</v>
      </c>
      <c r="C532" s="33" t="e">
        <f>VLOOKUP(Table37[[#This Row],[Name2]],'Base ProcV'!$CG$1:$CQ$12,2,0)</f>
        <v>#N/A</v>
      </c>
      <c r="D532" s="33" t="s">
        <v>1509</v>
      </c>
      <c r="E532" s="33" t="s">
        <v>1505</v>
      </c>
      <c r="F532" s="33"/>
      <c r="G532" s="33"/>
      <c r="H532" s="33" t="s">
        <v>736</v>
      </c>
      <c r="I532" s="33" t="s">
        <v>451</v>
      </c>
      <c r="J532" s="32"/>
      <c r="K532" s="33"/>
      <c r="L532" s="57" t="str">
        <f>IFERROR(TRIM(INDEX(_xlfn.TEXTSPLIT(Table37[[#This Row],[Name]],"|"),1,2)),"")</f>
        <v>Pre-alarm Hi</v>
      </c>
    </row>
    <row r="533" spans="1:12" ht="14.4">
      <c r="A533" s="56" t="s">
        <v>1167</v>
      </c>
      <c r="B533" s="56" t="str">
        <f>Table37[[#This Row],[Name]]</f>
        <v>Pressure - Secondary Seal Gas to Vent NDE</v>
      </c>
      <c r="C533" s="33"/>
      <c r="D533" s="33" t="s">
        <v>1510</v>
      </c>
      <c r="E533" s="33" t="s">
        <v>1510</v>
      </c>
      <c r="F533" s="33"/>
      <c r="G533" s="33"/>
      <c r="H533" s="33" t="s">
        <v>451</v>
      </c>
      <c r="I533" s="33" t="s">
        <v>451</v>
      </c>
      <c r="J533" s="32"/>
      <c r="K533" s="33"/>
      <c r="L533" s="57" t="str">
        <f>IFERROR(TRIM(INDEX(_xlfn.TEXTSPLIT(Table37[[#This Row],[Name]],"|"),1,2)),"")</f>
        <v/>
      </c>
    </row>
    <row r="534" spans="1:12" ht="14.4">
      <c r="A534" s="56" t="s">
        <v>1167</v>
      </c>
      <c r="B534" s="56" t="str">
        <f>Table37[[#This Row],[Name]]</f>
        <v>Pressure - Secondary Seal Gas to Vent NDE|Hi</v>
      </c>
      <c r="C534" s="33" t="e">
        <f>VLOOKUP(Table37[[#This Row],[Name2]],'Base ProcV'!$CG$1:$CQ$12,2,0)</f>
        <v>#N/A</v>
      </c>
      <c r="D534" s="33" t="s">
        <v>1512</v>
      </c>
      <c r="E534" s="33" t="s">
        <v>1510</v>
      </c>
      <c r="F534" s="33"/>
      <c r="G534" s="33"/>
      <c r="H534" s="33" t="s">
        <v>736</v>
      </c>
      <c r="I534" s="33" t="s">
        <v>451</v>
      </c>
      <c r="J534" s="32"/>
      <c r="K534" s="33"/>
      <c r="L534" s="57" t="str">
        <f>IFERROR(TRIM(INDEX(_xlfn.TEXTSPLIT(Table37[[#This Row],[Name]],"|"),1,2)),"")</f>
        <v>Hi</v>
      </c>
    </row>
    <row r="535" spans="1:12" ht="14.4">
      <c r="A535" s="56" t="s">
        <v>1167</v>
      </c>
      <c r="B535" s="56" t="str">
        <f>Table37[[#This Row],[Name]]</f>
        <v>Pressure - Secondary Seal Gas to Vent NDE|HiHi</v>
      </c>
      <c r="C535" s="33" t="e">
        <f>VLOOKUP(Table37[[#This Row],[Name2]],'Base ProcV'!$CG$1:$CQ$12,2,0)</f>
        <v>#N/A</v>
      </c>
      <c r="D535" s="33" t="s">
        <v>1513</v>
      </c>
      <c r="E535" s="33" t="s">
        <v>1510</v>
      </c>
      <c r="F535" s="33"/>
      <c r="G535" s="33"/>
      <c r="H535" s="33" t="s">
        <v>736</v>
      </c>
      <c r="I535" s="33" t="s">
        <v>451</v>
      </c>
      <c r="J535" s="32"/>
      <c r="K535" s="33"/>
      <c r="L535" s="57" t="str">
        <f>IFERROR(TRIM(INDEX(_xlfn.TEXTSPLIT(Table37[[#This Row],[Name]],"|"),1,2)),"")</f>
        <v>HiHi</v>
      </c>
    </row>
    <row r="536" spans="1:12" ht="14.4">
      <c r="A536" s="56" t="s">
        <v>1167</v>
      </c>
      <c r="B536" s="56" t="str">
        <f>Table37[[#This Row],[Name]]</f>
        <v>Pressure - Secondary Seal Gas to Vent NDE|Pre-alarm Hi</v>
      </c>
      <c r="C536" s="33" t="e">
        <f>VLOOKUP(Table37[[#This Row],[Name2]],'Base ProcV'!$CG$1:$CQ$12,2,0)</f>
        <v>#N/A</v>
      </c>
      <c r="D536" s="33" t="s">
        <v>1514</v>
      </c>
      <c r="E536" s="33" t="s">
        <v>1510</v>
      </c>
      <c r="F536" s="33"/>
      <c r="G536" s="33"/>
      <c r="H536" s="33" t="s">
        <v>736</v>
      </c>
      <c r="I536" s="33" t="s">
        <v>451</v>
      </c>
      <c r="J536" s="32"/>
      <c r="K536" s="33"/>
      <c r="L536" s="57" t="str">
        <f>IFERROR(TRIM(INDEX(_xlfn.TEXTSPLIT(Table37[[#This Row],[Name]],"|"),1,2)),"")</f>
        <v>Pre-alarm Hi</v>
      </c>
    </row>
    <row r="537" spans="1:12" ht="14.4">
      <c r="A537" s="56" t="s">
        <v>1167</v>
      </c>
      <c r="B537" s="56" t="str">
        <f>Table37[[#This Row],[Name]]</f>
        <v>Pressure - Separation Gas Injection (1)</v>
      </c>
      <c r="C537" s="33"/>
      <c r="D537" s="33" t="s">
        <v>1515</v>
      </c>
      <c r="E537" s="33" t="s">
        <v>1515</v>
      </c>
      <c r="F537" s="33"/>
      <c r="G537" s="33"/>
      <c r="H537" s="33" t="s">
        <v>451</v>
      </c>
      <c r="I537" s="33" t="s">
        <v>451</v>
      </c>
      <c r="J537" s="32"/>
      <c r="K537" s="33"/>
      <c r="L537" s="57" t="str">
        <f>IFERROR(TRIM(INDEX(_xlfn.TEXTSPLIT(Table37[[#This Row],[Name]],"|"),1,2)),"")</f>
        <v/>
      </c>
    </row>
    <row r="538" spans="1:12" ht="14.4">
      <c r="A538" s="56" t="s">
        <v>1167</v>
      </c>
      <c r="B538" s="56" t="str">
        <f>Table37[[#This Row],[Name]]</f>
        <v>Pressure - Separation Gas Injection (1)|Hi</v>
      </c>
      <c r="C538" s="33" t="e">
        <f>VLOOKUP(Table37[[#This Row],[Name2]],'Base ProcV'!$CG$1:$CQ$12,2,0)</f>
        <v>#N/A</v>
      </c>
      <c r="D538" s="33" t="s">
        <v>1517</v>
      </c>
      <c r="E538" s="33" t="s">
        <v>1515</v>
      </c>
      <c r="F538" s="33"/>
      <c r="G538" s="33"/>
      <c r="H538" s="33" t="s">
        <v>736</v>
      </c>
      <c r="I538" s="33" t="s">
        <v>451</v>
      </c>
      <c r="J538" s="32"/>
      <c r="K538" s="33"/>
      <c r="L538" s="57" t="str">
        <f>IFERROR(TRIM(INDEX(_xlfn.TEXTSPLIT(Table37[[#This Row],[Name]],"|"),1,2)),"")</f>
        <v>Hi</v>
      </c>
    </row>
    <row r="539" spans="1:12" ht="14.4">
      <c r="A539" s="56" t="s">
        <v>1167</v>
      </c>
      <c r="B539" s="56" t="str">
        <f>Table37[[#This Row],[Name]]</f>
        <v>Pressure - Separation Gas Injection (1)|HiHi</v>
      </c>
      <c r="C539" s="33" t="e">
        <f>VLOOKUP(Table37[[#This Row],[Name2]],'Base ProcV'!$CG$1:$CQ$12,2,0)</f>
        <v>#N/A</v>
      </c>
      <c r="D539" s="33" t="s">
        <v>1518</v>
      </c>
      <c r="E539" s="33" t="s">
        <v>1515</v>
      </c>
      <c r="F539" s="33"/>
      <c r="G539" s="33"/>
      <c r="H539" s="33" t="s">
        <v>736</v>
      </c>
      <c r="I539" s="33" t="s">
        <v>451</v>
      </c>
      <c r="J539" s="32"/>
      <c r="K539" s="33"/>
      <c r="L539" s="57" t="str">
        <f>IFERROR(TRIM(INDEX(_xlfn.TEXTSPLIT(Table37[[#This Row],[Name]],"|"),1,2)),"")</f>
        <v>HiHi</v>
      </c>
    </row>
    <row r="540" spans="1:12" ht="14.4">
      <c r="A540" s="56" t="s">
        <v>1167</v>
      </c>
      <c r="B540" s="56" t="str">
        <f>Table37[[#This Row],[Name]]</f>
        <v>Pressure - Separation Gas Injection (1)|Lo</v>
      </c>
      <c r="C540" s="33" t="e">
        <f>VLOOKUP(Table37[[#This Row],[Name2]],'Base ProcV'!$CG$1:$CQ$12,2,0)</f>
        <v>#N/A</v>
      </c>
      <c r="D540" s="33" t="s">
        <v>1519</v>
      </c>
      <c r="E540" s="33" t="s">
        <v>1515</v>
      </c>
      <c r="F540" s="33"/>
      <c r="G540" s="33"/>
      <c r="H540" s="33" t="s">
        <v>736</v>
      </c>
      <c r="I540" s="33" t="s">
        <v>451</v>
      </c>
      <c r="J540" s="32"/>
      <c r="K540" s="33"/>
      <c r="L540" s="57" t="str">
        <f>IFERROR(TRIM(INDEX(_xlfn.TEXTSPLIT(Table37[[#This Row],[Name]],"|"),1,2)),"")</f>
        <v>Lo</v>
      </c>
    </row>
    <row r="541" spans="1:12" ht="14.4">
      <c r="A541" s="56" t="s">
        <v>1167</v>
      </c>
      <c r="B541" s="56" t="str">
        <f>Table37[[#This Row],[Name]]</f>
        <v>Pressure - Separation Gas Injection (1)|LoLo</v>
      </c>
      <c r="C541" s="33" t="e">
        <f>VLOOKUP(Table37[[#This Row],[Name2]],'Base ProcV'!$CG$1:$CQ$12,2,0)</f>
        <v>#N/A</v>
      </c>
      <c r="D541" s="33" t="s">
        <v>1520</v>
      </c>
      <c r="E541" s="33" t="s">
        <v>1515</v>
      </c>
      <c r="F541" s="33"/>
      <c r="G541" s="33"/>
      <c r="H541" s="33" t="s">
        <v>736</v>
      </c>
      <c r="I541" s="33" t="s">
        <v>451</v>
      </c>
      <c r="J541" s="32"/>
      <c r="K541" s="33"/>
      <c r="L541" s="57" t="str">
        <f>IFERROR(TRIM(INDEX(_xlfn.TEXTSPLIT(Table37[[#This Row],[Name]],"|"),1,2)),"")</f>
        <v>LoLo</v>
      </c>
    </row>
    <row r="542" spans="1:12" ht="14.4">
      <c r="A542" s="56" t="s">
        <v>1167</v>
      </c>
      <c r="B542" s="56" t="str">
        <f>Table37[[#This Row],[Name]]</f>
        <v>Pressure - Separation Gas Injection (1)|Pre-alarm Hi</v>
      </c>
      <c r="C542" s="33" t="e">
        <f>VLOOKUP(Table37[[#This Row],[Name2]],'Base ProcV'!$CG$1:$CQ$12,2,0)</f>
        <v>#N/A</v>
      </c>
      <c r="D542" s="33" t="s">
        <v>1521</v>
      </c>
      <c r="E542" s="33" t="s">
        <v>1515</v>
      </c>
      <c r="F542" s="33"/>
      <c r="G542" s="33"/>
      <c r="H542" s="33" t="s">
        <v>736</v>
      </c>
      <c r="I542" s="33" t="s">
        <v>451</v>
      </c>
      <c r="J542" s="32"/>
      <c r="K542" s="33"/>
      <c r="L542" s="57" t="str">
        <f>IFERROR(TRIM(INDEX(_xlfn.TEXTSPLIT(Table37[[#This Row],[Name]],"|"),1,2)),"")</f>
        <v>Pre-alarm Hi</v>
      </c>
    </row>
    <row r="543" spans="1:12" ht="14.4">
      <c r="A543" s="56" t="s">
        <v>1167</v>
      </c>
      <c r="B543" s="56" t="str">
        <f>Table37[[#This Row],[Name]]</f>
        <v>Pressure - Separation Gas Injection (1)|Pre-alarm Lo</v>
      </c>
      <c r="C543" s="33" t="e">
        <f>VLOOKUP(Table37[[#This Row],[Name2]],'Base ProcV'!$CG$1:$CQ$12,2,0)</f>
        <v>#N/A</v>
      </c>
      <c r="D543" s="33" t="s">
        <v>1522</v>
      </c>
      <c r="E543" s="33" t="s">
        <v>1515</v>
      </c>
      <c r="F543" s="33"/>
      <c r="G543" s="33"/>
      <c r="H543" s="33" t="s">
        <v>736</v>
      </c>
      <c r="I543" s="33" t="s">
        <v>451</v>
      </c>
      <c r="J543" s="32"/>
      <c r="K543" s="33"/>
      <c r="L543" s="57" t="str">
        <f>IFERROR(TRIM(INDEX(_xlfn.TEXTSPLIT(Table37[[#This Row],[Name]],"|"),1,2)),"")</f>
        <v>Pre-alarm Lo</v>
      </c>
    </row>
    <row r="544" spans="1:12" ht="14.4">
      <c r="A544" s="56" t="s">
        <v>1167</v>
      </c>
      <c r="B544" s="56" t="str">
        <f>Table37[[#This Row],[Name]]</f>
        <v>Pressure - Separation Gas Injection (2)</v>
      </c>
      <c r="C544" s="33"/>
      <c r="D544" s="33" t="s">
        <v>1523</v>
      </c>
      <c r="E544" s="33" t="s">
        <v>1523</v>
      </c>
      <c r="F544" s="33"/>
      <c r="G544" s="33"/>
      <c r="H544" s="33" t="s">
        <v>451</v>
      </c>
      <c r="I544" s="33" t="s">
        <v>451</v>
      </c>
      <c r="J544" s="32"/>
      <c r="K544" s="33"/>
      <c r="L544" s="57" t="str">
        <f>IFERROR(TRIM(INDEX(_xlfn.TEXTSPLIT(Table37[[#This Row],[Name]],"|"),1,2)),"")</f>
        <v/>
      </c>
    </row>
    <row r="545" spans="1:12" ht="14.4">
      <c r="A545" s="56" t="s">
        <v>1167</v>
      </c>
      <c r="B545" s="56" t="str">
        <f>Table37[[#This Row],[Name]]</f>
        <v>Pressure - Separation Gas Injection (2)|Hi</v>
      </c>
      <c r="C545" s="33" t="e">
        <f>VLOOKUP(Table37[[#This Row],[Name2]],'Base ProcV'!$CG$1:$CQ$12,2,0)</f>
        <v>#N/A</v>
      </c>
      <c r="D545" s="33" t="s">
        <v>1526</v>
      </c>
      <c r="E545" s="33" t="s">
        <v>1523</v>
      </c>
      <c r="F545" s="33"/>
      <c r="G545" s="33"/>
      <c r="H545" s="33" t="s">
        <v>736</v>
      </c>
      <c r="I545" s="33" t="s">
        <v>451</v>
      </c>
      <c r="J545" s="32"/>
      <c r="K545" s="33"/>
      <c r="L545" s="57" t="str">
        <f>IFERROR(TRIM(INDEX(_xlfn.TEXTSPLIT(Table37[[#This Row],[Name]],"|"),1,2)),"")</f>
        <v>Hi</v>
      </c>
    </row>
    <row r="546" spans="1:12" ht="14.4">
      <c r="A546" s="56" t="s">
        <v>1167</v>
      </c>
      <c r="B546" s="56" t="str">
        <f>Table37[[#This Row],[Name]]</f>
        <v>Pressure - Separation Gas Injection (2)|HiHi</v>
      </c>
      <c r="C546" s="33" t="e">
        <f>VLOOKUP(Table37[[#This Row],[Name2]],'Base ProcV'!$CG$1:$CQ$12,2,0)</f>
        <v>#N/A</v>
      </c>
      <c r="D546" s="33" t="s">
        <v>1527</v>
      </c>
      <c r="E546" s="33" t="s">
        <v>1523</v>
      </c>
      <c r="F546" s="33"/>
      <c r="G546" s="33"/>
      <c r="H546" s="33" t="s">
        <v>736</v>
      </c>
      <c r="I546" s="33" t="s">
        <v>451</v>
      </c>
      <c r="J546" s="32"/>
      <c r="K546" s="33"/>
      <c r="L546" s="57" t="str">
        <f>IFERROR(TRIM(INDEX(_xlfn.TEXTSPLIT(Table37[[#This Row],[Name]],"|"),1,2)),"")</f>
        <v>HiHi</v>
      </c>
    </row>
    <row r="547" spans="1:12" ht="14.4">
      <c r="A547" s="56" t="s">
        <v>1167</v>
      </c>
      <c r="B547" s="56" t="str">
        <f>Table37[[#This Row],[Name]]</f>
        <v>Pressure - Separation Gas Injection (2)|Lo</v>
      </c>
      <c r="C547" s="33" t="e">
        <f>VLOOKUP(Table37[[#This Row],[Name2]],'Base ProcV'!$CG$1:$CQ$12,2,0)</f>
        <v>#N/A</v>
      </c>
      <c r="D547" s="33" t="s">
        <v>1528</v>
      </c>
      <c r="E547" s="33" t="s">
        <v>1523</v>
      </c>
      <c r="F547" s="33"/>
      <c r="G547" s="33"/>
      <c r="H547" s="33" t="s">
        <v>736</v>
      </c>
      <c r="I547" s="33" t="s">
        <v>451</v>
      </c>
      <c r="J547" s="32"/>
      <c r="K547" s="33"/>
      <c r="L547" s="57" t="str">
        <f>IFERROR(TRIM(INDEX(_xlfn.TEXTSPLIT(Table37[[#This Row],[Name]],"|"),1,2)),"")</f>
        <v>Lo</v>
      </c>
    </row>
    <row r="548" spans="1:12" ht="14.4">
      <c r="A548" s="56" t="s">
        <v>1167</v>
      </c>
      <c r="B548" s="56" t="str">
        <f>Table37[[#This Row],[Name]]</f>
        <v>Pressure - Separation Gas Injection (2)|LoLo</v>
      </c>
      <c r="C548" s="33" t="e">
        <f>VLOOKUP(Table37[[#This Row],[Name2]],'Base ProcV'!$CG$1:$CQ$12,2,0)</f>
        <v>#N/A</v>
      </c>
      <c r="D548" s="33" t="s">
        <v>1529</v>
      </c>
      <c r="E548" s="33" t="s">
        <v>1523</v>
      </c>
      <c r="F548" s="33"/>
      <c r="G548" s="33"/>
      <c r="H548" s="33" t="s">
        <v>736</v>
      </c>
      <c r="I548" s="33" t="s">
        <v>451</v>
      </c>
      <c r="J548" s="32"/>
      <c r="K548" s="33"/>
      <c r="L548" s="57" t="str">
        <f>IFERROR(TRIM(INDEX(_xlfn.TEXTSPLIT(Table37[[#This Row],[Name]],"|"),1,2)),"")</f>
        <v>LoLo</v>
      </c>
    </row>
    <row r="549" spans="1:12" ht="14.4">
      <c r="A549" s="56" t="s">
        <v>1167</v>
      </c>
      <c r="B549" s="56" t="str">
        <f>Table37[[#This Row],[Name]]</f>
        <v>Pressure - Separation Gas Injection (2)|Pre-alarm Hi</v>
      </c>
      <c r="C549" s="33" t="e">
        <f>VLOOKUP(Table37[[#This Row],[Name2]],'Base ProcV'!$CG$1:$CQ$12,2,0)</f>
        <v>#N/A</v>
      </c>
      <c r="D549" s="33" t="s">
        <v>1530</v>
      </c>
      <c r="E549" s="33" t="s">
        <v>1523</v>
      </c>
      <c r="F549" s="33"/>
      <c r="G549" s="33"/>
      <c r="H549" s="33" t="s">
        <v>736</v>
      </c>
      <c r="I549" s="33" t="s">
        <v>451</v>
      </c>
      <c r="J549" s="32"/>
      <c r="K549" s="33"/>
      <c r="L549" s="57" t="str">
        <f>IFERROR(TRIM(INDEX(_xlfn.TEXTSPLIT(Table37[[#This Row],[Name]],"|"),1,2)),"")</f>
        <v>Pre-alarm Hi</v>
      </c>
    </row>
    <row r="550" spans="1:12" ht="14.4">
      <c r="A550" s="56" t="s">
        <v>1167</v>
      </c>
      <c r="B550" s="56" t="str">
        <f>Table37[[#This Row],[Name]]</f>
        <v>Pressure - Separation Gas Injection (2)|Pre-alarm Lo</v>
      </c>
      <c r="C550" s="33" t="e">
        <f>VLOOKUP(Table37[[#This Row],[Name2]],'Base ProcV'!$CG$1:$CQ$12,2,0)</f>
        <v>#N/A</v>
      </c>
      <c r="D550" s="33" t="s">
        <v>1531</v>
      </c>
      <c r="E550" s="33" t="s">
        <v>1523</v>
      </c>
      <c r="F550" s="33"/>
      <c r="G550" s="33"/>
      <c r="H550" s="33" t="s">
        <v>736</v>
      </c>
      <c r="I550" s="33" t="s">
        <v>451</v>
      </c>
      <c r="J550" s="32"/>
      <c r="K550" s="33"/>
      <c r="L550" s="57" t="str">
        <f>IFERROR(TRIM(INDEX(_xlfn.TEXTSPLIT(Table37[[#This Row],[Name]],"|"),1,2)),"")</f>
        <v>Pre-alarm Lo</v>
      </c>
    </row>
    <row r="551" spans="1:12" ht="14.4">
      <c r="A551" s="56" t="s">
        <v>1167</v>
      </c>
      <c r="B551" s="56" t="str">
        <f>Table37[[#This Row],[Name]]</f>
        <v>Pressure - Suction (2)</v>
      </c>
      <c r="C551" s="33" t="e">
        <f>VLOOKUP(Table37[[#This Row],[Name2]],'Base ProcV'!$CG$1:$CQ$12,2,0)</f>
        <v>#N/A</v>
      </c>
      <c r="D551" s="33" t="s">
        <v>1532</v>
      </c>
      <c r="E551" s="156" t="s">
        <v>1532</v>
      </c>
      <c r="F551" s="76" t="s">
        <v>3475</v>
      </c>
      <c r="G551" s="33"/>
      <c r="H551" s="33" t="s">
        <v>530</v>
      </c>
      <c r="I551" s="33" t="s">
        <v>530</v>
      </c>
      <c r="J551" s="32"/>
      <c r="K551" s="33"/>
      <c r="L551" s="57" t="str">
        <f>IFERROR(TRIM(INDEX(_xlfn.TEXTSPLIT(Table37[[#This Row],[Name]],"|"),1,2)),"")</f>
        <v/>
      </c>
    </row>
    <row r="552" spans="1:12" ht="14.4">
      <c r="A552" s="56" t="s">
        <v>1167</v>
      </c>
      <c r="B552" s="56" t="str">
        <f>Table37[[#This Row],[Name]]</f>
        <v>Pressure - Suction (2)|Hi</v>
      </c>
      <c r="C552" s="33" t="e">
        <f>VLOOKUP(Table37[[#This Row],[Name2]],'Base ProcV'!$CG$1:$CQ$12,2,0)</f>
        <v>#N/A</v>
      </c>
      <c r="D552" s="33" t="s">
        <v>1533</v>
      </c>
      <c r="E552" s="33" t="s">
        <v>1532</v>
      </c>
      <c r="F552" s="33"/>
      <c r="G552" s="33"/>
      <c r="H552" s="33" t="s">
        <v>736</v>
      </c>
      <c r="I552" s="33" t="s">
        <v>530</v>
      </c>
      <c r="J552" s="32"/>
      <c r="K552" s="33"/>
      <c r="L552" s="57" t="str">
        <f>IFERROR(TRIM(INDEX(_xlfn.TEXTSPLIT(Table37[[#This Row],[Name]],"|"),1,2)),"")</f>
        <v>Hi</v>
      </c>
    </row>
    <row r="553" spans="1:12" ht="14.4">
      <c r="A553" s="56" t="s">
        <v>1167</v>
      </c>
      <c r="B553" s="56" t="str">
        <f>Table37[[#This Row],[Name]]</f>
        <v>Pressure - Suction (2)|HiHi</v>
      </c>
      <c r="C553" s="33" t="e">
        <f>VLOOKUP(Table37[[#This Row],[Name2]],'Base ProcV'!$CG$1:$CQ$12,2,0)</f>
        <v>#N/A</v>
      </c>
      <c r="D553" s="33" t="s">
        <v>1534</v>
      </c>
      <c r="E553" s="33" t="s">
        <v>1532</v>
      </c>
      <c r="F553" s="33"/>
      <c r="G553" s="33"/>
      <c r="H553" s="33" t="s">
        <v>736</v>
      </c>
      <c r="I553" s="33" t="s">
        <v>530</v>
      </c>
      <c r="J553" s="32"/>
      <c r="K553" s="33"/>
      <c r="L553" s="57" t="str">
        <f>IFERROR(TRIM(INDEX(_xlfn.TEXTSPLIT(Table37[[#This Row],[Name]],"|"),1,2)),"")</f>
        <v>HiHi</v>
      </c>
    </row>
    <row r="554" spans="1:12" ht="14.4">
      <c r="A554" s="56" t="s">
        <v>1167</v>
      </c>
      <c r="B554" s="56" t="str">
        <f>Table37[[#This Row],[Name]]</f>
        <v>Pressure - Suction (2)|Lo</v>
      </c>
      <c r="C554" s="33" t="e">
        <f>VLOOKUP(Table37[[#This Row],[Name2]],'Base ProcV'!$CG$1:$CQ$12,2,0)</f>
        <v>#N/A</v>
      </c>
      <c r="D554" s="33" t="s">
        <v>1535</v>
      </c>
      <c r="E554" s="33" t="s">
        <v>1532</v>
      </c>
      <c r="F554" s="33"/>
      <c r="G554" s="33"/>
      <c r="H554" s="33" t="s">
        <v>736</v>
      </c>
      <c r="I554" s="33" t="s">
        <v>530</v>
      </c>
      <c r="J554" s="32"/>
      <c r="K554" s="33"/>
      <c r="L554" s="57" t="str">
        <f>IFERROR(TRIM(INDEX(_xlfn.TEXTSPLIT(Table37[[#This Row],[Name]],"|"),1,2)),"")</f>
        <v>Lo</v>
      </c>
    </row>
    <row r="555" spans="1:12" ht="14.4">
      <c r="A555" s="56" t="s">
        <v>1167</v>
      </c>
      <c r="B555" s="56" t="str">
        <f>Table37[[#This Row],[Name]]</f>
        <v>Pressure - Suction (2)|LoLo</v>
      </c>
      <c r="C555" s="33" t="e">
        <f>VLOOKUP(Table37[[#This Row],[Name2]],'Base ProcV'!$CG$1:$CQ$12,2,0)</f>
        <v>#N/A</v>
      </c>
      <c r="D555" s="33" t="s">
        <v>1536</v>
      </c>
      <c r="E555" s="33" t="s">
        <v>1532</v>
      </c>
      <c r="F555" s="33"/>
      <c r="G555" s="33"/>
      <c r="H555" s="33" t="s">
        <v>736</v>
      </c>
      <c r="I555" s="33" t="s">
        <v>530</v>
      </c>
      <c r="J555" s="32"/>
      <c r="K555" s="33"/>
      <c r="L555" s="57" t="str">
        <f>IFERROR(TRIM(INDEX(_xlfn.TEXTSPLIT(Table37[[#This Row],[Name]],"|"),1,2)),"")</f>
        <v>LoLo</v>
      </c>
    </row>
    <row r="556" spans="1:12" ht="14.4">
      <c r="A556" s="56" t="s">
        <v>1167</v>
      </c>
      <c r="B556" s="56" t="str">
        <f>Table37[[#This Row],[Name]]</f>
        <v>Pressure - Upstream Auxiliary Cooler</v>
      </c>
      <c r="C556" s="33" t="e">
        <f>VLOOKUP(Table37[[#This Row],[Name2]],'Base ProcV'!$CG$1:$CQ$12,2,0)</f>
        <v>#N/A</v>
      </c>
      <c r="D556" s="33" t="s">
        <v>1537</v>
      </c>
      <c r="E556" s="33" t="s">
        <v>1537</v>
      </c>
      <c r="F556" s="33"/>
      <c r="G556" s="33"/>
      <c r="H556" s="33" t="s">
        <v>1210</v>
      </c>
      <c r="I556" s="33" t="s">
        <v>1210</v>
      </c>
      <c r="J556" s="32"/>
      <c r="K556" s="33"/>
      <c r="L556" s="57" t="str">
        <f>IFERROR(TRIM(INDEX(_xlfn.TEXTSPLIT(Table37[[#This Row],[Name]],"|"),1,2)),"")</f>
        <v/>
      </c>
    </row>
    <row r="557" spans="1:12" ht="14.4">
      <c r="A557" s="56" t="s">
        <v>1167</v>
      </c>
      <c r="B557" s="56" t="str">
        <f>Table37[[#This Row],[Name]]</f>
        <v>Status - Booster Seal Gas Heater</v>
      </c>
      <c r="C557" s="33"/>
      <c r="D557" s="33" t="s">
        <v>1538</v>
      </c>
      <c r="E557" s="33" t="s">
        <v>1538</v>
      </c>
      <c r="F557" s="33"/>
      <c r="G557" s="33"/>
      <c r="H557" s="33" t="s">
        <v>451</v>
      </c>
      <c r="I557" s="33" t="s">
        <v>451</v>
      </c>
      <c r="J557" s="32"/>
      <c r="K557" s="33"/>
      <c r="L557" s="57" t="str">
        <f>IFERROR(TRIM(INDEX(_xlfn.TEXTSPLIT(Table37[[#This Row],[Name]],"|"),1,2)),"")</f>
        <v/>
      </c>
    </row>
    <row r="558" spans="1:12" ht="14.4">
      <c r="A558" s="56" t="s">
        <v>1167</v>
      </c>
      <c r="B558" s="56" t="str">
        <f>Table37[[#This Row],[Name]]</f>
        <v>Status - Seal Gas Heater</v>
      </c>
      <c r="C558" s="33"/>
      <c r="D558" s="33" t="s">
        <v>1539</v>
      </c>
      <c r="E558" s="33" t="s">
        <v>1539</v>
      </c>
      <c r="F558" s="33"/>
      <c r="G558" s="33"/>
      <c r="H558" s="33" t="s">
        <v>451</v>
      </c>
      <c r="I558" s="33" t="s">
        <v>451</v>
      </c>
      <c r="J558" s="32"/>
      <c r="K558" s="33"/>
      <c r="L558" s="57" t="str">
        <f>IFERROR(TRIM(INDEX(_xlfn.TEXTSPLIT(Table37[[#This Row],[Name]],"|"),1,2)),"")</f>
        <v/>
      </c>
    </row>
    <row r="559" spans="1:12" ht="14.4">
      <c r="A559" s="56" t="s">
        <v>1167</v>
      </c>
      <c r="B559" s="56" t="str">
        <f>Table37[[#This Row],[Name]]</f>
        <v>Surge Protection Response Head|Coefficients</v>
      </c>
      <c r="C559" s="33" t="e">
        <f>VLOOKUP(Table37[[#This Row],[Name2]],'Base ProcV'!$CG$1:$CQ$12,2,0)</f>
        <v>#N/A</v>
      </c>
      <c r="D559" s="33" t="s">
        <v>1540</v>
      </c>
      <c r="E559" s="33" t="s">
        <v>3476</v>
      </c>
      <c r="F559" s="33"/>
      <c r="G559" s="33"/>
      <c r="H559" s="33" t="s">
        <v>736</v>
      </c>
      <c r="I559" s="33" t="s">
        <v>451</v>
      </c>
      <c r="J559" s="32"/>
      <c r="K559" s="33"/>
      <c r="L559" s="57" t="str">
        <f>IFERROR(TRIM(INDEX(_xlfn.TEXTSPLIT(Table37[[#This Row],[Name]],"|"),1,2)),"")</f>
        <v>Coefficients</v>
      </c>
    </row>
    <row r="560" spans="1:12" ht="14.4">
      <c r="A560" s="56" t="s">
        <v>1167</v>
      </c>
      <c r="B560" s="56" t="str">
        <f>Table37[[#This Row],[Name]]</f>
        <v>Surge Protection Response Head|Coefficients|A</v>
      </c>
      <c r="C560" s="33" t="e">
        <f>VLOOKUP(Table37[[#This Row],[Name2]],'Base ProcV'!$CG$1:$CQ$12,2,0)</f>
        <v>#N/A</v>
      </c>
      <c r="D560" s="33" t="s">
        <v>1541</v>
      </c>
      <c r="E560" s="33" t="s">
        <v>3476</v>
      </c>
      <c r="F560" s="33"/>
      <c r="G560" s="33"/>
      <c r="H560" s="33" t="s">
        <v>736</v>
      </c>
      <c r="I560" s="33" t="s">
        <v>451</v>
      </c>
      <c r="J560" s="32"/>
      <c r="K560" s="33"/>
      <c r="L560" s="57" t="str">
        <f>IFERROR(TRIM(INDEX(_xlfn.TEXTSPLIT(Table37[[#This Row],[Name]],"|"),1,2)),"")</f>
        <v>Coefficients</v>
      </c>
    </row>
    <row r="561" spans="1:12" ht="14.4">
      <c r="A561" s="56" t="s">
        <v>1167</v>
      </c>
      <c r="B561" s="56" t="str">
        <f>Table37[[#This Row],[Name]]</f>
        <v>Surge Protection Response Head|Coefficients|B</v>
      </c>
      <c r="C561" s="33" t="e">
        <f>VLOOKUP(Table37[[#This Row],[Name2]],'Base ProcV'!$CG$1:$CQ$12,2,0)</f>
        <v>#N/A</v>
      </c>
      <c r="D561" s="33" t="s">
        <v>1542</v>
      </c>
      <c r="E561" s="33" t="s">
        <v>3476</v>
      </c>
      <c r="F561" s="33"/>
      <c r="G561" s="33"/>
      <c r="H561" s="33" t="s">
        <v>736</v>
      </c>
      <c r="I561" s="33" t="s">
        <v>451</v>
      </c>
      <c r="J561" s="32"/>
      <c r="K561" s="33"/>
      <c r="L561" s="57" t="str">
        <f>IFERROR(TRIM(INDEX(_xlfn.TEXTSPLIT(Table37[[#This Row],[Name]],"|"),1,2)),"")</f>
        <v>Coefficients</v>
      </c>
    </row>
    <row r="562" spans="1:12" ht="14.4">
      <c r="A562" s="56" t="s">
        <v>1167</v>
      </c>
      <c r="B562" s="56" t="str">
        <f>Table37[[#This Row],[Name]]</f>
        <v>Surge Protection Response Head|Coefficients|C</v>
      </c>
      <c r="C562" s="33" t="e">
        <f>VLOOKUP(Table37[[#This Row],[Name2]],'Base ProcV'!$CG$1:$CQ$12,2,0)</f>
        <v>#N/A</v>
      </c>
      <c r="D562" s="33" t="s">
        <v>1543</v>
      </c>
      <c r="E562" s="33" t="s">
        <v>3476</v>
      </c>
      <c r="F562" s="33"/>
      <c r="G562" s="33"/>
      <c r="H562" s="33" t="s">
        <v>736</v>
      </c>
      <c r="I562" s="33" t="s">
        <v>451</v>
      </c>
      <c r="J562" s="32"/>
      <c r="K562" s="33"/>
      <c r="L562" s="57" t="str">
        <f>IFERROR(TRIM(INDEX(_xlfn.TEXTSPLIT(Table37[[#This Row],[Name]],"|"),1,2)),"")</f>
        <v>Coefficients</v>
      </c>
    </row>
    <row r="563" spans="1:12" ht="14.4">
      <c r="A563" s="56" t="s">
        <v>1167</v>
      </c>
      <c r="B563" s="56" t="str">
        <f>Table37[[#This Row],[Name]]</f>
        <v>Surge Protection Response Head|Coefficients|D</v>
      </c>
      <c r="C563" s="33" t="e">
        <f>VLOOKUP(Table37[[#This Row],[Name2]],'Base ProcV'!$CG$1:$CQ$12,2,0)</f>
        <v>#N/A</v>
      </c>
      <c r="D563" s="33" t="s">
        <v>1544</v>
      </c>
      <c r="E563" s="33" t="s">
        <v>3476</v>
      </c>
      <c r="F563" s="33"/>
      <c r="G563" s="33"/>
      <c r="H563" s="33" t="s">
        <v>736</v>
      </c>
      <c r="I563" s="33" t="s">
        <v>451</v>
      </c>
      <c r="J563" s="32"/>
      <c r="K563" s="33"/>
      <c r="L563" s="57" t="str">
        <f>IFERROR(TRIM(INDEX(_xlfn.TEXTSPLIT(Table37[[#This Row],[Name]],"|"),1,2)),"")</f>
        <v>Coefficients</v>
      </c>
    </row>
    <row r="564" spans="1:12" ht="14.4">
      <c r="A564" s="56" t="s">
        <v>1167</v>
      </c>
      <c r="B564" s="56" t="str">
        <f>Table37[[#This Row],[Name]]</f>
        <v>Surge Protection Response Head|Coefficients|E</v>
      </c>
      <c r="C564" s="33" t="e">
        <f>VLOOKUP(Table37[[#This Row],[Name2]],'Base ProcV'!$CG$1:$CQ$12,2,0)</f>
        <v>#N/A</v>
      </c>
      <c r="D564" s="33" t="s">
        <v>1545</v>
      </c>
      <c r="E564" s="33" t="s">
        <v>3476</v>
      </c>
      <c r="F564" s="33"/>
      <c r="G564" s="33"/>
      <c r="H564" s="33" t="s">
        <v>736</v>
      </c>
      <c r="I564" s="33" t="s">
        <v>451</v>
      </c>
      <c r="J564" s="32"/>
      <c r="K564" s="33"/>
      <c r="L564" s="57" t="str">
        <f>IFERROR(TRIM(INDEX(_xlfn.TEXTSPLIT(Table37[[#This Row],[Name]],"|"),1,2)),"")</f>
        <v>Coefficients</v>
      </c>
    </row>
    <row r="565" spans="1:12" ht="14.4">
      <c r="A565" s="56" t="s">
        <v>1167</v>
      </c>
      <c r="B565" s="56" t="str">
        <f>Table37[[#This Row],[Name]]</f>
        <v>Surge Protection Response Head|Coefficients|F</v>
      </c>
      <c r="C565" s="33" t="e">
        <f>VLOOKUP(Table37[[#This Row],[Name2]],'Base ProcV'!$CG$1:$CQ$12,2,0)</f>
        <v>#N/A</v>
      </c>
      <c r="D565" s="33" t="s">
        <v>1546</v>
      </c>
      <c r="E565" s="33" t="s">
        <v>3476</v>
      </c>
      <c r="F565" s="33"/>
      <c r="G565" s="33"/>
      <c r="H565" s="33" t="s">
        <v>736</v>
      </c>
      <c r="I565" s="33" t="s">
        <v>451</v>
      </c>
      <c r="J565" s="32"/>
      <c r="K565" s="33"/>
      <c r="L565" s="57" t="str">
        <f>IFERROR(TRIM(INDEX(_xlfn.TEXTSPLIT(Table37[[#This Row],[Name]],"|"),1,2)),"")</f>
        <v>Coefficients</v>
      </c>
    </row>
    <row r="566" spans="1:12" ht="14.4">
      <c r="A566" s="56" t="s">
        <v>1167</v>
      </c>
      <c r="B566" s="56" t="str">
        <f>Table37[[#This Row],[Name]]</f>
        <v>Surge Protection Response Head|Surge Protection Response Line Curve</v>
      </c>
      <c r="C566" s="33" t="e">
        <f>VLOOKUP(Table37[[#This Row],[Name2]],'Base ProcV'!$CG$1:$CQ$12,2,0)</f>
        <v>#N/A</v>
      </c>
      <c r="D566" s="33" t="s">
        <v>1547</v>
      </c>
      <c r="E566" s="33" t="s">
        <v>3476</v>
      </c>
      <c r="F566" s="33"/>
      <c r="G566" s="33"/>
      <c r="H566" s="33" t="s">
        <v>736</v>
      </c>
      <c r="I566" s="33" t="s">
        <v>451</v>
      </c>
      <c r="J566" s="32"/>
      <c r="K566" s="33"/>
      <c r="L566" s="57" t="str">
        <f>IFERROR(TRIM(INDEX(_xlfn.TEXTSPLIT(Table37[[#This Row],[Name]],"|"),1,2)),"")</f>
        <v>Surge Protection Response Line Curve</v>
      </c>
    </row>
    <row r="567" spans="1:12" ht="14.4">
      <c r="A567" s="56" t="s">
        <v>1167</v>
      </c>
      <c r="B567" s="56" t="str">
        <f>Table37[[#This Row],[Name]]</f>
        <v>Surge Protection Response Head|Surge Protection Response Line Datasheet</v>
      </c>
      <c r="C567" s="33" t="e">
        <f>VLOOKUP(Table37[[#This Row],[Name2]],'Base ProcV'!$CG$1:$CQ$12,2,0)</f>
        <v>#N/A</v>
      </c>
      <c r="D567" s="33" t="s">
        <v>1548</v>
      </c>
      <c r="E567" s="33" t="s">
        <v>3476</v>
      </c>
      <c r="F567" s="33"/>
      <c r="G567" s="33"/>
      <c r="H567" s="33" t="s">
        <v>736</v>
      </c>
      <c r="I567" s="33" t="s">
        <v>451</v>
      </c>
      <c r="J567" s="32"/>
      <c r="K567" s="33"/>
      <c r="L567" s="57" t="str">
        <f>IFERROR(TRIM(INDEX(_xlfn.TEXTSPLIT(Table37[[#This Row],[Name]],"|"),1,2)),"")</f>
        <v>Surge Protection Response Line Datasheet</v>
      </c>
    </row>
    <row r="568" spans="1:12" ht="14.4">
      <c r="A568" s="56" t="s">
        <v>1167</v>
      </c>
      <c r="B568" s="56" t="str">
        <f>Table37[[#This Row],[Name]]</f>
        <v>Surge Protection Response Head Deviation|Hi</v>
      </c>
      <c r="C568" s="33" t="e">
        <f>VLOOKUP(Table37[[#This Row],[Name2]],'Base ProcV'!$CG$1:$CQ$12,2,0)</f>
        <v>#N/A</v>
      </c>
      <c r="D568" s="33" t="s">
        <v>1549</v>
      </c>
      <c r="E568" s="33" t="s">
        <v>3477</v>
      </c>
      <c r="F568" s="33"/>
      <c r="G568" s="33"/>
      <c r="H568" s="33" t="s">
        <v>736</v>
      </c>
      <c r="I568" s="33" t="s">
        <v>451</v>
      </c>
      <c r="J568" s="32"/>
      <c r="K568" s="33"/>
      <c r="L568" s="57" t="str">
        <f>IFERROR(TRIM(INDEX(_xlfn.TEXTSPLIT(Table37[[#This Row],[Name]],"|"),1,2)),"")</f>
        <v>Hi</v>
      </c>
    </row>
    <row r="569" spans="1:12" ht="14.4">
      <c r="A569" s="56" t="s">
        <v>1167</v>
      </c>
      <c r="B569" s="56" t="str">
        <f>Table37[[#This Row],[Name]]</f>
        <v>Temperature - Booster Primary Seal Gas Heater</v>
      </c>
      <c r="C569" s="33"/>
      <c r="D569" s="33" t="s">
        <v>1550</v>
      </c>
      <c r="E569" s="33" t="s">
        <v>1550</v>
      </c>
      <c r="F569" s="33"/>
      <c r="G569" s="33"/>
      <c r="H569" s="33" t="s">
        <v>451</v>
      </c>
      <c r="I569" s="33" t="s">
        <v>451</v>
      </c>
      <c r="J569" s="32"/>
      <c r="K569" s="33"/>
      <c r="L569" s="57" t="str">
        <f>IFERROR(TRIM(INDEX(_xlfn.TEXTSPLIT(Table37[[#This Row],[Name]],"|"),1,2)),"")</f>
        <v/>
      </c>
    </row>
    <row r="570" spans="1:12" ht="14.4">
      <c r="A570" s="56" t="s">
        <v>1167</v>
      </c>
      <c r="B570" s="56" t="str">
        <f>Table37[[#This Row],[Name]]</f>
        <v>Temperature - Booster Primary Seal Gas Heater|Hi</v>
      </c>
      <c r="C570" s="33" t="e">
        <f>VLOOKUP(Table37[[#This Row],[Name2]],'Base ProcV'!$CG$1:$CQ$12,2,0)</f>
        <v>#N/A</v>
      </c>
      <c r="D570" s="33" t="s">
        <v>1551</v>
      </c>
      <c r="E570" s="33" t="s">
        <v>1550</v>
      </c>
      <c r="F570" s="33"/>
      <c r="G570" s="33"/>
      <c r="H570" s="33" t="s">
        <v>736</v>
      </c>
      <c r="I570" s="33" t="s">
        <v>451</v>
      </c>
      <c r="J570" s="32"/>
      <c r="K570" s="33"/>
      <c r="L570" s="57" t="str">
        <f>IFERROR(TRIM(INDEX(_xlfn.TEXTSPLIT(Table37[[#This Row],[Name]],"|"),1,2)),"")</f>
        <v>Hi</v>
      </c>
    </row>
    <row r="571" spans="1:12" ht="14.4">
      <c r="A571" s="56" t="s">
        <v>1167</v>
      </c>
      <c r="B571" s="56" t="str">
        <f>Table37[[#This Row],[Name]]</f>
        <v>Temperature - Booster Primary Seal Gas Heater|HiHi</v>
      </c>
      <c r="C571" s="33" t="e">
        <f>VLOOKUP(Table37[[#This Row],[Name2]],'Base ProcV'!$CG$1:$CQ$12,2,0)</f>
        <v>#N/A</v>
      </c>
      <c r="D571" s="33" t="s">
        <v>1552</v>
      </c>
      <c r="E571" s="33" t="s">
        <v>1550</v>
      </c>
      <c r="F571" s="33"/>
      <c r="G571" s="33"/>
      <c r="H571" s="33" t="s">
        <v>736</v>
      </c>
      <c r="I571" s="33" t="s">
        <v>451</v>
      </c>
      <c r="J571" s="32"/>
      <c r="K571" s="33"/>
      <c r="L571" s="57" t="str">
        <f>IFERROR(TRIM(INDEX(_xlfn.TEXTSPLIT(Table37[[#This Row],[Name]],"|"),1,2)),"")</f>
        <v>HiHi</v>
      </c>
    </row>
    <row r="572" spans="1:12" ht="14.4">
      <c r="A572" s="56" t="s">
        <v>1167</v>
      </c>
      <c r="B572" s="56" t="str">
        <f>Table37[[#This Row],[Name]]</f>
        <v>Temperature - Booster Primary Seal Gas Heater|Pre-alarm Hi</v>
      </c>
      <c r="C572" s="33" t="e">
        <f>VLOOKUP(Table37[[#This Row],[Name2]],'Base ProcV'!$CG$1:$CQ$12,2,0)</f>
        <v>#N/A</v>
      </c>
      <c r="D572" s="33" t="s">
        <v>1553</v>
      </c>
      <c r="E572" s="33" t="s">
        <v>1550</v>
      </c>
      <c r="F572" s="33"/>
      <c r="G572" s="33"/>
      <c r="H572" s="33" t="s">
        <v>736</v>
      </c>
      <c r="I572" s="33" t="s">
        <v>451</v>
      </c>
      <c r="J572" s="32"/>
      <c r="K572" s="33"/>
      <c r="L572" s="57" t="str">
        <f>IFERROR(TRIM(INDEX(_xlfn.TEXTSPLIT(Table37[[#This Row],[Name]],"|"),1,2)),"")</f>
        <v>Pre-alarm Hi</v>
      </c>
    </row>
    <row r="573" spans="1:12" ht="14.4">
      <c r="A573" s="56" t="s">
        <v>1167</v>
      </c>
      <c r="B573" s="56" t="str">
        <f>Table37[[#This Row],[Name]]</f>
        <v>Temperature - Booster Primary Seal Gas Injection</v>
      </c>
      <c r="C573" s="33"/>
      <c r="D573" s="33" t="s">
        <v>1554</v>
      </c>
      <c r="E573" s="33" t="s">
        <v>1554</v>
      </c>
      <c r="F573" s="33"/>
      <c r="G573" s="33"/>
      <c r="H573" s="33" t="s">
        <v>451</v>
      </c>
      <c r="I573" s="33" t="s">
        <v>451</v>
      </c>
      <c r="J573" s="32"/>
      <c r="K573" s="33"/>
      <c r="L573" s="57" t="str">
        <f>IFERROR(TRIM(INDEX(_xlfn.TEXTSPLIT(Table37[[#This Row],[Name]],"|"),1,2)),"")</f>
        <v/>
      </c>
    </row>
    <row r="574" spans="1:12" ht="14.4">
      <c r="A574" s="56" t="s">
        <v>1167</v>
      </c>
      <c r="B574" s="56" t="str">
        <f>Table37[[#This Row],[Name]]</f>
        <v>Temperature - Booster Primary Seal Gas Injection|Hi</v>
      </c>
      <c r="C574" s="33" t="e">
        <f>VLOOKUP(Table37[[#This Row],[Name2]],'Base ProcV'!$CG$1:$CQ$12,2,0)</f>
        <v>#N/A</v>
      </c>
      <c r="D574" s="33" t="s">
        <v>1555</v>
      </c>
      <c r="E574" s="33" t="s">
        <v>1554</v>
      </c>
      <c r="F574" s="33"/>
      <c r="G574" s="33"/>
      <c r="H574" s="33" t="s">
        <v>736</v>
      </c>
      <c r="I574" s="33" t="s">
        <v>451</v>
      </c>
      <c r="J574" s="32"/>
      <c r="K574" s="33"/>
      <c r="L574" s="57" t="str">
        <f>IFERROR(TRIM(INDEX(_xlfn.TEXTSPLIT(Table37[[#This Row],[Name]],"|"),1,2)),"")</f>
        <v>Hi</v>
      </c>
    </row>
    <row r="575" spans="1:12" ht="14.4">
      <c r="A575" s="56" t="s">
        <v>1167</v>
      </c>
      <c r="B575" s="56" t="str">
        <f>Table37[[#This Row],[Name]]</f>
        <v>Temperature - Booster Primary Seal Gas Injection|Lo</v>
      </c>
      <c r="C575" s="33" t="e">
        <f>VLOOKUP(Table37[[#This Row],[Name2]],'Base ProcV'!$CG$1:$CQ$12,2,0)</f>
        <v>#N/A</v>
      </c>
      <c r="D575" s="33" t="s">
        <v>1556</v>
      </c>
      <c r="E575" s="33" t="s">
        <v>1554</v>
      </c>
      <c r="F575" s="33"/>
      <c r="G575" s="33"/>
      <c r="H575" s="33" t="s">
        <v>736</v>
      </c>
      <c r="I575" s="33" t="s">
        <v>451</v>
      </c>
      <c r="J575" s="32"/>
      <c r="K575" s="33"/>
      <c r="L575" s="57" t="str">
        <f>IFERROR(TRIM(INDEX(_xlfn.TEXTSPLIT(Table37[[#This Row],[Name]],"|"),1,2)),"")</f>
        <v>Lo</v>
      </c>
    </row>
    <row r="576" spans="1:12" ht="14.4">
      <c r="A576" s="56" t="s">
        <v>1167</v>
      </c>
      <c r="B576" s="56" t="str">
        <f>Table37[[#This Row],[Name]]</f>
        <v>Temperature - Booster Primary Seal Gas Injection|Pre-alarm Hi</v>
      </c>
      <c r="C576" s="33" t="e">
        <f>VLOOKUP(Table37[[#This Row],[Name2]],'Base ProcV'!$CG$1:$CQ$12,2,0)</f>
        <v>#N/A</v>
      </c>
      <c r="D576" s="33" t="s">
        <v>1557</v>
      </c>
      <c r="E576" s="33" t="s">
        <v>1554</v>
      </c>
      <c r="F576" s="33"/>
      <c r="G576" s="33"/>
      <c r="H576" s="33" t="s">
        <v>736</v>
      </c>
      <c r="I576" s="33" t="s">
        <v>451</v>
      </c>
      <c r="J576" s="32"/>
      <c r="K576" s="33"/>
      <c r="L576" s="57" t="str">
        <f>IFERROR(TRIM(INDEX(_xlfn.TEXTSPLIT(Table37[[#This Row],[Name]],"|"),1,2)),"")</f>
        <v>Pre-alarm Hi</v>
      </c>
    </row>
    <row r="577" spans="1:12" ht="14.4">
      <c r="A577" s="56" t="s">
        <v>1167</v>
      </c>
      <c r="B577" s="56" t="str">
        <f>Table37[[#This Row],[Name]]</f>
        <v>Temperature - Booster Primary Seal Gas Injection|Pre-alarm Lo</v>
      </c>
      <c r="C577" s="33" t="e">
        <f>VLOOKUP(Table37[[#This Row],[Name2]],'Base ProcV'!$CG$1:$CQ$12,2,0)</f>
        <v>#N/A</v>
      </c>
      <c r="D577" s="33" t="s">
        <v>1558</v>
      </c>
      <c r="E577" s="33" t="s">
        <v>1554</v>
      </c>
      <c r="F577" s="33"/>
      <c r="G577" s="33"/>
      <c r="H577" s="33" t="s">
        <v>736</v>
      </c>
      <c r="I577" s="33" t="s">
        <v>451</v>
      </c>
      <c r="J577" s="32"/>
      <c r="K577" s="33"/>
      <c r="L577" s="57" t="str">
        <f>IFERROR(TRIM(INDEX(_xlfn.TEXTSPLIT(Table37[[#This Row],[Name]],"|"),1,2)),"")</f>
        <v>Pre-alarm Lo</v>
      </c>
    </row>
    <row r="578" spans="1:12" ht="14.4">
      <c r="A578" s="56" t="s">
        <v>1167</v>
      </c>
      <c r="B578" s="56" t="str">
        <f>Table37[[#This Row],[Name]]</f>
        <v>Temperature - CM Return</v>
      </c>
      <c r="C578" s="33" t="e">
        <f>VLOOKUP(Table37[[#This Row],[Name2]],'Base ProcV'!$CG$1:$CQ$12,2,0)</f>
        <v>#N/A</v>
      </c>
      <c r="D578" s="33" t="s">
        <v>1559</v>
      </c>
      <c r="E578" s="33" t="s">
        <v>1559</v>
      </c>
      <c r="F578" s="33"/>
      <c r="G578" s="33"/>
      <c r="H578" s="33" t="s">
        <v>1210</v>
      </c>
      <c r="I578" s="33" t="s">
        <v>1210</v>
      </c>
      <c r="J578" s="32"/>
      <c r="K578" s="33"/>
      <c r="L578" s="57" t="str">
        <f>IFERROR(TRIM(INDEX(_xlfn.TEXTSPLIT(Table37[[#This Row],[Name]],"|"),1,2)),"")</f>
        <v/>
      </c>
    </row>
    <row r="579" spans="1:12" ht="14.4">
      <c r="A579" s="56" t="s">
        <v>1167</v>
      </c>
      <c r="B579" s="56" t="str">
        <f>Table37[[#This Row],[Name]]</f>
        <v>Temperature - CM Supply</v>
      </c>
      <c r="C579" s="33" t="e">
        <f>VLOOKUP(Table37[[#This Row],[Name2]],'Base ProcV'!$CG$1:$CQ$12,2,0)</f>
        <v>#N/A</v>
      </c>
      <c r="D579" s="33" t="s">
        <v>1560</v>
      </c>
      <c r="E579" s="33" t="s">
        <v>1560</v>
      </c>
      <c r="F579" s="33"/>
      <c r="G579" s="33"/>
      <c r="H579" s="33" t="s">
        <v>1210</v>
      </c>
      <c r="I579" s="33" t="s">
        <v>1210</v>
      </c>
      <c r="J579" s="32"/>
      <c r="K579" s="33"/>
      <c r="L579" s="57" t="str">
        <f>IFERROR(TRIM(INDEX(_xlfn.TEXTSPLIT(Table37[[#This Row],[Name]],"|"),1,2)),"")</f>
        <v/>
      </c>
    </row>
    <row r="580" spans="1:12" ht="14.4">
      <c r="A580" s="56" t="s">
        <v>1167</v>
      </c>
      <c r="B580" s="56" t="str">
        <f>Table37[[#This Row],[Name]]</f>
        <v>Temperature - Comp DE Bearing (1)</v>
      </c>
      <c r="C580" s="33"/>
      <c r="D580" s="33" t="s">
        <v>1561</v>
      </c>
      <c r="E580" s="33" t="s">
        <v>1561</v>
      </c>
      <c r="F580" s="33"/>
      <c r="G580" s="33"/>
      <c r="H580" s="33" t="s">
        <v>439</v>
      </c>
      <c r="I580" s="33" t="s">
        <v>439</v>
      </c>
      <c r="J580" s="32"/>
      <c r="K580" s="33"/>
      <c r="L580" s="57" t="str">
        <f>IFERROR(TRIM(INDEX(_xlfn.TEXTSPLIT(Table37[[#This Row],[Name]],"|"),1,2)),"")</f>
        <v/>
      </c>
    </row>
    <row r="581" spans="1:12" ht="14.4">
      <c r="A581" s="56" t="s">
        <v>1167</v>
      </c>
      <c r="B581" s="56" t="str">
        <f>Table37[[#This Row],[Name]]</f>
        <v>Temperature - Comp DE Bearing (1)|Hi</v>
      </c>
      <c r="C581" s="33" t="e">
        <f>VLOOKUP(Table37[[#This Row],[Name2]],'Base ProcV'!$CG$1:$CQ$12,2,0)</f>
        <v>#N/A</v>
      </c>
      <c r="D581" s="33" t="s">
        <v>1563</v>
      </c>
      <c r="E581" s="33" t="s">
        <v>1561</v>
      </c>
      <c r="F581" s="33"/>
      <c r="G581" s="33"/>
      <c r="H581" s="33" t="s">
        <v>736</v>
      </c>
      <c r="I581" s="33" t="s">
        <v>439</v>
      </c>
      <c r="J581" s="32"/>
      <c r="K581" s="33"/>
      <c r="L581" s="57" t="str">
        <f>IFERROR(TRIM(INDEX(_xlfn.TEXTSPLIT(Table37[[#This Row],[Name]],"|"),1,2)),"")</f>
        <v>Hi</v>
      </c>
    </row>
    <row r="582" spans="1:12" ht="14.4">
      <c r="A582" s="56" t="s">
        <v>1167</v>
      </c>
      <c r="B582" s="56" t="str">
        <f>Table37[[#This Row],[Name]]</f>
        <v>Temperature - Comp DE Bearing (1)|HiHi</v>
      </c>
      <c r="C582" s="33" t="e">
        <f>VLOOKUP(Table37[[#This Row],[Name2]],'Base ProcV'!$CG$1:$CQ$12,2,0)</f>
        <v>#N/A</v>
      </c>
      <c r="D582" s="33" t="s">
        <v>1564</v>
      </c>
      <c r="E582" s="33" t="s">
        <v>1561</v>
      </c>
      <c r="F582" s="33"/>
      <c r="G582" s="33"/>
      <c r="H582" s="33" t="s">
        <v>736</v>
      </c>
      <c r="I582" s="33" t="s">
        <v>439</v>
      </c>
      <c r="J582" s="32"/>
      <c r="K582" s="33"/>
      <c r="L582" s="57" t="str">
        <f>IFERROR(TRIM(INDEX(_xlfn.TEXTSPLIT(Table37[[#This Row],[Name]],"|"),1,2)),"")</f>
        <v>HiHi</v>
      </c>
    </row>
    <row r="583" spans="1:12" ht="14.4">
      <c r="A583" s="56" t="s">
        <v>1167</v>
      </c>
      <c r="B583" s="56" t="str">
        <f>Table37[[#This Row],[Name]]</f>
        <v>Temperature - Comp DE Bearing (1)|Pre-alarm Hi</v>
      </c>
      <c r="C583" s="33" t="e">
        <f>VLOOKUP(Table37[[#This Row],[Name2]],'Base ProcV'!$CG$1:$CQ$12,2,0)</f>
        <v>#N/A</v>
      </c>
      <c r="D583" s="33" t="s">
        <v>1565</v>
      </c>
      <c r="E583" s="33" t="s">
        <v>1561</v>
      </c>
      <c r="F583" s="33"/>
      <c r="G583" s="33"/>
      <c r="H583" s="33" t="s">
        <v>736</v>
      </c>
      <c r="I583" s="33" t="s">
        <v>439</v>
      </c>
      <c r="J583" s="32"/>
      <c r="K583" s="33"/>
      <c r="L583" s="57" t="str">
        <f>IFERROR(TRIM(INDEX(_xlfn.TEXTSPLIT(Table37[[#This Row],[Name]],"|"),1,2)),"")</f>
        <v>Pre-alarm Hi</v>
      </c>
    </row>
    <row r="584" spans="1:12" ht="14.4">
      <c r="A584" s="56" t="s">
        <v>1167</v>
      </c>
      <c r="B584" s="56" t="str">
        <f>Table37[[#This Row],[Name]]</f>
        <v>Temperature - Comp DE Bearing (2)</v>
      </c>
      <c r="C584" s="33"/>
      <c r="D584" s="33" t="s">
        <v>1566</v>
      </c>
      <c r="E584" s="33" t="s">
        <v>1566</v>
      </c>
      <c r="F584" s="33"/>
      <c r="G584" s="33"/>
      <c r="H584" s="33" t="s">
        <v>439</v>
      </c>
      <c r="I584" s="33" t="s">
        <v>439</v>
      </c>
      <c r="J584" s="32"/>
      <c r="K584" s="33"/>
      <c r="L584" s="57" t="str">
        <f>IFERROR(TRIM(INDEX(_xlfn.TEXTSPLIT(Table37[[#This Row],[Name]],"|"),1,2)),"")</f>
        <v/>
      </c>
    </row>
    <row r="585" spans="1:12" ht="14.4">
      <c r="A585" s="56" t="s">
        <v>1167</v>
      </c>
      <c r="B585" s="56" t="str">
        <f>Table37[[#This Row],[Name]]</f>
        <v>Temperature - Comp DE Bearing (2)|Hi</v>
      </c>
      <c r="C585" s="33" t="e">
        <f>VLOOKUP(Table37[[#This Row],[Name2]],'Base ProcV'!$CG$1:$CQ$12,2,0)</f>
        <v>#N/A</v>
      </c>
      <c r="D585" s="33" t="s">
        <v>1568</v>
      </c>
      <c r="E585" s="33" t="s">
        <v>1566</v>
      </c>
      <c r="F585" s="33"/>
      <c r="G585" s="33"/>
      <c r="H585" s="33" t="s">
        <v>736</v>
      </c>
      <c r="I585" s="33" t="s">
        <v>439</v>
      </c>
      <c r="J585" s="32"/>
      <c r="K585" s="33"/>
      <c r="L585" s="57" t="str">
        <f>IFERROR(TRIM(INDEX(_xlfn.TEXTSPLIT(Table37[[#This Row],[Name]],"|"),1,2)),"")</f>
        <v>Hi</v>
      </c>
    </row>
    <row r="586" spans="1:12" ht="14.4">
      <c r="A586" s="56" t="s">
        <v>1167</v>
      </c>
      <c r="B586" s="56" t="str">
        <f>Table37[[#This Row],[Name]]</f>
        <v>Temperature - Comp DE Bearing (2)|HiHi</v>
      </c>
      <c r="C586" s="33" t="e">
        <f>VLOOKUP(Table37[[#This Row],[Name2]],'Base ProcV'!$CG$1:$CQ$12,2,0)</f>
        <v>#N/A</v>
      </c>
      <c r="D586" s="33" t="s">
        <v>1569</v>
      </c>
      <c r="E586" s="33" t="s">
        <v>1566</v>
      </c>
      <c r="F586" s="33"/>
      <c r="G586" s="33"/>
      <c r="H586" s="33" t="s">
        <v>736</v>
      </c>
      <c r="I586" s="33" t="s">
        <v>439</v>
      </c>
      <c r="J586" s="32"/>
      <c r="K586" s="33"/>
      <c r="L586" s="57" t="str">
        <f>IFERROR(TRIM(INDEX(_xlfn.TEXTSPLIT(Table37[[#This Row],[Name]],"|"),1,2)),"")</f>
        <v>HiHi</v>
      </c>
    </row>
    <row r="587" spans="1:12" ht="14.4">
      <c r="A587" s="56" t="s">
        <v>1167</v>
      </c>
      <c r="B587" s="56" t="str">
        <f>Table37[[#This Row],[Name]]</f>
        <v>Temperature - Comp DE Bearing (2)|Pre-alarm Hi</v>
      </c>
      <c r="C587" s="33" t="e">
        <f>VLOOKUP(Table37[[#This Row],[Name2]],'Base ProcV'!$CG$1:$CQ$12,2,0)</f>
        <v>#N/A</v>
      </c>
      <c r="D587" s="33" t="s">
        <v>1570</v>
      </c>
      <c r="E587" s="33" t="s">
        <v>1566</v>
      </c>
      <c r="F587" s="33"/>
      <c r="G587" s="33"/>
      <c r="H587" s="33" t="s">
        <v>736</v>
      </c>
      <c r="I587" s="33" t="s">
        <v>439</v>
      </c>
      <c r="J587" s="32"/>
      <c r="K587" s="33"/>
      <c r="L587" s="57" t="str">
        <f>IFERROR(TRIM(INDEX(_xlfn.TEXTSPLIT(Table37[[#This Row],[Name]],"|"),1,2)),"")</f>
        <v>Pre-alarm Hi</v>
      </c>
    </row>
    <row r="588" spans="1:12" ht="14.4">
      <c r="A588" s="56" t="s">
        <v>1167</v>
      </c>
      <c r="B588" s="56" t="str">
        <f>Table37[[#This Row],[Name]]</f>
        <v>Temperature - Comp NDE Bearing (1)</v>
      </c>
      <c r="C588" s="33"/>
      <c r="D588" s="33" t="s">
        <v>1571</v>
      </c>
      <c r="E588" s="33" t="s">
        <v>1571</v>
      </c>
      <c r="F588" s="33"/>
      <c r="G588" s="33"/>
      <c r="H588" s="33" t="s">
        <v>439</v>
      </c>
      <c r="I588" s="33" t="s">
        <v>439</v>
      </c>
      <c r="J588" s="32"/>
      <c r="K588" s="33"/>
      <c r="L588" s="57" t="str">
        <f>IFERROR(TRIM(INDEX(_xlfn.TEXTSPLIT(Table37[[#This Row],[Name]],"|"),1,2)),"")</f>
        <v/>
      </c>
    </row>
    <row r="589" spans="1:12" ht="14.4">
      <c r="A589" s="56" t="s">
        <v>1167</v>
      </c>
      <c r="B589" s="56" t="str">
        <f>Table37[[#This Row],[Name]]</f>
        <v>Temperature - Comp NDE Bearing (1)|Hi</v>
      </c>
      <c r="C589" s="33" t="e">
        <f>VLOOKUP(Table37[[#This Row],[Name2]],'Base ProcV'!$CG$1:$CQ$12,2,0)</f>
        <v>#N/A</v>
      </c>
      <c r="D589" s="33" t="s">
        <v>1573</v>
      </c>
      <c r="E589" s="33" t="s">
        <v>1571</v>
      </c>
      <c r="F589" s="33"/>
      <c r="G589" s="33"/>
      <c r="H589" s="33" t="s">
        <v>736</v>
      </c>
      <c r="I589" s="33" t="s">
        <v>439</v>
      </c>
      <c r="J589" s="32"/>
      <c r="K589" s="33"/>
      <c r="L589" s="57" t="str">
        <f>IFERROR(TRIM(INDEX(_xlfn.TEXTSPLIT(Table37[[#This Row],[Name]],"|"),1,2)),"")</f>
        <v>Hi</v>
      </c>
    </row>
    <row r="590" spans="1:12" ht="14.4">
      <c r="A590" s="56" t="s">
        <v>1167</v>
      </c>
      <c r="B590" s="56" t="str">
        <f>Table37[[#This Row],[Name]]</f>
        <v>Temperature - Comp NDE Bearing (1)|HiHi</v>
      </c>
      <c r="C590" s="33" t="e">
        <f>VLOOKUP(Table37[[#This Row],[Name2]],'Base ProcV'!$CG$1:$CQ$12,2,0)</f>
        <v>#N/A</v>
      </c>
      <c r="D590" s="33" t="s">
        <v>1574</v>
      </c>
      <c r="E590" s="33" t="s">
        <v>1571</v>
      </c>
      <c r="F590" s="33"/>
      <c r="G590" s="33"/>
      <c r="H590" s="33" t="s">
        <v>736</v>
      </c>
      <c r="I590" s="33" t="s">
        <v>439</v>
      </c>
      <c r="J590" s="32"/>
      <c r="K590" s="33"/>
      <c r="L590" s="57" t="str">
        <f>IFERROR(TRIM(INDEX(_xlfn.TEXTSPLIT(Table37[[#This Row],[Name]],"|"),1,2)),"")</f>
        <v>HiHi</v>
      </c>
    </row>
    <row r="591" spans="1:12" ht="14.4">
      <c r="A591" s="56" t="s">
        <v>1167</v>
      </c>
      <c r="B591" s="56" t="str">
        <f>Table37[[#This Row],[Name]]</f>
        <v>Temperature - Comp NDE Bearing (1)|Pre-alarm Hi</v>
      </c>
      <c r="C591" s="33" t="e">
        <f>VLOOKUP(Table37[[#This Row],[Name2]],'Base ProcV'!$CG$1:$CQ$12,2,0)</f>
        <v>#N/A</v>
      </c>
      <c r="D591" s="33" t="s">
        <v>1575</v>
      </c>
      <c r="E591" s="33" t="s">
        <v>1571</v>
      </c>
      <c r="F591" s="33"/>
      <c r="G591" s="33"/>
      <c r="H591" s="33" t="s">
        <v>736</v>
      </c>
      <c r="I591" s="33" t="s">
        <v>439</v>
      </c>
      <c r="J591" s="32"/>
      <c r="K591" s="33"/>
      <c r="L591" s="57" t="str">
        <f>IFERROR(TRIM(INDEX(_xlfn.TEXTSPLIT(Table37[[#This Row],[Name]],"|"),1,2)),"")</f>
        <v>Pre-alarm Hi</v>
      </c>
    </row>
    <row r="592" spans="1:12" ht="14.4">
      <c r="A592" s="56" t="s">
        <v>1167</v>
      </c>
      <c r="B592" s="56" t="str">
        <f>Table37[[#This Row],[Name]]</f>
        <v>Temperature - Comp NDE Bearing (2)</v>
      </c>
      <c r="C592" s="33"/>
      <c r="D592" s="33" t="s">
        <v>1576</v>
      </c>
      <c r="E592" s="33" t="s">
        <v>1576</v>
      </c>
      <c r="F592" s="33"/>
      <c r="G592" s="33"/>
      <c r="H592" s="33" t="s">
        <v>439</v>
      </c>
      <c r="I592" s="33" t="s">
        <v>439</v>
      </c>
      <c r="J592" s="32"/>
      <c r="K592" s="33"/>
      <c r="L592" s="57" t="str">
        <f>IFERROR(TRIM(INDEX(_xlfn.TEXTSPLIT(Table37[[#This Row],[Name]],"|"),1,2)),"")</f>
        <v/>
      </c>
    </row>
    <row r="593" spans="1:12" ht="14.4">
      <c r="A593" s="56" t="s">
        <v>1167</v>
      </c>
      <c r="B593" s="56" t="str">
        <f>Table37[[#This Row],[Name]]</f>
        <v>Temperature - Comp NDE Bearing (2)|Hi</v>
      </c>
      <c r="C593" s="33" t="e">
        <f>VLOOKUP(Table37[[#This Row],[Name2]],'Base ProcV'!$CG$1:$CQ$12,2,0)</f>
        <v>#N/A</v>
      </c>
      <c r="D593" s="33" t="s">
        <v>1578</v>
      </c>
      <c r="E593" s="33" t="s">
        <v>1576</v>
      </c>
      <c r="F593" s="33"/>
      <c r="G593" s="33"/>
      <c r="H593" s="33" t="s">
        <v>736</v>
      </c>
      <c r="I593" s="33" t="s">
        <v>439</v>
      </c>
      <c r="J593" s="32"/>
      <c r="K593" s="33"/>
      <c r="L593" s="57" t="str">
        <f>IFERROR(TRIM(INDEX(_xlfn.TEXTSPLIT(Table37[[#This Row],[Name]],"|"),1,2)),"")</f>
        <v>Hi</v>
      </c>
    </row>
    <row r="594" spans="1:12" ht="14.4">
      <c r="A594" s="56" t="s">
        <v>1167</v>
      </c>
      <c r="B594" s="56" t="str">
        <f>Table37[[#This Row],[Name]]</f>
        <v>Temperature - Comp NDE Bearing (2)|HiHi</v>
      </c>
      <c r="C594" s="33" t="e">
        <f>VLOOKUP(Table37[[#This Row],[Name2]],'Base ProcV'!$CG$1:$CQ$12,2,0)</f>
        <v>#N/A</v>
      </c>
      <c r="D594" s="33" t="s">
        <v>1579</v>
      </c>
      <c r="E594" s="33" t="s">
        <v>1576</v>
      </c>
      <c r="F594" s="33"/>
      <c r="G594" s="33"/>
      <c r="H594" s="33" t="s">
        <v>736</v>
      </c>
      <c r="I594" s="33" t="s">
        <v>439</v>
      </c>
      <c r="J594" s="32"/>
      <c r="K594" s="33"/>
      <c r="L594" s="57" t="str">
        <f>IFERROR(TRIM(INDEX(_xlfn.TEXTSPLIT(Table37[[#This Row],[Name]],"|"),1,2)),"")</f>
        <v>HiHi</v>
      </c>
    </row>
    <row r="595" spans="1:12" ht="14.4">
      <c r="A595" s="56" t="s">
        <v>1167</v>
      </c>
      <c r="B595" s="56" t="str">
        <f>Table37[[#This Row],[Name]]</f>
        <v>Temperature - Comp NDE Bearing (2)|Pre-alarm Hi</v>
      </c>
      <c r="C595" s="33" t="e">
        <f>VLOOKUP(Table37[[#This Row],[Name2]],'Base ProcV'!$CG$1:$CQ$12,2,0)</f>
        <v>#N/A</v>
      </c>
      <c r="D595" s="33" t="s">
        <v>1580</v>
      </c>
      <c r="E595" s="33" t="s">
        <v>1576</v>
      </c>
      <c r="F595" s="33"/>
      <c r="G595" s="33"/>
      <c r="H595" s="33" t="s">
        <v>736</v>
      </c>
      <c r="I595" s="33" t="s">
        <v>439</v>
      </c>
      <c r="J595" s="32"/>
      <c r="K595" s="33"/>
      <c r="L595" s="57" t="str">
        <f>IFERROR(TRIM(INDEX(_xlfn.TEXTSPLIT(Table37[[#This Row],[Name]],"|"),1,2)),"")</f>
        <v>Pre-alarm Hi</v>
      </c>
    </row>
    <row r="596" spans="1:12" ht="14.4">
      <c r="A596" s="56" t="s">
        <v>1167</v>
      </c>
      <c r="B596" s="56" t="str">
        <f>Table37[[#This Row],[Name]]</f>
        <v>Temperature - Comp THRUST Bearing (1A)</v>
      </c>
      <c r="C596" s="33"/>
      <c r="D596" s="33" t="s">
        <v>1581</v>
      </c>
      <c r="E596" s="33" t="s">
        <v>1581</v>
      </c>
      <c r="F596" s="33"/>
      <c r="G596" s="33"/>
      <c r="H596" s="33" t="s">
        <v>439</v>
      </c>
      <c r="I596" s="33" t="s">
        <v>439</v>
      </c>
      <c r="J596" s="32"/>
      <c r="K596" s="33"/>
      <c r="L596" s="57" t="str">
        <f>IFERROR(TRIM(INDEX(_xlfn.TEXTSPLIT(Table37[[#This Row],[Name]],"|"),1,2)),"")</f>
        <v/>
      </c>
    </row>
    <row r="597" spans="1:12" ht="14.4">
      <c r="A597" s="56" t="s">
        <v>1167</v>
      </c>
      <c r="B597" s="56" t="str">
        <f>Table37[[#This Row],[Name]]</f>
        <v>Temperature - Comp THRUST Bearing (1A)|Hi</v>
      </c>
      <c r="C597" s="33" t="e">
        <f>VLOOKUP(Table37[[#This Row],[Name2]],'Base ProcV'!$CG$1:$CQ$12,2,0)</f>
        <v>#N/A</v>
      </c>
      <c r="D597" s="33" t="s">
        <v>1582</v>
      </c>
      <c r="E597" s="33" t="s">
        <v>1581</v>
      </c>
      <c r="F597" s="33"/>
      <c r="G597" s="33"/>
      <c r="H597" s="33" t="s">
        <v>736</v>
      </c>
      <c r="I597" s="33" t="s">
        <v>439</v>
      </c>
      <c r="J597" s="32"/>
      <c r="K597" s="33"/>
      <c r="L597" s="57" t="str">
        <f>IFERROR(TRIM(INDEX(_xlfn.TEXTSPLIT(Table37[[#This Row],[Name]],"|"),1,2)),"")</f>
        <v>Hi</v>
      </c>
    </row>
    <row r="598" spans="1:12" ht="14.4">
      <c r="A598" s="56" t="s">
        <v>1167</v>
      </c>
      <c r="B598" s="56" t="str">
        <f>Table37[[#This Row],[Name]]</f>
        <v>Temperature - Comp THRUST Bearing (1A)|HiHi</v>
      </c>
      <c r="C598" s="33" t="e">
        <f>VLOOKUP(Table37[[#This Row],[Name2]],'Base ProcV'!$CG$1:$CQ$12,2,0)</f>
        <v>#N/A</v>
      </c>
      <c r="D598" s="33" t="s">
        <v>1583</v>
      </c>
      <c r="E598" s="33" t="s">
        <v>1581</v>
      </c>
      <c r="F598" s="33"/>
      <c r="G598" s="33"/>
      <c r="H598" s="33" t="s">
        <v>736</v>
      </c>
      <c r="I598" s="33" t="s">
        <v>439</v>
      </c>
      <c r="J598" s="32"/>
      <c r="K598" s="33"/>
      <c r="L598" s="57" t="str">
        <f>IFERROR(TRIM(INDEX(_xlfn.TEXTSPLIT(Table37[[#This Row],[Name]],"|"),1,2)),"")</f>
        <v>HiHi</v>
      </c>
    </row>
    <row r="599" spans="1:12" ht="14.4">
      <c r="A599" s="56" t="s">
        <v>1167</v>
      </c>
      <c r="B599" s="56" t="str">
        <f>Table37[[#This Row],[Name]]</f>
        <v>Temperature - Comp THRUST Bearing (1A)|Pre-alarm Hi</v>
      </c>
      <c r="C599" s="33" t="e">
        <f>VLOOKUP(Table37[[#This Row],[Name2]],'Base ProcV'!$CG$1:$CQ$12,2,0)</f>
        <v>#N/A</v>
      </c>
      <c r="D599" s="33" t="s">
        <v>1584</v>
      </c>
      <c r="E599" s="33" t="s">
        <v>1581</v>
      </c>
      <c r="F599" s="33"/>
      <c r="G599" s="33"/>
      <c r="H599" s="33" t="s">
        <v>736</v>
      </c>
      <c r="I599" s="33" t="s">
        <v>439</v>
      </c>
      <c r="J599" s="32"/>
      <c r="K599" s="33"/>
      <c r="L599" s="57" t="str">
        <f>IFERROR(TRIM(INDEX(_xlfn.TEXTSPLIT(Table37[[#This Row],[Name]],"|"),1,2)),"")</f>
        <v>Pre-alarm Hi</v>
      </c>
    </row>
    <row r="600" spans="1:12" ht="14.4">
      <c r="A600" s="56" t="s">
        <v>1167</v>
      </c>
      <c r="B600" s="56" t="str">
        <f>Table37[[#This Row],[Name]]</f>
        <v>Temperature - Comp THRUST Bearing (1B)</v>
      </c>
      <c r="C600" s="33"/>
      <c r="D600" s="33" t="s">
        <v>1585</v>
      </c>
      <c r="E600" s="33" t="s">
        <v>1585</v>
      </c>
      <c r="F600" s="33"/>
      <c r="G600" s="33"/>
      <c r="H600" s="33" t="s">
        <v>439</v>
      </c>
      <c r="I600" s="33" t="s">
        <v>439</v>
      </c>
      <c r="J600" s="32"/>
      <c r="K600" s="33"/>
      <c r="L600" s="57" t="str">
        <f>IFERROR(TRIM(INDEX(_xlfn.TEXTSPLIT(Table37[[#This Row],[Name]],"|"),1,2)),"")</f>
        <v/>
      </c>
    </row>
    <row r="601" spans="1:12" ht="14.4">
      <c r="A601" s="56" t="s">
        <v>1167</v>
      </c>
      <c r="B601" s="56" t="str">
        <f>Table37[[#This Row],[Name]]</f>
        <v>Temperature - Comp THRUST Bearing (1B)|Hi</v>
      </c>
      <c r="C601" s="33" t="e">
        <f>VLOOKUP(Table37[[#This Row],[Name2]],'Base ProcV'!$CG$1:$CQ$12,2,0)</f>
        <v>#N/A</v>
      </c>
      <c r="D601" s="33" t="s">
        <v>1586</v>
      </c>
      <c r="E601" s="33" t="s">
        <v>1585</v>
      </c>
      <c r="F601" s="33"/>
      <c r="G601" s="33"/>
      <c r="H601" s="33" t="s">
        <v>736</v>
      </c>
      <c r="I601" s="33" t="s">
        <v>439</v>
      </c>
      <c r="J601" s="32"/>
      <c r="K601" s="33"/>
      <c r="L601" s="57" t="str">
        <f>IFERROR(TRIM(INDEX(_xlfn.TEXTSPLIT(Table37[[#This Row],[Name]],"|"),1,2)),"")</f>
        <v>Hi</v>
      </c>
    </row>
    <row r="602" spans="1:12" ht="14.4">
      <c r="A602" s="56" t="s">
        <v>1167</v>
      </c>
      <c r="B602" s="56" t="str">
        <f>Table37[[#This Row],[Name]]</f>
        <v>Temperature - Comp THRUST Bearing (1B)|HiHi</v>
      </c>
      <c r="C602" s="33" t="e">
        <f>VLOOKUP(Table37[[#This Row],[Name2]],'Base ProcV'!$CG$1:$CQ$12,2,0)</f>
        <v>#N/A</v>
      </c>
      <c r="D602" s="33" t="s">
        <v>1587</v>
      </c>
      <c r="E602" s="33" t="s">
        <v>1585</v>
      </c>
      <c r="F602" s="33"/>
      <c r="G602" s="33"/>
      <c r="H602" s="33" t="s">
        <v>736</v>
      </c>
      <c r="I602" s="33" t="s">
        <v>439</v>
      </c>
      <c r="J602" s="32"/>
      <c r="K602" s="33"/>
      <c r="L602" s="57" t="str">
        <f>IFERROR(TRIM(INDEX(_xlfn.TEXTSPLIT(Table37[[#This Row],[Name]],"|"),1,2)),"")</f>
        <v>HiHi</v>
      </c>
    </row>
    <row r="603" spans="1:12" ht="14.4">
      <c r="A603" s="56" t="s">
        <v>1167</v>
      </c>
      <c r="B603" s="56" t="str">
        <f>Table37[[#This Row],[Name]]</f>
        <v>Temperature - Comp THRUST Bearing (1B)|Pre-alarm Hi</v>
      </c>
      <c r="C603" s="33" t="e">
        <f>VLOOKUP(Table37[[#This Row],[Name2]],'Base ProcV'!$CG$1:$CQ$12,2,0)</f>
        <v>#N/A</v>
      </c>
      <c r="D603" s="33" t="s">
        <v>1588</v>
      </c>
      <c r="E603" s="33" t="s">
        <v>1585</v>
      </c>
      <c r="F603" s="33"/>
      <c r="G603" s="33"/>
      <c r="H603" s="33" t="s">
        <v>736</v>
      </c>
      <c r="I603" s="33" t="s">
        <v>439</v>
      </c>
      <c r="J603" s="32"/>
      <c r="K603" s="33"/>
      <c r="L603" s="57" t="str">
        <f>IFERROR(TRIM(INDEX(_xlfn.TEXTSPLIT(Table37[[#This Row],[Name]],"|"),1,2)),"")</f>
        <v>Pre-alarm Hi</v>
      </c>
    </row>
    <row r="604" spans="1:12" ht="14.4">
      <c r="A604" s="56" t="s">
        <v>1167</v>
      </c>
      <c r="B604" s="56" t="str">
        <f>Table37[[#This Row],[Name]]</f>
        <v>Temperature - Comp THRUST Bearing (2A)</v>
      </c>
      <c r="C604" s="33"/>
      <c r="D604" s="33" t="s">
        <v>1589</v>
      </c>
      <c r="E604" s="33" t="s">
        <v>1589</v>
      </c>
      <c r="F604" s="33"/>
      <c r="G604" s="33"/>
      <c r="H604" s="33" t="s">
        <v>439</v>
      </c>
      <c r="I604" s="33" t="s">
        <v>439</v>
      </c>
      <c r="J604" s="32"/>
      <c r="K604" s="33"/>
      <c r="L604" s="57" t="str">
        <f>IFERROR(TRIM(INDEX(_xlfn.TEXTSPLIT(Table37[[#This Row],[Name]],"|"),1,2)),"")</f>
        <v/>
      </c>
    </row>
    <row r="605" spans="1:12" ht="14.4">
      <c r="A605" s="56" t="s">
        <v>1167</v>
      </c>
      <c r="B605" s="56" t="str">
        <f>Table37[[#This Row],[Name]]</f>
        <v>Temperature - Comp THRUST Bearing (2A)|Hi</v>
      </c>
      <c r="C605" s="33" t="e">
        <f>VLOOKUP(Table37[[#This Row],[Name2]],'Base ProcV'!$CG$1:$CQ$12,2,0)</f>
        <v>#N/A</v>
      </c>
      <c r="D605" s="33" t="s">
        <v>1590</v>
      </c>
      <c r="E605" s="33" t="s">
        <v>1589</v>
      </c>
      <c r="F605" s="33"/>
      <c r="G605" s="33"/>
      <c r="H605" s="33" t="s">
        <v>736</v>
      </c>
      <c r="I605" s="33" t="s">
        <v>439</v>
      </c>
      <c r="J605" s="32"/>
      <c r="K605" s="33"/>
      <c r="L605" s="57" t="str">
        <f>IFERROR(TRIM(INDEX(_xlfn.TEXTSPLIT(Table37[[#This Row],[Name]],"|"),1,2)),"")</f>
        <v>Hi</v>
      </c>
    </row>
    <row r="606" spans="1:12" ht="14.4">
      <c r="A606" s="56" t="s">
        <v>1167</v>
      </c>
      <c r="B606" s="56" t="str">
        <f>Table37[[#This Row],[Name]]</f>
        <v>Temperature - Comp THRUST Bearing (2A)|HiHi</v>
      </c>
      <c r="C606" s="33" t="e">
        <f>VLOOKUP(Table37[[#This Row],[Name2]],'Base ProcV'!$CG$1:$CQ$12,2,0)</f>
        <v>#N/A</v>
      </c>
      <c r="D606" s="33" t="s">
        <v>1591</v>
      </c>
      <c r="E606" s="33" t="s">
        <v>1589</v>
      </c>
      <c r="F606" s="33"/>
      <c r="G606" s="33"/>
      <c r="H606" s="33" t="s">
        <v>736</v>
      </c>
      <c r="I606" s="33" t="s">
        <v>439</v>
      </c>
      <c r="J606" s="32"/>
      <c r="K606" s="33"/>
      <c r="L606" s="57" t="str">
        <f>IFERROR(TRIM(INDEX(_xlfn.TEXTSPLIT(Table37[[#This Row],[Name]],"|"),1,2)),"")</f>
        <v>HiHi</v>
      </c>
    </row>
    <row r="607" spans="1:12" ht="14.4">
      <c r="A607" s="56" t="s">
        <v>1167</v>
      </c>
      <c r="B607" s="56" t="str">
        <f>Table37[[#This Row],[Name]]</f>
        <v>Temperature - Comp THRUST Bearing (2A)|Pre-alarm Hi</v>
      </c>
      <c r="C607" s="33" t="e">
        <f>VLOOKUP(Table37[[#This Row],[Name2]],'Base ProcV'!$CG$1:$CQ$12,2,0)</f>
        <v>#N/A</v>
      </c>
      <c r="D607" s="33" t="s">
        <v>1592</v>
      </c>
      <c r="E607" s="33" t="s">
        <v>1589</v>
      </c>
      <c r="F607" s="33"/>
      <c r="G607" s="33"/>
      <c r="H607" s="33" t="s">
        <v>736</v>
      </c>
      <c r="I607" s="33" t="s">
        <v>439</v>
      </c>
      <c r="J607" s="32"/>
      <c r="K607" s="33"/>
      <c r="L607" s="57" t="str">
        <f>IFERROR(TRIM(INDEX(_xlfn.TEXTSPLIT(Table37[[#This Row],[Name]],"|"),1,2)),"")</f>
        <v>Pre-alarm Hi</v>
      </c>
    </row>
    <row r="608" spans="1:12" ht="14.4">
      <c r="A608" s="56" t="s">
        <v>1167</v>
      </c>
      <c r="B608" s="56" t="str">
        <f>Table37[[#This Row],[Name]]</f>
        <v>Temperature - Comp THRUST Bearing (2B)</v>
      </c>
      <c r="C608" s="33"/>
      <c r="D608" s="33" t="s">
        <v>1593</v>
      </c>
      <c r="E608" s="33" t="s">
        <v>1593</v>
      </c>
      <c r="F608" s="33"/>
      <c r="G608" s="33"/>
      <c r="H608" s="33" t="s">
        <v>439</v>
      </c>
      <c r="I608" s="33" t="s">
        <v>439</v>
      </c>
      <c r="J608" s="32"/>
      <c r="K608" s="33"/>
      <c r="L608" s="57" t="str">
        <f>IFERROR(TRIM(INDEX(_xlfn.TEXTSPLIT(Table37[[#This Row],[Name]],"|"),1,2)),"")</f>
        <v/>
      </c>
    </row>
    <row r="609" spans="1:12" ht="14.4">
      <c r="A609" s="56" t="s">
        <v>1167</v>
      </c>
      <c r="B609" s="56" t="str">
        <f>Table37[[#This Row],[Name]]</f>
        <v>Temperature - Comp THRUST Bearing (2B)|Hi</v>
      </c>
      <c r="C609" s="33" t="e">
        <f>VLOOKUP(Table37[[#This Row],[Name2]],'Base ProcV'!$CG$1:$CQ$12,2,0)</f>
        <v>#N/A</v>
      </c>
      <c r="D609" s="33" t="s">
        <v>1594</v>
      </c>
      <c r="E609" s="33" t="s">
        <v>1593</v>
      </c>
      <c r="F609" s="33"/>
      <c r="G609" s="33"/>
      <c r="H609" s="33" t="s">
        <v>736</v>
      </c>
      <c r="I609" s="33" t="s">
        <v>439</v>
      </c>
      <c r="J609" s="32"/>
      <c r="K609" s="33"/>
      <c r="L609" s="57" t="str">
        <f>IFERROR(TRIM(INDEX(_xlfn.TEXTSPLIT(Table37[[#This Row],[Name]],"|"),1,2)),"")</f>
        <v>Hi</v>
      </c>
    </row>
    <row r="610" spans="1:12" ht="14.4">
      <c r="A610" s="56" t="s">
        <v>1167</v>
      </c>
      <c r="B610" s="56" t="str">
        <f>Table37[[#This Row],[Name]]</f>
        <v>Temperature - Comp THRUST Bearing (2B)|HiHi</v>
      </c>
      <c r="C610" s="33" t="e">
        <f>VLOOKUP(Table37[[#This Row],[Name2]],'Base ProcV'!$CG$1:$CQ$12,2,0)</f>
        <v>#N/A</v>
      </c>
      <c r="D610" s="33" t="s">
        <v>1595</v>
      </c>
      <c r="E610" s="33" t="s">
        <v>1593</v>
      </c>
      <c r="F610" s="33"/>
      <c r="G610" s="33"/>
      <c r="H610" s="33" t="s">
        <v>736</v>
      </c>
      <c r="I610" s="33" t="s">
        <v>439</v>
      </c>
      <c r="J610" s="32"/>
      <c r="K610" s="33"/>
      <c r="L610" s="57" t="str">
        <f>IFERROR(TRIM(INDEX(_xlfn.TEXTSPLIT(Table37[[#This Row],[Name]],"|"),1,2)),"")</f>
        <v>HiHi</v>
      </c>
    </row>
    <row r="611" spans="1:12" ht="14.4">
      <c r="A611" s="56" t="s">
        <v>1167</v>
      </c>
      <c r="B611" s="56" t="str">
        <f>Table37[[#This Row],[Name]]</f>
        <v>Temperature - Comp THRUST Bearing (2B)|Pre-alarm Hi</v>
      </c>
      <c r="C611" s="33" t="e">
        <f>VLOOKUP(Table37[[#This Row],[Name2]],'Base ProcV'!$CG$1:$CQ$12,2,0)</f>
        <v>#N/A</v>
      </c>
      <c r="D611" s="33" t="s">
        <v>1596</v>
      </c>
      <c r="E611" s="33" t="s">
        <v>1593</v>
      </c>
      <c r="F611" s="33"/>
      <c r="G611" s="33"/>
      <c r="H611" s="33" t="s">
        <v>736</v>
      </c>
      <c r="I611" s="33" t="s">
        <v>439</v>
      </c>
      <c r="J611" s="32"/>
      <c r="K611" s="33"/>
      <c r="L611" s="57" t="str">
        <f>IFERROR(TRIM(INDEX(_xlfn.TEXTSPLIT(Table37[[#This Row],[Name]],"|"),1,2)),"")</f>
        <v>Pre-alarm Hi</v>
      </c>
    </row>
    <row r="612" spans="1:12" ht="14.4">
      <c r="A612" s="56" t="s">
        <v>1167</v>
      </c>
      <c r="B612" s="56" t="str">
        <f>Table37[[#This Row],[Name]]</f>
        <v>Temperature - Comp THRUST Bearing (2C)</v>
      </c>
      <c r="C612" s="33"/>
      <c r="D612" s="33" t="s">
        <v>1597</v>
      </c>
      <c r="E612" s="33" t="s">
        <v>1597</v>
      </c>
      <c r="F612" s="33"/>
      <c r="G612" s="33"/>
      <c r="H612" s="33" t="s">
        <v>439</v>
      </c>
      <c r="I612" s="33" t="s">
        <v>439</v>
      </c>
      <c r="J612" s="32"/>
      <c r="K612" s="33"/>
      <c r="L612" s="57" t="str">
        <f>IFERROR(TRIM(INDEX(_xlfn.TEXTSPLIT(Table37[[#This Row],[Name]],"|"),1,2)),"")</f>
        <v/>
      </c>
    </row>
    <row r="613" spans="1:12" ht="14.4">
      <c r="A613" s="56" t="s">
        <v>1167</v>
      </c>
      <c r="B613" s="56" t="str">
        <f>Table37[[#This Row],[Name]]</f>
        <v>Temperature - Comp THRUST Bearing (2C)|Hi</v>
      </c>
      <c r="C613" s="33" t="e">
        <f>VLOOKUP(Table37[[#This Row],[Name2]],'Base ProcV'!$CG$1:$CQ$12,2,0)</f>
        <v>#N/A</v>
      </c>
      <c r="D613" s="33" t="s">
        <v>1598</v>
      </c>
      <c r="E613" s="33" t="s">
        <v>1597</v>
      </c>
      <c r="F613" s="33"/>
      <c r="G613" s="33"/>
      <c r="H613" s="33" t="s">
        <v>736</v>
      </c>
      <c r="I613" s="33" t="s">
        <v>439</v>
      </c>
      <c r="J613" s="32"/>
      <c r="K613" s="33"/>
      <c r="L613" s="57" t="str">
        <f>IFERROR(TRIM(INDEX(_xlfn.TEXTSPLIT(Table37[[#This Row],[Name]],"|"),1,2)),"")</f>
        <v>Hi</v>
      </c>
    </row>
    <row r="614" spans="1:12" ht="14.4">
      <c r="A614" s="56" t="s">
        <v>1167</v>
      </c>
      <c r="B614" s="56" t="str">
        <f>Table37[[#This Row],[Name]]</f>
        <v>Temperature - Comp THRUST Bearing (2C)|HiHi</v>
      </c>
      <c r="C614" s="33" t="e">
        <f>VLOOKUP(Table37[[#This Row],[Name2]],'Base ProcV'!$CG$1:$CQ$12,2,0)</f>
        <v>#N/A</v>
      </c>
      <c r="D614" s="33" t="s">
        <v>1599</v>
      </c>
      <c r="E614" s="33" t="s">
        <v>1597</v>
      </c>
      <c r="F614" s="33"/>
      <c r="G614" s="33"/>
      <c r="H614" s="33" t="s">
        <v>736</v>
      </c>
      <c r="I614" s="33" t="s">
        <v>439</v>
      </c>
      <c r="J614" s="32"/>
      <c r="K614" s="33"/>
      <c r="L614" s="57" t="str">
        <f>IFERROR(TRIM(INDEX(_xlfn.TEXTSPLIT(Table37[[#This Row],[Name]],"|"),1,2)),"")</f>
        <v>HiHi</v>
      </c>
    </row>
    <row r="615" spans="1:12" ht="14.4">
      <c r="A615" s="56" t="s">
        <v>1167</v>
      </c>
      <c r="B615" s="56" t="str">
        <f>Table37[[#This Row],[Name]]</f>
        <v>Temperature - Comp THRUST Bearing (2C)|Pre-alarm Hi</v>
      </c>
      <c r="C615" s="33" t="e">
        <f>VLOOKUP(Table37[[#This Row],[Name2]],'Base ProcV'!$CG$1:$CQ$12,2,0)</f>
        <v>#N/A</v>
      </c>
      <c r="D615" s="33" t="s">
        <v>1600</v>
      </c>
      <c r="E615" s="33" t="s">
        <v>1597</v>
      </c>
      <c r="F615" s="33"/>
      <c r="G615" s="33"/>
      <c r="H615" s="33" t="s">
        <v>736</v>
      </c>
      <c r="I615" s="33" t="s">
        <v>439</v>
      </c>
      <c r="J615" s="32"/>
      <c r="K615" s="33"/>
      <c r="L615" s="57" t="str">
        <f>IFERROR(TRIM(INDEX(_xlfn.TEXTSPLIT(Table37[[#This Row],[Name]],"|"),1,2)),"")</f>
        <v>Pre-alarm Hi</v>
      </c>
    </row>
    <row r="616" spans="1:12" ht="14.4">
      <c r="A616" s="56" t="s">
        <v>1167</v>
      </c>
      <c r="B616" s="56" t="str">
        <f>Table37[[#This Row],[Name]]</f>
        <v>Temperature - Compressor DGS Housing DE</v>
      </c>
      <c r="C616" s="33"/>
      <c r="D616" s="33" t="s">
        <v>1601</v>
      </c>
      <c r="E616" s="33" t="s">
        <v>1601</v>
      </c>
      <c r="F616" s="33"/>
      <c r="G616" s="33"/>
      <c r="H616" s="33" t="s">
        <v>451</v>
      </c>
      <c r="I616" s="33" t="s">
        <v>451</v>
      </c>
      <c r="J616" s="32"/>
      <c r="K616" s="33"/>
      <c r="L616" s="57" t="str">
        <f>IFERROR(TRIM(INDEX(_xlfn.TEXTSPLIT(Table37[[#This Row],[Name]],"|"),1,2)),"")</f>
        <v/>
      </c>
    </row>
    <row r="617" spans="1:12" ht="14.4">
      <c r="A617" s="56" t="s">
        <v>1167</v>
      </c>
      <c r="B617" s="56" t="str">
        <f>Table37[[#This Row],[Name]]</f>
        <v>Temperature - Compressor DGS Housing DE|Hi</v>
      </c>
      <c r="C617" s="33" t="e">
        <f>VLOOKUP(Table37[[#This Row],[Name2]],'Base ProcV'!$CG$1:$CQ$12,2,0)</f>
        <v>#N/A</v>
      </c>
      <c r="D617" s="33" t="s">
        <v>1602</v>
      </c>
      <c r="E617" s="33" t="s">
        <v>1601</v>
      </c>
      <c r="F617" s="33"/>
      <c r="G617" s="33"/>
      <c r="H617" s="33" t="s">
        <v>736</v>
      </c>
      <c r="I617" s="33" t="s">
        <v>451</v>
      </c>
      <c r="J617" s="32"/>
      <c r="K617" s="33"/>
      <c r="L617" s="57" t="str">
        <f>IFERROR(TRIM(INDEX(_xlfn.TEXTSPLIT(Table37[[#This Row],[Name]],"|"),1,2)),"")</f>
        <v>Hi</v>
      </c>
    </row>
    <row r="618" spans="1:12" ht="14.4">
      <c r="A618" s="56" t="s">
        <v>1167</v>
      </c>
      <c r="B618" s="56" t="str">
        <f>Table37[[#This Row],[Name]]</f>
        <v>Temperature - Compressor DGS Housing DE|HiHi</v>
      </c>
      <c r="C618" s="33" t="e">
        <f>VLOOKUP(Table37[[#This Row],[Name2]],'Base ProcV'!$CG$1:$CQ$12,2,0)</f>
        <v>#N/A</v>
      </c>
      <c r="D618" s="33" t="s">
        <v>1603</v>
      </c>
      <c r="E618" s="33" t="s">
        <v>1601</v>
      </c>
      <c r="F618" s="33"/>
      <c r="G618" s="33"/>
      <c r="H618" s="33" t="s">
        <v>736</v>
      </c>
      <c r="I618" s="33" t="s">
        <v>451</v>
      </c>
      <c r="J618" s="32"/>
      <c r="K618" s="33"/>
      <c r="L618" s="57" t="str">
        <f>IFERROR(TRIM(INDEX(_xlfn.TEXTSPLIT(Table37[[#This Row],[Name]],"|"),1,2)),"")</f>
        <v>HiHi</v>
      </c>
    </row>
    <row r="619" spans="1:12" ht="14.4">
      <c r="A619" s="56" t="s">
        <v>1167</v>
      </c>
      <c r="B619" s="56" t="str">
        <f>Table37[[#This Row],[Name]]</f>
        <v>Temperature - Compressor DGS Housing DE|Lo</v>
      </c>
      <c r="C619" s="33" t="e">
        <f>VLOOKUP(Table37[[#This Row],[Name2]],'Base ProcV'!$CG$1:$CQ$12,2,0)</f>
        <v>#N/A</v>
      </c>
      <c r="D619" s="33" t="s">
        <v>1604</v>
      </c>
      <c r="E619" s="33" t="s">
        <v>1601</v>
      </c>
      <c r="F619" s="33"/>
      <c r="G619" s="33"/>
      <c r="H619" s="33" t="s">
        <v>736</v>
      </c>
      <c r="I619" s="33" t="s">
        <v>451</v>
      </c>
      <c r="J619" s="32"/>
      <c r="K619" s="33"/>
      <c r="L619" s="57" t="str">
        <f>IFERROR(TRIM(INDEX(_xlfn.TEXTSPLIT(Table37[[#This Row],[Name]],"|"),1,2)),"")</f>
        <v>Lo</v>
      </c>
    </row>
    <row r="620" spans="1:12" ht="14.4">
      <c r="A620" s="56" t="s">
        <v>1167</v>
      </c>
      <c r="B620" s="56" t="str">
        <f>Table37[[#This Row],[Name]]</f>
        <v>Temperature - Compressor DGS Housing DE|LoLo</v>
      </c>
      <c r="C620" s="33" t="e">
        <f>VLOOKUP(Table37[[#This Row],[Name2]],'Base ProcV'!$CG$1:$CQ$12,2,0)</f>
        <v>#N/A</v>
      </c>
      <c r="D620" s="33" t="s">
        <v>1605</v>
      </c>
      <c r="E620" s="33" t="s">
        <v>1601</v>
      </c>
      <c r="F620" s="33"/>
      <c r="G620" s="33"/>
      <c r="H620" s="33" t="s">
        <v>736</v>
      </c>
      <c r="I620" s="33" t="s">
        <v>451</v>
      </c>
      <c r="J620" s="32"/>
      <c r="K620" s="33"/>
      <c r="L620" s="57" t="str">
        <f>IFERROR(TRIM(INDEX(_xlfn.TEXTSPLIT(Table37[[#This Row],[Name]],"|"),1,2)),"")</f>
        <v>LoLo</v>
      </c>
    </row>
    <row r="621" spans="1:12" ht="14.4">
      <c r="A621" s="56" t="s">
        <v>1167</v>
      </c>
      <c r="B621" s="56" t="str">
        <f>Table37[[#This Row],[Name]]</f>
        <v>Temperature - Compressor DGS Housing DE|Pre-alarm Hi</v>
      </c>
      <c r="C621" s="33" t="e">
        <f>VLOOKUP(Table37[[#This Row],[Name2]],'Base ProcV'!$CG$1:$CQ$12,2,0)</f>
        <v>#N/A</v>
      </c>
      <c r="D621" s="33" t="s">
        <v>1606</v>
      </c>
      <c r="E621" s="33" t="s">
        <v>1601</v>
      </c>
      <c r="F621" s="33"/>
      <c r="G621" s="33"/>
      <c r="H621" s="33" t="s">
        <v>736</v>
      </c>
      <c r="I621" s="33" t="s">
        <v>451</v>
      </c>
      <c r="J621" s="32"/>
      <c r="K621" s="33"/>
      <c r="L621" s="57" t="str">
        <f>IFERROR(TRIM(INDEX(_xlfn.TEXTSPLIT(Table37[[#This Row],[Name]],"|"),1,2)),"")</f>
        <v>Pre-alarm Hi</v>
      </c>
    </row>
    <row r="622" spans="1:12" ht="14.4">
      <c r="A622" s="56" t="s">
        <v>1167</v>
      </c>
      <c r="B622" s="56" t="str">
        <f>Table37[[#This Row],[Name]]</f>
        <v>Temperature - Compressor DGS Housing DE|Pre-alarm Lo</v>
      </c>
      <c r="C622" s="33" t="e">
        <f>VLOOKUP(Table37[[#This Row],[Name2]],'Base ProcV'!$CG$1:$CQ$12,2,0)</f>
        <v>#N/A</v>
      </c>
      <c r="D622" s="33" t="s">
        <v>1607</v>
      </c>
      <c r="E622" s="33" t="s">
        <v>1601</v>
      </c>
      <c r="F622" s="33"/>
      <c r="G622" s="33"/>
      <c r="H622" s="33" t="s">
        <v>736</v>
      </c>
      <c r="I622" s="33" t="s">
        <v>451</v>
      </c>
      <c r="J622" s="32"/>
      <c r="K622" s="33"/>
      <c r="L622" s="57" t="str">
        <f>IFERROR(TRIM(INDEX(_xlfn.TEXTSPLIT(Table37[[#This Row],[Name]],"|"),1,2)),"")</f>
        <v>Pre-alarm Lo</v>
      </c>
    </row>
    <row r="623" spans="1:12" ht="14.4">
      <c r="A623" s="56" t="s">
        <v>1167</v>
      </c>
      <c r="B623" s="56" t="str">
        <f>Table37[[#This Row],[Name]]</f>
        <v>Temperature - Compressor DGS Housing NDE</v>
      </c>
      <c r="C623" s="33"/>
      <c r="D623" s="33" t="s">
        <v>1608</v>
      </c>
      <c r="E623" s="33" t="s">
        <v>1608</v>
      </c>
      <c r="F623" s="33"/>
      <c r="G623" s="33"/>
      <c r="H623" s="33" t="s">
        <v>451</v>
      </c>
      <c r="I623" s="33" t="s">
        <v>451</v>
      </c>
      <c r="J623" s="32"/>
      <c r="K623" s="33"/>
      <c r="L623" s="57" t="str">
        <f>IFERROR(TRIM(INDEX(_xlfn.TEXTSPLIT(Table37[[#This Row],[Name]],"|"),1,2)),"")</f>
        <v/>
      </c>
    </row>
    <row r="624" spans="1:12" ht="14.4">
      <c r="A624" s="56" t="s">
        <v>1167</v>
      </c>
      <c r="B624" s="56" t="str">
        <f>Table37[[#This Row],[Name]]</f>
        <v>Temperature - Compressor DGS Housing NDE|Hi</v>
      </c>
      <c r="C624" s="33" t="e">
        <f>VLOOKUP(Table37[[#This Row],[Name2]],'Base ProcV'!$CG$1:$CQ$12,2,0)</f>
        <v>#N/A</v>
      </c>
      <c r="D624" s="33" t="s">
        <v>1609</v>
      </c>
      <c r="E624" s="33" t="s">
        <v>1608</v>
      </c>
      <c r="F624" s="33"/>
      <c r="G624" s="33"/>
      <c r="H624" s="33" t="s">
        <v>736</v>
      </c>
      <c r="I624" s="33" t="s">
        <v>451</v>
      </c>
      <c r="J624" s="32"/>
      <c r="K624" s="33"/>
      <c r="L624" s="57" t="str">
        <f>IFERROR(TRIM(INDEX(_xlfn.TEXTSPLIT(Table37[[#This Row],[Name]],"|"),1,2)),"")</f>
        <v>Hi</v>
      </c>
    </row>
    <row r="625" spans="1:12" ht="14.4">
      <c r="A625" s="56" t="s">
        <v>1167</v>
      </c>
      <c r="B625" s="56" t="str">
        <f>Table37[[#This Row],[Name]]</f>
        <v>Temperature - Compressor DGS Housing NDE|HiHi</v>
      </c>
      <c r="C625" s="33" t="e">
        <f>VLOOKUP(Table37[[#This Row],[Name2]],'Base ProcV'!$CG$1:$CQ$12,2,0)</f>
        <v>#N/A</v>
      </c>
      <c r="D625" s="33" t="s">
        <v>1610</v>
      </c>
      <c r="E625" s="33" t="s">
        <v>1608</v>
      </c>
      <c r="F625" s="33"/>
      <c r="G625" s="33"/>
      <c r="H625" s="33" t="s">
        <v>736</v>
      </c>
      <c r="I625" s="33" t="s">
        <v>451</v>
      </c>
      <c r="J625" s="32"/>
      <c r="K625" s="33"/>
      <c r="L625" s="57" t="str">
        <f>IFERROR(TRIM(INDEX(_xlfn.TEXTSPLIT(Table37[[#This Row],[Name]],"|"),1,2)),"")</f>
        <v>HiHi</v>
      </c>
    </row>
    <row r="626" spans="1:12" ht="14.4">
      <c r="A626" s="56" t="s">
        <v>1167</v>
      </c>
      <c r="B626" s="56" t="str">
        <f>Table37[[#This Row],[Name]]</f>
        <v>Temperature - Compressor DGS Housing NDE|Lo</v>
      </c>
      <c r="C626" s="33" t="e">
        <f>VLOOKUP(Table37[[#This Row],[Name2]],'Base ProcV'!$CG$1:$CQ$12,2,0)</f>
        <v>#N/A</v>
      </c>
      <c r="D626" s="33" t="s">
        <v>1611</v>
      </c>
      <c r="E626" s="33" t="s">
        <v>1608</v>
      </c>
      <c r="F626" s="33"/>
      <c r="G626" s="33"/>
      <c r="H626" s="33" t="s">
        <v>736</v>
      </c>
      <c r="I626" s="33" t="s">
        <v>451</v>
      </c>
      <c r="J626" s="32"/>
      <c r="K626" s="33"/>
      <c r="L626" s="57" t="str">
        <f>IFERROR(TRIM(INDEX(_xlfn.TEXTSPLIT(Table37[[#This Row],[Name]],"|"),1,2)),"")</f>
        <v>Lo</v>
      </c>
    </row>
    <row r="627" spans="1:12" ht="14.4">
      <c r="A627" s="56" t="s">
        <v>1167</v>
      </c>
      <c r="B627" s="56" t="str">
        <f>Table37[[#This Row],[Name]]</f>
        <v>Temperature - Compressor DGS Housing NDE|LoLo</v>
      </c>
      <c r="C627" s="33" t="e">
        <f>VLOOKUP(Table37[[#This Row],[Name2]],'Base ProcV'!$CG$1:$CQ$12,2,0)</f>
        <v>#N/A</v>
      </c>
      <c r="D627" s="33" t="s">
        <v>1612</v>
      </c>
      <c r="E627" s="33" t="s">
        <v>1608</v>
      </c>
      <c r="F627" s="33"/>
      <c r="G627" s="33"/>
      <c r="H627" s="33" t="s">
        <v>736</v>
      </c>
      <c r="I627" s="33" t="s">
        <v>451</v>
      </c>
      <c r="J627" s="32"/>
      <c r="K627" s="33"/>
      <c r="L627" s="57" t="str">
        <f>IFERROR(TRIM(INDEX(_xlfn.TEXTSPLIT(Table37[[#This Row],[Name]],"|"),1,2)),"")</f>
        <v>LoLo</v>
      </c>
    </row>
    <row r="628" spans="1:12" ht="14.4">
      <c r="A628" s="56" t="s">
        <v>1167</v>
      </c>
      <c r="B628" s="56" t="str">
        <f>Table37[[#This Row],[Name]]</f>
        <v>Temperature - Compressor DGS Housing NDE|Pre-alarm Hi</v>
      </c>
      <c r="C628" s="33" t="e">
        <f>VLOOKUP(Table37[[#This Row],[Name2]],'Base ProcV'!$CG$1:$CQ$12,2,0)</f>
        <v>#N/A</v>
      </c>
      <c r="D628" s="33" t="s">
        <v>1613</v>
      </c>
      <c r="E628" s="33" t="s">
        <v>1608</v>
      </c>
      <c r="F628" s="33"/>
      <c r="G628" s="33"/>
      <c r="H628" s="33" t="s">
        <v>736</v>
      </c>
      <c r="I628" s="33" t="s">
        <v>451</v>
      </c>
      <c r="J628" s="32"/>
      <c r="K628" s="33"/>
      <c r="L628" s="57" t="str">
        <f>IFERROR(TRIM(INDEX(_xlfn.TEXTSPLIT(Table37[[#This Row],[Name]],"|"),1,2)),"")</f>
        <v>Pre-alarm Hi</v>
      </c>
    </row>
    <row r="629" spans="1:12" ht="14.4">
      <c r="A629" s="56" t="s">
        <v>1167</v>
      </c>
      <c r="B629" s="56" t="str">
        <f>Table37[[#This Row],[Name]]</f>
        <v>Temperature - Compressor DGS Housing NDE|Pre-alarm Lo</v>
      </c>
      <c r="C629" s="33" t="e">
        <f>VLOOKUP(Table37[[#This Row],[Name2]],'Base ProcV'!$CG$1:$CQ$12,2,0)</f>
        <v>#N/A</v>
      </c>
      <c r="D629" s="33" t="s">
        <v>1614</v>
      </c>
      <c r="E629" s="33" t="s">
        <v>1608</v>
      </c>
      <c r="F629" s="33"/>
      <c r="G629" s="33"/>
      <c r="H629" s="33" t="s">
        <v>736</v>
      </c>
      <c r="I629" s="33" t="s">
        <v>451</v>
      </c>
      <c r="J629" s="32"/>
      <c r="K629" s="33"/>
      <c r="L629" s="57" t="str">
        <f>IFERROR(TRIM(INDEX(_xlfn.TEXTSPLIT(Table37[[#This Row],[Name]],"|"),1,2)),"")</f>
        <v>Pre-alarm Lo</v>
      </c>
    </row>
    <row r="630" spans="1:12" ht="14.4">
      <c r="A630" s="56" t="s">
        <v>1167</v>
      </c>
      <c r="B630" s="56" t="str">
        <f>Table37[[#This Row],[Name]]</f>
        <v>Temperature - Discharge (2)</v>
      </c>
      <c r="C630" s="33" t="e">
        <f>VLOOKUP(Table37[[#This Row],[Name2]],'Base ProcV'!$CG$1:$CQ$12,2,0)</f>
        <v>#N/A</v>
      </c>
      <c r="D630" s="33" t="s">
        <v>528</v>
      </c>
      <c r="E630" s="156" t="s">
        <v>528</v>
      </c>
      <c r="F630" s="33" t="s">
        <v>3478</v>
      </c>
      <c r="G630" s="33"/>
      <c r="H630" s="33" t="s">
        <v>530</v>
      </c>
      <c r="I630" s="33" t="s">
        <v>530</v>
      </c>
      <c r="J630" s="32"/>
      <c r="K630" s="33"/>
      <c r="L630" s="57" t="str">
        <f>IFERROR(TRIM(INDEX(_xlfn.TEXTSPLIT(Table37[[#This Row],[Name]],"|"),1,2)),"")</f>
        <v/>
      </c>
    </row>
    <row r="631" spans="1:12" ht="14.4">
      <c r="A631" s="56" t="s">
        <v>1167</v>
      </c>
      <c r="B631" s="56" t="str">
        <f>Table37[[#This Row],[Name]]</f>
        <v>Temperature - Discharge (2)|Hi</v>
      </c>
      <c r="C631" s="33" t="e">
        <f>VLOOKUP(Table37[[#This Row],[Name2]],'Base ProcV'!$CG$1:$CQ$12,2,0)</f>
        <v>#N/A</v>
      </c>
      <c r="D631" s="33" t="s">
        <v>1615</v>
      </c>
      <c r="E631" s="33" t="s">
        <v>528</v>
      </c>
      <c r="F631" s="33"/>
      <c r="G631" s="33"/>
      <c r="H631" s="33" t="s">
        <v>736</v>
      </c>
      <c r="I631" s="33" t="s">
        <v>530</v>
      </c>
      <c r="J631" s="32"/>
      <c r="K631" s="33"/>
      <c r="L631" s="57" t="str">
        <f>IFERROR(TRIM(INDEX(_xlfn.TEXTSPLIT(Table37[[#This Row],[Name]],"|"),1,2)),"")</f>
        <v>Hi</v>
      </c>
    </row>
    <row r="632" spans="1:12" ht="14.4">
      <c r="A632" s="56" t="s">
        <v>1167</v>
      </c>
      <c r="B632" s="56" t="str">
        <f>Table37[[#This Row],[Name]]</f>
        <v>Temperature - Discharge (2)|Lo</v>
      </c>
      <c r="C632" s="33" t="e">
        <f>VLOOKUP(Table37[[#This Row],[Name2]],'Base ProcV'!$CG$1:$CQ$12,2,0)</f>
        <v>#N/A</v>
      </c>
      <c r="D632" s="33" t="s">
        <v>1616</v>
      </c>
      <c r="E632" s="33" t="s">
        <v>528</v>
      </c>
      <c r="F632" s="33"/>
      <c r="G632" s="33"/>
      <c r="H632" s="33" t="s">
        <v>736</v>
      </c>
      <c r="I632" s="33" t="s">
        <v>530</v>
      </c>
      <c r="J632" s="32"/>
      <c r="K632" s="33"/>
      <c r="L632" s="57" t="str">
        <f>IFERROR(TRIM(INDEX(_xlfn.TEXTSPLIT(Table37[[#This Row],[Name]],"|"),1,2)),"")</f>
        <v>Lo</v>
      </c>
    </row>
    <row r="633" spans="1:12" ht="14.4">
      <c r="A633" s="56" t="s">
        <v>1167</v>
      </c>
      <c r="B633" s="56" t="str">
        <f>Table37[[#This Row],[Name]]</f>
        <v>Temperature - Discharge (2)|Pre-alarm Hi</v>
      </c>
      <c r="C633" s="33" t="e">
        <f>VLOOKUP(Table37[[#This Row],[Name2]],'Base ProcV'!$CG$1:$CQ$12,2,0)</f>
        <v>#N/A</v>
      </c>
      <c r="D633" s="33" t="s">
        <v>1617</v>
      </c>
      <c r="E633" s="33" t="s">
        <v>528</v>
      </c>
      <c r="F633" s="33"/>
      <c r="G633" s="33"/>
      <c r="H633" s="33" t="s">
        <v>736</v>
      </c>
      <c r="I633" s="33" t="s">
        <v>530</v>
      </c>
      <c r="J633" s="32"/>
      <c r="K633" s="33"/>
      <c r="L633" s="57" t="str">
        <f>IFERROR(TRIM(INDEX(_xlfn.TEXTSPLIT(Table37[[#This Row],[Name]],"|"),1,2)),"")</f>
        <v>Pre-alarm Hi</v>
      </c>
    </row>
    <row r="634" spans="1:12" ht="14.4">
      <c r="A634" s="56" t="s">
        <v>1167</v>
      </c>
      <c r="B634" s="56" t="str">
        <f>Table37[[#This Row],[Name]]</f>
        <v>Temperature - Discharge (2)|Pre-alarm Lo</v>
      </c>
      <c r="C634" s="33" t="e">
        <f>VLOOKUP(Table37[[#This Row],[Name2]],'Base ProcV'!$CG$1:$CQ$12,2,0)</f>
        <v>#N/A</v>
      </c>
      <c r="D634" s="33" t="s">
        <v>1618</v>
      </c>
      <c r="E634" s="33" t="s">
        <v>528</v>
      </c>
      <c r="F634" s="33"/>
      <c r="G634" s="33"/>
      <c r="H634" s="33" t="s">
        <v>736</v>
      </c>
      <c r="I634" s="33" t="s">
        <v>530</v>
      </c>
      <c r="J634" s="32"/>
      <c r="K634" s="33"/>
      <c r="L634" s="57" t="str">
        <f>IFERROR(TRIM(INDEX(_xlfn.TEXTSPLIT(Table37[[#This Row],[Name]],"|"),1,2)),"")</f>
        <v>Pre-alarm Lo</v>
      </c>
    </row>
    <row r="635" spans="1:12" ht="14.4">
      <c r="A635" s="56" t="s">
        <v>1167</v>
      </c>
      <c r="B635" s="56" t="str">
        <f>Table37[[#This Row],[Name]]</f>
        <v>Temperature - Downstream Auxiliary Cooler</v>
      </c>
      <c r="C635" s="33" t="e">
        <f>VLOOKUP(Table37[[#This Row],[Name2]],'Base ProcV'!$CG$1:$CQ$12,2,0)</f>
        <v>#N/A</v>
      </c>
      <c r="D635" s="33" t="s">
        <v>1619</v>
      </c>
      <c r="E635" s="33" t="s">
        <v>1619</v>
      </c>
      <c r="F635" s="33"/>
      <c r="G635" s="33"/>
      <c r="H635" s="33" t="s">
        <v>1210</v>
      </c>
      <c r="I635" s="33" t="s">
        <v>1210</v>
      </c>
      <c r="J635" s="32"/>
      <c r="K635" s="33"/>
      <c r="L635" s="57" t="str">
        <f>IFERROR(TRIM(INDEX(_xlfn.TEXTSPLIT(Table37[[#This Row],[Name]],"|"),1,2)),"")</f>
        <v/>
      </c>
    </row>
    <row r="636" spans="1:12" ht="14.4">
      <c r="A636" s="56" t="s">
        <v>1167</v>
      </c>
      <c r="B636" s="56" t="str">
        <f>Table37[[#This Row],[Name]]</f>
        <v>Temperature - Downstream Auxiliary Cooler (2)</v>
      </c>
      <c r="C636" s="33" t="e">
        <f>VLOOKUP(Table37[[#This Row],[Name2]],'Base ProcV'!$CG$1:$CQ$12,2,0)</f>
        <v>#N/A</v>
      </c>
      <c r="D636" s="33" t="s">
        <v>1620</v>
      </c>
      <c r="E636" s="33" t="s">
        <v>1620</v>
      </c>
      <c r="F636" s="33"/>
      <c r="G636" s="33"/>
      <c r="H636" s="33" t="s">
        <v>1210</v>
      </c>
      <c r="I636" s="33" t="s">
        <v>1210</v>
      </c>
      <c r="J636" s="32"/>
      <c r="K636" s="33"/>
      <c r="L636" s="57" t="str">
        <f>IFERROR(TRIM(INDEX(_xlfn.TEXTSPLIT(Table37[[#This Row],[Name]],"|"),1,2)),"")</f>
        <v/>
      </c>
    </row>
    <row r="637" spans="1:12" ht="14.4">
      <c r="A637" s="56" t="s">
        <v>1167</v>
      </c>
      <c r="B637" s="56" t="str">
        <f>Table37[[#This Row],[Name]]</f>
        <v>Temperature - Gear Shaft HS Bearing DE (1)</v>
      </c>
      <c r="C637" s="33"/>
      <c r="D637" s="33" t="s">
        <v>643</v>
      </c>
      <c r="E637" s="33" t="s">
        <v>643</v>
      </c>
      <c r="F637" s="33"/>
      <c r="G637" s="33"/>
      <c r="H637" s="33" t="s">
        <v>474</v>
      </c>
      <c r="I637" s="33" t="s">
        <v>474</v>
      </c>
      <c r="J637" s="32"/>
      <c r="K637" s="33"/>
      <c r="L637" s="57" t="str">
        <f>IFERROR(TRIM(INDEX(_xlfn.TEXTSPLIT(Table37[[#This Row],[Name]],"|"),1,2)),"")</f>
        <v/>
      </c>
    </row>
    <row r="638" spans="1:12" ht="14.4">
      <c r="A638" s="56" t="s">
        <v>1167</v>
      </c>
      <c r="B638" s="56" t="str">
        <f>Table37[[#This Row],[Name]]</f>
        <v>Temperature - Gear Shaft HS Bearing DE (1)|Hi</v>
      </c>
      <c r="C638" s="33" t="e">
        <f>VLOOKUP(Table37[[#This Row],[Name2]],'Base ProcV'!$CG$1:$CQ$12,2,0)</f>
        <v>#N/A</v>
      </c>
      <c r="D638" s="33" t="s">
        <v>1622</v>
      </c>
      <c r="E638" s="33" t="s">
        <v>643</v>
      </c>
      <c r="F638" s="33"/>
      <c r="G638" s="33"/>
      <c r="H638" s="33" t="s">
        <v>736</v>
      </c>
      <c r="I638" s="33" t="s">
        <v>474</v>
      </c>
      <c r="J638" s="32"/>
      <c r="K638" s="33"/>
      <c r="L638" s="57" t="str">
        <f>IFERROR(TRIM(INDEX(_xlfn.TEXTSPLIT(Table37[[#This Row],[Name]],"|"),1,2)),"")</f>
        <v>Hi</v>
      </c>
    </row>
    <row r="639" spans="1:12" ht="14.4">
      <c r="A639" s="56" t="s">
        <v>1167</v>
      </c>
      <c r="B639" s="56" t="str">
        <f>Table37[[#This Row],[Name]]</f>
        <v>Temperature - Gear Shaft HS Bearing DE (1)|HiHi</v>
      </c>
      <c r="C639" s="33" t="e">
        <f>VLOOKUP(Table37[[#This Row],[Name2]],'Base ProcV'!$CG$1:$CQ$12,2,0)</f>
        <v>#N/A</v>
      </c>
      <c r="D639" s="33" t="s">
        <v>1623</v>
      </c>
      <c r="E639" s="33" t="s">
        <v>643</v>
      </c>
      <c r="F639" s="33"/>
      <c r="G639" s="33"/>
      <c r="H639" s="33" t="s">
        <v>736</v>
      </c>
      <c r="I639" s="33" t="s">
        <v>474</v>
      </c>
      <c r="J639" s="32"/>
      <c r="K639" s="33"/>
      <c r="L639" s="57" t="str">
        <f>IFERROR(TRIM(INDEX(_xlfn.TEXTSPLIT(Table37[[#This Row],[Name]],"|"),1,2)),"")</f>
        <v>HiHi</v>
      </c>
    </row>
    <row r="640" spans="1:12" ht="14.4">
      <c r="A640" s="56" t="s">
        <v>1167</v>
      </c>
      <c r="B640" s="56" t="str">
        <f>Table37[[#This Row],[Name]]</f>
        <v>Temperature - Gear Shaft HS Bearing DE (1)|Pre-alarm Hi</v>
      </c>
      <c r="C640" s="33" t="e">
        <f>VLOOKUP(Table37[[#This Row],[Name2]],'Base ProcV'!$CG$1:$CQ$12,2,0)</f>
        <v>#N/A</v>
      </c>
      <c r="D640" s="33" t="s">
        <v>1624</v>
      </c>
      <c r="E640" s="33" t="s">
        <v>643</v>
      </c>
      <c r="F640" s="33"/>
      <c r="G640" s="33"/>
      <c r="H640" s="33" t="s">
        <v>736</v>
      </c>
      <c r="I640" s="33" t="s">
        <v>474</v>
      </c>
      <c r="J640" s="32"/>
      <c r="K640" s="33"/>
      <c r="L640" s="57" t="str">
        <f>IFERROR(TRIM(INDEX(_xlfn.TEXTSPLIT(Table37[[#This Row],[Name]],"|"),1,2)),"")</f>
        <v>Pre-alarm Hi</v>
      </c>
    </row>
    <row r="641" spans="1:12" ht="14.4">
      <c r="A641" s="56" t="s">
        <v>1167</v>
      </c>
      <c r="B641" s="56" t="str">
        <f>Table37[[#This Row],[Name]]</f>
        <v>Temperature - Gear Shaft HS Bearing DE (2)</v>
      </c>
      <c r="C641" s="33"/>
      <c r="D641" s="33" t="s">
        <v>646</v>
      </c>
      <c r="E641" s="33" t="s">
        <v>646</v>
      </c>
      <c r="F641" s="33"/>
      <c r="G641" s="33"/>
      <c r="H641" s="33" t="s">
        <v>474</v>
      </c>
      <c r="I641" s="33" t="s">
        <v>474</v>
      </c>
      <c r="J641" s="32"/>
      <c r="K641" s="33"/>
      <c r="L641" s="57" t="str">
        <f>IFERROR(TRIM(INDEX(_xlfn.TEXTSPLIT(Table37[[#This Row],[Name]],"|"),1,2)),"")</f>
        <v/>
      </c>
    </row>
    <row r="642" spans="1:12" ht="14.4">
      <c r="A642" s="56" t="s">
        <v>1167</v>
      </c>
      <c r="B642" s="56" t="str">
        <f>Table37[[#This Row],[Name]]</f>
        <v>Temperature - Gear Shaft HS Bearing DE (2)|Hi</v>
      </c>
      <c r="C642" s="33" t="e">
        <f>VLOOKUP(Table37[[#This Row],[Name2]],'Base ProcV'!$CG$1:$CQ$12,2,0)</f>
        <v>#N/A</v>
      </c>
      <c r="D642" s="33" t="s">
        <v>1626</v>
      </c>
      <c r="E642" s="33" t="s">
        <v>646</v>
      </c>
      <c r="F642" s="33"/>
      <c r="G642" s="33"/>
      <c r="H642" s="33" t="s">
        <v>736</v>
      </c>
      <c r="I642" s="33" t="s">
        <v>474</v>
      </c>
      <c r="J642" s="32"/>
      <c r="K642" s="33"/>
      <c r="L642" s="57" t="str">
        <f>IFERROR(TRIM(INDEX(_xlfn.TEXTSPLIT(Table37[[#This Row],[Name]],"|"),1,2)),"")</f>
        <v>Hi</v>
      </c>
    </row>
    <row r="643" spans="1:12" ht="14.4">
      <c r="A643" s="56" t="s">
        <v>1167</v>
      </c>
      <c r="B643" s="56" t="str">
        <f>Table37[[#This Row],[Name]]</f>
        <v>Temperature - Gear Shaft HS Bearing DE (2)|HiHi</v>
      </c>
      <c r="C643" s="33" t="e">
        <f>VLOOKUP(Table37[[#This Row],[Name2]],'Base ProcV'!$CG$1:$CQ$12,2,0)</f>
        <v>#N/A</v>
      </c>
      <c r="D643" s="33" t="s">
        <v>1627</v>
      </c>
      <c r="E643" s="33" t="s">
        <v>646</v>
      </c>
      <c r="F643" s="33"/>
      <c r="G643" s="33"/>
      <c r="H643" s="33" t="s">
        <v>736</v>
      </c>
      <c r="I643" s="33" t="s">
        <v>474</v>
      </c>
      <c r="J643" s="32"/>
      <c r="K643" s="33"/>
      <c r="L643" s="57" t="str">
        <f>IFERROR(TRIM(INDEX(_xlfn.TEXTSPLIT(Table37[[#This Row],[Name]],"|"),1,2)),"")</f>
        <v>HiHi</v>
      </c>
    </row>
    <row r="644" spans="1:12" ht="14.4">
      <c r="A644" s="56" t="s">
        <v>1167</v>
      </c>
      <c r="B644" s="56" t="str">
        <f>Table37[[#This Row],[Name]]</f>
        <v>Temperature - Gear Shaft HS Bearing DE (2)|Pre-alarm Hi</v>
      </c>
      <c r="C644" s="33" t="e">
        <f>VLOOKUP(Table37[[#This Row],[Name2]],'Base ProcV'!$CG$1:$CQ$12,2,0)</f>
        <v>#N/A</v>
      </c>
      <c r="D644" s="33" t="s">
        <v>1628</v>
      </c>
      <c r="E644" s="33" t="s">
        <v>646</v>
      </c>
      <c r="F644" s="33"/>
      <c r="G644" s="33"/>
      <c r="H644" s="33" t="s">
        <v>736</v>
      </c>
      <c r="I644" s="33" t="s">
        <v>474</v>
      </c>
      <c r="J644" s="32"/>
      <c r="K644" s="33"/>
      <c r="L644" s="57" t="str">
        <f>IFERROR(TRIM(INDEX(_xlfn.TEXTSPLIT(Table37[[#This Row],[Name]],"|"),1,2)),"")</f>
        <v>Pre-alarm Hi</v>
      </c>
    </row>
    <row r="645" spans="1:12" ht="14.4">
      <c r="A645" s="56" t="s">
        <v>1167</v>
      </c>
      <c r="B645" s="56" t="str">
        <f>Table37[[#This Row],[Name]]</f>
        <v>Temperature - Gear Shaft HS Bearing NDE (1)</v>
      </c>
      <c r="C645" s="33"/>
      <c r="D645" s="33" t="s">
        <v>649</v>
      </c>
      <c r="E645" s="33" t="s">
        <v>649</v>
      </c>
      <c r="F645" s="33"/>
      <c r="G645" s="33"/>
      <c r="H645" s="33" t="s">
        <v>474</v>
      </c>
      <c r="I645" s="33" t="s">
        <v>474</v>
      </c>
      <c r="J645" s="32"/>
      <c r="K645" s="33"/>
      <c r="L645" s="57" t="str">
        <f>IFERROR(TRIM(INDEX(_xlfn.TEXTSPLIT(Table37[[#This Row],[Name]],"|"),1,2)),"")</f>
        <v/>
      </c>
    </row>
    <row r="646" spans="1:12" ht="14.4">
      <c r="A646" s="56" t="s">
        <v>1167</v>
      </c>
      <c r="B646" s="56" t="str">
        <f>Table37[[#This Row],[Name]]</f>
        <v>Temperature - Gear Shaft HS Bearing NDE (1)|Hi</v>
      </c>
      <c r="C646" s="33" t="e">
        <f>VLOOKUP(Table37[[#This Row],[Name2]],'Base ProcV'!$CG$1:$CQ$12,2,0)</f>
        <v>#N/A</v>
      </c>
      <c r="D646" s="33" t="s">
        <v>1630</v>
      </c>
      <c r="E646" s="33" t="s">
        <v>649</v>
      </c>
      <c r="F646" s="33"/>
      <c r="G646" s="33"/>
      <c r="H646" s="33" t="s">
        <v>736</v>
      </c>
      <c r="I646" s="33" t="s">
        <v>474</v>
      </c>
      <c r="J646" s="32"/>
      <c r="K646" s="33"/>
      <c r="L646" s="57" t="str">
        <f>IFERROR(TRIM(INDEX(_xlfn.TEXTSPLIT(Table37[[#This Row],[Name]],"|"),1,2)),"")</f>
        <v>Hi</v>
      </c>
    </row>
    <row r="647" spans="1:12" ht="14.4">
      <c r="A647" s="56" t="s">
        <v>1167</v>
      </c>
      <c r="B647" s="56" t="str">
        <f>Table37[[#This Row],[Name]]</f>
        <v>Temperature - Gear Shaft HS Bearing NDE (1)|HiHi</v>
      </c>
      <c r="C647" s="33" t="e">
        <f>VLOOKUP(Table37[[#This Row],[Name2]],'Base ProcV'!$CG$1:$CQ$12,2,0)</f>
        <v>#N/A</v>
      </c>
      <c r="D647" s="33" t="s">
        <v>1631</v>
      </c>
      <c r="E647" s="33" t="s">
        <v>649</v>
      </c>
      <c r="F647" s="33"/>
      <c r="G647" s="33"/>
      <c r="H647" s="33" t="s">
        <v>736</v>
      </c>
      <c r="I647" s="33" t="s">
        <v>474</v>
      </c>
      <c r="J647" s="32"/>
      <c r="K647" s="33"/>
      <c r="L647" s="57" t="str">
        <f>IFERROR(TRIM(INDEX(_xlfn.TEXTSPLIT(Table37[[#This Row],[Name]],"|"),1,2)),"")</f>
        <v>HiHi</v>
      </c>
    </row>
    <row r="648" spans="1:12" ht="14.4">
      <c r="A648" s="56" t="s">
        <v>1167</v>
      </c>
      <c r="B648" s="56" t="str">
        <f>Table37[[#This Row],[Name]]</f>
        <v>Temperature - Gear Shaft HS Bearing NDE (1)|Pre-alarm Hi</v>
      </c>
      <c r="C648" s="33" t="e">
        <f>VLOOKUP(Table37[[#This Row],[Name2]],'Base ProcV'!$CG$1:$CQ$12,2,0)</f>
        <v>#N/A</v>
      </c>
      <c r="D648" s="33" t="s">
        <v>1632</v>
      </c>
      <c r="E648" s="33" t="s">
        <v>649</v>
      </c>
      <c r="F648" s="33"/>
      <c r="G648" s="33"/>
      <c r="H648" s="33" t="s">
        <v>736</v>
      </c>
      <c r="I648" s="33" t="s">
        <v>474</v>
      </c>
      <c r="J648" s="32"/>
      <c r="K648" s="33"/>
      <c r="L648" s="57" t="str">
        <f>IFERROR(TRIM(INDEX(_xlfn.TEXTSPLIT(Table37[[#This Row],[Name]],"|"),1,2)),"")</f>
        <v>Pre-alarm Hi</v>
      </c>
    </row>
    <row r="649" spans="1:12" ht="14.4">
      <c r="A649" s="56" t="s">
        <v>1167</v>
      </c>
      <c r="B649" s="56" t="str">
        <f>Table37[[#This Row],[Name]]</f>
        <v>Temperature - Gear Shaft HS Bearing NDE (2)</v>
      </c>
      <c r="C649" s="33"/>
      <c r="D649" s="33" t="s">
        <v>652</v>
      </c>
      <c r="E649" s="33" t="s">
        <v>652</v>
      </c>
      <c r="F649" s="33"/>
      <c r="G649" s="33"/>
      <c r="H649" s="33" t="s">
        <v>474</v>
      </c>
      <c r="I649" s="33" t="s">
        <v>474</v>
      </c>
      <c r="J649" s="32"/>
      <c r="K649" s="33"/>
      <c r="L649" s="57" t="str">
        <f>IFERROR(TRIM(INDEX(_xlfn.TEXTSPLIT(Table37[[#This Row],[Name]],"|"),1,2)),"")</f>
        <v/>
      </c>
    </row>
    <row r="650" spans="1:12" ht="14.4">
      <c r="A650" s="56" t="s">
        <v>1167</v>
      </c>
      <c r="B650" s="56" t="str">
        <f>Table37[[#This Row],[Name]]</f>
        <v>Temperature - Gear Shaft HS Bearing NDE (2)|Hi</v>
      </c>
      <c r="C650" s="33" t="e">
        <f>VLOOKUP(Table37[[#This Row],[Name2]],'Base ProcV'!$CG$1:$CQ$12,2,0)</f>
        <v>#N/A</v>
      </c>
      <c r="D650" s="33" t="s">
        <v>1634</v>
      </c>
      <c r="E650" s="33" t="s">
        <v>652</v>
      </c>
      <c r="F650" s="33"/>
      <c r="G650" s="33"/>
      <c r="H650" s="33" t="s">
        <v>736</v>
      </c>
      <c r="I650" s="33" t="s">
        <v>474</v>
      </c>
      <c r="J650" s="32"/>
      <c r="K650" s="33"/>
      <c r="L650" s="57" t="str">
        <f>IFERROR(TRIM(INDEX(_xlfn.TEXTSPLIT(Table37[[#This Row],[Name]],"|"),1,2)),"")</f>
        <v>Hi</v>
      </c>
    </row>
    <row r="651" spans="1:12" ht="14.4">
      <c r="A651" s="56" t="s">
        <v>1167</v>
      </c>
      <c r="B651" s="56" t="str">
        <f>Table37[[#This Row],[Name]]</f>
        <v>Temperature - Gear Shaft HS Bearing NDE (2)|HiHi</v>
      </c>
      <c r="C651" s="33" t="e">
        <f>VLOOKUP(Table37[[#This Row],[Name2]],'Base ProcV'!$CG$1:$CQ$12,2,0)</f>
        <v>#N/A</v>
      </c>
      <c r="D651" s="33" t="s">
        <v>1635</v>
      </c>
      <c r="E651" s="33" t="s">
        <v>652</v>
      </c>
      <c r="F651" s="33"/>
      <c r="G651" s="33"/>
      <c r="H651" s="33" t="s">
        <v>736</v>
      </c>
      <c r="I651" s="33" t="s">
        <v>474</v>
      </c>
      <c r="J651" s="32"/>
      <c r="K651" s="33"/>
      <c r="L651" s="57" t="str">
        <f>IFERROR(TRIM(INDEX(_xlfn.TEXTSPLIT(Table37[[#This Row],[Name]],"|"),1,2)),"")</f>
        <v>HiHi</v>
      </c>
    </row>
    <row r="652" spans="1:12" ht="14.4">
      <c r="A652" s="56" t="s">
        <v>1167</v>
      </c>
      <c r="B652" s="56" t="str">
        <f>Table37[[#This Row],[Name]]</f>
        <v>Temperature - Gear Shaft HS Bearing NDE (2)|Pre-alarm Hi</v>
      </c>
      <c r="C652" s="33" t="e">
        <f>VLOOKUP(Table37[[#This Row],[Name2]],'Base ProcV'!$CG$1:$CQ$12,2,0)</f>
        <v>#N/A</v>
      </c>
      <c r="D652" s="33" t="s">
        <v>1636</v>
      </c>
      <c r="E652" s="33" t="s">
        <v>652</v>
      </c>
      <c r="F652" s="33"/>
      <c r="G652" s="33"/>
      <c r="H652" s="33" t="s">
        <v>736</v>
      </c>
      <c r="I652" s="33" t="s">
        <v>474</v>
      </c>
      <c r="J652" s="32"/>
      <c r="K652" s="33"/>
      <c r="L652" s="57" t="str">
        <f>IFERROR(TRIM(INDEX(_xlfn.TEXTSPLIT(Table37[[#This Row],[Name]],"|"),1,2)),"")</f>
        <v>Pre-alarm Hi</v>
      </c>
    </row>
    <row r="653" spans="1:12" ht="14.4">
      <c r="A653" s="56" t="s">
        <v>1167</v>
      </c>
      <c r="B653" s="56" t="str">
        <f>Table37[[#This Row],[Name]]</f>
        <v>Temperature - Gear Shaft LS Bearing DE (1)</v>
      </c>
      <c r="C653" s="33"/>
      <c r="D653" s="33" t="s">
        <v>655</v>
      </c>
      <c r="E653" s="33" t="s">
        <v>655</v>
      </c>
      <c r="F653" s="33"/>
      <c r="G653" s="33"/>
      <c r="H653" s="33" t="s">
        <v>474</v>
      </c>
      <c r="I653" s="33" t="s">
        <v>474</v>
      </c>
      <c r="J653" s="32"/>
      <c r="K653" s="33"/>
      <c r="L653" s="57" t="str">
        <f>IFERROR(TRIM(INDEX(_xlfn.TEXTSPLIT(Table37[[#This Row],[Name]],"|"),1,2)),"")</f>
        <v/>
      </c>
    </row>
    <row r="654" spans="1:12" ht="14.4">
      <c r="A654" s="56" t="s">
        <v>1167</v>
      </c>
      <c r="B654" s="56" t="str">
        <f>Table37[[#This Row],[Name]]</f>
        <v>Temperature - Gear Shaft LS Bearing DE (1)|Hi</v>
      </c>
      <c r="C654" s="33" t="e">
        <f>VLOOKUP(Table37[[#This Row],[Name2]],'Base ProcV'!$CG$1:$CQ$12,2,0)</f>
        <v>#N/A</v>
      </c>
      <c r="D654" s="33" t="s">
        <v>1638</v>
      </c>
      <c r="E654" s="33" t="s">
        <v>655</v>
      </c>
      <c r="F654" s="33"/>
      <c r="G654" s="33"/>
      <c r="H654" s="33" t="s">
        <v>736</v>
      </c>
      <c r="I654" s="33" t="s">
        <v>474</v>
      </c>
      <c r="J654" s="32"/>
      <c r="K654" s="33"/>
      <c r="L654" s="57" t="str">
        <f>IFERROR(TRIM(INDEX(_xlfn.TEXTSPLIT(Table37[[#This Row],[Name]],"|"),1,2)),"")</f>
        <v>Hi</v>
      </c>
    </row>
    <row r="655" spans="1:12" ht="14.4">
      <c r="A655" s="56" t="s">
        <v>1167</v>
      </c>
      <c r="B655" s="56" t="str">
        <f>Table37[[#This Row],[Name]]</f>
        <v>Temperature - Gear Shaft LS Bearing DE (1)|HiHi</v>
      </c>
      <c r="C655" s="33" t="e">
        <f>VLOOKUP(Table37[[#This Row],[Name2]],'Base ProcV'!$CG$1:$CQ$12,2,0)</f>
        <v>#N/A</v>
      </c>
      <c r="D655" s="33" t="s">
        <v>1639</v>
      </c>
      <c r="E655" s="33" t="s">
        <v>655</v>
      </c>
      <c r="F655" s="33"/>
      <c r="G655" s="33"/>
      <c r="H655" s="33" t="s">
        <v>736</v>
      </c>
      <c r="I655" s="33" t="s">
        <v>474</v>
      </c>
      <c r="J655" s="32"/>
      <c r="K655" s="33"/>
      <c r="L655" s="57" t="str">
        <f>IFERROR(TRIM(INDEX(_xlfn.TEXTSPLIT(Table37[[#This Row],[Name]],"|"),1,2)),"")</f>
        <v>HiHi</v>
      </c>
    </row>
    <row r="656" spans="1:12" ht="14.4">
      <c r="A656" s="56" t="s">
        <v>1167</v>
      </c>
      <c r="B656" s="56" t="str">
        <f>Table37[[#This Row],[Name]]</f>
        <v>Temperature - Gear Shaft LS Bearing DE (1)|Pre-alarm Hi</v>
      </c>
      <c r="C656" s="33" t="e">
        <f>VLOOKUP(Table37[[#This Row],[Name2]],'Base ProcV'!$CG$1:$CQ$12,2,0)</f>
        <v>#N/A</v>
      </c>
      <c r="D656" s="33" t="s">
        <v>1640</v>
      </c>
      <c r="E656" s="33" t="s">
        <v>655</v>
      </c>
      <c r="F656" s="33"/>
      <c r="G656" s="33"/>
      <c r="H656" s="33" t="s">
        <v>736</v>
      </c>
      <c r="I656" s="33" t="s">
        <v>474</v>
      </c>
      <c r="J656" s="32"/>
      <c r="K656" s="33"/>
      <c r="L656" s="57" t="str">
        <f>IFERROR(TRIM(INDEX(_xlfn.TEXTSPLIT(Table37[[#This Row],[Name]],"|"),1,2)),"")</f>
        <v>Pre-alarm Hi</v>
      </c>
    </row>
    <row r="657" spans="1:12" ht="14.4">
      <c r="A657" s="56" t="s">
        <v>1167</v>
      </c>
      <c r="B657" s="56" t="str">
        <f>Table37[[#This Row],[Name]]</f>
        <v>Temperature - Gear Shaft LS Bearing DE (2)</v>
      </c>
      <c r="C657" s="33"/>
      <c r="D657" s="33" t="s">
        <v>658</v>
      </c>
      <c r="E657" s="33" t="s">
        <v>658</v>
      </c>
      <c r="F657" s="33"/>
      <c r="G657" s="33"/>
      <c r="H657" s="33" t="s">
        <v>474</v>
      </c>
      <c r="I657" s="33" t="s">
        <v>474</v>
      </c>
      <c r="J657" s="32"/>
      <c r="K657" s="33"/>
      <c r="L657" s="57" t="str">
        <f>IFERROR(TRIM(INDEX(_xlfn.TEXTSPLIT(Table37[[#This Row],[Name]],"|"),1,2)),"")</f>
        <v/>
      </c>
    </row>
    <row r="658" spans="1:12" ht="14.4">
      <c r="A658" s="56" t="s">
        <v>1167</v>
      </c>
      <c r="B658" s="56" t="str">
        <f>Table37[[#This Row],[Name]]</f>
        <v>Temperature - Gear Shaft LS Bearing DE (2)|Hi</v>
      </c>
      <c r="C658" s="33" t="e">
        <f>VLOOKUP(Table37[[#This Row],[Name2]],'Base ProcV'!$CG$1:$CQ$12,2,0)</f>
        <v>#N/A</v>
      </c>
      <c r="D658" s="33" t="s">
        <v>1642</v>
      </c>
      <c r="E658" s="33" t="s">
        <v>658</v>
      </c>
      <c r="F658" s="33"/>
      <c r="G658" s="33"/>
      <c r="H658" s="33" t="s">
        <v>736</v>
      </c>
      <c r="I658" s="33" t="s">
        <v>474</v>
      </c>
      <c r="J658" s="32"/>
      <c r="K658" s="33"/>
      <c r="L658" s="57" t="str">
        <f>IFERROR(TRIM(INDEX(_xlfn.TEXTSPLIT(Table37[[#This Row],[Name]],"|"),1,2)),"")</f>
        <v>Hi</v>
      </c>
    </row>
    <row r="659" spans="1:12" ht="14.4">
      <c r="A659" s="56" t="s">
        <v>1167</v>
      </c>
      <c r="B659" s="56" t="str">
        <f>Table37[[#This Row],[Name]]</f>
        <v>Temperature - Gear Shaft LS Bearing DE (2)|HiHi</v>
      </c>
      <c r="C659" s="33" t="e">
        <f>VLOOKUP(Table37[[#This Row],[Name2]],'Base ProcV'!$CG$1:$CQ$12,2,0)</f>
        <v>#N/A</v>
      </c>
      <c r="D659" s="33" t="s">
        <v>1643</v>
      </c>
      <c r="E659" s="33" t="s">
        <v>658</v>
      </c>
      <c r="F659" s="33"/>
      <c r="G659" s="33"/>
      <c r="H659" s="33" t="s">
        <v>736</v>
      </c>
      <c r="I659" s="33" t="s">
        <v>474</v>
      </c>
      <c r="J659" s="32"/>
      <c r="K659" s="33"/>
      <c r="L659" s="57" t="str">
        <f>IFERROR(TRIM(INDEX(_xlfn.TEXTSPLIT(Table37[[#This Row],[Name]],"|"),1,2)),"")</f>
        <v>HiHi</v>
      </c>
    </row>
    <row r="660" spans="1:12" ht="14.4">
      <c r="A660" s="56" t="s">
        <v>1167</v>
      </c>
      <c r="B660" s="56" t="str">
        <f>Table37[[#This Row],[Name]]</f>
        <v>Temperature - Gear Shaft LS Bearing DE (2)|Pre-alarm Hi</v>
      </c>
      <c r="C660" s="33" t="e">
        <f>VLOOKUP(Table37[[#This Row],[Name2]],'Base ProcV'!$CG$1:$CQ$12,2,0)</f>
        <v>#N/A</v>
      </c>
      <c r="D660" s="33" t="s">
        <v>1644</v>
      </c>
      <c r="E660" s="33" t="s">
        <v>658</v>
      </c>
      <c r="F660" s="33"/>
      <c r="G660" s="33"/>
      <c r="H660" s="33" t="s">
        <v>736</v>
      </c>
      <c r="I660" s="33" t="s">
        <v>474</v>
      </c>
      <c r="J660" s="32"/>
      <c r="K660" s="33"/>
      <c r="L660" s="57" t="str">
        <f>IFERROR(TRIM(INDEX(_xlfn.TEXTSPLIT(Table37[[#This Row],[Name]],"|"),1,2)),"")</f>
        <v>Pre-alarm Hi</v>
      </c>
    </row>
    <row r="661" spans="1:12" ht="14.4">
      <c r="A661" s="56" t="s">
        <v>1167</v>
      </c>
      <c r="B661" s="56" t="str">
        <f>Table37[[#This Row],[Name]]</f>
        <v>Temperature - Gear Shaft LS Bearing NDE (1)</v>
      </c>
      <c r="C661" s="33"/>
      <c r="D661" s="33" t="s">
        <v>661</v>
      </c>
      <c r="E661" s="33" t="s">
        <v>661</v>
      </c>
      <c r="F661" s="33"/>
      <c r="G661" s="33"/>
      <c r="H661" s="33" t="s">
        <v>474</v>
      </c>
      <c r="I661" s="33" t="s">
        <v>474</v>
      </c>
      <c r="J661" s="32"/>
      <c r="K661" s="33"/>
      <c r="L661" s="57" t="str">
        <f>IFERROR(TRIM(INDEX(_xlfn.TEXTSPLIT(Table37[[#This Row],[Name]],"|"),1,2)),"")</f>
        <v/>
      </c>
    </row>
    <row r="662" spans="1:12" ht="14.4">
      <c r="A662" s="56" t="s">
        <v>1167</v>
      </c>
      <c r="B662" s="56" t="str">
        <f>Table37[[#This Row],[Name]]</f>
        <v>Temperature - Gear Shaft LS Bearing NDE (1)|Hi</v>
      </c>
      <c r="C662" s="33" t="e">
        <f>VLOOKUP(Table37[[#This Row],[Name2]],'Base ProcV'!$CG$1:$CQ$12,2,0)</f>
        <v>#N/A</v>
      </c>
      <c r="D662" s="33" t="s">
        <v>1646</v>
      </c>
      <c r="E662" s="33" t="s">
        <v>661</v>
      </c>
      <c r="F662" s="33"/>
      <c r="G662" s="33"/>
      <c r="H662" s="33" t="s">
        <v>736</v>
      </c>
      <c r="I662" s="33" t="s">
        <v>474</v>
      </c>
      <c r="J662" s="32"/>
      <c r="K662" s="33"/>
      <c r="L662" s="57" t="str">
        <f>IFERROR(TRIM(INDEX(_xlfn.TEXTSPLIT(Table37[[#This Row],[Name]],"|"),1,2)),"")</f>
        <v>Hi</v>
      </c>
    </row>
    <row r="663" spans="1:12" ht="14.4">
      <c r="A663" s="56" t="s">
        <v>1167</v>
      </c>
      <c r="B663" s="56" t="str">
        <f>Table37[[#This Row],[Name]]</f>
        <v>Temperature - Gear Shaft LS Bearing NDE (1)|HiHi</v>
      </c>
      <c r="C663" s="33" t="e">
        <f>VLOOKUP(Table37[[#This Row],[Name2]],'Base ProcV'!$CG$1:$CQ$12,2,0)</f>
        <v>#N/A</v>
      </c>
      <c r="D663" s="33" t="s">
        <v>1647</v>
      </c>
      <c r="E663" s="33" t="s">
        <v>661</v>
      </c>
      <c r="F663" s="33"/>
      <c r="G663" s="33"/>
      <c r="H663" s="33" t="s">
        <v>736</v>
      </c>
      <c r="I663" s="33" t="s">
        <v>474</v>
      </c>
      <c r="J663" s="32"/>
      <c r="K663" s="33"/>
      <c r="L663" s="57" t="str">
        <f>IFERROR(TRIM(INDEX(_xlfn.TEXTSPLIT(Table37[[#This Row],[Name]],"|"),1,2)),"")</f>
        <v>HiHi</v>
      </c>
    </row>
    <row r="664" spans="1:12" ht="14.4">
      <c r="A664" s="56" t="s">
        <v>1167</v>
      </c>
      <c r="B664" s="56" t="str">
        <f>Table37[[#This Row],[Name]]</f>
        <v>Temperature - Gear Shaft LS Bearing NDE (1)|Pre-alarm Hi</v>
      </c>
      <c r="C664" s="33" t="e">
        <f>VLOOKUP(Table37[[#This Row],[Name2]],'Base ProcV'!$CG$1:$CQ$12,2,0)</f>
        <v>#N/A</v>
      </c>
      <c r="D664" s="33" t="s">
        <v>1648</v>
      </c>
      <c r="E664" s="33" t="s">
        <v>661</v>
      </c>
      <c r="F664" s="33"/>
      <c r="G664" s="33"/>
      <c r="H664" s="33" t="s">
        <v>736</v>
      </c>
      <c r="I664" s="33" t="s">
        <v>474</v>
      </c>
      <c r="J664" s="32"/>
      <c r="K664" s="33"/>
      <c r="L664" s="57" t="str">
        <f>IFERROR(TRIM(INDEX(_xlfn.TEXTSPLIT(Table37[[#This Row],[Name]],"|"),1,2)),"")</f>
        <v>Pre-alarm Hi</v>
      </c>
    </row>
    <row r="665" spans="1:12" ht="14.4">
      <c r="A665" s="56" t="s">
        <v>1167</v>
      </c>
      <c r="B665" s="56" t="str">
        <f>Table37[[#This Row],[Name]]</f>
        <v>Temperature - Gear Shaft LS Bearing NDE (2)</v>
      </c>
      <c r="C665" s="33"/>
      <c r="D665" s="33" t="s">
        <v>664</v>
      </c>
      <c r="E665" s="33" t="s">
        <v>664</v>
      </c>
      <c r="F665" s="33"/>
      <c r="G665" s="33"/>
      <c r="H665" s="33" t="s">
        <v>474</v>
      </c>
      <c r="I665" s="33" t="s">
        <v>474</v>
      </c>
      <c r="J665" s="32"/>
      <c r="K665" s="33"/>
      <c r="L665" s="57" t="str">
        <f>IFERROR(TRIM(INDEX(_xlfn.TEXTSPLIT(Table37[[#This Row],[Name]],"|"),1,2)),"")</f>
        <v/>
      </c>
    </row>
    <row r="666" spans="1:12" ht="14.4">
      <c r="A666" s="56" t="s">
        <v>1167</v>
      </c>
      <c r="B666" s="56" t="str">
        <f>Table37[[#This Row],[Name]]</f>
        <v>Temperature - Gear Shaft LS Bearing NDE (2)|Hi</v>
      </c>
      <c r="C666" s="33" t="e">
        <f>VLOOKUP(Table37[[#This Row],[Name2]],'Base ProcV'!$CG$1:$CQ$12,2,0)</f>
        <v>#N/A</v>
      </c>
      <c r="D666" s="33" t="s">
        <v>1650</v>
      </c>
      <c r="E666" s="33" t="s">
        <v>664</v>
      </c>
      <c r="F666" s="33"/>
      <c r="G666" s="33"/>
      <c r="H666" s="33" t="s">
        <v>736</v>
      </c>
      <c r="I666" s="33" t="s">
        <v>474</v>
      </c>
      <c r="J666" s="32"/>
      <c r="K666" s="33"/>
      <c r="L666" s="57" t="str">
        <f>IFERROR(TRIM(INDEX(_xlfn.TEXTSPLIT(Table37[[#This Row],[Name]],"|"),1,2)),"")</f>
        <v>Hi</v>
      </c>
    </row>
    <row r="667" spans="1:12" ht="14.4">
      <c r="A667" s="56" t="s">
        <v>1167</v>
      </c>
      <c r="B667" s="56" t="str">
        <f>Table37[[#This Row],[Name]]</f>
        <v>Temperature - Gear Shaft LS Bearing NDE (2)|HiHi</v>
      </c>
      <c r="C667" s="33" t="e">
        <f>VLOOKUP(Table37[[#This Row],[Name2]],'Base ProcV'!$CG$1:$CQ$12,2,0)</f>
        <v>#N/A</v>
      </c>
      <c r="D667" s="33" t="s">
        <v>1651</v>
      </c>
      <c r="E667" s="33" t="s">
        <v>664</v>
      </c>
      <c r="F667" s="33"/>
      <c r="G667" s="33"/>
      <c r="H667" s="33" t="s">
        <v>736</v>
      </c>
      <c r="I667" s="33" t="s">
        <v>474</v>
      </c>
      <c r="J667" s="32"/>
      <c r="K667" s="33"/>
      <c r="L667" s="57" t="str">
        <f>IFERROR(TRIM(INDEX(_xlfn.TEXTSPLIT(Table37[[#This Row],[Name]],"|"),1,2)),"")</f>
        <v>HiHi</v>
      </c>
    </row>
    <row r="668" spans="1:12" ht="14.4">
      <c r="A668" s="56" t="s">
        <v>1167</v>
      </c>
      <c r="B668" s="56" t="str">
        <f>Table37[[#This Row],[Name]]</f>
        <v>Temperature - Gear Shaft LS Bearing NDE (2)|Pre-alarm Hi</v>
      </c>
      <c r="C668" s="33" t="e">
        <f>VLOOKUP(Table37[[#This Row],[Name2]],'Base ProcV'!$CG$1:$CQ$12,2,0)</f>
        <v>#N/A</v>
      </c>
      <c r="D668" s="33" t="s">
        <v>1652</v>
      </c>
      <c r="E668" s="33" t="s">
        <v>664</v>
      </c>
      <c r="F668" s="33"/>
      <c r="G668" s="33"/>
      <c r="H668" s="33" t="s">
        <v>736</v>
      </c>
      <c r="I668" s="33" t="s">
        <v>474</v>
      </c>
      <c r="J668" s="32"/>
      <c r="K668" s="33"/>
      <c r="L668" s="57" t="str">
        <f>IFERROR(TRIM(INDEX(_xlfn.TEXTSPLIT(Table37[[#This Row],[Name]],"|"),1,2)),"")</f>
        <v>Pre-alarm Hi</v>
      </c>
    </row>
    <row r="669" spans="1:12" ht="14.4">
      <c r="A669" s="56" t="s">
        <v>1167</v>
      </c>
      <c r="B669" s="56" t="str">
        <f>Table37[[#This Row],[Name]]</f>
        <v>Temperature - Gear THRUST Bearing Inboard (1)</v>
      </c>
      <c r="C669" s="33"/>
      <c r="D669" s="33" t="s">
        <v>1653</v>
      </c>
      <c r="E669" s="33" t="s">
        <v>1653</v>
      </c>
      <c r="F669" s="33"/>
      <c r="G669" s="33"/>
      <c r="H669" s="33" t="s">
        <v>474</v>
      </c>
      <c r="I669" s="33" t="s">
        <v>474</v>
      </c>
      <c r="J669" s="32"/>
      <c r="K669" s="33"/>
      <c r="L669" s="57" t="str">
        <f>IFERROR(TRIM(INDEX(_xlfn.TEXTSPLIT(Table37[[#This Row],[Name]],"|"),1,2)),"")</f>
        <v/>
      </c>
    </row>
    <row r="670" spans="1:12" ht="14.4">
      <c r="A670" s="56" t="s">
        <v>1167</v>
      </c>
      <c r="B670" s="56" t="str">
        <f>Table37[[#This Row],[Name]]</f>
        <v>Temperature - Gear THRUST Bearing Inboard (1)|Hi</v>
      </c>
      <c r="C670" s="33" t="e">
        <f>VLOOKUP(Table37[[#This Row],[Name2]],'Base ProcV'!$CG$1:$CQ$12,2,0)</f>
        <v>#N/A</v>
      </c>
      <c r="D670" s="33" t="s">
        <v>1655</v>
      </c>
      <c r="E670" s="33" t="s">
        <v>1653</v>
      </c>
      <c r="F670" s="33"/>
      <c r="G670" s="33"/>
      <c r="H670" s="33" t="s">
        <v>736</v>
      </c>
      <c r="I670" s="33" t="s">
        <v>474</v>
      </c>
      <c r="J670" s="32"/>
      <c r="K670" s="33"/>
      <c r="L670" s="57" t="str">
        <f>IFERROR(TRIM(INDEX(_xlfn.TEXTSPLIT(Table37[[#This Row],[Name]],"|"),1,2)),"")</f>
        <v>Hi</v>
      </c>
    </row>
    <row r="671" spans="1:12" ht="14.4">
      <c r="A671" s="56" t="s">
        <v>1167</v>
      </c>
      <c r="B671" s="56" t="str">
        <f>Table37[[#This Row],[Name]]</f>
        <v>Temperature - Gear THRUST Bearing Inboard (1)|HiHi</v>
      </c>
      <c r="C671" s="33" t="e">
        <f>VLOOKUP(Table37[[#This Row],[Name2]],'Base ProcV'!$CG$1:$CQ$12,2,0)</f>
        <v>#N/A</v>
      </c>
      <c r="D671" s="33" t="s">
        <v>1656</v>
      </c>
      <c r="E671" s="33" t="s">
        <v>1653</v>
      </c>
      <c r="F671" s="33"/>
      <c r="G671" s="33"/>
      <c r="H671" s="33" t="s">
        <v>736</v>
      </c>
      <c r="I671" s="33" t="s">
        <v>474</v>
      </c>
      <c r="J671" s="32"/>
      <c r="K671" s="33"/>
      <c r="L671" s="57" t="str">
        <f>IFERROR(TRIM(INDEX(_xlfn.TEXTSPLIT(Table37[[#This Row],[Name]],"|"),1,2)),"")</f>
        <v>HiHi</v>
      </c>
    </row>
    <row r="672" spans="1:12" ht="14.4">
      <c r="A672" s="56" t="s">
        <v>1167</v>
      </c>
      <c r="B672" s="56" t="str">
        <f>Table37[[#This Row],[Name]]</f>
        <v>Temperature - Gear THRUST Bearing Inboard (1)|Pre-alarm Hi</v>
      </c>
      <c r="C672" s="33" t="e">
        <f>VLOOKUP(Table37[[#This Row],[Name2]],'Base ProcV'!$CG$1:$CQ$12,2,0)</f>
        <v>#N/A</v>
      </c>
      <c r="D672" s="33" t="s">
        <v>1657</v>
      </c>
      <c r="E672" s="33" t="s">
        <v>1653</v>
      </c>
      <c r="F672" s="33"/>
      <c r="G672" s="33"/>
      <c r="H672" s="33" t="s">
        <v>736</v>
      </c>
      <c r="I672" s="33" t="s">
        <v>474</v>
      </c>
      <c r="J672" s="32"/>
      <c r="K672" s="33"/>
      <c r="L672" s="57" t="str">
        <f>IFERROR(TRIM(INDEX(_xlfn.TEXTSPLIT(Table37[[#This Row],[Name]],"|"),1,2)),"")</f>
        <v>Pre-alarm Hi</v>
      </c>
    </row>
    <row r="673" spans="1:12" ht="14.4">
      <c r="A673" s="56" t="s">
        <v>1167</v>
      </c>
      <c r="B673" s="56" t="str">
        <f>Table37[[#This Row],[Name]]</f>
        <v>Temperature - Gear THRUST Bearing Inboard (2)</v>
      </c>
      <c r="C673" s="33"/>
      <c r="D673" s="33" t="s">
        <v>1658</v>
      </c>
      <c r="E673" s="33" t="s">
        <v>1658</v>
      </c>
      <c r="F673" s="33"/>
      <c r="G673" s="33"/>
      <c r="H673" s="33" t="s">
        <v>474</v>
      </c>
      <c r="I673" s="33" t="s">
        <v>474</v>
      </c>
      <c r="J673" s="32"/>
      <c r="K673" s="33"/>
      <c r="L673" s="57" t="str">
        <f>IFERROR(TRIM(INDEX(_xlfn.TEXTSPLIT(Table37[[#This Row],[Name]],"|"),1,2)),"")</f>
        <v/>
      </c>
    </row>
    <row r="674" spans="1:12" ht="14.4">
      <c r="A674" s="56" t="s">
        <v>1167</v>
      </c>
      <c r="B674" s="56" t="str">
        <f>Table37[[#This Row],[Name]]</f>
        <v>Temperature - Gear THRUST Bearing Inboard (2)|Hi</v>
      </c>
      <c r="C674" s="33" t="e">
        <f>VLOOKUP(Table37[[#This Row],[Name2]],'Base ProcV'!$CG$1:$CQ$12,2,0)</f>
        <v>#N/A</v>
      </c>
      <c r="D674" s="33" t="s">
        <v>1660</v>
      </c>
      <c r="E674" s="33" t="s">
        <v>1658</v>
      </c>
      <c r="F674" s="33"/>
      <c r="G674" s="33"/>
      <c r="H674" s="33" t="s">
        <v>736</v>
      </c>
      <c r="I674" s="33" t="s">
        <v>474</v>
      </c>
      <c r="J674" s="32"/>
      <c r="K674" s="33"/>
      <c r="L674" s="57" t="str">
        <f>IFERROR(TRIM(INDEX(_xlfn.TEXTSPLIT(Table37[[#This Row],[Name]],"|"),1,2)),"")</f>
        <v>Hi</v>
      </c>
    </row>
    <row r="675" spans="1:12" ht="14.4">
      <c r="A675" s="56" t="s">
        <v>1167</v>
      </c>
      <c r="B675" s="56" t="str">
        <f>Table37[[#This Row],[Name]]</f>
        <v>Temperature - Gear THRUST Bearing Inboard (2)|HiHi</v>
      </c>
      <c r="C675" s="33" t="e">
        <f>VLOOKUP(Table37[[#This Row],[Name2]],'Base ProcV'!$CG$1:$CQ$12,2,0)</f>
        <v>#N/A</v>
      </c>
      <c r="D675" s="33" t="s">
        <v>1661</v>
      </c>
      <c r="E675" s="33" t="s">
        <v>1658</v>
      </c>
      <c r="F675" s="33"/>
      <c r="G675" s="33"/>
      <c r="H675" s="33" t="s">
        <v>736</v>
      </c>
      <c r="I675" s="33" t="s">
        <v>474</v>
      </c>
      <c r="J675" s="32"/>
      <c r="K675" s="33"/>
      <c r="L675" s="57" t="str">
        <f>IFERROR(TRIM(INDEX(_xlfn.TEXTSPLIT(Table37[[#This Row],[Name]],"|"),1,2)),"")</f>
        <v>HiHi</v>
      </c>
    </row>
    <row r="676" spans="1:12" ht="14.4">
      <c r="A676" s="56" t="s">
        <v>1167</v>
      </c>
      <c r="B676" s="56" t="str">
        <f>Table37[[#This Row],[Name]]</f>
        <v>Temperature - Gear THRUST Bearing Inboard (2)|Pre-alarm Hi</v>
      </c>
      <c r="C676" s="33" t="e">
        <f>VLOOKUP(Table37[[#This Row],[Name2]],'Base ProcV'!$CG$1:$CQ$12,2,0)</f>
        <v>#N/A</v>
      </c>
      <c r="D676" s="33" t="s">
        <v>1662</v>
      </c>
      <c r="E676" s="33" t="s">
        <v>1658</v>
      </c>
      <c r="F676" s="33"/>
      <c r="G676" s="33"/>
      <c r="H676" s="33" t="s">
        <v>736</v>
      </c>
      <c r="I676" s="33" t="s">
        <v>474</v>
      </c>
      <c r="J676" s="32"/>
      <c r="K676" s="33"/>
      <c r="L676" s="57" t="str">
        <f>IFERROR(TRIM(INDEX(_xlfn.TEXTSPLIT(Table37[[#This Row],[Name]],"|"),1,2)),"")</f>
        <v>Pre-alarm Hi</v>
      </c>
    </row>
    <row r="677" spans="1:12" ht="14.4">
      <c r="A677" s="56" t="s">
        <v>1167</v>
      </c>
      <c r="B677" s="56" t="str">
        <f>Table37[[#This Row],[Name]]</f>
        <v>Temperature - Gear THRUST Bearing Outboard (1)</v>
      </c>
      <c r="C677" s="33"/>
      <c r="D677" s="33" t="s">
        <v>1663</v>
      </c>
      <c r="E677" s="33" t="s">
        <v>1663</v>
      </c>
      <c r="F677" s="33"/>
      <c r="G677" s="33"/>
      <c r="H677" s="33" t="s">
        <v>474</v>
      </c>
      <c r="I677" s="33" t="s">
        <v>474</v>
      </c>
      <c r="J677" s="32"/>
      <c r="K677" s="33"/>
      <c r="L677" s="57" t="str">
        <f>IFERROR(TRIM(INDEX(_xlfn.TEXTSPLIT(Table37[[#This Row],[Name]],"|"),1,2)),"")</f>
        <v/>
      </c>
    </row>
    <row r="678" spans="1:12" ht="14.4">
      <c r="A678" s="56" t="s">
        <v>1167</v>
      </c>
      <c r="B678" s="56" t="str">
        <f>Table37[[#This Row],[Name]]</f>
        <v>Temperature - Gear THRUST Bearing Outboard (1)|Hi</v>
      </c>
      <c r="C678" s="33" t="e">
        <f>VLOOKUP(Table37[[#This Row],[Name2]],'Base ProcV'!$CG$1:$CQ$12,2,0)</f>
        <v>#N/A</v>
      </c>
      <c r="D678" s="33" t="s">
        <v>1665</v>
      </c>
      <c r="E678" s="33" t="s">
        <v>1663</v>
      </c>
      <c r="F678" s="33"/>
      <c r="G678" s="33"/>
      <c r="H678" s="33" t="s">
        <v>736</v>
      </c>
      <c r="I678" s="33" t="s">
        <v>474</v>
      </c>
      <c r="J678" s="32"/>
      <c r="K678" s="33"/>
      <c r="L678" s="57" t="str">
        <f>IFERROR(TRIM(INDEX(_xlfn.TEXTSPLIT(Table37[[#This Row],[Name]],"|"),1,2)),"")</f>
        <v>Hi</v>
      </c>
    </row>
    <row r="679" spans="1:12" ht="14.4">
      <c r="A679" s="56" t="s">
        <v>1167</v>
      </c>
      <c r="B679" s="56" t="str">
        <f>Table37[[#This Row],[Name]]</f>
        <v>Temperature - Gear THRUST Bearing Outboard (1)|HiHi</v>
      </c>
      <c r="C679" s="33" t="e">
        <f>VLOOKUP(Table37[[#This Row],[Name2]],'Base ProcV'!$CG$1:$CQ$12,2,0)</f>
        <v>#N/A</v>
      </c>
      <c r="D679" s="33" t="s">
        <v>1666</v>
      </c>
      <c r="E679" s="33" t="s">
        <v>1663</v>
      </c>
      <c r="F679" s="33"/>
      <c r="G679" s="33"/>
      <c r="H679" s="33" t="s">
        <v>736</v>
      </c>
      <c r="I679" s="33" t="s">
        <v>474</v>
      </c>
      <c r="J679" s="32"/>
      <c r="K679" s="33"/>
      <c r="L679" s="57" t="str">
        <f>IFERROR(TRIM(INDEX(_xlfn.TEXTSPLIT(Table37[[#This Row],[Name]],"|"),1,2)),"")</f>
        <v>HiHi</v>
      </c>
    </row>
    <row r="680" spans="1:12" ht="14.4">
      <c r="A680" s="56" t="s">
        <v>1167</v>
      </c>
      <c r="B680" s="56" t="str">
        <f>Table37[[#This Row],[Name]]</f>
        <v>Temperature - Gear THRUST Bearing Outboard (1)|Pre-alarm Hi</v>
      </c>
      <c r="C680" s="33" t="e">
        <f>VLOOKUP(Table37[[#This Row],[Name2]],'Base ProcV'!$CG$1:$CQ$12,2,0)</f>
        <v>#N/A</v>
      </c>
      <c r="D680" s="33" t="s">
        <v>1667</v>
      </c>
      <c r="E680" s="33" t="s">
        <v>1663</v>
      </c>
      <c r="F680" s="33"/>
      <c r="G680" s="33"/>
      <c r="H680" s="33" t="s">
        <v>736</v>
      </c>
      <c r="I680" s="33" t="s">
        <v>474</v>
      </c>
      <c r="J680" s="32"/>
      <c r="K680" s="33"/>
      <c r="L680" s="57" t="str">
        <f>IFERROR(TRIM(INDEX(_xlfn.TEXTSPLIT(Table37[[#This Row],[Name]],"|"),1,2)),"")</f>
        <v>Pre-alarm Hi</v>
      </c>
    </row>
    <row r="681" spans="1:12" ht="14.4">
      <c r="A681" s="56" t="s">
        <v>1167</v>
      </c>
      <c r="B681" s="56" t="str">
        <f>Table37[[#This Row],[Name]]</f>
        <v>Temperature - Gear THRUST Bearing Outboard (2)</v>
      </c>
      <c r="C681" s="33"/>
      <c r="D681" s="33" t="s">
        <v>1668</v>
      </c>
      <c r="E681" s="33" t="s">
        <v>1668</v>
      </c>
      <c r="F681" s="33"/>
      <c r="G681" s="33"/>
      <c r="H681" s="33" t="s">
        <v>474</v>
      </c>
      <c r="I681" s="33" t="s">
        <v>474</v>
      </c>
      <c r="J681" s="32"/>
      <c r="K681" s="33"/>
      <c r="L681" s="57" t="str">
        <f>IFERROR(TRIM(INDEX(_xlfn.TEXTSPLIT(Table37[[#This Row],[Name]],"|"),1,2)),"")</f>
        <v/>
      </c>
    </row>
    <row r="682" spans="1:12" ht="14.4">
      <c r="A682" s="56" t="s">
        <v>1167</v>
      </c>
      <c r="B682" s="56" t="str">
        <f>Table37[[#This Row],[Name]]</f>
        <v>Temperature - Gear THRUST Bearing Outboard (2)|Hi</v>
      </c>
      <c r="C682" s="33" t="e">
        <f>VLOOKUP(Table37[[#This Row],[Name2]],'Base ProcV'!$CG$1:$CQ$12,2,0)</f>
        <v>#N/A</v>
      </c>
      <c r="D682" s="33" t="s">
        <v>1670</v>
      </c>
      <c r="E682" s="33" t="s">
        <v>1668</v>
      </c>
      <c r="F682" s="33"/>
      <c r="G682" s="33"/>
      <c r="H682" s="33" t="s">
        <v>736</v>
      </c>
      <c r="I682" s="33" t="s">
        <v>474</v>
      </c>
      <c r="J682" s="32"/>
      <c r="K682" s="33"/>
      <c r="L682" s="57" t="str">
        <f>IFERROR(TRIM(INDEX(_xlfn.TEXTSPLIT(Table37[[#This Row],[Name]],"|"),1,2)),"")</f>
        <v>Hi</v>
      </c>
    </row>
    <row r="683" spans="1:12" ht="14.4">
      <c r="A683" s="56" t="s">
        <v>1167</v>
      </c>
      <c r="B683" s="56" t="str">
        <f>Table37[[#This Row],[Name]]</f>
        <v>Temperature - Gear THRUST Bearing Outboard (2)|HiHi</v>
      </c>
      <c r="C683" s="33" t="e">
        <f>VLOOKUP(Table37[[#This Row],[Name2]],'Base ProcV'!$CG$1:$CQ$12,2,0)</f>
        <v>#N/A</v>
      </c>
      <c r="D683" s="33" t="s">
        <v>1671</v>
      </c>
      <c r="E683" s="33" t="s">
        <v>1668</v>
      </c>
      <c r="F683" s="33"/>
      <c r="G683" s="33"/>
      <c r="H683" s="33" t="s">
        <v>736</v>
      </c>
      <c r="I683" s="33" t="s">
        <v>474</v>
      </c>
      <c r="J683" s="32"/>
      <c r="K683" s="33"/>
      <c r="L683" s="57" t="str">
        <f>IFERROR(TRIM(INDEX(_xlfn.TEXTSPLIT(Table37[[#This Row],[Name]],"|"),1,2)),"")</f>
        <v>HiHi</v>
      </c>
    </row>
    <row r="684" spans="1:12" ht="14.4">
      <c r="A684" s="56" t="s">
        <v>1167</v>
      </c>
      <c r="B684" s="56" t="str">
        <f>Table37[[#This Row],[Name]]</f>
        <v>Temperature - Gear THRUST Bearing Outboard (2)|Pre-alarm Hi</v>
      </c>
      <c r="C684" s="33" t="e">
        <f>VLOOKUP(Table37[[#This Row],[Name2]],'Base ProcV'!$CG$1:$CQ$12,2,0)</f>
        <v>#N/A</v>
      </c>
      <c r="D684" s="33" t="s">
        <v>1672</v>
      </c>
      <c r="E684" s="33" t="s">
        <v>1668</v>
      </c>
      <c r="F684" s="33"/>
      <c r="G684" s="33"/>
      <c r="H684" s="33" t="s">
        <v>736</v>
      </c>
      <c r="I684" s="33" t="s">
        <v>474</v>
      </c>
      <c r="J684" s="32"/>
      <c r="K684" s="33"/>
      <c r="L684" s="57" t="str">
        <f>IFERROR(TRIM(INDEX(_xlfn.TEXTSPLIT(Table37[[#This Row],[Name]],"|"),1,2)),"")</f>
        <v>Pre-alarm Hi</v>
      </c>
    </row>
    <row r="685" spans="1:12" ht="14.4">
      <c r="A685" s="56" t="s">
        <v>1167</v>
      </c>
      <c r="B685" s="56" t="str">
        <f>Table37[[#This Row],[Name]]</f>
        <v>Temperature - Motor DE Bearing (2)</v>
      </c>
      <c r="C685" s="33"/>
      <c r="D685" s="33" t="s">
        <v>1673</v>
      </c>
      <c r="E685" s="33" t="s">
        <v>1673</v>
      </c>
      <c r="F685" s="33"/>
      <c r="G685" s="33"/>
      <c r="H685" s="33" t="s">
        <v>446</v>
      </c>
      <c r="I685" s="33" t="s">
        <v>446</v>
      </c>
      <c r="J685" s="32"/>
      <c r="K685" s="33"/>
      <c r="L685" s="57" t="str">
        <f>IFERROR(TRIM(INDEX(_xlfn.TEXTSPLIT(Table37[[#This Row],[Name]],"|"),1,2)),"")</f>
        <v/>
      </c>
    </row>
    <row r="686" spans="1:12" ht="14.4">
      <c r="A686" s="56" t="s">
        <v>1167</v>
      </c>
      <c r="B686" s="56" t="str">
        <f>Table37[[#This Row],[Name]]</f>
        <v>Temperature - Motor DE Bearing (2)|Hi</v>
      </c>
      <c r="C686" s="33" t="e">
        <f>VLOOKUP(Table37[[#This Row],[Name2]],'Base ProcV'!$CG$1:$CQ$12,2,0)</f>
        <v>#N/A</v>
      </c>
      <c r="D686" s="33" t="s">
        <v>1675</v>
      </c>
      <c r="E686" s="33" t="s">
        <v>1673</v>
      </c>
      <c r="F686" s="33"/>
      <c r="G686" s="33"/>
      <c r="H686" s="33" t="s">
        <v>736</v>
      </c>
      <c r="I686" s="33" t="s">
        <v>446</v>
      </c>
      <c r="J686" s="32"/>
      <c r="K686" s="33"/>
      <c r="L686" s="57" t="str">
        <f>IFERROR(TRIM(INDEX(_xlfn.TEXTSPLIT(Table37[[#This Row],[Name]],"|"),1,2)),"")</f>
        <v>Hi</v>
      </c>
    </row>
    <row r="687" spans="1:12" ht="14.4">
      <c r="A687" s="56" t="s">
        <v>1167</v>
      </c>
      <c r="B687" s="56" t="str">
        <f>Table37[[#This Row],[Name]]</f>
        <v>Temperature - Motor DE Bearing (2)|HiHi</v>
      </c>
      <c r="C687" s="33" t="e">
        <f>VLOOKUP(Table37[[#This Row],[Name2]],'Base ProcV'!$CG$1:$CQ$12,2,0)</f>
        <v>#N/A</v>
      </c>
      <c r="D687" s="33" t="s">
        <v>1676</v>
      </c>
      <c r="E687" s="33" t="s">
        <v>1673</v>
      </c>
      <c r="F687" s="33"/>
      <c r="G687" s="33"/>
      <c r="H687" s="33" t="s">
        <v>736</v>
      </c>
      <c r="I687" s="33" t="s">
        <v>446</v>
      </c>
      <c r="J687" s="32"/>
      <c r="K687" s="33"/>
      <c r="L687" s="57" t="str">
        <f>IFERROR(TRIM(INDEX(_xlfn.TEXTSPLIT(Table37[[#This Row],[Name]],"|"),1,2)),"")</f>
        <v>HiHi</v>
      </c>
    </row>
    <row r="688" spans="1:12" ht="14.4">
      <c r="A688" s="56" t="s">
        <v>1167</v>
      </c>
      <c r="B688" s="56" t="str">
        <f>Table37[[#This Row],[Name]]</f>
        <v>Temperature - Motor DE Bearing (2)|Pre-alarm Hi</v>
      </c>
      <c r="C688" s="33" t="e">
        <f>VLOOKUP(Table37[[#This Row],[Name2]],'Base ProcV'!$CG$1:$CQ$12,2,0)</f>
        <v>#N/A</v>
      </c>
      <c r="D688" s="33" t="s">
        <v>1677</v>
      </c>
      <c r="E688" s="33" t="s">
        <v>1673</v>
      </c>
      <c r="F688" s="33"/>
      <c r="G688" s="33"/>
      <c r="H688" s="33" t="s">
        <v>736</v>
      </c>
      <c r="I688" s="33" t="s">
        <v>446</v>
      </c>
      <c r="J688" s="32"/>
      <c r="K688" s="33"/>
      <c r="L688" s="57" t="str">
        <f>IFERROR(TRIM(INDEX(_xlfn.TEXTSPLIT(Table37[[#This Row],[Name]],"|"),1,2)),"")</f>
        <v>Pre-alarm Hi</v>
      </c>
    </row>
    <row r="689" spans="1:12" ht="14.4">
      <c r="A689" s="56" t="s">
        <v>1167</v>
      </c>
      <c r="B689" s="56" t="str">
        <f>Table37[[#This Row],[Name]]</f>
        <v>Temperature - Motor NDE Bearing (2)</v>
      </c>
      <c r="C689" s="33"/>
      <c r="D689" s="33" t="s">
        <v>1678</v>
      </c>
      <c r="E689" s="33" t="s">
        <v>1678</v>
      </c>
      <c r="F689" s="33"/>
      <c r="G689" s="33"/>
      <c r="H689" s="33" t="s">
        <v>446</v>
      </c>
      <c r="I689" s="33" t="s">
        <v>446</v>
      </c>
      <c r="J689" s="32"/>
      <c r="K689" s="33"/>
      <c r="L689" s="57" t="str">
        <f>IFERROR(TRIM(INDEX(_xlfn.TEXTSPLIT(Table37[[#This Row],[Name]],"|"),1,2)),"")</f>
        <v/>
      </c>
    </row>
    <row r="690" spans="1:12" ht="14.4">
      <c r="A690" s="56" t="s">
        <v>1167</v>
      </c>
      <c r="B690" s="56" t="str">
        <f>Table37[[#This Row],[Name]]</f>
        <v>Temperature - Motor NDE Bearing (2)|Hi</v>
      </c>
      <c r="C690" s="33" t="e">
        <f>VLOOKUP(Table37[[#This Row],[Name2]],'Base ProcV'!$CG$1:$CQ$12,2,0)</f>
        <v>#N/A</v>
      </c>
      <c r="D690" s="33" t="s">
        <v>1680</v>
      </c>
      <c r="E690" s="33" t="s">
        <v>1678</v>
      </c>
      <c r="F690" s="33"/>
      <c r="G690" s="33"/>
      <c r="H690" s="33" t="s">
        <v>736</v>
      </c>
      <c r="I690" s="33" t="s">
        <v>446</v>
      </c>
      <c r="J690" s="32"/>
      <c r="K690" s="33"/>
      <c r="L690" s="57" t="str">
        <f>IFERROR(TRIM(INDEX(_xlfn.TEXTSPLIT(Table37[[#This Row],[Name]],"|"),1,2)),"")</f>
        <v>Hi</v>
      </c>
    </row>
    <row r="691" spans="1:12" ht="14.4">
      <c r="A691" s="56" t="s">
        <v>1167</v>
      </c>
      <c r="B691" s="56" t="str">
        <f>Table37[[#This Row],[Name]]</f>
        <v>Temperature - Motor NDE Bearing (2)|HiHi</v>
      </c>
      <c r="C691" s="33" t="e">
        <f>VLOOKUP(Table37[[#This Row],[Name2]],'Base ProcV'!$CG$1:$CQ$12,2,0)</f>
        <v>#N/A</v>
      </c>
      <c r="D691" s="33" t="s">
        <v>1681</v>
      </c>
      <c r="E691" s="33" t="s">
        <v>1678</v>
      </c>
      <c r="F691" s="33"/>
      <c r="G691" s="33"/>
      <c r="H691" s="33" t="s">
        <v>736</v>
      </c>
      <c r="I691" s="33" t="s">
        <v>446</v>
      </c>
      <c r="J691" s="32"/>
      <c r="K691" s="33"/>
      <c r="L691" s="57" t="str">
        <f>IFERROR(TRIM(INDEX(_xlfn.TEXTSPLIT(Table37[[#This Row],[Name]],"|"),1,2)),"")</f>
        <v>HiHi</v>
      </c>
    </row>
    <row r="692" spans="1:12" ht="14.4">
      <c r="A692" s="56" t="s">
        <v>1167</v>
      </c>
      <c r="B692" s="56" t="str">
        <f>Table37[[#This Row],[Name]]</f>
        <v>Temperature - Motor NDE Bearing (2)|Pre-alarm Hi</v>
      </c>
      <c r="C692" s="33" t="e">
        <f>VLOOKUP(Table37[[#This Row],[Name2]],'Base ProcV'!$CG$1:$CQ$12,2,0)</f>
        <v>#N/A</v>
      </c>
      <c r="D692" s="33" t="s">
        <v>1682</v>
      </c>
      <c r="E692" s="33" t="s">
        <v>1678</v>
      </c>
      <c r="F692" s="33"/>
      <c r="G692" s="33"/>
      <c r="H692" s="33" t="s">
        <v>736</v>
      </c>
      <c r="I692" s="33" t="s">
        <v>446</v>
      </c>
      <c r="J692" s="32"/>
      <c r="K692" s="33"/>
      <c r="L692" s="57" t="str">
        <f>IFERROR(TRIM(INDEX(_xlfn.TEXTSPLIT(Table37[[#This Row],[Name]],"|"),1,2)),"")</f>
        <v>Pre-alarm Hi</v>
      </c>
    </row>
    <row r="693" spans="1:12" ht="14.4">
      <c r="A693" s="56" t="s">
        <v>1167</v>
      </c>
      <c r="B693" s="56" t="str">
        <f>Table37[[#This Row],[Name]]</f>
        <v>Temperature - Primary Seal Gas Heater Bundle</v>
      </c>
      <c r="C693" s="33"/>
      <c r="D693" s="33" t="s">
        <v>1683</v>
      </c>
      <c r="E693" s="33" t="s">
        <v>1683</v>
      </c>
      <c r="F693" s="33"/>
      <c r="G693" s="33"/>
      <c r="H693" s="33" t="s">
        <v>451</v>
      </c>
      <c r="I693" s="33" t="s">
        <v>451</v>
      </c>
      <c r="J693" s="32"/>
      <c r="K693" s="33"/>
      <c r="L693" s="57" t="str">
        <f>IFERROR(TRIM(INDEX(_xlfn.TEXTSPLIT(Table37[[#This Row],[Name]],"|"),1,2)),"")</f>
        <v/>
      </c>
    </row>
    <row r="694" spans="1:12" ht="14.4">
      <c r="A694" s="56" t="s">
        <v>1167</v>
      </c>
      <c r="B694" s="56" t="str">
        <f>Table37[[#This Row],[Name]]</f>
        <v>Temperature - Primary Seal Gas Heater Bundle|Hi</v>
      </c>
      <c r="C694" s="33" t="e">
        <f>VLOOKUP(Table37[[#This Row],[Name2]],'Base ProcV'!$CG$1:$CQ$12,2,0)</f>
        <v>#N/A</v>
      </c>
      <c r="D694" s="33" t="s">
        <v>1684</v>
      </c>
      <c r="E694" s="33" t="s">
        <v>1683</v>
      </c>
      <c r="F694" s="33"/>
      <c r="G694" s="33"/>
      <c r="H694" s="33" t="s">
        <v>736</v>
      </c>
      <c r="I694" s="33" t="s">
        <v>451</v>
      </c>
      <c r="J694" s="32"/>
      <c r="K694" s="33"/>
      <c r="L694" s="57" t="str">
        <f>IFERROR(TRIM(INDEX(_xlfn.TEXTSPLIT(Table37[[#This Row],[Name]],"|"),1,2)),"")</f>
        <v>Hi</v>
      </c>
    </row>
    <row r="695" spans="1:12" ht="14.4">
      <c r="A695" s="56" t="s">
        <v>1167</v>
      </c>
      <c r="B695" s="56" t="str">
        <f>Table37[[#This Row],[Name]]</f>
        <v>Temperature - Primary Seal Gas Heater Bundle|HiHi</v>
      </c>
      <c r="C695" s="33" t="e">
        <f>VLOOKUP(Table37[[#This Row],[Name2]],'Base ProcV'!$CG$1:$CQ$12,2,0)</f>
        <v>#N/A</v>
      </c>
      <c r="D695" s="33" t="s">
        <v>1685</v>
      </c>
      <c r="E695" s="33" t="s">
        <v>1683</v>
      </c>
      <c r="F695" s="33"/>
      <c r="G695" s="33"/>
      <c r="H695" s="33" t="s">
        <v>736</v>
      </c>
      <c r="I695" s="33" t="s">
        <v>451</v>
      </c>
      <c r="J695" s="32"/>
      <c r="K695" s="33"/>
      <c r="L695" s="57" t="str">
        <f>IFERROR(TRIM(INDEX(_xlfn.TEXTSPLIT(Table37[[#This Row],[Name]],"|"),1,2)),"")</f>
        <v>HiHi</v>
      </c>
    </row>
    <row r="696" spans="1:12" ht="14.4">
      <c r="A696" s="56" t="s">
        <v>1167</v>
      </c>
      <c r="B696" s="56" t="str">
        <f>Table37[[#This Row],[Name]]</f>
        <v>Temperature - Primary Seal Gas Heater Bundle (2)</v>
      </c>
      <c r="C696" s="33"/>
      <c r="D696" s="33" t="s">
        <v>1686</v>
      </c>
      <c r="E696" s="33" t="s">
        <v>1686</v>
      </c>
      <c r="F696" s="33"/>
      <c r="G696" s="33"/>
      <c r="H696" s="33" t="s">
        <v>451</v>
      </c>
      <c r="I696" s="33" t="s">
        <v>451</v>
      </c>
      <c r="J696" s="32"/>
      <c r="K696" s="33"/>
      <c r="L696" s="57" t="str">
        <f>IFERROR(TRIM(INDEX(_xlfn.TEXTSPLIT(Table37[[#This Row],[Name]],"|"),1,2)),"")</f>
        <v/>
      </c>
    </row>
    <row r="697" spans="1:12" ht="14.4">
      <c r="A697" s="56" t="s">
        <v>1167</v>
      </c>
      <c r="B697" s="56" t="str">
        <f>Table37[[#This Row],[Name]]</f>
        <v>Temperature - Primary Seal Gas Heater Bundle (2)|Hi</v>
      </c>
      <c r="C697" s="33" t="e">
        <f>VLOOKUP(Table37[[#This Row],[Name2]],'Base ProcV'!$CG$1:$CQ$12,2,0)</f>
        <v>#N/A</v>
      </c>
      <c r="D697" s="33" t="s">
        <v>1687</v>
      </c>
      <c r="E697" s="33" t="s">
        <v>1686</v>
      </c>
      <c r="F697" s="33"/>
      <c r="G697" s="33"/>
      <c r="H697" s="33" t="s">
        <v>736</v>
      </c>
      <c r="I697" s="33" t="s">
        <v>451</v>
      </c>
      <c r="J697" s="32"/>
      <c r="K697" s="33"/>
      <c r="L697" s="57" t="str">
        <f>IFERROR(TRIM(INDEX(_xlfn.TEXTSPLIT(Table37[[#This Row],[Name]],"|"),1,2)),"")</f>
        <v>Hi</v>
      </c>
    </row>
    <row r="698" spans="1:12" ht="14.4">
      <c r="A698" s="56" t="s">
        <v>1167</v>
      </c>
      <c r="B698" s="56" t="str">
        <f>Table37[[#This Row],[Name]]</f>
        <v>Temperature - Primary Seal Gas Heater Bundle (2)|HiHi</v>
      </c>
      <c r="C698" s="33" t="e">
        <f>VLOOKUP(Table37[[#This Row],[Name2]],'Base ProcV'!$CG$1:$CQ$12,2,0)</f>
        <v>#N/A</v>
      </c>
      <c r="D698" s="33" t="s">
        <v>1688</v>
      </c>
      <c r="E698" s="33" t="s">
        <v>1686</v>
      </c>
      <c r="F698" s="33"/>
      <c r="G698" s="33"/>
      <c r="H698" s="33" t="s">
        <v>736</v>
      </c>
      <c r="I698" s="33" t="s">
        <v>451</v>
      </c>
      <c r="J698" s="32"/>
      <c r="K698" s="33"/>
      <c r="L698" s="57" t="str">
        <f>IFERROR(TRIM(INDEX(_xlfn.TEXTSPLIT(Table37[[#This Row],[Name]],"|"),1,2)),"")</f>
        <v>HiHi</v>
      </c>
    </row>
    <row r="699" spans="1:12" ht="14.4">
      <c r="A699" s="56" t="s">
        <v>1167</v>
      </c>
      <c r="B699" s="56" t="str">
        <f>Table37[[#This Row],[Name]]</f>
        <v>Temperature - Primary Seal Gas Heater Control</v>
      </c>
      <c r="C699" s="33"/>
      <c r="D699" s="33" t="s">
        <v>1689</v>
      </c>
      <c r="E699" s="33" t="s">
        <v>1689</v>
      </c>
      <c r="F699" s="33"/>
      <c r="G699" s="33"/>
      <c r="H699" s="33" t="s">
        <v>451</v>
      </c>
      <c r="I699" s="33" t="s">
        <v>451</v>
      </c>
      <c r="J699" s="32"/>
      <c r="K699" s="33"/>
      <c r="L699" s="57" t="str">
        <f>IFERROR(TRIM(INDEX(_xlfn.TEXTSPLIT(Table37[[#This Row],[Name]],"|"),1,2)),"")</f>
        <v/>
      </c>
    </row>
    <row r="700" spans="1:12" ht="14.4">
      <c r="A700" s="56" t="s">
        <v>1167</v>
      </c>
      <c r="B700" s="56" t="str">
        <f>Table37[[#This Row],[Name]]</f>
        <v>Temperature - Primary Seal Gas Heater Control|Hi</v>
      </c>
      <c r="C700" s="33" t="e">
        <f>VLOOKUP(Table37[[#This Row],[Name2]],'Base ProcV'!$CG$1:$CQ$12,2,0)</f>
        <v>#N/A</v>
      </c>
      <c r="D700" s="33" t="s">
        <v>1690</v>
      </c>
      <c r="E700" s="33" t="s">
        <v>1689</v>
      </c>
      <c r="F700" s="33"/>
      <c r="G700" s="33"/>
      <c r="H700" s="33" t="s">
        <v>736</v>
      </c>
      <c r="I700" s="33" t="s">
        <v>451</v>
      </c>
      <c r="J700" s="32"/>
      <c r="K700" s="33"/>
      <c r="L700" s="57" t="str">
        <f>IFERROR(TRIM(INDEX(_xlfn.TEXTSPLIT(Table37[[#This Row],[Name]],"|"),1,2)),"")</f>
        <v>Hi</v>
      </c>
    </row>
    <row r="701" spans="1:12" ht="14.4">
      <c r="A701" s="56" t="s">
        <v>1167</v>
      </c>
      <c r="B701" s="56" t="str">
        <f>Table37[[#This Row],[Name]]</f>
        <v>Temperature - Primary Seal Gas Heater Control|HiHi</v>
      </c>
      <c r="C701" s="33" t="e">
        <f>VLOOKUP(Table37[[#This Row],[Name2]],'Base ProcV'!$CG$1:$CQ$12,2,0)</f>
        <v>#N/A</v>
      </c>
      <c r="D701" s="33" t="s">
        <v>1691</v>
      </c>
      <c r="E701" s="33" t="s">
        <v>1689</v>
      </c>
      <c r="F701" s="33"/>
      <c r="G701" s="33"/>
      <c r="H701" s="33" t="s">
        <v>736</v>
      </c>
      <c r="I701" s="33" t="s">
        <v>451</v>
      </c>
      <c r="J701" s="32"/>
      <c r="K701" s="33"/>
      <c r="L701" s="57" t="str">
        <f>IFERROR(TRIM(INDEX(_xlfn.TEXTSPLIT(Table37[[#This Row],[Name]],"|"),1,2)),"")</f>
        <v>HiHi</v>
      </c>
    </row>
    <row r="702" spans="1:12" ht="14.4">
      <c r="A702" s="56" t="s">
        <v>1167</v>
      </c>
      <c r="B702" s="56" t="str">
        <f>Table37[[#This Row],[Name]]</f>
        <v>Temperature - Primary Seal Gas Heater Control (2)</v>
      </c>
      <c r="C702" s="33"/>
      <c r="D702" s="33" t="s">
        <v>1692</v>
      </c>
      <c r="E702" s="33" t="s">
        <v>1692</v>
      </c>
      <c r="F702" s="33"/>
      <c r="G702" s="33"/>
      <c r="H702" s="33" t="s">
        <v>451</v>
      </c>
      <c r="I702" s="33" t="s">
        <v>451</v>
      </c>
      <c r="J702" s="32"/>
      <c r="K702" s="33"/>
      <c r="L702" s="57" t="str">
        <f>IFERROR(TRIM(INDEX(_xlfn.TEXTSPLIT(Table37[[#This Row],[Name]],"|"),1,2)),"")</f>
        <v/>
      </c>
    </row>
    <row r="703" spans="1:12" ht="14.4">
      <c r="A703" s="56" t="s">
        <v>1167</v>
      </c>
      <c r="B703" s="56" t="str">
        <f>Table37[[#This Row],[Name]]</f>
        <v>Temperature - Primary Seal Gas Heater Control (2)|Hi</v>
      </c>
      <c r="C703" s="33" t="e">
        <f>VLOOKUP(Table37[[#This Row],[Name2]],'Base ProcV'!$CG$1:$CQ$12,2,0)</f>
        <v>#N/A</v>
      </c>
      <c r="D703" s="33" t="s">
        <v>1693</v>
      </c>
      <c r="E703" s="33" t="s">
        <v>1692</v>
      </c>
      <c r="F703" s="33"/>
      <c r="G703" s="33"/>
      <c r="H703" s="33" t="s">
        <v>736</v>
      </c>
      <c r="I703" s="33" t="s">
        <v>451</v>
      </c>
      <c r="J703" s="32"/>
      <c r="K703" s="33"/>
      <c r="L703" s="57" t="str">
        <f>IFERROR(TRIM(INDEX(_xlfn.TEXTSPLIT(Table37[[#This Row],[Name]],"|"),1,2)),"")</f>
        <v>Hi</v>
      </c>
    </row>
    <row r="704" spans="1:12" ht="14.4">
      <c r="A704" s="56" t="s">
        <v>1167</v>
      </c>
      <c r="B704" s="56" t="str">
        <f>Table37[[#This Row],[Name]]</f>
        <v>Temperature - Primary Seal Gas Heater Control (2)|HiHi</v>
      </c>
      <c r="C704" s="33" t="e">
        <f>VLOOKUP(Table37[[#This Row],[Name2]],'Base ProcV'!$CG$1:$CQ$12,2,0)</f>
        <v>#N/A</v>
      </c>
      <c r="D704" s="33" t="s">
        <v>1694</v>
      </c>
      <c r="E704" s="33" t="s">
        <v>1692</v>
      </c>
      <c r="F704" s="33"/>
      <c r="G704" s="33"/>
      <c r="H704" s="33" t="s">
        <v>736</v>
      </c>
      <c r="I704" s="33" t="s">
        <v>451</v>
      </c>
      <c r="J704" s="32"/>
      <c r="K704" s="33"/>
      <c r="L704" s="57" t="str">
        <f>IFERROR(TRIM(INDEX(_xlfn.TEXTSPLIT(Table37[[#This Row],[Name]],"|"),1,2)),"")</f>
        <v>HiHi</v>
      </c>
    </row>
    <row r="705" spans="1:12" ht="14.4">
      <c r="A705" s="56" t="s">
        <v>1167</v>
      </c>
      <c r="B705" s="56" t="str">
        <f>Table37[[#This Row],[Name]]</f>
        <v>Temperature - Primary Seal Gas Heater Control (3)</v>
      </c>
      <c r="C705" s="33"/>
      <c r="D705" s="33" t="s">
        <v>1695</v>
      </c>
      <c r="E705" s="33" t="s">
        <v>1695</v>
      </c>
      <c r="F705" s="33"/>
      <c r="G705" s="33"/>
      <c r="H705" s="33" t="s">
        <v>451</v>
      </c>
      <c r="I705" s="33" t="s">
        <v>451</v>
      </c>
      <c r="J705" s="32"/>
      <c r="K705" s="33"/>
      <c r="L705" s="57" t="str">
        <f>IFERROR(TRIM(INDEX(_xlfn.TEXTSPLIT(Table37[[#This Row],[Name]],"|"),1,2)),"")</f>
        <v/>
      </c>
    </row>
    <row r="706" spans="1:12" ht="14.4">
      <c r="A706" s="56" t="s">
        <v>1167</v>
      </c>
      <c r="B706" s="56" t="str">
        <f>Table37[[#This Row],[Name]]</f>
        <v>Temperature - Primary Seal Gas Heater Control (3)|Hi</v>
      </c>
      <c r="C706" s="33" t="e">
        <f>VLOOKUP(Table37[[#This Row],[Name2]],'Base ProcV'!$CG$1:$CQ$12,2,0)</f>
        <v>#N/A</v>
      </c>
      <c r="D706" s="33" t="s">
        <v>1696</v>
      </c>
      <c r="E706" s="33" t="s">
        <v>1695</v>
      </c>
      <c r="F706" s="33"/>
      <c r="G706" s="33"/>
      <c r="H706" s="33" t="s">
        <v>736</v>
      </c>
      <c r="I706" s="33" t="s">
        <v>451</v>
      </c>
      <c r="J706" s="32"/>
      <c r="K706" s="33"/>
      <c r="L706" s="57" t="str">
        <f>IFERROR(TRIM(INDEX(_xlfn.TEXTSPLIT(Table37[[#This Row],[Name]],"|"),1,2)),"")</f>
        <v>Hi</v>
      </c>
    </row>
    <row r="707" spans="1:12" ht="14.4">
      <c r="A707" s="56" t="s">
        <v>1167</v>
      </c>
      <c r="B707" s="56" t="str">
        <f>Table37[[#This Row],[Name]]</f>
        <v>Temperature - Primary Seal Gas Heater Control (3)|HiHi</v>
      </c>
      <c r="C707" s="33" t="e">
        <f>VLOOKUP(Table37[[#This Row],[Name2]],'Base ProcV'!$CG$1:$CQ$12,2,0)</f>
        <v>#N/A</v>
      </c>
      <c r="D707" s="33" t="s">
        <v>1697</v>
      </c>
      <c r="E707" s="33" t="s">
        <v>1695</v>
      </c>
      <c r="F707" s="33"/>
      <c r="G707" s="33"/>
      <c r="H707" s="33" t="s">
        <v>736</v>
      </c>
      <c r="I707" s="33" t="s">
        <v>451</v>
      </c>
      <c r="J707" s="32"/>
      <c r="K707" s="33"/>
      <c r="L707" s="57" t="str">
        <f>IFERROR(TRIM(INDEX(_xlfn.TEXTSPLIT(Table37[[#This Row],[Name]],"|"),1,2)),"")</f>
        <v>HiHi</v>
      </c>
    </row>
    <row r="708" spans="1:12" ht="14.4">
      <c r="A708" s="56" t="s">
        <v>1167</v>
      </c>
      <c r="B708" s="56" t="str">
        <f>Table37[[#This Row],[Name]]</f>
        <v>Temperature - Primary Seal Gas Heater Control (4)</v>
      </c>
      <c r="C708" s="33"/>
      <c r="D708" s="33" t="s">
        <v>1698</v>
      </c>
      <c r="E708" s="33" t="s">
        <v>1698</v>
      </c>
      <c r="F708" s="33"/>
      <c r="G708" s="33"/>
      <c r="H708" s="33" t="s">
        <v>451</v>
      </c>
      <c r="I708" s="33" t="s">
        <v>451</v>
      </c>
      <c r="J708" s="32"/>
      <c r="K708" s="33"/>
      <c r="L708" s="57" t="str">
        <f>IFERROR(TRIM(INDEX(_xlfn.TEXTSPLIT(Table37[[#This Row],[Name]],"|"),1,2)),"")</f>
        <v/>
      </c>
    </row>
    <row r="709" spans="1:12" ht="14.4">
      <c r="A709" s="56" t="s">
        <v>1167</v>
      </c>
      <c r="B709" s="56" t="str">
        <f>Table37[[#This Row],[Name]]</f>
        <v>Temperature - Primary Seal Gas Heater Control (4)|Hi</v>
      </c>
      <c r="C709" s="33" t="e">
        <f>VLOOKUP(Table37[[#This Row],[Name2]],'Base ProcV'!$CG$1:$CQ$12,2,0)</f>
        <v>#N/A</v>
      </c>
      <c r="D709" s="33" t="s">
        <v>1699</v>
      </c>
      <c r="E709" s="33" t="s">
        <v>1698</v>
      </c>
      <c r="F709" s="33"/>
      <c r="G709" s="33"/>
      <c r="H709" s="33" t="s">
        <v>736</v>
      </c>
      <c r="I709" s="33" t="s">
        <v>451</v>
      </c>
      <c r="J709" s="32"/>
      <c r="K709" s="33"/>
      <c r="L709" s="57" t="str">
        <f>IFERROR(TRIM(INDEX(_xlfn.TEXTSPLIT(Table37[[#This Row],[Name]],"|"),1,2)),"")</f>
        <v>Hi</v>
      </c>
    </row>
    <row r="710" spans="1:12" ht="14.4">
      <c r="A710" s="56" t="s">
        <v>1167</v>
      </c>
      <c r="B710" s="56" t="str">
        <f>Table37[[#This Row],[Name]]</f>
        <v>Temperature - Primary Seal Gas Heater Control (4)|HiHi</v>
      </c>
      <c r="C710" s="33" t="e">
        <f>VLOOKUP(Table37[[#This Row],[Name2]],'Base ProcV'!$CG$1:$CQ$12,2,0)</f>
        <v>#N/A</v>
      </c>
      <c r="D710" s="33" t="s">
        <v>1700</v>
      </c>
      <c r="E710" s="33" t="s">
        <v>1698</v>
      </c>
      <c r="F710" s="33"/>
      <c r="G710" s="33"/>
      <c r="H710" s="33" t="s">
        <v>736</v>
      </c>
      <c r="I710" s="33" t="s">
        <v>451</v>
      </c>
      <c r="J710" s="32"/>
      <c r="K710" s="33"/>
      <c r="L710" s="57" t="str">
        <f>IFERROR(TRIM(INDEX(_xlfn.TEXTSPLIT(Table37[[#This Row],[Name]],"|"),1,2)),"")</f>
        <v>HiHi</v>
      </c>
    </row>
    <row r="711" spans="1:12" ht="14.4">
      <c r="A711" s="56" t="s">
        <v>1167</v>
      </c>
      <c r="B711" s="56" t="str">
        <f>Table37[[#This Row],[Name]]</f>
        <v>Temperature - Primary Seal Gas Injection</v>
      </c>
      <c r="C711" s="33"/>
      <c r="D711" s="33" t="s">
        <v>1701</v>
      </c>
      <c r="E711" s="33" t="s">
        <v>1701</v>
      </c>
      <c r="F711" s="33"/>
      <c r="G711" s="33"/>
      <c r="H711" s="33" t="s">
        <v>451</v>
      </c>
      <c r="I711" s="33" t="s">
        <v>451</v>
      </c>
      <c r="J711" s="32"/>
      <c r="K711" s="33"/>
      <c r="L711" s="57" t="str">
        <f>IFERROR(TRIM(INDEX(_xlfn.TEXTSPLIT(Table37[[#This Row],[Name]],"|"),1,2)),"")</f>
        <v/>
      </c>
    </row>
    <row r="712" spans="1:12" ht="14.4">
      <c r="A712" s="56" t="s">
        <v>1167</v>
      </c>
      <c r="B712" s="56" t="str">
        <f>Table37[[#This Row],[Name]]</f>
        <v>Temperature - Primary Seal Gas Injection|Hi</v>
      </c>
      <c r="C712" s="33" t="e">
        <f>VLOOKUP(Table37[[#This Row],[Name2]],'Base ProcV'!$CG$1:$CQ$12,2,0)</f>
        <v>#N/A</v>
      </c>
      <c r="D712" s="33" t="s">
        <v>1702</v>
      </c>
      <c r="E712" s="33" t="s">
        <v>1701</v>
      </c>
      <c r="F712" s="33"/>
      <c r="G712" s="33"/>
      <c r="H712" s="33" t="s">
        <v>736</v>
      </c>
      <c r="I712" s="33" t="s">
        <v>451</v>
      </c>
      <c r="J712" s="32"/>
      <c r="K712" s="33"/>
      <c r="L712" s="57" t="str">
        <f>IFERROR(TRIM(INDEX(_xlfn.TEXTSPLIT(Table37[[#This Row],[Name]],"|"),1,2)),"")</f>
        <v>Hi</v>
      </c>
    </row>
    <row r="713" spans="1:12" ht="14.4">
      <c r="A713" s="56" t="s">
        <v>1167</v>
      </c>
      <c r="B713" s="56" t="str">
        <f>Table37[[#This Row],[Name]]</f>
        <v>Temperature - Primary Seal Gas Injection|HiHi</v>
      </c>
      <c r="C713" s="33" t="e">
        <f>VLOOKUP(Table37[[#This Row],[Name2]],'Base ProcV'!$CG$1:$CQ$12,2,0)</f>
        <v>#N/A</v>
      </c>
      <c r="D713" s="33" t="s">
        <v>1703</v>
      </c>
      <c r="E713" s="33" t="s">
        <v>1701</v>
      </c>
      <c r="F713" s="33"/>
      <c r="G713" s="33"/>
      <c r="H713" s="33" t="s">
        <v>736</v>
      </c>
      <c r="I713" s="33" t="s">
        <v>451</v>
      </c>
      <c r="J713" s="32"/>
      <c r="K713" s="33"/>
      <c r="L713" s="57" t="str">
        <f>IFERROR(TRIM(INDEX(_xlfn.TEXTSPLIT(Table37[[#This Row],[Name]],"|"),1,2)),"")</f>
        <v>HiHi</v>
      </c>
    </row>
    <row r="714" spans="1:12" ht="14.4">
      <c r="A714" s="56" t="s">
        <v>1167</v>
      </c>
      <c r="B714" s="56" t="str">
        <f>Table37[[#This Row],[Name]]</f>
        <v>Temperature - Primary Seal Gas Injection|Lo</v>
      </c>
      <c r="C714" s="33" t="e">
        <f>VLOOKUP(Table37[[#This Row],[Name2]],'Base ProcV'!$CG$1:$CQ$12,2,0)</f>
        <v>#N/A</v>
      </c>
      <c r="D714" s="33" t="s">
        <v>1704</v>
      </c>
      <c r="E714" s="33" t="s">
        <v>1701</v>
      </c>
      <c r="F714" s="33"/>
      <c r="G714" s="33"/>
      <c r="H714" s="33" t="s">
        <v>736</v>
      </c>
      <c r="I714" s="33" t="s">
        <v>451</v>
      </c>
      <c r="J714" s="32"/>
      <c r="K714" s="33"/>
      <c r="L714" s="57" t="str">
        <f>IFERROR(TRIM(INDEX(_xlfn.TEXTSPLIT(Table37[[#This Row],[Name]],"|"),1,2)),"")</f>
        <v>Lo</v>
      </c>
    </row>
    <row r="715" spans="1:12" ht="14.4">
      <c r="A715" s="56" t="s">
        <v>1167</v>
      </c>
      <c r="B715" s="56" t="str">
        <f>Table37[[#This Row],[Name]]</f>
        <v>Temperature - Primary Seal Gas Injection|LoLo</v>
      </c>
      <c r="C715" s="33" t="e">
        <f>VLOOKUP(Table37[[#This Row],[Name2]],'Base ProcV'!$CG$1:$CQ$12,2,0)</f>
        <v>#N/A</v>
      </c>
      <c r="D715" s="33" t="s">
        <v>1705</v>
      </c>
      <c r="E715" s="33" t="s">
        <v>1701</v>
      </c>
      <c r="F715" s="33"/>
      <c r="G715" s="33"/>
      <c r="H715" s="33" t="s">
        <v>736</v>
      </c>
      <c r="I715" s="33" t="s">
        <v>451</v>
      </c>
      <c r="J715" s="32"/>
      <c r="K715" s="33"/>
      <c r="L715" s="57" t="str">
        <f>IFERROR(TRIM(INDEX(_xlfn.TEXTSPLIT(Table37[[#This Row],[Name]],"|"),1,2)),"")</f>
        <v>LoLo</v>
      </c>
    </row>
    <row r="716" spans="1:12" ht="14.4">
      <c r="A716" s="56" t="s">
        <v>1167</v>
      </c>
      <c r="B716" s="56" t="str">
        <f>Table37[[#This Row],[Name]]</f>
        <v>Temperature - Primary Seal Gas Injection|Pre-alarm Hi</v>
      </c>
      <c r="C716" s="33" t="e">
        <f>VLOOKUP(Table37[[#This Row],[Name2]],'Base ProcV'!$CG$1:$CQ$12,2,0)</f>
        <v>#N/A</v>
      </c>
      <c r="D716" s="33" t="s">
        <v>1706</v>
      </c>
      <c r="E716" s="33" t="s">
        <v>1701</v>
      </c>
      <c r="F716" s="33"/>
      <c r="G716" s="33"/>
      <c r="H716" s="33" t="s">
        <v>736</v>
      </c>
      <c r="I716" s="33" t="s">
        <v>451</v>
      </c>
      <c r="J716" s="32"/>
      <c r="K716" s="33"/>
      <c r="L716" s="57" t="str">
        <f>IFERROR(TRIM(INDEX(_xlfn.TEXTSPLIT(Table37[[#This Row],[Name]],"|"),1,2)),"")</f>
        <v>Pre-alarm Hi</v>
      </c>
    </row>
    <row r="717" spans="1:12" ht="14.4">
      <c r="A717" s="56" t="s">
        <v>1167</v>
      </c>
      <c r="B717" s="56" t="str">
        <f>Table37[[#This Row],[Name]]</f>
        <v>Temperature - Primary Seal Gas Injection|Pre-alarm Lo</v>
      </c>
      <c r="C717" s="33" t="e">
        <f>VLOOKUP(Table37[[#This Row],[Name2]],'Base ProcV'!$CG$1:$CQ$12,2,0)</f>
        <v>#N/A</v>
      </c>
      <c r="D717" s="33" t="s">
        <v>1707</v>
      </c>
      <c r="E717" s="33" t="s">
        <v>1701</v>
      </c>
      <c r="F717" s="33"/>
      <c r="G717" s="33"/>
      <c r="H717" s="33" t="s">
        <v>736</v>
      </c>
      <c r="I717" s="33" t="s">
        <v>451</v>
      </c>
      <c r="J717" s="32"/>
      <c r="K717" s="33"/>
      <c r="L717" s="57" t="str">
        <f>IFERROR(TRIM(INDEX(_xlfn.TEXTSPLIT(Table37[[#This Row],[Name]],"|"),1,2)),"")</f>
        <v>Pre-alarm Lo</v>
      </c>
    </row>
    <row r="718" spans="1:12" ht="14.4">
      <c r="A718" s="56" t="s">
        <v>1167</v>
      </c>
      <c r="B718" s="56" t="str">
        <f>Table37[[#This Row],[Name]]</f>
        <v>Temperature - Primary Seal Gas Injection (2)</v>
      </c>
      <c r="C718" s="33"/>
      <c r="D718" s="33" t="s">
        <v>1708</v>
      </c>
      <c r="E718" s="33" t="s">
        <v>1708</v>
      </c>
      <c r="F718" s="33"/>
      <c r="G718" s="33"/>
      <c r="H718" s="33" t="s">
        <v>451</v>
      </c>
      <c r="I718" s="33" t="s">
        <v>451</v>
      </c>
      <c r="J718" s="32"/>
      <c r="K718" s="33"/>
      <c r="L718" s="57" t="str">
        <f>IFERROR(TRIM(INDEX(_xlfn.TEXTSPLIT(Table37[[#This Row],[Name]],"|"),1,2)),"")</f>
        <v/>
      </c>
    </row>
    <row r="719" spans="1:12" ht="14.4">
      <c r="A719" s="56" t="s">
        <v>1167</v>
      </c>
      <c r="B719" s="56" t="str">
        <f>Table37[[#This Row],[Name]]</f>
        <v>Temperature - Primary Seal Gas Injection (2)|Hi</v>
      </c>
      <c r="C719" s="33" t="e">
        <f>VLOOKUP(Table37[[#This Row],[Name2]],'Base ProcV'!$CG$1:$CQ$12,2,0)</f>
        <v>#N/A</v>
      </c>
      <c r="D719" s="33" t="s">
        <v>1709</v>
      </c>
      <c r="E719" s="33" t="s">
        <v>1708</v>
      </c>
      <c r="F719" s="33"/>
      <c r="G719" s="33"/>
      <c r="H719" s="33" t="s">
        <v>736</v>
      </c>
      <c r="I719" s="33" t="s">
        <v>451</v>
      </c>
      <c r="J719" s="32"/>
      <c r="K719" s="33"/>
      <c r="L719" s="57" t="str">
        <f>IFERROR(TRIM(INDEX(_xlfn.TEXTSPLIT(Table37[[#This Row],[Name]],"|"),1,2)),"")</f>
        <v>Hi</v>
      </c>
    </row>
    <row r="720" spans="1:12" ht="14.4">
      <c r="A720" s="56" t="s">
        <v>1167</v>
      </c>
      <c r="B720" s="56" t="str">
        <f>Table37[[#This Row],[Name]]</f>
        <v>Temperature - Primary Seal Gas Injection (2)|HiHi</v>
      </c>
      <c r="C720" s="33" t="e">
        <f>VLOOKUP(Table37[[#This Row],[Name2]],'Base ProcV'!$CG$1:$CQ$12,2,0)</f>
        <v>#N/A</v>
      </c>
      <c r="D720" s="33" t="s">
        <v>1710</v>
      </c>
      <c r="E720" s="33" t="s">
        <v>1708</v>
      </c>
      <c r="F720" s="33"/>
      <c r="G720" s="33"/>
      <c r="H720" s="33" t="s">
        <v>736</v>
      </c>
      <c r="I720" s="33" t="s">
        <v>451</v>
      </c>
      <c r="J720" s="32"/>
      <c r="K720" s="33"/>
      <c r="L720" s="57" t="str">
        <f>IFERROR(TRIM(INDEX(_xlfn.TEXTSPLIT(Table37[[#This Row],[Name]],"|"),1,2)),"")</f>
        <v>HiHi</v>
      </c>
    </row>
    <row r="721" spans="1:12" ht="14.4">
      <c r="A721" s="56" t="s">
        <v>1167</v>
      </c>
      <c r="B721" s="56" t="str">
        <f>Table37[[#This Row],[Name]]</f>
        <v>Temperature - Primary Seal Gas Injection (2)|Lo</v>
      </c>
      <c r="C721" s="33" t="e">
        <f>VLOOKUP(Table37[[#This Row],[Name2]],'Base ProcV'!$CG$1:$CQ$12,2,0)</f>
        <v>#N/A</v>
      </c>
      <c r="D721" s="33" t="s">
        <v>1711</v>
      </c>
      <c r="E721" s="33" t="s">
        <v>1708</v>
      </c>
      <c r="F721" s="33"/>
      <c r="G721" s="33"/>
      <c r="H721" s="33" t="s">
        <v>736</v>
      </c>
      <c r="I721" s="33" t="s">
        <v>451</v>
      </c>
      <c r="J721" s="32"/>
      <c r="K721" s="33"/>
      <c r="L721" s="57" t="str">
        <f>IFERROR(TRIM(INDEX(_xlfn.TEXTSPLIT(Table37[[#This Row],[Name]],"|"),1,2)),"")</f>
        <v>Lo</v>
      </c>
    </row>
    <row r="722" spans="1:12" ht="14.4">
      <c r="A722" s="56" t="s">
        <v>1167</v>
      </c>
      <c r="B722" s="56" t="str">
        <f>Table37[[#This Row],[Name]]</f>
        <v>Temperature - Primary Seal Gas Injection (2)|LoLo</v>
      </c>
      <c r="C722" s="33" t="e">
        <f>VLOOKUP(Table37[[#This Row],[Name2]],'Base ProcV'!$CG$1:$CQ$12,2,0)</f>
        <v>#N/A</v>
      </c>
      <c r="D722" s="33" t="s">
        <v>1712</v>
      </c>
      <c r="E722" s="33" t="s">
        <v>1708</v>
      </c>
      <c r="F722" s="33"/>
      <c r="G722" s="33"/>
      <c r="H722" s="33" t="s">
        <v>736</v>
      </c>
      <c r="I722" s="33" t="s">
        <v>451</v>
      </c>
      <c r="J722" s="32"/>
      <c r="K722" s="33"/>
      <c r="L722" s="57" t="str">
        <f>IFERROR(TRIM(INDEX(_xlfn.TEXTSPLIT(Table37[[#This Row],[Name]],"|"),1,2)),"")</f>
        <v>LoLo</v>
      </c>
    </row>
    <row r="723" spans="1:12" ht="14.4">
      <c r="A723" s="56" t="s">
        <v>1167</v>
      </c>
      <c r="B723" s="56" t="str">
        <f>Table37[[#This Row],[Name]]</f>
        <v>Temperature - Secondary Seal Gas to Vent DE</v>
      </c>
      <c r="C723" s="33"/>
      <c r="D723" s="33" t="s">
        <v>1713</v>
      </c>
      <c r="E723" s="33" t="s">
        <v>1713</v>
      </c>
      <c r="F723" s="33"/>
      <c r="G723" s="33"/>
      <c r="H723" s="33" t="s">
        <v>451</v>
      </c>
      <c r="I723" s="33" t="s">
        <v>451</v>
      </c>
      <c r="J723" s="32"/>
      <c r="K723" s="33"/>
      <c r="L723" s="57" t="str">
        <f>IFERROR(TRIM(INDEX(_xlfn.TEXTSPLIT(Table37[[#This Row],[Name]],"|"),1,2)),"")</f>
        <v/>
      </c>
    </row>
    <row r="724" spans="1:12" ht="14.4">
      <c r="A724" s="56" t="s">
        <v>1167</v>
      </c>
      <c r="B724" s="56" t="str">
        <f>Table37[[#This Row],[Name]]</f>
        <v>Temperature - Secondary Seal Gas to Vent DE|Hi</v>
      </c>
      <c r="C724" s="33" t="e">
        <f>VLOOKUP(Table37[[#This Row],[Name2]],'Base ProcV'!$CG$1:$CQ$12,2,0)</f>
        <v>#N/A</v>
      </c>
      <c r="D724" s="33" t="s">
        <v>1714</v>
      </c>
      <c r="E724" s="33" t="s">
        <v>1713</v>
      </c>
      <c r="F724" s="33"/>
      <c r="G724" s="33"/>
      <c r="H724" s="33" t="s">
        <v>736</v>
      </c>
      <c r="I724" s="33" t="s">
        <v>451</v>
      </c>
      <c r="J724" s="32"/>
      <c r="K724" s="33"/>
      <c r="L724" s="57" t="str">
        <f>IFERROR(TRIM(INDEX(_xlfn.TEXTSPLIT(Table37[[#This Row],[Name]],"|"),1,2)),"")</f>
        <v>Hi</v>
      </c>
    </row>
    <row r="725" spans="1:12" ht="14.4">
      <c r="A725" s="56" t="s">
        <v>1167</v>
      </c>
      <c r="B725" s="56" t="str">
        <f>Table37[[#This Row],[Name]]</f>
        <v>Temperature - Secondary Seal Gas to Vent DE|HiHi</v>
      </c>
      <c r="C725" s="33" t="e">
        <f>VLOOKUP(Table37[[#This Row],[Name2]],'Base ProcV'!$CG$1:$CQ$12,2,0)</f>
        <v>#N/A</v>
      </c>
      <c r="D725" s="33" t="s">
        <v>1715</v>
      </c>
      <c r="E725" s="33" t="s">
        <v>1713</v>
      </c>
      <c r="F725" s="33"/>
      <c r="G725" s="33"/>
      <c r="H725" s="33" t="s">
        <v>736</v>
      </c>
      <c r="I725" s="33" t="s">
        <v>451</v>
      </c>
      <c r="J725" s="32"/>
      <c r="K725" s="33"/>
      <c r="L725" s="57" t="str">
        <f>IFERROR(TRIM(INDEX(_xlfn.TEXTSPLIT(Table37[[#This Row],[Name]],"|"),1,2)),"")</f>
        <v>HiHi</v>
      </c>
    </row>
    <row r="726" spans="1:12" ht="14.4">
      <c r="A726" s="56" t="s">
        <v>1167</v>
      </c>
      <c r="B726" s="56" t="str">
        <f>Table37[[#This Row],[Name]]</f>
        <v>Temperature - Secondary Seal Gas to Vent DE|Pre-alarm Hi</v>
      </c>
      <c r="C726" s="33" t="e">
        <f>VLOOKUP(Table37[[#This Row],[Name2]],'Base ProcV'!$CG$1:$CQ$12,2,0)</f>
        <v>#N/A</v>
      </c>
      <c r="D726" s="33" t="s">
        <v>1716</v>
      </c>
      <c r="E726" s="33" t="s">
        <v>1713</v>
      </c>
      <c r="F726" s="33"/>
      <c r="G726" s="33"/>
      <c r="H726" s="33" t="s">
        <v>736</v>
      </c>
      <c r="I726" s="33" t="s">
        <v>451</v>
      </c>
      <c r="J726" s="32"/>
      <c r="K726" s="33"/>
      <c r="L726" s="57" t="str">
        <f>IFERROR(TRIM(INDEX(_xlfn.TEXTSPLIT(Table37[[#This Row],[Name]],"|"),1,2)),"")</f>
        <v>Pre-alarm Hi</v>
      </c>
    </row>
    <row r="727" spans="1:12" ht="14.4">
      <c r="A727" s="56" t="s">
        <v>1167</v>
      </c>
      <c r="B727" s="56" t="str">
        <f>Table37[[#This Row],[Name]]</f>
        <v>Temperature - Secondary Seal Gas to Vent NDE</v>
      </c>
      <c r="C727" s="33"/>
      <c r="D727" s="33" t="s">
        <v>1717</v>
      </c>
      <c r="E727" s="33" t="s">
        <v>1717</v>
      </c>
      <c r="F727" s="33"/>
      <c r="G727" s="33"/>
      <c r="H727" s="33" t="s">
        <v>451</v>
      </c>
      <c r="I727" s="33" t="s">
        <v>451</v>
      </c>
      <c r="J727" s="32"/>
      <c r="K727" s="33"/>
      <c r="L727" s="57" t="str">
        <f>IFERROR(TRIM(INDEX(_xlfn.TEXTSPLIT(Table37[[#This Row],[Name]],"|"),1,2)),"")</f>
        <v/>
      </c>
    </row>
    <row r="728" spans="1:12" ht="14.4">
      <c r="A728" s="56" t="s">
        <v>1167</v>
      </c>
      <c r="B728" s="56" t="str">
        <f>Table37[[#This Row],[Name]]</f>
        <v>Temperature - Secondary Seal Gas to Vent NDE|Hi</v>
      </c>
      <c r="C728" s="33" t="e">
        <f>VLOOKUP(Table37[[#This Row],[Name2]],'Base ProcV'!$CG$1:$CQ$12,2,0)</f>
        <v>#N/A</v>
      </c>
      <c r="D728" s="33" t="s">
        <v>1718</v>
      </c>
      <c r="E728" s="33" t="s">
        <v>1717</v>
      </c>
      <c r="F728" s="33"/>
      <c r="G728" s="33"/>
      <c r="H728" s="33" t="s">
        <v>736</v>
      </c>
      <c r="I728" s="33" t="s">
        <v>451</v>
      </c>
      <c r="J728" s="32"/>
      <c r="K728" s="33"/>
      <c r="L728" s="57" t="str">
        <f>IFERROR(TRIM(INDEX(_xlfn.TEXTSPLIT(Table37[[#This Row],[Name]],"|"),1,2)),"")</f>
        <v>Hi</v>
      </c>
    </row>
    <row r="729" spans="1:12" ht="14.4">
      <c r="A729" s="56" t="s">
        <v>1167</v>
      </c>
      <c r="B729" s="56" t="str">
        <f>Table37[[#This Row],[Name]]</f>
        <v>Temperature - Secondary Seal Gas to Vent NDE|HiHi</v>
      </c>
      <c r="C729" s="33" t="e">
        <f>VLOOKUP(Table37[[#This Row],[Name2]],'Base ProcV'!$CG$1:$CQ$12,2,0)</f>
        <v>#N/A</v>
      </c>
      <c r="D729" s="33" t="s">
        <v>1719</v>
      </c>
      <c r="E729" s="33" t="s">
        <v>1717</v>
      </c>
      <c r="F729" s="33"/>
      <c r="G729" s="33"/>
      <c r="H729" s="33" t="s">
        <v>736</v>
      </c>
      <c r="I729" s="33" t="s">
        <v>451</v>
      </c>
      <c r="J729" s="32"/>
      <c r="K729" s="33"/>
      <c r="L729" s="57" t="str">
        <f>IFERROR(TRIM(INDEX(_xlfn.TEXTSPLIT(Table37[[#This Row],[Name]],"|"),1,2)),"")</f>
        <v>HiHi</v>
      </c>
    </row>
    <row r="730" spans="1:12" ht="14.4">
      <c r="A730" s="56" t="s">
        <v>1167</v>
      </c>
      <c r="B730" s="56" t="str">
        <f>Table37[[#This Row],[Name]]</f>
        <v>Temperature - Secondary Seal Gas to Vent NDE|Pre-alarm Hi</v>
      </c>
      <c r="C730" s="33" t="e">
        <f>VLOOKUP(Table37[[#This Row],[Name2]],'Base ProcV'!$CG$1:$CQ$12,2,0)</f>
        <v>#N/A</v>
      </c>
      <c r="D730" s="33" t="s">
        <v>1720</v>
      </c>
      <c r="E730" s="33" t="s">
        <v>1717</v>
      </c>
      <c r="F730" s="33"/>
      <c r="G730" s="33"/>
      <c r="H730" s="33" t="s">
        <v>736</v>
      </c>
      <c r="I730" s="33" t="s">
        <v>451</v>
      </c>
      <c r="J730" s="32"/>
      <c r="K730" s="33"/>
      <c r="L730" s="57" t="str">
        <f>IFERROR(TRIM(INDEX(_xlfn.TEXTSPLIT(Table37[[#This Row],[Name]],"|"),1,2)),"")</f>
        <v>Pre-alarm Hi</v>
      </c>
    </row>
    <row r="731" spans="1:12" ht="14.4">
      <c r="A731" s="56" t="s">
        <v>1167</v>
      </c>
      <c r="B731" s="56" t="str">
        <f>Table37[[#This Row],[Name]]</f>
        <v>Temperature - Suction (2)</v>
      </c>
      <c r="C731" s="33" t="e">
        <f>VLOOKUP(Table37[[#This Row],[Name2]],'Base ProcV'!$CG$1:$CQ$12,2,0)</f>
        <v>#N/A</v>
      </c>
      <c r="D731" s="33" t="s">
        <v>1721</v>
      </c>
      <c r="E731" s="156" t="s">
        <v>1721</v>
      </c>
      <c r="F731" s="33" t="s">
        <v>3479</v>
      </c>
      <c r="G731" s="33"/>
      <c r="H731" s="33" t="s">
        <v>530</v>
      </c>
      <c r="I731" s="33" t="s">
        <v>530</v>
      </c>
      <c r="J731" s="32"/>
      <c r="K731" s="33"/>
      <c r="L731" s="57" t="str">
        <f>IFERROR(TRIM(INDEX(_xlfn.TEXTSPLIT(Table37[[#This Row],[Name]],"|"),1,2)),"")</f>
        <v/>
      </c>
    </row>
    <row r="732" spans="1:12" ht="14.4">
      <c r="A732" s="56" t="s">
        <v>1167</v>
      </c>
      <c r="B732" s="56" t="str">
        <f>Table37[[#This Row],[Name]]</f>
        <v>Temperature - Suction (2)|Hi</v>
      </c>
      <c r="C732" s="33" t="e">
        <f>VLOOKUP(Table37[[#This Row],[Name2]],'Base ProcV'!$CG$1:$CQ$12,2,0)</f>
        <v>#N/A</v>
      </c>
      <c r="D732" s="33" t="s">
        <v>1722</v>
      </c>
      <c r="E732" s="33" t="s">
        <v>1721</v>
      </c>
      <c r="F732" s="33"/>
      <c r="G732" s="33"/>
      <c r="H732" s="33" t="s">
        <v>736</v>
      </c>
      <c r="I732" s="33" t="s">
        <v>530</v>
      </c>
      <c r="J732" s="32"/>
      <c r="K732" s="33"/>
      <c r="L732" s="57" t="str">
        <f>IFERROR(TRIM(INDEX(_xlfn.TEXTSPLIT(Table37[[#This Row],[Name]],"|"),1,2)),"")</f>
        <v>Hi</v>
      </c>
    </row>
    <row r="733" spans="1:12" ht="14.4">
      <c r="A733" s="56" t="s">
        <v>1167</v>
      </c>
      <c r="B733" s="56" t="str">
        <f>Table37[[#This Row],[Name]]</f>
        <v>Temperature - Suction (2)|Lo</v>
      </c>
      <c r="C733" s="33" t="e">
        <f>VLOOKUP(Table37[[#This Row],[Name2]],'Base ProcV'!$CG$1:$CQ$12,2,0)</f>
        <v>#N/A</v>
      </c>
      <c r="D733" s="33" t="s">
        <v>1723</v>
      </c>
      <c r="E733" s="33" t="s">
        <v>1721</v>
      </c>
      <c r="F733" s="33"/>
      <c r="G733" s="33"/>
      <c r="H733" s="33" t="s">
        <v>736</v>
      </c>
      <c r="I733" s="33" t="s">
        <v>530</v>
      </c>
      <c r="J733" s="32"/>
      <c r="K733" s="33"/>
      <c r="L733" s="57" t="str">
        <f>IFERROR(TRIM(INDEX(_xlfn.TEXTSPLIT(Table37[[#This Row],[Name]],"|"),1,2)),"")</f>
        <v>Lo</v>
      </c>
    </row>
    <row r="734" spans="1:12" ht="14.4">
      <c r="A734" s="56" t="s">
        <v>1167</v>
      </c>
      <c r="B734" s="56" t="str">
        <f>Table37[[#This Row],[Name]]</f>
        <v>Temperature - Suction (2)|Pre-alarm Hi</v>
      </c>
      <c r="C734" s="33" t="e">
        <f>VLOOKUP(Table37[[#This Row],[Name2]],'Base ProcV'!$CG$1:$CQ$12,2,0)</f>
        <v>#N/A</v>
      </c>
      <c r="D734" s="33" t="s">
        <v>1724</v>
      </c>
      <c r="E734" s="33" t="s">
        <v>1721</v>
      </c>
      <c r="F734" s="33"/>
      <c r="G734" s="33"/>
      <c r="H734" s="33" t="s">
        <v>736</v>
      </c>
      <c r="I734" s="33" t="s">
        <v>530</v>
      </c>
      <c r="J734" s="32"/>
      <c r="K734" s="33"/>
      <c r="L734" s="57" t="str">
        <f>IFERROR(TRIM(INDEX(_xlfn.TEXTSPLIT(Table37[[#This Row],[Name]],"|"),1,2)),"")</f>
        <v>Pre-alarm Hi</v>
      </c>
    </row>
    <row r="735" spans="1:12" ht="14.4">
      <c r="A735" s="56" t="s">
        <v>1167</v>
      </c>
      <c r="B735" s="56" t="str">
        <f>Table37[[#This Row],[Name]]</f>
        <v>Temperature - Suction (2)|Pre-alarm Lo</v>
      </c>
      <c r="C735" s="33" t="e">
        <f>VLOOKUP(Table37[[#This Row],[Name2]],'Base ProcV'!$CG$1:$CQ$12,2,0)</f>
        <v>#N/A</v>
      </c>
      <c r="D735" s="33" t="s">
        <v>1725</v>
      </c>
      <c r="E735" s="33" t="s">
        <v>1721</v>
      </c>
      <c r="F735" s="33"/>
      <c r="G735" s="33"/>
      <c r="H735" s="33" t="s">
        <v>736</v>
      </c>
      <c r="I735" s="33" t="s">
        <v>530</v>
      </c>
      <c r="J735" s="32"/>
      <c r="K735" s="33"/>
      <c r="L735" s="57" t="str">
        <f>IFERROR(TRIM(INDEX(_xlfn.TEXTSPLIT(Table37[[#This Row],[Name]],"|"),1,2)),"")</f>
        <v>Pre-alarm Lo</v>
      </c>
    </row>
    <row r="736" spans="1:12" ht="14.4">
      <c r="A736" s="56" t="s">
        <v>1167</v>
      </c>
      <c r="B736" s="56" t="str">
        <f>Table37[[#This Row],[Name]]</f>
        <v>Temperature - Upstream Auxiliary Cooler</v>
      </c>
      <c r="C736" s="33" t="e">
        <f>VLOOKUP(Table37[[#This Row],[Name2]],'Base ProcV'!$CG$1:$CQ$12,2,0)</f>
        <v>#N/A</v>
      </c>
      <c r="D736" s="33" t="s">
        <v>1726</v>
      </c>
      <c r="E736" s="33" t="s">
        <v>1726</v>
      </c>
      <c r="F736" s="33"/>
      <c r="G736" s="33"/>
      <c r="H736" s="33" t="s">
        <v>1210</v>
      </c>
      <c r="I736" s="33" t="s">
        <v>1210</v>
      </c>
      <c r="J736" s="32"/>
      <c r="K736" s="33"/>
      <c r="L736" s="57" t="str">
        <f>IFERROR(TRIM(INDEX(_xlfn.TEXTSPLIT(Table37[[#This Row],[Name]],"|"),1,2)),"")</f>
        <v/>
      </c>
    </row>
    <row r="737" spans="1:12" ht="14.4">
      <c r="A737" s="56" t="s">
        <v>1167</v>
      </c>
      <c r="B737" s="56" t="str">
        <f>Table37[[#This Row],[Name]]</f>
        <v>Valve - Booster Instrument Air Supply</v>
      </c>
      <c r="C737" s="33"/>
      <c r="D737" s="33" t="s">
        <v>1727</v>
      </c>
      <c r="E737" s="33" t="s">
        <v>1727</v>
      </c>
      <c r="F737" s="33"/>
      <c r="G737" s="33"/>
      <c r="H737" s="33" t="s">
        <v>451</v>
      </c>
      <c r="I737" s="33" t="s">
        <v>451</v>
      </c>
      <c r="J737" s="32"/>
      <c r="K737" s="33"/>
      <c r="L737" s="57" t="str">
        <f>IFERROR(TRIM(INDEX(_xlfn.TEXTSPLIT(Table37[[#This Row],[Name]],"|"),1,2)),"")</f>
        <v/>
      </c>
    </row>
    <row r="738" spans="1:12" ht="14.4">
      <c r="A738" s="56" t="s">
        <v>1167</v>
      </c>
      <c r="B738" s="56" t="str">
        <f>Table37[[#This Row],[Name]]</f>
        <v>Valve - Booster Instrument Air Supply|Lo</v>
      </c>
      <c r="C738" s="33" t="e">
        <f>VLOOKUP(Table37[[#This Row],[Name2]],'Base ProcV'!$CG$1:$CQ$12,2,0)</f>
        <v>#N/A</v>
      </c>
      <c r="D738" s="33" t="s">
        <v>1728</v>
      </c>
      <c r="E738" s="33" t="s">
        <v>1727</v>
      </c>
      <c r="F738" s="33"/>
      <c r="G738" s="33"/>
      <c r="H738" s="33" t="s">
        <v>736</v>
      </c>
      <c r="I738" s="33" t="s">
        <v>451</v>
      </c>
      <c r="J738" s="32"/>
      <c r="K738" s="33"/>
      <c r="L738" s="57" t="str">
        <f>IFERROR(TRIM(INDEX(_xlfn.TEXTSPLIT(Table37[[#This Row],[Name]],"|"),1,2)),"")</f>
        <v>Lo</v>
      </c>
    </row>
    <row r="739" spans="1:12" ht="14.4">
      <c r="A739" s="56" t="s">
        <v>1167</v>
      </c>
      <c r="B739" s="56" t="str">
        <f>Table37[[#This Row],[Name]]</f>
        <v>Valve - CM Return</v>
      </c>
      <c r="C739" s="33" t="e">
        <f>VLOOKUP(Table37[[#This Row],[Name2]],'Base ProcV'!$CG$1:$CQ$12,2,0)</f>
        <v>#N/A</v>
      </c>
      <c r="D739" s="33" t="s">
        <v>572</v>
      </c>
      <c r="E739" s="33" t="s">
        <v>572</v>
      </c>
      <c r="F739" s="33"/>
      <c r="G739" s="33"/>
      <c r="H739" s="33" t="s">
        <v>1210</v>
      </c>
      <c r="I739" s="33" t="s">
        <v>1210</v>
      </c>
      <c r="J739" s="32"/>
      <c r="K739" s="33"/>
      <c r="L739" s="57" t="str">
        <f>IFERROR(TRIM(INDEX(_xlfn.TEXTSPLIT(Table37[[#This Row],[Name]],"|"),1,2)),"")</f>
        <v/>
      </c>
    </row>
    <row r="740" spans="1:12" ht="14.4">
      <c r="A740" s="56" t="s">
        <v>1167</v>
      </c>
      <c r="B740" s="56" t="str">
        <f>Table37[[#This Row],[Name]]</f>
        <v>Valve - Electric Motor Cooling Water Outlet XV</v>
      </c>
      <c r="C740" s="33"/>
      <c r="D740" s="33" t="s">
        <v>1729</v>
      </c>
      <c r="E740" s="33" t="s">
        <v>1729</v>
      </c>
      <c r="F740" s="33"/>
      <c r="G740" s="33"/>
      <c r="H740" s="33" t="s">
        <v>446</v>
      </c>
      <c r="I740" s="33" t="s">
        <v>446</v>
      </c>
      <c r="J740" s="32"/>
      <c r="K740" s="33"/>
      <c r="L740" s="57" t="str">
        <f>IFERROR(TRIM(INDEX(_xlfn.TEXTSPLIT(Table37[[#This Row],[Name]],"|"),1,2)),"")</f>
        <v/>
      </c>
    </row>
    <row r="741" spans="1:12" ht="14.4">
      <c r="A741" s="56" t="s">
        <v>1167</v>
      </c>
      <c r="B741" s="56" t="str">
        <f>Table37[[#This Row],[Name]]</f>
        <v>Valve - Lube Oil Cooler Outlet</v>
      </c>
      <c r="C741" s="33"/>
      <c r="D741" s="33" t="s">
        <v>1730</v>
      </c>
      <c r="E741" s="33" t="s">
        <v>1730</v>
      </c>
      <c r="F741" s="81"/>
      <c r="G741" s="81"/>
      <c r="H741" s="33" t="s">
        <v>461</v>
      </c>
      <c r="I741" s="33" t="s">
        <v>461</v>
      </c>
      <c r="J741" s="32"/>
      <c r="K741" s="33"/>
      <c r="L741" s="57" t="str">
        <f>IFERROR(TRIM(INDEX(_xlfn.TEXTSPLIT(Table37[[#This Row],[Name]],"|"),1,2)),"")</f>
        <v/>
      </c>
    </row>
    <row r="742" spans="1:12" ht="14.4">
      <c r="A742" s="56" t="s">
        <v>1167</v>
      </c>
      <c r="B742" s="56" t="str">
        <f>Table37[[#This Row],[Name]]</f>
        <v>Valve - Lube Oil Cooling Water Outlet XV</v>
      </c>
      <c r="C742" s="33"/>
      <c r="D742" s="33" t="s">
        <v>1731</v>
      </c>
      <c r="E742" s="33" t="s">
        <v>1731</v>
      </c>
      <c r="F742" s="108"/>
      <c r="G742" s="108"/>
      <c r="H742" s="56" t="s">
        <v>461</v>
      </c>
      <c r="I742" s="33" t="s">
        <v>461</v>
      </c>
      <c r="J742" s="32"/>
      <c r="K742" s="33"/>
      <c r="L742" s="57" t="str">
        <f>IFERROR(TRIM(INDEX(_xlfn.TEXTSPLIT(Table37[[#This Row],[Name]],"|"),1,2)),"")</f>
        <v/>
      </c>
    </row>
    <row r="743" spans="1:12" ht="14.4">
      <c r="A743" s="56" t="s">
        <v>1167</v>
      </c>
      <c r="B743" s="56" t="str">
        <f>Table37[[#This Row],[Name]]</f>
        <v>Valve - Primary Seal Gas Injection - External Gas</v>
      </c>
      <c r="C743" s="33"/>
      <c r="D743" s="33" t="s">
        <v>1732</v>
      </c>
      <c r="E743" s="33" t="s">
        <v>1732</v>
      </c>
      <c r="F743" s="107"/>
      <c r="G743" s="107"/>
      <c r="H743" s="33" t="s">
        <v>451</v>
      </c>
      <c r="I743" s="33" t="s">
        <v>451</v>
      </c>
      <c r="J743" s="32"/>
      <c r="K743" s="33"/>
      <c r="L743" s="57" t="str">
        <f>IFERROR(TRIM(INDEX(_xlfn.TEXTSPLIT(Table37[[#This Row],[Name]],"|"),1,2)),"")</f>
        <v/>
      </c>
    </row>
    <row r="744" spans="1:12" ht="14.4">
      <c r="A744" s="56" t="s">
        <v>1167</v>
      </c>
      <c r="B744" s="56" t="str">
        <f>Table37[[#This Row],[Name]]</f>
        <v>Valve - Primary Seal Gas Injection - Nitrogen</v>
      </c>
      <c r="C744" s="33"/>
      <c r="D744" s="33" t="s">
        <v>1733</v>
      </c>
      <c r="E744" s="33" t="s">
        <v>1733</v>
      </c>
      <c r="F744" s="33"/>
      <c r="G744" s="33"/>
      <c r="H744" s="33" t="s">
        <v>451</v>
      </c>
      <c r="I744" s="33" t="s">
        <v>451</v>
      </c>
      <c r="J744" s="32"/>
      <c r="K744" s="33"/>
      <c r="L744" s="57" t="str">
        <f>IFERROR(TRIM(INDEX(_xlfn.TEXTSPLIT(Table37[[#This Row],[Name]],"|"),1,2)),"")</f>
        <v/>
      </c>
    </row>
    <row r="745" spans="1:12" ht="14.4">
      <c r="A745" s="56" t="s">
        <v>1167</v>
      </c>
      <c r="B745" s="56" t="str">
        <f>Table37[[#This Row],[Name]]</f>
        <v>Valve - Primary Seal Gas Injection - Self Gas</v>
      </c>
      <c r="C745" s="33"/>
      <c r="D745" s="33" t="s">
        <v>1734</v>
      </c>
      <c r="E745" s="33" t="s">
        <v>1734</v>
      </c>
      <c r="F745" s="33"/>
      <c r="G745" s="33"/>
      <c r="H745" s="33" t="s">
        <v>451</v>
      </c>
      <c r="I745" s="33" t="s">
        <v>451</v>
      </c>
      <c r="J745" s="32"/>
      <c r="K745" s="33"/>
      <c r="L745" s="57" t="str">
        <f>IFERROR(TRIM(INDEX(_xlfn.TEXTSPLIT(Table37[[#This Row],[Name]],"|"),1,2)),"")</f>
        <v/>
      </c>
    </row>
    <row r="746" spans="1:12" ht="14.4">
      <c r="A746" s="56" t="s">
        <v>1167</v>
      </c>
      <c r="B746" s="56" t="str">
        <f>Table37[[#This Row],[Name]]</f>
        <v>Valve - Primary Seal Gas Injection Flow Control</v>
      </c>
      <c r="C746" s="33"/>
      <c r="D746" s="33" t="s">
        <v>1735</v>
      </c>
      <c r="E746" s="33" t="s">
        <v>1735</v>
      </c>
      <c r="F746" s="33"/>
      <c r="G746" s="33"/>
      <c r="H746" s="33" t="s">
        <v>451</v>
      </c>
      <c r="I746" s="33" t="s">
        <v>451</v>
      </c>
      <c r="J746" s="32"/>
      <c r="K746" s="33"/>
      <c r="L746" s="57" t="str">
        <f>IFERROR(TRIM(INDEX(_xlfn.TEXTSPLIT(Table37[[#This Row],[Name]],"|"),1,2)),"")</f>
        <v/>
      </c>
    </row>
    <row r="747" spans="1:12" ht="14.4">
      <c r="A747" s="56" t="s">
        <v>1167</v>
      </c>
      <c r="B747" s="56" t="str">
        <f>Table37[[#This Row],[Name]]</f>
        <v>Valve - Primary Seal Gas Injection Flow Control DE</v>
      </c>
      <c r="C747" s="33"/>
      <c r="D747" s="33" t="s">
        <v>1736</v>
      </c>
      <c r="E747" s="33" t="s">
        <v>1736</v>
      </c>
      <c r="F747" s="33"/>
      <c r="G747" s="33"/>
      <c r="H747" s="33" t="s">
        <v>451</v>
      </c>
      <c r="I747" s="33" t="s">
        <v>451</v>
      </c>
      <c r="J747" s="32"/>
      <c r="K747" s="33"/>
      <c r="L747" s="57" t="str">
        <f>IFERROR(TRIM(INDEX(_xlfn.TEXTSPLIT(Table37[[#This Row],[Name]],"|"),1,2)),"")</f>
        <v/>
      </c>
    </row>
    <row r="748" spans="1:12" ht="14.4">
      <c r="A748" s="56" t="s">
        <v>1167</v>
      </c>
      <c r="B748" s="56" t="str">
        <f>Table37[[#This Row],[Name]]</f>
        <v>Valve - Primary Seal Gas Injection Flow Control NDE</v>
      </c>
      <c r="C748" s="33"/>
      <c r="D748" s="33" t="s">
        <v>1737</v>
      </c>
      <c r="E748" s="33" t="s">
        <v>1737</v>
      </c>
      <c r="F748" s="33"/>
      <c r="G748" s="33"/>
      <c r="H748" s="33" t="s">
        <v>451</v>
      </c>
      <c r="I748" s="33" t="s">
        <v>451</v>
      </c>
      <c r="J748" s="32"/>
      <c r="K748" s="33"/>
      <c r="L748" s="57" t="str">
        <f>IFERROR(TRIM(INDEX(_xlfn.TEXTSPLIT(Table37[[#This Row],[Name]],"|"),1,2)),"")</f>
        <v/>
      </c>
    </row>
    <row r="749" spans="1:12" ht="14.4">
      <c r="A749" s="56" t="s">
        <v>1167</v>
      </c>
      <c r="B749" s="56" t="str">
        <f>Table37[[#This Row],[Name]]</f>
        <v>Valve - Primary Seal Gas Injection Pressure Control</v>
      </c>
      <c r="C749" s="33"/>
      <c r="D749" s="33" t="s">
        <v>1738</v>
      </c>
      <c r="E749" s="33" t="s">
        <v>1738</v>
      </c>
      <c r="F749" s="33"/>
      <c r="G749" s="33"/>
      <c r="H749" s="33" t="s">
        <v>451</v>
      </c>
      <c r="I749" s="33" t="s">
        <v>451</v>
      </c>
      <c r="J749" s="32"/>
      <c r="K749" s="33"/>
      <c r="L749" s="57" t="str">
        <f>IFERROR(TRIM(INDEX(_xlfn.TEXTSPLIT(Table37[[#This Row],[Name]],"|"),1,2)),"")</f>
        <v/>
      </c>
    </row>
    <row r="750" spans="1:12" ht="14.4">
      <c r="A750" s="56" t="s">
        <v>1167</v>
      </c>
      <c r="B750" s="56" t="str">
        <f>Table37[[#This Row],[Name]]</f>
        <v>Valve - Primary Seal Gas Injection Pressure Control DE</v>
      </c>
      <c r="C750" s="33"/>
      <c r="D750" s="33" t="s">
        <v>1739</v>
      </c>
      <c r="E750" s="33" t="s">
        <v>1739</v>
      </c>
      <c r="F750" s="33"/>
      <c r="G750" s="33"/>
      <c r="H750" s="33" t="s">
        <v>451</v>
      </c>
      <c r="I750" s="33" t="s">
        <v>451</v>
      </c>
      <c r="J750" s="32"/>
      <c r="K750" s="33"/>
      <c r="L750" s="57" t="str">
        <f>IFERROR(TRIM(INDEX(_xlfn.TEXTSPLIT(Table37[[#This Row],[Name]],"|"),1,2)),"")</f>
        <v/>
      </c>
    </row>
    <row r="751" spans="1:12" ht="14.4">
      <c r="A751" s="56" t="s">
        <v>1167</v>
      </c>
      <c r="B751" s="56" t="str">
        <f>Table37[[#This Row],[Name]]</f>
        <v>Valve - Primary Seal Gas Injection Pressure Control NDE</v>
      </c>
      <c r="C751" s="33"/>
      <c r="D751" s="33" t="s">
        <v>1740</v>
      </c>
      <c r="E751" s="33" t="s">
        <v>1740</v>
      </c>
      <c r="F751" s="33"/>
      <c r="G751" s="33"/>
      <c r="H751" s="33" t="s">
        <v>451</v>
      </c>
      <c r="I751" s="33" t="s">
        <v>451</v>
      </c>
      <c r="J751" s="32"/>
      <c r="K751" s="33"/>
      <c r="L751" s="57" t="str">
        <f>IFERROR(TRIM(INDEX(_xlfn.TEXTSPLIT(Table37[[#This Row],[Name]],"|"),1,2)),"")</f>
        <v/>
      </c>
    </row>
    <row r="752" spans="1:12" ht="14.4">
      <c r="A752" s="56" t="s">
        <v>1167</v>
      </c>
      <c r="B752" s="56" t="str">
        <f>Table37[[#This Row],[Name]]</f>
        <v>Valve - Secondary Seal Gas Injection - Nitrogen</v>
      </c>
      <c r="C752" s="33"/>
      <c r="D752" s="33" t="s">
        <v>1741</v>
      </c>
      <c r="E752" s="33" t="s">
        <v>1741</v>
      </c>
      <c r="F752" s="33"/>
      <c r="G752" s="33"/>
      <c r="H752" s="33" t="s">
        <v>451</v>
      </c>
      <c r="I752" s="33" t="s">
        <v>451</v>
      </c>
      <c r="J752" s="32"/>
      <c r="K752" s="33"/>
      <c r="L752" s="57" t="str">
        <f>IFERROR(TRIM(INDEX(_xlfn.TEXTSPLIT(Table37[[#This Row],[Name]],"|"),1,2)),"")</f>
        <v/>
      </c>
    </row>
    <row r="753" spans="1:12" ht="14.4">
      <c r="A753" s="56" t="s">
        <v>1167</v>
      </c>
      <c r="B753" s="56" t="str">
        <f>Table37[[#This Row],[Name]]</f>
        <v>Valve - Separation Seal Gas Injection - Nitrogen</v>
      </c>
      <c r="C753" s="33"/>
      <c r="D753" s="33" t="s">
        <v>1742</v>
      </c>
      <c r="E753" s="33" t="s">
        <v>1742</v>
      </c>
      <c r="F753" s="33"/>
      <c r="G753" s="33"/>
      <c r="H753" s="33" t="s">
        <v>451</v>
      </c>
      <c r="I753" s="33" t="s">
        <v>451</v>
      </c>
      <c r="J753" s="32"/>
      <c r="K753" s="33"/>
      <c r="L753" s="57" t="str">
        <f>IFERROR(TRIM(INDEX(_xlfn.TEXTSPLIT(Table37[[#This Row],[Name]],"|"),1,2)),"")</f>
        <v/>
      </c>
    </row>
    <row r="754" spans="1:12" ht="14.4">
      <c r="A754" s="56" t="s">
        <v>1167</v>
      </c>
      <c r="B754" s="56" t="str">
        <f>Table37[[#This Row],[Name]]</f>
        <v>Vibration - Comp DE Bearing (1)</v>
      </c>
      <c r="C754" s="33"/>
      <c r="D754" s="33" t="s">
        <v>1743</v>
      </c>
      <c r="E754" s="33" t="s">
        <v>1743</v>
      </c>
      <c r="F754" s="33"/>
      <c r="G754" s="10"/>
      <c r="H754" s="33" t="s">
        <v>439</v>
      </c>
      <c r="I754" s="33" t="s">
        <v>439</v>
      </c>
      <c r="J754" s="32"/>
      <c r="K754" s="33"/>
      <c r="L754" s="57" t="str">
        <f>IFERROR(TRIM(INDEX(_xlfn.TEXTSPLIT(Table37[[#This Row],[Name]],"|"),1,2)),"")</f>
        <v/>
      </c>
    </row>
    <row r="755" spans="1:12" ht="14.4">
      <c r="A755" s="56" t="s">
        <v>1167</v>
      </c>
      <c r="B755" s="56" t="str">
        <f>Table37[[#This Row],[Name]]</f>
        <v>Vibration - Comp DE Bearing (1)|Hi</v>
      </c>
      <c r="C755" s="33" t="e">
        <f>VLOOKUP(Table37[[#This Row],[Name2]],'Base ProcV'!$CG$1:$CQ$12,2,0)</f>
        <v>#N/A</v>
      </c>
      <c r="D755" s="33" t="s">
        <v>1745</v>
      </c>
      <c r="E755" s="33" t="s">
        <v>1743</v>
      </c>
      <c r="F755" s="33"/>
      <c r="G755" s="10"/>
      <c r="H755" s="33" t="s">
        <v>736</v>
      </c>
      <c r="I755" s="33" t="s">
        <v>439</v>
      </c>
      <c r="J755" s="32"/>
      <c r="K755" s="33"/>
      <c r="L755" s="57" t="str">
        <f>IFERROR(TRIM(INDEX(_xlfn.TEXTSPLIT(Table37[[#This Row],[Name]],"|"),1,2)),"")</f>
        <v>Hi</v>
      </c>
    </row>
    <row r="756" spans="1:12" ht="14.4">
      <c r="A756" s="56" t="s">
        <v>1167</v>
      </c>
      <c r="B756" s="56" t="str">
        <f>Table37[[#This Row],[Name]]</f>
        <v>Vibration - Comp DE Bearing (1)|HiHi</v>
      </c>
      <c r="C756" s="33" t="e">
        <f>VLOOKUP(Table37[[#This Row],[Name2]],'Base ProcV'!$CG$1:$CQ$12,2,0)</f>
        <v>#N/A</v>
      </c>
      <c r="D756" s="33" t="s">
        <v>1746</v>
      </c>
      <c r="E756" s="33" t="s">
        <v>1743</v>
      </c>
      <c r="F756" s="33"/>
      <c r="G756" s="10"/>
      <c r="H756" s="33" t="s">
        <v>736</v>
      </c>
      <c r="I756" s="33" t="s">
        <v>439</v>
      </c>
      <c r="J756" s="32"/>
      <c r="K756" s="33"/>
      <c r="L756" s="57" t="str">
        <f>IFERROR(TRIM(INDEX(_xlfn.TEXTSPLIT(Table37[[#This Row],[Name]],"|"),1,2)),"")</f>
        <v>HiHi</v>
      </c>
    </row>
    <row r="757" spans="1:12" ht="14.4">
      <c r="A757" s="56" t="s">
        <v>1167</v>
      </c>
      <c r="B757" s="56" t="str">
        <f>Table37[[#This Row],[Name]]</f>
        <v>Vibration - Comp DE Bearing (1)|Pre-alarm Hi</v>
      </c>
      <c r="C757" s="33" t="e">
        <f>VLOOKUP(Table37[[#This Row],[Name2]],'Base ProcV'!$CG$1:$CQ$12,2,0)</f>
        <v>#N/A</v>
      </c>
      <c r="D757" s="33" t="s">
        <v>1747</v>
      </c>
      <c r="E757" s="33" t="s">
        <v>1743</v>
      </c>
      <c r="F757" s="33"/>
      <c r="G757" s="10"/>
      <c r="H757" s="33" t="s">
        <v>736</v>
      </c>
      <c r="I757" s="33" t="s">
        <v>439</v>
      </c>
      <c r="J757" s="32"/>
      <c r="K757" s="33"/>
      <c r="L757" s="57" t="str">
        <f>IFERROR(TRIM(INDEX(_xlfn.TEXTSPLIT(Table37[[#This Row],[Name]],"|"),1,2)),"")</f>
        <v>Pre-alarm Hi</v>
      </c>
    </row>
    <row r="758" spans="1:12" ht="14.4">
      <c r="A758" s="56" t="s">
        <v>1167</v>
      </c>
      <c r="B758" s="56" t="str">
        <f>Table37[[#This Row],[Name]]</f>
        <v>Vibration - Comp DE Bearing (2)</v>
      </c>
      <c r="C758" s="33"/>
      <c r="D758" s="33" t="s">
        <v>1748</v>
      </c>
      <c r="E758" s="33" t="s">
        <v>1748</v>
      </c>
      <c r="F758" s="33"/>
      <c r="G758" s="10"/>
      <c r="H758" s="33" t="s">
        <v>439</v>
      </c>
      <c r="I758" s="33" t="s">
        <v>439</v>
      </c>
      <c r="J758" s="32"/>
      <c r="K758" s="33"/>
      <c r="L758" s="57" t="str">
        <f>IFERROR(TRIM(INDEX(_xlfn.TEXTSPLIT(Table37[[#This Row],[Name]],"|"),1,2)),"")</f>
        <v/>
      </c>
    </row>
    <row r="759" spans="1:12" ht="14.4">
      <c r="A759" s="56" t="s">
        <v>1167</v>
      </c>
      <c r="B759" s="56" t="str">
        <f>Table37[[#This Row],[Name]]</f>
        <v>Vibration - Comp DE Bearing (2)|Hi</v>
      </c>
      <c r="C759" s="33" t="e">
        <f>VLOOKUP(Table37[[#This Row],[Name2]],'Base ProcV'!$CG$1:$CQ$12,2,0)</f>
        <v>#N/A</v>
      </c>
      <c r="D759" s="33" t="s">
        <v>1750</v>
      </c>
      <c r="E759" s="33" t="s">
        <v>1748</v>
      </c>
      <c r="F759" s="33"/>
      <c r="G759" s="10"/>
      <c r="H759" s="33" t="s">
        <v>736</v>
      </c>
      <c r="I759" s="33" t="s">
        <v>439</v>
      </c>
      <c r="J759" s="32"/>
      <c r="K759" s="33"/>
      <c r="L759" s="57" t="str">
        <f>IFERROR(TRIM(INDEX(_xlfn.TEXTSPLIT(Table37[[#This Row],[Name]],"|"),1,2)),"")</f>
        <v>Hi</v>
      </c>
    </row>
    <row r="760" spans="1:12" ht="14.4">
      <c r="A760" s="56" t="s">
        <v>1167</v>
      </c>
      <c r="B760" s="56" t="str">
        <f>Table37[[#This Row],[Name]]</f>
        <v>Vibration - Comp DE Bearing (2)|HiHi</v>
      </c>
      <c r="C760" s="33" t="e">
        <f>VLOOKUP(Table37[[#This Row],[Name2]],'Base ProcV'!$CG$1:$CQ$12,2,0)</f>
        <v>#N/A</v>
      </c>
      <c r="D760" s="33" t="s">
        <v>1751</v>
      </c>
      <c r="E760" s="33" t="s">
        <v>1748</v>
      </c>
      <c r="F760" s="33"/>
      <c r="G760" s="10"/>
      <c r="H760" s="33" t="s">
        <v>736</v>
      </c>
      <c r="I760" s="33" t="s">
        <v>439</v>
      </c>
      <c r="J760" s="32"/>
      <c r="K760" s="33"/>
      <c r="L760" s="57" t="str">
        <f>IFERROR(TRIM(INDEX(_xlfn.TEXTSPLIT(Table37[[#This Row],[Name]],"|"),1,2)),"")</f>
        <v>HiHi</v>
      </c>
    </row>
    <row r="761" spans="1:12" ht="14.4">
      <c r="A761" s="56" t="s">
        <v>1167</v>
      </c>
      <c r="B761" s="56" t="str">
        <f>Table37[[#This Row],[Name]]</f>
        <v>Vibration - Comp DE Bearing (2)|Pre-alarm Hi</v>
      </c>
      <c r="C761" s="33" t="e">
        <f>VLOOKUP(Table37[[#This Row],[Name2]],'Base ProcV'!$CG$1:$CQ$12,2,0)</f>
        <v>#N/A</v>
      </c>
      <c r="D761" s="33" t="s">
        <v>1752</v>
      </c>
      <c r="E761" s="33" t="s">
        <v>1748</v>
      </c>
      <c r="F761" s="33"/>
      <c r="G761" s="10"/>
      <c r="H761" s="33" t="s">
        <v>736</v>
      </c>
      <c r="I761" s="33" t="s">
        <v>439</v>
      </c>
      <c r="J761" s="32"/>
      <c r="K761" s="33"/>
      <c r="L761" s="57" t="str">
        <f>IFERROR(TRIM(INDEX(_xlfn.TEXTSPLIT(Table37[[#This Row],[Name]],"|"),1,2)),"")</f>
        <v>Pre-alarm Hi</v>
      </c>
    </row>
    <row r="762" spans="1:12" ht="14.4">
      <c r="A762" s="56" t="s">
        <v>1167</v>
      </c>
      <c r="B762" s="56" t="str">
        <f>Table37[[#This Row],[Name]]</f>
        <v>Vibration - Comp NDE Bearing (1)</v>
      </c>
      <c r="C762" s="33"/>
      <c r="D762" s="33" t="s">
        <v>1753</v>
      </c>
      <c r="E762" s="33" t="s">
        <v>1753</v>
      </c>
      <c r="F762" s="33"/>
      <c r="G762" s="10"/>
      <c r="H762" s="33" t="s">
        <v>439</v>
      </c>
      <c r="I762" s="33" t="s">
        <v>439</v>
      </c>
      <c r="J762" s="32"/>
      <c r="K762" s="33"/>
      <c r="L762" s="57" t="str">
        <f>IFERROR(TRIM(INDEX(_xlfn.TEXTSPLIT(Table37[[#This Row],[Name]],"|"),1,2)),"")</f>
        <v/>
      </c>
    </row>
    <row r="763" spans="1:12" ht="14.4">
      <c r="A763" s="56" t="s">
        <v>1167</v>
      </c>
      <c r="B763" s="56" t="str">
        <f>Table37[[#This Row],[Name]]</f>
        <v>Vibration - Comp NDE Bearing (1)|Hi</v>
      </c>
      <c r="C763" s="33" t="e">
        <f>VLOOKUP(Table37[[#This Row],[Name2]],'Base ProcV'!$CG$1:$CQ$12,2,0)</f>
        <v>#N/A</v>
      </c>
      <c r="D763" s="33" t="s">
        <v>1755</v>
      </c>
      <c r="E763" s="33" t="s">
        <v>1753</v>
      </c>
      <c r="F763" s="33"/>
      <c r="G763" s="10"/>
      <c r="H763" s="33" t="s">
        <v>736</v>
      </c>
      <c r="I763" s="33" t="s">
        <v>439</v>
      </c>
      <c r="J763" s="32"/>
      <c r="K763" s="33"/>
      <c r="L763" s="57" t="str">
        <f>IFERROR(TRIM(INDEX(_xlfn.TEXTSPLIT(Table37[[#This Row],[Name]],"|"),1,2)),"")</f>
        <v>Hi</v>
      </c>
    </row>
    <row r="764" spans="1:12" ht="14.4">
      <c r="A764" s="56" t="s">
        <v>1167</v>
      </c>
      <c r="B764" s="56" t="str">
        <f>Table37[[#This Row],[Name]]</f>
        <v>Vibration - Comp NDE Bearing (1)|HiHi</v>
      </c>
      <c r="C764" s="33" t="e">
        <f>VLOOKUP(Table37[[#This Row],[Name2]],'Base ProcV'!$CG$1:$CQ$12,2,0)</f>
        <v>#N/A</v>
      </c>
      <c r="D764" s="33" t="s">
        <v>1756</v>
      </c>
      <c r="E764" s="33" t="s">
        <v>1753</v>
      </c>
      <c r="F764" s="33"/>
      <c r="G764" s="10"/>
      <c r="H764" s="33" t="s">
        <v>736</v>
      </c>
      <c r="I764" s="33" t="s">
        <v>439</v>
      </c>
      <c r="J764" s="32"/>
      <c r="K764" s="33"/>
      <c r="L764" s="57" t="str">
        <f>IFERROR(TRIM(INDEX(_xlfn.TEXTSPLIT(Table37[[#This Row],[Name]],"|"),1,2)),"")</f>
        <v>HiHi</v>
      </c>
    </row>
    <row r="765" spans="1:12" ht="14.4">
      <c r="A765" s="56" t="s">
        <v>1167</v>
      </c>
      <c r="B765" s="56" t="str">
        <f>Table37[[#This Row],[Name]]</f>
        <v>Vibration - Comp NDE Bearing (1)|Pre-alarm Hi</v>
      </c>
      <c r="C765" s="33" t="e">
        <f>VLOOKUP(Table37[[#This Row],[Name2]],'Base ProcV'!$CG$1:$CQ$12,2,0)</f>
        <v>#N/A</v>
      </c>
      <c r="D765" s="33" t="s">
        <v>1757</v>
      </c>
      <c r="E765" s="33" t="s">
        <v>1753</v>
      </c>
      <c r="F765" s="33"/>
      <c r="G765" s="10"/>
      <c r="H765" s="33" t="s">
        <v>736</v>
      </c>
      <c r="I765" s="33" t="s">
        <v>439</v>
      </c>
      <c r="J765" s="32"/>
      <c r="K765" s="33"/>
      <c r="L765" s="57" t="str">
        <f>IFERROR(TRIM(INDEX(_xlfn.TEXTSPLIT(Table37[[#This Row],[Name]],"|"),1,2)),"")</f>
        <v>Pre-alarm Hi</v>
      </c>
    </row>
    <row r="766" spans="1:12" ht="14.4">
      <c r="A766" s="56" t="s">
        <v>1167</v>
      </c>
      <c r="B766" s="56" t="str">
        <f>Table37[[#This Row],[Name]]</f>
        <v>Vibration - Comp NDE Bearing (2)</v>
      </c>
      <c r="C766" s="33"/>
      <c r="D766" s="33" t="s">
        <v>1758</v>
      </c>
      <c r="E766" s="33" t="s">
        <v>1758</v>
      </c>
      <c r="F766" s="33"/>
      <c r="G766" s="10"/>
      <c r="H766" s="33" t="s">
        <v>439</v>
      </c>
      <c r="I766" s="33" t="s">
        <v>439</v>
      </c>
      <c r="J766" s="32"/>
      <c r="K766" s="33"/>
      <c r="L766" s="57" t="str">
        <f>IFERROR(TRIM(INDEX(_xlfn.TEXTSPLIT(Table37[[#This Row],[Name]],"|"),1,2)),"")</f>
        <v/>
      </c>
    </row>
    <row r="767" spans="1:12" ht="14.4">
      <c r="A767" s="56" t="s">
        <v>1167</v>
      </c>
      <c r="B767" s="56" t="str">
        <f>Table37[[#This Row],[Name]]</f>
        <v>Vibration - Comp NDE Bearing (2)|Hi</v>
      </c>
      <c r="C767" s="33" t="e">
        <f>VLOOKUP(Table37[[#This Row],[Name2]],'Base ProcV'!$CG$1:$CQ$12,2,0)</f>
        <v>#N/A</v>
      </c>
      <c r="D767" s="33" t="s">
        <v>1760</v>
      </c>
      <c r="E767" s="33" t="s">
        <v>1758</v>
      </c>
      <c r="F767" s="33"/>
      <c r="G767" s="10"/>
      <c r="H767" s="33" t="s">
        <v>736</v>
      </c>
      <c r="I767" s="33" t="s">
        <v>439</v>
      </c>
      <c r="J767" s="32"/>
      <c r="K767" s="33"/>
      <c r="L767" s="57" t="str">
        <f>IFERROR(TRIM(INDEX(_xlfn.TEXTSPLIT(Table37[[#This Row],[Name]],"|"),1,2)),"")</f>
        <v>Hi</v>
      </c>
    </row>
    <row r="768" spans="1:12" ht="14.4">
      <c r="A768" s="56" t="s">
        <v>1167</v>
      </c>
      <c r="B768" s="56" t="str">
        <f>Table37[[#This Row],[Name]]</f>
        <v>Vibration - Comp NDE Bearing (2)|HiHi</v>
      </c>
      <c r="C768" s="33" t="e">
        <f>VLOOKUP(Table37[[#This Row],[Name2]],'Base ProcV'!$CG$1:$CQ$12,2,0)</f>
        <v>#N/A</v>
      </c>
      <c r="D768" s="33" t="s">
        <v>1761</v>
      </c>
      <c r="E768" s="33" t="s">
        <v>1758</v>
      </c>
      <c r="F768" s="33"/>
      <c r="G768" s="10"/>
      <c r="H768" s="33" t="s">
        <v>736</v>
      </c>
      <c r="I768" s="33" t="s">
        <v>439</v>
      </c>
      <c r="J768" s="32"/>
      <c r="K768" s="33"/>
      <c r="L768" s="57" t="str">
        <f>IFERROR(TRIM(INDEX(_xlfn.TEXTSPLIT(Table37[[#This Row],[Name]],"|"),1,2)),"")</f>
        <v>HiHi</v>
      </c>
    </row>
    <row r="769" spans="1:12" ht="14.4">
      <c r="A769" s="56" t="s">
        <v>1167</v>
      </c>
      <c r="B769" s="56" t="str">
        <f>Table37[[#This Row],[Name]]</f>
        <v>Vibration - Comp NDE Bearing (2)|Pre-alarm Hi</v>
      </c>
      <c r="C769" s="33" t="e">
        <f>VLOOKUP(Table37[[#This Row],[Name2]],'Base ProcV'!$CG$1:$CQ$12,2,0)</f>
        <v>#N/A</v>
      </c>
      <c r="D769" s="33" t="s">
        <v>1762</v>
      </c>
      <c r="E769" s="33" t="s">
        <v>1758</v>
      </c>
      <c r="F769" s="33"/>
      <c r="G769" s="10"/>
      <c r="H769" s="33" t="s">
        <v>736</v>
      </c>
      <c r="I769" s="33" t="s">
        <v>439</v>
      </c>
      <c r="J769" s="32"/>
      <c r="K769" s="33"/>
      <c r="L769" s="57" t="str">
        <f>IFERROR(TRIM(INDEX(_xlfn.TEXTSPLIT(Table37[[#This Row],[Name]],"|"),1,2)),"")</f>
        <v>Pre-alarm Hi</v>
      </c>
    </row>
    <row r="770" spans="1:12" ht="14.4">
      <c r="A770" s="56" t="s">
        <v>1167</v>
      </c>
      <c r="B770" s="56" t="str">
        <f>Table37[[#This Row],[Name]]</f>
        <v>Vibration - Gear Casing HS Shaft</v>
      </c>
      <c r="C770" s="33"/>
      <c r="D770" s="33" t="s">
        <v>1763</v>
      </c>
      <c r="E770" s="33" t="s">
        <v>1763</v>
      </c>
      <c r="F770" s="32"/>
      <c r="G770" s="32"/>
      <c r="H770" s="33" t="s">
        <v>474</v>
      </c>
      <c r="I770" s="33" t="s">
        <v>474</v>
      </c>
      <c r="J770" s="32"/>
      <c r="K770" s="32"/>
      <c r="L770" s="57" t="str">
        <f>IFERROR(TRIM(INDEX(_xlfn.TEXTSPLIT(Table37[[#This Row],[Name]],"|"),1,2)),"")</f>
        <v/>
      </c>
    </row>
    <row r="771" spans="1:12" ht="14.4">
      <c r="A771" s="56" t="s">
        <v>1167</v>
      </c>
      <c r="B771" s="56" t="str">
        <f>Table37[[#This Row],[Name]]</f>
        <v>Vibration - Gear Casing HS Shaft|Hi</v>
      </c>
      <c r="C771" s="33" t="e">
        <f>VLOOKUP(Table37[[#This Row],[Name2]],'Base ProcV'!$CG$1:$CQ$12,2,0)</f>
        <v>#N/A</v>
      </c>
      <c r="D771" s="33" t="s">
        <v>1764</v>
      </c>
      <c r="E771" s="33" t="s">
        <v>1763</v>
      </c>
      <c r="F771" s="33"/>
      <c r="G771" s="33"/>
      <c r="H771" s="33" t="s">
        <v>736</v>
      </c>
      <c r="I771" s="33" t="s">
        <v>474</v>
      </c>
      <c r="J771" s="32"/>
      <c r="K771" s="33"/>
      <c r="L771" s="57" t="str">
        <f>IFERROR(TRIM(INDEX(_xlfn.TEXTSPLIT(Table37[[#This Row],[Name]],"|"),1,2)),"")</f>
        <v>Hi</v>
      </c>
    </row>
    <row r="772" spans="1:12" ht="14.4">
      <c r="A772" s="56" t="s">
        <v>1167</v>
      </c>
      <c r="B772" s="56" t="str">
        <f>Table37[[#This Row],[Name]]</f>
        <v>Vibration - Gear Casing HS Shaft|HiHi</v>
      </c>
      <c r="C772" s="33" t="e">
        <f>VLOOKUP(Table37[[#This Row],[Name2]],'Base ProcV'!$CG$1:$CQ$12,2,0)</f>
        <v>#N/A</v>
      </c>
      <c r="D772" s="33" t="s">
        <v>1765</v>
      </c>
      <c r="E772" s="33" t="s">
        <v>1763</v>
      </c>
      <c r="F772" s="33"/>
      <c r="G772" s="33"/>
      <c r="H772" s="33" t="s">
        <v>736</v>
      </c>
      <c r="I772" s="33" t="s">
        <v>474</v>
      </c>
      <c r="J772" s="32"/>
      <c r="K772" s="33"/>
      <c r="L772" s="57" t="str">
        <f>IFERROR(TRIM(INDEX(_xlfn.TEXTSPLIT(Table37[[#This Row],[Name]],"|"),1,2)),"")</f>
        <v>HiHi</v>
      </c>
    </row>
    <row r="773" spans="1:12" ht="14.4">
      <c r="A773" s="56" t="s">
        <v>1167</v>
      </c>
      <c r="B773" s="56" t="str">
        <f>Table37[[#This Row],[Name]]</f>
        <v>Vibration - Gear Casing HS Shaft|Pre-alarm Hi</v>
      </c>
      <c r="C773" s="33" t="e">
        <f>VLOOKUP(Table37[[#This Row],[Name2]],'Base ProcV'!$CG$1:$CQ$12,2,0)</f>
        <v>#N/A</v>
      </c>
      <c r="D773" s="33" t="s">
        <v>1766</v>
      </c>
      <c r="E773" s="33" t="s">
        <v>1763</v>
      </c>
      <c r="F773" s="33"/>
      <c r="G773" s="33"/>
      <c r="H773" s="33" t="s">
        <v>736</v>
      </c>
      <c r="I773" s="33" t="s">
        <v>474</v>
      </c>
      <c r="J773" s="32"/>
      <c r="K773" s="33"/>
      <c r="L773" s="57" t="str">
        <f>IFERROR(TRIM(INDEX(_xlfn.TEXTSPLIT(Table37[[#This Row],[Name]],"|"),1,2)),"")</f>
        <v>Pre-alarm Hi</v>
      </c>
    </row>
    <row r="774" spans="1:12" ht="14.4">
      <c r="A774" s="56" t="s">
        <v>1167</v>
      </c>
      <c r="B774" s="56" t="str">
        <f>Table37[[#This Row],[Name]]</f>
        <v>Vibration - Gear Casing LS Shaft</v>
      </c>
      <c r="C774" s="33"/>
      <c r="D774" s="33" t="s">
        <v>1767</v>
      </c>
      <c r="E774" s="33" t="s">
        <v>1767</v>
      </c>
      <c r="F774" s="33"/>
      <c r="G774" s="33"/>
      <c r="H774" s="33" t="s">
        <v>474</v>
      </c>
      <c r="I774" s="33" t="s">
        <v>474</v>
      </c>
      <c r="J774" s="32"/>
      <c r="K774" s="33"/>
      <c r="L774" s="57" t="str">
        <f>IFERROR(TRIM(INDEX(_xlfn.TEXTSPLIT(Table37[[#This Row],[Name]],"|"),1,2)),"")</f>
        <v/>
      </c>
    </row>
    <row r="775" spans="1:12" ht="14.4">
      <c r="A775" s="56" t="s">
        <v>1167</v>
      </c>
      <c r="B775" s="56" t="str">
        <f>Table37[[#This Row],[Name]]</f>
        <v>Vibration - Gear Casing LS Shaft|Hi</v>
      </c>
      <c r="C775" s="33" t="e">
        <f>VLOOKUP(Table37[[#This Row],[Name2]],'Base ProcV'!$CG$1:$CQ$12,2,0)</f>
        <v>#N/A</v>
      </c>
      <c r="D775" s="33" t="s">
        <v>1768</v>
      </c>
      <c r="E775" s="33" t="s">
        <v>1767</v>
      </c>
      <c r="F775" s="33"/>
      <c r="G775" s="33"/>
      <c r="H775" s="33" t="s">
        <v>736</v>
      </c>
      <c r="I775" s="33" t="s">
        <v>474</v>
      </c>
      <c r="J775" s="32"/>
      <c r="K775" s="33"/>
      <c r="L775" s="57" t="str">
        <f>IFERROR(TRIM(INDEX(_xlfn.TEXTSPLIT(Table37[[#This Row],[Name]],"|"),1,2)),"")</f>
        <v>Hi</v>
      </c>
    </row>
    <row r="776" spans="1:12" ht="14.4">
      <c r="A776" s="56" t="s">
        <v>1167</v>
      </c>
      <c r="B776" s="56" t="str">
        <f>Table37[[#This Row],[Name]]</f>
        <v>Vibration - Gear Casing LS Shaft|HiHi</v>
      </c>
      <c r="C776" s="33" t="e">
        <f>VLOOKUP(Table37[[#This Row],[Name2]],'Base ProcV'!$CG$1:$CQ$12,2,0)</f>
        <v>#N/A</v>
      </c>
      <c r="D776" s="33" t="s">
        <v>1769</v>
      </c>
      <c r="E776" s="33" t="s">
        <v>1767</v>
      </c>
      <c r="F776" s="33"/>
      <c r="G776" s="33"/>
      <c r="H776" s="33" t="s">
        <v>736</v>
      </c>
      <c r="I776" s="33" t="s">
        <v>474</v>
      </c>
      <c r="J776" s="32"/>
      <c r="K776" s="33"/>
      <c r="L776" s="57" t="str">
        <f>IFERROR(TRIM(INDEX(_xlfn.TEXTSPLIT(Table37[[#This Row],[Name]],"|"),1,2)),"")</f>
        <v>HiHi</v>
      </c>
    </row>
    <row r="777" spans="1:12" ht="14.4">
      <c r="A777" s="56" t="s">
        <v>1167</v>
      </c>
      <c r="B777" s="56" t="str">
        <f>Table37[[#This Row],[Name]]</f>
        <v>Vibration - Gear Casing LS Shaft|Pre-alarm Hi</v>
      </c>
      <c r="C777" s="33" t="e">
        <f>VLOOKUP(Table37[[#This Row],[Name2]],'Base ProcV'!$CG$1:$CQ$12,2,0)</f>
        <v>#N/A</v>
      </c>
      <c r="D777" s="33" t="s">
        <v>1770</v>
      </c>
      <c r="E777" s="33" t="s">
        <v>1767</v>
      </c>
      <c r="F777" s="33"/>
      <c r="G777" s="33"/>
      <c r="H777" s="33" t="s">
        <v>736</v>
      </c>
      <c r="I777" s="33" t="s">
        <v>474</v>
      </c>
      <c r="J777" s="32"/>
      <c r="K777" s="33"/>
      <c r="L777" s="57" t="str">
        <f>IFERROR(TRIM(INDEX(_xlfn.TEXTSPLIT(Table37[[#This Row],[Name]],"|"),1,2)),"")</f>
        <v>Pre-alarm Hi</v>
      </c>
    </row>
    <row r="778" spans="1:12" ht="14.4">
      <c r="A778" s="56" t="s">
        <v>1167</v>
      </c>
      <c r="B778" s="56" t="str">
        <f>Table37[[#This Row],[Name]]</f>
        <v>Vibration - Gear Shaft HS Bearing DE (1)</v>
      </c>
      <c r="C778" s="33"/>
      <c r="D778" s="33" t="s">
        <v>697</v>
      </c>
      <c r="E778" s="33" t="s">
        <v>697</v>
      </c>
      <c r="F778" s="33"/>
      <c r="G778" s="10"/>
      <c r="H778" s="33" t="s">
        <v>474</v>
      </c>
      <c r="I778" s="33" t="s">
        <v>474</v>
      </c>
      <c r="J778" s="32"/>
      <c r="K778" s="33"/>
      <c r="L778" s="57" t="str">
        <f>IFERROR(TRIM(INDEX(_xlfn.TEXTSPLIT(Table37[[#This Row],[Name]],"|"),1,2)),"")</f>
        <v/>
      </c>
    </row>
    <row r="779" spans="1:12" ht="14.4">
      <c r="A779" s="56" t="s">
        <v>1167</v>
      </c>
      <c r="B779" s="56" t="str">
        <f>Table37[[#This Row],[Name]]</f>
        <v>Vibration - Gear Shaft HS Bearing DE (1)|Hi</v>
      </c>
      <c r="C779" s="33" t="e">
        <f>VLOOKUP(Table37[[#This Row],[Name2]],'Base ProcV'!$CG$1:$CQ$12,2,0)</f>
        <v>#N/A</v>
      </c>
      <c r="D779" s="33" t="s">
        <v>1772</v>
      </c>
      <c r="E779" s="33" t="s">
        <v>697</v>
      </c>
      <c r="F779" s="33"/>
      <c r="G779" s="10"/>
      <c r="H779" s="33" t="s">
        <v>736</v>
      </c>
      <c r="I779" s="33" t="s">
        <v>474</v>
      </c>
      <c r="J779" s="32"/>
      <c r="K779" s="33"/>
      <c r="L779" s="57" t="str">
        <f>IFERROR(TRIM(INDEX(_xlfn.TEXTSPLIT(Table37[[#This Row],[Name]],"|"),1,2)),"")</f>
        <v>Hi</v>
      </c>
    </row>
    <row r="780" spans="1:12" ht="14.4">
      <c r="A780" s="56" t="s">
        <v>1167</v>
      </c>
      <c r="B780" s="56" t="str">
        <f>Table37[[#This Row],[Name]]</f>
        <v>Vibration - Gear Shaft HS Bearing DE (1)|HiHi</v>
      </c>
      <c r="C780" s="33" t="e">
        <f>VLOOKUP(Table37[[#This Row],[Name2]],'Base ProcV'!$CG$1:$CQ$12,2,0)</f>
        <v>#N/A</v>
      </c>
      <c r="D780" s="33" t="s">
        <v>1773</v>
      </c>
      <c r="E780" s="33" t="s">
        <v>697</v>
      </c>
      <c r="F780" s="33"/>
      <c r="G780" s="10"/>
      <c r="H780" s="33" t="s">
        <v>736</v>
      </c>
      <c r="I780" s="33" t="s">
        <v>474</v>
      </c>
      <c r="J780" s="32"/>
      <c r="K780" s="33"/>
      <c r="L780" s="57" t="str">
        <f>IFERROR(TRIM(INDEX(_xlfn.TEXTSPLIT(Table37[[#This Row],[Name]],"|"),1,2)),"")</f>
        <v>HiHi</v>
      </c>
    </row>
    <row r="781" spans="1:12" ht="14.4">
      <c r="A781" s="56" t="s">
        <v>1167</v>
      </c>
      <c r="B781" s="56" t="str">
        <f>Table37[[#This Row],[Name]]</f>
        <v>Vibration - Gear Shaft HS Bearing DE (1)|Pre-alarm Hi</v>
      </c>
      <c r="C781" s="33" t="e">
        <f>VLOOKUP(Table37[[#This Row],[Name2]],'Base ProcV'!$CG$1:$CQ$12,2,0)</f>
        <v>#N/A</v>
      </c>
      <c r="D781" s="33" t="s">
        <v>1774</v>
      </c>
      <c r="E781" s="33" t="s">
        <v>697</v>
      </c>
      <c r="F781" s="33"/>
      <c r="G781" s="10"/>
      <c r="H781" s="33" t="s">
        <v>736</v>
      </c>
      <c r="I781" s="33" t="s">
        <v>474</v>
      </c>
      <c r="J781" s="32"/>
      <c r="K781" s="33"/>
      <c r="L781" s="57" t="str">
        <f>IFERROR(TRIM(INDEX(_xlfn.TEXTSPLIT(Table37[[#This Row],[Name]],"|"),1,2)),"")</f>
        <v>Pre-alarm Hi</v>
      </c>
    </row>
    <row r="782" spans="1:12" ht="14.4">
      <c r="A782" s="56" t="s">
        <v>1167</v>
      </c>
      <c r="B782" s="56" t="str">
        <f>Table37[[#This Row],[Name]]</f>
        <v>Vibration - Gear Shaft HS Bearing DE (2)</v>
      </c>
      <c r="C782" s="33"/>
      <c r="D782" s="33" t="s">
        <v>700</v>
      </c>
      <c r="E782" s="33" t="s">
        <v>700</v>
      </c>
      <c r="F782" s="33"/>
      <c r="G782" s="10"/>
      <c r="H782" s="33" t="s">
        <v>474</v>
      </c>
      <c r="I782" s="33" t="s">
        <v>474</v>
      </c>
      <c r="J782" s="32"/>
      <c r="K782" s="33"/>
      <c r="L782" s="57" t="str">
        <f>IFERROR(TRIM(INDEX(_xlfn.TEXTSPLIT(Table37[[#This Row],[Name]],"|"),1,2)),"")</f>
        <v/>
      </c>
    </row>
    <row r="783" spans="1:12" ht="14.4">
      <c r="A783" s="56" t="s">
        <v>1167</v>
      </c>
      <c r="B783" s="56" t="str">
        <f>Table37[[#This Row],[Name]]</f>
        <v>Vibration - Gear Shaft HS Bearing DE (2)|Hi</v>
      </c>
      <c r="C783" s="33" t="e">
        <f>VLOOKUP(Table37[[#This Row],[Name2]],'Base ProcV'!$CG$1:$CQ$12,2,0)</f>
        <v>#N/A</v>
      </c>
      <c r="D783" s="33" t="s">
        <v>1776</v>
      </c>
      <c r="E783" s="33" t="s">
        <v>700</v>
      </c>
      <c r="F783" s="33"/>
      <c r="G783" s="10"/>
      <c r="H783" s="33" t="s">
        <v>736</v>
      </c>
      <c r="I783" s="33" t="s">
        <v>474</v>
      </c>
      <c r="J783" s="32"/>
      <c r="K783" s="33"/>
      <c r="L783" s="57" t="str">
        <f>IFERROR(TRIM(INDEX(_xlfn.TEXTSPLIT(Table37[[#This Row],[Name]],"|"),1,2)),"")</f>
        <v>Hi</v>
      </c>
    </row>
    <row r="784" spans="1:12" ht="14.4">
      <c r="A784" s="56" t="s">
        <v>1167</v>
      </c>
      <c r="B784" s="56" t="str">
        <f>Table37[[#This Row],[Name]]</f>
        <v>Vibration - Gear Shaft HS Bearing DE (2)|HiHi</v>
      </c>
      <c r="C784" s="33" t="e">
        <f>VLOOKUP(Table37[[#This Row],[Name2]],'Base ProcV'!$CG$1:$CQ$12,2,0)</f>
        <v>#N/A</v>
      </c>
      <c r="D784" s="33" t="s">
        <v>1777</v>
      </c>
      <c r="E784" s="33" t="s">
        <v>700</v>
      </c>
      <c r="F784" s="33"/>
      <c r="G784" s="10"/>
      <c r="H784" s="33" t="s">
        <v>736</v>
      </c>
      <c r="I784" s="33" t="s">
        <v>474</v>
      </c>
      <c r="J784" s="32"/>
      <c r="K784" s="33"/>
      <c r="L784" s="57" t="str">
        <f>IFERROR(TRIM(INDEX(_xlfn.TEXTSPLIT(Table37[[#This Row],[Name]],"|"),1,2)),"")</f>
        <v>HiHi</v>
      </c>
    </row>
    <row r="785" spans="1:12" ht="14.4">
      <c r="A785" s="56" t="s">
        <v>1167</v>
      </c>
      <c r="B785" s="56" t="str">
        <f>Table37[[#This Row],[Name]]</f>
        <v>Vibration - Gear Shaft HS Bearing DE (2)|Pre-alarm Hi</v>
      </c>
      <c r="C785" s="33" t="e">
        <f>VLOOKUP(Table37[[#This Row],[Name2]],'Base ProcV'!$CG$1:$CQ$12,2,0)</f>
        <v>#N/A</v>
      </c>
      <c r="D785" s="33" t="s">
        <v>1778</v>
      </c>
      <c r="E785" s="33" t="s">
        <v>700</v>
      </c>
      <c r="F785" s="33"/>
      <c r="G785" s="10"/>
      <c r="H785" s="33" t="s">
        <v>736</v>
      </c>
      <c r="I785" s="33" t="s">
        <v>474</v>
      </c>
      <c r="J785" s="32"/>
      <c r="K785" s="33"/>
      <c r="L785" s="57" t="str">
        <f>IFERROR(TRIM(INDEX(_xlfn.TEXTSPLIT(Table37[[#This Row],[Name]],"|"),1,2)),"")</f>
        <v>Pre-alarm Hi</v>
      </c>
    </row>
    <row r="786" spans="1:12" ht="14.4">
      <c r="A786" s="56" t="s">
        <v>1167</v>
      </c>
      <c r="B786" s="56" t="str">
        <f>Table37[[#This Row],[Name]]</f>
        <v>Vibration - Gear Shaft HS Bearing NDE (1)</v>
      </c>
      <c r="C786" s="33"/>
      <c r="D786" s="33" t="s">
        <v>703</v>
      </c>
      <c r="E786" s="33" t="s">
        <v>703</v>
      </c>
      <c r="F786" s="33"/>
      <c r="G786" s="33"/>
      <c r="H786" s="33" t="s">
        <v>474</v>
      </c>
      <c r="I786" s="33" t="s">
        <v>474</v>
      </c>
      <c r="J786" s="32"/>
      <c r="K786" s="33"/>
      <c r="L786" s="57" t="str">
        <f>IFERROR(TRIM(INDEX(_xlfn.TEXTSPLIT(Table37[[#This Row],[Name]],"|"),1,2)),"")</f>
        <v/>
      </c>
    </row>
    <row r="787" spans="1:12" ht="14.4">
      <c r="A787" s="56" t="s">
        <v>1167</v>
      </c>
      <c r="B787" s="56" t="str">
        <f>Table37[[#This Row],[Name]]</f>
        <v>Vibration - Gear Shaft HS Bearing NDE (1)|Hi</v>
      </c>
      <c r="C787" s="33" t="e">
        <f>VLOOKUP(Table37[[#This Row],[Name2]],'Base ProcV'!$CG$1:$CQ$12,2,0)</f>
        <v>#N/A</v>
      </c>
      <c r="D787" s="33" t="s">
        <v>1779</v>
      </c>
      <c r="E787" s="33" t="s">
        <v>703</v>
      </c>
      <c r="F787" s="33"/>
      <c r="G787" s="33"/>
      <c r="H787" s="33" t="s">
        <v>736</v>
      </c>
      <c r="I787" s="33" t="s">
        <v>474</v>
      </c>
      <c r="J787" s="32"/>
      <c r="K787" s="33"/>
      <c r="L787" s="57" t="str">
        <f>IFERROR(TRIM(INDEX(_xlfn.TEXTSPLIT(Table37[[#This Row],[Name]],"|"),1,2)),"")</f>
        <v>Hi</v>
      </c>
    </row>
    <row r="788" spans="1:12" ht="14.4">
      <c r="A788" s="56" t="s">
        <v>1167</v>
      </c>
      <c r="B788" s="56" t="str">
        <f>Table37[[#This Row],[Name]]</f>
        <v>Vibration - Gear Shaft HS Bearing NDE (1)|HiHi</v>
      </c>
      <c r="C788" s="33" t="e">
        <f>VLOOKUP(Table37[[#This Row],[Name2]],'Base ProcV'!$CG$1:$CQ$12,2,0)</f>
        <v>#N/A</v>
      </c>
      <c r="D788" s="33" t="s">
        <v>1780</v>
      </c>
      <c r="E788" s="33" t="s">
        <v>703</v>
      </c>
      <c r="F788" s="33"/>
      <c r="G788" s="33"/>
      <c r="H788" s="33" t="s">
        <v>736</v>
      </c>
      <c r="I788" s="33" t="s">
        <v>474</v>
      </c>
      <c r="J788" s="32"/>
      <c r="K788" s="33"/>
      <c r="L788" s="57" t="str">
        <f>IFERROR(TRIM(INDEX(_xlfn.TEXTSPLIT(Table37[[#This Row],[Name]],"|"),1,2)),"")</f>
        <v>HiHi</v>
      </c>
    </row>
    <row r="789" spans="1:12" ht="14.4">
      <c r="A789" s="56" t="s">
        <v>1167</v>
      </c>
      <c r="B789" s="56" t="str">
        <f>Table37[[#This Row],[Name]]</f>
        <v>Vibration - Gear Shaft HS Bearing NDE (1)|Pre-alarm Hi</v>
      </c>
      <c r="C789" s="33" t="e">
        <f>VLOOKUP(Table37[[#This Row],[Name2]],'Base ProcV'!$CG$1:$CQ$12,2,0)</f>
        <v>#N/A</v>
      </c>
      <c r="D789" s="33" t="s">
        <v>1781</v>
      </c>
      <c r="E789" s="33" t="s">
        <v>703</v>
      </c>
      <c r="F789" s="33"/>
      <c r="G789" s="33"/>
      <c r="H789" s="33" t="s">
        <v>736</v>
      </c>
      <c r="I789" s="33" t="s">
        <v>474</v>
      </c>
      <c r="J789" s="32"/>
      <c r="K789" s="33"/>
      <c r="L789" s="57" t="str">
        <f>IFERROR(TRIM(INDEX(_xlfn.TEXTSPLIT(Table37[[#This Row],[Name]],"|"),1,2)),"")</f>
        <v>Pre-alarm Hi</v>
      </c>
    </row>
    <row r="790" spans="1:12" ht="14.4">
      <c r="A790" s="56" t="s">
        <v>1167</v>
      </c>
      <c r="B790" s="56" t="str">
        <f>Table37[[#This Row],[Name]]</f>
        <v>Vibration - Gear Shaft HS Bearing NDE (2)</v>
      </c>
      <c r="C790" s="33"/>
      <c r="D790" s="33" t="s">
        <v>706</v>
      </c>
      <c r="E790" s="33" t="s">
        <v>706</v>
      </c>
      <c r="F790" s="33"/>
      <c r="G790" s="33"/>
      <c r="H790" s="33" t="s">
        <v>474</v>
      </c>
      <c r="I790" s="33" t="s">
        <v>474</v>
      </c>
      <c r="J790" s="32"/>
      <c r="K790" s="33"/>
      <c r="L790" s="57" t="str">
        <f>IFERROR(TRIM(INDEX(_xlfn.TEXTSPLIT(Table37[[#This Row],[Name]],"|"),1,2)),"")</f>
        <v/>
      </c>
    </row>
    <row r="791" spans="1:12" ht="14.4">
      <c r="A791" s="56" t="s">
        <v>1167</v>
      </c>
      <c r="B791" s="56" t="str">
        <f>Table37[[#This Row],[Name]]</f>
        <v>Vibration - Gear Shaft HS Bearing NDE (2)|Hi</v>
      </c>
      <c r="C791" s="33" t="e">
        <f>VLOOKUP(Table37[[#This Row],[Name2]],'Base ProcV'!$CG$1:$CQ$12,2,0)</f>
        <v>#N/A</v>
      </c>
      <c r="D791" s="33" t="s">
        <v>1782</v>
      </c>
      <c r="E791" s="33" t="s">
        <v>706</v>
      </c>
      <c r="F791" s="33"/>
      <c r="G791" s="33"/>
      <c r="H791" s="33" t="s">
        <v>736</v>
      </c>
      <c r="I791" s="33" t="s">
        <v>474</v>
      </c>
      <c r="J791" s="32"/>
      <c r="K791" s="33"/>
      <c r="L791" s="57" t="str">
        <f>IFERROR(TRIM(INDEX(_xlfn.TEXTSPLIT(Table37[[#This Row],[Name]],"|"),1,2)),"")</f>
        <v>Hi</v>
      </c>
    </row>
    <row r="792" spans="1:12" ht="14.4">
      <c r="A792" s="56" t="s">
        <v>1167</v>
      </c>
      <c r="B792" s="56" t="str">
        <f>Table37[[#This Row],[Name]]</f>
        <v>Vibration - Gear Shaft HS Bearing NDE (2)|HiHi</v>
      </c>
      <c r="C792" s="33" t="e">
        <f>VLOOKUP(Table37[[#This Row],[Name2]],'Base ProcV'!$CG$1:$CQ$12,2,0)</f>
        <v>#N/A</v>
      </c>
      <c r="D792" s="33" t="s">
        <v>1783</v>
      </c>
      <c r="E792" s="33" t="s">
        <v>706</v>
      </c>
      <c r="F792" s="33"/>
      <c r="G792" s="33"/>
      <c r="H792" s="33" t="s">
        <v>736</v>
      </c>
      <c r="I792" s="33" t="s">
        <v>474</v>
      </c>
      <c r="J792" s="32"/>
      <c r="K792" s="33"/>
      <c r="L792" s="57" t="str">
        <f>IFERROR(TRIM(INDEX(_xlfn.TEXTSPLIT(Table37[[#This Row],[Name]],"|"),1,2)),"")</f>
        <v>HiHi</v>
      </c>
    </row>
    <row r="793" spans="1:12" ht="14.4">
      <c r="A793" s="56" t="s">
        <v>1167</v>
      </c>
      <c r="B793" s="56" t="str">
        <f>Table37[[#This Row],[Name]]</f>
        <v>Vibration - Gear Shaft HS Bearing NDE (2)|Pre-alarm Hi</v>
      </c>
      <c r="C793" s="33" t="e">
        <f>VLOOKUP(Table37[[#This Row],[Name2]],'Base ProcV'!$CG$1:$CQ$12,2,0)</f>
        <v>#N/A</v>
      </c>
      <c r="D793" s="33" t="s">
        <v>1784</v>
      </c>
      <c r="E793" s="33" t="s">
        <v>706</v>
      </c>
      <c r="F793" s="33"/>
      <c r="G793" s="33"/>
      <c r="H793" s="33" t="s">
        <v>736</v>
      </c>
      <c r="I793" s="33" t="s">
        <v>474</v>
      </c>
      <c r="J793" s="32"/>
      <c r="K793" s="33"/>
      <c r="L793" s="57" t="str">
        <f>IFERROR(TRIM(INDEX(_xlfn.TEXTSPLIT(Table37[[#This Row],[Name]],"|"),1,2)),"")</f>
        <v>Pre-alarm Hi</v>
      </c>
    </row>
    <row r="794" spans="1:12" ht="14.4">
      <c r="A794" s="56" t="s">
        <v>1167</v>
      </c>
      <c r="B794" s="56" t="str">
        <f>Table37[[#This Row],[Name]]</f>
        <v>Vibration - Gear Shaft LS Bearing DE (1)</v>
      </c>
      <c r="C794" s="33"/>
      <c r="D794" s="33" t="s">
        <v>709</v>
      </c>
      <c r="E794" s="33" t="s">
        <v>709</v>
      </c>
      <c r="F794" s="33"/>
      <c r="G794" s="10"/>
      <c r="H794" s="33" t="s">
        <v>474</v>
      </c>
      <c r="I794" s="33" t="s">
        <v>474</v>
      </c>
      <c r="J794" s="32"/>
      <c r="K794" s="33"/>
      <c r="L794" s="57" t="str">
        <f>IFERROR(TRIM(INDEX(_xlfn.TEXTSPLIT(Table37[[#This Row],[Name]],"|"),1,2)),"")</f>
        <v/>
      </c>
    </row>
    <row r="795" spans="1:12" ht="14.4">
      <c r="A795" s="56" t="s">
        <v>1167</v>
      </c>
      <c r="B795" s="56" t="str">
        <f>Table37[[#This Row],[Name]]</f>
        <v>Vibration - Gear Shaft LS Bearing DE (1)|Hi</v>
      </c>
      <c r="C795" s="33" t="e">
        <f>VLOOKUP(Table37[[#This Row],[Name2]],'Base ProcV'!$CG$1:$CQ$12,2,0)</f>
        <v>#N/A</v>
      </c>
      <c r="D795" s="33" t="s">
        <v>1786</v>
      </c>
      <c r="E795" s="33" t="s">
        <v>709</v>
      </c>
      <c r="F795" s="33"/>
      <c r="G795" s="10"/>
      <c r="H795" s="33" t="s">
        <v>736</v>
      </c>
      <c r="I795" s="33" t="s">
        <v>474</v>
      </c>
      <c r="J795" s="32"/>
      <c r="K795" s="33"/>
      <c r="L795" s="57" t="str">
        <f>IFERROR(TRIM(INDEX(_xlfn.TEXTSPLIT(Table37[[#This Row],[Name]],"|"),1,2)),"")</f>
        <v>Hi</v>
      </c>
    </row>
    <row r="796" spans="1:12" ht="14.4">
      <c r="A796" s="56" t="s">
        <v>1167</v>
      </c>
      <c r="B796" s="56" t="str">
        <f>Table37[[#This Row],[Name]]</f>
        <v>Vibration - Gear Shaft LS Bearing DE (1)|HiHi</v>
      </c>
      <c r="C796" s="33" t="e">
        <f>VLOOKUP(Table37[[#This Row],[Name2]],'Base ProcV'!$CG$1:$CQ$12,2,0)</f>
        <v>#N/A</v>
      </c>
      <c r="D796" s="33" t="s">
        <v>1787</v>
      </c>
      <c r="E796" s="33" t="s">
        <v>709</v>
      </c>
      <c r="F796" s="33"/>
      <c r="G796" s="10"/>
      <c r="H796" s="33" t="s">
        <v>736</v>
      </c>
      <c r="I796" s="33" t="s">
        <v>474</v>
      </c>
      <c r="J796" s="32"/>
      <c r="K796" s="33"/>
      <c r="L796" s="57" t="str">
        <f>IFERROR(TRIM(INDEX(_xlfn.TEXTSPLIT(Table37[[#This Row],[Name]],"|"),1,2)),"")</f>
        <v>HiHi</v>
      </c>
    </row>
    <row r="797" spans="1:12" ht="14.4">
      <c r="A797" s="56" t="s">
        <v>1167</v>
      </c>
      <c r="B797" s="56" t="str">
        <f>Table37[[#This Row],[Name]]</f>
        <v>Vibration - Gear Shaft LS Bearing DE (1)|Pre-alarm Hi</v>
      </c>
      <c r="C797" s="33" t="e">
        <f>VLOOKUP(Table37[[#This Row],[Name2]],'Base ProcV'!$CG$1:$CQ$12,2,0)</f>
        <v>#N/A</v>
      </c>
      <c r="D797" s="33" t="s">
        <v>1788</v>
      </c>
      <c r="E797" s="33" t="s">
        <v>709</v>
      </c>
      <c r="F797" s="33"/>
      <c r="G797" s="10"/>
      <c r="H797" s="33" t="s">
        <v>736</v>
      </c>
      <c r="I797" s="33" t="s">
        <v>474</v>
      </c>
      <c r="J797" s="32"/>
      <c r="K797" s="33"/>
      <c r="L797" s="57" t="str">
        <f>IFERROR(TRIM(INDEX(_xlfn.TEXTSPLIT(Table37[[#This Row],[Name]],"|"),1,2)),"")</f>
        <v>Pre-alarm Hi</v>
      </c>
    </row>
    <row r="798" spans="1:12" ht="14.4">
      <c r="A798" s="56" t="s">
        <v>1167</v>
      </c>
      <c r="B798" s="56" t="str">
        <f>Table37[[#This Row],[Name]]</f>
        <v>Vibration - Gear Shaft LS Bearing DE (2)</v>
      </c>
      <c r="C798" s="33"/>
      <c r="D798" s="33" t="s">
        <v>712</v>
      </c>
      <c r="E798" s="33" t="s">
        <v>712</v>
      </c>
      <c r="F798" s="33"/>
      <c r="G798" s="10"/>
      <c r="H798" s="33" t="s">
        <v>474</v>
      </c>
      <c r="I798" s="33" t="s">
        <v>474</v>
      </c>
      <c r="J798" s="32"/>
      <c r="K798" s="33"/>
      <c r="L798" s="57" t="str">
        <f>IFERROR(TRIM(INDEX(_xlfn.TEXTSPLIT(Table37[[#This Row],[Name]],"|"),1,2)),"")</f>
        <v/>
      </c>
    </row>
    <row r="799" spans="1:12" ht="14.4">
      <c r="A799" s="56" t="s">
        <v>1167</v>
      </c>
      <c r="B799" s="56" t="str">
        <f>Table37[[#This Row],[Name]]</f>
        <v>Vibration - Gear Shaft LS Bearing DE (2)|Hi</v>
      </c>
      <c r="C799" s="33" t="e">
        <f>VLOOKUP(Table37[[#This Row],[Name2]],'Base ProcV'!$CG$1:$CQ$12,2,0)</f>
        <v>#N/A</v>
      </c>
      <c r="D799" s="33" t="s">
        <v>1790</v>
      </c>
      <c r="E799" s="33" t="s">
        <v>712</v>
      </c>
      <c r="F799" s="33"/>
      <c r="G799" s="10"/>
      <c r="H799" s="33" t="s">
        <v>736</v>
      </c>
      <c r="I799" s="33" t="s">
        <v>474</v>
      </c>
      <c r="J799" s="32"/>
      <c r="K799" s="33"/>
      <c r="L799" s="57" t="str">
        <f>IFERROR(TRIM(INDEX(_xlfn.TEXTSPLIT(Table37[[#This Row],[Name]],"|"),1,2)),"")</f>
        <v>Hi</v>
      </c>
    </row>
    <row r="800" spans="1:12" ht="14.4">
      <c r="A800" s="56" t="s">
        <v>1167</v>
      </c>
      <c r="B800" s="56" t="str">
        <f>Table37[[#This Row],[Name]]</f>
        <v>Vibration - Gear Shaft LS Bearing DE (2)|HiHi</v>
      </c>
      <c r="C800" s="33" t="e">
        <f>VLOOKUP(Table37[[#This Row],[Name2]],'Base ProcV'!$CG$1:$CQ$12,2,0)</f>
        <v>#N/A</v>
      </c>
      <c r="D800" s="33" t="s">
        <v>1791</v>
      </c>
      <c r="E800" s="33" t="s">
        <v>712</v>
      </c>
      <c r="F800" s="33"/>
      <c r="G800" s="10"/>
      <c r="H800" s="33" t="s">
        <v>736</v>
      </c>
      <c r="I800" s="33" t="s">
        <v>474</v>
      </c>
      <c r="J800" s="32"/>
      <c r="K800" s="33"/>
      <c r="L800" s="57" t="str">
        <f>IFERROR(TRIM(INDEX(_xlfn.TEXTSPLIT(Table37[[#This Row],[Name]],"|"),1,2)),"")</f>
        <v>HiHi</v>
      </c>
    </row>
    <row r="801" spans="1:12" ht="14.4">
      <c r="A801" s="56" t="s">
        <v>1167</v>
      </c>
      <c r="B801" s="56" t="str">
        <f>Table37[[#This Row],[Name]]</f>
        <v>Vibration - Gear Shaft LS Bearing DE (2)|Pre-alarm Hi</v>
      </c>
      <c r="C801" s="33" t="e">
        <f>VLOOKUP(Table37[[#This Row],[Name2]],'Base ProcV'!$CG$1:$CQ$12,2,0)</f>
        <v>#N/A</v>
      </c>
      <c r="D801" s="33" t="s">
        <v>1792</v>
      </c>
      <c r="E801" s="33" t="s">
        <v>712</v>
      </c>
      <c r="F801" s="33"/>
      <c r="G801" s="10"/>
      <c r="H801" s="33" t="s">
        <v>736</v>
      </c>
      <c r="I801" s="33" t="s">
        <v>474</v>
      </c>
      <c r="J801" s="32"/>
      <c r="K801" s="33"/>
      <c r="L801" s="57" t="str">
        <f>IFERROR(TRIM(INDEX(_xlfn.TEXTSPLIT(Table37[[#This Row],[Name]],"|"),1,2)),"")</f>
        <v>Pre-alarm Hi</v>
      </c>
    </row>
    <row r="802" spans="1:12" ht="14.4">
      <c r="A802" s="56" t="s">
        <v>1167</v>
      </c>
      <c r="B802" s="56" t="str">
        <f>Table37[[#This Row],[Name]]</f>
        <v>Vibration - Gear Shaft LS Bearing NDE (1)</v>
      </c>
      <c r="C802" s="33"/>
      <c r="D802" s="33" t="s">
        <v>715</v>
      </c>
      <c r="E802" s="33" t="s">
        <v>715</v>
      </c>
      <c r="F802" s="33"/>
      <c r="G802" s="33"/>
      <c r="H802" s="33" t="s">
        <v>474</v>
      </c>
      <c r="I802" s="33" t="s">
        <v>474</v>
      </c>
      <c r="J802" s="32"/>
      <c r="K802" s="33"/>
      <c r="L802" s="57" t="str">
        <f>IFERROR(TRIM(INDEX(_xlfn.TEXTSPLIT(Table37[[#This Row],[Name]],"|"),1,2)),"")</f>
        <v/>
      </c>
    </row>
    <row r="803" spans="1:12" ht="14.4">
      <c r="A803" s="56" t="s">
        <v>1167</v>
      </c>
      <c r="B803" s="56" t="str">
        <f>Table37[[#This Row],[Name]]</f>
        <v>Vibration - Gear Shaft LS Bearing NDE (1)|Hi</v>
      </c>
      <c r="C803" s="33" t="e">
        <f>VLOOKUP(Table37[[#This Row],[Name2]],'Base ProcV'!$CG$1:$CQ$12,2,0)</f>
        <v>#N/A</v>
      </c>
      <c r="D803" s="33" t="s">
        <v>1793</v>
      </c>
      <c r="E803" s="33" t="s">
        <v>715</v>
      </c>
      <c r="F803" s="33"/>
      <c r="G803" s="33"/>
      <c r="H803" s="33" t="s">
        <v>736</v>
      </c>
      <c r="I803" s="33" t="s">
        <v>474</v>
      </c>
      <c r="J803" s="32"/>
      <c r="K803" s="33"/>
      <c r="L803" s="57" t="str">
        <f>IFERROR(TRIM(INDEX(_xlfn.TEXTSPLIT(Table37[[#This Row],[Name]],"|"),1,2)),"")</f>
        <v>Hi</v>
      </c>
    </row>
    <row r="804" spans="1:12" ht="14.4">
      <c r="A804" s="56" t="s">
        <v>1167</v>
      </c>
      <c r="B804" s="56" t="str">
        <f>Table37[[#This Row],[Name]]</f>
        <v>Vibration - Gear Shaft LS Bearing NDE (1)|HiHi</v>
      </c>
      <c r="C804" s="33" t="e">
        <f>VLOOKUP(Table37[[#This Row],[Name2]],'Base ProcV'!$CG$1:$CQ$12,2,0)</f>
        <v>#N/A</v>
      </c>
      <c r="D804" s="33" t="s">
        <v>1794</v>
      </c>
      <c r="E804" s="33" t="s">
        <v>715</v>
      </c>
      <c r="F804" s="33"/>
      <c r="G804" s="33"/>
      <c r="H804" s="33" t="s">
        <v>736</v>
      </c>
      <c r="I804" s="33" t="s">
        <v>474</v>
      </c>
      <c r="J804" s="32"/>
      <c r="K804" s="33"/>
      <c r="L804" s="57" t="str">
        <f>IFERROR(TRIM(INDEX(_xlfn.TEXTSPLIT(Table37[[#This Row],[Name]],"|"),1,2)),"")</f>
        <v>HiHi</v>
      </c>
    </row>
    <row r="805" spans="1:12" ht="14.4">
      <c r="A805" s="56" t="s">
        <v>1167</v>
      </c>
      <c r="B805" s="56" t="str">
        <f>Table37[[#This Row],[Name]]</f>
        <v>Vibration - Gear Shaft LS Bearing NDE (1)|Pre-alarm Hi</v>
      </c>
      <c r="C805" s="33" t="e">
        <f>VLOOKUP(Table37[[#This Row],[Name2]],'Base ProcV'!$CG$1:$CQ$12,2,0)</f>
        <v>#N/A</v>
      </c>
      <c r="D805" s="33" t="s">
        <v>1795</v>
      </c>
      <c r="E805" s="33" t="s">
        <v>715</v>
      </c>
      <c r="F805" s="33"/>
      <c r="G805" s="33"/>
      <c r="H805" s="33" t="s">
        <v>736</v>
      </c>
      <c r="I805" s="33" t="s">
        <v>474</v>
      </c>
      <c r="J805" s="32"/>
      <c r="K805" s="33"/>
      <c r="L805" s="57" t="str">
        <f>IFERROR(TRIM(INDEX(_xlfn.TEXTSPLIT(Table37[[#This Row],[Name]],"|"),1,2)),"")</f>
        <v>Pre-alarm Hi</v>
      </c>
    </row>
    <row r="806" spans="1:12" ht="14.4">
      <c r="A806" s="56" t="s">
        <v>1167</v>
      </c>
      <c r="B806" s="56" t="str">
        <f>Table37[[#This Row],[Name]]</f>
        <v>Vibration - Gear Shaft LS Bearing NDE (2)</v>
      </c>
      <c r="C806" s="33"/>
      <c r="D806" s="33" t="s">
        <v>718</v>
      </c>
      <c r="E806" s="33" t="s">
        <v>718</v>
      </c>
      <c r="F806" s="33"/>
      <c r="G806" s="33"/>
      <c r="H806" s="33" t="s">
        <v>474</v>
      </c>
      <c r="I806" s="33" t="s">
        <v>474</v>
      </c>
      <c r="J806" s="32"/>
      <c r="K806" s="33"/>
      <c r="L806" s="57" t="str">
        <f>IFERROR(TRIM(INDEX(_xlfn.TEXTSPLIT(Table37[[#This Row],[Name]],"|"),1,2)),"")</f>
        <v/>
      </c>
    </row>
    <row r="807" spans="1:12" ht="14.4">
      <c r="A807" s="56" t="s">
        <v>1167</v>
      </c>
      <c r="B807" s="56" t="str">
        <f>Table37[[#This Row],[Name]]</f>
        <v>Vibration - Gear Shaft LS Bearing NDE (2)|Hi</v>
      </c>
      <c r="C807" s="33" t="e">
        <f>VLOOKUP(Table37[[#This Row],[Name2]],'Base ProcV'!$CG$1:$CQ$12,2,0)</f>
        <v>#N/A</v>
      </c>
      <c r="D807" s="33" t="s">
        <v>1796</v>
      </c>
      <c r="E807" s="33" t="s">
        <v>718</v>
      </c>
      <c r="F807" s="33"/>
      <c r="G807" s="33"/>
      <c r="H807" s="33" t="s">
        <v>736</v>
      </c>
      <c r="I807" s="33" t="s">
        <v>474</v>
      </c>
      <c r="J807" s="32"/>
      <c r="K807" s="33"/>
      <c r="L807" s="57" t="str">
        <f>IFERROR(TRIM(INDEX(_xlfn.TEXTSPLIT(Table37[[#This Row],[Name]],"|"),1,2)),"")</f>
        <v>Hi</v>
      </c>
    </row>
    <row r="808" spans="1:12" ht="14.4">
      <c r="A808" s="56" t="s">
        <v>1167</v>
      </c>
      <c r="B808" s="56" t="str">
        <f>Table37[[#This Row],[Name]]</f>
        <v>Vibration - Gear Shaft LS Bearing NDE (2)|HiHi</v>
      </c>
      <c r="C808" s="33" t="e">
        <f>VLOOKUP(Table37[[#This Row],[Name2]],'Base ProcV'!$CG$1:$CQ$12,2,0)</f>
        <v>#N/A</v>
      </c>
      <c r="D808" s="33" t="s">
        <v>1797</v>
      </c>
      <c r="E808" s="33" t="s">
        <v>718</v>
      </c>
      <c r="F808" s="33"/>
      <c r="G808" s="33"/>
      <c r="H808" s="33" t="s">
        <v>736</v>
      </c>
      <c r="I808" s="33" t="s">
        <v>474</v>
      </c>
      <c r="J808" s="32"/>
      <c r="K808" s="33"/>
      <c r="L808" s="57" t="str">
        <f>IFERROR(TRIM(INDEX(_xlfn.TEXTSPLIT(Table37[[#This Row],[Name]],"|"),1,2)),"")</f>
        <v>HiHi</v>
      </c>
    </row>
    <row r="809" spans="1:12" ht="14.4">
      <c r="A809" s="56" t="s">
        <v>1167</v>
      </c>
      <c r="B809" s="56" t="str">
        <f>Table37[[#This Row],[Name]]</f>
        <v>Vibration - Gear Shaft LS Bearing NDE (2)|Pre-alarm Hi</v>
      </c>
      <c r="C809" s="33" t="e">
        <f>VLOOKUP(Table37[[#This Row],[Name2]],'Base ProcV'!$CG$1:$CQ$12,2,0)</f>
        <v>#N/A</v>
      </c>
      <c r="D809" s="33" t="s">
        <v>1798</v>
      </c>
      <c r="E809" s="33" t="s">
        <v>718</v>
      </c>
      <c r="F809" s="33"/>
      <c r="G809" s="33"/>
      <c r="H809" s="33" t="s">
        <v>736</v>
      </c>
      <c r="I809" s="33" t="s">
        <v>474</v>
      </c>
      <c r="J809" s="32"/>
      <c r="K809" s="33"/>
      <c r="L809" s="57" t="str">
        <f>IFERROR(TRIM(INDEX(_xlfn.TEXTSPLIT(Table37[[#This Row],[Name]],"|"),1,2)),"")</f>
        <v>Pre-alarm Hi</v>
      </c>
    </row>
    <row r="810" spans="1:12" ht="14.4">
      <c r="A810" s="56" t="s">
        <v>1167</v>
      </c>
      <c r="B810" s="56" t="str">
        <f>Table37[[#This Row],[Name]]</f>
        <v>Vibration - Motor Casing DE Side</v>
      </c>
      <c r="C810" s="33"/>
      <c r="D810" s="33" t="s">
        <v>1799</v>
      </c>
      <c r="E810" s="33" t="s">
        <v>1799</v>
      </c>
      <c r="F810" s="33"/>
      <c r="G810" s="33"/>
      <c r="H810" s="33" t="s">
        <v>446</v>
      </c>
      <c r="I810" s="33" t="s">
        <v>446</v>
      </c>
      <c r="J810" s="32"/>
      <c r="K810" s="33"/>
      <c r="L810" s="57" t="str">
        <f>IFERROR(TRIM(INDEX(_xlfn.TEXTSPLIT(Table37[[#This Row],[Name]],"|"),1,2)),"")</f>
        <v/>
      </c>
    </row>
    <row r="811" spans="1:12" ht="14.4">
      <c r="A811" s="56" t="s">
        <v>1167</v>
      </c>
      <c r="B811" s="56" t="str">
        <f>Table37[[#This Row],[Name]]</f>
        <v>Vibration - Motor Casing DE Side|Hi</v>
      </c>
      <c r="C811" s="33" t="e">
        <f>VLOOKUP(Table37[[#This Row],[Name2]],'Base ProcV'!$CG$1:$CQ$12,2,0)</f>
        <v>#N/A</v>
      </c>
      <c r="D811" s="33" t="s">
        <v>1800</v>
      </c>
      <c r="E811" s="33" t="s">
        <v>1799</v>
      </c>
      <c r="F811" s="33"/>
      <c r="G811" s="33"/>
      <c r="H811" s="33" t="s">
        <v>736</v>
      </c>
      <c r="I811" s="33" t="s">
        <v>446</v>
      </c>
      <c r="J811" s="32"/>
      <c r="K811" s="33"/>
      <c r="L811" s="57" t="str">
        <f>IFERROR(TRIM(INDEX(_xlfn.TEXTSPLIT(Table37[[#This Row],[Name]],"|"),1,2)),"")</f>
        <v>Hi</v>
      </c>
    </row>
    <row r="812" spans="1:12" ht="14.4">
      <c r="A812" s="56" t="s">
        <v>1167</v>
      </c>
      <c r="B812" s="56" t="str">
        <f>Table37[[#This Row],[Name]]</f>
        <v>Vibration - Motor Casing DE Side|HiHi</v>
      </c>
      <c r="C812" s="33" t="e">
        <f>VLOOKUP(Table37[[#This Row],[Name2]],'Base ProcV'!$CG$1:$CQ$12,2,0)</f>
        <v>#N/A</v>
      </c>
      <c r="D812" s="33" t="s">
        <v>1801</v>
      </c>
      <c r="E812" s="33" t="s">
        <v>1799</v>
      </c>
      <c r="F812" s="33"/>
      <c r="G812" s="33"/>
      <c r="H812" s="33" t="s">
        <v>736</v>
      </c>
      <c r="I812" s="33" t="s">
        <v>446</v>
      </c>
      <c r="J812" s="32"/>
      <c r="K812" s="33"/>
      <c r="L812" s="57" t="str">
        <f>IFERROR(TRIM(INDEX(_xlfn.TEXTSPLIT(Table37[[#This Row],[Name]],"|"),1,2)),"")</f>
        <v>HiHi</v>
      </c>
    </row>
    <row r="813" spans="1:12" ht="14.4">
      <c r="A813" s="56" t="s">
        <v>1167</v>
      </c>
      <c r="B813" s="56" t="str">
        <f>Table37[[#This Row],[Name]]</f>
        <v>Vibration - Motor Casing DE Side|Pre-alarm Hi</v>
      </c>
      <c r="C813" s="33" t="e">
        <f>VLOOKUP(Table37[[#This Row],[Name2]],'Base ProcV'!$CG$1:$CQ$12,2,0)</f>
        <v>#N/A</v>
      </c>
      <c r="D813" s="33" t="s">
        <v>1802</v>
      </c>
      <c r="E813" s="33" t="s">
        <v>1799</v>
      </c>
      <c r="F813" s="33"/>
      <c r="G813" s="33"/>
      <c r="H813" s="33" t="s">
        <v>736</v>
      </c>
      <c r="I813" s="33" t="s">
        <v>446</v>
      </c>
      <c r="J813" s="32"/>
      <c r="K813" s="33"/>
      <c r="L813" s="57" t="str">
        <f>IFERROR(TRIM(INDEX(_xlfn.TEXTSPLIT(Table37[[#This Row],[Name]],"|"),1,2)),"")</f>
        <v>Pre-alarm Hi</v>
      </c>
    </row>
    <row r="814" spans="1:12" ht="14.4">
      <c r="A814" s="56" t="s">
        <v>1167</v>
      </c>
      <c r="B814" s="56" t="str">
        <f>Table37[[#This Row],[Name]]</f>
        <v>Vibration - Motor Casing NDE Side</v>
      </c>
      <c r="C814" s="33"/>
      <c r="D814" s="33" t="s">
        <v>1803</v>
      </c>
      <c r="E814" s="33" t="s">
        <v>1803</v>
      </c>
      <c r="F814" s="33"/>
      <c r="G814" s="33"/>
      <c r="H814" s="33" t="s">
        <v>446</v>
      </c>
      <c r="I814" s="33" t="s">
        <v>446</v>
      </c>
      <c r="J814" s="32"/>
      <c r="K814" s="33"/>
      <c r="L814" s="57" t="str">
        <f>IFERROR(TRIM(INDEX(_xlfn.TEXTSPLIT(Table37[[#This Row],[Name]],"|"),1,2)),"")</f>
        <v/>
      </c>
    </row>
    <row r="815" spans="1:12" ht="14.4">
      <c r="A815" s="56" t="s">
        <v>1167</v>
      </c>
      <c r="B815" s="56" t="str">
        <f>Table37[[#This Row],[Name]]</f>
        <v>Vibration - Motor Casing NDE Side|Hi</v>
      </c>
      <c r="C815" s="33" t="e">
        <f>VLOOKUP(Table37[[#This Row],[Name2]],'Base ProcV'!$CG$1:$CQ$12,2,0)</f>
        <v>#N/A</v>
      </c>
      <c r="D815" s="33" t="s">
        <v>1804</v>
      </c>
      <c r="E815" s="33" t="s">
        <v>1803</v>
      </c>
      <c r="F815" s="33"/>
      <c r="G815" s="33"/>
      <c r="H815" s="33" t="s">
        <v>736</v>
      </c>
      <c r="I815" s="33" t="s">
        <v>446</v>
      </c>
      <c r="J815" s="32"/>
      <c r="K815" s="33"/>
      <c r="L815" s="57" t="str">
        <f>IFERROR(TRIM(INDEX(_xlfn.TEXTSPLIT(Table37[[#This Row],[Name]],"|"),1,2)),"")</f>
        <v>Hi</v>
      </c>
    </row>
    <row r="816" spans="1:12" ht="14.4">
      <c r="A816" s="56" t="s">
        <v>1167</v>
      </c>
      <c r="B816" s="56" t="str">
        <f>Table37[[#This Row],[Name]]</f>
        <v>Vibration - Motor Casing NDE Side|HiHi</v>
      </c>
      <c r="C816" s="33" t="e">
        <f>VLOOKUP(Table37[[#This Row],[Name2]],'Base ProcV'!$CG$1:$CQ$12,2,0)</f>
        <v>#N/A</v>
      </c>
      <c r="D816" s="33" t="s">
        <v>1805</v>
      </c>
      <c r="E816" s="33" t="s">
        <v>1803</v>
      </c>
      <c r="F816" s="33"/>
      <c r="G816" s="33"/>
      <c r="H816" s="33" t="s">
        <v>736</v>
      </c>
      <c r="I816" s="33" t="s">
        <v>446</v>
      </c>
      <c r="J816" s="32"/>
      <c r="K816" s="33"/>
      <c r="L816" s="57" t="str">
        <f>IFERROR(TRIM(INDEX(_xlfn.TEXTSPLIT(Table37[[#This Row],[Name]],"|"),1,2)),"")</f>
        <v>HiHi</v>
      </c>
    </row>
    <row r="817" spans="1:12" ht="14.4">
      <c r="A817" s="56" t="s">
        <v>1167</v>
      </c>
      <c r="B817" s="56" t="str">
        <f>Table37[[#This Row],[Name]]</f>
        <v>Vibration - Motor Casing NDE Side|Pre-alarm Hi</v>
      </c>
      <c r="C817" s="33" t="e">
        <f>VLOOKUP(Table37[[#This Row],[Name2]],'Base ProcV'!$CG$1:$CQ$12,2,0)</f>
        <v>#N/A</v>
      </c>
      <c r="D817" s="33" t="s">
        <v>1806</v>
      </c>
      <c r="E817" s="33" t="s">
        <v>1803</v>
      </c>
      <c r="F817" s="33"/>
      <c r="G817" s="33"/>
      <c r="H817" s="33" t="s">
        <v>736</v>
      </c>
      <c r="I817" s="33" t="s">
        <v>446</v>
      </c>
      <c r="J817" s="32"/>
      <c r="K817" s="33"/>
      <c r="L817" s="57" t="str">
        <f>IFERROR(TRIM(INDEX(_xlfn.TEXTSPLIT(Table37[[#This Row],[Name]],"|"),1,2)),"")</f>
        <v>Pre-alarm Hi</v>
      </c>
    </row>
    <row r="818" spans="1:12" ht="14.4">
      <c r="A818" s="56" t="s">
        <v>1167</v>
      </c>
      <c r="B818" s="56" t="str">
        <f>Table37[[#This Row],[Name]]</f>
        <v>Flow - Piston Balancing Line</v>
      </c>
      <c r="C818" s="33"/>
      <c r="D818" s="33" t="s">
        <v>1807</v>
      </c>
      <c r="E818" s="33" t="s">
        <v>1807</v>
      </c>
      <c r="F818" s="33"/>
      <c r="G818" s="33"/>
      <c r="H818" s="33" t="s">
        <v>451</v>
      </c>
      <c r="I818" s="33" t="s">
        <v>451</v>
      </c>
      <c r="J818" s="32"/>
      <c r="K818" s="33"/>
      <c r="L818" s="57" t="str">
        <f>IFERROR(TRIM(INDEX(_xlfn.TEXTSPLIT(Table37[[#This Row],[Name]],"|"),1,2)),"")</f>
        <v/>
      </c>
    </row>
    <row r="819" spans="1:12" ht="14.4">
      <c r="A819" s="56" t="s">
        <v>1167</v>
      </c>
      <c r="B819" s="56" t="str">
        <f>Table37[[#This Row],[Name]]</f>
        <v>Flow - Piston Balancing Line|Hi</v>
      </c>
      <c r="C819" s="33" t="e">
        <f>VLOOKUP(Table37[[#This Row],[Name2]],'Base ProcV'!$CG$1:$CQ$12,2,0)</f>
        <v>#N/A</v>
      </c>
      <c r="D819" s="33" t="s">
        <v>1811</v>
      </c>
      <c r="E819" s="33" t="s">
        <v>1807</v>
      </c>
      <c r="F819" s="33"/>
      <c r="G819" s="33"/>
      <c r="H819" s="33" t="s">
        <v>736</v>
      </c>
      <c r="I819" s="33" t="s">
        <v>451</v>
      </c>
      <c r="J819" s="32"/>
      <c r="K819" s="33"/>
      <c r="L819" s="57" t="str">
        <f>IFERROR(TRIM(INDEX(_xlfn.TEXTSPLIT(Table37[[#This Row],[Name]],"|"),1,2)),"")</f>
        <v>Hi</v>
      </c>
    </row>
    <row r="820" spans="1:12" ht="14.4">
      <c r="A820" s="56" t="s">
        <v>1167</v>
      </c>
      <c r="B820" s="56" t="str">
        <f>Table37[[#This Row],[Name]]</f>
        <v>Flow - Piston Balancing Line|HiHi</v>
      </c>
      <c r="C820" s="33" t="e">
        <f>VLOOKUP(Table37[[#This Row],[Name2]],'Base ProcV'!$CG$1:$CQ$12,2,0)</f>
        <v>#N/A</v>
      </c>
      <c r="D820" s="33" t="s">
        <v>1813</v>
      </c>
      <c r="E820" s="33" t="s">
        <v>1807</v>
      </c>
      <c r="F820" s="33"/>
      <c r="G820" s="33"/>
      <c r="H820" s="33" t="s">
        <v>736</v>
      </c>
      <c r="I820" s="33" t="s">
        <v>451</v>
      </c>
      <c r="J820" s="32"/>
      <c r="K820" s="33"/>
      <c r="L820" s="57" t="str">
        <f>IFERROR(TRIM(INDEX(_xlfn.TEXTSPLIT(Table37[[#This Row],[Name]],"|"),1,2)),"")</f>
        <v>HiHi</v>
      </c>
    </row>
    <row r="821" spans="1:12" ht="14.4">
      <c r="A821" s="56" t="s">
        <v>1167</v>
      </c>
      <c r="B821" s="56" t="str">
        <f>Table37[[#This Row],[Name]]</f>
        <v>Flow - Piston Balancing Line|Lo</v>
      </c>
      <c r="C821" s="33" t="e">
        <f>VLOOKUP(Table37[[#This Row],[Name2]],'Base ProcV'!$CG$1:$CQ$12,2,0)</f>
        <v>#N/A</v>
      </c>
      <c r="D821" s="33" t="s">
        <v>1814</v>
      </c>
      <c r="E821" s="33" t="s">
        <v>1807</v>
      </c>
      <c r="F821" s="33"/>
      <c r="G821" s="33"/>
      <c r="H821" s="33" t="s">
        <v>736</v>
      </c>
      <c r="I821" s="33" t="s">
        <v>451</v>
      </c>
      <c r="J821" s="32"/>
      <c r="K821" s="33"/>
      <c r="L821" s="57" t="str">
        <f>IFERROR(TRIM(INDEX(_xlfn.TEXTSPLIT(Table37[[#This Row],[Name]],"|"),1,2)),"")</f>
        <v>Lo</v>
      </c>
    </row>
    <row r="822" spans="1:12" ht="14.4">
      <c r="A822" s="56" t="s">
        <v>1167</v>
      </c>
      <c r="B822" s="56" t="str">
        <f>Table37[[#This Row],[Name]]</f>
        <v>Flow - Piston Balancing Line|Pre-alarm Hi</v>
      </c>
      <c r="C822" s="33" t="e">
        <f>VLOOKUP(Table37[[#This Row],[Name2]],'Base ProcV'!$CG$1:$CQ$12,2,0)</f>
        <v>#N/A</v>
      </c>
      <c r="D822" s="33" t="s">
        <v>1815</v>
      </c>
      <c r="E822" s="33" t="s">
        <v>1807</v>
      </c>
      <c r="F822" s="33"/>
      <c r="G822" s="33"/>
      <c r="H822" s="33" t="s">
        <v>736</v>
      </c>
      <c r="I822" s="33" t="s">
        <v>451</v>
      </c>
      <c r="J822" s="32"/>
      <c r="K822" s="33"/>
      <c r="L822" s="57" t="str">
        <f>IFERROR(TRIM(INDEX(_xlfn.TEXTSPLIT(Table37[[#This Row],[Name]],"|"),1,2)),"")</f>
        <v>Pre-alarm Hi</v>
      </c>
    </row>
    <row r="823" spans="1:12" ht="14.4">
      <c r="A823" s="56" t="s">
        <v>1167</v>
      </c>
      <c r="B823" s="56" t="str">
        <f>Table37[[#This Row],[Name]]</f>
        <v>Temperature - Compressor DGS Cartridge</v>
      </c>
      <c r="C823" s="33"/>
      <c r="D823" s="33" t="s">
        <v>1816</v>
      </c>
      <c r="E823" s="33" t="s">
        <v>1816</v>
      </c>
      <c r="F823" s="33"/>
      <c r="G823" s="33"/>
      <c r="H823" s="33" t="s">
        <v>451</v>
      </c>
      <c r="I823" s="33" t="s">
        <v>451</v>
      </c>
      <c r="J823" s="32"/>
      <c r="K823" s="33"/>
      <c r="L823" s="57" t="str">
        <f>IFERROR(TRIM(INDEX(_xlfn.TEXTSPLIT(Table37[[#This Row],[Name]],"|"),1,2)),"")</f>
        <v/>
      </c>
    </row>
    <row r="824" spans="1:12" ht="14.4">
      <c r="A824" s="56" t="s">
        <v>1167</v>
      </c>
      <c r="B824" s="56" t="str">
        <f>Table37[[#This Row],[Name]]</f>
        <v>Temperature - Compressor DGS Cartridge|Hi</v>
      </c>
      <c r="C824" s="33" t="e">
        <f>VLOOKUP(Table37[[#This Row],[Name2]],'Base ProcV'!$CG$1:$CQ$12,2,0)</f>
        <v>#N/A</v>
      </c>
      <c r="D824" s="33" t="s">
        <v>1818</v>
      </c>
      <c r="E824" s="33" t="s">
        <v>1816</v>
      </c>
      <c r="F824" s="33"/>
      <c r="G824" s="33"/>
      <c r="H824" s="33" t="s">
        <v>736</v>
      </c>
      <c r="I824" s="33" t="s">
        <v>451</v>
      </c>
      <c r="J824" s="32"/>
      <c r="K824" s="33"/>
      <c r="L824" s="57" t="str">
        <f>IFERROR(TRIM(INDEX(_xlfn.TEXTSPLIT(Table37[[#This Row],[Name]],"|"),1,2)),"")</f>
        <v>Hi</v>
      </c>
    </row>
    <row r="825" spans="1:12" ht="14.4">
      <c r="A825" s="56" t="s">
        <v>1167</v>
      </c>
      <c r="B825" s="56" t="str">
        <f>Table37[[#This Row],[Name]]</f>
        <v>Temperature - Compressor DGS Cartridge|HiHi</v>
      </c>
      <c r="C825" s="33" t="e">
        <f>VLOOKUP(Table37[[#This Row],[Name2]],'Base ProcV'!$CG$1:$CQ$12,2,0)</f>
        <v>#N/A</v>
      </c>
      <c r="D825" s="33" t="s">
        <v>1819</v>
      </c>
      <c r="E825" s="33" t="s">
        <v>1816</v>
      </c>
      <c r="F825" s="33"/>
      <c r="G825" s="33"/>
      <c r="H825" s="33" t="s">
        <v>736</v>
      </c>
      <c r="I825" s="33" t="s">
        <v>451</v>
      </c>
      <c r="J825" s="32"/>
      <c r="K825" s="33"/>
      <c r="L825" s="57" t="str">
        <f>IFERROR(TRIM(INDEX(_xlfn.TEXTSPLIT(Table37[[#This Row],[Name]],"|"),1,2)),"")</f>
        <v>HiHi</v>
      </c>
    </row>
    <row r="826" spans="1:12" ht="14.4">
      <c r="A826" s="56" t="s">
        <v>1167</v>
      </c>
      <c r="B826" s="56" t="str">
        <f>Table37[[#This Row],[Name]]</f>
        <v>Temperature - Compressor DGS Cartridge|Lo</v>
      </c>
      <c r="C826" s="33" t="e">
        <f>VLOOKUP(Table37[[#This Row],[Name2]],'Base ProcV'!$CG$1:$CQ$12,2,0)</f>
        <v>#N/A</v>
      </c>
      <c r="D826" s="33" t="s">
        <v>1820</v>
      </c>
      <c r="E826" s="33" t="s">
        <v>1816</v>
      </c>
      <c r="F826" s="33"/>
      <c r="G826" s="33"/>
      <c r="H826" s="33" t="s">
        <v>736</v>
      </c>
      <c r="I826" s="33" t="s">
        <v>451</v>
      </c>
      <c r="J826" s="32"/>
      <c r="K826" s="33"/>
      <c r="L826" s="57" t="str">
        <f>IFERROR(TRIM(INDEX(_xlfn.TEXTSPLIT(Table37[[#This Row],[Name]],"|"),1,2)),"")</f>
        <v>Lo</v>
      </c>
    </row>
    <row r="827" spans="1:12" ht="14.4">
      <c r="A827" s="56" t="s">
        <v>1167</v>
      </c>
      <c r="B827" s="56" t="str">
        <f>Table37[[#This Row],[Name]]</f>
        <v>Temperature - Compressor DGS Cartridge|LoLo</v>
      </c>
      <c r="C827" s="33" t="e">
        <f>VLOOKUP(Table37[[#This Row],[Name2]],'Base ProcV'!$CG$1:$CQ$12,2,0)</f>
        <v>#N/A</v>
      </c>
      <c r="D827" s="33" t="s">
        <v>1821</v>
      </c>
      <c r="E827" s="33" t="s">
        <v>1816</v>
      </c>
      <c r="F827" s="33"/>
      <c r="G827" s="33"/>
      <c r="H827" s="33" t="s">
        <v>736</v>
      </c>
      <c r="I827" s="33" t="s">
        <v>451</v>
      </c>
      <c r="J827" s="32"/>
      <c r="K827" s="33"/>
      <c r="L827" s="57" t="str">
        <f>IFERROR(TRIM(INDEX(_xlfn.TEXTSPLIT(Table37[[#This Row],[Name]],"|"),1,2)),"")</f>
        <v>LoLo</v>
      </c>
    </row>
    <row r="828" spans="1:12" ht="14.4">
      <c r="A828" s="56" t="s">
        <v>1167</v>
      </c>
      <c r="B828" s="56" t="str">
        <f>Table37[[#This Row],[Name]]</f>
        <v>Temperature - Compressor DGS Cartridge|Pre-alarm Hi</v>
      </c>
      <c r="C828" s="33" t="e">
        <f>VLOOKUP(Table37[[#This Row],[Name2]],'Base ProcV'!$CG$1:$CQ$12,2,0)</f>
        <v>#N/A</v>
      </c>
      <c r="D828" s="33" t="s">
        <v>1822</v>
      </c>
      <c r="E828" s="33" t="s">
        <v>1816</v>
      </c>
      <c r="F828" s="33"/>
      <c r="G828" s="33"/>
      <c r="H828" s="33" t="s">
        <v>736</v>
      </c>
      <c r="I828" s="33" t="s">
        <v>451</v>
      </c>
      <c r="J828" s="32"/>
      <c r="K828" s="33"/>
      <c r="L828" s="57" t="str">
        <f>IFERROR(TRIM(INDEX(_xlfn.TEXTSPLIT(Table37[[#This Row],[Name]],"|"),1,2)),"")</f>
        <v>Pre-alarm Hi</v>
      </c>
    </row>
    <row r="829" spans="1:12" ht="14.4">
      <c r="A829" s="56" t="s">
        <v>1167</v>
      </c>
      <c r="B829" s="56" t="str">
        <f>Table37[[#This Row],[Name]]</f>
        <v>Temperature - Compressor DGS Cartridge|Pre-alarm Lo</v>
      </c>
      <c r="C829" s="33" t="e">
        <f>VLOOKUP(Table37[[#This Row],[Name2]],'Base ProcV'!$CG$1:$CQ$12,2,0)</f>
        <v>#N/A</v>
      </c>
      <c r="D829" s="33" t="s">
        <v>1823</v>
      </c>
      <c r="E829" s="33" t="s">
        <v>1816</v>
      </c>
      <c r="F829" s="33"/>
      <c r="G829" s="33"/>
      <c r="H829" s="33" t="s">
        <v>736</v>
      </c>
      <c r="I829" s="33" t="s">
        <v>451</v>
      </c>
      <c r="J829" s="32"/>
      <c r="K829" s="33"/>
      <c r="L829" s="57" t="str">
        <f>IFERROR(TRIM(INDEX(_xlfn.TEXTSPLIT(Table37[[#This Row],[Name]],"|"),1,2)),"")</f>
        <v>Pre-alarm Lo</v>
      </c>
    </row>
    <row r="830" spans="1:12" ht="14.4">
      <c r="A830" s="56" t="s">
        <v>1167</v>
      </c>
      <c r="B830" s="56" t="str">
        <f>Table37[[#This Row],[Name]]</f>
        <v>Temperature - Comp THRUST Bearing Outboard (1)</v>
      </c>
      <c r="C830" s="33"/>
      <c r="D830" s="33" t="s">
        <v>1824</v>
      </c>
      <c r="E830" s="33" t="s">
        <v>1824</v>
      </c>
      <c r="F830" s="33"/>
      <c r="G830" s="33"/>
      <c r="H830" s="33" t="s">
        <v>439</v>
      </c>
      <c r="I830" s="33" t="s">
        <v>439</v>
      </c>
      <c r="J830" s="32"/>
      <c r="K830" s="33"/>
      <c r="L830" s="57" t="str">
        <f>IFERROR(TRIM(INDEX(_xlfn.TEXTSPLIT(Table37[[#This Row],[Name]],"|"),1,2)),"")</f>
        <v/>
      </c>
    </row>
    <row r="831" spans="1:12" ht="14.4">
      <c r="A831" s="56" t="s">
        <v>1167</v>
      </c>
      <c r="B831" s="56" t="str">
        <f>Table37[[#This Row],[Name]]</f>
        <v>Temperature - Comp THRUST Bearing Outboard (1)|Hi</v>
      </c>
      <c r="C831" s="33" t="e">
        <f>VLOOKUP(Table37[[#This Row],[Name2]],'Base ProcV'!$CG$1:$CQ$12,2,0)</f>
        <v>#N/A</v>
      </c>
      <c r="D831" s="33" t="s">
        <v>1827</v>
      </c>
      <c r="E831" s="33" t="s">
        <v>1824</v>
      </c>
      <c r="F831" s="33"/>
      <c r="G831" s="33"/>
      <c r="H831" s="33" t="s">
        <v>736</v>
      </c>
      <c r="I831" s="33" t="s">
        <v>439</v>
      </c>
      <c r="J831" s="32"/>
      <c r="K831" s="33"/>
      <c r="L831" s="57" t="str">
        <f>IFERROR(TRIM(INDEX(_xlfn.TEXTSPLIT(Table37[[#This Row],[Name]],"|"),1,2)),"")</f>
        <v>Hi</v>
      </c>
    </row>
    <row r="832" spans="1:12" ht="14.4">
      <c r="A832" s="56" t="s">
        <v>1167</v>
      </c>
      <c r="B832" s="56" t="str">
        <f>Table37[[#This Row],[Name]]</f>
        <v>Temperature - Comp THRUST Bearing Outboard (1)|HiHi</v>
      </c>
      <c r="C832" s="33" t="e">
        <f>VLOOKUP(Table37[[#This Row],[Name2]],'Base ProcV'!$CG$1:$CQ$12,2,0)</f>
        <v>#N/A</v>
      </c>
      <c r="D832" s="33" t="s">
        <v>1828</v>
      </c>
      <c r="E832" s="33" t="s">
        <v>1824</v>
      </c>
      <c r="F832" s="33"/>
      <c r="G832" s="33"/>
      <c r="H832" s="33" t="s">
        <v>736</v>
      </c>
      <c r="I832" s="33" t="s">
        <v>439</v>
      </c>
      <c r="J832" s="32"/>
      <c r="K832" s="33"/>
      <c r="L832" s="57" t="str">
        <f>IFERROR(TRIM(INDEX(_xlfn.TEXTSPLIT(Table37[[#This Row],[Name]],"|"),1,2)),"")</f>
        <v>HiHi</v>
      </c>
    </row>
    <row r="833" spans="1:12" ht="14.4">
      <c r="A833" s="56" t="s">
        <v>1167</v>
      </c>
      <c r="B833" s="56" t="str">
        <f>Table37[[#This Row],[Name]]</f>
        <v>Temperature - Comp THRUST Bearing Outboard (1)|Pre-alarm Hi</v>
      </c>
      <c r="C833" s="33" t="e">
        <f>VLOOKUP(Table37[[#This Row],[Name2]],'Base ProcV'!$CG$1:$CQ$12,2,0)</f>
        <v>#N/A</v>
      </c>
      <c r="D833" s="33" t="s">
        <v>1829</v>
      </c>
      <c r="E833" s="33" t="s">
        <v>1824</v>
      </c>
      <c r="F833" s="33"/>
      <c r="G833" s="33"/>
      <c r="H833" s="33" t="s">
        <v>736</v>
      </c>
      <c r="I833" s="33" t="s">
        <v>439</v>
      </c>
      <c r="J833" s="32"/>
      <c r="K833" s="33"/>
      <c r="L833" s="57" t="str">
        <f>IFERROR(TRIM(INDEX(_xlfn.TEXTSPLIT(Table37[[#This Row],[Name]],"|"),1,2)),"")</f>
        <v>Pre-alarm Hi</v>
      </c>
    </row>
    <row r="834" spans="1:12" ht="14.4">
      <c r="A834" s="56" t="s">
        <v>1167</v>
      </c>
      <c r="B834" s="56" t="str">
        <f>Table37[[#This Row],[Name]]</f>
        <v>Temperature - Comp THRUST Bearing Outboard (2)</v>
      </c>
      <c r="C834" s="33"/>
      <c r="D834" s="33" t="s">
        <v>1830</v>
      </c>
      <c r="E834" s="33" t="s">
        <v>1830</v>
      </c>
      <c r="F834" s="33"/>
      <c r="G834" s="33"/>
      <c r="H834" s="33" t="s">
        <v>439</v>
      </c>
      <c r="I834" s="33" t="s">
        <v>439</v>
      </c>
      <c r="J834" s="32"/>
      <c r="K834" s="33"/>
      <c r="L834" s="57" t="str">
        <f>IFERROR(TRIM(INDEX(_xlfn.TEXTSPLIT(Table37[[#This Row],[Name]],"|"),1,2)),"")</f>
        <v/>
      </c>
    </row>
    <row r="835" spans="1:12" ht="14.4">
      <c r="A835" s="56" t="s">
        <v>1167</v>
      </c>
      <c r="B835" s="56" t="str">
        <f>Table37[[#This Row],[Name]]</f>
        <v>Temperature - Comp THRUST Bearing Outboard (2)|Hi</v>
      </c>
      <c r="C835" s="33" t="e">
        <f>VLOOKUP(Table37[[#This Row],[Name2]],'Base ProcV'!$CG$1:$CQ$12,2,0)</f>
        <v>#N/A</v>
      </c>
      <c r="D835" s="33" t="s">
        <v>1832</v>
      </c>
      <c r="E835" s="33" t="s">
        <v>1830</v>
      </c>
      <c r="F835" s="33"/>
      <c r="G835" s="33"/>
      <c r="H835" s="33" t="s">
        <v>736</v>
      </c>
      <c r="I835" s="33" t="s">
        <v>439</v>
      </c>
      <c r="J835" s="32"/>
      <c r="K835" s="33"/>
      <c r="L835" s="57" t="str">
        <f>IFERROR(TRIM(INDEX(_xlfn.TEXTSPLIT(Table37[[#This Row],[Name]],"|"),1,2)),"")</f>
        <v>Hi</v>
      </c>
    </row>
    <row r="836" spans="1:12" ht="14.4">
      <c r="A836" s="56" t="s">
        <v>1167</v>
      </c>
      <c r="B836" s="56" t="str">
        <f>Table37[[#This Row],[Name]]</f>
        <v>Temperature - Comp THRUST Bearing Outboard (2)|HiHi</v>
      </c>
      <c r="C836" s="33" t="e">
        <f>VLOOKUP(Table37[[#This Row],[Name2]],'Base ProcV'!$CG$1:$CQ$12,2,0)</f>
        <v>#N/A</v>
      </c>
      <c r="D836" s="33" t="s">
        <v>1833</v>
      </c>
      <c r="E836" s="33" t="s">
        <v>1830</v>
      </c>
      <c r="F836" s="33"/>
      <c r="G836" s="33"/>
      <c r="H836" s="33" t="s">
        <v>736</v>
      </c>
      <c r="I836" s="33" t="s">
        <v>439</v>
      </c>
      <c r="J836" s="32"/>
      <c r="K836" s="33"/>
      <c r="L836" s="57" t="str">
        <f>IFERROR(TRIM(INDEX(_xlfn.TEXTSPLIT(Table37[[#This Row],[Name]],"|"),1,2)),"")</f>
        <v>HiHi</v>
      </c>
    </row>
    <row r="837" spans="1:12" ht="14.4">
      <c r="A837" s="56" t="s">
        <v>1167</v>
      </c>
      <c r="B837" s="56" t="str">
        <f>Table37[[#This Row],[Name]]</f>
        <v>Temperature - Comp THRUST Bearing Outboard (2)|Pre-alarm Hi</v>
      </c>
      <c r="C837" s="33" t="e">
        <f>VLOOKUP(Table37[[#This Row],[Name2]],'Base ProcV'!$CG$1:$CQ$12,2,0)</f>
        <v>#N/A</v>
      </c>
      <c r="D837" s="33" t="s">
        <v>1834</v>
      </c>
      <c r="E837" s="33" t="s">
        <v>1830</v>
      </c>
      <c r="F837" s="33"/>
      <c r="G837" s="33"/>
      <c r="H837" s="33" t="s">
        <v>736</v>
      </c>
      <c r="I837" s="33" t="s">
        <v>439</v>
      </c>
      <c r="J837" s="32"/>
      <c r="K837" s="33"/>
      <c r="L837" s="57" t="str">
        <f>IFERROR(TRIM(INDEX(_xlfn.TEXTSPLIT(Table37[[#This Row],[Name]],"|"),1,2)),"")</f>
        <v>Pre-alarm Hi</v>
      </c>
    </row>
    <row r="838" spans="1:12" ht="14.4">
      <c r="A838" s="56" t="s">
        <v>1167</v>
      </c>
      <c r="B838" s="56" t="str">
        <f>Table37[[#This Row],[Name]]</f>
        <v>Temperature - Comp THRUST Bearing Inboard (1)</v>
      </c>
      <c r="C838" s="33"/>
      <c r="D838" s="33" t="s">
        <v>1835</v>
      </c>
      <c r="E838" s="33" t="s">
        <v>1835</v>
      </c>
      <c r="F838" s="33"/>
      <c r="G838" s="33"/>
      <c r="H838" s="33" t="s">
        <v>439</v>
      </c>
      <c r="I838" s="33" t="s">
        <v>439</v>
      </c>
      <c r="J838" s="32"/>
      <c r="K838" s="33"/>
      <c r="L838" s="57" t="str">
        <f>IFERROR(TRIM(INDEX(_xlfn.TEXTSPLIT(Table37[[#This Row],[Name]],"|"),1,2)),"")</f>
        <v/>
      </c>
    </row>
    <row r="839" spans="1:12" ht="14.4">
      <c r="A839" s="56" t="s">
        <v>1167</v>
      </c>
      <c r="B839" s="56" t="str">
        <f>Table37[[#This Row],[Name]]</f>
        <v>Temperature - Comp THRUST Bearing Inboard (1)|Hi</v>
      </c>
      <c r="C839" s="33" t="e">
        <f>VLOOKUP(Table37[[#This Row],[Name2]],'Base ProcV'!$CG$1:$CQ$12,2,0)</f>
        <v>#N/A</v>
      </c>
      <c r="D839" s="33" t="s">
        <v>1837</v>
      </c>
      <c r="E839" s="33" t="s">
        <v>1835</v>
      </c>
      <c r="F839" s="33"/>
      <c r="G839" s="33"/>
      <c r="H839" s="33" t="s">
        <v>736</v>
      </c>
      <c r="I839" s="33" t="s">
        <v>439</v>
      </c>
      <c r="J839" s="32"/>
      <c r="K839" s="33"/>
      <c r="L839" s="57" t="str">
        <f>IFERROR(TRIM(INDEX(_xlfn.TEXTSPLIT(Table37[[#This Row],[Name]],"|"),1,2)),"")</f>
        <v>Hi</v>
      </c>
    </row>
    <row r="840" spans="1:12" ht="14.4">
      <c r="A840" s="56" t="s">
        <v>1167</v>
      </c>
      <c r="B840" s="56" t="str">
        <f>Table37[[#This Row],[Name]]</f>
        <v>Temperature - Comp THRUST Bearing Inboard (1)|HiHi</v>
      </c>
      <c r="C840" s="33" t="e">
        <f>VLOOKUP(Table37[[#This Row],[Name2]],'Base ProcV'!$CG$1:$CQ$12,2,0)</f>
        <v>#N/A</v>
      </c>
      <c r="D840" s="33" t="s">
        <v>1838</v>
      </c>
      <c r="E840" s="33" t="s">
        <v>1835</v>
      </c>
      <c r="F840" s="33"/>
      <c r="G840" s="33"/>
      <c r="H840" s="33" t="s">
        <v>736</v>
      </c>
      <c r="I840" s="33" t="s">
        <v>439</v>
      </c>
      <c r="J840" s="32"/>
      <c r="K840" s="33"/>
      <c r="L840" s="57" t="str">
        <f>IFERROR(TRIM(INDEX(_xlfn.TEXTSPLIT(Table37[[#This Row],[Name]],"|"),1,2)),"")</f>
        <v>HiHi</v>
      </c>
    </row>
    <row r="841" spans="1:12" ht="14.4">
      <c r="A841" s="56" t="s">
        <v>1167</v>
      </c>
      <c r="B841" s="56" t="str">
        <f>Table37[[#This Row],[Name]]</f>
        <v>Temperature - Comp THRUST Bearing Inboard (1)|Pre-alarm Hi</v>
      </c>
      <c r="C841" s="33" t="e">
        <f>VLOOKUP(Table37[[#This Row],[Name2]],'Base ProcV'!$CG$1:$CQ$12,2,0)</f>
        <v>#N/A</v>
      </c>
      <c r="D841" s="33" t="s">
        <v>1839</v>
      </c>
      <c r="E841" s="33" t="s">
        <v>1835</v>
      </c>
      <c r="F841" s="81"/>
      <c r="G841" s="81"/>
      <c r="H841" s="81" t="s">
        <v>736</v>
      </c>
      <c r="I841" s="81" t="s">
        <v>439</v>
      </c>
      <c r="J841" s="111"/>
      <c r="K841" s="81"/>
      <c r="L841" s="57" t="str">
        <f>IFERROR(TRIM(INDEX(_xlfn.TEXTSPLIT(Table37[[#This Row],[Name]],"|"),1,2)),"")</f>
        <v>Pre-alarm Hi</v>
      </c>
    </row>
    <row r="842" spans="1:12" ht="14.4">
      <c r="A842" s="56" t="s">
        <v>1167</v>
      </c>
      <c r="B842" s="56" t="str">
        <f>Table37[[#This Row],[Name]]</f>
        <v>Temperature - Comp THRUST Bearing Inboard (2)</v>
      </c>
      <c r="C842" s="33"/>
      <c r="D842" s="33" t="s">
        <v>1840</v>
      </c>
      <c r="E842" s="33" t="s">
        <v>1840</v>
      </c>
      <c r="F842" s="108"/>
      <c r="G842" s="108"/>
      <c r="H842" s="108" t="s">
        <v>439</v>
      </c>
      <c r="I842" s="108" t="s">
        <v>439</v>
      </c>
      <c r="J842" s="2"/>
      <c r="K842" s="108"/>
      <c r="L842" s="112" t="str">
        <f>IFERROR(TRIM(INDEX(_xlfn.TEXTSPLIT(Table37[[#This Row],[Name]],"|"),1,2)),"")</f>
        <v/>
      </c>
    </row>
    <row r="843" spans="1:12" ht="14.4">
      <c r="A843" s="56" t="s">
        <v>1167</v>
      </c>
      <c r="B843" s="56" t="str">
        <f>Table37[[#This Row],[Name]]</f>
        <v>Temperature - Comp THRUST Bearing Inboard (2)|Hi</v>
      </c>
      <c r="C843" s="33" t="e">
        <f>VLOOKUP(Table37[[#This Row],[Name2]],'Base ProcV'!$CG$1:$CQ$12,2,0)</f>
        <v>#N/A</v>
      </c>
      <c r="D843" s="33" t="s">
        <v>1842</v>
      </c>
      <c r="E843" s="33" t="s">
        <v>1840</v>
      </c>
      <c r="F843" s="107"/>
      <c r="G843" s="107"/>
      <c r="H843" s="107" t="s">
        <v>736</v>
      </c>
      <c r="I843" s="107" t="s">
        <v>439</v>
      </c>
      <c r="J843" s="34"/>
      <c r="K843" s="107"/>
      <c r="L843" s="57" t="str">
        <f>IFERROR(TRIM(INDEX(_xlfn.TEXTSPLIT(Table37[[#This Row],[Name]],"|"),1,2)),"")</f>
        <v>Hi</v>
      </c>
    </row>
    <row r="844" spans="1:12" ht="14.4">
      <c r="A844" s="56" t="s">
        <v>1167</v>
      </c>
      <c r="B844" s="56" t="str">
        <f>Table37[[#This Row],[Name]]</f>
        <v>Temperature - Comp THRUST Bearing Inboard (2)|HiHi</v>
      </c>
      <c r="C844" s="33" t="e">
        <f>VLOOKUP(Table37[[#This Row],[Name2]],'Base ProcV'!$CG$1:$CQ$12,2,0)</f>
        <v>#N/A</v>
      </c>
      <c r="D844" s="33" t="s">
        <v>1843</v>
      </c>
      <c r="E844" s="33" t="s">
        <v>1840</v>
      </c>
      <c r="F844" s="33"/>
      <c r="G844" s="33"/>
      <c r="H844" s="33" t="s">
        <v>736</v>
      </c>
      <c r="I844" s="33" t="s">
        <v>439</v>
      </c>
      <c r="J844" s="32"/>
      <c r="K844" s="33"/>
      <c r="L844" s="57" t="str">
        <f>IFERROR(TRIM(INDEX(_xlfn.TEXTSPLIT(Table37[[#This Row],[Name]],"|"),1,2)),"")</f>
        <v>HiHi</v>
      </c>
    </row>
    <row r="845" spans="1:12" ht="14.4">
      <c r="A845" s="56" t="s">
        <v>1167</v>
      </c>
      <c r="B845" s="56" t="str">
        <f>Table37[[#This Row],[Name]]</f>
        <v>Temperature - Comp THRUST Bearing Inboard (2)|Pre-alarm Hi</v>
      </c>
      <c r="C845" s="33" t="e">
        <f>VLOOKUP(Table37[[#This Row],[Name2]],'Base ProcV'!$CG$1:$CQ$12,2,0)</f>
        <v>#N/A</v>
      </c>
      <c r="D845" s="33" t="s">
        <v>1844</v>
      </c>
      <c r="E845" s="33" t="s">
        <v>1840</v>
      </c>
      <c r="F845" s="81"/>
      <c r="G845" s="81"/>
      <c r="H845" s="81" t="s">
        <v>736</v>
      </c>
      <c r="I845" s="81" t="s">
        <v>439</v>
      </c>
      <c r="J845" s="111"/>
      <c r="K845" s="81"/>
      <c r="L845" s="57" t="str">
        <f>IFERROR(TRIM(INDEX(_xlfn.TEXTSPLIT(Table37[[#This Row],[Name]],"|"),1,2)),"")</f>
        <v>Pre-alarm Hi</v>
      </c>
    </row>
    <row r="846" spans="1:12" ht="15" customHeight="1">
      <c r="A846" s="56" t="s">
        <v>732</v>
      </c>
      <c r="B846" s="56" t="str">
        <f>Table37[[#This Row],[Name]]</f>
        <v>Level - Lube Oil Tank (2)</v>
      </c>
      <c r="C846" s="33"/>
      <c r="D846" s="33" t="s">
        <v>771</v>
      </c>
      <c r="E846" s="33" t="s">
        <v>771</v>
      </c>
      <c r="F846" s="108" t="s">
        <v>3480</v>
      </c>
      <c r="G846" s="108"/>
      <c r="H846" s="108" t="s">
        <v>461</v>
      </c>
      <c r="I846" s="108" t="s">
        <v>461</v>
      </c>
      <c r="J846" s="108"/>
      <c r="K846" s="108"/>
      <c r="L846" s="112" t="str">
        <f>IFERROR(TRIM(INDEX(_xlfn.TEXTSPLIT(Table37[[#This Row],[Name]],"|"),1,2)),"")</f>
        <v/>
      </c>
    </row>
    <row r="847" spans="1:12" ht="15" customHeight="1">
      <c r="A847" s="56" t="s">
        <v>732</v>
      </c>
      <c r="B847" s="56" t="str">
        <f>Table37[[#This Row],[Name]]</f>
        <v>Level - Lube Oil Tank (2)|Hi</v>
      </c>
      <c r="C847" s="33" t="e">
        <f>VLOOKUP(Table37[[#This Row],[Name2]],'Base ProcV'!$CG$1:$CQ$12,2,0)</f>
        <v>#N/A</v>
      </c>
      <c r="D847" s="33" t="s">
        <v>776</v>
      </c>
      <c r="E847" s="33" t="s">
        <v>771</v>
      </c>
      <c r="F847" s="10"/>
      <c r="G847" s="10"/>
      <c r="H847" s="10"/>
      <c r="I847" s="10" t="s">
        <v>461</v>
      </c>
      <c r="J847" s="10"/>
      <c r="K847" s="10"/>
      <c r="L847" s="57" t="str">
        <f>IFERROR(TRIM(INDEX(_xlfn.TEXTSPLIT(Table37[[#This Row],[Name]],"|"),1,2)),"")</f>
        <v>Hi</v>
      </c>
    </row>
    <row r="848" spans="1:12" ht="15" customHeight="1">
      <c r="A848" s="56" t="s">
        <v>732</v>
      </c>
      <c r="B848" s="56" t="str">
        <f>Table37[[#This Row],[Name]]</f>
        <v>Level - Lube Oil Tank (2)|HiHi</v>
      </c>
      <c r="C848" s="33" t="e">
        <f>VLOOKUP(Table37[[#This Row],[Name2]],'Base ProcV'!$CG$1:$CQ$12,2,0)</f>
        <v>#N/A</v>
      </c>
      <c r="D848" s="33" t="s">
        <v>778</v>
      </c>
      <c r="E848" s="33" t="s">
        <v>771</v>
      </c>
      <c r="F848" s="10"/>
      <c r="G848" s="10"/>
      <c r="H848" s="10" t="s">
        <v>736</v>
      </c>
      <c r="I848" s="10" t="s">
        <v>461</v>
      </c>
      <c r="J848" s="10"/>
      <c r="K848" s="10"/>
      <c r="L848" s="57" t="str">
        <f>IFERROR(TRIM(INDEX(_xlfn.TEXTSPLIT(Table37[[#This Row],[Name]],"|"),1,2)),"")</f>
        <v>HiHi</v>
      </c>
    </row>
    <row r="849" spans="1:12" ht="15" customHeight="1">
      <c r="A849" s="56" t="s">
        <v>732</v>
      </c>
      <c r="B849" s="56" t="str">
        <f>Table37[[#This Row],[Name]]</f>
        <v>Level - Lube Oil Tank (2)|Lo</v>
      </c>
      <c r="C849" s="33" t="e">
        <f>VLOOKUP(Table37[[#This Row],[Name2]],'Base ProcV'!$CG$1:$CQ$12,2,0)</f>
        <v>#N/A</v>
      </c>
      <c r="D849" s="33" t="s">
        <v>780</v>
      </c>
      <c r="E849" s="33" t="s">
        <v>771</v>
      </c>
      <c r="F849" s="10"/>
      <c r="G849" s="10"/>
      <c r="H849" s="10"/>
      <c r="I849" s="10" t="s">
        <v>461</v>
      </c>
      <c r="J849" s="10"/>
      <c r="K849" s="10"/>
      <c r="L849" s="57" t="str">
        <f>IFERROR(TRIM(INDEX(_xlfn.TEXTSPLIT(Table37[[#This Row],[Name]],"|"),1,2)),"")</f>
        <v>Lo</v>
      </c>
    </row>
    <row r="850" spans="1:12" ht="15" customHeight="1">
      <c r="A850" s="56" t="s">
        <v>732</v>
      </c>
      <c r="B850" s="56" t="str">
        <f>Table37[[#This Row],[Name]]</f>
        <v>Level - Lube Oil Tank (2)|LoLo</v>
      </c>
      <c r="C850" s="33" t="e">
        <f>VLOOKUP(Table37[[#This Row],[Name2]],'Base ProcV'!$CG$1:$CQ$12,2,0)</f>
        <v>#N/A</v>
      </c>
      <c r="D850" s="33" t="s">
        <v>782</v>
      </c>
      <c r="E850" s="33" t="s">
        <v>771</v>
      </c>
      <c r="F850" s="10"/>
      <c r="G850" s="10"/>
      <c r="H850" s="10" t="s">
        <v>736</v>
      </c>
      <c r="I850" s="10" t="s">
        <v>461</v>
      </c>
      <c r="J850" s="10"/>
      <c r="K850" s="10"/>
      <c r="L850" s="57" t="str">
        <f>IFERROR(TRIM(INDEX(_xlfn.TEXTSPLIT(Table37[[#This Row],[Name]],"|"),1,2)),"")</f>
        <v>LoLo</v>
      </c>
    </row>
    <row r="851" spans="1:12" ht="15" customHeight="1">
      <c r="A851" s="56" t="s">
        <v>732</v>
      </c>
      <c r="B851" s="56" t="str">
        <f>Table37[[#This Row],[Name]]</f>
        <v>Level - Lube Oil Tank (2)|Pre-alarm Hi</v>
      </c>
      <c r="C851" s="33" t="e">
        <f>VLOOKUP(Table37[[#This Row],[Name2]],'Base ProcV'!$CG$1:$CQ$12,2,0)</f>
        <v>#N/A</v>
      </c>
      <c r="D851" s="33" t="s">
        <v>784</v>
      </c>
      <c r="E851" s="33" t="s">
        <v>771</v>
      </c>
      <c r="F851" s="10"/>
      <c r="G851" s="10"/>
      <c r="H851" s="10"/>
      <c r="I851" s="10" t="s">
        <v>461</v>
      </c>
      <c r="J851" s="10"/>
      <c r="K851" s="10"/>
      <c r="L851" s="57" t="str">
        <f>IFERROR(TRIM(INDEX(_xlfn.TEXTSPLIT(Table37[[#This Row],[Name]],"|"),1,2)),"")</f>
        <v>Pre-alarm Hi</v>
      </c>
    </row>
    <row r="852" spans="1:12" ht="15" customHeight="1">
      <c r="A852" s="56" t="s">
        <v>732</v>
      </c>
      <c r="B852" s="56" t="str">
        <f>Table37[[#This Row],[Name]]</f>
        <v>Level - Lube Oil Tank (2)|Pre-alarm Lo</v>
      </c>
      <c r="C852" s="33" t="e">
        <f>VLOOKUP(Table37[[#This Row],[Name2]],'Base ProcV'!$CG$1:$CQ$12,2,0)</f>
        <v>#N/A</v>
      </c>
      <c r="D852" s="33" t="s">
        <v>786</v>
      </c>
      <c r="E852" s="33" t="s">
        <v>771</v>
      </c>
      <c r="F852" s="10"/>
      <c r="G852" s="10"/>
      <c r="H852" s="10" t="s">
        <v>736</v>
      </c>
      <c r="I852" s="10" t="s">
        <v>461</v>
      </c>
      <c r="J852" s="10"/>
      <c r="K852" s="10"/>
      <c r="L852" s="57" t="str">
        <f>IFERROR(TRIM(INDEX(_xlfn.TEXTSPLIT(Table37[[#This Row],[Name]],"|"),1,2)),"")</f>
        <v>Pre-alarm Lo</v>
      </c>
    </row>
    <row r="853" spans="1:12" ht="15" customHeight="1">
      <c r="A853" s="56" t="s">
        <v>732</v>
      </c>
      <c r="B853" s="56" t="str">
        <f>Table37[[#This Row],[Name]]</f>
        <v>Level - Rundown Tank</v>
      </c>
      <c r="C853" s="33"/>
      <c r="D853" s="33" t="s">
        <v>788</v>
      </c>
      <c r="E853" s="33" t="s">
        <v>788</v>
      </c>
      <c r="F853" s="108"/>
      <c r="G853" s="108"/>
      <c r="H853" s="108" t="s">
        <v>461</v>
      </c>
      <c r="I853" s="108" t="s">
        <v>461</v>
      </c>
      <c r="J853" s="108"/>
      <c r="K853" s="108"/>
      <c r="L853" s="112" t="str">
        <f>IFERROR(TRIM(INDEX(_xlfn.TEXTSPLIT(Table37[[#This Row],[Name]],"|"),1,2)),"")</f>
        <v/>
      </c>
    </row>
    <row r="854" spans="1:12" ht="15" customHeight="1">
      <c r="A854" s="56" t="s">
        <v>732</v>
      </c>
      <c r="B854" s="56" t="str">
        <f>Table37[[#This Row],[Name]]</f>
        <v>Level - Rundown Tank|Hi</v>
      </c>
      <c r="C854" s="33" t="e">
        <f>VLOOKUP(Table37[[#This Row],[Name2]],'Base ProcV'!$CG$1:$CQ$12,2,0)</f>
        <v>#N/A</v>
      </c>
      <c r="D854" s="33" t="s">
        <v>792</v>
      </c>
      <c r="E854" s="33" t="s">
        <v>788</v>
      </c>
      <c r="F854" s="10"/>
      <c r="G854" s="10"/>
      <c r="H854" s="10" t="s">
        <v>736</v>
      </c>
      <c r="I854" s="10" t="s">
        <v>461</v>
      </c>
      <c r="J854" s="10"/>
      <c r="K854" s="10"/>
      <c r="L854" s="57" t="str">
        <f>IFERROR(TRIM(INDEX(_xlfn.TEXTSPLIT(Table37[[#This Row],[Name]],"|"),1,2)),"")</f>
        <v>Hi</v>
      </c>
    </row>
    <row r="855" spans="1:12" ht="15" customHeight="1">
      <c r="A855" s="56" t="s">
        <v>732</v>
      </c>
      <c r="B855" s="56" t="str">
        <f>Table37[[#This Row],[Name]]</f>
        <v>Level - Rundown Tank|Lo</v>
      </c>
      <c r="C855" s="33" t="e">
        <f>VLOOKUP(Table37[[#This Row],[Name2]],'Base ProcV'!$CG$1:$CQ$12,2,0)</f>
        <v>#N/A</v>
      </c>
      <c r="D855" s="33" t="s">
        <v>794</v>
      </c>
      <c r="E855" s="33" t="s">
        <v>788</v>
      </c>
      <c r="F855" s="10"/>
      <c r="G855" s="10"/>
      <c r="H855" s="10"/>
      <c r="I855" s="10" t="s">
        <v>461</v>
      </c>
      <c r="J855" s="10"/>
      <c r="K855" s="10"/>
      <c r="L855" s="57" t="str">
        <f>IFERROR(TRIM(INDEX(_xlfn.TEXTSPLIT(Table37[[#This Row],[Name]],"|"),1,2)),"")</f>
        <v>Lo</v>
      </c>
    </row>
    <row r="856" spans="1:12" ht="15" customHeight="1">
      <c r="A856" s="56" t="s">
        <v>732</v>
      </c>
      <c r="B856" s="56" t="str">
        <f>Table37[[#This Row],[Name]]</f>
        <v>Level - Rundown Tank|LoLo</v>
      </c>
      <c r="C856" s="33" t="e">
        <f>VLOOKUP(Table37[[#This Row],[Name2]],'Base ProcV'!$CG$1:$CQ$12,2,0)</f>
        <v>#N/A</v>
      </c>
      <c r="D856" s="33" t="s">
        <v>796</v>
      </c>
      <c r="E856" s="33" t="s">
        <v>788</v>
      </c>
      <c r="F856" s="10"/>
      <c r="G856" s="10"/>
      <c r="H856" s="10" t="s">
        <v>736</v>
      </c>
      <c r="I856" s="10" t="s">
        <v>461</v>
      </c>
      <c r="J856" s="10"/>
      <c r="K856" s="10"/>
      <c r="L856" s="57" t="str">
        <f>IFERROR(TRIM(INDEX(_xlfn.TEXTSPLIT(Table37[[#This Row],[Name]],"|"),1,2)),"")</f>
        <v>LoLo</v>
      </c>
    </row>
    <row r="857" spans="1:12" ht="15" customHeight="1">
      <c r="A857" s="56" t="s">
        <v>732</v>
      </c>
      <c r="B857" s="56" t="str">
        <f>Table37[[#This Row],[Name]]</f>
        <v>Level - Rundown Tank|Pre-alarm Lo</v>
      </c>
      <c r="C857" s="33" t="e">
        <f>VLOOKUP(Table37[[#This Row],[Name2]],'Base ProcV'!$CG$1:$CQ$12,2,0)</f>
        <v>#N/A</v>
      </c>
      <c r="D857" s="33" t="s">
        <v>798</v>
      </c>
      <c r="E857" s="33" t="s">
        <v>788</v>
      </c>
      <c r="F857" s="10"/>
      <c r="G857" s="10"/>
      <c r="H857" s="10"/>
      <c r="I857" s="10" t="s">
        <v>461</v>
      </c>
      <c r="J857" s="10"/>
      <c r="K857" s="10"/>
      <c r="L857" s="57" t="str">
        <f>IFERROR(TRIM(INDEX(_xlfn.TEXTSPLIT(Table37[[#This Row],[Name]],"|"),1,2)),"")</f>
        <v>Pre-alarm Lo</v>
      </c>
    </row>
    <row r="858" spans="1:12" ht="15" customHeight="1">
      <c r="A858" s="56" t="s">
        <v>732</v>
      </c>
      <c r="B858" s="56" t="str">
        <f>Table37[[#This Row],[Name]]</f>
        <v>Pressure - Lube Oil Bearings Header</v>
      </c>
      <c r="C858" s="33"/>
      <c r="D858" s="33" t="s">
        <v>864</v>
      </c>
      <c r="E858" s="33" t="s">
        <v>864</v>
      </c>
      <c r="F858" s="108" t="s">
        <v>3481</v>
      </c>
      <c r="G858" s="108"/>
      <c r="H858" s="108" t="s">
        <v>461</v>
      </c>
      <c r="I858" s="108" t="s">
        <v>461</v>
      </c>
      <c r="J858" s="108"/>
      <c r="K858" s="108"/>
      <c r="L858" s="112" t="str">
        <f>IFERROR(TRIM(INDEX(_xlfn.TEXTSPLIT(Table37[[#This Row],[Name]],"|"),1,2)),"")</f>
        <v/>
      </c>
    </row>
    <row r="859" spans="1:12" ht="15" customHeight="1">
      <c r="A859" s="56" t="s">
        <v>732</v>
      </c>
      <c r="B859" s="56" t="str">
        <f>Table37[[#This Row],[Name]]</f>
        <v>Pressure - Lube Oil Bearings Header|Hi</v>
      </c>
      <c r="C859" s="33" t="e">
        <f>VLOOKUP(Table37[[#This Row],[Name2]],'Base ProcV'!$CG$1:$CQ$12,2,0)</f>
        <v>#N/A</v>
      </c>
      <c r="D859" s="33" t="s">
        <v>868</v>
      </c>
      <c r="E859" s="33" t="s">
        <v>864</v>
      </c>
      <c r="F859" s="10"/>
      <c r="G859" s="10"/>
      <c r="H859" s="10"/>
      <c r="I859" s="10" t="s">
        <v>461</v>
      </c>
      <c r="J859" s="10"/>
      <c r="K859" s="10"/>
      <c r="L859" s="57" t="str">
        <f>IFERROR(TRIM(INDEX(_xlfn.TEXTSPLIT(Table37[[#This Row],[Name]],"|"),1,2)),"")</f>
        <v>Hi</v>
      </c>
    </row>
    <row r="860" spans="1:12" ht="15" customHeight="1">
      <c r="A860" s="56" t="s">
        <v>732</v>
      </c>
      <c r="B860" s="56" t="str">
        <f>Table37[[#This Row],[Name]]</f>
        <v>Pressure - Lube Oil Bearings Header|Lo</v>
      </c>
      <c r="C860" s="33" t="e">
        <f>VLOOKUP(Table37[[#This Row],[Name2]],'Base ProcV'!$CG$1:$CQ$12,2,0)</f>
        <v>#N/A</v>
      </c>
      <c r="D860" s="33" t="s">
        <v>870</v>
      </c>
      <c r="E860" s="33" t="s">
        <v>864</v>
      </c>
      <c r="F860" s="10"/>
      <c r="G860" s="10"/>
      <c r="H860" s="10" t="s">
        <v>736</v>
      </c>
      <c r="I860" s="10" t="s">
        <v>461</v>
      </c>
      <c r="J860" s="10"/>
      <c r="K860" s="10"/>
      <c r="L860" s="57" t="str">
        <f>IFERROR(TRIM(INDEX(_xlfn.TEXTSPLIT(Table37[[#This Row],[Name]],"|"),1,2)),"")</f>
        <v>Lo</v>
      </c>
    </row>
    <row r="861" spans="1:12" ht="15" customHeight="1">
      <c r="A861" s="56" t="s">
        <v>732</v>
      </c>
      <c r="B861" s="56" t="str">
        <f>Table37[[#This Row],[Name]]</f>
        <v>Pressure - Lube Oil Bearings Header|LoLo</v>
      </c>
      <c r="C861" s="33" t="e">
        <f>VLOOKUP(Table37[[#This Row],[Name2]],'Base ProcV'!$CG$1:$CQ$12,2,0)</f>
        <v>#N/A</v>
      </c>
      <c r="D861" s="33" t="s">
        <v>872</v>
      </c>
      <c r="E861" s="33" t="s">
        <v>864</v>
      </c>
      <c r="F861" s="10"/>
      <c r="G861" s="10"/>
      <c r="H861" s="10"/>
      <c r="I861" s="10" t="s">
        <v>461</v>
      </c>
      <c r="J861" s="10"/>
      <c r="K861" s="10"/>
      <c r="L861" s="57" t="str">
        <f>IFERROR(TRIM(INDEX(_xlfn.TEXTSPLIT(Table37[[#This Row],[Name]],"|"),1,2)),"")</f>
        <v>LoLo</v>
      </c>
    </row>
    <row r="862" spans="1:12" ht="15" customHeight="1">
      <c r="A862" s="56" t="s">
        <v>732</v>
      </c>
      <c r="B862" s="56" t="str">
        <f>Table37[[#This Row],[Name]]</f>
        <v>Pressure - Lube Oil Bearings Header|Pre-alarm Hi</v>
      </c>
      <c r="C862" s="33" t="e">
        <f>VLOOKUP(Table37[[#This Row],[Name2]],'Base ProcV'!$CG$1:$CQ$12,2,0)</f>
        <v>#N/A</v>
      </c>
      <c r="D862" s="33" t="s">
        <v>874</v>
      </c>
      <c r="E862" s="33" t="s">
        <v>864</v>
      </c>
      <c r="F862" s="10"/>
      <c r="G862" s="10"/>
      <c r="H862" s="10" t="s">
        <v>736</v>
      </c>
      <c r="I862" s="10" t="s">
        <v>461</v>
      </c>
      <c r="J862" s="10"/>
      <c r="K862" s="10"/>
      <c r="L862" s="57" t="str">
        <f>IFERROR(TRIM(INDEX(_xlfn.TEXTSPLIT(Table37[[#This Row],[Name]],"|"),1,2)),"")</f>
        <v>Pre-alarm Hi</v>
      </c>
    </row>
    <row r="863" spans="1:12" ht="15" customHeight="1">
      <c r="A863" s="56" t="s">
        <v>732</v>
      </c>
      <c r="B863" s="56" t="str">
        <f>Table37[[#This Row],[Name]]</f>
        <v>Pressure - Lube Oil Bearings Header|Pre-alarm Lo</v>
      </c>
      <c r="C863" s="33" t="e">
        <f>VLOOKUP(Table37[[#This Row],[Name2]],'Base ProcV'!$CG$1:$CQ$12,2,0)</f>
        <v>#N/A</v>
      </c>
      <c r="D863" s="33" t="s">
        <v>876</v>
      </c>
      <c r="E863" s="33" t="s">
        <v>864</v>
      </c>
      <c r="F863" s="10"/>
      <c r="G863" s="10"/>
      <c r="H863" s="10"/>
      <c r="I863" s="10" t="s">
        <v>461</v>
      </c>
      <c r="J863" s="10"/>
      <c r="K863" s="10"/>
      <c r="L863" s="57" t="str">
        <f>IFERROR(TRIM(INDEX(_xlfn.TEXTSPLIT(Table37[[#This Row],[Name]],"|"),1,2)),"")</f>
        <v>Pre-alarm Lo</v>
      </c>
    </row>
    <row r="864" spans="1:12" ht="15" customHeight="1">
      <c r="A864" s="56" t="s">
        <v>1167</v>
      </c>
      <c r="B864" s="56" t="str">
        <f>Table37[[#This Row],[Name]]</f>
        <v>Pressure - Primary Seal Gas to Flare DE (2)</v>
      </c>
      <c r="C864" s="33"/>
      <c r="D864" s="33" t="s">
        <v>1380</v>
      </c>
      <c r="E864" s="33" t="s">
        <v>1380</v>
      </c>
      <c r="F864" s="108"/>
      <c r="G864" s="108"/>
      <c r="H864" s="108" t="s">
        <v>451</v>
      </c>
      <c r="I864" s="108" t="s">
        <v>451</v>
      </c>
      <c r="J864" s="108"/>
      <c r="K864" s="108"/>
      <c r="L864" s="112" t="str">
        <f>IFERROR(TRIM(INDEX(_xlfn.TEXTSPLIT(Table37[[#This Row],[Name]],"|"),1,2)),"")</f>
        <v/>
      </c>
    </row>
    <row r="865" spans="1:12" ht="15" customHeight="1">
      <c r="A865" s="56" t="s">
        <v>1167</v>
      </c>
      <c r="B865" s="56" t="str">
        <f>Table37[[#This Row],[Name]]</f>
        <v>Pressure - Primary Seal Gas to Flare DE (2)|Hi</v>
      </c>
      <c r="C865" s="33" t="e">
        <f>VLOOKUP(Table37[[#This Row],[Name2]],'Base ProcV'!$CG$1:$CQ$12,2,0)</f>
        <v>#N/A</v>
      </c>
      <c r="D865" s="33" t="s">
        <v>1382</v>
      </c>
      <c r="E865" s="33" t="s">
        <v>1380</v>
      </c>
      <c r="F865" s="10"/>
      <c r="G865" s="10"/>
      <c r="H865" s="10"/>
      <c r="I865" s="10" t="s">
        <v>451</v>
      </c>
      <c r="J865" s="10"/>
      <c r="K865" s="10"/>
      <c r="L865" s="57" t="str">
        <f>IFERROR(TRIM(INDEX(_xlfn.TEXTSPLIT(Table37[[#This Row],[Name]],"|"),1,2)),"")</f>
        <v>Hi</v>
      </c>
    </row>
    <row r="866" spans="1:12" ht="15" customHeight="1">
      <c r="A866" s="56" t="s">
        <v>1167</v>
      </c>
      <c r="B866" s="56" t="str">
        <f>Table37[[#This Row],[Name]]</f>
        <v>Pressure - Primary Seal Gas to Flare DE (2)|HiHi</v>
      </c>
      <c r="C866" s="33" t="e">
        <f>VLOOKUP(Table37[[#This Row],[Name2]],'Base ProcV'!$CG$1:$CQ$12,2,0)</f>
        <v>#N/A</v>
      </c>
      <c r="D866" s="33" t="s">
        <v>1383</v>
      </c>
      <c r="E866" s="33" t="s">
        <v>1380</v>
      </c>
      <c r="F866" s="10"/>
      <c r="G866" s="10"/>
      <c r="H866" s="10" t="s">
        <v>736</v>
      </c>
      <c r="I866" s="10" t="s">
        <v>451</v>
      </c>
      <c r="J866" s="10"/>
      <c r="K866" s="10"/>
      <c r="L866" s="57" t="str">
        <f>IFERROR(TRIM(INDEX(_xlfn.TEXTSPLIT(Table37[[#This Row],[Name]],"|"),1,2)),"")</f>
        <v>HiHi</v>
      </c>
    </row>
    <row r="867" spans="1:12" ht="15" customHeight="1">
      <c r="A867" s="56" t="s">
        <v>1167</v>
      </c>
      <c r="B867" s="56" t="str">
        <f>Table37[[#This Row],[Name]]</f>
        <v>Pressure - Primary Seal Gas to Flare DE (2)|Lo</v>
      </c>
      <c r="C867" s="33" t="e">
        <f>VLOOKUP(Table37[[#This Row],[Name2]],'Base ProcV'!$CG$1:$CQ$12,2,0)</f>
        <v>#N/A</v>
      </c>
      <c r="D867" s="33" t="s">
        <v>1384</v>
      </c>
      <c r="E867" s="33" t="s">
        <v>1380</v>
      </c>
      <c r="F867" s="10"/>
      <c r="G867" s="10"/>
      <c r="H867" s="10"/>
      <c r="I867" s="10" t="s">
        <v>451</v>
      </c>
      <c r="J867" s="10"/>
      <c r="K867" s="10"/>
      <c r="L867" s="57" t="str">
        <f>IFERROR(TRIM(INDEX(_xlfn.TEXTSPLIT(Table37[[#This Row],[Name]],"|"),1,2)),"")</f>
        <v>Lo</v>
      </c>
    </row>
    <row r="868" spans="1:12" ht="15" customHeight="1">
      <c r="A868" s="56" t="s">
        <v>1167</v>
      </c>
      <c r="B868" s="56" t="str">
        <f>Table37[[#This Row],[Name]]</f>
        <v>Pressure - Primary Seal Gas to Flare DE (2)|LoLo</v>
      </c>
      <c r="C868" s="33" t="e">
        <f>VLOOKUP(Table37[[#This Row],[Name2]],'Base ProcV'!$CG$1:$CQ$12,2,0)</f>
        <v>#N/A</v>
      </c>
      <c r="D868" s="33" t="s">
        <v>1385</v>
      </c>
      <c r="E868" s="33" t="s">
        <v>1380</v>
      </c>
      <c r="F868" s="10"/>
      <c r="G868" s="10"/>
      <c r="H868" s="10" t="s">
        <v>736</v>
      </c>
      <c r="I868" s="10" t="s">
        <v>451</v>
      </c>
      <c r="J868" s="10"/>
      <c r="K868" s="10"/>
      <c r="L868" s="57" t="str">
        <f>IFERROR(TRIM(INDEX(_xlfn.TEXTSPLIT(Table37[[#This Row],[Name]],"|"),1,2)),"")</f>
        <v>LoLo</v>
      </c>
    </row>
    <row r="869" spans="1:12" ht="15" customHeight="1">
      <c r="A869" s="56" t="s">
        <v>1167</v>
      </c>
      <c r="B869" s="56" t="str">
        <f>Table37[[#This Row],[Name]]</f>
        <v>Pressure - Primary Seal Gas to Flare NDE (2)</v>
      </c>
      <c r="C869" s="33"/>
      <c r="D869" s="33" t="s">
        <v>1392</v>
      </c>
      <c r="E869" s="33" t="s">
        <v>1392</v>
      </c>
      <c r="F869" s="108"/>
      <c r="G869" s="108"/>
      <c r="H869" s="108" t="s">
        <v>451</v>
      </c>
      <c r="I869" s="108" t="s">
        <v>451</v>
      </c>
      <c r="J869" s="108"/>
      <c r="K869" s="108"/>
      <c r="L869" s="112" t="str">
        <f>IFERROR(TRIM(INDEX(_xlfn.TEXTSPLIT(Table37[[#This Row],[Name]],"|"),1,2)),"")</f>
        <v/>
      </c>
    </row>
    <row r="870" spans="1:12" ht="15" customHeight="1">
      <c r="A870" s="56" t="s">
        <v>1167</v>
      </c>
      <c r="B870" s="56" t="str">
        <f>Table37[[#This Row],[Name]]</f>
        <v>Pressure - Primary Seal Gas to Flare NDE (2)|Hi</v>
      </c>
      <c r="C870" s="33" t="e">
        <f>VLOOKUP(Table37[[#This Row],[Name2]],'Base ProcV'!$CG$1:$CQ$12,2,0)</f>
        <v>#N/A</v>
      </c>
      <c r="D870" s="33" t="s">
        <v>1394</v>
      </c>
      <c r="E870" s="33" t="s">
        <v>1392</v>
      </c>
      <c r="F870" s="10"/>
      <c r="G870" s="10"/>
      <c r="H870" s="10" t="s">
        <v>736</v>
      </c>
      <c r="I870" s="10" t="s">
        <v>451</v>
      </c>
      <c r="J870" s="10"/>
      <c r="K870" s="10"/>
      <c r="L870" s="57" t="str">
        <f>IFERROR(TRIM(INDEX(_xlfn.TEXTSPLIT(Table37[[#This Row],[Name]],"|"),1,2)),"")</f>
        <v>Hi</v>
      </c>
    </row>
    <row r="871" spans="1:12" ht="15" customHeight="1">
      <c r="A871" s="56" t="s">
        <v>1167</v>
      </c>
      <c r="B871" s="56" t="str">
        <f>Table37[[#This Row],[Name]]</f>
        <v>Pressure - Primary Seal Gas to Flare NDE (2)|HiHi</v>
      </c>
      <c r="C871" s="33" t="e">
        <f>VLOOKUP(Table37[[#This Row],[Name2]],'Base ProcV'!$CG$1:$CQ$12,2,0)</f>
        <v>#N/A</v>
      </c>
      <c r="D871" s="33" t="s">
        <v>1395</v>
      </c>
      <c r="E871" s="33" t="s">
        <v>1392</v>
      </c>
      <c r="F871" s="10"/>
      <c r="G871" s="10"/>
      <c r="H871" s="10"/>
      <c r="I871" s="10" t="s">
        <v>451</v>
      </c>
      <c r="J871" s="10"/>
      <c r="K871" s="10"/>
      <c r="L871" s="57" t="str">
        <f>IFERROR(TRIM(INDEX(_xlfn.TEXTSPLIT(Table37[[#This Row],[Name]],"|"),1,2)),"")</f>
        <v>HiHi</v>
      </c>
    </row>
    <row r="872" spans="1:12" ht="15" customHeight="1">
      <c r="A872" s="56" t="s">
        <v>1167</v>
      </c>
      <c r="B872" s="56" t="str">
        <f>Table37[[#This Row],[Name]]</f>
        <v>Pressure - Primary Seal Gas to Flare NDE (2)|Lo</v>
      </c>
      <c r="C872" s="33" t="e">
        <f>VLOOKUP(Table37[[#This Row],[Name2]],'Base ProcV'!$CG$1:$CQ$12,2,0)</f>
        <v>#N/A</v>
      </c>
      <c r="D872" s="33" t="s">
        <v>1396</v>
      </c>
      <c r="E872" s="33" t="s">
        <v>1392</v>
      </c>
      <c r="F872" s="10"/>
      <c r="G872" s="10"/>
      <c r="H872" s="10" t="s">
        <v>736</v>
      </c>
      <c r="I872" s="10" t="s">
        <v>451</v>
      </c>
      <c r="J872" s="10"/>
      <c r="K872" s="10"/>
      <c r="L872" s="57" t="str">
        <f>IFERROR(TRIM(INDEX(_xlfn.TEXTSPLIT(Table37[[#This Row],[Name]],"|"),1,2)),"")</f>
        <v>Lo</v>
      </c>
    </row>
    <row r="873" spans="1:12" ht="15" customHeight="1">
      <c r="A873" s="56" t="s">
        <v>1167</v>
      </c>
      <c r="B873" s="56" t="str">
        <f>Table37[[#This Row],[Name]]</f>
        <v>Pressure - Primary Seal Gas to Flare NDE (2)|LoLo</v>
      </c>
      <c r="C873" s="33" t="e">
        <f>VLOOKUP(Table37[[#This Row],[Name2]],'Base ProcV'!$CG$1:$CQ$12,2,0)</f>
        <v>#N/A</v>
      </c>
      <c r="D873" s="33" t="s">
        <v>1397</v>
      </c>
      <c r="E873" s="33" t="s">
        <v>1392</v>
      </c>
      <c r="F873" s="10"/>
      <c r="G873" s="10"/>
      <c r="H873" s="10"/>
      <c r="I873" s="10" t="s">
        <v>451</v>
      </c>
      <c r="J873" s="10"/>
      <c r="K873" s="10"/>
      <c r="L873" s="57" t="str">
        <f>IFERROR(TRIM(INDEX(_xlfn.TEXTSPLIT(Table37[[#This Row],[Name]],"|"),1,2)),"")</f>
        <v>LoLo</v>
      </c>
    </row>
    <row r="874" spans="1:12" ht="15" customHeight="1">
      <c r="A874" s="56" t="s">
        <v>1167</v>
      </c>
      <c r="B874" s="56" t="str">
        <f>Table37[[#This Row],[Name]]</f>
        <v>Flow - Primary Seal Gas to Flare DE (1)</v>
      </c>
      <c r="C874" s="33"/>
      <c r="D874" s="33" t="s">
        <v>1398</v>
      </c>
      <c r="E874" s="33" t="s">
        <v>1398</v>
      </c>
      <c r="F874" s="108"/>
      <c r="G874" s="108"/>
      <c r="H874" s="108" t="s">
        <v>451</v>
      </c>
      <c r="I874" s="108" t="s">
        <v>451</v>
      </c>
      <c r="J874" s="108"/>
      <c r="K874" s="108"/>
      <c r="L874" s="112" t="str">
        <f>IFERROR(TRIM(INDEX(_xlfn.TEXTSPLIT(Table37[[#This Row],[Name]],"|"),1,2)),"")</f>
        <v/>
      </c>
    </row>
    <row r="875" spans="1:12" ht="15" customHeight="1">
      <c r="A875" s="56" t="s">
        <v>1167</v>
      </c>
      <c r="B875" s="56" t="str">
        <f>Table37[[#This Row],[Name]]</f>
        <v>Flow - Primary Seal Gas to Flare DE (1)|Hi</v>
      </c>
      <c r="C875" s="33" t="e">
        <f>VLOOKUP(Table37[[#This Row],[Name2]],'Base ProcV'!$CG$1:$CQ$12,2,0)</f>
        <v>#N/A</v>
      </c>
      <c r="D875" s="33" t="s">
        <v>1400</v>
      </c>
      <c r="E875" s="33" t="s">
        <v>1398</v>
      </c>
      <c r="F875" s="10"/>
      <c r="G875" s="10"/>
      <c r="H875" s="10"/>
      <c r="I875" s="10" t="s">
        <v>451</v>
      </c>
      <c r="J875" s="10"/>
      <c r="K875" s="10"/>
      <c r="L875" s="57" t="str">
        <f>IFERROR(TRIM(INDEX(_xlfn.TEXTSPLIT(Table37[[#This Row],[Name]],"|"),1,2)),"")</f>
        <v>Hi</v>
      </c>
    </row>
    <row r="876" spans="1:12" ht="15" customHeight="1">
      <c r="A876" s="56" t="s">
        <v>1167</v>
      </c>
      <c r="B876" s="56" t="str">
        <f>Table37[[#This Row],[Name]]</f>
        <v>Flow - Primary Seal Gas to Flare DE (1)|HiHi</v>
      </c>
      <c r="C876" s="33" t="e">
        <f>VLOOKUP(Table37[[#This Row],[Name2]],'Base ProcV'!$CG$1:$CQ$12,2,0)</f>
        <v>#N/A</v>
      </c>
      <c r="D876" s="33" t="s">
        <v>1401</v>
      </c>
      <c r="E876" s="33" t="s">
        <v>1398</v>
      </c>
      <c r="F876" s="10"/>
      <c r="G876" s="10"/>
      <c r="H876" s="10" t="s">
        <v>736</v>
      </c>
      <c r="I876" s="10" t="s">
        <v>451</v>
      </c>
      <c r="J876" s="10"/>
      <c r="K876" s="10"/>
      <c r="L876" s="57" t="str">
        <f>IFERROR(TRIM(INDEX(_xlfn.TEXTSPLIT(Table37[[#This Row],[Name]],"|"),1,2)),"")</f>
        <v>HiHi</v>
      </c>
    </row>
    <row r="877" spans="1:12" ht="15" customHeight="1">
      <c r="A877" s="56" t="s">
        <v>1167</v>
      </c>
      <c r="B877" s="56" t="str">
        <f>Table37[[#This Row],[Name]]</f>
        <v>Flow - Primary Seal Gas to Flare DE (1)|Lo</v>
      </c>
      <c r="C877" s="33" t="e">
        <f>VLOOKUP(Table37[[#This Row],[Name2]],'Base ProcV'!$CG$1:$CQ$12,2,0)</f>
        <v>#N/A</v>
      </c>
      <c r="D877" s="33" t="s">
        <v>1402</v>
      </c>
      <c r="E877" s="33" t="s">
        <v>1398</v>
      </c>
      <c r="F877" s="10"/>
      <c r="G877" s="10"/>
      <c r="H877" s="10"/>
      <c r="I877" s="10" t="s">
        <v>451</v>
      </c>
      <c r="J877" s="10"/>
      <c r="K877" s="10"/>
      <c r="L877" s="57" t="str">
        <f>IFERROR(TRIM(INDEX(_xlfn.TEXTSPLIT(Table37[[#This Row],[Name]],"|"),1,2)),"")</f>
        <v>Lo</v>
      </c>
    </row>
    <row r="878" spans="1:12" ht="15" customHeight="1">
      <c r="A878" s="56" t="s">
        <v>1167</v>
      </c>
      <c r="B878" s="56" t="str">
        <f>Table37[[#This Row],[Name]]</f>
        <v>Flow - Primary Seal Gas to Flare DE (1)|LoLo</v>
      </c>
      <c r="C878" s="33" t="e">
        <f>VLOOKUP(Table37[[#This Row],[Name2]],'Base ProcV'!$CG$1:$CQ$12,2,0)</f>
        <v>#N/A</v>
      </c>
      <c r="D878" s="33" t="s">
        <v>1403</v>
      </c>
      <c r="E878" s="33" t="s">
        <v>1398</v>
      </c>
      <c r="F878" s="10"/>
      <c r="G878" s="10"/>
      <c r="H878" s="10" t="s">
        <v>736</v>
      </c>
      <c r="I878" s="10" t="s">
        <v>451</v>
      </c>
      <c r="J878" s="10"/>
      <c r="K878" s="10"/>
      <c r="L878" s="57" t="str">
        <f>IFERROR(TRIM(INDEX(_xlfn.TEXTSPLIT(Table37[[#This Row],[Name]],"|"),1,2)),"")</f>
        <v>LoLo</v>
      </c>
    </row>
    <row r="879" spans="1:12" ht="15" customHeight="1">
      <c r="A879" s="56" t="s">
        <v>1167</v>
      </c>
      <c r="B879" s="56" t="str">
        <f>Table37[[#This Row],[Name]]</f>
        <v>Flow - Primary Seal Gas to Flare NDE (1)</v>
      </c>
      <c r="C879" s="33"/>
      <c r="D879" s="33" t="s">
        <v>1404</v>
      </c>
      <c r="E879" s="33" t="s">
        <v>1404</v>
      </c>
      <c r="F879" s="108"/>
      <c r="G879" s="108"/>
      <c r="H879" s="108" t="s">
        <v>451</v>
      </c>
      <c r="I879" s="108" t="s">
        <v>451</v>
      </c>
      <c r="J879" s="108"/>
      <c r="K879" s="108"/>
      <c r="L879" s="112" t="str">
        <f>IFERROR(TRIM(INDEX(_xlfn.TEXTSPLIT(Table37[[#This Row],[Name]],"|"),1,2)),"")</f>
        <v/>
      </c>
    </row>
    <row r="880" spans="1:12" ht="15" customHeight="1">
      <c r="A880" s="56" t="s">
        <v>1167</v>
      </c>
      <c r="B880" s="56" t="str">
        <f>Table37[[#This Row],[Name]]</f>
        <v>Flow - Primary Seal Gas to Flare NDE (1)|Hi</v>
      </c>
      <c r="C880" s="33" t="e">
        <f>VLOOKUP(Table37[[#This Row],[Name2]],'Base ProcV'!$CG$1:$CQ$12,2,0)</f>
        <v>#N/A</v>
      </c>
      <c r="D880" s="33" t="s">
        <v>1406</v>
      </c>
      <c r="E880" s="33" t="s">
        <v>1404</v>
      </c>
      <c r="F880" s="10"/>
      <c r="G880" s="10"/>
      <c r="H880" s="10" t="s">
        <v>736</v>
      </c>
      <c r="I880" s="10" t="s">
        <v>451</v>
      </c>
      <c r="J880" s="10"/>
      <c r="K880" s="10"/>
      <c r="L880" s="57" t="str">
        <f>IFERROR(TRIM(INDEX(_xlfn.TEXTSPLIT(Table37[[#This Row],[Name]],"|"),1,2)),"")</f>
        <v>Hi</v>
      </c>
    </row>
    <row r="881" spans="1:12" ht="15" customHeight="1">
      <c r="A881" s="56" t="s">
        <v>1167</v>
      </c>
      <c r="B881" s="56" t="str">
        <f>Table37[[#This Row],[Name]]</f>
        <v>Flow - Primary Seal Gas to Flare NDE (1)|HiHi</v>
      </c>
      <c r="C881" s="33" t="e">
        <f>VLOOKUP(Table37[[#This Row],[Name2]],'Base ProcV'!$CG$1:$CQ$12,2,0)</f>
        <v>#N/A</v>
      </c>
      <c r="D881" s="33" t="s">
        <v>1407</v>
      </c>
      <c r="E881" s="33" t="s">
        <v>1404</v>
      </c>
      <c r="F881" s="10"/>
      <c r="G881" s="10"/>
      <c r="H881" s="10"/>
      <c r="I881" s="10" t="s">
        <v>451</v>
      </c>
      <c r="J881" s="10"/>
      <c r="K881" s="10"/>
      <c r="L881" s="57" t="str">
        <f>IFERROR(TRIM(INDEX(_xlfn.TEXTSPLIT(Table37[[#This Row],[Name]],"|"),1,2)),"")</f>
        <v>HiHi</v>
      </c>
    </row>
    <row r="882" spans="1:12" ht="15" customHeight="1">
      <c r="A882" s="56" t="s">
        <v>1167</v>
      </c>
      <c r="B882" s="56" t="str">
        <f>Table37[[#This Row],[Name]]</f>
        <v>Flow - Primary Seal Gas to Flare NDE (1)|Lo</v>
      </c>
      <c r="C882" s="33" t="e">
        <f>VLOOKUP(Table37[[#This Row],[Name2]],'Base ProcV'!$CG$1:$CQ$12,2,0)</f>
        <v>#N/A</v>
      </c>
      <c r="D882" s="33" t="s">
        <v>1408</v>
      </c>
      <c r="E882" s="33" t="s">
        <v>1404</v>
      </c>
      <c r="F882" s="10"/>
      <c r="G882" s="10"/>
      <c r="H882" s="10" t="s">
        <v>736</v>
      </c>
      <c r="I882" s="10" t="s">
        <v>451</v>
      </c>
      <c r="J882" s="10"/>
      <c r="K882" s="10"/>
      <c r="L882" s="57" t="str">
        <f>IFERROR(TRIM(INDEX(_xlfn.TEXTSPLIT(Table37[[#This Row],[Name]],"|"),1,2)),"")</f>
        <v>Lo</v>
      </c>
    </row>
    <row r="883" spans="1:12" ht="15" customHeight="1">
      <c r="A883" s="56" t="s">
        <v>1167</v>
      </c>
      <c r="B883" s="56" t="str">
        <f>Table37[[#This Row],[Name]]</f>
        <v>Flow - Primary Seal Gas to Flare NDE (1)|LoLo</v>
      </c>
      <c r="C883" s="33" t="e">
        <f>VLOOKUP(Table37[[#This Row],[Name2]],'Base ProcV'!$CG$1:$CQ$12,2,0)</f>
        <v>#N/A</v>
      </c>
      <c r="D883" s="33" t="s">
        <v>1409</v>
      </c>
      <c r="E883" s="33" t="s">
        <v>1404</v>
      </c>
      <c r="F883" s="10"/>
      <c r="G883" s="10"/>
      <c r="H883" s="10"/>
      <c r="I883" s="10" t="s">
        <v>451</v>
      </c>
      <c r="J883" s="10"/>
      <c r="K883" s="10"/>
      <c r="L883" s="57" t="str">
        <f>IFERROR(TRIM(INDEX(_xlfn.TEXTSPLIT(Table37[[#This Row],[Name]],"|"),1,2)),"")</f>
        <v>LoLo</v>
      </c>
    </row>
    <row r="884" spans="1:12" ht="15" customHeight="1">
      <c r="A884" s="56" t="s">
        <v>1167</v>
      </c>
      <c r="B884" s="56" t="str">
        <f>Table37[[#This Row],[Name]]</f>
        <v>Keyphasor - Gear Casing HS Shaft</v>
      </c>
      <c r="C884" s="33"/>
      <c r="D884" s="33" t="s">
        <v>1414</v>
      </c>
      <c r="E884" s="33" t="s">
        <v>1414</v>
      </c>
      <c r="F884" s="108"/>
      <c r="G884" s="108"/>
      <c r="H884" s="108" t="s">
        <v>474</v>
      </c>
      <c r="I884" s="108" t="s">
        <v>474</v>
      </c>
      <c r="J884" s="108"/>
      <c r="K884" s="108"/>
      <c r="L884" s="112" t="str">
        <f>IFERROR(TRIM(INDEX(_xlfn.TEXTSPLIT(Table37[[#This Row],[Name]],"|"),1,2)),"")</f>
        <v/>
      </c>
    </row>
    <row r="885" spans="1:12" ht="15" customHeight="1">
      <c r="A885" s="56" t="s">
        <v>1167</v>
      </c>
      <c r="B885" s="56" t="str">
        <f>Table37[[#This Row],[Name]]</f>
        <v>Keyphasor - Gear Casing LS Shaft</v>
      </c>
      <c r="C885" s="33"/>
      <c r="D885" s="33" t="s">
        <v>1417</v>
      </c>
      <c r="E885" s="33" t="s">
        <v>1417</v>
      </c>
      <c r="F885" s="108"/>
      <c r="G885" s="108"/>
      <c r="H885" s="108" t="s">
        <v>474</v>
      </c>
      <c r="I885" s="108" t="s">
        <v>474</v>
      </c>
      <c r="J885" s="108"/>
      <c r="K885" s="108"/>
      <c r="L885" s="112" t="str">
        <f>IFERROR(TRIM(INDEX(_xlfn.TEXTSPLIT(Table37[[#This Row],[Name]],"|"),1,2)),"")</f>
        <v/>
      </c>
    </row>
    <row r="886" spans="1:12" ht="15" customHeight="1">
      <c r="A886" s="56" t="s">
        <v>1167</v>
      </c>
      <c r="B886" s="56" t="str">
        <f>Table37[[#This Row],[Name]]</f>
        <v>Pressure - Separation Gas Injection (2)</v>
      </c>
      <c r="C886" s="33"/>
      <c r="D886" s="33" t="s">
        <v>1523</v>
      </c>
      <c r="E886" s="33" t="s">
        <v>1523</v>
      </c>
      <c r="F886" s="108"/>
      <c r="G886" s="108"/>
      <c r="H886" s="108" t="s">
        <v>451</v>
      </c>
      <c r="I886" s="108" t="s">
        <v>451</v>
      </c>
      <c r="J886" s="108"/>
      <c r="K886" s="108"/>
      <c r="L886" s="112" t="str">
        <f>IFERROR(TRIM(INDEX(_xlfn.TEXTSPLIT(Table37[[#This Row],[Name]],"|"),1,2)),"")</f>
        <v/>
      </c>
    </row>
    <row r="887" spans="1:12" ht="15" customHeight="1">
      <c r="A887" s="56" t="s">
        <v>1167</v>
      </c>
      <c r="B887" s="56" t="str">
        <f>Table37[[#This Row],[Name]]</f>
        <v>Pressure - Separation Gas Injection (2)|Hi</v>
      </c>
      <c r="C887" s="33" t="e">
        <f>VLOOKUP(Table37[[#This Row],[Name2]],'Base ProcV'!$CG$1:$CQ$12,2,0)</f>
        <v>#N/A</v>
      </c>
      <c r="D887" s="33" t="s">
        <v>1526</v>
      </c>
      <c r="E887" s="33" t="s">
        <v>1523</v>
      </c>
      <c r="F887" s="10"/>
      <c r="G887" s="10"/>
      <c r="H887" s="10"/>
      <c r="I887" s="10" t="s">
        <v>451</v>
      </c>
      <c r="J887" s="10"/>
      <c r="K887" s="10"/>
      <c r="L887" s="57" t="str">
        <f>IFERROR(TRIM(INDEX(_xlfn.TEXTSPLIT(Table37[[#This Row],[Name]],"|"),1,2)),"")</f>
        <v>Hi</v>
      </c>
    </row>
    <row r="888" spans="1:12" ht="15" customHeight="1">
      <c r="A888" s="56" t="s">
        <v>1167</v>
      </c>
      <c r="B888" s="56" t="str">
        <f>Table37[[#This Row],[Name]]</f>
        <v>Pressure - Separation Gas Injection (2)|HiHi</v>
      </c>
      <c r="C888" s="33" t="e">
        <f>VLOOKUP(Table37[[#This Row],[Name2]],'Base ProcV'!$CG$1:$CQ$12,2,0)</f>
        <v>#N/A</v>
      </c>
      <c r="D888" s="33" t="s">
        <v>1527</v>
      </c>
      <c r="E888" s="33" t="s">
        <v>1523</v>
      </c>
      <c r="F888" s="10"/>
      <c r="G888" s="10"/>
      <c r="H888" s="10" t="s">
        <v>736</v>
      </c>
      <c r="I888" s="10" t="s">
        <v>451</v>
      </c>
      <c r="J888" s="10"/>
      <c r="K888" s="10"/>
      <c r="L888" s="57" t="str">
        <f>IFERROR(TRIM(INDEX(_xlfn.TEXTSPLIT(Table37[[#This Row],[Name]],"|"),1,2)),"")</f>
        <v>HiHi</v>
      </c>
    </row>
    <row r="889" spans="1:12" ht="15" customHeight="1">
      <c r="A889" s="56" t="s">
        <v>1167</v>
      </c>
      <c r="B889" s="56" t="str">
        <f>Table37[[#This Row],[Name]]</f>
        <v>Pressure - Separation Gas Injection (2)|Lo</v>
      </c>
      <c r="C889" s="33" t="e">
        <f>VLOOKUP(Table37[[#This Row],[Name2]],'Base ProcV'!$CG$1:$CQ$12,2,0)</f>
        <v>#N/A</v>
      </c>
      <c r="D889" s="33" t="s">
        <v>1528</v>
      </c>
      <c r="E889" s="33" t="s">
        <v>1523</v>
      </c>
      <c r="F889" s="10"/>
      <c r="G889" s="10"/>
      <c r="H889" s="10"/>
      <c r="I889" s="10" t="s">
        <v>451</v>
      </c>
      <c r="J889" s="10"/>
      <c r="K889" s="10"/>
      <c r="L889" s="57" t="str">
        <f>IFERROR(TRIM(INDEX(_xlfn.TEXTSPLIT(Table37[[#This Row],[Name]],"|"),1,2)),"")</f>
        <v>Lo</v>
      </c>
    </row>
    <row r="890" spans="1:12" ht="15" customHeight="1">
      <c r="A890" s="56" t="s">
        <v>1167</v>
      </c>
      <c r="B890" s="56" t="str">
        <f>Table37[[#This Row],[Name]]</f>
        <v>Pressure - Separation Gas Injection (2)|LoLo</v>
      </c>
      <c r="C890" s="33" t="e">
        <f>VLOOKUP(Table37[[#This Row],[Name2]],'Base ProcV'!$CG$1:$CQ$12,2,0)</f>
        <v>#N/A</v>
      </c>
      <c r="D890" s="33" t="s">
        <v>1529</v>
      </c>
      <c r="E890" s="33" t="s">
        <v>1523</v>
      </c>
      <c r="F890" s="10"/>
      <c r="G890" s="10"/>
      <c r="H890" s="10" t="s">
        <v>736</v>
      </c>
      <c r="I890" s="10" t="s">
        <v>451</v>
      </c>
      <c r="J890" s="10"/>
      <c r="K890" s="10"/>
      <c r="L890" s="57" t="str">
        <f>IFERROR(TRIM(INDEX(_xlfn.TEXTSPLIT(Table37[[#This Row],[Name]],"|"),1,2)),"")</f>
        <v>LoLo</v>
      </c>
    </row>
    <row r="891" spans="1:12" ht="15" customHeight="1">
      <c r="A891" s="56" t="s">
        <v>1167</v>
      </c>
      <c r="B891" s="56" t="str">
        <f>Table37[[#This Row],[Name]]</f>
        <v>Pressure - Separation Gas Injection (2)|Pre-alarm Hi</v>
      </c>
      <c r="C891" s="33" t="e">
        <f>VLOOKUP(Table37[[#This Row],[Name2]],'Base ProcV'!$CG$1:$CQ$12,2,0)</f>
        <v>#N/A</v>
      </c>
      <c r="D891" s="33" t="s">
        <v>1530</v>
      </c>
      <c r="E891" s="33" t="s">
        <v>1523</v>
      </c>
      <c r="F891" s="10"/>
      <c r="G891" s="10"/>
      <c r="H891" s="10"/>
      <c r="I891" s="10" t="s">
        <v>451</v>
      </c>
      <c r="J891" s="10"/>
      <c r="K891" s="10"/>
      <c r="L891" s="57" t="str">
        <f>IFERROR(TRIM(INDEX(_xlfn.TEXTSPLIT(Table37[[#This Row],[Name]],"|"),1,2)),"")</f>
        <v>Pre-alarm Hi</v>
      </c>
    </row>
    <row r="892" spans="1:12" ht="15" customHeight="1">
      <c r="A892" s="56" t="s">
        <v>1167</v>
      </c>
      <c r="B892" s="56" t="str">
        <f>Table37[[#This Row],[Name]]</f>
        <v>Pressure - Separation Gas Injection (2)|Pre-alarm Lo</v>
      </c>
      <c r="C892" s="33" t="e">
        <f>VLOOKUP(Table37[[#This Row],[Name2]],'Base ProcV'!$CG$1:$CQ$12,2,0)</f>
        <v>#N/A</v>
      </c>
      <c r="D892" s="33" t="s">
        <v>1531</v>
      </c>
      <c r="E892" s="33" t="s">
        <v>1523</v>
      </c>
      <c r="F892" s="10"/>
      <c r="G892" s="10"/>
      <c r="H892" s="10" t="s">
        <v>736</v>
      </c>
      <c r="I892" s="10" t="s">
        <v>451</v>
      </c>
      <c r="J892" s="10"/>
      <c r="K892" s="10"/>
      <c r="L892" s="57" t="str">
        <f>IFERROR(TRIM(INDEX(_xlfn.TEXTSPLIT(Table37[[#This Row],[Name]],"|"),1,2)),"")</f>
        <v>Pre-alarm Lo</v>
      </c>
    </row>
    <row r="893" spans="1:12" ht="15" customHeight="1">
      <c r="A893" s="56" t="s">
        <v>1167</v>
      </c>
      <c r="B893" s="56" t="str">
        <f>Table37[[#This Row],[Name]]</f>
        <v>Flow - Piston Balancing Line</v>
      </c>
      <c r="C893" s="33"/>
      <c r="D893" s="33" t="s">
        <v>1807</v>
      </c>
      <c r="E893" s="33" t="s">
        <v>1807</v>
      </c>
      <c r="F893" s="108"/>
      <c r="G893" s="108"/>
      <c r="H893" s="108" t="s">
        <v>451</v>
      </c>
      <c r="I893" s="108" t="s">
        <v>451</v>
      </c>
      <c r="J893" s="108"/>
      <c r="K893" s="108"/>
      <c r="L893" s="112" t="str">
        <f>IFERROR(TRIM(INDEX(_xlfn.TEXTSPLIT(Table37[[#This Row],[Name]],"|"),1,2)),"")</f>
        <v/>
      </c>
    </row>
    <row r="894" spans="1:12" ht="15" customHeight="1">
      <c r="A894" s="56" t="s">
        <v>1167</v>
      </c>
      <c r="B894" s="56" t="str">
        <f>Table37[[#This Row],[Name]]</f>
        <v>Flow - Piston Balancing Line|Hi</v>
      </c>
      <c r="C894" s="33" t="e">
        <f>VLOOKUP(Table37[[#This Row],[Name2]],'Base ProcV'!$CG$1:$CQ$12,2,0)</f>
        <v>#N/A</v>
      </c>
      <c r="D894" s="33" t="s">
        <v>1811</v>
      </c>
      <c r="E894" s="33" t="s">
        <v>1807</v>
      </c>
      <c r="F894" s="10"/>
      <c r="G894" s="10"/>
      <c r="H894" s="10" t="s">
        <v>736</v>
      </c>
      <c r="I894" s="10" t="s">
        <v>451</v>
      </c>
      <c r="J894" s="10"/>
      <c r="K894" s="10"/>
      <c r="L894" s="57" t="str">
        <f>IFERROR(TRIM(INDEX(_xlfn.TEXTSPLIT(Table37[[#This Row],[Name]],"|"),1,2)),"")</f>
        <v>Hi</v>
      </c>
    </row>
    <row r="895" spans="1:12" ht="15" customHeight="1">
      <c r="A895" s="56" t="s">
        <v>1167</v>
      </c>
      <c r="B895" s="56" t="str">
        <f>Table37[[#This Row],[Name]]</f>
        <v>Flow - Piston Balancing Line|HiHi</v>
      </c>
      <c r="C895" s="33" t="e">
        <f>VLOOKUP(Table37[[#This Row],[Name2]],'Base ProcV'!$CG$1:$CQ$12,2,0)</f>
        <v>#N/A</v>
      </c>
      <c r="D895" s="33" t="s">
        <v>1813</v>
      </c>
      <c r="E895" s="33" t="s">
        <v>1807</v>
      </c>
      <c r="F895" s="10"/>
      <c r="G895" s="10"/>
      <c r="H895" s="10"/>
      <c r="I895" s="10" t="s">
        <v>451</v>
      </c>
      <c r="J895" s="10"/>
      <c r="K895" s="10"/>
      <c r="L895" s="57" t="str">
        <f>IFERROR(TRIM(INDEX(_xlfn.TEXTSPLIT(Table37[[#This Row],[Name]],"|"),1,2)),"")</f>
        <v>HiHi</v>
      </c>
    </row>
    <row r="896" spans="1:12" ht="15" customHeight="1">
      <c r="A896" s="56" t="s">
        <v>1167</v>
      </c>
      <c r="B896" s="56" t="str">
        <f>Table37[[#This Row],[Name]]</f>
        <v>Flow - Piston Balancing Line|Lo</v>
      </c>
      <c r="C896" s="33" t="e">
        <f>VLOOKUP(Table37[[#This Row],[Name2]],'Base ProcV'!$CG$1:$CQ$12,2,0)</f>
        <v>#N/A</v>
      </c>
      <c r="D896" s="33" t="s">
        <v>1814</v>
      </c>
      <c r="E896" s="33" t="s">
        <v>1807</v>
      </c>
      <c r="F896" s="10"/>
      <c r="G896" s="10"/>
      <c r="H896" s="10" t="s">
        <v>736</v>
      </c>
      <c r="I896" s="10" t="s">
        <v>451</v>
      </c>
      <c r="J896" s="10"/>
      <c r="K896" s="10"/>
      <c r="L896" s="57" t="str">
        <f>IFERROR(TRIM(INDEX(_xlfn.TEXTSPLIT(Table37[[#This Row],[Name]],"|"),1,2)),"")</f>
        <v>Lo</v>
      </c>
    </row>
    <row r="897" spans="1:12" ht="15" customHeight="1">
      <c r="A897" s="80" t="s">
        <v>1167</v>
      </c>
      <c r="B897" s="80" t="str">
        <f>Table37[[#This Row],[Name]]</f>
        <v>Flow - Piston Balancing Line|Pre-alarm Hi</v>
      </c>
      <c r="C897" s="81" t="e">
        <f>VLOOKUP(Table37[[#This Row],[Name2]],'Base ProcV'!$CG$1:$CQ$12,2,0)</f>
        <v>#N/A</v>
      </c>
      <c r="D897" s="81" t="s">
        <v>1815</v>
      </c>
      <c r="E897" s="81" t="s">
        <v>1807</v>
      </c>
      <c r="F897" s="10"/>
      <c r="G897" s="10"/>
      <c r="H897" s="10"/>
      <c r="I897" s="10" t="s">
        <v>451</v>
      </c>
      <c r="J897" s="10"/>
      <c r="K897" s="10"/>
      <c r="L897" s="66" t="str">
        <f>IFERROR(TRIM(INDEX(_xlfn.TEXTSPLIT(Table37[[#This Row],[Name]],"|"),1,2)),"")</f>
        <v>Pre-alarm Hi</v>
      </c>
    </row>
    <row r="898" spans="1:12" ht="15" customHeight="1">
      <c r="A898" s="56" t="s">
        <v>732</v>
      </c>
      <c r="B898" s="56" t="str">
        <f>Table37[[#This Row],[Name]]</f>
        <v>Delta Pressure - Lube Oil Filter</v>
      </c>
      <c r="C898" s="33"/>
      <c r="D898" s="33" t="s">
        <v>739</v>
      </c>
      <c r="E898" s="33" t="s">
        <v>739</v>
      </c>
      <c r="F898" s="108" t="s">
        <v>3482</v>
      </c>
      <c r="G898" s="108"/>
      <c r="H898" s="108" t="s">
        <v>461</v>
      </c>
      <c r="I898" s="108" t="s">
        <v>461</v>
      </c>
      <c r="J898" s="113"/>
      <c r="K898" s="108"/>
      <c r="L898" s="112" t="str">
        <f>IFERROR(TRIM(INDEX(_xlfn.TEXTSPLIT(Table37[[#This Row],[Name]],"|"),1,2)),"")</f>
        <v/>
      </c>
    </row>
    <row r="899" spans="1:12" ht="15" customHeight="1">
      <c r="A899" s="56" t="s">
        <v>732</v>
      </c>
      <c r="B899" s="56" t="str">
        <f>Table37[[#This Row],[Name]]</f>
        <v>Delta Pressure - Lube Oil Filter|Hi</v>
      </c>
      <c r="C899" s="33" t="e">
        <f>VLOOKUP(Table37[[#This Row],[Name2]],'Base ProcV'!$CG$1:$CQ$12,2,0)</f>
        <v>#N/A</v>
      </c>
      <c r="D899" s="33" t="s">
        <v>743</v>
      </c>
      <c r="E899" s="33" t="s">
        <v>739</v>
      </c>
      <c r="F899" s="107"/>
      <c r="G899" s="107"/>
      <c r="H899" s="107" t="s">
        <v>736</v>
      </c>
      <c r="I899" s="107" t="s">
        <v>461</v>
      </c>
      <c r="J899" s="34"/>
      <c r="K899" s="107"/>
      <c r="L899" s="57" t="str">
        <f>IFERROR(TRIM(INDEX(_xlfn.TEXTSPLIT(Table37[[#This Row],[Name]],"|"),1,2)),"")</f>
        <v>Hi</v>
      </c>
    </row>
    <row r="900" spans="1:12" ht="15" customHeight="1">
      <c r="A900" s="100" t="s">
        <v>732</v>
      </c>
      <c r="B900" s="100" t="str">
        <f>Table37[[#This Row],[Name]]</f>
        <v>Delta Pressure - Lube Oil Filter|HiHi</v>
      </c>
      <c r="C900" s="33" t="e">
        <f>VLOOKUP(Table37[[#This Row],[Name2]],'Base ProcV'!$CG$1:$CQ$12,2,0)</f>
        <v>#N/A</v>
      </c>
      <c r="D900" s="33" t="s">
        <v>745</v>
      </c>
      <c r="E900" s="33" t="s">
        <v>739</v>
      </c>
      <c r="F900" s="33"/>
      <c r="G900" s="33"/>
      <c r="H900" s="33" t="s">
        <v>736</v>
      </c>
      <c r="I900" s="33" t="s">
        <v>461</v>
      </c>
      <c r="J900" s="32"/>
      <c r="K900" s="33"/>
      <c r="L900" s="57" t="str">
        <f>IFERROR(TRIM(INDEX(_xlfn.TEXTSPLIT(Table37[[#This Row],[Name]],"|"),1,2)),"")</f>
        <v>HiHi</v>
      </c>
    </row>
    <row r="901" spans="1:12" ht="15" customHeight="1">
      <c r="A901" s="56" t="s">
        <v>732</v>
      </c>
      <c r="B901" s="56" t="str">
        <f>Table37[[#This Row],[Name]]</f>
        <v>Delta Pressure - Lube Oil Filter|Pre-alarm Hi</v>
      </c>
      <c r="C901" s="33" t="e">
        <f>VLOOKUP(Table37[[#This Row],[Name2]],'Base ProcV'!$CG$1:$CQ$12,2,0)</f>
        <v>#N/A</v>
      </c>
      <c r="D901" s="33" t="s">
        <v>747</v>
      </c>
      <c r="E901" s="33" t="s">
        <v>739</v>
      </c>
      <c r="F901" s="81"/>
      <c r="G901" s="81"/>
      <c r="H901" s="81" t="s">
        <v>736</v>
      </c>
      <c r="I901" s="81" t="s">
        <v>461</v>
      </c>
      <c r="J901" s="111"/>
      <c r="K901" s="81"/>
      <c r="L901" s="57" t="str">
        <f>IFERROR(TRIM(INDEX(_xlfn.TEXTSPLIT(Table37[[#This Row],[Name]],"|"),1,2)),"")</f>
        <v>Pre-alarm Hi</v>
      </c>
    </row>
    <row r="902" spans="1:12" ht="15" customHeight="1">
      <c r="A902" s="56" t="s">
        <v>732</v>
      </c>
      <c r="B902" s="56" t="str">
        <f>Table37[[#This Row],[Name]]</f>
        <v>Level - Lube Oil Tank (1)</v>
      </c>
      <c r="C902" s="33"/>
      <c r="D902" s="33" t="s">
        <v>756</v>
      </c>
      <c r="E902" s="33" t="s">
        <v>756</v>
      </c>
      <c r="F902" s="108"/>
      <c r="G902" s="108"/>
      <c r="H902" s="108" t="s">
        <v>461</v>
      </c>
      <c r="I902" s="108" t="s">
        <v>461</v>
      </c>
      <c r="J902" s="2"/>
      <c r="K902" s="108"/>
      <c r="L902" s="112" t="str">
        <f>IFERROR(TRIM(INDEX(_xlfn.TEXTSPLIT(Table37[[#This Row],[Name]],"|"),1,2)),"")</f>
        <v/>
      </c>
    </row>
    <row r="903" spans="1:12" ht="15" customHeight="1">
      <c r="A903" s="56" t="s">
        <v>732</v>
      </c>
      <c r="B903" s="56" t="str">
        <f>Table37[[#This Row],[Name]]</f>
        <v>Level - Lube Oil Tank (1)|Hi</v>
      </c>
      <c r="C903" s="33" t="e">
        <f>VLOOKUP(Table37[[#This Row],[Name2]],'Base ProcV'!$CG$1:$CQ$12,2,0)</f>
        <v>#N/A</v>
      </c>
      <c r="D903" s="33" t="s">
        <v>759</v>
      </c>
      <c r="E903" s="33" t="s">
        <v>756</v>
      </c>
      <c r="F903" s="107"/>
      <c r="G903" s="107"/>
      <c r="H903" s="107" t="s">
        <v>736</v>
      </c>
      <c r="I903" s="107" t="s">
        <v>461</v>
      </c>
      <c r="J903" s="34"/>
      <c r="K903" s="107"/>
      <c r="L903" s="57" t="str">
        <f>IFERROR(TRIM(INDEX(_xlfn.TEXTSPLIT(Table37[[#This Row],[Name]],"|"),1,2)),"")</f>
        <v>Hi</v>
      </c>
    </row>
    <row r="904" spans="1:12" ht="15" customHeight="1">
      <c r="A904" s="100" t="s">
        <v>732</v>
      </c>
      <c r="B904" s="100" t="str">
        <f>Table37[[#This Row],[Name]]</f>
        <v>Level - Lube Oil Tank (1)|HiHi</v>
      </c>
      <c r="C904" s="33" t="e">
        <f>VLOOKUP(Table37[[#This Row],[Name2]],'Base ProcV'!$CG$1:$CQ$12,2,0)</f>
        <v>#N/A</v>
      </c>
      <c r="D904" s="33" t="s">
        <v>761</v>
      </c>
      <c r="E904" s="33" t="s">
        <v>756</v>
      </c>
      <c r="F904" s="33"/>
      <c r="G904" s="33"/>
      <c r="H904" s="33" t="s">
        <v>736</v>
      </c>
      <c r="I904" s="33" t="s">
        <v>461</v>
      </c>
      <c r="J904" s="32"/>
      <c r="K904" s="33"/>
      <c r="L904" s="57" t="str">
        <f>IFERROR(TRIM(INDEX(_xlfn.TEXTSPLIT(Table37[[#This Row],[Name]],"|"),1,2)),"")</f>
        <v>HiHi</v>
      </c>
    </row>
    <row r="905" spans="1:12" ht="15" customHeight="1">
      <c r="A905" s="56" t="s">
        <v>732</v>
      </c>
      <c r="B905" s="56" t="str">
        <f>Table37[[#This Row],[Name]]</f>
        <v>Level - Lube Oil Tank (1)|Lo</v>
      </c>
      <c r="C905" s="33" t="e">
        <f>VLOOKUP(Table37[[#This Row],[Name2]],'Base ProcV'!$CG$1:$CQ$12,2,0)</f>
        <v>#N/A</v>
      </c>
      <c r="D905" s="33" t="s">
        <v>763</v>
      </c>
      <c r="E905" s="33" t="s">
        <v>756</v>
      </c>
      <c r="F905" s="33"/>
      <c r="G905" s="33"/>
      <c r="H905" s="33" t="s">
        <v>736</v>
      </c>
      <c r="I905" s="33" t="s">
        <v>461</v>
      </c>
      <c r="J905" s="32"/>
      <c r="K905" s="33"/>
      <c r="L905" s="57" t="str">
        <f>IFERROR(TRIM(INDEX(_xlfn.TEXTSPLIT(Table37[[#This Row],[Name]],"|"),1,2)),"")</f>
        <v>Lo</v>
      </c>
    </row>
    <row r="906" spans="1:12" ht="15" customHeight="1">
      <c r="A906" s="100" t="s">
        <v>732</v>
      </c>
      <c r="B906" s="100" t="str">
        <f>Table37[[#This Row],[Name]]</f>
        <v>Level - Lube Oil Tank (1)|LoLo</v>
      </c>
      <c r="C906" s="33" t="e">
        <f>VLOOKUP(Table37[[#This Row],[Name2]],'Base ProcV'!$CG$1:$CQ$12,2,0)</f>
        <v>#N/A</v>
      </c>
      <c r="D906" s="33" t="s">
        <v>765</v>
      </c>
      <c r="E906" s="33" t="s">
        <v>756</v>
      </c>
      <c r="F906" s="33"/>
      <c r="G906" s="33"/>
      <c r="H906" s="33" t="s">
        <v>736</v>
      </c>
      <c r="I906" s="33" t="s">
        <v>461</v>
      </c>
      <c r="J906" s="32"/>
      <c r="K906" s="33"/>
      <c r="L906" s="57" t="str">
        <f>IFERROR(TRIM(INDEX(_xlfn.TEXTSPLIT(Table37[[#This Row],[Name]],"|"),1,2)),"")</f>
        <v>LoLo</v>
      </c>
    </row>
    <row r="907" spans="1:12" ht="15" customHeight="1">
      <c r="A907" s="56" t="s">
        <v>732</v>
      </c>
      <c r="B907" s="56" t="str">
        <f>Table37[[#This Row],[Name]]</f>
        <v>Level - Lube Oil Tank (1)|Pre-alarm Hi</v>
      </c>
      <c r="C907" s="33" t="e">
        <f>VLOOKUP(Table37[[#This Row],[Name2]],'Base ProcV'!$CG$1:$CQ$12,2,0)</f>
        <v>#N/A</v>
      </c>
      <c r="D907" s="33" t="s">
        <v>767</v>
      </c>
      <c r="E907" s="33" t="s">
        <v>756</v>
      </c>
      <c r="F907" s="33"/>
      <c r="G907" s="33"/>
      <c r="H907" s="33" t="s">
        <v>736</v>
      </c>
      <c r="I907" s="33" t="s">
        <v>461</v>
      </c>
      <c r="J907" s="32"/>
      <c r="K907" s="33"/>
      <c r="L907" s="57" t="str">
        <f>IFERROR(TRIM(INDEX(_xlfn.TEXTSPLIT(Table37[[#This Row],[Name]],"|"),1,2)),"")</f>
        <v>Pre-alarm Hi</v>
      </c>
    </row>
    <row r="908" spans="1:12" ht="15" customHeight="1">
      <c r="A908" s="100" t="s">
        <v>732</v>
      </c>
      <c r="B908" s="100" t="str">
        <f>Table37[[#This Row],[Name]]</f>
        <v>Level - Lube Oil Tank (1)|Pre-alarm Lo</v>
      </c>
      <c r="C908" s="33" t="e">
        <f>VLOOKUP(Table37[[#This Row],[Name2]],'Base ProcV'!$CG$1:$CQ$12,2,0)</f>
        <v>#N/A</v>
      </c>
      <c r="D908" s="33" t="s">
        <v>769</v>
      </c>
      <c r="E908" s="33" t="s">
        <v>756</v>
      </c>
      <c r="F908" s="33"/>
      <c r="G908" s="33"/>
      <c r="H908" s="33" t="s">
        <v>736</v>
      </c>
      <c r="I908" s="33" t="s">
        <v>461</v>
      </c>
      <c r="J908" s="32"/>
      <c r="K908" s="33"/>
      <c r="L908" s="57" t="str">
        <f>IFERROR(TRIM(INDEX(_xlfn.TEXTSPLIT(Table37[[#This Row],[Name]],"|"),1,2)),"")</f>
        <v>Pre-alarm Lo</v>
      </c>
    </row>
    <row r="909" spans="1:12" ht="15" customHeight="1">
      <c r="A909" s="56" t="s">
        <v>732</v>
      </c>
      <c r="B909" s="56" t="str">
        <f>Table37[[#This Row],[Name]]</f>
        <v>Level - Lube Oil Tank (2)</v>
      </c>
      <c r="C909" s="33"/>
      <c r="D909" s="33" t="s">
        <v>771</v>
      </c>
      <c r="E909" s="33" t="s">
        <v>771</v>
      </c>
      <c r="F909" s="33"/>
      <c r="G909" s="33"/>
      <c r="H909" s="33" t="s">
        <v>461</v>
      </c>
      <c r="I909" s="33" t="s">
        <v>461</v>
      </c>
      <c r="J909" s="32"/>
      <c r="K909" s="33"/>
      <c r="L909" s="57" t="str">
        <f>IFERROR(TRIM(INDEX(_xlfn.TEXTSPLIT(Table37[[#This Row],[Name]],"|"),1,2)),"")</f>
        <v/>
      </c>
    </row>
    <row r="910" spans="1:12" ht="15" customHeight="1">
      <c r="A910" s="100" t="s">
        <v>732</v>
      </c>
      <c r="B910" s="100" t="str">
        <f>Table37[[#This Row],[Name]]</f>
        <v>Level - Lube Oil Tank (2)|Hi</v>
      </c>
      <c r="C910" s="33" t="e">
        <f>VLOOKUP(Table37[[#This Row],[Name2]],'Base ProcV'!$CG$1:$CQ$12,2,0)</f>
        <v>#N/A</v>
      </c>
      <c r="D910" s="33" t="s">
        <v>776</v>
      </c>
      <c r="E910" s="33" t="s">
        <v>771</v>
      </c>
      <c r="F910" s="33"/>
      <c r="G910" s="33"/>
      <c r="H910" s="33" t="s">
        <v>736</v>
      </c>
      <c r="I910" s="33" t="s">
        <v>461</v>
      </c>
      <c r="J910" s="32"/>
      <c r="K910" s="33"/>
      <c r="L910" s="57" t="str">
        <f>IFERROR(TRIM(INDEX(_xlfn.TEXTSPLIT(Table37[[#This Row],[Name]],"|"),1,2)),"")</f>
        <v>Hi</v>
      </c>
    </row>
    <row r="911" spans="1:12" ht="15" customHeight="1">
      <c r="A911" s="56" t="s">
        <v>732</v>
      </c>
      <c r="B911" s="56" t="str">
        <f>Table37[[#This Row],[Name]]</f>
        <v>Level - Lube Oil Tank (2)|HiHi</v>
      </c>
      <c r="C911" s="33" t="e">
        <f>VLOOKUP(Table37[[#This Row],[Name2]],'Base ProcV'!$CG$1:$CQ$12,2,0)</f>
        <v>#N/A</v>
      </c>
      <c r="D911" s="33" t="s">
        <v>778</v>
      </c>
      <c r="E911" s="33" t="s">
        <v>771</v>
      </c>
      <c r="F911" s="33"/>
      <c r="G911" s="33"/>
      <c r="H911" s="33" t="s">
        <v>736</v>
      </c>
      <c r="I911" s="33" t="s">
        <v>461</v>
      </c>
      <c r="J911" s="32"/>
      <c r="K911" s="33"/>
      <c r="L911" s="57" t="str">
        <f>IFERROR(TRIM(INDEX(_xlfn.TEXTSPLIT(Table37[[#This Row],[Name]],"|"),1,2)),"")</f>
        <v>HiHi</v>
      </c>
    </row>
    <row r="912" spans="1:12" ht="15" customHeight="1">
      <c r="A912" s="100" t="s">
        <v>732</v>
      </c>
      <c r="B912" s="100" t="str">
        <f>Table37[[#This Row],[Name]]</f>
        <v>Level - Lube Oil Tank (2)|Lo</v>
      </c>
      <c r="C912" s="33" t="e">
        <f>VLOOKUP(Table37[[#This Row],[Name2]],'Base ProcV'!$CG$1:$CQ$12,2,0)</f>
        <v>#N/A</v>
      </c>
      <c r="D912" s="33" t="s">
        <v>780</v>
      </c>
      <c r="E912" s="33" t="s">
        <v>771</v>
      </c>
      <c r="F912" s="33"/>
      <c r="G912" s="33"/>
      <c r="H912" s="33" t="s">
        <v>736</v>
      </c>
      <c r="I912" s="33" t="s">
        <v>461</v>
      </c>
      <c r="J912" s="32"/>
      <c r="K912" s="33"/>
      <c r="L912" s="57" t="str">
        <f>IFERROR(TRIM(INDEX(_xlfn.TEXTSPLIT(Table37[[#This Row],[Name]],"|"),1,2)),"")</f>
        <v>Lo</v>
      </c>
    </row>
    <row r="913" spans="1:12" ht="15" customHeight="1">
      <c r="A913" s="56" t="s">
        <v>732</v>
      </c>
      <c r="B913" s="56" t="str">
        <f>Table37[[#This Row],[Name]]</f>
        <v>Level - Lube Oil Tank (2)|LoLo</v>
      </c>
      <c r="C913" s="33" t="e">
        <f>VLOOKUP(Table37[[#This Row],[Name2]],'Base ProcV'!$CG$1:$CQ$12,2,0)</f>
        <v>#N/A</v>
      </c>
      <c r="D913" s="33" t="s">
        <v>782</v>
      </c>
      <c r="E913" s="33" t="s">
        <v>771</v>
      </c>
      <c r="F913" s="33"/>
      <c r="G913" s="33"/>
      <c r="H913" s="33" t="s">
        <v>736</v>
      </c>
      <c r="I913" s="33" t="s">
        <v>461</v>
      </c>
      <c r="J913" s="32"/>
      <c r="K913" s="33"/>
      <c r="L913" s="57" t="str">
        <f>IFERROR(TRIM(INDEX(_xlfn.TEXTSPLIT(Table37[[#This Row],[Name]],"|"),1,2)),"")</f>
        <v>LoLo</v>
      </c>
    </row>
    <row r="914" spans="1:12" ht="15" customHeight="1">
      <c r="A914" s="100" t="s">
        <v>732</v>
      </c>
      <c r="B914" s="100" t="str">
        <f>Table37[[#This Row],[Name]]</f>
        <v>Level - Lube Oil Tank (2)|Pre-alarm Hi</v>
      </c>
      <c r="C914" s="33" t="e">
        <f>VLOOKUP(Table37[[#This Row],[Name2]],'Base ProcV'!$CG$1:$CQ$12,2,0)</f>
        <v>#N/A</v>
      </c>
      <c r="D914" s="33" t="s">
        <v>784</v>
      </c>
      <c r="E914" s="33" t="s">
        <v>771</v>
      </c>
      <c r="F914" s="33"/>
      <c r="G914" s="33"/>
      <c r="H914" s="33" t="s">
        <v>736</v>
      </c>
      <c r="I914" s="33" t="s">
        <v>461</v>
      </c>
      <c r="J914" s="32"/>
      <c r="K914" s="33"/>
      <c r="L914" s="57" t="str">
        <f>IFERROR(TRIM(INDEX(_xlfn.TEXTSPLIT(Table37[[#This Row],[Name]],"|"),1,2)),"")</f>
        <v>Pre-alarm Hi</v>
      </c>
    </row>
    <row r="915" spans="1:12" ht="15" customHeight="1">
      <c r="A915" s="56" t="s">
        <v>732</v>
      </c>
      <c r="B915" s="56" t="str">
        <f>Table37[[#This Row],[Name]]</f>
        <v>Level - Lube Oil Tank (2)|Pre-alarm Lo</v>
      </c>
      <c r="C915" s="33" t="e">
        <f>VLOOKUP(Table37[[#This Row],[Name2]],'Base ProcV'!$CG$1:$CQ$12,2,0)</f>
        <v>#N/A</v>
      </c>
      <c r="D915" s="33" t="s">
        <v>786</v>
      </c>
      <c r="E915" s="33" t="s">
        <v>771</v>
      </c>
      <c r="F915" s="33"/>
      <c r="G915" s="33"/>
      <c r="H915" s="33" t="s">
        <v>736</v>
      </c>
      <c r="I915" s="33" t="s">
        <v>461</v>
      </c>
      <c r="J915" s="32"/>
      <c r="K915" s="33"/>
      <c r="L915" s="57" t="str">
        <f>IFERROR(TRIM(INDEX(_xlfn.TEXTSPLIT(Table37[[#This Row],[Name]],"|"),1,2)),"")</f>
        <v>Pre-alarm Lo</v>
      </c>
    </row>
    <row r="916" spans="1:12" ht="15" customHeight="1">
      <c r="A916" s="56" t="s">
        <v>732</v>
      </c>
      <c r="B916" s="56" t="str">
        <f>Table37[[#This Row],[Name]]</f>
        <v>Level - Rundown Tank</v>
      </c>
      <c r="C916" s="33"/>
      <c r="D916" s="33" t="s">
        <v>788</v>
      </c>
      <c r="E916" s="33" t="s">
        <v>788</v>
      </c>
      <c r="F916" s="33"/>
      <c r="G916" s="33"/>
      <c r="H916" s="33" t="s">
        <v>461</v>
      </c>
      <c r="I916" s="33" t="s">
        <v>461</v>
      </c>
      <c r="J916" s="32"/>
      <c r="K916" s="33"/>
      <c r="L916" s="57" t="str">
        <f>IFERROR(TRIM(INDEX(_xlfn.TEXTSPLIT(Table37[[#This Row],[Name]],"|"),1,2)),"")</f>
        <v/>
      </c>
    </row>
    <row r="917" spans="1:12" ht="15" customHeight="1">
      <c r="A917" s="56" t="s">
        <v>732</v>
      </c>
      <c r="B917" s="56" t="str">
        <f>Table37[[#This Row],[Name]]</f>
        <v>Level - Rundown Tank|Hi</v>
      </c>
      <c r="C917" s="33" t="e">
        <f>VLOOKUP(Table37[[#This Row],[Name2]],'Base ProcV'!$CG$1:$CQ$12,2,0)</f>
        <v>#N/A</v>
      </c>
      <c r="D917" s="33" t="s">
        <v>792</v>
      </c>
      <c r="E917" s="33" t="s">
        <v>788</v>
      </c>
      <c r="F917" s="33"/>
      <c r="G917" s="33"/>
      <c r="H917" s="33" t="s">
        <v>736</v>
      </c>
      <c r="I917" s="33" t="s">
        <v>461</v>
      </c>
      <c r="J917" s="32"/>
      <c r="K917" s="33"/>
      <c r="L917" s="57" t="str">
        <f>IFERROR(TRIM(INDEX(_xlfn.TEXTSPLIT(Table37[[#This Row],[Name]],"|"),1,2)),"")</f>
        <v>Hi</v>
      </c>
    </row>
    <row r="918" spans="1:12" ht="15" customHeight="1">
      <c r="A918" s="100" t="s">
        <v>732</v>
      </c>
      <c r="B918" s="100" t="str">
        <f>Table37[[#This Row],[Name]]</f>
        <v>Level - Rundown Tank|Lo</v>
      </c>
      <c r="C918" s="33" t="e">
        <f>VLOOKUP(Table37[[#This Row],[Name2]],'Base ProcV'!$CG$1:$CQ$12,2,0)</f>
        <v>#N/A</v>
      </c>
      <c r="D918" s="33" t="s">
        <v>794</v>
      </c>
      <c r="E918" s="33" t="s">
        <v>788</v>
      </c>
      <c r="F918" s="33"/>
      <c r="G918" s="33"/>
      <c r="H918" s="33" t="s">
        <v>736</v>
      </c>
      <c r="I918" s="33" t="s">
        <v>461</v>
      </c>
      <c r="J918" s="32"/>
      <c r="K918" s="33"/>
      <c r="L918" s="57" t="str">
        <f>IFERROR(TRIM(INDEX(_xlfn.TEXTSPLIT(Table37[[#This Row],[Name]],"|"),1,2)),"")</f>
        <v>Lo</v>
      </c>
    </row>
    <row r="919" spans="1:12" ht="15" customHeight="1">
      <c r="A919" s="56" t="s">
        <v>732</v>
      </c>
      <c r="B919" s="56" t="str">
        <f>Table37[[#This Row],[Name]]</f>
        <v>Level - Rundown Tank|LoLo</v>
      </c>
      <c r="C919" s="33" t="e">
        <f>VLOOKUP(Table37[[#This Row],[Name2]],'Base ProcV'!$CG$1:$CQ$12,2,0)</f>
        <v>#N/A</v>
      </c>
      <c r="D919" s="33" t="s">
        <v>796</v>
      </c>
      <c r="E919" s="33" t="s">
        <v>788</v>
      </c>
      <c r="F919" s="33"/>
      <c r="G919" s="33"/>
      <c r="H919" s="33" t="s">
        <v>736</v>
      </c>
      <c r="I919" s="33" t="s">
        <v>461</v>
      </c>
      <c r="J919" s="32"/>
      <c r="K919" s="33"/>
      <c r="L919" s="57" t="str">
        <f>IFERROR(TRIM(INDEX(_xlfn.TEXTSPLIT(Table37[[#This Row],[Name]],"|"),1,2)),"")</f>
        <v>LoLo</v>
      </c>
    </row>
    <row r="920" spans="1:12" ht="15" customHeight="1">
      <c r="A920" s="100" t="s">
        <v>732</v>
      </c>
      <c r="B920" s="100" t="str">
        <f>Table37[[#This Row],[Name]]</f>
        <v>Level - Rundown Tank|Pre-alarm Lo</v>
      </c>
      <c r="C920" s="33" t="e">
        <f>VLOOKUP(Table37[[#This Row],[Name2]],'Base ProcV'!$CG$1:$CQ$12,2,0)</f>
        <v>#N/A</v>
      </c>
      <c r="D920" s="33" t="s">
        <v>798</v>
      </c>
      <c r="E920" s="33" t="s">
        <v>788</v>
      </c>
      <c r="F920" s="33"/>
      <c r="G920" s="33"/>
      <c r="H920" s="33" t="s">
        <v>736</v>
      </c>
      <c r="I920" s="33" t="s">
        <v>461</v>
      </c>
      <c r="J920" s="32"/>
      <c r="K920" s="33"/>
      <c r="L920" s="57" t="str">
        <f>IFERROR(TRIM(INDEX(_xlfn.TEXTSPLIT(Table37[[#This Row],[Name]],"|"),1,2)),"")</f>
        <v>Pre-alarm Lo</v>
      </c>
    </row>
    <row r="921" spans="1:12" ht="15" customHeight="1">
      <c r="A921" s="56" t="s">
        <v>732</v>
      </c>
      <c r="B921" s="56" t="str">
        <f>Table37[[#This Row],[Name]]</f>
        <v>Pressure - Lube Oil Bearings Header</v>
      </c>
      <c r="C921" s="33"/>
      <c r="D921" s="33" t="s">
        <v>864</v>
      </c>
      <c r="E921" s="33" t="s">
        <v>864</v>
      </c>
      <c r="F921" s="33" t="s">
        <v>3483</v>
      </c>
      <c r="G921" s="33"/>
      <c r="H921" s="33" t="s">
        <v>461</v>
      </c>
      <c r="I921" s="33" t="s">
        <v>461</v>
      </c>
      <c r="J921" s="32"/>
      <c r="K921" s="33"/>
      <c r="L921" s="57" t="str">
        <f>IFERROR(TRIM(INDEX(_xlfn.TEXTSPLIT(Table37[[#This Row],[Name]],"|"),1,2)),"")</f>
        <v/>
      </c>
    </row>
    <row r="922" spans="1:12" ht="15" customHeight="1">
      <c r="A922" s="100" t="s">
        <v>732</v>
      </c>
      <c r="B922" s="100" t="str">
        <f>Table37[[#This Row],[Name]]</f>
        <v>Pressure - Lube Oil Bearings Header|Hi</v>
      </c>
      <c r="C922" s="33" t="e">
        <f>VLOOKUP(Table37[[#This Row],[Name2]],'Base ProcV'!$CG$1:$CQ$12,2,0)</f>
        <v>#N/A</v>
      </c>
      <c r="D922" s="33" t="s">
        <v>868</v>
      </c>
      <c r="E922" s="33" t="s">
        <v>864</v>
      </c>
      <c r="F922" s="33"/>
      <c r="G922" s="33"/>
      <c r="H922" s="33" t="s">
        <v>736</v>
      </c>
      <c r="I922" s="33" t="s">
        <v>461</v>
      </c>
      <c r="J922" s="32"/>
      <c r="K922" s="33"/>
      <c r="L922" s="57" t="str">
        <f>IFERROR(TRIM(INDEX(_xlfn.TEXTSPLIT(Table37[[#This Row],[Name]],"|"),1,2)),"")</f>
        <v>Hi</v>
      </c>
    </row>
    <row r="923" spans="1:12" ht="15" customHeight="1">
      <c r="A923" s="56" t="s">
        <v>732</v>
      </c>
      <c r="B923" s="56" t="str">
        <f>Table37[[#This Row],[Name]]</f>
        <v>Pressure - Lube Oil Bearings Header|Lo</v>
      </c>
      <c r="C923" s="33" t="e">
        <f>VLOOKUP(Table37[[#This Row],[Name2]],'Base ProcV'!$CG$1:$CQ$12,2,0)</f>
        <v>#N/A</v>
      </c>
      <c r="D923" s="33" t="s">
        <v>870</v>
      </c>
      <c r="E923" s="33" t="s">
        <v>864</v>
      </c>
      <c r="F923" s="33"/>
      <c r="G923" s="33"/>
      <c r="H923" s="33" t="s">
        <v>736</v>
      </c>
      <c r="I923" s="33" t="s">
        <v>461</v>
      </c>
      <c r="J923" s="32"/>
      <c r="K923" s="33"/>
      <c r="L923" s="57" t="str">
        <f>IFERROR(TRIM(INDEX(_xlfn.TEXTSPLIT(Table37[[#This Row],[Name]],"|"),1,2)),"")</f>
        <v>Lo</v>
      </c>
    </row>
    <row r="924" spans="1:12" ht="15" customHeight="1">
      <c r="A924" s="100" t="s">
        <v>732</v>
      </c>
      <c r="B924" s="100" t="str">
        <f>Table37[[#This Row],[Name]]</f>
        <v>Pressure - Lube Oil Bearings Header|LoLo</v>
      </c>
      <c r="C924" s="33" t="e">
        <f>VLOOKUP(Table37[[#This Row],[Name2]],'Base ProcV'!$CG$1:$CQ$12,2,0)</f>
        <v>#N/A</v>
      </c>
      <c r="D924" s="33" t="s">
        <v>872</v>
      </c>
      <c r="E924" s="33" t="s">
        <v>864</v>
      </c>
      <c r="F924" s="33"/>
      <c r="G924" s="33"/>
      <c r="H924" s="33" t="s">
        <v>736</v>
      </c>
      <c r="I924" s="33" t="s">
        <v>461</v>
      </c>
      <c r="J924" s="32"/>
      <c r="K924" s="33"/>
      <c r="L924" s="57" t="str">
        <f>IFERROR(TRIM(INDEX(_xlfn.TEXTSPLIT(Table37[[#This Row],[Name]],"|"),1,2)),"")</f>
        <v>LoLo</v>
      </c>
    </row>
    <row r="925" spans="1:12" ht="15" customHeight="1">
      <c r="A925" s="56" t="s">
        <v>732</v>
      </c>
      <c r="B925" s="56" t="str">
        <f>Table37[[#This Row],[Name]]</f>
        <v>Pressure - Lube Oil Bearings Header|Pre-alarm Hi</v>
      </c>
      <c r="C925" s="33" t="e">
        <f>VLOOKUP(Table37[[#This Row],[Name2]],'Base ProcV'!$CG$1:$CQ$12,2,0)</f>
        <v>#N/A</v>
      </c>
      <c r="D925" s="33" t="s">
        <v>874</v>
      </c>
      <c r="E925" s="33" t="s">
        <v>864</v>
      </c>
      <c r="F925" s="33"/>
      <c r="G925" s="33"/>
      <c r="H925" s="33" t="s">
        <v>736</v>
      </c>
      <c r="I925" s="33" t="s">
        <v>461</v>
      </c>
      <c r="J925" s="32"/>
      <c r="K925" s="33"/>
      <c r="L925" s="57" t="str">
        <f>IFERROR(TRIM(INDEX(_xlfn.TEXTSPLIT(Table37[[#This Row],[Name]],"|"),1,2)),"")</f>
        <v>Pre-alarm Hi</v>
      </c>
    </row>
    <row r="926" spans="1:12" ht="15" customHeight="1">
      <c r="A926" s="100" t="s">
        <v>732</v>
      </c>
      <c r="B926" s="100" t="str">
        <f>Table37[[#This Row],[Name]]</f>
        <v>Pressure - Lube Oil Bearings Header|Pre-alarm Lo</v>
      </c>
      <c r="C926" s="33" t="e">
        <f>VLOOKUP(Table37[[#This Row],[Name2]],'Base ProcV'!$CG$1:$CQ$12,2,0)</f>
        <v>#N/A</v>
      </c>
      <c r="D926" s="33" t="s">
        <v>876</v>
      </c>
      <c r="E926" s="33" t="s">
        <v>864</v>
      </c>
      <c r="F926" s="33"/>
      <c r="G926" s="33"/>
      <c r="H926" s="33" t="s">
        <v>736</v>
      </c>
      <c r="I926" s="33" t="s">
        <v>461</v>
      </c>
      <c r="J926" s="32"/>
      <c r="K926" s="33"/>
      <c r="L926" s="57" t="str">
        <f>IFERROR(TRIM(INDEX(_xlfn.TEXTSPLIT(Table37[[#This Row],[Name]],"|"),1,2)),"")</f>
        <v>Pre-alarm Lo</v>
      </c>
    </row>
    <row r="927" spans="1:12" ht="15" customHeight="1">
      <c r="A927" s="56" t="s">
        <v>732</v>
      </c>
      <c r="B927" s="56" t="str">
        <f>Table37[[#This Row],[Name]]</f>
        <v>Pressure - Lube Oil Bearings Header (2)</v>
      </c>
      <c r="C927" s="33"/>
      <c r="D927" s="33" t="s">
        <v>878</v>
      </c>
      <c r="E927" s="33" t="s">
        <v>878</v>
      </c>
      <c r="F927" s="33"/>
      <c r="G927" s="33"/>
      <c r="H927" s="33" t="s">
        <v>461</v>
      </c>
      <c r="I927" s="33" t="s">
        <v>461</v>
      </c>
      <c r="J927" s="32"/>
      <c r="K927" s="33"/>
      <c r="L927" s="57" t="str">
        <f>IFERROR(TRIM(INDEX(_xlfn.TEXTSPLIT(Table37[[#This Row],[Name]],"|"),1,2)),"")</f>
        <v/>
      </c>
    </row>
    <row r="928" spans="1:12" ht="15" customHeight="1">
      <c r="A928" s="100" t="s">
        <v>732</v>
      </c>
      <c r="B928" s="100" t="str">
        <f>Table37[[#This Row],[Name]]</f>
        <v>Pressure - Lube Oil Bearings Header (2)|Hi</v>
      </c>
      <c r="C928" s="33" t="e">
        <f>VLOOKUP(Table37[[#This Row],[Name2]],'Base ProcV'!$CG$1:$CQ$12,2,0)</f>
        <v>#N/A</v>
      </c>
      <c r="D928" s="33" t="s">
        <v>881</v>
      </c>
      <c r="E928" s="33" t="s">
        <v>878</v>
      </c>
      <c r="F928" s="33"/>
      <c r="G928" s="33"/>
      <c r="H928" s="33" t="s">
        <v>736</v>
      </c>
      <c r="I928" s="33" t="s">
        <v>461</v>
      </c>
      <c r="J928" s="32"/>
      <c r="K928" s="33"/>
      <c r="L928" s="57" t="str">
        <f>IFERROR(TRIM(INDEX(_xlfn.TEXTSPLIT(Table37[[#This Row],[Name]],"|"),1,2)),"")</f>
        <v>Hi</v>
      </c>
    </row>
    <row r="929" spans="1:12" ht="15" customHeight="1">
      <c r="A929" s="56" t="s">
        <v>732</v>
      </c>
      <c r="B929" s="56" t="str">
        <f>Table37[[#This Row],[Name]]</f>
        <v>Pressure - Lube Oil Bearings Header (2)|Lo</v>
      </c>
      <c r="C929" s="33" t="e">
        <f>VLOOKUP(Table37[[#This Row],[Name2]],'Base ProcV'!$CG$1:$CQ$12,2,0)</f>
        <v>#N/A</v>
      </c>
      <c r="D929" s="33" t="s">
        <v>883</v>
      </c>
      <c r="E929" s="33" t="s">
        <v>878</v>
      </c>
      <c r="F929" s="33"/>
      <c r="G929" s="33"/>
      <c r="H929" s="33" t="s">
        <v>736</v>
      </c>
      <c r="I929" s="33" t="s">
        <v>461</v>
      </c>
      <c r="J929" s="32"/>
      <c r="K929" s="33"/>
      <c r="L929" s="57" t="str">
        <f>IFERROR(TRIM(INDEX(_xlfn.TEXTSPLIT(Table37[[#This Row],[Name]],"|"),1,2)),"")</f>
        <v>Lo</v>
      </c>
    </row>
    <row r="930" spans="1:12" ht="15" customHeight="1">
      <c r="A930" s="100" t="s">
        <v>732</v>
      </c>
      <c r="B930" s="100" t="str">
        <f>Table37[[#This Row],[Name]]</f>
        <v>Pressure - Lube Oil Bearings Header (2)|LoLo</v>
      </c>
      <c r="C930" s="33" t="e">
        <f>VLOOKUP(Table37[[#This Row],[Name2]],'Base ProcV'!$CG$1:$CQ$12,2,0)</f>
        <v>#N/A</v>
      </c>
      <c r="D930" s="33" t="s">
        <v>885</v>
      </c>
      <c r="E930" s="33" t="s">
        <v>878</v>
      </c>
      <c r="F930" s="33"/>
      <c r="G930" s="33"/>
      <c r="H930" s="33" t="s">
        <v>736</v>
      </c>
      <c r="I930" s="33" t="s">
        <v>461</v>
      </c>
      <c r="J930" s="32"/>
      <c r="K930" s="33"/>
      <c r="L930" s="57" t="str">
        <f>IFERROR(TRIM(INDEX(_xlfn.TEXTSPLIT(Table37[[#This Row],[Name]],"|"),1,2)),"")</f>
        <v>LoLo</v>
      </c>
    </row>
    <row r="931" spans="1:12" ht="15" customHeight="1">
      <c r="A931" s="56" t="s">
        <v>732</v>
      </c>
      <c r="B931" s="56" t="str">
        <f>Table37[[#This Row],[Name]]</f>
        <v>Pressure - Lube Oil Bearings Header (2)|Pre-alarm Hi</v>
      </c>
      <c r="C931" s="33" t="e">
        <f>VLOOKUP(Table37[[#This Row],[Name2]],'Base ProcV'!$CG$1:$CQ$12,2,0)</f>
        <v>#N/A</v>
      </c>
      <c r="D931" s="33" t="s">
        <v>887</v>
      </c>
      <c r="E931" s="33" t="s">
        <v>878</v>
      </c>
      <c r="F931" s="33"/>
      <c r="G931" s="33"/>
      <c r="H931" s="33" t="s">
        <v>736</v>
      </c>
      <c r="I931" s="33" t="s">
        <v>461</v>
      </c>
      <c r="J931" s="32"/>
      <c r="K931" s="33"/>
      <c r="L931" s="57" t="str">
        <f>IFERROR(TRIM(INDEX(_xlfn.TEXTSPLIT(Table37[[#This Row],[Name]],"|"),1,2)),"")</f>
        <v>Pre-alarm Hi</v>
      </c>
    </row>
    <row r="932" spans="1:12" ht="15" customHeight="1">
      <c r="A932" s="100" t="s">
        <v>732</v>
      </c>
      <c r="B932" s="100" t="str">
        <f>Table37[[#This Row],[Name]]</f>
        <v>Pressure - Lube Oil Bearings Header (2)|Pre-alarm Lo</v>
      </c>
      <c r="C932" s="33" t="e">
        <f>VLOOKUP(Table37[[#This Row],[Name2]],'Base ProcV'!$CG$1:$CQ$12,2,0)</f>
        <v>#N/A</v>
      </c>
      <c r="D932" s="33" t="s">
        <v>889</v>
      </c>
      <c r="E932" s="33" t="s">
        <v>878</v>
      </c>
      <c r="F932" s="33"/>
      <c r="G932" s="33"/>
      <c r="H932" s="33" t="s">
        <v>736</v>
      </c>
      <c r="I932" s="33" t="s">
        <v>461</v>
      </c>
      <c r="J932" s="32"/>
      <c r="K932" s="33"/>
      <c r="L932" s="57" t="str">
        <f>IFERROR(TRIM(INDEX(_xlfn.TEXTSPLIT(Table37[[#This Row],[Name]],"|"),1,2)),"")</f>
        <v>Pre-alarm Lo</v>
      </c>
    </row>
    <row r="933" spans="1:12" ht="15" customHeight="1">
      <c r="A933" s="56" t="s">
        <v>732</v>
      </c>
      <c r="B933" s="56" t="str">
        <f>Table37[[#This Row],[Name]]</f>
        <v>Temperature - Lube Oil Header</v>
      </c>
      <c r="C933" s="33"/>
      <c r="D933" s="33" t="s">
        <v>955</v>
      </c>
      <c r="E933" s="33" t="s">
        <v>955</v>
      </c>
      <c r="F933" s="33"/>
      <c r="G933" s="33"/>
      <c r="H933" s="33" t="s">
        <v>461</v>
      </c>
      <c r="I933" s="33" t="s">
        <v>461</v>
      </c>
      <c r="J933" s="32"/>
      <c r="K933" s="33"/>
      <c r="L933" s="57" t="str">
        <f>IFERROR(TRIM(INDEX(_xlfn.TEXTSPLIT(Table37[[#This Row],[Name]],"|"),1,2)),"")</f>
        <v/>
      </c>
    </row>
    <row r="934" spans="1:12" ht="15" customHeight="1">
      <c r="A934" s="100" t="s">
        <v>732</v>
      </c>
      <c r="B934" s="100" t="str">
        <f>Table37[[#This Row],[Name]]</f>
        <v>Temperature - Lube Oil Header|Hi</v>
      </c>
      <c r="C934" s="33" t="e">
        <f>VLOOKUP(Table37[[#This Row],[Name2]],'Base ProcV'!$CG$1:$CQ$12,2,0)</f>
        <v>#N/A</v>
      </c>
      <c r="D934" s="33" t="s">
        <v>958</v>
      </c>
      <c r="E934" s="33" t="s">
        <v>955</v>
      </c>
      <c r="F934" s="33"/>
      <c r="G934" s="33"/>
      <c r="H934" s="33" t="s">
        <v>736</v>
      </c>
      <c r="I934" s="33" t="s">
        <v>461</v>
      </c>
      <c r="J934" s="32"/>
      <c r="K934" s="33"/>
      <c r="L934" s="57" t="str">
        <f>IFERROR(TRIM(INDEX(_xlfn.TEXTSPLIT(Table37[[#This Row],[Name]],"|"),1,2)),"")</f>
        <v>Hi</v>
      </c>
    </row>
    <row r="935" spans="1:12" ht="15" customHeight="1">
      <c r="A935" s="56" t="s">
        <v>732</v>
      </c>
      <c r="B935" s="56" t="str">
        <f>Table37[[#This Row],[Name]]</f>
        <v>Temperature - Lube Oil Header|HiHi</v>
      </c>
      <c r="C935" s="33" t="e">
        <f>VLOOKUP(Table37[[#This Row],[Name2]],'Base ProcV'!$CG$1:$CQ$12,2,0)</f>
        <v>#N/A</v>
      </c>
      <c r="D935" s="33" t="s">
        <v>961</v>
      </c>
      <c r="E935" s="33" t="s">
        <v>955</v>
      </c>
      <c r="F935" s="33"/>
      <c r="G935" s="33"/>
      <c r="H935" s="33" t="s">
        <v>736</v>
      </c>
      <c r="I935" s="33" t="s">
        <v>461</v>
      </c>
      <c r="J935" s="32"/>
      <c r="K935" s="33"/>
      <c r="L935" s="57" t="str">
        <f>IFERROR(TRIM(INDEX(_xlfn.TEXTSPLIT(Table37[[#This Row],[Name]],"|"),1,2)),"")</f>
        <v>HiHi</v>
      </c>
    </row>
    <row r="936" spans="1:12" ht="15" customHeight="1">
      <c r="A936" s="100" t="s">
        <v>732</v>
      </c>
      <c r="B936" s="100" t="str">
        <f>Table37[[#This Row],[Name]]</f>
        <v>Temperature - Lube Oil Header|Lo</v>
      </c>
      <c r="C936" s="33" t="e">
        <f>VLOOKUP(Table37[[#This Row],[Name2]],'Base ProcV'!$CG$1:$CQ$12,2,0)</f>
        <v>#N/A</v>
      </c>
      <c r="D936" s="33" t="s">
        <v>964</v>
      </c>
      <c r="E936" s="33" t="s">
        <v>955</v>
      </c>
      <c r="F936" s="33"/>
      <c r="G936" s="33"/>
      <c r="H936" s="33" t="s">
        <v>736</v>
      </c>
      <c r="I936" s="33" t="s">
        <v>461</v>
      </c>
      <c r="J936" s="32"/>
      <c r="K936" s="33"/>
      <c r="L936" s="57" t="str">
        <f>IFERROR(TRIM(INDEX(_xlfn.TEXTSPLIT(Table37[[#This Row],[Name]],"|"),1,2)),"")</f>
        <v>Lo</v>
      </c>
    </row>
    <row r="937" spans="1:12" ht="15" customHeight="1">
      <c r="A937" s="56" t="s">
        <v>732</v>
      </c>
      <c r="B937" s="56" t="str">
        <f>Table37[[#This Row],[Name]]</f>
        <v>Temperature - Lube Oil Header|LoLo</v>
      </c>
      <c r="C937" s="33" t="e">
        <f>VLOOKUP(Table37[[#This Row],[Name2]],'Base ProcV'!$CG$1:$CQ$12,2,0)</f>
        <v>#N/A</v>
      </c>
      <c r="D937" s="33" t="s">
        <v>967</v>
      </c>
      <c r="E937" s="33" t="s">
        <v>955</v>
      </c>
      <c r="F937" s="33"/>
      <c r="G937" s="33"/>
      <c r="H937" s="33" t="s">
        <v>736</v>
      </c>
      <c r="I937" s="33" t="s">
        <v>461</v>
      </c>
      <c r="J937" s="32"/>
      <c r="K937" s="33"/>
      <c r="L937" s="57" t="str">
        <f>IFERROR(TRIM(INDEX(_xlfn.TEXTSPLIT(Table37[[#This Row],[Name]],"|"),1,2)),"")</f>
        <v>LoLo</v>
      </c>
    </row>
    <row r="938" spans="1:12" ht="15" customHeight="1">
      <c r="A938" s="100" t="s">
        <v>732</v>
      </c>
      <c r="B938" s="100" t="str">
        <f>Table37[[#This Row],[Name]]</f>
        <v>Temperature - Lube Oil Header|Pre-alarm Hi</v>
      </c>
      <c r="C938" s="33" t="e">
        <f>VLOOKUP(Table37[[#This Row],[Name2]],'Base ProcV'!$CG$1:$CQ$12,2,0)</f>
        <v>#N/A</v>
      </c>
      <c r="D938" s="33" t="s">
        <v>970</v>
      </c>
      <c r="E938" s="33" t="s">
        <v>955</v>
      </c>
      <c r="F938" s="33"/>
      <c r="G938" s="33"/>
      <c r="H938" s="33" t="s">
        <v>736</v>
      </c>
      <c r="I938" s="33" t="s">
        <v>461</v>
      </c>
      <c r="J938" s="32"/>
      <c r="K938" s="33"/>
      <c r="L938" s="57" t="str">
        <f>IFERROR(TRIM(INDEX(_xlfn.TEXTSPLIT(Table37[[#This Row],[Name]],"|"),1,2)),"")</f>
        <v>Pre-alarm Hi</v>
      </c>
    </row>
    <row r="939" spans="1:12" ht="15" customHeight="1">
      <c r="A939" s="56" t="s">
        <v>732</v>
      </c>
      <c r="B939" s="56" t="str">
        <f>Table37[[#This Row],[Name]]</f>
        <v>Temperature - Lube Oil Header|Pre-alarm Lo</v>
      </c>
      <c r="C939" s="33" t="e">
        <f>VLOOKUP(Table37[[#This Row],[Name2]],'Base ProcV'!$CG$1:$CQ$12,2,0)</f>
        <v>#N/A</v>
      </c>
      <c r="D939" s="33" t="s">
        <v>973</v>
      </c>
      <c r="E939" s="33" t="s">
        <v>955</v>
      </c>
      <c r="F939" s="33"/>
      <c r="G939" s="33"/>
      <c r="H939" s="33" t="s">
        <v>736</v>
      </c>
      <c r="I939" s="33" t="s">
        <v>461</v>
      </c>
      <c r="J939" s="32"/>
      <c r="K939" s="33"/>
      <c r="L939" s="57" t="str">
        <f>IFERROR(TRIM(INDEX(_xlfn.TEXTSPLIT(Table37[[#This Row],[Name]],"|"),1,2)),"")</f>
        <v>Pre-alarm Lo</v>
      </c>
    </row>
    <row r="940" spans="1:12" ht="15" customHeight="1">
      <c r="A940" s="56" t="s">
        <v>732</v>
      </c>
      <c r="B940" s="56" t="str">
        <f>Table37[[#This Row],[Name]]</f>
        <v>Temperature - Lube Oil Tank</v>
      </c>
      <c r="C940" s="33"/>
      <c r="D940" s="33" t="s">
        <v>976</v>
      </c>
      <c r="E940" s="33" t="s">
        <v>976</v>
      </c>
      <c r="F940" s="33" t="s">
        <v>3484</v>
      </c>
      <c r="G940" s="33"/>
      <c r="H940" s="33" t="s">
        <v>461</v>
      </c>
      <c r="I940" s="33" t="s">
        <v>461</v>
      </c>
      <c r="J940" s="32"/>
      <c r="K940" s="33"/>
      <c r="L940" s="57" t="str">
        <f>IFERROR(TRIM(INDEX(_xlfn.TEXTSPLIT(Table37[[#This Row],[Name]],"|"),1,2)),"")</f>
        <v/>
      </c>
    </row>
    <row r="941" spans="1:12" ht="15" customHeight="1">
      <c r="A941" s="56" t="s">
        <v>732</v>
      </c>
      <c r="B941" s="56" t="str">
        <f>Table37[[#This Row],[Name]]</f>
        <v>Temperature - Lube Oil Tank|Hi</v>
      </c>
      <c r="C941" s="33" t="e">
        <f>VLOOKUP(Table37[[#This Row],[Name2]],'Base ProcV'!$CG$1:$CQ$12,2,0)</f>
        <v>#N/A</v>
      </c>
      <c r="D941" s="33" t="s">
        <v>979</v>
      </c>
      <c r="E941" s="33" t="s">
        <v>976</v>
      </c>
      <c r="F941" s="33"/>
      <c r="G941" s="33"/>
      <c r="H941" s="33" t="s">
        <v>736</v>
      </c>
      <c r="I941" s="33" t="s">
        <v>461</v>
      </c>
      <c r="J941" s="32"/>
      <c r="K941" s="33"/>
      <c r="L941" s="57" t="str">
        <f>IFERROR(TRIM(INDEX(_xlfn.TEXTSPLIT(Table37[[#This Row],[Name]],"|"),1,2)),"")</f>
        <v>Hi</v>
      </c>
    </row>
    <row r="942" spans="1:12" ht="15" customHeight="1">
      <c r="A942" s="100" t="s">
        <v>732</v>
      </c>
      <c r="B942" s="100" t="str">
        <f>Table37[[#This Row],[Name]]</f>
        <v>Temperature - Lube Oil Tank|HiHi</v>
      </c>
      <c r="C942" s="33" t="e">
        <f>VLOOKUP(Table37[[#This Row],[Name2]],'Base ProcV'!$CG$1:$CQ$12,2,0)</f>
        <v>#N/A</v>
      </c>
      <c r="D942" s="33" t="s">
        <v>981</v>
      </c>
      <c r="E942" s="33" t="s">
        <v>976</v>
      </c>
      <c r="F942" s="33"/>
      <c r="G942" s="33"/>
      <c r="H942" s="33" t="s">
        <v>736</v>
      </c>
      <c r="I942" s="33" t="s">
        <v>461</v>
      </c>
      <c r="J942" s="32"/>
      <c r="K942" s="33"/>
      <c r="L942" s="57" t="str">
        <f>IFERROR(TRIM(INDEX(_xlfn.TEXTSPLIT(Table37[[#This Row],[Name]],"|"),1,2)),"")</f>
        <v>HiHi</v>
      </c>
    </row>
    <row r="943" spans="1:12" ht="15" customHeight="1">
      <c r="A943" s="56" t="s">
        <v>732</v>
      </c>
      <c r="B943" s="56" t="str">
        <f>Table37[[#This Row],[Name]]</f>
        <v>Temperature - Lube Oil Tank|Lo</v>
      </c>
      <c r="C943" s="33" t="e">
        <f>VLOOKUP(Table37[[#This Row],[Name2]],'Base ProcV'!$CG$1:$CQ$12,2,0)</f>
        <v>#N/A</v>
      </c>
      <c r="D943" s="33" t="s">
        <v>983</v>
      </c>
      <c r="E943" s="33" t="s">
        <v>976</v>
      </c>
      <c r="F943" s="33"/>
      <c r="G943" s="33"/>
      <c r="H943" s="33" t="s">
        <v>736</v>
      </c>
      <c r="I943" s="33" t="s">
        <v>461</v>
      </c>
      <c r="J943" s="32"/>
      <c r="K943" s="33"/>
      <c r="L943" s="57" t="str">
        <f>IFERROR(TRIM(INDEX(_xlfn.TEXTSPLIT(Table37[[#This Row],[Name]],"|"),1,2)),"")</f>
        <v>Lo</v>
      </c>
    </row>
    <row r="944" spans="1:12" ht="15" customHeight="1">
      <c r="A944" s="100" t="s">
        <v>732</v>
      </c>
      <c r="B944" s="100" t="str">
        <f>Table37[[#This Row],[Name]]</f>
        <v>Temperature - Lube Oil Tank|LoLo</v>
      </c>
      <c r="C944" s="33" t="e">
        <f>VLOOKUP(Table37[[#This Row],[Name2]],'Base ProcV'!$CG$1:$CQ$12,2,0)</f>
        <v>#N/A</v>
      </c>
      <c r="D944" s="33" t="s">
        <v>985</v>
      </c>
      <c r="E944" s="33" t="s">
        <v>976</v>
      </c>
      <c r="F944" s="33"/>
      <c r="G944" s="33"/>
      <c r="H944" s="33" t="s">
        <v>736</v>
      </c>
      <c r="I944" s="33" t="s">
        <v>461</v>
      </c>
      <c r="J944" s="32"/>
      <c r="K944" s="33"/>
      <c r="L944" s="57" t="str">
        <f>IFERROR(TRIM(INDEX(_xlfn.TEXTSPLIT(Table37[[#This Row],[Name]],"|"),1,2)),"")</f>
        <v>LoLo</v>
      </c>
    </row>
    <row r="945" spans="1:12" ht="15" customHeight="1">
      <c r="A945" s="56" t="s">
        <v>732</v>
      </c>
      <c r="B945" s="56" t="str">
        <f>Table37[[#This Row],[Name]]</f>
        <v>Temperature - Lube Oil Tank|Pre-alarm Hi</v>
      </c>
      <c r="C945" s="33" t="e">
        <f>VLOOKUP(Table37[[#This Row],[Name2]],'Base ProcV'!$CG$1:$CQ$12,2,0)</f>
        <v>#N/A</v>
      </c>
      <c r="D945" s="33" t="s">
        <v>987</v>
      </c>
      <c r="E945" s="33" t="s">
        <v>976</v>
      </c>
      <c r="F945" s="33"/>
      <c r="G945" s="33"/>
      <c r="H945" s="33" t="s">
        <v>736</v>
      </c>
      <c r="I945" s="33" t="s">
        <v>461</v>
      </c>
      <c r="J945" s="32"/>
      <c r="K945" s="33"/>
      <c r="L945" s="57" t="str">
        <f>IFERROR(TRIM(INDEX(_xlfn.TEXTSPLIT(Table37[[#This Row],[Name]],"|"),1,2)),"")</f>
        <v>Pre-alarm Hi</v>
      </c>
    </row>
    <row r="946" spans="1:12" ht="15" customHeight="1">
      <c r="A946" s="100" t="s">
        <v>732</v>
      </c>
      <c r="B946" s="100" t="str">
        <f>Table37[[#This Row],[Name]]</f>
        <v>Temperature - Lube Oil Tank|Pre-alarm Lo</v>
      </c>
      <c r="C946" s="33" t="e">
        <f>VLOOKUP(Table37[[#This Row],[Name2]],'Base ProcV'!$CG$1:$CQ$12,2,0)</f>
        <v>#N/A</v>
      </c>
      <c r="D946" s="33" t="s">
        <v>989</v>
      </c>
      <c r="E946" s="33" t="s">
        <v>976</v>
      </c>
      <c r="F946" s="33"/>
      <c r="G946" s="33"/>
      <c r="H946" s="33" t="s">
        <v>736</v>
      </c>
      <c r="I946" s="33" t="s">
        <v>461</v>
      </c>
      <c r="J946" s="32"/>
      <c r="K946" s="33"/>
      <c r="L946" s="57" t="str">
        <f>IFERROR(TRIM(INDEX(_xlfn.TEXTSPLIT(Table37[[#This Row],[Name]],"|"),1,2)),"")</f>
        <v>Pre-alarm Lo</v>
      </c>
    </row>
    <row r="947" spans="1:12" ht="15" customHeight="1">
      <c r="A947" s="56" t="s">
        <v>732</v>
      </c>
      <c r="B947" s="56" t="str">
        <f>Table37[[#This Row],[Name]]</f>
        <v>Temperature - Motor DE Bearing</v>
      </c>
      <c r="C947" s="33"/>
      <c r="D947" s="33" t="s">
        <v>992</v>
      </c>
      <c r="E947" s="33" t="s">
        <v>992</v>
      </c>
      <c r="F947" s="33"/>
      <c r="G947" s="33"/>
      <c r="H947" s="33" t="s">
        <v>446</v>
      </c>
      <c r="I947" s="33" t="s">
        <v>446</v>
      </c>
      <c r="J947" s="32"/>
      <c r="K947" s="33"/>
      <c r="L947" s="57" t="str">
        <f>IFERROR(TRIM(INDEX(_xlfn.TEXTSPLIT(Table37[[#This Row],[Name]],"|"),1,2)),"")</f>
        <v/>
      </c>
    </row>
    <row r="948" spans="1:12" ht="15" customHeight="1">
      <c r="A948" s="100" t="s">
        <v>732</v>
      </c>
      <c r="B948" s="100" t="str">
        <f>Table37[[#This Row],[Name]]</f>
        <v>Temperature - Motor DE Bearing|Hi</v>
      </c>
      <c r="C948" s="33" t="e">
        <f>VLOOKUP(Table37[[#This Row],[Name2]],'Base ProcV'!$CG$1:$CQ$12,2,0)</f>
        <v>#N/A</v>
      </c>
      <c r="D948" s="33" t="s">
        <v>995</v>
      </c>
      <c r="E948" s="33" t="s">
        <v>992</v>
      </c>
      <c r="F948" s="33"/>
      <c r="G948" s="33"/>
      <c r="H948" s="33" t="s">
        <v>736</v>
      </c>
      <c r="I948" s="33" t="s">
        <v>446</v>
      </c>
      <c r="J948" s="32"/>
      <c r="K948" s="33"/>
      <c r="L948" s="57" t="str">
        <f>IFERROR(TRIM(INDEX(_xlfn.TEXTSPLIT(Table37[[#This Row],[Name]],"|"),1,2)),"")</f>
        <v>Hi</v>
      </c>
    </row>
    <row r="949" spans="1:12" ht="15" customHeight="1">
      <c r="A949" s="56" t="s">
        <v>732</v>
      </c>
      <c r="B949" s="56" t="str">
        <f>Table37[[#This Row],[Name]]</f>
        <v>Temperature - Motor DE Bearing|HiHi</v>
      </c>
      <c r="C949" s="33" t="e">
        <f>VLOOKUP(Table37[[#This Row],[Name2]],'Base ProcV'!$CG$1:$CQ$12,2,0)</f>
        <v>#N/A</v>
      </c>
      <c r="D949" s="33" t="s">
        <v>997</v>
      </c>
      <c r="E949" s="33" t="s">
        <v>992</v>
      </c>
      <c r="F949" s="33"/>
      <c r="G949" s="33"/>
      <c r="H949" s="33" t="s">
        <v>736</v>
      </c>
      <c r="I949" s="33" t="s">
        <v>446</v>
      </c>
      <c r="J949" s="32"/>
      <c r="K949" s="33"/>
      <c r="L949" s="57" t="str">
        <f>IFERROR(TRIM(INDEX(_xlfn.TEXTSPLIT(Table37[[#This Row],[Name]],"|"),1,2)),"")</f>
        <v>HiHi</v>
      </c>
    </row>
    <row r="950" spans="1:12" ht="15" customHeight="1">
      <c r="A950" s="100" t="s">
        <v>732</v>
      </c>
      <c r="B950" s="100" t="str">
        <f>Table37[[#This Row],[Name]]</f>
        <v>Temperature - Motor DE Bearing|Pre-alarm Hi</v>
      </c>
      <c r="C950" s="33" t="e">
        <f>VLOOKUP(Table37[[#This Row],[Name2]],'Base ProcV'!$CG$1:$CQ$12,2,0)</f>
        <v>#N/A</v>
      </c>
      <c r="D950" s="33" t="s">
        <v>999</v>
      </c>
      <c r="E950" s="33" t="s">
        <v>992</v>
      </c>
      <c r="F950" s="33"/>
      <c r="G950" s="33"/>
      <c r="H950" s="33" t="s">
        <v>736</v>
      </c>
      <c r="I950" s="33" t="s">
        <v>446</v>
      </c>
      <c r="J950" s="32"/>
      <c r="K950" s="33"/>
      <c r="L950" s="57" t="str">
        <f>IFERROR(TRIM(INDEX(_xlfn.TEXTSPLIT(Table37[[#This Row],[Name]],"|"),1,2)),"")</f>
        <v>Pre-alarm Hi</v>
      </c>
    </row>
    <row r="951" spans="1:12" ht="15" customHeight="1">
      <c r="A951" s="56" t="s">
        <v>732</v>
      </c>
      <c r="B951" s="56" t="str">
        <f>Table37[[#This Row],[Name]]</f>
        <v>Temperature - Motor NDE Bearing</v>
      </c>
      <c r="C951" s="33"/>
      <c r="D951" s="33" t="s">
        <v>1001</v>
      </c>
      <c r="E951" s="33" t="s">
        <v>1001</v>
      </c>
      <c r="F951" s="33"/>
      <c r="G951" s="33"/>
      <c r="H951" s="33" t="s">
        <v>446</v>
      </c>
      <c r="I951" s="33" t="s">
        <v>446</v>
      </c>
      <c r="J951" s="32"/>
      <c r="K951" s="33"/>
      <c r="L951" s="57" t="str">
        <f>IFERROR(TRIM(INDEX(_xlfn.TEXTSPLIT(Table37[[#This Row],[Name]],"|"),1,2)),"")</f>
        <v/>
      </c>
    </row>
    <row r="952" spans="1:12" ht="15" customHeight="1">
      <c r="A952" s="100" t="s">
        <v>732</v>
      </c>
      <c r="B952" s="100" t="str">
        <f>Table37[[#This Row],[Name]]</f>
        <v>Temperature - Motor NDE Bearing|Hi</v>
      </c>
      <c r="C952" s="33" t="e">
        <f>VLOOKUP(Table37[[#This Row],[Name2]],'Base ProcV'!$CG$1:$CQ$12,2,0)</f>
        <v>#N/A</v>
      </c>
      <c r="D952" s="33" t="s">
        <v>1004</v>
      </c>
      <c r="E952" s="33" t="s">
        <v>1001</v>
      </c>
      <c r="F952" s="33"/>
      <c r="G952" s="33"/>
      <c r="H952" s="33" t="s">
        <v>736</v>
      </c>
      <c r="I952" s="33" t="s">
        <v>446</v>
      </c>
      <c r="J952" s="32"/>
      <c r="K952" s="33"/>
      <c r="L952" s="57" t="str">
        <f>IFERROR(TRIM(INDEX(_xlfn.TEXTSPLIT(Table37[[#This Row],[Name]],"|"),1,2)),"")</f>
        <v>Hi</v>
      </c>
    </row>
    <row r="953" spans="1:12" ht="15" customHeight="1">
      <c r="A953" s="56" t="s">
        <v>732</v>
      </c>
      <c r="B953" s="56" t="str">
        <f>Table37[[#This Row],[Name]]</f>
        <v>Temperature - Motor NDE Bearing|HiHi</v>
      </c>
      <c r="C953" s="33" t="e">
        <f>VLOOKUP(Table37[[#This Row],[Name2]],'Base ProcV'!$CG$1:$CQ$12,2,0)</f>
        <v>#N/A</v>
      </c>
      <c r="D953" s="33" t="s">
        <v>1006</v>
      </c>
      <c r="E953" s="33" t="s">
        <v>1001</v>
      </c>
      <c r="F953" s="33"/>
      <c r="G953" s="33"/>
      <c r="H953" s="33" t="s">
        <v>736</v>
      </c>
      <c r="I953" s="33" t="s">
        <v>446</v>
      </c>
      <c r="J953" s="32"/>
      <c r="K953" s="33"/>
      <c r="L953" s="57" t="str">
        <f>IFERROR(TRIM(INDEX(_xlfn.TEXTSPLIT(Table37[[#This Row],[Name]],"|"),1,2)),"")</f>
        <v>HiHi</v>
      </c>
    </row>
    <row r="954" spans="1:12" ht="15" customHeight="1">
      <c r="A954" s="100" t="s">
        <v>732</v>
      </c>
      <c r="B954" s="100" t="str">
        <f>Table37[[#This Row],[Name]]</f>
        <v>Temperature - Motor NDE Bearing|Pre-alarm Hi</v>
      </c>
      <c r="C954" s="33" t="e">
        <f>VLOOKUP(Table37[[#This Row],[Name2]],'Base ProcV'!$CG$1:$CQ$12,2,0)</f>
        <v>#N/A</v>
      </c>
      <c r="D954" s="33" t="s">
        <v>1008</v>
      </c>
      <c r="E954" s="33" t="s">
        <v>1001</v>
      </c>
      <c r="F954" s="33"/>
      <c r="G954" s="33"/>
      <c r="H954" s="33" t="s">
        <v>736</v>
      </c>
      <c r="I954" s="33" t="s">
        <v>446</v>
      </c>
      <c r="J954" s="32"/>
      <c r="K954" s="33"/>
      <c r="L954" s="57" t="str">
        <f>IFERROR(TRIM(INDEX(_xlfn.TEXTSPLIT(Table37[[#This Row],[Name]],"|"),1,2)),"")</f>
        <v>Pre-alarm Hi</v>
      </c>
    </row>
    <row r="955" spans="1:12" ht="15" customHeight="1">
      <c r="A955" s="56" t="s">
        <v>732</v>
      </c>
      <c r="B955" s="56" t="str">
        <f>Table37[[#This Row],[Name]]</f>
        <v>Temperature - Stator Air Cold (1)</v>
      </c>
      <c r="C955" s="33"/>
      <c r="D955" s="33" t="s">
        <v>1010</v>
      </c>
      <c r="E955" s="33" t="s">
        <v>1010</v>
      </c>
      <c r="F955" s="33"/>
      <c r="G955" s="33"/>
      <c r="H955" s="33" t="s">
        <v>446</v>
      </c>
      <c r="I955" s="33" t="s">
        <v>446</v>
      </c>
      <c r="J955" s="33"/>
      <c r="K955" s="33"/>
      <c r="L955" s="57" t="str">
        <f>IFERROR(TRIM(INDEX(_xlfn.TEXTSPLIT(Table37[[#This Row],[Name]],"|"),1,2)),"")</f>
        <v/>
      </c>
    </row>
    <row r="956" spans="1:12" ht="15" customHeight="1">
      <c r="A956" s="100" t="s">
        <v>732</v>
      </c>
      <c r="B956" s="100" t="str">
        <f>Table37[[#This Row],[Name]]</f>
        <v>Temperature - Stator Air Cold (1)|Hi</v>
      </c>
      <c r="C956" s="33" t="e">
        <f>VLOOKUP(Table37[[#This Row],[Name2]],'Base ProcV'!$CG$1:$CQ$12,2,0)</f>
        <v>#N/A</v>
      </c>
      <c r="D956" s="33" t="s">
        <v>1014</v>
      </c>
      <c r="E956" s="33" t="s">
        <v>1010</v>
      </c>
      <c r="F956" s="33"/>
      <c r="G956" s="33"/>
      <c r="H956" s="33" t="s">
        <v>736</v>
      </c>
      <c r="I956" s="33" t="s">
        <v>446</v>
      </c>
      <c r="J956" s="32"/>
      <c r="K956" s="33"/>
      <c r="L956" s="57" t="str">
        <f>IFERROR(TRIM(INDEX(_xlfn.TEXTSPLIT(Table37[[#This Row],[Name]],"|"),1,2)),"")</f>
        <v>Hi</v>
      </c>
    </row>
    <row r="957" spans="1:12" ht="15" customHeight="1">
      <c r="A957" s="56" t="s">
        <v>732</v>
      </c>
      <c r="B957" s="56" t="str">
        <f>Table37[[#This Row],[Name]]</f>
        <v>Temperature - Stator Air Cold (1)|HiHi</v>
      </c>
      <c r="C957" s="33" t="e">
        <f>VLOOKUP(Table37[[#This Row],[Name2]],'Base ProcV'!$CG$1:$CQ$12,2,0)</f>
        <v>#N/A</v>
      </c>
      <c r="D957" s="33" t="s">
        <v>1016</v>
      </c>
      <c r="E957" s="33" t="s">
        <v>1010</v>
      </c>
      <c r="F957" s="33"/>
      <c r="G957" s="33"/>
      <c r="H957" s="33" t="s">
        <v>736</v>
      </c>
      <c r="I957" s="33" t="s">
        <v>446</v>
      </c>
      <c r="J957" s="32"/>
      <c r="K957" s="33"/>
      <c r="L957" s="57" t="str">
        <f>IFERROR(TRIM(INDEX(_xlfn.TEXTSPLIT(Table37[[#This Row],[Name]],"|"),1,2)),"")</f>
        <v>HiHi</v>
      </c>
    </row>
    <row r="958" spans="1:12" ht="15" customHeight="1">
      <c r="A958" s="100" t="s">
        <v>732</v>
      </c>
      <c r="B958" s="100" t="str">
        <f>Table37[[#This Row],[Name]]</f>
        <v>Temperature - Stator Air Cold (1)|Pre-alarm Hi</v>
      </c>
      <c r="C958" s="33" t="e">
        <f>VLOOKUP(Table37[[#This Row],[Name2]],'Base ProcV'!$CG$1:$CQ$12,2,0)</f>
        <v>#N/A</v>
      </c>
      <c r="D958" s="33" t="s">
        <v>1018</v>
      </c>
      <c r="E958" s="33" t="s">
        <v>1010</v>
      </c>
      <c r="F958" s="33"/>
      <c r="G958" s="33"/>
      <c r="H958" s="33" t="s">
        <v>736</v>
      </c>
      <c r="I958" s="33" t="s">
        <v>446</v>
      </c>
      <c r="J958" s="32"/>
      <c r="K958" s="33"/>
      <c r="L958" s="57" t="str">
        <f>IFERROR(TRIM(INDEX(_xlfn.TEXTSPLIT(Table37[[#This Row],[Name]],"|"),1,2)),"")</f>
        <v>Pre-alarm Hi</v>
      </c>
    </row>
    <row r="959" spans="1:12" ht="15" customHeight="1">
      <c r="A959" s="56" t="s">
        <v>732</v>
      </c>
      <c r="B959" s="56" t="str">
        <f>Table37[[#This Row],[Name]]</f>
        <v>Temperature - Stator Air Hot</v>
      </c>
      <c r="C959" s="33"/>
      <c r="D959" s="33" t="s">
        <v>1028</v>
      </c>
      <c r="E959" s="33" t="s">
        <v>1028</v>
      </c>
      <c r="F959" s="33"/>
      <c r="G959" s="33"/>
      <c r="H959" s="33" t="s">
        <v>446</v>
      </c>
      <c r="I959" s="33" t="s">
        <v>446</v>
      </c>
      <c r="J959" s="33"/>
      <c r="K959" s="33"/>
      <c r="L959" s="57" t="str">
        <f>IFERROR(TRIM(INDEX(_xlfn.TEXTSPLIT(Table37[[#This Row],[Name]],"|"),1,2)),"")</f>
        <v/>
      </c>
    </row>
    <row r="960" spans="1:12" ht="15" customHeight="1">
      <c r="A960" s="100" t="s">
        <v>732</v>
      </c>
      <c r="B960" s="100" t="str">
        <f>Table37[[#This Row],[Name]]</f>
        <v>Temperature - Stator Air Hot|Hi</v>
      </c>
      <c r="C960" s="33" t="e">
        <f>VLOOKUP(Table37[[#This Row],[Name2]],'Base ProcV'!$CG$1:$CQ$12,2,0)</f>
        <v>#N/A</v>
      </c>
      <c r="D960" s="33" t="s">
        <v>1032</v>
      </c>
      <c r="E960" s="33" t="s">
        <v>1028</v>
      </c>
      <c r="F960" s="33"/>
      <c r="G960" s="33"/>
      <c r="H960" s="33" t="s">
        <v>736</v>
      </c>
      <c r="I960" s="33" t="s">
        <v>446</v>
      </c>
      <c r="J960" s="32"/>
      <c r="K960" s="33"/>
      <c r="L960" s="57" t="str">
        <f>IFERROR(TRIM(INDEX(_xlfn.TEXTSPLIT(Table37[[#This Row],[Name]],"|"),1,2)),"")</f>
        <v>Hi</v>
      </c>
    </row>
    <row r="961" spans="1:12" ht="15" customHeight="1">
      <c r="A961" s="56" t="s">
        <v>732</v>
      </c>
      <c r="B961" s="56" t="str">
        <f>Table37[[#This Row],[Name]]</f>
        <v>Temperature - Stator Air Hot|HiHi</v>
      </c>
      <c r="C961" s="33" t="e">
        <f>VLOOKUP(Table37[[#This Row],[Name2]],'Base ProcV'!$CG$1:$CQ$12,2,0)</f>
        <v>#N/A</v>
      </c>
      <c r="D961" s="33" t="s">
        <v>1034</v>
      </c>
      <c r="E961" s="33" t="s">
        <v>1028</v>
      </c>
      <c r="F961" s="33"/>
      <c r="G961" s="33"/>
      <c r="H961" s="33" t="s">
        <v>736</v>
      </c>
      <c r="I961" s="33" t="s">
        <v>446</v>
      </c>
      <c r="J961" s="32"/>
      <c r="K961" s="33"/>
      <c r="L961" s="57" t="str">
        <f>IFERROR(TRIM(INDEX(_xlfn.TEXTSPLIT(Table37[[#This Row],[Name]],"|"),1,2)),"")</f>
        <v>HiHi</v>
      </c>
    </row>
    <row r="962" spans="1:12" ht="15" customHeight="1">
      <c r="A962" s="100" t="s">
        <v>732</v>
      </c>
      <c r="B962" s="100" t="str">
        <f>Table37[[#This Row],[Name]]</f>
        <v>Temperature - Stator Air Hot|Pre-alarm Hi</v>
      </c>
      <c r="C962" s="33" t="e">
        <f>VLOOKUP(Table37[[#This Row],[Name2]],'Base ProcV'!$CG$1:$CQ$12,2,0)</f>
        <v>#N/A</v>
      </c>
      <c r="D962" s="33" t="s">
        <v>1036</v>
      </c>
      <c r="E962" s="33" t="s">
        <v>1028</v>
      </c>
      <c r="F962" s="33"/>
      <c r="G962" s="33"/>
      <c r="H962" s="33" t="s">
        <v>736</v>
      </c>
      <c r="I962" s="33" t="s">
        <v>446</v>
      </c>
      <c r="J962" s="32"/>
      <c r="K962" s="33"/>
      <c r="L962" s="57" t="str">
        <f>IFERROR(TRIM(INDEX(_xlfn.TEXTSPLIT(Table37[[#This Row],[Name]],"|"),1,2)),"")</f>
        <v>Pre-alarm Hi</v>
      </c>
    </row>
    <row r="963" spans="1:12" ht="15" customHeight="1">
      <c r="A963" s="56" t="s">
        <v>732</v>
      </c>
      <c r="B963" s="56" t="str">
        <f>Table37[[#This Row],[Name]]</f>
        <v>Temperature - Stator U</v>
      </c>
      <c r="C963" s="33"/>
      <c r="D963" s="33" t="s">
        <v>1046</v>
      </c>
      <c r="E963" s="33" t="s">
        <v>1046</v>
      </c>
      <c r="F963" s="33" t="s">
        <v>3485</v>
      </c>
      <c r="G963" s="33"/>
      <c r="H963" s="33" t="s">
        <v>446</v>
      </c>
      <c r="I963" s="33" t="s">
        <v>446</v>
      </c>
      <c r="J963" s="32"/>
      <c r="K963" s="33"/>
      <c r="L963" s="57" t="str">
        <f>IFERROR(TRIM(INDEX(_xlfn.TEXTSPLIT(Table37[[#This Row],[Name]],"|"),1,2)),"")</f>
        <v/>
      </c>
    </row>
    <row r="964" spans="1:12" ht="15" customHeight="1">
      <c r="A964" s="100" t="s">
        <v>732</v>
      </c>
      <c r="B964" s="100" t="str">
        <f>Table37[[#This Row],[Name]]</f>
        <v>Temperature - Stator U|Hi</v>
      </c>
      <c r="C964" s="33" t="e">
        <f>VLOOKUP(Table37[[#This Row],[Name2]],'Base ProcV'!$CG$1:$CQ$12,2,0)</f>
        <v>#N/A</v>
      </c>
      <c r="D964" s="33" t="s">
        <v>1049</v>
      </c>
      <c r="E964" s="33" t="s">
        <v>1046</v>
      </c>
      <c r="F964" s="33"/>
      <c r="G964" s="33"/>
      <c r="H964" s="33" t="s">
        <v>736</v>
      </c>
      <c r="I964" s="33" t="s">
        <v>446</v>
      </c>
      <c r="J964" s="32"/>
      <c r="K964" s="33"/>
      <c r="L964" s="57" t="str">
        <f>IFERROR(TRIM(INDEX(_xlfn.TEXTSPLIT(Table37[[#This Row],[Name]],"|"),1,2)),"")</f>
        <v>Hi</v>
      </c>
    </row>
    <row r="965" spans="1:12" ht="15" customHeight="1">
      <c r="A965" s="56" t="s">
        <v>732</v>
      </c>
      <c r="B965" s="56" t="str">
        <f>Table37[[#This Row],[Name]]</f>
        <v>Temperature - Stator U|HiHi</v>
      </c>
      <c r="C965" s="33" t="e">
        <f>VLOOKUP(Table37[[#This Row],[Name2]],'Base ProcV'!$CG$1:$CQ$12,2,0)</f>
        <v>#N/A</v>
      </c>
      <c r="D965" s="33" t="s">
        <v>1051</v>
      </c>
      <c r="E965" s="33" t="s">
        <v>1046</v>
      </c>
      <c r="F965" s="33"/>
      <c r="G965" s="33"/>
      <c r="H965" s="33" t="s">
        <v>736</v>
      </c>
      <c r="I965" s="33" t="s">
        <v>446</v>
      </c>
      <c r="J965" s="32"/>
      <c r="K965" s="33"/>
      <c r="L965" s="57" t="str">
        <f>IFERROR(TRIM(INDEX(_xlfn.TEXTSPLIT(Table37[[#This Row],[Name]],"|"),1,2)),"")</f>
        <v>HiHi</v>
      </c>
    </row>
    <row r="966" spans="1:12" ht="15" customHeight="1">
      <c r="A966" s="100" t="s">
        <v>732</v>
      </c>
      <c r="B966" s="100" t="str">
        <f>Table37[[#This Row],[Name]]</f>
        <v>Temperature - Stator U|Lo</v>
      </c>
      <c r="C966" s="33" t="e">
        <f>VLOOKUP(Table37[[#This Row],[Name2]],'Base ProcV'!$CG$1:$CQ$12,2,0)</f>
        <v>#N/A</v>
      </c>
      <c r="D966" s="33" t="s">
        <v>1053</v>
      </c>
      <c r="E966" s="33" t="s">
        <v>1046</v>
      </c>
      <c r="F966" s="33"/>
      <c r="G966" s="33"/>
      <c r="H966" s="33" t="s">
        <v>736</v>
      </c>
      <c r="I966" s="33" t="s">
        <v>446</v>
      </c>
      <c r="J966" s="32"/>
      <c r="K966" s="33"/>
      <c r="L966" s="57" t="str">
        <f>IFERROR(TRIM(INDEX(_xlfn.TEXTSPLIT(Table37[[#This Row],[Name]],"|"),1,2)),"")</f>
        <v>Lo</v>
      </c>
    </row>
    <row r="967" spans="1:12" ht="15" customHeight="1">
      <c r="A967" s="56" t="s">
        <v>732</v>
      </c>
      <c r="B967" s="56" t="str">
        <f>Table37[[#This Row],[Name]]</f>
        <v>Temperature - Stator U|Pre-alarm Hi</v>
      </c>
      <c r="C967" s="33" t="e">
        <f>VLOOKUP(Table37[[#This Row],[Name2]],'Base ProcV'!$CG$1:$CQ$12,2,0)</f>
        <v>#N/A</v>
      </c>
      <c r="D967" s="33" t="s">
        <v>1055</v>
      </c>
      <c r="E967" s="33" t="s">
        <v>1046</v>
      </c>
      <c r="F967" s="33"/>
      <c r="G967" s="33"/>
      <c r="H967" s="33" t="s">
        <v>736</v>
      </c>
      <c r="I967" s="33" t="s">
        <v>446</v>
      </c>
      <c r="J967" s="32"/>
      <c r="K967" s="33"/>
      <c r="L967" s="57" t="str">
        <f>IFERROR(TRIM(INDEX(_xlfn.TEXTSPLIT(Table37[[#This Row],[Name]],"|"),1,2)),"")</f>
        <v>Pre-alarm Hi</v>
      </c>
    </row>
    <row r="968" spans="1:12" ht="15" customHeight="1">
      <c r="A968" s="56" t="s">
        <v>732</v>
      </c>
      <c r="B968" s="56" t="str">
        <f>Table37[[#This Row],[Name]]</f>
        <v>Temperature - Stator U (2)</v>
      </c>
      <c r="C968" s="33"/>
      <c r="D968" s="33" t="s">
        <v>339</v>
      </c>
      <c r="E968" s="33" t="s">
        <v>339</v>
      </c>
      <c r="F968" s="33" t="s">
        <v>3486</v>
      </c>
      <c r="G968" s="33"/>
      <c r="H968" s="33" t="s">
        <v>446</v>
      </c>
      <c r="I968" s="33" t="s">
        <v>446</v>
      </c>
      <c r="J968" s="32"/>
      <c r="K968" s="33"/>
      <c r="L968" s="57" t="str">
        <f>IFERROR(TRIM(INDEX(_xlfn.TEXTSPLIT(Table37[[#This Row],[Name]],"|"),1,2)),"")</f>
        <v/>
      </c>
    </row>
    <row r="969" spans="1:12" ht="15" customHeight="1">
      <c r="A969" s="56" t="s">
        <v>732</v>
      </c>
      <c r="B969" s="56" t="str">
        <f>Table37[[#This Row],[Name]]</f>
        <v>Temperature - Stator U (2)|Hi</v>
      </c>
      <c r="C969" s="33" t="e">
        <f>VLOOKUP(Table37[[#This Row],[Name2]],'Base ProcV'!$CG$1:$CQ$12,2,0)</f>
        <v>#N/A</v>
      </c>
      <c r="D969" s="33" t="s">
        <v>1059</v>
      </c>
      <c r="E969" s="33" t="s">
        <v>339</v>
      </c>
      <c r="F969" s="33"/>
      <c r="G969" s="33"/>
      <c r="H969" s="33" t="s">
        <v>736</v>
      </c>
      <c r="I969" s="33" t="s">
        <v>446</v>
      </c>
      <c r="J969" s="32"/>
      <c r="K969" s="33"/>
      <c r="L969" s="57" t="str">
        <f>IFERROR(TRIM(INDEX(_xlfn.TEXTSPLIT(Table37[[#This Row],[Name]],"|"),1,2)),"")</f>
        <v>Hi</v>
      </c>
    </row>
    <row r="970" spans="1:12" ht="15" customHeight="1">
      <c r="A970" s="100" t="s">
        <v>732</v>
      </c>
      <c r="B970" s="100" t="str">
        <f>Table37[[#This Row],[Name]]</f>
        <v>Temperature - Stator U (2)|HiHi</v>
      </c>
      <c r="C970" s="33" t="e">
        <f>VLOOKUP(Table37[[#This Row],[Name2]],'Base ProcV'!$CG$1:$CQ$12,2,0)</f>
        <v>#N/A</v>
      </c>
      <c r="D970" s="33" t="s">
        <v>1061</v>
      </c>
      <c r="E970" s="33" t="s">
        <v>339</v>
      </c>
      <c r="F970" s="33"/>
      <c r="G970" s="33"/>
      <c r="H970" s="33" t="s">
        <v>736</v>
      </c>
      <c r="I970" s="33" t="s">
        <v>446</v>
      </c>
      <c r="J970" s="32"/>
      <c r="K970" s="33"/>
      <c r="L970" s="57" t="str">
        <f>IFERROR(TRIM(INDEX(_xlfn.TEXTSPLIT(Table37[[#This Row],[Name]],"|"),1,2)),"")</f>
        <v>HiHi</v>
      </c>
    </row>
    <row r="971" spans="1:12" ht="15" customHeight="1">
      <c r="A971" s="56" t="s">
        <v>732</v>
      </c>
      <c r="B971" s="56" t="str">
        <f>Table37[[#This Row],[Name]]</f>
        <v>Temperature - Stator U (2)|Lo</v>
      </c>
      <c r="C971" s="33" t="e">
        <f>VLOOKUP(Table37[[#This Row],[Name2]],'Base ProcV'!$CG$1:$CQ$12,2,0)</f>
        <v>#N/A</v>
      </c>
      <c r="D971" s="33" t="s">
        <v>1063</v>
      </c>
      <c r="E971" s="33" t="s">
        <v>339</v>
      </c>
      <c r="F971" s="33"/>
      <c r="G971" s="33"/>
      <c r="H971" s="33" t="s">
        <v>736</v>
      </c>
      <c r="I971" s="33" t="s">
        <v>446</v>
      </c>
      <c r="J971" s="32"/>
      <c r="K971" s="33"/>
      <c r="L971" s="57" t="str">
        <f>IFERROR(TRIM(INDEX(_xlfn.TEXTSPLIT(Table37[[#This Row],[Name]],"|"),1,2)),"")</f>
        <v>Lo</v>
      </c>
    </row>
    <row r="972" spans="1:12" ht="15" customHeight="1">
      <c r="A972" s="100" t="s">
        <v>732</v>
      </c>
      <c r="B972" s="100" t="str">
        <f>Table37[[#This Row],[Name]]</f>
        <v>Temperature - Stator U (2)|Pre-alarm Hi</v>
      </c>
      <c r="C972" s="33" t="e">
        <f>VLOOKUP(Table37[[#This Row],[Name2]],'Base ProcV'!$CG$1:$CQ$12,2,0)</f>
        <v>#N/A</v>
      </c>
      <c r="D972" s="33" t="s">
        <v>1065</v>
      </c>
      <c r="E972" s="33" t="s">
        <v>339</v>
      </c>
      <c r="F972" s="33"/>
      <c r="G972" s="33"/>
      <c r="H972" s="33" t="s">
        <v>736</v>
      </c>
      <c r="I972" s="33" t="s">
        <v>446</v>
      </c>
      <c r="J972" s="32"/>
      <c r="K972" s="33"/>
      <c r="L972" s="57" t="str">
        <f>IFERROR(TRIM(INDEX(_xlfn.TEXTSPLIT(Table37[[#This Row],[Name]],"|"),1,2)),"")</f>
        <v>Pre-alarm Hi</v>
      </c>
    </row>
    <row r="973" spans="1:12" ht="15" customHeight="1">
      <c r="A973" s="56" t="s">
        <v>732</v>
      </c>
      <c r="B973" s="56" t="str">
        <f>Table37[[#This Row],[Name]]</f>
        <v>Temperature - Stator V</v>
      </c>
      <c r="C973" s="33"/>
      <c r="D973" s="33" t="s">
        <v>1067</v>
      </c>
      <c r="E973" s="33" t="s">
        <v>1067</v>
      </c>
      <c r="F973" s="33" t="s">
        <v>3487</v>
      </c>
      <c r="G973" s="33"/>
      <c r="H973" s="33" t="s">
        <v>446</v>
      </c>
      <c r="I973" s="33" t="s">
        <v>446</v>
      </c>
      <c r="J973" s="32"/>
      <c r="K973" s="33"/>
      <c r="L973" s="57" t="str">
        <f>IFERROR(TRIM(INDEX(_xlfn.TEXTSPLIT(Table37[[#This Row],[Name]],"|"),1,2)),"")</f>
        <v/>
      </c>
    </row>
    <row r="974" spans="1:12" ht="15" customHeight="1">
      <c r="A974" s="100" t="s">
        <v>732</v>
      </c>
      <c r="B974" s="100" t="str">
        <f>Table37[[#This Row],[Name]]</f>
        <v>Temperature - Stator V|Hi</v>
      </c>
      <c r="C974" s="33" t="e">
        <f>VLOOKUP(Table37[[#This Row],[Name2]],'Base ProcV'!$CG$1:$CQ$12,2,0)</f>
        <v>#N/A</v>
      </c>
      <c r="D974" s="33" t="s">
        <v>1070</v>
      </c>
      <c r="E974" s="33" t="s">
        <v>1067</v>
      </c>
      <c r="F974" s="33"/>
      <c r="G974" s="33"/>
      <c r="H974" s="33" t="s">
        <v>736</v>
      </c>
      <c r="I974" s="33" t="s">
        <v>446</v>
      </c>
      <c r="J974" s="32"/>
      <c r="K974" s="33"/>
      <c r="L974" s="57" t="str">
        <f>IFERROR(TRIM(INDEX(_xlfn.TEXTSPLIT(Table37[[#This Row],[Name]],"|"),1,2)),"")</f>
        <v>Hi</v>
      </c>
    </row>
    <row r="975" spans="1:12" ht="15" customHeight="1">
      <c r="A975" s="56" t="s">
        <v>732</v>
      </c>
      <c r="B975" s="56" t="str">
        <f>Table37[[#This Row],[Name]]</f>
        <v>Temperature - Stator V|HiHi</v>
      </c>
      <c r="C975" s="33" t="e">
        <f>VLOOKUP(Table37[[#This Row],[Name2]],'Base ProcV'!$CG$1:$CQ$12,2,0)</f>
        <v>#N/A</v>
      </c>
      <c r="D975" s="33" t="s">
        <v>1072</v>
      </c>
      <c r="E975" s="33" t="s">
        <v>1067</v>
      </c>
      <c r="F975" s="33"/>
      <c r="G975" s="33"/>
      <c r="H975" s="33" t="s">
        <v>736</v>
      </c>
      <c r="I975" s="33" t="s">
        <v>446</v>
      </c>
      <c r="J975" s="32"/>
      <c r="K975" s="33"/>
      <c r="L975" s="57" t="str">
        <f>IFERROR(TRIM(INDEX(_xlfn.TEXTSPLIT(Table37[[#This Row],[Name]],"|"),1,2)),"")</f>
        <v>HiHi</v>
      </c>
    </row>
    <row r="976" spans="1:12" ht="15" customHeight="1">
      <c r="A976" s="100" t="s">
        <v>732</v>
      </c>
      <c r="B976" s="100" t="str">
        <f>Table37[[#This Row],[Name]]</f>
        <v>Temperature - Stator V|Lo</v>
      </c>
      <c r="C976" s="33" t="e">
        <f>VLOOKUP(Table37[[#This Row],[Name2]],'Base ProcV'!$CG$1:$CQ$12,2,0)</f>
        <v>#N/A</v>
      </c>
      <c r="D976" s="33" t="s">
        <v>1074</v>
      </c>
      <c r="E976" s="33" t="s">
        <v>1067</v>
      </c>
      <c r="F976" s="33"/>
      <c r="G976" s="33"/>
      <c r="H976" s="33" t="s">
        <v>736</v>
      </c>
      <c r="I976" s="33" t="s">
        <v>446</v>
      </c>
      <c r="J976" s="32"/>
      <c r="K976" s="33"/>
      <c r="L976" s="57" t="str">
        <f>IFERROR(TRIM(INDEX(_xlfn.TEXTSPLIT(Table37[[#This Row],[Name]],"|"),1,2)),"")</f>
        <v>Lo</v>
      </c>
    </row>
    <row r="977" spans="1:12" ht="15" customHeight="1">
      <c r="A977" s="56" t="s">
        <v>732</v>
      </c>
      <c r="B977" s="56" t="str">
        <f>Table37[[#This Row],[Name]]</f>
        <v>Temperature - Stator V|Pre-alarm Hi</v>
      </c>
      <c r="C977" s="33" t="e">
        <f>VLOOKUP(Table37[[#This Row],[Name2]],'Base ProcV'!$CG$1:$CQ$12,2,0)</f>
        <v>#N/A</v>
      </c>
      <c r="D977" s="33" t="s">
        <v>1076</v>
      </c>
      <c r="E977" s="33" t="s">
        <v>1067</v>
      </c>
      <c r="F977" s="33"/>
      <c r="G977" s="33"/>
      <c r="H977" s="33" t="s">
        <v>736</v>
      </c>
      <c r="I977" s="33" t="s">
        <v>446</v>
      </c>
      <c r="J977" s="32"/>
      <c r="K977" s="33"/>
      <c r="L977" s="57" t="str">
        <f>IFERROR(TRIM(INDEX(_xlfn.TEXTSPLIT(Table37[[#This Row],[Name]],"|"),1,2)),"")</f>
        <v>Pre-alarm Hi</v>
      </c>
    </row>
    <row r="978" spans="1:12" ht="15" customHeight="1">
      <c r="A978" s="56" t="s">
        <v>732</v>
      </c>
      <c r="B978" s="56" t="str">
        <f>Table37[[#This Row],[Name]]</f>
        <v>Temperature - Stator V (2)</v>
      </c>
      <c r="C978" s="33"/>
      <c r="D978" s="33" t="s">
        <v>343</v>
      </c>
      <c r="E978" s="33" t="s">
        <v>343</v>
      </c>
      <c r="F978" s="33" t="s">
        <v>3488</v>
      </c>
      <c r="G978" s="33"/>
      <c r="H978" s="33" t="s">
        <v>446</v>
      </c>
      <c r="I978" s="33" t="s">
        <v>446</v>
      </c>
      <c r="J978" s="32"/>
      <c r="K978" s="33"/>
      <c r="L978" s="57" t="str">
        <f>IFERROR(TRIM(INDEX(_xlfn.TEXTSPLIT(Table37[[#This Row],[Name]],"|"),1,2)),"")</f>
        <v/>
      </c>
    </row>
    <row r="979" spans="1:12" ht="15" customHeight="1">
      <c r="A979" s="56" t="s">
        <v>732</v>
      </c>
      <c r="B979" s="56" t="str">
        <f>Table37[[#This Row],[Name]]</f>
        <v>Temperature - Stator V (2)|Hi</v>
      </c>
      <c r="C979" s="33" t="e">
        <f>VLOOKUP(Table37[[#This Row],[Name2]],'Base ProcV'!$CG$1:$CQ$12,2,0)</f>
        <v>#N/A</v>
      </c>
      <c r="D979" s="33" t="s">
        <v>1080</v>
      </c>
      <c r="E979" s="33" t="s">
        <v>343</v>
      </c>
      <c r="F979" s="33"/>
      <c r="G979" s="33"/>
      <c r="H979" s="33" t="s">
        <v>736</v>
      </c>
      <c r="I979" s="33" t="s">
        <v>446</v>
      </c>
      <c r="J979" s="32"/>
      <c r="K979" s="33"/>
      <c r="L979" s="57" t="str">
        <f>IFERROR(TRIM(INDEX(_xlfn.TEXTSPLIT(Table37[[#This Row],[Name]],"|"),1,2)),"")</f>
        <v>Hi</v>
      </c>
    </row>
    <row r="980" spans="1:12" ht="15" customHeight="1">
      <c r="A980" s="100" t="s">
        <v>732</v>
      </c>
      <c r="B980" s="100" t="str">
        <f>Table37[[#This Row],[Name]]</f>
        <v>Temperature - Stator V (2)|HiHi</v>
      </c>
      <c r="C980" s="33" t="e">
        <f>VLOOKUP(Table37[[#This Row],[Name2]],'Base ProcV'!$CG$1:$CQ$12,2,0)</f>
        <v>#N/A</v>
      </c>
      <c r="D980" s="33" t="s">
        <v>1082</v>
      </c>
      <c r="E980" s="33" t="s">
        <v>343</v>
      </c>
      <c r="F980" s="33"/>
      <c r="G980" s="33"/>
      <c r="H980" s="33" t="s">
        <v>736</v>
      </c>
      <c r="I980" s="33" t="s">
        <v>446</v>
      </c>
      <c r="J980" s="32"/>
      <c r="K980" s="33"/>
      <c r="L980" s="57" t="str">
        <f>IFERROR(TRIM(INDEX(_xlfn.TEXTSPLIT(Table37[[#This Row],[Name]],"|"),1,2)),"")</f>
        <v>HiHi</v>
      </c>
    </row>
    <row r="981" spans="1:12" ht="15" customHeight="1">
      <c r="A981" s="56" t="s">
        <v>732</v>
      </c>
      <c r="B981" s="56" t="str">
        <f>Table37[[#This Row],[Name]]</f>
        <v>Temperature - Stator V (2)|Lo</v>
      </c>
      <c r="C981" s="33" t="e">
        <f>VLOOKUP(Table37[[#This Row],[Name2]],'Base ProcV'!$CG$1:$CQ$12,2,0)</f>
        <v>#N/A</v>
      </c>
      <c r="D981" s="33" t="s">
        <v>1084</v>
      </c>
      <c r="E981" s="33" t="s">
        <v>343</v>
      </c>
      <c r="F981" s="33"/>
      <c r="G981" s="33"/>
      <c r="H981" s="33" t="s">
        <v>736</v>
      </c>
      <c r="I981" s="33" t="s">
        <v>446</v>
      </c>
      <c r="J981" s="32"/>
      <c r="K981" s="33"/>
      <c r="L981" s="57" t="str">
        <f>IFERROR(TRIM(INDEX(_xlfn.TEXTSPLIT(Table37[[#This Row],[Name]],"|"),1,2)),"")</f>
        <v>Lo</v>
      </c>
    </row>
    <row r="982" spans="1:12" ht="15" customHeight="1">
      <c r="A982" s="100" t="s">
        <v>732</v>
      </c>
      <c r="B982" s="100" t="str">
        <f>Table37[[#This Row],[Name]]</f>
        <v>Temperature - Stator V (2)|Pre-alarm Hi</v>
      </c>
      <c r="C982" s="33" t="e">
        <f>VLOOKUP(Table37[[#This Row],[Name2]],'Base ProcV'!$CG$1:$CQ$12,2,0)</f>
        <v>#N/A</v>
      </c>
      <c r="D982" s="33" t="s">
        <v>1086</v>
      </c>
      <c r="E982" s="33" t="s">
        <v>343</v>
      </c>
      <c r="F982" s="33"/>
      <c r="G982" s="33"/>
      <c r="H982" s="33" t="s">
        <v>736</v>
      </c>
      <c r="I982" s="33" t="s">
        <v>446</v>
      </c>
      <c r="J982" s="32"/>
      <c r="K982" s="33"/>
      <c r="L982" s="57" t="str">
        <f>IFERROR(TRIM(INDEX(_xlfn.TEXTSPLIT(Table37[[#This Row],[Name]],"|"),1,2)),"")</f>
        <v>Pre-alarm Hi</v>
      </c>
    </row>
    <row r="983" spans="1:12" ht="15" customHeight="1">
      <c r="A983" s="56" t="s">
        <v>732</v>
      </c>
      <c r="B983" s="56" t="str">
        <f>Table37[[#This Row],[Name]]</f>
        <v>Temperature - Stator W</v>
      </c>
      <c r="C983" s="33"/>
      <c r="D983" s="33" t="s">
        <v>1088</v>
      </c>
      <c r="E983" s="33" t="s">
        <v>1088</v>
      </c>
      <c r="F983" s="33" t="s">
        <v>3489</v>
      </c>
      <c r="G983" s="33"/>
      <c r="H983" s="33" t="s">
        <v>446</v>
      </c>
      <c r="I983" s="33" t="s">
        <v>446</v>
      </c>
      <c r="J983" s="32"/>
      <c r="K983" s="33"/>
      <c r="L983" s="57" t="str">
        <f>IFERROR(TRIM(INDEX(_xlfn.TEXTSPLIT(Table37[[#This Row],[Name]],"|"),1,2)),"")</f>
        <v/>
      </c>
    </row>
    <row r="984" spans="1:12" ht="15" customHeight="1">
      <c r="A984" s="100" t="s">
        <v>732</v>
      </c>
      <c r="B984" s="100" t="str">
        <f>Table37[[#This Row],[Name]]</f>
        <v>Temperature - Stator W|Hi</v>
      </c>
      <c r="C984" s="33" t="e">
        <f>VLOOKUP(Table37[[#This Row],[Name2]],'Base ProcV'!$CG$1:$CQ$12,2,0)</f>
        <v>#N/A</v>
      </c>
      <c r="D984" s="33" t="s">
        <v>1091</v>
      </c>
      <c r="E984" s="33" t="s">
        <v>1088</v>
      </c>
      <c r="F984" s="33"/>
      <c r="G984" s="33"/>
      <c r="H984" s="33" t="s">
        <v>736</v>
      </c>
      <c r="I984" s="33" t="s">
        <v>446</v>
      </c>
      <c r="J984" s="32"/>
      <c r="K984" s="33"/>
      <c r="L984" s="57" t="str">
        <f>IFERROR(TRIM(INDEX(_xlfn.TEXTSPLIT(Table37[[#This Row],[Name]],"|"),1,2)),"")</f>
        <v>Hi</v>
      </c>
    </row>
    <row r="985" spans="1:12" ht="15" customHeight="1">
      <c r="A985" s="56" t="s">
        <v>732</v>
      </c>
      <c r="B985" s="56" t="str">
        <f>Table37[[#This Row],[Name]]</f>
        <v>Temperature - Stator W|HiHi</v>
      </c>
      <c r="C985" s="33" t="e">
        <f>VLOOKUP(Table37[[#This Row],[Name2]],'Base ProcV'!$CG$1:$CQ$12,2,0)</f>
        <v>#N/A</v>
      </c>
      <c r="D985" s="33" t="s">
        <v>1093</v>
      </c>
      <c r="E985" s="33" t="s">
        <v>1088</v>
      </c>
      <c r="F985" s="33"/>
      <c r="G985" s="33"/>
      <c r="H985" s="33" t="s">
        <v>736</v>
      </c>
      <c r="I985" s="33" t="s">
        <v>446</v>
      </c>
      <c r="J985" s="32"/>
      <c r="K985" s="33"/>
      <c r="L985" s="57" t="str">
        <f>IFERROR(TRIM(INDEX(_xlfn.TEXTSPLIT(Table37[[#This Row],[Name]],"|"),1,2)),"")</f>
        <v>HiHi</v>
      </c>
    </row>
    <row r="986" spans="1:12" ht="15" customHeight="1">
      <c r="A986" s="100" t="s">
        <v>732</v>
      </c>
      <c r="B986" s="100" t="str">
        <f>Table37[[#This Row],[Name]]</f>
        <v>Temperature - Stator W|Lo</v>
      </c>
      <c r="C986" s="33" t="e">
        <f>VLOOKUP(Table37[[#This Row],[Name2]],'Base ProcV'!$CG$1:$CQ$12,2,0)</f>
        <v>#N/A</v>
      </c>
      <c r="D986" s="33" t="s">
        <v>1095</v>
      </c>
      <c r="E986" s="33" t="s">
        <v>1088</v>
      </c>
      <c r="F986" s="33"/>
      <c r="G986" s="33"/>
      <c r="H986" s="33" t="s">
        <v>736</v>
      </c>
      <c r="I986" s="33" t="s">
        <v>446</v>
      </c>
      <c r="J986" s="32"/>
      <c r="K986" s="33"/>
      <c r="L986" s="57" t="str">
        <f>IFERROR(TRIM(INDEX(_xlfn.TEXTSPLIT(Table37[[#This Row],[Name]],"|"),1,2)),"")</f>
        <v>Lo</v>
      </c>
    </row>
    <row r="987" spans="1:12" ht="15" customHeight="1">
      <c r="A987" s="56" t="s">
        <v>732</v>
      </c>
      <c r="B987" s="56" t="str">
        <f>Table37[[#This Row],[Name]]</f>
        <v>Temperature - Stator W|Pre-alarm Hi</v>
      </c>
      <c r="C987" s="33" t="e">
        <f>VLOOKUP(Table37[[#This Row],[Name2]],'Base ProcV'!$CG$1:$CQ$12,2,0)</f>
        <v>#N/A</v>
      </c>
      <c r="D987" s="33" t="s">
        <v>1097</v>
      </c>
      <c r="E987" s="33" t="s">
        <v>1088</v>
      </c>
      <c r="F987" s="33"/>
      <c r="G987" s="33"/>
      <c r="H987" s="33" t="s">
        <v>736</v>
      </c>
      <c r="I987" s="33" t="s">
        <v>446</v>
      </c>
      <c r="J987" s="32"/>
      <c r="K987" s="33"/>
      <c r="L987" s="57" t="str">
        <f>IFERROR(TRIM(INDEX(_xlfn.TEXTSPLIT(Table37[[#This Row],[Name]],"|"),1,2)),"")</f>
        <v>Pre-alarm Hi</v>
      </c>
    </row>
    <row r="988" spans="1:12" ht="15" customHeight="1">
      <c r="A988" s="56" t="s">
        <v>732</v>
      </c>
      <c r="B988" s="56" t="str">
        <f>Table37[[#This Row],[Name]]</f>
        <v>Temperature - Stator W (2)</v>
      </c>
      <c r="C988" s="33"/>
      <c r="D988" s="33" t="s">
        <v>347</v>
      </c>
      <c r="E988" s="33" t="s">
        <v>347</v>
      </c>
      <c r="F988" s="33" t="s">
        <v>3490</v>
      </c>
      <c r="G988" s="33"/>
      <c r="H988" s="33" t="s">
        <v>446</v>
      </c>
      <c r="I988" s="33" t="s">
        <v>446</v>
      </c>
      <c r="J988" s="32"/>
      <c r="K988" s="33"/>
      <c r="L988" s="57" t="str">
        <f>IFERROR(TRIM(INDEX(_xlfn.TEXTSPLIT(Table37[[#This Row],[Name]],"|"),1,2)),"")</f>
        <v/>
      </c>
    </row>
    <row r="989" spans="1:12" ht="15" customHeight="1">
      <c r="A989" s="56" t="s">
        <v>732</v>
      </c>
      <c r="B989" s="56" t="str">
        <f>Table37[[#This Row],[Name]]</f>
        <v>Temperature - Stator W (2)|Hi</v>
      </c>
      <c r="C989" s="33" t="e">
        <f>VLOOKUP(Table37[[#This Row],[Name2]],'Base ProcV'!$CG$1:$CQ$12,2,0)</f>
        <v>#N/A</v>
      </c>
      <c r="D989" s="33" t="s">
        <v>1101</v>
      </c>
      <c r="E989" s="33" t="s">
        <v>347</v>
      </c>
      <c r="F989" s="33"/>
      <c r="G989" s="33"/>
      <c r="H989" s="33" t="s">
        <v>736</v>
      </c>
      <c r="I989" s="33" t="s">
        <v>446</v>
      </c>
      <c r="J989" s="32"/>
      <c r="K989" s="33"/>
      <c r="L989" s="57" t="str">
        <f>IFERROR(TRIM(INDEX(_xlfn.TEXTSPLIT(Table37[[#This Row],[Name]],"|"),1,2)),"")</f>
        <v>Hi</v>
      </c>
    </row>
    <row r="990" spans="1:12" ht="15" customHeight="1">
      <c r="A990" s="100" t="s">
        <v>732</v>
      </c>
      <c r="B990" s="100" t="str">
        <f>Table37[[#This Row],[Name]]</f>
        <v>Temperature - Stator W (2)|HiHi</v>
      </c>
      <c r="C990" s="33" t="e">
        <f>VLOOKUP(Table37[[#This Row],[Name2]],'Base ProcV'!$CG$1:$CQ$12,2,0)</f>
        <v>#N/A</v>
      </c>
      <c r="D990" s="33" t="s">
        <v>1103</v>
      </c>
      <c r="E990" s="33" t="s">
        <v>347</v>
      </c>
      <c r="F990" s="33"/>
      <c r="G990" s="33"/>
      <c r="H990" s="33" t="s">
        <v>736</v>
      </c>
      <c r="I990" s="33" t="s">
        <v>446</v>
      </c>
      <c r="J990" s="32"/>
      <c r="K990" s="33"/>
      <c r="L990" s="57" t="str">
        <f>IFERROR(TRIM(INDEX(_xlfn.TEXTSPLIT(Table37[[#This Row],[Name]],"|"),1,2)),"")</f>
        <v>HiHi</v>
      </c>
    </row>
    <row r="991" spans="1:12" ht="15" customHeight="1">
      <c r="A991" s="56" t="s">
        <v>732</v>
      </c>
      <c r="B991" s="56" t="str">
        <f>Table37[[#This Row],[Name]]</f>
        <v>Temperature - Stator W (2)|Lo</v>
      </c>
      <c r="C991" s="33" t="e">
        <f>VLOOKUP(Table37[[#This Row],[Name2]],'Base ProcV'!$CG$1:$CQ$12,2,0)</f>
        <v>#N/A</v>
      </c>
      <c r="D991" s="33" t="s">
        <v>1105</v>
      </c>
      <c r="E991" s="33" t="s">
        <v>347</v>
      </c>
      <c r="F991" s="33"/>
      <c r="G991" s="33"/>
      <c r="H991" s="33" t="s">
        <v>736</v>
      </c>
      <c r="I991" s="33" t="s">
        <v>446</v>
      </c>
      <c r="J991" s="32"/>
      <c r="K991" s="33"/>
      <c r="L991" s="57" t="str">
        <f>IFERROR(TRIM(INDEX(_xlfn.TEXTSPLIT(Table37[[#This Row],[Name]],"|"),1,2)),"")</f>
        <v>Lo</v>
      </c>
    </row>
    <row r="992" spans="1:12" ht="15" customHeight="1">
      <c r="A992" s="100" t="s">
        <v>732</v>
      </c>
      <c r="B992" s="100" t="str">
        <f>Table37[[#This Row],[Name]]</f>
        <v>Temperature - Stator W (2)|Pre-alarm Hi</v>
      </c>
      <c r="C992" s="33" t="e">
        <f>VLOOKUP(Table37[[#This Row],[Name2]],'Base ProcV'!$CG$1:$CQ$12,2,0)</f>
        <v>#N/A</v>
      </c>
      <c r="D992" s="33" t="s">
        <v>1107</v>
      </c>
      <c r="E992" s="33" t="s">
        <v>347</v>
      </c>
      <c r="F992" s="33"/>
      <c r="G992" s="33"/>
      <c r="H992" s="33" t="s">
        <v>736</v>
      </c>
      <c r="I992" s="33" t="s">
        <v>446</v>
      </c>
      <c r="J992" s="32"/>
      <c r="K992" s="33"/>
      <c r="L992" s="57" t="str">
        <f>IFERROR(TRIM(INDEX(_xlfn.TEXTSPLIT(Table37[[#This Row],[Name]],"|"),1,2)),"")</f>
        <v>Pre-alarm Hi</v>
      </c>
    </row>
    <row r="993" spans="1:12" ht="15" customHeight="1">
      <c r="A993" s="56" t="s">
        <v>732</v>
      </c>
      <c r="B993" s="56" t="str">
        <f>Table37[[#This Row],[Name]]</f>
        <v>Vibration - Motor DE Bearing (1)</v>
      </c>
      <c r="C993" s="33"/>
      <c r="D993" s="33" t="s">
        <v>1137</v>
      </c>
      <c r="E993" s="33" t="s">
        <v>1137</v>
      </c>
      <c r="F993" s="33"/>
      <c r="G993" s="33"/>
      <c r="H993" s="33" t="s">
        <v>446</v>
      </c>
      <c r="I993" s="33" t="s">
        <v>446</v>
      </c>
      <c r="J993" s="32"/>
      <c r="K993" s="33"/>
      <c r="L993" s="57" t="str">
        <f>IFERROR(TRIM(INDEX(_xlfn.TEXTSPLIT(Table37[[#This Row],[Name]],"|"),1,2)),"")</f>
        <v/>
      </c>
    </row>
    <row r="994" spans="1:12" ht="15" customHeight="1">
      <c r="A994" s="100" t="s">
        <v>732</v>
      </c>
      <c r="B994" s="100" t="str">
        <f>Table37[[#This Row],[Name]]</f>
        <v>Vibration - Motor DE Bearing (1)|Hi</v>
      </c>
      <c r="C994" s="33" t="e">
        <f>VLOOKUP(Table37[[#This Row],[Name2]],'Base ProcV'!$CG$1:$CQ$12,2,0)</f>
        <v>#N/A</v>
      </c>
      <c r="D994" s="33" t="s">
        <v>1140</v>
      </c>
      <c r="E994" s="33" t="s">
        <v>1137</v>
      </c>
      <c r="F994" s="33"/>
      <c r="G994" s="33"/>
      <c r="H994" s="33" t="s">
        <v>736</v>
      </c>
      <c r="I994" s="33" t="s">
        <v>446</v>
      </c>
      <c r="J994" s="32"/>
      <c r="K994" s="33"/>
      <c r="L994" s="57" t="str">
        <f>IFERROR(TRIM(INDEX(_xlfn.TEXTSPLIT(Table37[[#This Row],[Name]],"|"),1,2)),"")</f>
        <v>Hi</v>
      </c>
    </row>
    <row r="995" spans="1:12" ht="15" customHeight="1">
      <c r="A995" s="56" t="s">
        <v>732</v>
      </c>
      <c r="B995" s="56" t="str">
        <f>Table37[[#This Row],[Name]]</f>
        <v>Vibration - Motor DE Bearing (1)|HiHi</v>
      </c>
      <c r="C995" s="33" t="e">
        <f>VLOOKUP(Table37[[#This Row],[Name2]],'Base ProcV'!$CG$1:$CQ$12,2,0)</f>
        <v>#N/A</v>
      </c>
      <c r="D995" s="33" t="s">
        <v>1142</v>
      </c>
      <c r="E995" s="33" t="s">
        <v>1137</v>
      </c>
      <c r="F995" s="33"/>
      <c r="G995" s="33"/>
      <c r="H995" s="33" t="s">
        <v>736</v>
      </c>
      <c r="I995" s="33" t="s">
        <v>446</v>
      </c>
      <c r="J995" s="32"/>
      <c r="K995" s="33"/>
      <c r="L995" s="57" t="str">
        <f>IFERROR(TRIM(INDEX(_xlfn.TEXTSPLIT(Table37[[#This Row],[Name]],"|"),1,2)),"")</f>
        <v>HiHi</v>
      </c>
    </row>
    <row r="996" spans="1:12" ht="15" customHeight="1">
      <c r="A996" s="100" t="s">
        <v>732</v>
      </c>
      <c r="B996" s="100" t="str">
        <f>Table37[[#This Row],[Name]]</f>
        <v>Vibration - Motor DE Bearing (1)|Pre-alarm Hi</v>
      </c>
      <c r="C996" s="33" t="e">
        <f>VLOOKUP(Table37[[#This Row],[Name2]],'Base ProcV'!$CG$1:$CQ$12,2,0)</f>
        <v>#N/A</v>
      </c>
      <c r="D996" s="33" t="s">
        <v>1144</v>
      </c>
      <c r="E996" s="33" t="s">
        <v>1137</v>
      </c>
      <c r="F996" s="33"/>
      <c r="G996" s="33"/>
      <c r="H996" s="33" t="s">
        <v>736</v>
      </c>
      <c r="I996" s="33" t="s">
        <v>446</v>
      </c>
      <c r="J996" s="32"/>
      <c r="K996" s="33"/>
      <c r="L996" s="57" t="str">
        <f>IFERROR(TRIM(INDEX(_xlfn.TEXTSPLIT(Table37[[#This Row],[Name]],"|"),1,2)),"")</f>
        <v>Pre-alarm Hi</v>
      </c>
    </row>
    <row r="997" spans="1:12" ht="15" customHeight="1">
      <c r="A997" s="56" t="s">
        <v>732</v>
      </c>
      <c r="B997" s="56" t="str">
        <f>Table37[[#This Row],[Name]]</f>
        <v>Vibration - Motor DE Bearing (2)</v>
      </c>
      <c r="C997" s="33"/>
      <c r="D997" s="33" t="s">
        <v>1146</v>
      </c>
      <c r="E997" s="33" t="s">
        <v>1146</v>
      </c>
      <c r="F997" s="33"/>
      <c r="G997" s="33"/>
      <c r="H997" s="33" t="s">
        <v>446</v>
      </c>
      <c r="I997" s="33" t="s">
        <v>446</v>
      </c>
      <c r="J997" s="32"/>
      <c r="K997" s="33"/>
      <c r="L997" s="57" t="str">
        <f>IFERROR(TRIM(INDEX(_xlfn.TEXTSPLIT(Table37[[#This Row],[Name]],"|"),1,2)),"")</f>
        <v/>
      </c>
    </row>
    <row r="998" spans="1:12" ht="15" customHeight="1">
      <c r="A998" s="100" t="s">
        <v>732</v>
      </c>
      <c r="B998" s="100" t="str">
        <f>Table37[[#This Row],[Name]]</f>
        <v>Vibration - Motor DE Bearing (2)|Hi</v>
      </c>
      <c r="C998" s="33" t="e">
        <f>VLOOKUP(Table37[[#This Row],[Name2]],'Base ProcV'!$CG$1:$CQ$12,2,0)</f>
        <v>#N/A</v>
      </c>
      <c r="D998" s="33" t="s">
        <v>1149</v>
      </c>
      <c r="E998" s="33" t="s">
        <v>1146</v>
      </c>
      <c r="F998" s="33"/>
      <c r="G998" s="33"/>
      <c r="H998" s="33" t="s">
        <v>736</v>
      </c>
      <c r="I998" s="33" t="s">
        <v>446</v>
      </c>
      <c r="J998" s="32"/>
      <c r="K998" s="33"/>
      <c r="L998" s="57" t="str">
        <f>IFERROR(TRIM(INDEX(_xlfn.TEXTSPLIT(Table37[[#This Row],[Name]],"|"),1,2)),"")</f>
        <v>Hi</v>
      </c>
    </row>
    <row r="999" spans="1:12" ht="15" customHeight="1">
      <c r="A999" s="56" t="s">
        <v>732</v>
      </c>
      <c r="B999" s="56" t="str">
        <f>Table37[[#This Row],[Name]]</f>
        <v>Vibration - Motor DE Bearing (2)|HiHi</v>
      </c>
      <c r="C999" s="33" t="e">
        <f>VLOOKUP(Table37[[#This Row],[Name2]],'Base ProcV'!$CG$1:$CQ$12,2,0)</f>
        <v>#N/A</v>
      </c>
      <c r="D999" s="33" t="s">
        <v>1151</v>
      </c>
      <c r="E999" s="33" t="s">
        <v>1146</v>
      </c>
      <c r="F999" s="33"/>
      <c r="G999" s="33"/>
      <c r="H999" s="33" t="s">
        <v>736</v>
      </c>
      <c r="I999" s="33" t="s">
        <v>446</v>
      </c>
      <c r="J999" s="32"/>
      <c r="K999" s="33"/>
      <c r="L999" s="57" t="str">
        <f>IFERROR(TRIM(INDEX(_xlfn.TEXTSPLIT(Table37[[#This Row],[Name]],"|"),1,2)),"")</f>
        <v>HiHi</v>
      </c>
    </row>
    <row r="1000" spans="1:12" ht="15" customHeight="1">
      <c r="A1000" s="100" t="s">
        <v>732</v>
      </c>
      <c r="B1000" s="100" t="str">
        <f>Table37[[#This Row],[Name]]</f>
        <v>Vibration - Motor DE Bearing (2)|Pre-alarm Hi</v>
      </c>
      <c r="C1000" s="33" t="e">
        <f>VLOOKUP(Table37[[#This Row],[Name2]],'Base ProcV'!$CG$1:$CQ$12,2,0)</f>
        <v>#N/A</v>
      </c>
      <c r="D1000" s="33" t="s">
        <v>1153</v>
      </c>
      <c r="E1000" s="33" t="s">
        <v>1146</v>
      </c>
      <c r="F1000" s="33"/>
      <c r="G1000" s="33"/>
      <c r="H1000" s="33" t="s">
        <v>736</v>
      </c>
      <c r="I1000" s="33" t="s">
        <v>446</v>
      </c>
      <c r="J1000" s="32"/>
      <c r="K1000" s="33"/>
      <c r="L1000" s="57" t="str">
        <f>IFERROR(TRIM(INDEX(_xlfn.TEXTSPLIT(Table37[[#This Row],[Name]],"|"),1,2)),"")</f>
        <v>Pre-alarm Hi</v>
      </c>
    </row>
    <row r="1001" spans="1:12" ht="15" customHeight="1">
      <c r="A1001" s="56" t="s">
        <v>732</v>
      </c>
      <c r="B1001" s="56" t="str">
        <f>Table37[[#This Row],[Name]]</f>
        <v>Vibration - Motor NDE Bearing (1)</v>
      </c>
      <c r="C1001" s="33"/>
      <c r="D1001" s="33" t="s">
        <v>1155</v>
      </c>
      <c r="E1001" s="33" t="s">
        <v>1155</v>
      </c>
      <c r="F1001" s="33"/>
      <c r="G1001" s="33"/>
      <c r="H1001" s="33" t="s">
        <v>446</v>
      </c>
      <c r="I1001" s="33" t="s">
        <v>446</v>
      </c>
      <c r="J1001" s="32"/>
      <c r="K1001" s="33"/>
      <c r="L1001" s="57" t="str">
        <f>IFERROR(TRIM(INDEX(_xlfn.TEXTSPLIT(Table37[[#This Row],[Name]],"|"),1,2)),"")</f>
        <v/>
      </c>
    </row>
    <row r="1002" spans="1:12" ht="15" customHeight="1">
      <c r="A1002" s="100" t="s">
        <v>732</v>
      </c>
      <c r="B1002" s="100" t="str">
        <f>Table37[[#This Row],[Name]]</f>
        <v>Vibration - Motor NDE Bearing (1)|Hi</v>
      </c>
      <c r="C1002" s="33" t="e">
        <f>VLOOKUP(Table37[[#This Row],[Name2]],'Base ProcV'!$CG$1:$CQ$12,2,0)</f>
        <v>#N/A</v>
      </c>
      <c r="D1002" s="33" t="s">
        <v>1158</v>
      </c>
      <c r="E1002" s="33" t="s">
        <v>1155</v>
      </c>
      <c r="F1002" s="33"/>
      <c r="G1002" s="33"/>
      <c r="H1002" s="33" t="s">
        <v>736</v>
      </c>
      <c r="I1002" s="33" t="s">
        <v>446</v>
      </c>
      <c r="J1002" s="32"/>
      <c r="K1002" s="33"/>
      <c r="L1002" s="57" t="str">
        <f>IFERROR(TRIM(INDEX(_xlfn.TEXTSPLIT(Table37[[#This Row],[Name]],"|"),1,2)),"")</f>
        <v>Hi</v>
      </c>
    </row>
    <row r="1003" spans="1:12" ht="15" customHeight="1">
      <c r="A1003" s="56" t="s">
        <v>732</v>
      </c>
      <c r="B1003" s="56" t="str">
        <f>Table37[[#This Row],[Name]]</f>
        <v>Vibration - Motor NDE Bearing (1)|HiHi</v>
      </c>
      <c r="C1003" s="33" t="e">
        <f>VLOOKUP(Table37[[#This Row],[Name2]],'Base ProcV'!$CG$1:$CQ$12,2,0)</f>
        <v>#N/A</v>
      </c>
      <c r="D1003" s="33" t="s">
        <v>1160</v>
      </c>
      <c r="E1003" s="33" t="s">
        <v>1155</v>
      </c>
      <c r="F1003" s="33"/>
      <c r="G1003" s="33"/>
      <c r="H1003" s="33" t="s">
        <v>736</v>
      </c>
      <c r="I1003" s="33" t="s">
        <v>446</v>
      </c>
      <c r="J1003" s="32"/>
      <c r="K1003" s="33"/>
      <c r="L1003" s="57" t="str">
        <f>IFERROR(TRIM(INDEX(_xlfn.TEXTSPLIT(Table37[[#This Row],[Name]],"|"),1,2)),"")</f>
        <v>HiHi</v>
      </c>
    </row>
    <row r="1004" spans="1:12" ht="15" customHeight="1">
      <c r="A1004" s="100" t="s">
        <v>732</v>
      </c>
      <c r="B1004" s="100" t="str">
        <f>Table37[[#This Row],[Name]]</f>
        <v>Vibration - Motor NDE Bearing (1)|Pre-alarm Hi</v>
      </c>
      <c r="C1004" s="33" t="e">
        <f>VLOOKUP(Table37[[#This Row],[Name2]],'Base ProcV'!$CG$1:$CQ$12,2,0)</f>
        <v>#N/A</v>
      </c>
      <c r="D1004" s="33" t="s">
        <v>1161</v>
      </c>
      <c r="E1004" s="33" t="s">
        <v>1155</v>
      </c>
      <c r="F1004" s="33"/>
      <c r="G1004" s="33"/>
      <c r="H1004" s="33" t="s">
        <v>736</v>
      </c>
      <c r="I1004" s="33" t="s">
        <v>446</v>
      </c>
      <c r="J1004" s="32"/>
      <c r="K1004" s="33"/>
      <c r="L1004" s="57" t="str">
        <f>IFERROR(TRIM(INDEX(_xlfn.TEXTSPLIT(Table37[[#This Row],[Name]],"|"),1,2)),"")</f>
        <v>Pre-alarm Hi</v>
      </c>
    </row>
    <row r="1005" spans="1:12" ht="15" customHeight="1">
      <c r="A1005" s="56" t="s">
        <v>732</v>
      </c>
      <c r="B1005" s="56" t="str">
        <f>Table37[[#This Row],[Name]]</f>
        <v>Vibration - Motor NDE Bearing (2)</v>
      </c>
      <c r="C1005" s="33"/>
      <c r="D1005" s="33" t="s">
        <v>1162</v>
      </c>
      <c r="E1005" s="33" t="s">
        <v>1162</v>
      </c>
      <c r="F1005" s="33"/>
      <c r="G1005" s="33"/>
      <c r="H1005" s="33" t="s">
        <v>446</v>
      </c>
      <c r="I1005" s="33" t="s">
        <v>446</v>
      </c>
      <c r="J1005" s="32"/>
      <c r="K1005" s="33"/>
      <c r="L1005" s="57" t="str">
        <f>IFERROR(TRIM(INDEX(_xlfn.TEXTSPLIT(Table37[[#This Row],[Name]],"|"),1,2)),"")</f>
        <v/>
      </c>
    </row>
    <row r="1006" spans="1:12" ht="15" customHeight="1">
      <c r="A1006" s="100" t="s">
        <v>732</v>
      </c>
      <c r="B1006" s="100" t="str">
        <f>Table37[[#This Row],[Name]]</f>
        <v>Vibration - Motor NDE Bearing (2)|Hi</v>
      </c>
      <c r="C1006" s="33" t="e">
        <f>VLOOKUP(Table37[[#This Row],[Name2]],'Base ProcV'!$CG$1:$CQ$12,2,0)</f>
        <v>#N/A</v>
      </c>
      <c r="D1006" s="33" t="s">
        <v>1164</v>
      </c>
      <c r="E1006" s="33" t="s">
        <v>1162</v>
      </c>
      <c r="F1006" s="33"/>
      <c r="G1006" s="33"/>
      <c r="H1006" s="33" t="s">
        <v>736</v>
      </c>
      <c r="I1006" s="33" t="s">
        <v>446</v>
      </c>
      <c r="J1006" s="32"/>
      <c r="K1006" s="33"/>
      <c r="L1006" s="57" t="str">
        <f>IFERROR(TRIM(INDEX(_xlfn.TEXTSPLIT(Table37[[#This Row],[Name]],"|"),1,2)),"")</f>
        <v>Hi</v>
      </c>
    </row>
    <row r="1007" spans="1:12" ht="15" customHeight="1">
      <c r="A1007" s="56" t="s">
        <v>732</v>
      </c>
      <c r="B1007" s="56" t="str">
        <f>Table37[[#This Row],[Name]]</f>
        <v>Vibration - Motor NDE Bearing (2)|HiHi</v>
      </c>
      <c r="C1007" s="33" t="e">
        <f>VLOOKUP(Table37[[#This Row],[Name2]],'Base ProcV'!$CG$1:$CQ$12,2,0)</f>
        <v>#N/A</v>
      </c>
      <c r="D1007" s="33" t="s">
        <v>1165</v>
      </c>
      <c r="E1007" s="33" t="s">
        <v>1162</v>
      </c>
      <c r="F1007" s="33"/>
      <c r="G1007" s="33"/>
      <c r="H1007" s="33" t="s">
        <v>736</v>
      </c>
      <c r="I1007" s="33" t="s">
        <v>446</v>
      </c>
      <c r="J1007" s="32"/>
      <c r="K1007" s="33"/>
      <c r="L1007" s="57" t="str">
        <f>IFERROR(TRIM(INDEX(_xlfn.TEXTSPLIT(Table37[[#This Row],[Name]],"|"),1,2)),"")</f>
        <v>HiHi</v>
      </c>
    </row>
    <row r="1008" spans="1:12" ht="15" customHeight="1">
      <c r="A1008" s="100" t="s">
        <v>732</v>
      </c>
      <c r="B1008" s="100" t="str">
        <f>Table37[[#This Row],[Name]]</f>
        <v>Vibration - Motor NDE Bearing (2)|Pre-alarm Hi</v>
      </c>
      <c r="C1008" s="33" t="e">
        <f>VLOOKUP(Table37[[#This Row],[Name2]],'Base ProcV'!$CG$1:$CQ$12,2,0)</f>
        <v>#N/A</v>
      </c>
      <c r="D1008" s="33" t="s">
        <v>1166</v>
      </c>
      <c r="E1008" s="33" t="s">
        <v>1162</v>
      </c>
      <c r="F1008" s="33"/>
      <c r="G1008" s="33"/>
      <c r="H1008" s="33" t="s">
        <v>736</v>
      </c>
      <c r="I1008" s="33" t="s">
        <v>446</v>
      </c>
      <c r="J1008" s="32"/>
      <c r="K1008" s="33"/>
      <c r="L1008" s="57" t="str">
        <f>IFERROR(TRIM(INDEX(_xlfn.TEXTSPLIT(Table37[[#This Row],[Name]],"|"),1,2)),"")</f>
        <v>Pre-alarm Hi</v>
      </c>
    </row>
    <row r="1009" spans="1:12" ht="15" customHeight="1">
      <c r="A1009" s="56" t="s">
        <v>1167</v>
      </c>
      <c r="B1009" s="56" t="str">
        <f>Table37[[#This Row],[Name]]</f>
        <v>Axial Displacement - Comp (1)</v>
      </c>
      <c r="C1009" s="33"/>
      <c r="D1009" s="33" t="s">
        <v>1170</v>
      </c>
      <c r="E1009" s="33" t="s">
        <v>1170</v>
      </c>
      <c r="F1009" s="33"/>
      <c r="G1009" s="33"/>
      <c r="H1009" s="33" t="s">
        <v>439</v>
      </c>
      <c r="I1009" s="33" t="s">
        <v>439</v>
      </c>
      <c r="J1009" s="32"/>
      <c r="K1009" s="33"/>
      <c r="L1009" s="57" t="str">
        <f>IFERROR(TRIM(INDEX(_xlfn.TEXTSPLIT(Table37[[#This Row],[Name]],"|"),1,2)),"")</f>
        <v/>
      </c>
    </row>
    <row r="1010" spans="1:12" ht="15" customHeight="1">
      <c r="A1010" s="100" t="s">
        <v>1167</v>
      </c>
      <c r="B1010" s="100" t="str">
        <f>Table37[[#This Row],[Name]]</f>
        <v>Axial Displacement - Comp (1)|Hi</v>
      </c>
      <c r="C1010" s="33" t="e">
        <f>VLOOKUP(Table37[[#This Row],[Name2]],'Base ProcV'!$CG$1:$CQ$12,2,0)</f>
        <v>#N/A</v>
      </c>
      <c r="D1010" s="33" t="s">
        <v>1172</v>
      </c>
      <c r="E1010" s="33" t="s">
        <v>1170</v>
      </c>
      <c r="F1010" s="33"/>
      <c r="G1010" s="33"/>
      <c r="H1010" s="33" t="s">
        <v>736</v>
      </c>
      <c r="I1010" s="33" t="s">
        <v>439</v>
      </c>
      <c r="J1010" s="32"/>
      <c r="K1010" s="33"/>
      <c r="L1010" s="57" t="str">
        <f>IFERROR(TRIM(INDEX(_xlfn.TEXTSPLIT(Table37[[#This Row],[Name]],"|"),1,2)),"")</f>
        <v>Hi</v>
      </c>
    </row>
    <row r="1011" spans="1:12" ht="15" customHeight="1">
      <c r="A1011" s="56" t="s">
        <v>1167</v>
      </c>
      <c r="B1011" s="56" t="str">
        <f>Table37[[#This Row],[Name]]</f>
        <v>Axial Displacement - Comp (1)|HiHi</v>
      </c>
      <c r="C1011" s="33" t="e">
        <f>VLOOKUP(Table37[[#This Row],[Name2]],'Base ProcV'!$CG$1:$CQ$12,2,0)</f>
        <v>#N/A</v>
      </c>
      <c r="D1011" s="33" t="s">
        <v>1173</v>
      </c>
      <c r="E1011" s="33" t="s">
        <v>1170</v>
      </c>
      <c r="F1011" s="33"/>
      <c r="G1011" s="33"/>
      <c r="H1011" s="33" t="s">
        <v>736</v>
      </c>
      <c r="I1011" s="33" t="s">
        <v>439</v>
      </c>
      <c r="J1011" s="32"/>
      <c r="K1011" s="33"/>
      <c r="L1011" s="57" t="str">
        <f>IFERROR(TRIM(INDEX(_xlfn.TEXTSPLIT(Table37[[#This Row],[Name]],"|"),1,2)),"")</f>
        <v>HiHi</v>
      </c>
    </row>
    <row r="1012" spans="1:12" ht="15" customHeight="1">
      <c r="A1012" s="100" t="s">
        <v>1167</v>
      </c>
      <c r="B1012" s="100" t="str">
        <f>Table37[[#This Row],[Name]]</f>
        <v>Axial Displacement - Comp (1)|Lo</v>
      </c>
      <c r="C1012" s="33" t="e">
        <f>VLOOKUP(Table37[[#This Row],[Name2]],'Base ProcV'!$CG$1:$CQ$12,2,0)</f>
        <v>#N/A</v>
      </c>
      <c r="D1012" s="33" t="s">
        <v>1174</v>
      </c>
      <c r="E1012" s="33" t="s">
        <v>1170</v>
      </c>
      <c r="F1012" s="33"/>
      <c r="G1012" s="33"/>
      <c r="H1012" s="33" t="s">
        <v>736</v>
      </c>
      <c r="I1012" s="33" t="s">
        <v>439</v>
      </c>
      <c r="J1012" s="32"/>
      <c r="K1012" s="33"/>
      <c r="L1012" s="57" t="str">
        <f>IFERROR(TRIM(INDEX(_xlfn.TEXTSPLIT(Table37[[#This Row],[Name]],"|"),1,2)),"")</f>
        <v>Lo</v>
      </c>
    </row>
    <row r="1013" spans="1:12" ht="15" customHeight="1">
      <c r="A1013" s="56" t="s">
        <v>1167</v>
      </c>
      <c r="B1013" s="56" t="str">
        <f>Table37[[#This Row],[Name]]</f>
        <v>Axial Displacement - Comp (1)|LoLo</v>
      </c>
      <c r="C1013" s="33" t="e">
        <f>VLOOKUP(Table37[[#This Row],[Name2]],'Base ProcV'!$CG$1:$CQ$12,2,0)</f>
        <v>#N/A</v>
      </c>
      <c r="D1013" s="33" t="s">
        <v>1175</v>
      </c>
      <c r="E1013" s="33" t="s">
        <v>1170</v>
      </c>
      <c r="F1013" s="33"/>
      <c r="G1013" s="33"/>
      <c r="H1013" s="33" t="s">
        <v>736</v>
      </c>
      <c r="I1013" s="33" t="s">
        <v>439</v>
      </c>
      <c r="J1013" s="32"/>
      <c r="K1013" s="33"/>
      <c r="L1013" s="57" t="str">
        <f>IFERROR(TRIM(INDEX(_xlfn.TEXTSPLIT(Table37[[#This Row],[Name]],"|"),1,2)),"")</f>
        <v>LoLo</v>
      </c>
    </row>
    <row r="1014" spans="1:12" ht="15" customHeight="1">
      <c r="A1014" s="100" t="s">
        <v>1167</v>
      </c>
      <c r="B1014" s="100" t="str">
        <f>Table37[[#This Row],[Name]]</f>
        <v>Axial Displacement - Comp (1)|Pre-alarm Hi</v>
      </c>
      <c r="C1014" s="33" t="e">
        <f>VLOOKUP(Table37[[#This Row],[Name2]],'Base ProcV'!$CG$1:$CQ$12,2,0)</f>
        <v>#N/A</v>
      </c>
      <c r="D1014" s="33" t="s">
        <v>1176</v>
      </c>
      <c r="E1014" s="33" t="s">
        <v>1170</v>
      </c>
      <c r="F1014" s="33"/>
      <c r="G1014" s="33"/>
      <c r="H1014" s="33" t="s">
        <v>736</v>
      </c>
      <c r="I1014" s="33" t="s">
        <v>439</v>
      </c>
      <c r="J1014" s="32"/>
      <c r="K1014" s="33"/>
      <c r="L1014" s="57" t="str">
        <f>IFERROR(TRIM(INDEX(_xlfn.TEXTSPLIT(Table37[[#This Row],[Name]],"|"),1,2)),"")</f>
        <v>Pre-alarm Hi</v>
      </c>
    </row>
    <row r="1015" spans="1:12" ht="15" customHeight="1">
      <c r="A1015" s="56" t="s">
        <v>1167</v>
      </c>
      <c r="B1015" s="56" t="str">
        <f>Table37[[#This Row],[Name]]</f>
        <v>Axial Displacement - Comp (1)|Pre-alarm Lo</v>
      </c>
      <c r="C1015" s="33" t="e">
        <f>VLOOKUP(Table37[[#This Row],[Name2]],'Base ProcV'!$CG$1:$CQ$12,2,0)</f>
        <v>#N/A</v>
      </c>
      <c r="D1015" s="33" t="s">
        <v>1177</v>
      </c>
      <c r="E1015" s="33" t="s">
        <v>1170</v>
      </c>
      <c r="F1015" s="33"/>
      <c r="G1015" s="33"/>
      <c r="H1015" s="33" t="s">
        <v>736</v>
      </c>
      <c r="I1015" s="33" t="s">
        <v>439</v>
      </c>
      <c r="J1015" s="32"/>
      <c r="K1015" s="33"/>
      <c r="L1015" s="57" t="str">
        <f>IFERROR(TRIM(INDEX(_xlfn.TEXTSPLIT(Table37[[#This Row],[Name]],"|"),1,2)),"")</f>
        <v>Pre-alarm Lo</v>
      </c>
    </row>
    <row r="1016" spans="1:12" ht="15" customHeight="1">
      <c r="A1016" s="56" t="s">
        <v>1167</v>
      </c>
      <c r="B1016" s="56" t="str">
        <f>Table37[[#This Row],[Name]]</f>
        <v>Axial Displacement - Comp (2)</v>
      </c>
      <c r="C1016" s="33"/>
      <c r="D1016" s="33" t="s">
        <v>1178</v>
      </c>
      <c r="E1016" s="33" t="s">
        <v>1178</v>
      </c>
      <c r="F1016" s="33"/>
      <c r="G1016" s="33"/>
      <c r="H1016" s="33" t="s">
        <v>439</v>
      </c>
      <c r="I1016" s="33" t="s">
        <v>439</v>
      </c>
      <c r="J1016" s="32"/>
      <c r="K1016" s="33"/>
      <c r="L1016" s="57" t="str">
        <f>IFERROR(TRIM(INDEX(_xlfn.TEXTSPLIT(Table37[[#This Row],[Name]],"|"),1,2)),"")</f>
        <v/>
      </c>
    </row>
    <row r="1017" spans="1:12" ht="15" customHeight="1">
      <c r="A1017" s="56" t="s">
        <v>1167</v>
      </c>
      <c r="B1017" s="56" t="str">
        <f>Table37[[#This Row],[Name]]</f>
        <v>Axial Displacement - Comp (2)|Hi</v>
      </c>
      <c r="C1017" s="33" t="e">
        <f>VLOOKUP(Table37[[#This Row],[Name2]],'Base ProcV'!$CG$1:$CQ$12,2,0)</f>
        <v>#N/A</v>
      </c>
      <c r="D1017" s="33" t="s">
        <v>1180</v>
      </c>
      <c r="E1017" s="33" t="s">
        <v>1178</v>
      </c>
      <c r="F1017" s="33"/>
      <c r="G1017" s="33"/>
      <c r="H1017" s="33" t="s">
        <v>736</v>
      </c>
      <c r="I1017" s="33" t="s">
        <v>439</v>
      </c>
      <c r="J1017" s="32"/>
      <c r="K1017" s="33"/>
      <c r="L1017" s="57" t="str">
        <f>IFERROR(TRIM(INDEX(_xlfn.TEXTSPLIT(Table37[[#This Row],[Name]],"|"),1,2)),"")</f>
        <v>Hi</v>
      </c>
    </row>
    <row r="1018" spans="1:12" ht="15" customHeight="1">
      <c r="A1018" s="100" t="s">
        <v>1167</v>
      </c>
      <c r="B1018" s="100" t="str">
        <f>Table37[[#This Row],[Name]]</f>
        <v>Axial Displacement - Comp (2)|HiHi</v>
      </c>
      <c r="C1018" s="33" t="e">
        <f>VLOOKUP(Table37[[#This Row],[Name2]],'Base ProcV'!$CG$1:$CQ$12,2,0)</f>
        <v>#N/A</v>
      </c>
      <c r="D1018" s="33" t="s">
        <v>1181</v>
      </c>
      <c r="E1018" s="33" t="s">
        <v>1178</v>
      </c>
      <c r="F1018" s="33"/>
      <c r="G1018" s="33"/>
      <c r="H1018" s="33" t="s">
        <v>736</v>
      </c>
      <c r="I1018" s="33" t="s">
        <v>439</v>
      </c>
      <c r="J1018" s="32"/>
      <c r="K1018" s="33"/>
      <c r="L1018" s="57" t="str">
        <f>IFERROR(TRIM(INDEX(_xlfn.TEXTSPLIT(Table37[[#This Row],[Name]],"|"),1,2)),"")</f>
        <v>HiHi</v>
      </c>
    </row>
    <row r="1019" spans="1:12" ht="15" customHeight="1">
      <c r="A1019" s="56" t="s">
        <v>1167</v>
      </c>
      <c r="B1019" s="56" t="str">
        <f>Table37[[#This Row],[Name]]</f>
        <v>Axial Displacement - Comp (2)|Lo</v>
      </c>
      <c r="C1019" s="33" t="e">
        <f>VLOOKUP(Table37[[#This Row],[Name2]],'Base ProcV'!$CG$1:$CQ$12,2,0)</f>
        <v>#N/A</v>
      </c>
      <c r="D1019" s="33" t="s">
        <v>1182</v>
      </c>
      <c r="E1019" s="33" t="s">
        <v>1178</v>
      </c>
      <c r="F1019" s="33"/>
      <c r="G1019" s="33"/>
      <c r="H1019" s="33" t="s">
        <v>736</v>
      </c>
      <c r="I1019" s="33" t="s">
        <v>439</v>
      </c>
      <c r="J1019" s="32"/>
      <c r="K1019" s="33"/>
      <c r="L1019" s="57" t="str">
        <f>IFERROR(TRIM(INDEX(_xlfn.TEXTSPLIT(Table37[[#This Row],[Name]],"|"),1,2)),"")</f>
        <v>Lo</v>
      </c>
    </row>
    <row r="1020" spans="1:12" ht="15" customHeight="1">
      <c r="A1020" s="100" t="s">
        <v>1167</v>
      </c>
      <c r="B1020" s="100" t="str">
        <f>Table37[[#This Row],[Name]]</f>
        <v>Axial Displacement - Comp (2)|LoLo</v>
      </c>
      <c r="C1020" s="33" t="e">
        <f>VLOOKUP(Table37[[#This Row],[Name2]],'Base ProcV'!$CG$1:$CQ$12,2,0)</f>
        <v>#N/A</v>
      </c>
      <c r="D1020" s="33" t="s">
        <v>1183</v>
      </c>
      <c r="E1020" s="33" t="s">
        <v>1178</v>
      </c>
      <c r="F1020" s="33"/>
      <c r="G1020" s="33"/>
      <c r="H1020" s="33" t="s">
        <v>736</v>
      </c>
      <c r="I1020" s="33" t="s">
        <v>439</v>
      </c>
      <c r="J1020" s="32"/>
      <c r="K1020" s="33"/>
      <c r="L1020" s="57" t="str">
        <f>IFERROR(TRIM(INDEX(_xlfn.TEXTSPLIT(Table37[[#This Row],[Name]],"|"),1,2)),"")</f>
        <v>LoLo</v>
      </c>
    </row>
    <row r="1021" spans="1:12" ht="15" customHeight="1">
      <c r="A1021" s="56" t="s">
        <v>1167</v>
      </c>
      <c r="B1021" s="56" t="str">
        <f>Table37[[#This Row],[Name]]</f>
        <v>Axial Displacement - Comp (2)|Pre-alarm Hi</v>
      </c>
      <c r="C1021" s="33" t="e">
        <f>VLOOKUP(Table37[[#This Row],[Name2]],'Base ProcV'!$CG$1:$CQ$12,2,0)</f>
        <v>#N/A</v>
      </c>
      <c r="D1021" s="33" t="s">
        <v>1184</v>
      </c>
      <c r="E1021" s="33" t="s">
        <v>1178</v>
      </c>
      <c r="F1021" s="33"/>
      <c r="G1021" s="33"/>
      <c r="H1021" s="33" t="s">
        <v>736</v>
      </c>
      <c r="I1021" s="33" t="s">
        <v>439</v>
      </c>
      <c r="J1021" s="32"/>
      <c r="K1021" s="33"/>
      <c r="L1021" s="57" t="str">
        <f>IFERROR(TRIM(INDEX(_xlfn.TEXTSPLIT(Table37[[#This Row],[Name]],"|"),1,2)),"")</f>
        <v>Pre-alarm Hi</v>
      </c>
    </row>
    <row r="1022" spans="1:12" ht="15" customHeight="1">
      <c r="A1022" s="100" t="s">
        <v>1167</v>
      </c>
      <c r="B1022" s="100" t="str">
        <f>Table37[[#This Row],[Name]]</f>
        <v>Axial Displacement - Comp (2)|Pre-alarm Lo</v>
      </c>
      <c r="C1022" s="33" t="e">
        <f>VLOOKUP(Table37[[#This Row],[Name2]],'Base ProcV'!$CG$1:$CQ$12,2,0)</f>
        <v>#N/A</v>
      </c>
      <c r="D1022" s="33" t="s">
        <v>1185</v>
      </c>
      <c r="E1022" s="33" t="s">
        <v>1178</v>
      </c>
      <c r="F1022" s="33"/>
      <c r="G1022" s="33"/>
      <c r="H1022" s="33" t="s">
        <v>736</v>
      </c>
      <c r="I1022" s="33" t="s">
        <v>439</v>
      </c>
      <c r="J1022" s="32"/>
      <c r="K1022" s="33"/>
      <c r="L1022" s="57" t="str">
        <f>IFERROR(TRIM(INDEX(_xlfn.TEXTSPLIT(Table37[[#This Row],[Name]],"|"),1,2)),"")</f>
        <v>Pre-alarm Lo</v>
      </c>
    </row>
    <row r="1023" spans="1:12" ht="15" customHeight="1">
      <c r="A1023" s="56" t="s">
        <v>1167</v>
      </c>
      <c r="B1023" s="56" t="str">
        <f>Table37[[#This Row],[Name]]</f>
        <v>Axial Displacement - Gear Box (1)</v>
      </c>
      <c r="C1023" s="33"/>
      <c r="D1023" s="33" t="s">
        <v>9</v>
      </c>
      <c r="E1023" s="33" t="s">
        <v>9</v>
      </c>
      <c r="F1023" s="33"/>
      <c r="G1023" s="33"/>
      <c r="H1023" s="33" t="s">
        <v>474</v>
      </c>
      <c r="I1023" s="33" t="s">
        <v>474</v>
      </c>
      <c r="J1023" s="32"/>
      <c r="K1023" s="33"/>
      <c r="L1023" s="57" t="str">
        <f>IFERROR(TRIM(INDEX(_xlfn.TEXTSPLIT(Table37[[#This Row],[Name]],"|"),1,2)),"")</f>
        <v/>
      </c>
    </row>
    <row r="1024" spans="1:12" ht="15" customHeight="1">
      <c r="A1024" s="100" t="s">
        <v>1167</v>
      </c>
      <c r="B1024" s="100" t="str">
        <f>Table37[[#This Row],[Name]]</f>
        <v>Axial Displacement - Gear Box (1)|Hi</v>
      </c>
      <c r="C1024" s="33" t="e">
        <f>VLOOKUP(Table37[[#This Row],[Name2]],'Base ProcV'!$CG$1:$CQ$12,2,0)</f>
        <v>#N/A</v>
      </c>
      <c r="D1024" s="33" t="s">
        <v>1194</v>
      </c>
      <c r="E1024" s="33" t="s">
        <v>9</v>
      </c>
      <c r="F1024" s="33"/>
      <c r="G1024" s="33"/>
      <c r="H1024" s="33" t="s">
        <v>736</v>
      </c>
      <c r="I1024" s="33" t="s">
        <v>474</v>
      </c>
      <c r="J1024" s="32"/>
      <c r="K1024" s="33"/>
      <c r="L1024" s="57" t="str">
        <f>IFERROR(TRIM(INDEX(_xlfn.TEXTSPLIT(Table37[[#This Row],[Name]],"|"),1,2)),"")</f>
        <v>Hi</v>
      </c>
    </row>
    <row r="1025" spans="1:12" ht="15" customHeight="1">
      <c r="A1025" s="56" t="s">
        <v>1167</v>
      </c>
      <c r="B1025" s="56" t="str">
        <f>Table37[[#This Row],[Name]]</f>
        <v>Axial Displacement - Gear Box (1)|HiHi</v>
      </c>
      <c r="C1025" s="33" t="e">
        <f>VLOOKUP(Table37[[#This Row],[Name2]],'Base ProcV'!$CG$1:$CQ$12,2,0)</f>
        <v>#N/A</v>
      </c>
      <c r="D1025" s="33" t="s">
        <v>1195</v>
      </c>
      <c r="E1025" s="33" t="s">
        <v>9</v>
      </c>
      <c r="F1025" s="33"/>
      <c r="G1025" s="33"/>
      <c r="H1025" s="33" t="s">
        <v>736</v>
      </c>
      <c r="I1025" s="33" t="s">
        <v>474</v>
      </c>
      <c r="J1025" s="32"/>
      <c r="K1025" s="33"/>
      <c r="L1025" s="57" t="str">
        <f>IFERROR(TRIM(INDEX(_xlfn.TEXTSPLIT(Table37[[#This Row],[Name]],"|"),1,2)),"")</f>
        <v>HiHi</v>
      </c>
    </row>
    <row r="1026" spans="1:12" ht="15" customHeight="1">
      <c r="A1026" s="100" t="s">
        <v>1167</v>
      </c>
      <c r="B1026" s="100" t="str">
        <f>Table37[[#This Row],[Name]]</f>
        <v>Axial Displacement - Gear Box (1)|Lo</v>
      </c>
      <c r="C1026" s="33" t="e">
        <f>VLOOKUP(Table37[[#This Row],[Name2]],'Base ProcV'!$CG$1:$CQ$12,2,0)</f>
        <v>#N/A</v>
      </c>
      <c r="D1026" s="33" t="s">
        <v>1196</v>
      </c>
      <c r="E1026" s="33" t="s">
        <v>9</v>
      </c>
      <c r="F1026" s="33"/>
      <c r="G1026" s="33"/>
      <c r="H1026" s="33" t="s">
        <v>736</v>
      </c>
      <c r="I1026" s="33" t="s">
        <v>474</v>
      </c>
      <c r="J1026" s="32"/>
      <c r="K1026" s="33"/>
      <c r="L1026" s="57" t="str">
        <f>IFERROR(TRIM(INDEX(_xlfn.TEXTSPLIT(Table37[[#This Row],[Name]],"|"),1,2)),"")</f>
        <v>Lo</v>
      </c>
    </row>
    <row r="1027" spans="1:12" ht="15" customHeight="1">
      <c r="A1027" s="56" t="s">
        <v>1167</v>
      </c>
      <c r="B1027" s="56" t="str">
        <f>Table37[[#This Row],[Name]]</f>
        <v>Axial Displacement - Gear Box (1)|LoLo</v>
      </c>
      <c r="C1027" s="33" t="e">
        <f>VLOOKUP(Table37[[#This Row],[Name2]],'Base ProcV'!$CG$1:$CQ$12,2,0)</f>
        <v>#N/A</v>
      </c>
      <c r="D1027" s="33" t="s">
        <v>1197</v>
      </c>
      <c r="E1027" s="33" t="s">
        <v>9</v>
      </c>
      <c r="F1027" s="33"/>
      <c r="G1027" s="33"/>
      <c r="H1027" s="33" t="s">
        <v>736</v>
      </c>
      <c r="I1027" s="33" t="s">
        <v>474</v>
      </c>
      <c r="J1027" s="32"/>
      <c r="K1027" s="33"/>
      <c r="L1027" s="57" t="str">
        <f>IFERROR(TRIM(INDEX(_xlfn.TEXTSPLIT(Table37[[#This Row],[Name]],"|"),1,2)),"")</f>
        <v>LoLo</v>
      </c>
    </row>
    <row r="1028" spans="1:12" ht="15" customHeight="1">
      <c r="A1028" s="100" t="s">
        <v>1167</v>
      </c>
      <c r="B1028" s="100" t="str">
        <f>Table37[[#This Row],[Name]]</f>
        <v>Axial Displacement - Gear Box (1)|Pre-alarm Hi</v>
      </c>
      <c r="C1028" s="33" t="e">
        <f>VLOOKUP(Table37[[#This Row],[Name2]],'Base ProcV'!$CG$1:$CQ$12,2,0)</f>
        <v>#N/A</v>
      </c>
      <c r="D1028" s="33" t="s">
        <v>1198</v>
      </c>
      <c r="E1028" s="33" t="s">
        <v>9</v>
      </c>
      <c r="F1028" s="33"/>
      <c r="G1028" s="33"/>
      <c r="H1028" s="33" t="s">
        <v>736</v>
      </c>
      <c r="I1028" s="33" t="s">
        <v>474</v>
      </c>
      <c r="J1028" s="32"/>
      <c r="K1028" s="33"/>
      <c r="L1028" s="57" t="str">
        <f>IFERROR(TRIM(INDEX(_xlfn.TEXTSPLIT(Table37[[#This Row],[Name]],"|"),1,2)),"")</f>
        <v>Pre-alarm Hi</v>
      </c>
    </row>
    <row r="1029" spans="1:12" ht="15" customHeight="1">
      <c r="A1029" s="56" t="s">
        <v>1167</v>
      </c>
      <c r="B1029" s="56" t="str">
        <f>Table37[[#This Row],[Name]]</f>
        <v>Axial Displacement - Gear Box (1)|Pre-alarm Lo</v>
      </c>
      <c r="C1029" s="33" t="e">
        <f>VLOOKUP(Table37[[#This Row],[Name2]],'Base ProcV'!$CG$1:$CQ$12,2,0)</f>
        <v>#N/A</v>
      </c>
      <c r="D1029" s="33" t="s">
        <v>1199</v>
      </c>
      <c r="E1029" s="33" t="s">
        <v>9</v>
      </c>
      <c r="F1029" s="33"/>
      <c r="G1029" s="33"/>
      <c r="H1029" s="33" t="s">
        <v>736</v>
      </c>
      <c r="I1029" s="33" t="s">
        <v>474</v>
      </c>
      <c r="J1029" s="32"/>
      <c r="K1029" s="33"/>
      <c r="L1029" s="57" t="str">
        <f>IFERROR(TRIM(INDEX(_xlfn.TEXTSPLIT(Table37[[#This Row],[Name]],"|"),1,2)),"")</f>
        <v>Pre-alarm Lo</v>
      </c>
    </row>
    <row r="1030" spans="1:12" ht="15" customHeight="1">
      <c r="A1030" s="56" t="s">
        <v>1167</v>
      </c>
      <c r="B1030" s="56" t="str">
        <f>Table37[[#This Row],[Name]]</f>
        <v>Axial Displacement - Gear Box (2)</v>
      </c>
      <c r="C1030" s="33"/>
      <c r="D1030" s="33" t="s">
        <v>14</v>
      </c>
      <c r="E1030" s="33" t="s">
        <v>14</v>
      </c>
      <c r="F1030" s="33"/>
      <c r="G1030" s="33"/>
      <c r="H1030" s="33" t="s">
        <v>474</v>
      </c>
      <c r="I1030" s="33" t="s">
        <v>474</v>
      </c>
      <c r="J1030" s="32"/>
      <c r="K1030" s="33"/>
      <c r="L1030" s="57" t="str">
        <f>IFERROR(TRIM(INDEX(_xlfn.TEXTSPLIT(Table37[[#This Row],[Name]],"|"),1,2)),"")</f>
        <v/>
      </c>
    </row>
    <row r="1031" spans="1:12" ht="15" customHeight="1">
      <c r="A1031" s="56" t="s">
        <v>1167</v>
      </c>
      <c r="B1031" s="56" t="str">
        <f>Table37[[#This Row],[Name]]</f>
        <v>Axial Displacement - Gear Box (2)|Hi</v>
      </c>
      <c r="C1031" s="33" t="e">
        <f>VLOOKUP(Table37[[#This Row],[Name2]],'Base ProcV'!$CG$1:$CQ$12,2,0)</f>
        <v>#N/A</v>
      </c>
      <c r="D1031" s="33" t="s">
        <v>1201</v>
      </c>
      <c r="E1031" s="33" t="s">
        <v>14</v>
      </c>
      <c r="F1031" s="33"/>
      <c r="G1031" s="33"/>
      <c r="H1031" s="33" t="s">
        <v>736</v>
      </c>
      <c r="I1031" s="33" t="s">
        <v>474</v>
      </c>
      <c r="J1031" s="32"/>
      <c r="K1031" s="33"/>
      <c r="L1031" s="57" t="str">
        <f>IFERROR(TRIM(INDEX(_xlfn.TEXTSPLIT(Table37[[#This Row],[Name]],"|"),1,2)),"")</f>
        <v>Hi</v>
      </c>
    </row>
    <row r="1032" spans="1:12" ht="15" customHeight="1">
      <c r="A1032" s="100" t="s">
        <v>1167</v>
      </c>
      <c r="B1032" s="100" t="str">
        <f>Table37[[#This Row],[Name]]</f>
        <v>Axial Displacement - Gear Box (2)|HiHi</v>
      </c>
      <c r="C1032" s="33" t="e">
        <f>VLOOKUP(Table37[[#This Row],[Name2]],'Base ProcV'!$CG$1:$CQ$12,2,0)</f>
        <v>#N/A</v>
      </c>
      <c r="D1032" s="33" t="s">
        <v>1202</v>
      </c>
      <c r="E1032" s="33" t="s">
        <v>14</v>
      </c>
      <c r="F1032" s="33"/>
      <c r="G1032" s="33"/>
      <c r="H1032" s="33" t="s">
        <v>736</v>
      </c>
      <c r="I1032" s="33" t="s">
        <v>474</v>
      </c>
      <c r="J1032" s="32"/>
      <c r="K1032" s="33"/>
      <c r="L1032" s="57" t="str">
        <f>IFERROR(TRIM(INDEX(_xlfn.TEXTSPLIT(Table37[[#This Row],[Name]],"|"),1,2)),"")</f>
        <v>HiHi</v>
      </c>
    </row>
    <row r="1033" spans="1:12" ht="15" customHeight="1">
      <c r="A1033" s="56" t="s">
        <v>1167</v>
      </c>
      <c r="B1033" s="56" t="str">
        <f>Table37[[#This Row],[Name]]</f>
        <v>Axial Displacement - Gear Box (2)|Lo</v>
      </c>
      <c r="C1033" s="33" t="e">
        <f>VLOOKUP(Table37[[#This Row],[Name2]],'Base ProcV'!$CG$1:$CQ$12,2,0)</f>
        <v>#N/A</v>
      </c>
      <c r="D1033" s="33" t="s">
        <v>1203</v>
      </c>
      <c r="E1033" s="33" t="s">
        <v>14</v>
      </c>
      <c r="F1033" s="33"/>
      <c r="G1033" s="33"/>
      <c r="H1033" s="33" t="s">
        <v>736</v>
      </c>
      <c r="I1033" s="33" t="s">
        <v>474</v>
      </c>
      <c r="J1033" s="32"/>
      <c r="K1033" s="33"/>
      <c r="L1033" s="57" t="str">
        <f>IFERROR(TRIM(INDEX(_xlfn.TEXTSPLIT(Table37[[#This Row],[Name]],"|"),1,2)),"")</f>
        <v>Lo</v>
      </c>
    </row>
    <row r="1034" spans="1:12" ht="15" customHeight="1">
      <c r="A1034" s="100" t="s">
        <v>1167</v>
      </c>
      <c r="B1034" s="100" t="str">
        <f>Table37[[#This Row],[Name]]</f>
        <v>Axial Displacement - Gear Box (2)|LoLo</v>
      </c>
      <c r="C1034" s="33" t="e">
        <f>VLOOKUP(Table37[[#This Row],[Name2]],'Base ProcV'!$CG$1:$CQ$12,2,0)</f>
        <v>#N/A</v>
      </c>
      <c r="D1034" s="33" t="s">
        <v>1204</v>
      </c>
      <c r="E1034" s="33" t="s">
        <v>14</v>
      </c>
      <c r="F1034" s="33"/>
      <c r="G1034" s="33"/>
      <c r="H1034" s="33" t="s">
        <v>736</v>
      </c>
      <c r="I1034" s="33" t="s">
        <v>474</v>
      </c>
      <c r="J1034" s="32"/>
      <c r="K1034" s="33"/>
      <c r="L1034" s="57" t="str">
        <f>IFERROR(TRIM(INDEX(_xlfn.TEXTSPLIT(Table37[[#This Row],[Name]],"|"),1,2)),"")</f>
        <v>LoLo</v>
      </c>
    </row>
    <row r="1035" spans="1:12" ht="15" customHeight="1">
      <c r="A1035" s="56" t="s">
        <v>1167</v>
      </c>
      <c r="B1035" s="56" t="str">
        <f>Table37[[#This Row],[Name]]</f>
        <v>Axial Displacement - Gear Box (2)|Pre-alarm Hi</v>
      </c>
      <c r="C1035" s="33" t="e">
        <f>VLOOKUP(Table37[[#This Row],[Name2]],'Base ProcV'!$CG$1:$CQ$12,2,0)</f>
        <v>#N/A</v>
      </c>
      <c r="D1035" s="33" t="s">
        <v>1205</v>
      </c>
      <c r="E1035" s="33" t="s">
        <v>14</v>
      </c>
      <c r="F1035" s="33"/>
      <c r="G1035" s="33"/>
      <c r="H1035" s="33" t="s">
        <v>736</v>
      </c>
      <c r="I1035" s="33" t="s">
        <v>474</v>
      </c>
      <c r="J1035" s="32"/>
      <c r="K1035" s="33"/>
      <c r="L1035" s="57" t="str">
        <f>IFERROR(TRIM(INDEX(_xlfn.TEXTSPLIT(Table37[[#This Row],[Name]],"|"),1,2)),"")</f>
        <v>Pre-alarm Hi</v>
      </c>
    </row>
    <row r="1036" spans="1:12" ht="15" customHeight="1">
      <c r="A1036" s="100" t="s">
        <v>1167</v>
      </c>
      <c r="B1036" s="100" t="str">
        <f>Table37[[#This Row],[Name]]</f>
        <v>Axial Displacement - Gear Box (2)|Pre-alarm Lo</v>
      </c>
      <c r="C1036" s="33" t="e">
        <f>VLOOKUP(Table37[[#This Row],[Name2]],'Base ProcV'!$CG$1:$CQ$12,2,0)</f>
        <v>#N/A</v>
      </c>
      <c r="D1036" s="33" t="s">
        <v>1206</v>
      </c>
      <c r="E1036" s="33" t="s">
        <v>14</v>
      </c>
      <c r="F1036" s="33"/>
      <c r="G1036" s="33"/>
      <c r="H1036" s="33" t="s">
        <v>736</v>
      </c>
      <c r="I1036" s="33" t="s">
        <v>474</v>
      </c>
      <c r="J1036" s="32"/>
      <c r="K1036" s="33"/>
      <c r="L1036" s="57" t="str">
        <f>IFERROR(TRIM(INDEX(_xlfn.TEXTSPLIT(Table37[[#This Row],[Name]],"|"),1,2)),"")</f>
        <v>Pre-alarm Lo</v>
      </c>
    </row>
    <row r="1037" spans="1:12" ht="15" customHeight="1">
      <c r="A1037" s="56" t="s">
        <v>1167</v>
      </c>
      <c r="B1037" s="56" t="str">
        <f>Table37[[#This Row],[Name]]</f>
        <v>Current</v>
      </c>
      <c r="C1037" s="33"/>
      <c r="D1037" s="33" t="s">
        <v>443</v>
      </c>
      <c r="E1037" s="33" t="s">
        <v>443</v>
      </c>
      <c r="F1037" s="33"/>
      <c r="G1037" s="33"/>
      <c r="H1037" s="33" t="s">
        <v>446</v>
      </c>
      <c r="I1037" s="33" t="s">
        <v>446</v>
      </c>
      <c r="J1037" s="32"/>
      <c r="K1037" s="33"/>
      <c r="L1037" s="57" t="str">
        <f>IFERROR(TRIM(INDEX(_xlfn.TEXTSPLIT(Table37[[#This Row],[Name]],"|"),1,2)),"")</f>
        <v/>
      </c>
    </row>
    <row r="1038" spans="1:12" ht="15" customHeight="1">
      <c r="A1038" s="56" t="s">
        <v>1167</v>
      </c>
      <c r="B1038" s="56" t="str">
        <f>Table37[[#This Row],[Name]]</f>
        <v>Delta Pressure - Primary Seal Gas Injection Filter</v>
      </c>
      <c r="C1038" s="33"/>
      <c r="D1038" s="33" t="s">
        <v>1287</v>
      </c>
      <c r="E1038" s="33" t="s">
        <v>1287</v>
      </c>
      <c r="F1038" s="33"/>
      <c r="G1038" s="33"/>
      <c r="H1038" s="33" t="s">
        <v>451</v>
      </c>
      <c r="I1038" s="33" t="s">
        <v>451</v>
      </c>
      <c r="J1038" s="32"/>
      <c r="K1038" s="33"/>
      <c r="L1038" s="57" t="str">
        <f>IFERROR(TRIM(INDEX(_xlfn.TEXTSPLIT(Table37[[#This Row],[Name]],"|"),1,2)),"")</f>
        <v/>
      </c>
    </row>
    <row r="1039" spans="1:12" ht="15" customHeight="1">
      <c r="A1039" s="56" t="s">
        <v>1167</v>
      </c>
      <c r="B1039" s="56" t="str">
        <f>Table37[[#This Row],[Name]]</f>
        <v>Delta Pressure - Primary Seal Gas Injection Filter|Hi</v>
      </c>
      <c r="C1039" s="33" t="e">
        <f>VLOOKUP(Table37[[#This Row],[Name2]],'Base ProcV'!$CG$1:$CQ$12,2,0)</f>
        <v>#N/A</v>
      </c>
      <c r="D1039" s="33" t="s">
        <v>1289</v>
      </c>
      <c r="E1039" s="33" t="s">
        <v>1287</v>
      </c>
      <c r="F1039" s="33"/>
      <c r="G1039" s="33"/>
      <c r="H1039" s="33" t="s">
        <v>736</v>
      </c>
      <c r="I1039" s="33" t="s">
        <v>451</v>
      </c>
      <c r="J1039" s="32"/>
      <c r="K1039" s="33"/>
      <c r="L1039" s="57" t="str">
        <f>IFERROR(TRIM(INDEX(_xlfn.TEXTSPLIT(Table37[[#This Row],[Name]],"|"),1,2)),"")</f>
        <v>Hi</v>
      </c>
    </row>
    <row r="1040" spans="1:12" ht="15" customHeight="1">
      <c r="A1040" s="100" t="s">
        <v>1167</v>
      </c>
      <c r="B1040" s="100" t="str">
        <f>Table37[[#This Row],[Name]]</f>
        <v>Delta Pressure - Primary Seal Gas Injection Filter|HiHi</v>
      </c>
      <c r="C1040" s="33" t="e">
        <f>VLOOKUP(Table37[[#This Row],[Name2]],'Base ProcV'!$CG$1:$CQ$12,2,0)</f>
        <v>#N/A</v>
      </c>
      <c r="D1040" s="33" t="s">
        <v>1290</v>
      </c>
      <c r="E1040" s="33" t="s">
        <v>1287</v>
      </c>
      <c r="F1040" s="33"/>
      <c r="G1040" s="33"/>
      <c r="H1040" s="33" t="s">
        <v>736</v>
      </c>
      <c r="I1040" s="33" t="s">
        <v>451</v>
      </c>
      <c r="J1040" s="32"/>
      <c r="K1040" s="33"/>
      <c r="L1040" s="57" t="str">
        <f>IFERROR(TRIM(INDEX(_xlfn.TEXTSPLIT(Table37[[#This Row],[Name]],"|"),1,2)),"")</f>
        <v>HiHi</v>
      </c>
    </row>
    <row r="1041" spans="1:12" ht="15" customHeight="1">
      <c r="A1041" s="56" t="s">
        <v>1167</v>
      </c>
      <c r="B1041" s="56" t="str">
        <f>Table37[[#This Row],[Name]]</f>
        <v>Delta Pressure - Primary Seal Gas Injection Filter|Lo</v>
      </c>
      <c r="C1041" s="33" t="e">
        <f>VLOOKUP(Table37[[#This Row],[Name2]],'Base ProcV'!$CG$1:$CQ$12,2,0)</f>
        <v>#N/A</v>
      </c>
      <c r="D1041" s="33" t="s">
        <v>1291</v>
      </c>
      <c r="E1041" s="33" t="s">
        <v>1287</v>
      </c>
      <c r="F1041" s="33"/>
      <c r="G1041" s="33"/>
      <c r="H1041" s="33" t="s">
        <v>736</v>
      </c>
      <c r="I1041" s="33" t="s">
        <v>451</v>
      </c>
      <c r="J1041" s="32"/>
      <c r="K1041" s="33"/>
      <c r="L1041" s="57" t="str">
        <f>IFERROR(TRIM(INDEX(_xlfn.TEXTSPLIT(Table37[[#This Row],[Name]],"|"),1,2)),"")</f>
        <v>Lo</v>
      </c>
    </row>
    <row r="1042" spans="1:12" ht="15" customHeight="1">
      <c r="A1042" s="100" t="s">
        <v>1167</v>
      </c>
      <c r="B1042" s="100" t="str">
        <f>Table37[[#This Row],[Name]]</f>
        <v>Delta Pressure - Primary Seal Gas Injection Filter|LoLo</v>
      </c>
      <c r="C1042" s="33" t="e">
        <f>VLOOKUP(Table37[[#This Row],[Name2]],'Base ProcV'!$CG$1:$CQ$12,2,0)</f>
        <v>#N/A</v>
      </c>
      <c r="D1042" s="33" t="s">
        <v>1292</v>
      </c>
      <c r="E1042" s="33" t="s">
        <v>1287</v>
      </c>
      <c r="F1042" s="33"/>
      <c r="G1042" s="33"/>
      <c r="H1042" s="33" t="s">
        <v>736</v>
      </c>
      <c r="I1042" s="33" t="s">
        <v>451</v>
      </c>
      <c r="J1042" s="32"/>
      <c r="K1042" s="33"/>
      <c r="L1042" s="57" t="str">
        <f>IFERROR(TRIM(INDEX(_xlfn.TEXTSPLIT(Table37[[#This Row],[Name]],"|"),1,2)),"")</f>
        <v>LoLo</v>
      </c>
    </row>
    <row r="1043" spans="1:12" ht="15" customHeight="1">
      <c r="A1043" s="56" t="s">
        <v>1167</v>
      </c>
      <c r="B1043" s="56" t="str">
        <f>Table37[[#This Row],[Name]]</f>
        <v>Delta Pressure - Primary Seal Gas Injection Filter|Pre-alarm Hi</v>
      </c>
      <c r="C1043" s="33" t="e">
        <f>VLOOKUP(Table37[[#This Row],[Name2]],'Base ProcV'!$CG$1:$CQ$12,2,0)</f>
        <v>#N/A</v>
      </c>
      <c r="D1043" s="33" t="s">
        <v>1293</v>
      </c>
      <c r="E1043" s="33" t="s">
        <v>1287</v>
      </c>
      <c r="F1043" s="33"/>
      <c r="G1043" s="33"/>
      <c r="H1043" s="33" t="s">
        <v>736</v>
      </c>
      <c r="I1043" s="33" t="s">
        <v>451</v>
      </c>
      <c r="J1043" s="32"/>
      <c r="K1043" s="33"/>
      <c r="L1043" s="57" t="str">
        <f>IFERROR(TRIM(INDEX(_xlfn.TEXTSPLIT(Table37[[#This Row],[Name]],"|"),1,2)),"")</f>
        <v>Pre-alarm Hi</v>
      </c>
    </row>
    <row r="1044" spans="1:12" ht="15" customHeight="1">
      <c r="A1044" s="100" t="s">
        <v>1167</v>
      </c>
      <c r="B1044" s="100" t="str">
        <f>Table37[[#This Row],[Name]]</f>
        <v>Delta Pressure - Primary Seal Gas Injection Filter|Pre-alarm Lo</v>
      </c>
      <c r="C1044" s="33" t="e">
        <f>VLOOKUP(Table37[[#This Row],[Name2]],'Base ProcV'!$CG$1:$CQ$12,2,0)</f>
        <v>#N/A</v>
      </c>
      <c r="D1044" s="33" t="s">
        <v>1294</v>
      </c>
      <c r="E1044" s="33" t="s">
        <v>1287</v>
      </c>
      <c r="F1044" s="33"/>
      <c r="G1044" s="33"/>
      <c r="H1044" s="33" t="s">
        <v>736</v>
      </c>
      <c r="I1044" s="33" t="s">
        <v>451</v>
      </c>
      <c r="J1044" s="32"/>
      <c r="K1044" s="33"/>
      <c r="L1044" s="57" t="str">
        <f>IFERROR(TRIM(INDEX(_xlfn.TEXTSPLIT(Table37[[#This Row],[Name]],"|"),1,2)),"")</f>
        <v>Pre-alarm Lo</v>
      </c>
    </row>
    <row r="1045" spans="1:12" ht="15" customHeight="1">
      <c r="A1045" s="56" t="s">
        <v>1167</v>
      </c>
      <c r="B1045" s="56" t="str">
        <f>Table37[[#This Row],[Name]]</f>
        <v>Pressure - Primary Seal Gas to Flare DE (1)</v>
      </c>
      <c r="C1045" s="33"/>
      <c r="D1045" s="33" t="s">
        <v>1373</v>
      </c>
      <c r="E1045" s="33" t="s">
        <v>1373</v>
      </c>
      <c r="F1045" s="33"/>
      <c r="G1045" s="33"/>
      <c r="H1045" s="33" t="s">
        <v>451</v>
      </c>
      <c r="I1045" s="33" t="s">
        <v>451</v>
      </c>
      <c r="J1045" s="32"/>
      <c r="K1045" s="33"/>
      <c r="L1045" s="57" t="str">
        <f>IFERROR(TRIM(INDEX(_xlfn.TEXTSPLIT(Table37[[#This Row],[Name]],"|"),1,2)),"")</f>
        <v/>
      </c>
    </row>
    <row r="1046" spans="1:12" ht="15" customHeight="1">
      <c r="A1046" s="100" t="s">
        <v>1167</v>
      </c>
      <c r="B1046" s="100" t="str">
        <f>Table37[[#This Row],[Name]]</f>
        <v>Pressure - Primary Seal Gas to Flare DE (1)|Hi</v>
      </c>
      <c r="C1046" s="33" t="e">
        <f>VLOOKUP(Table37[[#This Row],[Name2]],'Base ProcV'!$CG$1:$CQ$12,2,0)</f>
        <v>#N/A</v>
      </c>
      <c r="D1046" s="33" t="s">
        <v>1376</v>
      </c>
      <c r="E1046" s="33" t="s">
        <v>1373</v>
      </c>
      <c r="F1046" s="33"/>
      <c r="G1046" s="33"/>
      <c r="H1046" s="33" t="s">
        <v>736</v>
      </c>
      <c r="I1046" s="33" t="s">
        <v>451</v>
      </c>
      <c r="J1046" s="32"/>
      <c r="K1046" s="33"/>
      <c r="L1046" s="57" t="str">
        <f>IFERROR(TRIM(INDEX(_xlfn.TEXTSPLIT(Table37[[#This Row],[Name]],"|"),1,2)),"")</f>
        <v>Hi</v>
      </c>
    </row>
    <row r="1047" spans="1:12" ht="15" customHeight="1">
      <c r="A1047" s="56" t="s">
        <v>1167</v>
      </c>
      <c r="B1047" s="56" t="str">
        <f>Table37[[#This Row],[Name]]</f>
        <v>Pressure - Primary Seal Gas to Flare DE (1)|HiHi</v>
      </c>
      <c r="C1047" s="33" t="e">
        <f>VLOOKUP(Table37[[#This Row],[Name2]],'Base ProcV'!$CG$1:$CQ$12,2,0)</f>
        <v>#N/A</v>
      </c>
      <c r="D1047" s="33" t="s">
        <v>1377</v>
      </c>
      <c r="E1047" s="33" t="s">
        <v>1373</v>
      </c>
      <c r="F1047" s="33"/>
      <c r="G1047" s="33"/>
      <c r="H1047" s="33" t="s">
        <v>736</v>
      </c>
      <c r="I1047" s="33" t="s">
        <v>451</v>
      </c>
      <c r="J1047" s="32"/>
      <c r="K1047" s="33"/>
      <c r="L1047" s="57" t="str">
        <f>IFERROR(TRIM(INDEX(_xlfn.TEXTSPLIT(Table37[[#This Row],[Name]],"|"),1,2)),"")</f>
        <v>HiHi</v>
      </c>
    </row>
    <row r="1048" spans="1:12" ht="15" customHeight="1">
      <c r="A1048" s="100" t="s">
        <v>1167</v>
      </c>
      <c r="B1048" s="100" t="str">
        <f>Table37[[#This Row],[Name]]</f>
        <v>Pressure - Primary Seal Gas to Flare DE (1)|Lo</v>
      </c>
      <c r="C1048" s="33" t="e">
        <f>VLOOKUP(Table37[[#This Row],[Name2]],'Base ProcV'!$CG$1:$CQ$12,2,0)</f>
        <v>#N/A</v>
      </c>
      <c r="D1048" s="33" t="s">
        <v>1378</v>
      </c>
      <c r="E1048" s="33" t="s">
        <v>1373</v>
      </c>
      <c r="F1048" s="33"/>
      <c r="G1048" s="33"/>
      <c r="H1048" s="33" t="s">
        <v>736</v>
      </c>
      <c r="I1048" s="33" t="s">
        <v>451</v>
      </c>
      <c r="J1048" s="32"/>
      <c r="K1048" s="33"/>
      <c r="L1048" s="57" t="str">
        <f>IFERROR(TRIM(INDEX(_xlfn.TEXTSPLIT(Table37[[#This Row],[Name]],"|"),1,2)),"")</f>
        <v>Lo</v>
      </c>
    </row>
    <row r="1049" spans="1:12" ht="15" customHeight="1">
      <c r="A1049" s="56" t="s">
        <v>1167</v>
      </c>
      <c r="B1049" s="56" t="str">
        <f>Table37[[#This Row],[Name]]</f>
        <v>Pressure - Primary Seal Gas to Flare DE (1)|LoLo</v>
      </c>
      <c r="C1049" s="33" t="e">
        <f>VLOOKUP(Table37[[#This Row],[Name2]],'Base ProcV'!$CG$1:$CQ$12,2,0)</f>
        <v>#N/A</v>
      </c>
      <c r="D1049" s="33" t="s">
        <v>1379</v>
      </c>
      <c r="E1049" s="33" t="s">
        <v>1373</v>
      </c>
      <c r="F1049" s="33"/>
      <c r="G1049" s="33"/>
      <c r="H1049" s="33" t="s">
        <v>736</v>
      </c>
      <c r="I1049" s="33" t="s">
        <v>451</v>
      </c>
      <c r="J1049" s="32"/>
      <c r="K1049" s="33"/>
      <c r="L1049" s="57" t="str">
        <f>IFERROR(TRIM(INDEX(_xlfn.TEXTSPLIT(Table37[[#This Row],[Name]],"|"),1,2)),"")</f>
        <v>LoLo</v>
      </c>
    </row>
    <row r="1050" spans="1:12" ht="15" customHeight="1">
      <c r="A1050" s="56" t="s">
        <v>1167</v>
      </c>
      <c r="B1050" s="56" t="str">
        <f>Table37[[#This Row],[Name]]</f>
        <v>Pressure - Primary Seal Gas to Flare DE (2)</v>
      </c>
      <c r="C1050" s="33"/>
      <c r="D1050" s="33" t="s">
        <v>1380</v>
      </c>
      <c r="E1050" s="33" t="s">
        <v>1380</v>
      </c>
      <c r="F1050" s="33"/>
      <c r="G1050" s="33"/>
      <c r="H1050" s="33" t="s">
        <v>451</v>
      </c>
      <c r="I1050" s="33" t="s">
        <v>451</v>
      </c>
      <c r="J1050" s="32"/>
      <c r="K1050" s="33"/>
      <c r="L1050" s="57" t="str">
        <f>IFERROR(TRIM(INDEX(_xlfn.TEXTSPLIT(Table37[[#This Row],[Name]],"|"),1,2)),"")</f>
        <v/>
      </c>
    </row>
    <row r="1051" spans="1:12" ht="15" customHeight="1">
      <c r="A1051" s="56" t="s">
        <v>1167</v>
      </c>
      <c r="B1051" s="56" t="str">
        <f>Table37[[#This Row],[Name]]</f>
        <v>Pressure - Primary Seal Gas to Flare DE (2)|Hi</v>
      </c>
      <c r="C1051" s="33" t="e">
        <f>VLOOKUP(Table37[[#This Row],[Name2]],'Base ProcV'!$CG$1:$CQ$12,2,0)</f>
        <v>#N/A</v>
      </c>
      <c r="D1051" s="33" t="s">
        <v>1382</v>
      </c>
      <c r="E1051" s="33" t="s">
        <v>1380</v>
      </c>
      <c r="F1051" s="33"/>
      <c r="G1051" s="33"/>
      <c r="H1051" s="33" t="s">
        <v>736</v>
      </c>
      <c r="I1051" s="33" t="s">
        <v>451</v>
      </c>
      <c r="J1051" s="32"/>
      <c r="K1051" s="33"/>
      <c r="L1051" s="57" t="str">
        <f>IFERROR(TRIM(INDEX(_xlfn.TEXTSPLIT(Table37[[#This Row],[Name]],"|"),1,2)),"")</f>
        <v>Hi</v>
      </c>
    </row>
    <row r="1052" spans="1:12" ht="15" customHeight="1">
      <c r="A1052" s="100" t="s">
        <v>1167</v>
      </c>
      <c r="B1052" s="100" t="str">
        <f>Table37[[#This Row],[Name]]</f>
        <v>Pressure - Primary Seal Gas to Flare DE (2)|HiHi</v>
      </c>
      <c r="C1052" s="33" t="e">
        <f>VLOOKUP(Table37[[#This Row],[Name2]],'Base ProcV'!$CG$1:$CQ$12,2,0)</f>
        <v>#N/A</v>
      </c>
      <c r="D1052" s="33" t="s">
        <v>1383</v>
      </c>
      <c r="E1052" s="33" t="s">
        <v>1380</v>
      </c>
      <c r="F1052" s="33"/>
      <c r="G1052" s="33"/>
      <c r="H1052" s="33" t="s">
        <v>736</v>
      </c>
      <c r="I1052" s="33" t="s">
        <v>451</v>
      </c>
      <c r="J1052" s="32"/>
      <c r="K1052" s="33"/>
      <c r="L1052" s="57" t="str">
        <f>IFERROR(TRIM(INDEX(_xlfn.TEXTSPLIT(Table37[[#This Row],[Name]],"|"),1,2)),"")</f>
        <v>HiHi</v>
      </c>
    </row>
    <row r="1053" spans="1:12" ht="15" customHeight="1">
      <c r="A1053" s="56" t="s">
        <v>1167</v>
      </c>
      <c r="B1053" s="56" t="str">
        <f>Table37[[#This Row],[Name]]</f>
        <v>Pressure - Primary Seal Gas to Flare DE (2)|Lo</v>
      </c>
      <c r="C1053" s="33" t="e">
        <f>VLOOKUP(Table37[[#This Row],[Name2]],'Base ProcV'!$CG$1:$CQ$12,2,0)</f>
        <v>#N/A</v>
      </c>
      <c r="D1053" s="33" t="s">
        <v>1384</v>
      </c>
      <c r="E1053" s="33" t="s">
        <v>1380</v>
      </c>
      <c r="F1053" s="33"/>
      <c r="G1053" s="33"/>
      <c r="H1053" s="33" t="s">
        <v>736</v>
      </c>
      <c r="I1053" s="33" t="s">
        <v>451</v>
      </c>
      <c r="J1053" s="32"/>
      <c r="K1053" s="33"/>
      <c r="L1053" s="57" t="str">
        <f>IFERROR(TRIM(INDEX(_xlfn.TEXTSPLIT(Table37[[#This Row],[Name]],"|"),1,2)),"")</f>
        <v>Lo</v>
      </c>
    </row>
    <row r="1054" spans="1:12" ht="15" customHeight="1">
      <c r="A1054" s="100" t="s">
        <v>1167</v>
      </c>
      <c r="B1054" s="100" t="str">
        <f>Table37[[#This Row],[Name]]</f>
        <v>Pressure - Primary Seal Gas to Flare DE (2)|LoLo</v>
      </c>
      <c r="C1054" s="33" t="e">
        <f>VLOOKUP(Table37[[#This Row],[Name2]],'Base ProcV'!$CG$1:$CQ$12,2,0)</f>
        <v>#N/A</v>
      </c>
      <c r="D1054" s="33" t="s">
        <v>1385</v>
      </c>
      <c r="E1054" s="33" t="s">
        <v>1380</v>
      </c>
      <c r="F1054" s="33"/>
      <c r="G1054" s="33"/>
      <c r="H1054" s="33" t="s">
        <v>736</v>
      </c>
      <c r="I1054" s="33" t="s">
        <v>451</v>
      </c>
      <c r="J1054" s="32"/>
      <c r="K1054" s="33"/>
      <c r="L1054" s="57" t="str">
        <f>IFERROR(TRIM(INDEX(_xlfn.TEXTSPLIT(Table37[[#This Row],[Name]],"|"),1,2)),"")</f>
        <v>LoLo</v>
      </c>
    </row>
    <row r="1055" spans="1:12" ht="15" customHeight="1">
      <c r="A1055" s="56" t="s">
        <v>1167</v>
      </c>
      <c r="B1055" s="56" t="str">
        <f>Table37[[#This Row],[Name]]</f>
        <v>Pressure - Primary Seal Gas to Flare NDE (1)</v>
      </c>
      <c r="C1055" s="33"/>
      <c r="D1055" s="33" t="s">
        <v>1386</v>
      </c>
      <c r="E1055" s="33" t="s">
        <v>1386</v>
      </c>
      <c r="F1055" s="33"/>
      <c r="G1055" s="33"/>
      <c r="H1055" s="33" t="s">
        <v>451</v>
      </c>
      <c r="I1055" s="33" t="s">
        <v>451</v>
      </c>
      <c r="J1055" s="32"/>
      <c r="K1055" s="33"/>
      <c r="L1055" s="57" t="str">
        <f>IFERROR(TRIM(INDEX(_xlfn.TEXTSPLIT(Table37[[#This Row],[Name]],"|"),1,2)),"")</f>
        <v/>
      </c>
    </row>
    <row r="1056" spans="1:12" ht="15" customHeight="1">
      <c r="A1056" s="100" t="s">
        <v>1167</v>
      </c>
      <c r="B1056" s="100" t="str">
        <f>Table37[[#This Row],[Name]]</f>
        <v>Pressure - Primary Seal Gas to Flare NDE (1)|Hi</v>
      </c>
      <c r="C1056" s="33" t="e">
        <f>VLOOKUP(Table37[[#This Row],[Name2]],'Base ProcV'!$CG$1:$CQ$12,2,0)</f>
        <v>#N/A</v>
      </c>
      <c r="D1056" s="33" t="s">
        <v>1388</v>
      </c>
      <c r="E1056" s="33" t="s">
        <v>1386</v>
      </c>
      <c r="F1056" s="33"/>
      <c r="G1056" s="33"/>
      <c r="H1056" s="33" t="s">
        <v>736</v>
      </c>
      <c r="I1056" s="33" t="s">
        <v>451</v>
      </c>
      <c r="J1056" s="32"/>
      <c r="K1056" s="33"/>
      <c r="L1056" s="57" t="str">
        <f>IFERROR(TRIM(INDEX(_xlfn.TEXTSPLIT(Table37[[#This Row],[Name]],"|"),1,2)),"")</f>
        <v>Hi</v>
      </c>
    </row>
    <row r="1057" spans="1:12" ht="15" customHeight="1">
      <c r="A1057" s="56" t="s">
        <v>1167</v>
      </c>
      <c r="B1057" s="56" t="str">
        <f>Table37[[#This Row],[Name]]</f>
        <v>Pressure - Primary Seal Gas to Flare NDE (1)|HiHi</v>
      </c>
      <c r="C1057" s="33" t="e">
        <f>VLOOKUP(Table37[[#This Row],[Name2]],'Base ProcV'!$CG$1:$CQ$12,2,0)</f>
        <v>#N/A</v>
      </c>
      <c r="D1057" s="33" t="s">
        <v>1389</v>
      </c>
      <c r="E1057" s="33" t="s">
        <v>1386</v>
      </c>
      <c r="F1057" s="33"/>
      <c r="G1057" s="33"/>
      <c r="H1057" s="33" t="s">
        <v>736</v>
      </c>
      <c r="I1057" s="33" t="s">
        <v>451</v>
      </c>
      <c r="J1057" s="32"/>
      <c r="K1057" s="33"/>
      <c r="L1057" s="57" t="str">
        <f>IFERROR(TRIM(INDEX(_xlfn.TEXTSPLIT(Table37[[#This Row],[Name]],"|"),1,2)),"")</f>
        <v>HiHi</v>
      </c>
    </row>
    <row r="1058" spans="1:12" ht="15" customHeight="1">
      <c r="A1058" s="100" t="s">
        <v>1167</v>
      </c>
      <c r="B1058" s="100" t="str">
        <f>Table37[[#This Row],[Name]]</f>
        <v>Pressure - Primary Seal Gas to Flare NDE (1)|Lo</v>
      </c>
      <c r="C1058" s="33" t="e">
        <f>VLOOKUP(Table37[[#This Row],[Name2]],'Base ProcV'!$CG$1:$CQ$12,2,0)</f>
        <v>#N/A</v>
      </c>
      <c r="D1058" s="33" t="s">
        <v>1390</v>
      </c>
      <c r="E1058" s="33" t="s">
        <v>1386</v>
      </c>
      <c r="F1058" s="33"/>
      <c r="G1058" s="33"/>
      <c r="H1058" s="33" t="s">
        <v>736</v>
      </c>
      <c r="I1058" s="33" t="s">
        <v>451</v>
      </c>
      <c r="J1058" s="32"/>
      <c r="K1058" s="33"/>
      <c r="L1058" s="57" t="str">
        <f>IFERROR(TRIM(INDEX(_xlfn.TEXTSPLIT(Table37[[#This Row],[Name]],"|"),1,2)),"")</f>
        <v>Lo</v>
      </c>
    </row>
    <row r="1059" spans="1:12" ht="15" customHeight="1">
      <c r="A1059" s="56" t="s">
        <v>1167</v>
      </c>
      <c r="B1059" s="56" t="str">
        <f>Table37[[#This Row],[Name]]</f>
        <v>Pressure - Primary Seal Gas to Flare NDE (1)|LoLo</v>
      </c>
      <c r="C1059" s="33" t="e">
        <f>VLOOKUP(Table37[[#This Row],[Name2]],'Base ProcV'!$CG$1:$CQ$12,2,0)</f>
        <v>#N/A</v>
      </c>
      <c r="D1059" s="33" t="s">
        <v>1391</v>
      </c>
      <c r="E1059" s="33" t="s">
        <v>1386</v>
      </c>
      <c r="F1059" s="33"/>
      <c r="G1059" s="33"/>
      <c r="H1059" s="33" t="s">
        <v>736</v>
      </c>
      <c r="I1059" s="33" t="s">
        <v>451</v>
      </c>
      <c r="J1059" s="32"/>
      <c r="K1059" s="33"/>
      <c r="L1059" s="57" t="str">
        <f>IFERROR(TRIM(INDEX(_xlfn.TEXTSPLIT(Table37[[#This Row],[Name]],"|"),1,2)),"")</f>
        <v>LoLo</v>
      </c>
    </row>
    <row r="1060" spans="1:12" ht="15" customHeight="1">
      <c r="A1060" s="56" t="s">
        <v>1167</v>
      </c>
      <c r="B1060" s="56" t="str">
        <f>Table37[[#This Row],[Name]]</f>
        <v>Pressure - Primary Seal Gas to Flare NDE (2)</v>
      </c>
      <c r="C1060" s="33"/>
      <c r="D1060" s="33" t="s">
        <v>1392</v>
      </c>
      <c r="E1060" s="33" t="s">
        <v>1392</v>
      </c>
      <c r="F1060" s="33"/>
      <c r="G1060" s="33"/>
      <c r="H1060" s="33" t="s">
        <v>451</v>
      </c>
      <c r="I1060" s="33" t="s">
        <v>451</v>
      </c>
      <c r="J1060" s="32"/>
      <c r="K1060" s="33"/>
      <c r="L1060" s="57" t="str">
        <f>IFERROR(TRIM(INDEX(_xlfn.TEXTSPLIT(Table37[[#This Row],[Name]],"|"),1,2)),"")</f>
        <v/>
      </c>
    </row>
    <row r="1061" spans="1:12" ht="15" customHeight="1">
      <c r="A1061" s="56" t="s">
        <v>1167</v>
      </c>
      <c r="B1061" s="56" t="str">
        <f>Table37[[#This Row],[Name]]</f>
        <v>Pressure - Primary Seal Gas to Flare NDE (2)|Hi</v>
      </c>
      <c r="C1061" s="33" t="e">
        <f>VLOOKUP(Table37[[#This Row],[Name2]],'Base ProcV'!$CG$1:$CQ$12,2,0)</f>
        <v>#N/A</v>
      </c>
      <c r="D1061" s="33" t="s">
        <v>1394</v>
      </c>
      <c r="E1061" s="33" t="s">
        <v>1392</v>
      </c>
      <c r="F1061" s="33"/>
      <c r="G1061" s="33"/>
      <c r="H1061" s="33" t="s">
        <v>736</v>
      </c>
      <c r="I1061" s="33" t="s">
        <v>451</v>
      </c>
      <c r="J1061" s="32"/>
      <c r="K1061" s="33"/>
      <c r="L1061" s="57" t="str">
        <f>IFERROR(TRIM(INDEX(_xlfn.TEXTSPLIT(Table37[[#This Row],[Name]],"|"),1,2)),"")</f>
        <v>Hi</v>
      </c>
    </row>
    <row r="1062" spans="1:12" ht="15" customHeight="1">
      <c r="A1062" s="100" t="s">
        <v>1167</v>
      </c>
      <c r="B1062" s="100" t="str">
        <f>Table37[[#This Row],[Name]]</f>
        <v>Pressure - Primary Seal Gas to Flare NDE (2)|HiHi</v>
      </c>
      <c r="C1062" s="33" t="e">
        <f>VLOOKUP(Table37[[#This Row],[Name2]],'Base ProcV'!$CG$1:$CQ$12,2,0)</f>
        <v>#N/A</v>
      </c>
      <c r="D1062" s="33" t="s">
        <v>1395</v>
      </c>
      <c r="E1062" s="33" t="s">
        <v>1392</v>
      </c>
      <c r="F1062" s="33"/>
      <c r="G1062" s="33"/>
      <c r="H1062" s="33" t="s">
        <v>736</v>
      </c>
      <c r="I1062" s="33" t="s">
        <v>451</v>
      </c>
      <c r="J1062" s="32"/>
      <c r="K1062" s="33"/>
      <c r="L1062" s="57" t="str">
        <f>IFERROR(TRIM(INDEX(_xlfn.TEXTSPLIT(Table37[[#This Row],[Name]],"|"),1,2)),"")</f>
        <v>HiHi</v>
      </c>
    </row>
    <row r="1063" spans="1:12" ht="15" customHeight="1">
      <c r="A1063" s="56" t="s">
        <v>1167</v>
      </c>
      <c r="B1063" s="56" t="str">
        <f>Table37[[#This Row],[Name]]</f>
        <v>Pressure - Primary Seal Gas to Flare NDE (2)|Lo</v>
      </c>
      <c r="C1063" s="33" t="e">
        <f>VLOOKUP(Table37[[#This Row],[Name2]],'Base ProcV'!$CG$1:$CQ$12,2,0)</f>
        <v>#N/A</v>
      </c>
      <c r="D1063" s="33" t="s">
        <v>1396</v>
      </c>
      <c r="E1063" s="33" t="s">
        <v>1392</v>
      </c>
      <c r="F1063" s="33"/>
      <c r="G1063" s="33"/>
      <c r="H1063" s="33" t="s">
        <v>736</v>
      </c>
      <c r="I1063" s="33" t="s">
        <v>451</v>
      </c>
      <c r="J1063" s="32"/>
      <c r="K1063" s="33"/>
      <c r="L1063" s="57" t="str">
        <f>IFERROR(TRIM(INDEX(_xlfn.TEXTSPLIT(Table37[[#This Row],[Name]],"|"),1,2)),"")</f>
        <v>Lo</v>
      </c>
    </row>
    <row r="1064" spans="1:12" ht="15" customHeight="1">
      <c r="A1064" s="100" t="s">
        <v>1167</v>
      </c>
      <c r="B1064" s="100" t="str">
        <f>Table37[[#This Row],[Name]]</f>
        <v>Pressure - Primary Seal Gas to Flare NDE (2)|LoLo</v>
      </c>
      <c r="C1064" s="33" t="e">
        <f>VLOOKUP(Table37[[#This Row],[Name2]],'Base ProcV'!$CG$1:$CQ$12,2,0)</f>
        <v>#N/A</v>
      </c>
      <c r="D1064" s="33" t="s">
        <v>1397</v>
      </c>
      <c r="E1064" s="33" t="s">
        <v>1392</v>
      </c>
      <c r="F1064" s="33"/>
      <c r="G1064" s="33"/>
      <c r="H1064" s="33" t="s">
        <v>736</v>
      </c>
      <c r="I1064" s="33" t="s">
        <v>451</v>
      </c>
      <c r="J1064" s="32"/>
      <c r="K1064" s="33"/>
      <c r="L1064" s="57" t="str">
        <f>IFERROR(TRIM(INDEX(_xlfn.TEXTSPLIT(Table37[[#This Row],[Name]],"|"),1,2)),"")</f>
        <v>LoLo</v>
      </c>
    </row>
    <row r="1065" spans="1:12" ht="15" customHeight="1">
      <c r="A1065" s="56" t="s">
        <v>1167</v>
      </c>
      <c r="B1065" s="56" t="str">
        <f>Table37[[#This Row],[Name]]</f>
        <v>Flow - Primary Seal Gas to Flare DE (1)</v>
      </c>
      <c r="C1065" s="33"/>
      <c r="D1065" s="33" t="s">
        <v>1398</v>
      </c>
      <c r="E1065" s="33" t="s">
        <v>1398</v>
      </c>
      <c r="F1065" s="33"/>
      <c r="G1065" s="33"/>
      <c r="H1065" s="33" t="s">
        <v>451</v>
      </c>
      <c r="I1065" s="33" t="s">
        <v>451</v>
      </c>
      <c r="J1065" s="32"/>
      <c r="K1065" s="33"/>
      <c r="L1065" s="57" t="str">
        <f>IFERROR(TRIM(INDEX(_xlfn.TEXTSPLIT(Table37[[#This Row],[Name]],"|"),1,2)),"")</f>
        <v/>
      </c>
    </row>
    <row r="1066" spans="1:12" ht="15" customHeight="1">
      <c r="A1066" s="100" t="s">
        <v>1167</v>
      </c>
      <c r="B1066" s="100" t="str">
        <f>Table37[[#This Row],[Name]]</f>
        <v>Flow - Primary Seal Gas to Flare DE (1)|Hi</v>
      </c>
      <c r="C1066" s="33" t="e">
        <f>VLOOKUP(Table37[[#This Row],[Name2]],'Base ProcV'!$CG$1:$CQ$12,2,0)</f>
        <v>#N/A</v>
      </c>
      <c r="D1066" s="33" t="s">
        <v>1400</v>
      </c>
      <c r="E1066" s="33" t="s">
        <v>1398</v>
      </c>
      <c r="F1066" s="33"/>
      <c r="G1066" s="33"/>
      <c r="H1066" s="33" t="s">
        <v>736</v>
      </c>
      <c r="I1066" s="33" t="s">
        <v>451</v>
      </c>
      <c r="J1066" s="32"/>
      <c r="K1066" s="33"/>
      <c r="L1066" s="57" t="str">
        <f>IFERROR(TRIM(INDEX(_xlfn.TEXTSPLIT(Table37[[#This Row],[Name]],"|"),1,2)),"")</f>
        <v>Hi</v>
      </c>
    </row>
    <row r="1067" spans="1:12" ht="15" customHeight="1">
      <c r="A1067" s="56" t="s">
        <v>1167</v>
      </c>
      <c r="B1067" s="56" t="str">
        <f>Table37[[#This Row],[Name]]</f>
        <v>Flow - Primary Seal Gas to Flare DE (1)|HiHi</v>
      </c>
      <c r="C1067" s="33" t="e">
        <f>VLOOKUP(Table37[[#This Row],[Name2]],'Base ProcV'!$CG$1:$CQ$12,2,0)</f>
        <v>#N/A</v>
      </c>
      <c r="D1067" s="33" t="s">
        <v>1401</v>
      </c>
      <c r="E1067" s="33" t="s">
        <v>1398</v>
      </c>
      <c r="F1067" s="33"/>
      <c r="G1067" s="33"/>
      <c r="H1067" s="33" t="s">
        <v>736</v>
      </c>
      <c r="I1067" s="33" t="s">
        <v>451</v>
      </c>
      <c r="J1067" s="32"/>
      <c r="K1067" s="33"/>
      <c r="L1067" s="57" t="str">
        <f>IFERROR(TRIM(INDEX(_xlfn.TEXTSPLIT(Table37[[#This Row],[Name]],"|"),1,2)),"")</f>
        <v>HiHi</v>
      </c>
    </row>
    <row r="1068" spans="1:12" ht="15" customHeight="1">
      <c r="A1068" s="100" t="s">
        <v>1167</v>
      </c>
      <c r="B1068" s="100" t="str">
        <f>Table37[[#This Row],[Name]]</f>
        <v>Flow - Primary Seal Gas to Flare DE (1)|Lo</v>
      </c>
      <c r="C1068" s="33" t="e">
        <f>VLOOKUP(Table37[[#This Row],[Name2]],'Base ProcV'!$CG$1:$CQ$12,2,0)</f>
        <v>#N/A</v>
      </c>
      <c r="D1068" s="33" t="s">
        <v>1402</v>
      </c>
      <c r="E1068" s="33" t="s">
        <v>1398</v>
      </c>
      <c r="F1068" s="33"/>
      <c r="G1068" s="33"/>
      <c r="H1068" s="33" t="s">
        <v>736</v>
      </c>
      <c r="I1068" s="33" t="s">
        <v>451</v>
      </c>
      <c r="J1068" s="32"/>
      <c r="K1068" s="33"/>
      <c r="L1068" s="57" t="str">
        <f>IFERROR(TRIM(INDEX(_xlfn.TEXTSPLIT(Table37[[#This Row],[Name]],"|"),1,2)),"")</f>
        <v>Lo</v>
      </c>
    </row>
    <row r="1069" spans="1:12" ht="15" customHeight="1">
      <c r="A1069" s="56" t="s">
        <v>1167</v>
      </c>
      <c r="B1069" s="56" t="str">
        <f>Table37[[#This Row],[Name]]</f>
        <v>Flow - Primary Seal Gas to Flare DE (1)|LoLo</v>
      </c>
      <c r="C1069" s="33" t="e">
        <f>VLOOKUP(Table37[[#This Row],[Name2]],'Base ProcV'!$CG$1:$CQ$12,2,0)</f>
        <v>#N/A</v>
      </c>
      <c r="D1069" s="33" t="s">
        <v>1403</v>
      </c>
      <c r="E1069" s="33" t="s">
        <v>1398</v>
      </c>
      <c r="F1069" s="33"/>
      <c r="G1069" s="33"/>
      <c r="H1069" s="33" t="s">
        <v>736</v>
      </c>
      <c r="I1069" s="33" t="s">
        <v>451</v>
      </c>
      <c r="J1069" s="32"/>
      <c r="K1069" s="33"/>
      <c r="L1069" s="57" t="str">
        <f>IFERROR(TRIM(INDEX(_xlfn.TEXTSPLIT(Table37[[#This Row],[Name]],"|"),1,2)),"")</f>
        <v>LoLo</v>
      </c>
    </row>
    <row r="1070" spans="1:12" ht="15" customHeight="1">
      <c r="A1070" s="56" t="s">
        <v>1167</v>
      </c>
      <c r="B1070" s="56" t="str">
        <f>Table37[[#This Row],[Name]]</f>
        <v>Flow - Primary Seal Gas to Flare NDE (1)</v>
      </c>
      <c r="C1070" s="33"/>
      <c r="D1070" s="33" t="s">
        <v>1404</v>
      </c>
      <c r="E1070" s="33" t="s">
        <v>1404</v>
      </c>
      <c r="F1070" s="33"/>
      <c r="G1070" s="33"/>
      <c r="H1070" s="33" t="s">
        <v>451</v>
      </c>
      <c r="I1070" s="33" t="s">
        <v>451</v>
      </c>
      <c r="J1070" s="32"/>
      <c r="K1070" s="33"/>
      <c r="L1070" s="57" t="str">
        <f>IFERROR(TRIM(INDEX(_xlfn.TEXTSPLIT(Table37[[#This Row],[Name]],"|"),1,2)),"")</f>
        <v/>
      </c>
    </row>
    <row r="1071" spans="1:12" ht="15" customHeight="1">
      <c r="A1071" s="56" t="s">
        <v>1167</v>
      </c>
      <c r="B1071" s="56" t="str">
        <f>Table37[[#This Row],[Name]]</f>
        <v>Flow - Primary Seal Gas to Flare NDE (1)|Hi</v>
      </c>
      <c r="C1071" s="33" t="e">
        <f>VLOOKUP(Table37[[#This Row],[Name2]],'Base ProcV'!$CG$1:$CQ$12,2,0)</f>
        <v>#N/A</v>
      </c>
      <c r="D1071" s="33" t="s">
        <v>1406</v>
      </c>
      <c r="E1071" s="33" t="s">
        <v>1404</v>
      </c>
      <c r="F1071" s="33"/>
      <c r="G1071" s="33"/>
      <c r="H1071" s="33" t="s">
        <v>736</v>
      </c>
      <c r="I1071" s="33" t="s">
        <v>451</v>
      </c>
      <c r="J1071" s="32"/>
      <c r="K1071" s="33"/>
      <c r="L1071" s="57" t="str">
        <f>IFERROR(TRIM(INDEX(_xlfn.TEXTSPLIT(Table37[[#This Row],[Name]],"|"),1,2)),"")</f>
        <v>Hi</v>
      </c>
    </row>
    <row r="1072" spans="1:12" ht="15" customHeight="1">
      <c r="A1072" s="100" t="s">
        <v>1167</v>
      </c>
      <c r="B1072" s="100" t="str">
        <f>Table37[[#This Row],[Name]]</f>
        <v>Flow - Primary Seal Gas to Flare NDE (1)|HiHi</v>
      </c>
      <c r="C1072" s="33" t="e">
        <f>VLOOKUP(Table37[[#This Row],[Name2]],'Base ProcV'!$CG$1:$CQ$12,2,0)</f>
        <v>#N/A</v>
      </c>
      <c r="D1072" s="33" t="s">
        <v>1407</v>
      </c>
      <c r="E1072" s="33" t="s">
        <v>1404</v>
      </c>
      <c r="F1072" s="33"/>
      <c r="G1072" s="33"/>
      <c r="H1072" s="33" t="s">
        <v>736</v>
      </c>
      <c r="I1072" s="33" t="s">
        <v>451</v>
      </c>
      <c r="J1072" s="32"/>
      <c r="K1072" s="33"/>
      <c r="L1072" s="57" t="str">
        <f>IFERROR(TRIM(INDEX(_xlfn.TEXTSPLIT(Table37[[#This Row],[Name]],"|"),1,2)),"")</f>
        <v>HiHi</v>
      </c>
    </row>
    <row r="1073" spans="1:12" ht="15" customHeight="1">
      <c r="A1073" s="56" t="s">
        <v>1167</v>
      </c>
      <c r="B1073" s="56" t="str">
        <f>Table37[[#This Row],[Name]]</f>
        <v>Flow - Primary Seal Gas to Flare NDE (1)|Lo</v>
      </c>
      <c r="C1073" s="33" t="e">
        <f>VLOOKUP(Table37[[#This Row],[Name2]],'Base ProcV'!$CG$1:$CQ$12,2,0)</f>
        <v>#N/A</v>
      </c>
      <c r="D1073" s="33" t="s">
        <v>1408</v>
      </c>
      <c r="E1073" s="33" t="s">
        <v>1404</v>
      </c>
      <c r="F1073" s="33"/>
      <c r="G1073" s="33"/>
      <c r="H1073" s="33" t="s">
        <v>736</v>
      </c>
      <c r="I1073" s="33" t="s">
        <v>451</v>
      </c>
      <c r="J1073" s="32"/>
      <c r="K1073" s="33"/>
      <c r="L1073" s="57" t="str">
        <f>IFERROR(TRIM(INDEX(_xlfn.TEXTSPLIT(Table37[[#This Row],[Name]],"|"),1,2)),"")</f>
        <v>Lo</v>
      </c>
    </row>
    <row r="1074" spans="1:12" ht="15" customHeight="1">
      <c r="A1074" s="100" t="s">
        <v>1167</v>
      </c>
      <c r="B1074" s="100" t="str">
        <f>Table37[[#This Row],[Name]]</f>
        <v>Flow - Primary Seal Gas to Flare NDE (1)|LoLo</v>
      </c>
      <c r="C1074" s="33" t="e">
        <f>VLOOKUP(Table37[[#This Row],[Name2]],'Base ProcV'!$CG$1:$CQ$12,2,0)</f>
        <v>#N/A</v>
      </c>
      <c r="D1074" s="33" t="s">
        <v>1409</v>
      </c>
      <c r="E1074" s="33" t="s">
        <v>1404</v>
      </c>
      <c r="F1074" s="33"/>
      <c r="G1074" s="33"/>
      <c r="H1074" s="33" t="s">
        <v>736</v>
      </c>
      <c r="I1074" s="33" t="s">
        <v>451</v>
      </c>
      <c r="J1074" s="32"/>
      <c r="K1074" s="33"/>
      <c r="L1074" s="57" t="str">
        <f>IFERROR(TRIM(INDEX(_xlfn.TEXTSPLIT(Table37[[#This Row],[Name]],"|"),1,2)),"")</f>
        <v>LoLo</v>
      </c>
    </row>
    <row r="1075" spans="1:12" ht="15" customHeight="1">
      <c r="A1075" s="56" t="s">
        <v>1167</v>
      </c>
      <c r="B1075" s="56" t="str">
        <f>Table37[[#This Row],[Name]]</f>
        <v>Keyphasor - Gear Casing HS Shaft</v>
      </c>
      <c r="C1075" s="33"/>
      <c r="D1075" s="33" t="s">
        <v>1414</v>
      </c>
      <c r="E1075" s="33" t="s">
        <v>1414</v>
      </c>
      <c r="F1075" s="33"/>
      <c r="G1075" s="33"/>
      <c r="H1075" s="33" t="s">
        <v>474</v>
      </c>
      <c r="I1075" s="33" t="s">
        <v>474</v>
      </c>
      <c r="J1075" s="32"/>
      <c r="K1075" s="33"/>
      <c r="L1075" s="57" t="str">
        <f>IFERROR(TRIM(INDEX(_xlfn.TEXTSPLIT(Table37[[#This Row],[Name]],"|"),1,2)),"")</f>
        <v/>
      </c>
    </row>
    <row r="1076" spans="1:12" ht="15" customHeight="1">
      <c r="A1076" s="56" t="s">
        <v>1167</v>
      </c>
      <c r="B1076" s="56" t="str">
        <f>Table37[[#This Row],[Name]]</f>
        <v>Keyphasor - Gear Casing LS Shaft</v>
      </c>
      <c r="C1076" s="33"/>
      <c r="D1076" s="33" t="s">
        <v>1417</v>
      </c>
      <c r="E1076" s="33" t="s">
        <v>1417</v>
      </c>
      <c r="F1076" s="33"/>
      <c r="G1076" s="33"/>
      <c r="H1076" s="33" t="s">
        <v>474</v>
      </c>
      <c r="I1076" s="33" t="s">
        <v>474</v>
      </c>
      <c r="J1076" s="32"/>
      <c r="K1076" s="33"/>
      <c r="L1076" s="57" t="str">
        <f>IFERROR(TRIM(INDEX(_xlfn.TEXTSPLIT(Table37[[#This Row],[Name]],"|"),1,2)),"")</f>
        <v/>
      </c>
    </row>
    <row r="1077" spans="1:12" ht="15" customHeight="1">
      <c r="A1077" s="56" t="s">
        <v>1167</v>
      </c>
      <c r="B1077" s="56" t="str">
        <f>Table37[[#This Row],[Name]]</f>
        <v>Pressure - Primary Seal Gas Injection</v>
      </c>
      <c r="C1077" s="33"/>
      <c r="D1077" s="33" t="s">
        <v>1445</v>
      </c>
      <c r="E1077" s="33" t="s">
        <v>1445</v>
      </c>
      <c r="F1077" s="33"/>
      <c r="G1077" s="33"/>
      <c r="H1077" s="33" t="s">
        <v>451</v>
      </c>
      <c r="I1077" s="33" t="s">
        <v>451</v>
      </c>
      <c r="J1077" s="32"/>
      <c r="K1077" s="33"/>
      <c r="L1077" s="57" t="str">
        <f>IFERROR(TRIM(INDEX(_xlfn.TEXTSPLIT(Table37[[#This Row],[Name]],"|"),1,2)),"")</f>
        <v/>
      </c>
    </row>
    <row r="1078" spans="1:12" ht="15" customHeight="1">
      <c r="A1078" s="100" t="s">
        <v>1167</v>
      </c>
      <c r="B1078" s="100" t="str">
        <f>Table37[[#This Row],[Name]]</f>
        <v>Pressure - Primary Seal Gas Injection|Hi</v>
      </c>
      <c r="C1078" s="33" t="e">
        <f>VLOOKUP(Table37[[#This Row],[Name2]],'Base ProcV'!$CG$1:$CQ$12,2,0)</f>
        <v>#N/A</v>
      </c>
      <c r="D1078" s="33" t="s">
        <v>1447</v>
      </c>
      <c r="E1078" s="33" t="s">
        <v>1445</v>
      </c>
      <c r="F1078" s="33"/>
      <c r="G1078" s="33"/>
      <c r="H1078" s="33" t="s">
        <v>736</v>
      </c>
      <c r="I1078" s="33" t="s">
        <v>451</v>
      </c>
      <c r="J1078" s="32"/>
      <c r="K1078" s="33"/>
      <c r="L1078" s="57" t="str">
        <f>IFERROR(TRIM(INDEX(_xlfn.TEXTSPLIT(Table37[[#This Row],[Name]],"|"),1,2)),"")</f>
        <v>Hi</v>
      </c>
    </row>
    <row r="1079" spans="1:12" ht="15" customHeight="1">
      <c r="A1079" s="56" t="s">
        <v>1167</v>
      </c>
      <c r="B1079" s="56" t="str">
        <f>Table37[[#This Row],[Name]]</f>
        <v>Pressure - Primary Seal Gas Injection|HiHi</v>
      </c>
      <c r="C1079" s="33" t="e">
        <f>VLOOKUP(Table37[[#This Row],[Name2]],'Base ProcV'!$CG$1:$CQ$12,2,0)</f>
        <v>#N/A</v>
      </c>
      <c r="D1079" s="33" t="s">
        <v>1448</v>
      </c>
      <c r="E1079" s="33" t="s">
        <v>1445</v>
      </c>
      <c r="F1079" s="33"/>
      <c r="G1079" s="33"/>
      <c r="H1079" s="33" t="s">
        <v>736</v>
      </c>
      <c r="I1079" s="33" t="s">
        <v>451</v>
      </c>
      <c r="J1079" s="32"/>
      <c r="K1079" s="33"/>
      <c r="L1079" s="57" t="str">
        <f>IFERROR(TRIM(INDEX(_xlfn.TEXTSPLIT(Table37[[#This Row],[Name]],"|"),1,2)),"")</f>
        <v>HiHi</v>
      </c>
    </row>
    <row r="1080" spans="1:12" ht="15" customHeight="1">
      <c r="A1080" s="100" t="s">
        <v>1167</v>
      </c>
      <c r="B1080" s="100" t="str">
        <f>Table37[[#This Row],[Name]]</f>
        <v>Pressure - Primary Seal Gas Injection|Lo</v>
      </c>
      <c r="C1080" s="33" t="e">
        <f>VLOOKUP(Table37[[#This Row],[Name2]],'Base ProcV'!$CG$1:$CQ$12,2,0)</f>
        <v>#N/A</v>
      </c>
      <c r="D1080" s="33" t="s">
        <v>1449</v>
      </c>
      <c r="E1080" s="33" t="s">
        <v>1445</v>
      </c>
      <c r="F1080" s="33"/>
      <c r="G1080" s="33"/>
      <c r="H1080" s="33" t="s">
        <v>736</v>
      </c>
      <c r="I1080" s="33" t="s">
        <v>451</v>
      </c>
      <c r="J1080" s="32"/>
      <c r="K1080" s="33"/>
      <c r="L1080" s="57" t="str">
        <f>IFERROR(TRIM(INDEX(_xlfn.TEXTSPLIT(Table37[[#This Row],[Name]],"|"),1,2)),"")</f>
        <v>Lo</v>
      </c>
    </row>
    <row r="1081" spans="1:12" ht="15" customHeight="1">
      <c r="A1081" s="56" t="s">
        <v>1167</v>
      </c>
      <c r="B1081" s="56" t="str">
        <f>Table37[[#This Row],[Name]]</f>
        <v>Pressure - Primary Seal Gas Injection|LoLo</v>
      </c>
      <c r="C1081" s="33" t="e">
        <f>VLOOKUP(Table37[[#This Row],[Name2]],'Base ProcV'!$CG$1:$CQ$12,2,0)</f>
        <v>#N/A</v>
      </c>
      <c r="D1081" s="33" t="s">
        <v>1450</v>
      </c>
      <c r="E1081" s="33" t="s">
        <v>1445</v>
      </c>
      <c r="F1081" s="33"/>
      <c r="G1081" s="33"/>
      <c r="H1081" s="33" t="s">
        <v>736</v>
      </c>
      <c r="I1081" s="33" t="s">
        <v>451</v>
      </c>
      <c r="J1081" s="32"/>
      <c r="K1081" s="33"/>
      <c r="L1081" s="57" t="str">
        <f>IFERROR(TRIM(INDEX(_xlfn.TEXTSPLIT(Table37[[#This Row],[Name]],"|"),1,2)),"")</f>
        <v>LoLo</v>
      </c>
    </row>
    <row r="1082" spans="1:12" ht="15" customHeight="1">
      <c r="A1082" s="100" t="s">
        <v>1167</v>
      </c>
      <c r="B1082" s="100" t="str">
        <f>Table37[[#This Row],[Name]]</f>
        <v>Pressure - Primary Seal Gas Injection|Pre-alarm Hi</v>
      </c>
      <c r="C1082" s="33" t="e">
        <f>VLOOKUP(Table37[[#This Row],[Name2]],'Base ProcV'!$CG$1:$CQ$12,2,0)</f>
        <v>#N/A</v>
      </c>
      <c r="D1082" s="33" t="s">
        <v>1451</v>
      </c>
      <c r="E1082" s="33" t="s">
        <v>1445</v>
      </c>
      <c r="F1082" s="33"/>
      <c r="G1082" s="33"/>
      <c r="H1082" s="33" t="s">
        <v>736</v>
      </c>
      <c r="I1082" s="33" t="s">
        <v>451</v>
      </c>
      <c r="J1082" s="32"/>
      <c r="K1082" s="33"/>
      <c r="L1082" s="57" t="str">
        <f>IFERROR(TRIM(INDEX(_xlfn.TEXTSPLIT(Table37[[#This Row],[Name]],"|"),1,2)),"")</f>
        <v>Pre-alarm Hi</v>
      </c>
    </row>
    <row r="1083" spans="1:12" ht="15" customHeight="1">
      <c r="A1083" s="56" t="s">
        <v>1167</v>
      </c>
      <c r="B1083" s="56" t="str">
        <f>Table37[[#This Row],[Name]]</f>
        <v>Pressure - Primary Seal Gas Injection|Pre-alarm Lo</v>
      </c>
      <c r="C1083" s="33" t="e">
        <f>VLOOKUP(Table37[[#This Row],[Name2]],'Base ProcV'!$CG$1:$CQ$12,2,0)</f>
        <v>#N/A</v>
      </c>
      <c r="D1083" s="33" t="s">
        <v>1452</v>
      </c>
      <c r="E1083" s="33" t="s">
        <v>1445</v>
      </c>
      <c r="F1083" s="33"/>
      <c r="G1083" s="33"/>
      <c r="H1083" s="33" t="s">
        <v>736</v>
      </c>
      <c r="I1083" s="33" t="s">
        <v>451</v>
      </c>
      <c r="J1083" s="32"/>
      <c r="K1083" s="33"/>
      <c r="L1083" s="57" t="str">
        <f>IFERROR(TRIM(INDEX(_xlfn.TEXTSPLIT(Table37[[#This Row],[Name]],"|"),1,2)),"")</f>
        <v>Pre-alarm Lo</v>
      </c>
    </row>
    <row r="1084" spans="1:12" ht="15" customHeight="1">
      <c r="A1084" s="56" t="s">
        <v>1167</v>
      </c>
      <c r="B1084" s="56" t="str">
        <f>Table37[[#This Row],[Name]]</f>
        <v>Pressure - Primary Seal Gas Injection (2)</v>
      </c>
      <c r="C1084" s="33"/>
      <c r="D1084" s="33" t="s">
        <v>1453</v>
      </c>
      <c r="E1084" s="33" t="s">
        <v>1453</v>
      </c>
      <c r="F1084" s="33"/>
      <c r="G1084" s="33"/>
      <c r="H1084" s="33" t="s">
        <v>451</v>
      </c>
      <c r="I1084" s="33" t="s">
        <v>451</v>
      </c>
      <c r="J1084" s="32"/>
      <c r="K1084" s="33"/>
      <c r="L1084" s="57" t="str">
        <f>IFERROR(TRIM(INDEX(_xlfn.TEXTSPLIT(Table37[[#This Row],[Name]],"|"),1,2)),"")</f>
        <v/>
      </c>
    </row>
    <row r="1085" spans="1:12" ht="15" customHeight="1">
      <c r="A1085" s="56" t="s">
        <v>1167</v>
      </c>
      <c r="B1085" s="56" t="str">
        <f>Table37[[#This Row],[Name]]</f>
        <v>Pressure - Primary Seal Gas Injection (2)|Hi</v>
      </c>
      <c r="C1085" s="33" t="e">
        <f>VLOOKUP(Table37[[#This Row],[Name2]],'Base ProcV'!$CG$1:$CQ$12,2,0)</f>
        <v>#N/A</v>
      </c>
      <c r="D1085" s="33" t="s">
        <v>1455</v>
      </c>
      <c r="E1085" s="33" t="s">
        <v>1453</v>
      </c>
      <c r="F1085" s="33"/>
      <c r="G1085" s="33"/>
      <c r="H1085" s="33" t="s">
        <v>736</v>
      </c>
      <c r="I1085" s="33" t="s">
        <v>451</v>
      </c>
      <c r="J1085" s="32"/>
      <c r="K1085" s="33"/>
      <c r="L1085" s="57" t="str">
        <f>IFERROR(TRIM(INDEX(_xlfn.TEXTSPLIT(Table37[[#This Row],[Name]],"|"),1,2)),"")</f>
        <v>Hi</v>
      </c>
    </row>
    <row r="1086" spans="1:12" ht="15" customHeight="1">
      <c r="A1086" s="100" t="s">
        <v>1167</v>
      </c>
      <c r="B1086" s="100" t="str">
        <f>Table37[[#This Row],[Name]]</f>
        <v>Pressure - Primary Seal Gas Injection (2)|HiHi</v>
      </c>
      <c r="C1086" s="33" t="e">
        <f>VLOOKUP(Table37[[#This Row],[Name2]],'Base ProcV'!$CG$1:$CQ$12,2,0)</f>
        <v>#N/A</v>
      </c>
      <c r="D1086" s="33" t="s">
        <v>1456</v>
      </c>
      <c r="E1086" s="33" t="s">
        <v>1453</v>
      </c>
      <c r="F1086" s="33"/>
      <c r="G1086" s="33"/>
      <c r="H1086" s="33" t="s">
        <v>736</v>
      </c>
      <c r="I1086" s="33" t="s">
        <v>451</v>
      </c>
      <c r="J1086" s="32"/>
      <c r="K1086" s="33"/>
      <c r="L1086" s="57" t="str">
        <f>IFERROR(TRIM(INDEX(_xlfn.TEXTSPLIT(Table37[[#This Row],[Name]],"|"),1,2)),"")</f>
        <v>HiHi</v>
      </c>
    </row>
    <row r="1087" spans="1:12" ht="15" customHeight="1">
      <c r="A1087" s="56" t="s">
        <v>1167</v>
      </c>
      <c r="B1087" s="56" t="str">
        <f>Table37[[#This Row],[Name]]</f>
        <v>Pressure - Primary Seal Gas Injection (2)|Lo</v>
      </c>
      <c r="C1087" s="33" t="e">
        <f>VLOOKUP(Table37[[#This Row],[Name2]],'Base ProcV'!$CG$1:$CQ$12,2,0)</f>
        <v>#N/A</v>
      </c>
      <c r="D1087" s="33" t="s">
        <v>1457</v>
      </c>
      <c r="E1087" s="33" t="s">
        <v>1453</v>
      </c>
      <c r="F1087" s="33"/>
      <c r="G1087" s="33"/>
      <c r="H1087" s="33" t="s">
        <v>736</v>
      </c>
      <c r="I1087" s="33" t="s">
        <v>451</v>
      </c>
      <c r="J1087" s="32"/>
      <c r="K1087" s="33"/>
      <c r="L1087" s="57" t="str">
        <f>IFERROR(TRIM(INDEX(_xlfn.TEXTSPLIT(Table37[[#This Row],[Name]],"|"),1,2)),"")</f>
        <v>Lo</v>
      </c>
    </row>
    <row r="1088" spans="1:12" ht="15" customHeight="1">
      <c r="A1088" s="100" t="s">
        <v>1167</v>
      </c>
      <c r="B1088" s="100" t="str">
        <f>Table37[[#This Row],[Name]]</f>
        <v>Pressure - Primary Seal Gas Injection (2)|LoLo</v>
      </c>
      <c r="C1088" s="33" t="e">
        <f>VLOOKUP(Table37[[#This Row],[Name2]],'Base ProcV'!$CG$1:$CQ$12,2,0)</f>
        <v>#N/A</v>
      </c>
      <c r="D1088" s="33" t="s">
        <v>1458</v>
      </c>
      <c r="E1088" s="33" t="s">
        <v>1453</v>
      </c>
      <c r="F1088" s="33"/>
      <c r="G1088" s="33"/>
      <c r="H1088" s="33" t="s">
        <v>736</v>
      </c>
      <c r="I1088" s="33" t="s">
        <v>451</v>
      </c>
      <c r="J1088" s="32"/>
      <c r="K1088" s="33"/>
      <c r="L1088" s="57" t="str">
        <f>IFERROR(TRIM(INDEX(_xlfn.TEXTSPLIT(Table37[[#This Row],[Name]],"|"),1,2)),"")</f>
        <v>LoLo</v>
      </c>
    </row>
    <row r="1089" spans="1:12" ht="15" customHeight="1">
      <c r="A1089" s="56" t="s">
        <v>1167</v>
      </c>
      <c r="B1089" s="56" t="str">
        <f>Table37[[#This Row],[Name]]</f>
        <v>Pressure - Primary Seal Gas Injection (2)|Pre-alarm Hi</v>
      </c>
      <c r="C1089" s="33" t="e">
        <f>VLOOKUP(Table37[[#This Row],[Name2]],'Base ProcV'!$CG$1:$CQ$12,2,0)</f>
        <v>#N/A</v>
      </c>
      <c r="D1089" s="33" t="s">
        <v>1459</v>
      </c>
      <c r="E1089" s="33" t="s">
        <v>1453</v>
      </c>
      <c r="F1089" s="33"/>
      <c r="G1089" s="33"/>
      <c r="H1089" s="33" t="s">
        <v>736</v>
      </c>
      <c r="I1089" s="33" t="s">
        <v>451</v>
      </c>
      <c r="J1089" s="32"/>
      <c r="K1089" s="33"/>
      <c r="L1089" s="57" t="str">
        <f>IFERROR(TRIM(INDEX(_xlfn.TEXTSPLIT(Table37[[#This Row],[Name]],"|"),1,2)),"")</f>
        <v>Pre-alarm Hi</v>
      </c>
    </row>
    <row r="1090" spans="1:12" ht="15" customHeight="1">
      <c r="A1090" s="100" t="s">
        <v>1167</v>
      </c>
      <c r="B1090" s="100" t="str">
        <f>Table37[[#This Row],[Name]]</f>
        <v>Pressure - Primary Seal Gas Injection (2)|Pre-alarm Lo</v>
      </c>
      <c r="C1090" s="33" t="e">
        <f>VLOOKUP(Table37[[#This Row],[Name2]],'Base ProcV'!$CG$1:$CQ$12,2,0)</f>
        <v>#N/A</v>
      </c>
      <c r="D1090" s="33" t="s">
        <v>1460</v>
      </c>
      <c r="E1090" s="33" t="s">
        <v>1453</v>
      </c>
      <c r="F1090" s="33"/>
      <c r="G1090" s="33"/>
      <c r="H1090" s="33" t="s">
        <v>736</v>
      </c>
      <c r="I1090" s="33" t="s">
        <v>451</v>
      </c>
      <c r="J1090" s="32"/>
      <c r="K1090" s="33"/>
      <c r="L1090" s="57" t="str">
        <f>IFERROR(TRIM(INDEX(_xlfn.TEXTSPLIT(Table37[[#This Row],[Name]],"|"),1,2)),"")</f>
        <v>Pre-alarm Lo</v>
      </c>
    </row>
    <row r="1091" spans="1:12" ht="15" customHeight="1">
      <c r="A1091" s="56" t="s">
        <v>1167</v>
      </c>
      <c r="B1091" s="56" t="str">
        <f>Table37[[#This Row],[Name]]</f>
        <v>Pressure - Secondary Seal Gas to Vent DE</v>
      </c>
      <c r="C1091" s="33"/>
      <c r="D1091" s="33" t="s">
        <v>1505</v>
      </c>
      <c r="E1091" s="33" t="s">
        <v>1505</v>
      </c>
      <c r="F1091" s="33"/>
      <c r="G1091" s="33"/>
      <c r="H1091" s="33" t="s">
        <v>451</v>
      </c>
      <c r="I1091" s="33" t="s">
        <v>451</v>
      </c>
      <c r="J1091" s="32"/>
      <c r="K1091" s="33"/>
      <c r="L1091" s="57" t="str">
        <f>IFERROR(TRIM(INDEX(_xlfn.TEXTSPLIT(Table37[[#This Row],[Name]],"|"),1,2)),"")</f>
        <v/>
      </c>
    </row>
    <row r="1092" spans="1:12" ht="15" customHeight="1">
      <c r="A1092" s="100" t="s">
        <v>1167</v>
      </c>
      <c r="B1092" s="100" t="str">
        <f>Table37[[#This Row],[Name]]</f>
        <v>Pressure - Secondary Seal Gas to Vent DE|Hi</v>
      </c>
      <c r="C1092" s="33" t="e">
        <f>VLOOKUP(Table37[[#This Row],[Name2]],'Base ProcV'!$CG$1:$CQ$12,2,0)</f>
        <v>#N/A</v>
      </c>
      <c r="D1092" s="33" t="s">
        <v>1507</v>
      </c>
      <c r="E1092" s="33" t="s">
        <v>1505</v>
      </c>
      <c r="F1092" s="33"/>
      <c r="G1092" s="33"/>
      <c r="H1092" s="33" t="s">
        <v>736</v>
      </c>
      <c r="I1092" s="33" t="s">
        <v>451</v>
      </c>
      <c r="J1092" s="32"/>
      <c r="K1092" s="33"/>
      <c r="L1092" s="57" t="str">
        <f>IFERROR(TRIM(INDEX(_xlfn.TEXTSPLIT(Table37[[#This Row],[Name]],"|"),1,2)),"")</f>
        <v>Hi</v>
      </c>
    </row>
    <row r="1093" spans="1:12" ht="15" customHeight="1">
      <c r="A1093" s="56" t="s">
        <v>1167</v>
      </c>
      <c r="B1093" s="56" t="str">
        <f>Table37[[#This Row],[Name]]</f>
        <v>Pressure - Secondary Seal Gas to Vent DE|HiHi</v>
      </c>
      <c r="C1093" s="33" t="e">
        <f>VLOOKUP(Table37[[#This Row],[Name2]],'Base ProcV'!$CG$1:$CQ$12,2,0)</f>
        <v>#N/A</v>
      </c>
      <c r="D1093" s="33" t="s">
        <v>1508</v>
      </c>
      <c r="E1093" s="33" t="s">
        <v>1505</v>
      </c>
      <c r="F1093" s="33"/>
      <c r="G1093" s="33"/>
      <c r="H1093" s="33" t="s">
        <v>736</v>
      </c>
      <c r="I1093" s="33" t="s">
        <v>451</v>
      </c>
      <c r="J1093" s="32"/>
      <c r="K1093" s="33"/>
      <c r="L1093" s="57" t="str">
        <f>IFERROR(TRIM(INDEX(_xlfn.TEXTSPLIT(Table37[[#This Row],[Name]],"|"),1,2)),"")</f>
        <v>HiHi</v>
      </c>
    </row>
    <row r="1094" spans="1:12" ht="15" customHeight="1">
      <c r="A1094" s="100" t="s">
        <v>1167</v>
      </c>
      <c r="B1094" s="100" t="str">
        <f>Table37[[#This Row],[Name]]</f>
        <v>Pressure - Secondary Seal Gas to Vent DE|Pre-alarm Hi</v>
      </c>
      <c r="C1094" s="33" t="e">
        <f>VLOOKUP(Table37[[#This Row],[Name2]],'Base ProcV'!$CG$1:$CQ$12,2,0)</f>
        <v>#N/A</v>
      </c>
      <c r="D1094" s="33" t="s">
        <v>1509</v>
      </c>
      <c r="E1094" s="33" t="s">
        <v>1505</v>
      </c>
      <c r="F1094" s="33"/>
      <c r="G1094" s="33"/>
      <c r="H1094" s="33" t="s">
        <v>736</v>
      </c>
      <c r="I1094" s="33" t="s">
        <v>451</v>
      </c>
      <c r="J1094" s="32"/>
      <c r="K1094" s="33"/>
      <c r="L1094" s="57" t="str">
        <f>IFERROR(TRIM(INDEX(_xlfn.TEXTSPLIT(Table37[[#This Row],[Name]],"|"),1,2)),"")</f>
        <v>Pre-alarm Hi</v>
      </c>
    </row>
    <row r="1095" spans="1:12" ht="15" customHeight="1">
      <c r="A1095" s="56" t="s">
        <v>1167</v>
      </c>
      <c r="B1095" s="56" t="str">
        <f>Table37[[#This Row],[Name]]</f>
        <v>Pressure - Secondary Seal Gas to Vent NDE</v>
      </c>
      <c r="C1095" s="33"/>
      <c r="D1095" s="33" t="s">
        <v>1510</v>
      </c>
      <c r="E1095" s="33" t="s">
        <v>1510</v>
      </c>
      <c r="F1095" s="33"/>
      <c r="G1095" s="33"/>
      <c r="H1095" s="33" t="s">
        <v>451</v>
      </c>
      <c r="I1095" s="33" t="s">
        <v>451</v>
      </c>
      <c r="J1095" s="32"/>
      <c r="K1095" s="33"/>
      <c r="L1095" s="57" t="str">
        <f>IFERROR(TRIM(INDEX(_xlfn.TEXTSPLIT(Table37[[#This Row],[Name]],"|"),1,2)),"")</f>
        <v/>
      </c>
    </row>
    <row r="1096" spans="1:12" ht="15" customHeight="1">
      <c r="A1096" s="100" t="s">
        <v>1167</v>
      </c>
      <c r="B1096" s="100" t="str">
        <f>Table37[[#This Row],[Name]]</f>
        <v>Pressure - Secondary Seal Gas to Vent NDE|Hi</v>
      </c>
      <c r="C1096" s="33" t="e">
        <f>VLOOKUP(Table37[[#This Row],[Name2]],'Base ProcV'!$CG$1:$CQ$12,2,0)</f>
        <v>#N/A</v>
      </c>
      <c r="D1096" s="33" t="s">
        <v>1512</v>
      </c>
      <c r="E1096" s="33" t="s">
        <v>1510</v>
      </c>
      <c r="F1096" s="33"/>
      <c r="G1096" s="33"/>
      <c r="H1096" s="33" t="s">
        <v>736</v>
      </c>
      <c r="I1096" s="33" t="s">
        <v>451</v>
      </c>
      <c r="J1096" s="32"/>
      <c r="K1096" s="33"/>
      <c r="L1096" s="57" t="str">
        <f>IFERROR(TRIM(INDEX(_xlfn.TEXTSPLIT(Table37[[#This Row],[Name]],"|"),1,2)),"")</f>
        <v>Hi</v>
      </c>
    </row>
    <row r="1097" spans="1:12" ht="15" customHeight="1">
      <c r="A1097" s="56" t="s">
        <v>1167</v>
      </c>
      <c r="B1097" s="56" t="str">
        <f>Table37[[#This Row],[Name]]</f>
        <v>Pressure - Secondary Seal Gas to Vent NDE|HiHi</v>
      </c>
      <c r="C1097" s="33" t="e">
        <f>VLOOKUP(Table37[[#This Row],[Name2]],'Base ProcV'!$CG$1:$CQ$12,2,0)</f>
        <v>#N/A</v>
      </c>
      <c r="D1097" s="33" t="s">
        <v>1513</v>
      </c>
      <c r="E1097" s="33" t="s">
        <v>1510</v>
      </c>
      <c r="F1097" s="33"/>
      <c r="G1097" s="33"/>
      <c r="H1097" s="33" t="s">
        <v>736</v>
      </c>
      <c r="I1097" s="33" t="s">
        <v>451</v>
      </c>
      <c r="J1097" s="32"/>
      <c r="K1097" s="33"/>
      <c r="L1097" s="57" t="str">
        <f>IFERROR(TRIM(INDEX(_xlfn.TEXTSPLIT(Table37[[#This Row],[Name]],"|"),1,2)),"")</f>
        <v>HiHi</v>
      </c>
    </row>
    <row r="1098" spans="1:12" ht="15" customHeight="1">
      <c r="A1098" s="100" t="s">
        <v>1167</v>
      </c>
      <c r="B1098" s="100" t="str">
        <f>Table37[[#This Row],[Name]]</f>
        <v>Pressure - Secondary Seal Gas to Vent NDE|Pre-alarm Hi</v>
      </c>
      <c r="C1098" s="33" t="e">
        <f>VLOOKUP(Table37[[#This Row],[Name2]],'Base ProcV'!$CG$1:$CQ$12,2,0)</f>
        <v>#N/A</v>
      </c>
      <c r="D1098" s="33" t="s">
        <v>1514</v>
      </c>
      <c r="E1098" s="33" t="s">
        <v>1510</v>
      </c>
      <c r="F1098" s="33"/>
      <c r="G1098" s="33"/>
      <c r="H1098" s="33" t="s">
        <v>736</v>
      </c>
      <c r="I1098" s="33" t="s">
        <v>451</v>
      </c>
      <c r="J1098" s="32"/>
      <c r="K1098" s="33"/>
      <c r="L1098" s="57" t="str">
        <f>IFERROR(TRIM(INDEX(_xlfn.TEXTSPLIT(Table37[[#This Row],[Name]],"|"),1,2)),"")</f>
        <v>Pre-alarm Hi</v>
      </c>
    </row>
    <row r="1099" spans="1:12" ht="15" customHeight="1">
      <c r="A1099" s="56" t="s">
        <v>1167</v>
      </c>
      <c r="B1099" s="56" t="str">
        <f>Table37[[#This Row],[Name]]</f>
        <v>Pressure - Separation Gas Injection (1)</v>
      </c>
      <c r="C1099" s="33"/>
      <c r="D1099" s="33" t="s">
        <v>1515</v>
      </c>
      <c r="E1099" s="33" t="s">
        <v>1515</v>
      </c>
      <c r="F1099" s="33"/>
      <c r="G1099" s="33"/>
      <c r="H1099" s="33" t="s">
        <v>451</v>
      </c>
      <c r="I1099" s="33" t="s">
        <v>451</v>
      </c>
      <c r="J1099" s="32"/>
      <c r="K1099" s="33"/>
      <c r="L1099" s="57" t="str">
        <f>IFERROR(TRIM(INDEX(_xlfn.TEXTSPLIT(Table37[[#This Row],[Name]],"|"),1,2)),"")</f>
        <v/>
      </c>
    </row>
    <row r="1100" spans="1:12" ht="15" customHeight="1">
      <c r="A1100" s="100" t="s">
        <v>1167</v>
      </c>
      <c r="B1100" s="100" t="str">
        <f>Table37[[#This Row],[Name]]</f>
        <v>Pressure - Separation Gas Injection (1)|Hi</v>
      </c>
      <c r="C1100" s="33" t="e">
        <f>VLOOKUP(Table37[[#This Row],[Name2]],'Base ProcV'!$CG$1:$CQ$12,2,0)</f>
        <v>#N/A</v>
      </c>
      <c r="D1100" s="33" t="s">
        <v>1517</v>
      </c>
      <c r="E1100" s="33" t="s">
        <v>1515</v>
      </c>
      <c r="F1100" s="33"/>
      <c r="G1100" s="33"/>
      <c r="H1100" s="33" t="s">
        <v>736</v>
      </c>
      <c r="I1100" s="33" t="s">
        <v>451</v>
      </c>
      <c r="J1100" s="32"/>
      <c r="K1100" s="33"/>
      <c r="L1100" s="57" t="str">
        <f>IFERROR(TRIM(INDEX(_xlfn.TEXTSPLIT(Table37[[#This Row],[Name]],"|"),1,2)),"")</f>
        <v>Hi</v>
      </c>
    </row>
    <row r="1101" spans="1:12" ht="15" customHeight="1">
      <c r="A1101" s="56" t="s">
        <v>1167</v>
      </c>
      <c r="B1101" s="56" t="str">
        <f>Table37[[#This Row],[Name]]</f>
        <v>Pressure - Separation Gas Injection (1)|HiHi</v>
      </c>
      <c r="C1101" s="33" t="e">
        <f>VLOOKUP(Table37[[#This Row],[Name2]],'Base ProcV'!$CG$1:$CQ$12,2,0)</f>
        <v>#N/A</v>
      </c>
      <c r="D1101" s="33" t="s">
        <v>1518</v>
      </c>
      <c r="E1101" s="33" t="s">
        <v>1515</v>
      </c>
      <c r="F1101" s="33"/>
      <c r="G1101" s="33"/>
      <c r="H1101" s="33" t="s">
        <v>736</v>
      </c>
      <c r="I1101" s="33" t="s">
        <v>451</v>
      </c>
      <c r="J1101" s="32"/>
      <c r="K1101" s="33"/>
      <c r="L1101" s="57" t="str">
        <f>IFERROR(TRIM(INDEX(_xlfn.TEXTSPLIT(Table37[[#This Row],[Name]],"|"),1,2)),"")</f>
        <v>HiHi</v>
      </c>
    </row>
    <row r="1102" spans="1:12" ht="15" customHeight="1">
      <c r="A1102" s="100" t="s">
        <v>1167</v>
      </c>
      <c r="B1102" s="100" t="str">
        <f>Table37[[#This Row],[Name]]</f>
        <v>Pressure - Separation Gas Injection (1)|Lo</v>
      </c>
      <c r="C1102" s="33" t="e">
        <f>VLOOKUP(Table37[[#This Row],[Name2]],'Base ProcV'!$CG$1:$CQ$12,2,0)</f>
        <v>#N/A</v>
      </c>
      <c r="D1102" s="33" t="s">
        <v>1519</v>
      </c>
      <c r="E1102" s="33" t="s">
        <v>1515</v>
      </c>
      <c r="F1102" s="33"/>
      <c r="G1102" s="33"/>
      <c r="H1102" s="33" t="s">
        <v>736</v>
      </c>
      <c r="I1102" s="33" t="s">
        <v>451</v>
      </c>
      <c r="J1102" s="32"/>
      <c r="K1102" s="33"/>
      <c r="L1102" s="57" t="str">
        <f>IFERROR(TRIM(INDEX(_xlfn.TEXTSPLIT(Table37[[#This Row],[Name]],"|"),1,2)),"")</f>
        <v>Lo</v>
      </c>
    </row>
    <row r="1103" spans="1:12" ht="15" customHeight="1">
      <c r="A1103" s="56" t="s">
        <v>1167</v>
      </c>
      <c r="B1103" s="56" t="str">
        <f>Table37[[#This Row],[Name]]</f>
        <v>Pressure - Separation Gas Injection (1)|LoLo</v>
      </c>
      <c r="C1103" s="33" t="e">
        <f>VLOOKUP(Table37[[#This Row],[Name2]],'Base ProcV'!$CG$1:$CQ$12,2,0)</f>
        <v>#N/A</v>
      </c>
      <c r="D1103" s="33" t="s">
        <v>1520</v>
      </c>
      <c r="E1103" s="33" t="s">
        <v>1515</v>
      </c>
      <c r="F1103" s="33"/>
      <c r="G1103" s="33"/>
      <c r="H1103" s="33" t="s">
        <v>736</v>
      </c>
      <c r="I1103" s="33" t="s">
        <v>451</v>
      </c>
      <c r="J1103" s="32"/>
      <c r="K1103" s="33"/>
      <c r="L1103" s="57" t="str">
        <f>IFERROR(TRIM(INDEX(_xlfn.TEXTSPLIT(Table37[[#This Row],[Name]],"|"),1,2)),"")</f>
        <v>LoLo</v>
      </c>
    </row>
    <row r="1104" spans="1:12" ht="15" customHeight="1">
      <c r="A1104" s="100" t="s">
        <v>1167</v>
      </c>
      <c r="B1104" s="100" t="str">
        <f>Table37[[#This Row],[Name]]</f>
        <v>Pressure - Separation Gas Injection (1)|Pre-alarm Hi</v>
      </c>
      <c r="C1104" s="33" t="e">
        <f>VLOOKUP(Table37[[#This Row],[Name2]],'Base ProcV'!$CG$1:$CQ$12,2,0)</f>
        <v>#N/A</v>
      </c>
      <c r="D1104" s="33" t="s">
        <v>1521</v>
      </c>
      <c r="E1104" s="33" t="s">
        <v>1515</v>
      </c>
      <c r="F1104" s="33"/>
      <c r="G1104" s="33"/>
      <c r="H1104" s="33" t="s">
        <v>736</v>
      </c>
      <c r="I1104" s="33" t="s">
        <v>451</v>
      </c>
      <c r="J1104" s="32"/>
      <c r="K1104" s="33"/>
      <c r="L1104" s="57" t="str">
        <f>IFERROR(TRIM(INDEX(_xlfn.TEXTSPLIT(Table37[[#This Row],[Name]],"|"),1,2)),"")</f>
        <v>Pre-alarm Hi</v>
      </c>
    </row>
    <row r="1105" spans="1:12" ht="15" customHeight="1">
      <c r="A1105" s="56" t="s">
        <v>1167</v>
      </c>
      <c r="B1105" s="56" t="str">
        <f>Table37[[#This Row],[Name]]</f>
        <v>Pressure - Separation Gas Injection (1)|Pre-alarm Lo</v>
      </c>
      <c r="C1105" s="33" t="e">
        <f>VLOOKUP(Table37[[#This Row],[Name2]],'Base ProcV'!$CG$1:$CQ$12,2,0)</f>
        <v>#N/A</v>
      </c>
      <c r="D1105" s="33" t="s">
        <v>1522</v>
      </c>
      <c r="E1105" s="33" t="s">
        <v>1515</v>
      </c>
      <c r="F1105" s="33"/>
      <c r="G1105" s="33"/>
      <c r="H1105" s="33" t="s">
        <v>736</v>
      </c>
      <c r="I1105" s="33" t="s">
        <v>451</v>
      </c>
      <c r="J1105" s="32"/>
      <c r="K1105" s="33"/>
      <c r="L1105" s="57" t="str">
        <f>IFERROR(TRIM(INDEX(_xlfn.TEXTSPLIT(Table37[[#This Row],[Name]],"|"),1,2)),"")</f>
        <v>Pre-alarm Lo</v>
      </c>
    </row>
    <row r="1106" spans="1:12" ht="15" customHeight="1">
      <c r="A1106" s="56" t="s">
        <v>1167</v>
      </c>
      <c r="B1106" s="56" t="str">
        <f>Table37[[#This Row],[Name]]</f>
        <v>Pressure - Separation Gas Injection (2)</v>
      </c>
      <c r="C1106" s="33"/>
      <c r="D1106" s="33" t="s">
        <v>1523</v>
      </c>
      <c r="E1106" s="33" t="s">
        <v>1523</v>
      </c>
      <c r="F1106" s="33"/>
      <c r="G1106" s="33"/>
      <c r="H1106" s="33" t="s">
        <v>451</v>
      </c>
      <c r="I1106" s="33" t="s">
        <v>451</v>
      </c>
      <c r="J1106" s="32"/>
      <c r="K1106" s="33"/>
      <c r="L1106" s="57" t="str">
        <f>IFERROR(TRIM(INDEX(_xlfn.TEXTSPLIT(Table37[[#This Row],[Name]],"|"),1,2)),"")</f>
        <v/>
      </c>
    </row>
    <row r="1107" spans="1:12" ht="15" customHeight="1">
      <c r="A1107" s="56" t="s">
        <v>1167</v>
      </c>
      <c r="B1107" s="56" t="str">
        <f>Table37[[#This Row],[Name]]</f>
        <v>Pressure - Separation Gas Injection (2)|Hi</v>
      </c>
      <c r="C1107" s="33" t="e">
        <f>VLOOKUP(Table37[[#This Row],[Name2]],'Base ProcV'!$CG$1:$CQ$12,2,0)</f>
        <v>#N/A</v>
      </c>
      <c r="D1107" s="33" t="s">
        <v>1526</v>
      </c>
      <c r="E1107" s="33" t="s">
        <v>1523</v>
      </c>
      <c r="F1107" s="33"/>
      <c r="G1107" s="33"/>
      <c r="H1107" s="33" t="s">
        <v>736</v>
      </c>
      <c r="I1107" s="33" t="s">
        <v>451</v>
      </c>
      <c r="J1107" s="32"/>
      <c r="K1107" s="33"/>
      <c r="L1107" s="57" t="str">
        <f>IFERROR(TRIM(INDEX(_xlfn.TEXTSPLIT(Table37[[#This Row],[Name]],"|"),1,2)),"")</f>
        <v>Hi</v>
      </c>
    </row>
    <row r="1108" spans="1:12" ht="15" customHeight="1">
      <c r="A1108" s="100" t="s">
        <v>1167</v>
      </c>
      <c r="B1108" s="100" t="str">
        <f>Table37[[#This Row],[Name]]</f>
        <v>Pressure - Separation Gas Injection (2)|HiHi</v>
      </c>
      <c r="C1108" s="33" t="e">
        <f>VLOOKUP(Table37[[#This Row],[Name2]],'Base ProcV'!$CG$1:$CQ$12,2,0)</f>
        <v>#N/A</v>
      </c>
      <c r="D1108" s="33" t="s">
        <v>1527</v>
      </c>
      <c r="E1108" s="33" t="s">
        <v>1523</v>
      </c>
      <c r="F1108" s="33"/>
      <c r="G1108" s="33"/>
      <c r="H1108" s="33" t="s">
        <v>736</v>
      </c>
      <c r="I1108" s="33" t="s">
        <v>451</v>
      </c>
      <c r="J1108" s="32"/>
      <c r="K1108" s="33"/>
      <c r="L1108" s="57" t="str">
        <f>IFERROR(TRIM(INDEX(_xlfn.TEXTSPLIT(Table37[[#This Row],[Name]],"|"),1,2)),"")</f>
        <v>HiHi</v>
      </c>
    </row>
    <row r="1109" spans="1:12" ht="15" customHeight="1">
      <c r="A1109" s="56" t="s">
        <v>1167</v>
      </c>
      <c r="B1109" s="56" t="str">
        <f>Table37[[#This Row],[Name]]</f>
        <v>Pressure - Separation Gas Injection (2)|Lo</v>
      </c>
      <c r="C1109" s="33" t="e">
        <f>VLOOKUP(Table37[[#This Row],[Name2]],'Base ProcV'!$CG$1:$CQ$12,2,0)</f>
        <v>#N/A</v>
      </c>
      <c r="D1109" s="33" t="s">
        <v>1528</v>
      </c>
      <c r="E1109" s="33" t="s">
        <v>1523</v>
      </c>
      <c r="F1109" s="33"/>
      <c r="G1109" s="33"/>
      <c r="H1109" s="33" t="s">
        <v>736</v>
      </c>
      <c r="I1109" s="33" t="s">
        <v>451</v>
      </c>
      <c r="J1109" s="32"/>
      <c r="K1109" s="33"/>
      <c r="L1109" s="57" t="str">
        <f>IFERROR(TRIM(INDEX(_xlfn.TEXTSPLIT(Table37[[#This Row],[Name]],"|"),1,2)),"")</f>
        <v>Lo</v>
      </c>
    </row>
    <row r="1110" spans="1:12" ht="15" customHeight="1">
      <c r="A1110" s="100" t="s">
        <v>1167</v>
      </c>
      <c r="B1110" s="100" t="str">
        <f>Table37[[#This Row],[Name]]</f>
        <v>Pressure - Separation Gas Injection (2)|LoLo</v>
      </c>
      <c r="C1110" s="33" t="e">
        <f>VLOOKUP(Table37[[#This Row],[Name2]],'Base ProcV'!$CG$1:$CQ$12,2,0)</f>
        <v>#N/A</v>
      </c>
      <c r="D1110" s="33" t="s">
        <v>1529</v>
      </c>
      <c r="E1110" s="33" t="s">
        <v>1523</v>
      </c>
      <c r="F1110" s="33"/>
      <c r="G1110" s="33"/>
      <c r="H1110" s="33" t="s">
        <v>736</v>
      </c>
      <c r="I1110" s="33" t="s">
        <v>451</v>
      </c>
      <c r="J1110" s="32"/>
      <c r="K1110" s="33"/>
      <c r="L1110" s="57" t="str">
        <f>IFERROR(TRIM(INDEX(_xlfn.TEXTSPLIT(Table37[[#This Row],[Name]],"|"),1,2)),"")</f>
        <v>LoLo</v>
      </c>
    </row>
    <row r="1111" spans="1:12" ht="15" customHeight="1">
      <c r="A1111" s="56" t="s">
        <v>1167</v>
      </c>
      <c r="B1111" s="56" t="str">
        <f>Table37[[#This Row],[Name]]</f>
        <v>Pressure - Separation Gas Injection (2)|Pre-alarm Hi</v>
      </c>
      <c r="C1111" s="33" t="e">
        <f>VLOOKUP(Table37[[#This Row],[Name2]],'Base ProcV'!$CG$1:$CQ$12,2,0)</f>
        <v>#N/A</v>
      </c>
      <c r="D1111" s="33" t="s">
        <v>1530</v>
      </c>
      <c r="E1111" s="33" t="s">
        <v>1523</v>
      </c>
      <c r="F1111" s="33"/>
      <c r="G1111" s="33"/>
      <c r="H1111" s="33" t="s">
        <v>736</v>
      </c>
      <c r="I1111" s="33" t="s">
        <v>451</v>
      </c>
      <c r="J1111" s="32"/>
      <c r="K1111" s="33"/>
      <c r="L1111" s="57" t="str">
        <f>IFERROR(TRIM(INDEX(_xlfn.TEXTSPLIT(Table37[[#This Row],[Name]],"|"),1,2)),"")</f>
        <v>Pre-alarm Hi</v>
      </c>
    </row>
    <row r="1112" spans="1:12" ht="15" customHeight="1">
      <c r="A1112" s="100" t="s">
        <v>1167</v>
      </c>
      <c r="B1112" s="100" t="str">
        <f>Table37[[#This Row],[Name]]</f>
        <v>Pressure - Separation Gas Injection (2)|Pre-alarm Lo</v>
      </c>
      <c r="C1112" s="33" t="e">
        <f>VLOOKUP(Table37[[#This Row],[Name2]],'Base ProcV'!$CG$1:$CQ$12,2,0)</f>
        <v>#N/A</v>
      </c>
      <c r="D1112" s="33" t="s">
        <v>1531</v>
      </c>
      <c r="E1112" s="33" t="s">
        <v>1523</v>
      </c>
      <c r="F1112" s="33"/>
      <c r="G1112" s="33"/>
      <c r="H1112" s="33" t="s">
        <v>736</v>
      </c>
      <c r="I1112" s="33" t="s">
        <v>451</v>
      </c>
      <c r="J1112" s="32"/>
      <c r="K1112" s="33"/>
      <c r="L1112" s="57" t="str">
        <f>IFERROR(TRIM(INDEX(_xlfn.TEXTSPLIT(Table37[[#This Row],[Name]],"|"),1,2)),"")</f>
        <v>Pre-alarm Lo</v>
      </c>
    </row>
    <row r="1113" spans="1:12" ht="15" customHeight="1">
      <c r="A1113" s="56" t="s">
        <v>1167</v>
      </c>
      <c r="B1113" s="56" t="str">
        <f>Table37[[#This Row],[Name]]</f>
        <v>Temperature - Comp DE Bearing (1)</v>
      </c>
      <c r="C1113" s="33"/>
      <c r="D1113" s="33" t="s">
        <v>1561</v>
      </c>
      <c r="E1113" s="33" t="s">
        <v>1561</v>
      </c>
      <c r="F1113" s="33"/>
      <c r="G1113" s="33"/>
      <c r="H1113" s="33" t="s">
        <v>439</v>
      </c>
      <c r="I1113" s="33" t="s">
        <v>439</v>
      </c>
      <c r="J1113" s="32"/>
      <c r="K1113" s="33"/>
      <c r="L1113" s="57" t="str">
        <f>IFERROR(TRIM(INDEX(_xlfn.TEXTSPLIT(Table37[[#This Row],[Name]],"|"),1,2)),"")</f>
        <v/>
      </c>
    </row>
    <row r="1114" spans="1:12" ht="15" customHeight="1">
      <c r="A1114" s="100" t="s">
        <v>1167</v>
      </c>
      <c r="B1114" s="100" t="str">
        <f>Table37[[#This Row],[Name]]</f>
        <v>Temperature - Comp DE Bearing (1)|Hi</v>
      </c>
      <c r="C1114" s="33" t="e">
        <f>VLOOKUP(Table37[[#This Row],[Name2]],'Base ProcV'!$CG$1:$CQ$12,2,0)</f>
        <v>#N/A</v>
      </c>
      <c r="D1114" s="33" t="s">
        <v>1563</v>
      </c>
      <c r="E1114" s="33" t="s">
        <v>1561</v>
      </c>
      <c r="F1114" s="33"/>
      <c r="G1114" s="33"/>
      <c r="H1114" s="33" t="s">
        <v>736</v>
      </c>
      <c r="I1114" s="33" t="s">
        <v>439</v>
      </c>
      <c r="J1114" s="32"/>
      <c r="K1114" s="33"/>
      <c r="L1114" s="57" t="str">
        <f>IFERROR(TRIM(INDEX(_xlfn.TEXTSPLIT(Table37[[#This Row],[Name]],"|"),1,2)),"")</f>
        <v>Hi</v>
      </c>
    </row>
    <row r="1115" spans="1:12" ht="15" customHeight="1">
      <c r="A1115" s="56" t="s">
        <v>1167</v>
      </c>
      <c r="B1115" s="56" t="str">
        <f>Table37[[#This Row],[Name]]</f>
        <v>Temperature - Comp DE Bearing (1)|HiHi</v>
      </c>
      <c r="C1115" s="33" t="e">
        <f>VLOOKUP(Table37[[#This Row],[Name2]],'Base ProcV'!$CG$1:$CQ$12,2,0)</f>
        <v>#N/A</v>
      </c>
      <c r="D1115" s="33" t="s">
        <v>1564</v>
      </c>
      <c r="E1115" s="33" t="s">
        <v>1561</v>
      </c>
      <c r="F1115" s="33"/>
      <c r="G1115" s="33"/>
      <c r="H1115" s="33" t="s">
        <v>736</v>
      </c>
      <c r="I1115" s="33" t="s">
        <v>439</v>
      </c>
      <c r="J1115" s="32"/>
      <c r="K1115" s="33"/>
      <c r="L1115" s="57" t="str">
        <f>IFERROR(TRIM(INDEX(_xlfn.TEXTSPLIT(Table37[[#This Row],[Name]],"|"),1,2)),"")</f>
        <v>HiHi</v>
      </c>
    </row>
    <row r="1116" spans="1:12" ht="15" customHeight="1">
      <c r="A1116" s="100" t="s">
        <v>1167</v>
      </c>
      <c r="B1116" s="100" t="str">
        <f>Table37[[#This Row],[Name]]</f>
        <v>Temperature - Comp DE Bearing (1)|Pre-alarm Hi</v>
      </c>
      <c r="C1116" s="33" t="e">
        <f>VLOOKUP(Table37[[#This Row],[Name2]],'Base ProcV'!$CG$1:$CQ$12,2,0)</f>
        <v>#N/A</v>
      </c>
      <c r="D1116" s="33" t="s">
        <v>1565</v>
      </c>
      <c r="E1116" s="33" t="s">
        <v>1561</v>
      </c>
      <c r="F1116" s="33"/>
      <c r="G1116" s="33"/>
      <c r="H1116" s="33" t="s">
        <v>736</v>
      </c>
      <c r="I1116" s="33" t="s">
        <v>439</v>
      </c>
      <c r="J1116" s="32"/>
      <c r="K1116" s="33"/>
      <c r="L1116" s="57" t="str">
        <f>IFERROR(TRIM(INDEX(_xlfn.TEXTSPLIT(Table37[[#This Row],[Name]],"|"),1,2)),"")</f>
        <v>Pre-alarm Hi</v>
      </c>
    </row>
    <row r="1117" spans="1:12" ht="15" customHeight="1">
      <c r="A1117" s="56" t="s">
        <v>1167</v>
      </c>
      <c r="B1117" s="56" t="str">
        <f>Table37[[#This Row],[Name]]</f>
        <v>Temperature - Comp DE Bearing (2)</v>
      </c>
      <c r="C1117" s="33"/>
      <c r="D1117" s="33" t="s">
        <v>1566</v>
      </c>
      <c r="E1117" s="33" t="s">
        <v>1566</v>
      </c>
      <c r="F1117" s="33"/>
      <c r="G1117" s="33"/>
      <c r="H1117" s="33" t="s">
        <v>439</v>
      </c>
      <c r="I1117" s="33" t="s">
        <v>439</v>
      </c>
      <c r="J1117" s="32"/>
      <c r="K1117" s="33"/>
      <c r="L1117" s="57" t="str">
        <f>IFERROR(TRIM(INDEX(_xlfn.TEXTSPLIT(Table37[[#This Row],[Name]],"|"),1,2)),"")</f>
        <v/>
      </c>
    </row>
    <row r="1118" spans="1:12" ht="15" customHeight="1">
      <c r="A1118" s="100" t="s">
        <v>1167</v>
      </c>
      <c r="B1118" s="100" t="str">
        <f>Table37[[#This Row],[Name]]</f>
        <v>Temperature - Comp DE Bearing (2)|Hi</v>
      </c>
      <c r="C1118" s="33" t="e">
        <f>VLOOKUP(Table37[[#This Row],[Name2]],'Base ProcV'!$CG$1:$CQ$12,2,0)</f>
        <v>#N/A</v>
      </c>
      <c r="D1118" s="33" t="s">
        <v>1568</v>
      </c>
      <c r="E1118" s="33" t="s">
        <v>1566</v>
      </c>
      <c r="F1118" s="33"/>
      <c r="G1118" s="33"/>
      <c r="H1118" s="33" t="s">
        <v>736</v>
      </c>
      <c r="I1118" s="33" t="s">
        <v>439</v>
      </c>
      <c r="J1118" s="32"/>
      <c r="K1118" s="33"/>
      <c r="L1118" s="57" t="str">
        <f>IFERROR(TRIM(INDEX(_xlfn.TEXTSPLIT(Table37[[#This Row],[Name]],"|"),1,2)),"")</f>
        <v>Hi</v>
      </c>
    </row>
    <row r="1119" spans="1:12" ht="15" customHeight="1">
      <c r="A1119" s="56" t="s">
        <v>1167</v>
      </c>
      <c r="B1119" s="56" t="str">
        <f>Table37[[#This Row],[Name]]</f>
        <v>Temperature - Comp DE Bearing (2)|HiHi</v>
      </c>
      <c r="C1119" s="33" t="e">
        <f>VLOOKUP(Table37[[#This Row],[Name2]],'Base ProcV'!$CG$1:$CQ$12,2,0)</f>
        <v>#N/A</v>
      </c>
      <c r="D1119" s="33" t="s">
        <v>1569</v>
      </c>
      <c r="E1119" s="33" t="s">
        <v>1566</v>
      </c>
      <c r="F1119" s="33"/>
      <c r="G1119" s="33"/>
      <c r="H1119" s="33" t="s">
        <v>736</v>
      </c>
      <c r="I1119" s="33" t="s">
        <v>439</v>
      </c>
      <c r="J1119" s="32"/>
      <c r="K1119" s="33"/>
      <c r="L1119" s="57" t="str">
        <f>IFERROR(TRIM(INDEX(_xlfn.TEXTSPLIT(Table37[[#This Row],[Name]],"|"),1,2)),"")</f>
        <v>HiHi</v>
      </c>
    </row>
    <row r="1120" spans="1:12" ht="15" customHeight="1">
      <c r="A1120" s="100" t="s">
        <v>1167</v>
      </c>
      <c r="B1120" s="100" t="str">
        <f>Table37[[#This Row],[Name]]</f>
        <v>Temperature - Comp DE Bearing (2)|Pre-alarm Hi</v>
      </c>
      <c r="C1120" s="33" t="e">
        <f>VLOOKUP(Table37[[#This Row],[Name2]],'Base ProcV'!$CG$1:$CQ$12,2,0)</f>
        <v>#N/A</v>
      </c>
      <c r="D1120" s="33" t="s">
        <v>1570</v>
      </c>
      <c r="E1120" s="33" t="s">
        <v>1566</v>
      </c>
      <c r="F1120" s="33"/>
      <c r="G1120" s="33"/>
      <c r="H1120" s="33" t="s">
        <v>736</v>
      </c>
      <c r="I1120" s="33" t="s">
        <v>439</v>
      </c>
      <c r="J1120" s="32"/>
      <c r="K1120" s="33"/>
      <c r="L1120" s="57" t="str">
        <f>IFERROR(TRIM(INDEX(_xlfn.TEXTSPLIT(Table37[[#This Row],[Name]],"|"),1,2)),"")</f>
        <v>Pre-alarm Hi</v>
      </c>
    </row>
    <row r="1121" spans="1:12" ht="15" customHeight="1">
      <c r="A1121" s="56" t="s">
        <v>1167</v>
      </c>
      <c r="B1121" s="56" t="str">
        <f>Table37[[#This Row],[Name]]</f>
        <v>Temperature - Comp NDE Bearing (1)</v>
      </c>
      <c r="C1121" s="33"/>
      <c r="D1121" s="33" t="s">
        <v>1571</v>
      </c>
      <c r="E1121" s="33" t="s">
        <v>1571</v>
      </c>
      <c r="F1121" s="33"/>
      <c r="G1121" s="33"/>
      <c r="H1121" s="33" t="s">
        <v>439</v>
      </c>
      <c r="I1121" s="33" t="s">
        <v>439</v>
      </c>
      <c r="J1121" s="32"/>
      <c r="K1121" s="33"/>
      <c r="L1121" s="57" t="str">
        <f>IFERROR(TRIM(INDEX(_xlfn.TEXTSPLIT(Table37[[#This Row],[Name]],"|"),1,2)),"")</f>
        <v/>
      </c>
    </row>
    <row r="1122" spans="1:12" ht="15" customHeight="1">
      <c r="A1122" s="100" t="s">
        <v>1167</v>
      </c>
      <c r="B1122" s="100" t="str">
        <f>Table37[[#This Row],[Name]]</f>
        <v>Temperature - Comp NDE Bearing (1)|Hi</v>
      </c>
      <c r="C1122" s="33" t="e">
        <f>VLOOKUP(Table37[[#This Row],[Name2]],'Base ProcV'!$CG$1:$CQ$12,2,0)</f>
        <v>#N/A</v>
      </c>
      <c r="D1122" s="33" t="s">
        <v>1573</v>
      </c>
      <c r="E1122" s="33" t="s">
        <v>1571</v>
      </c>
      <c r="F1122" s="33"/>
      <c r="G1122" s="33"/>
      <c r="H1122" s="33" t="s">
        <v>736</v>
      </c>
      <c r="I1122" s="33" t="s">
        <v>439</v>
      </c>
      <c r="J1122" s="32"/>
      <c r="K1122" s="33"/>
      <c r="L1122" s="57" t="str">
        <f>IFERROR(TRIM(INDEX(_xlfn.TEXTSPLIT(Table37[[#This Row],[Name]],"|"),1,2)),"")</f>
        <v>Hi</v>
      </c>
    </row>
    <row r="1123" spans="1:12" ht="15" customHeight="1">
      <c r="A1123" s="56" t="s">
        <v>1167</v>
      </c>
      <c r="B1123" s="56" t="str">
        <f>Table37[[#This Row],[Name]]</f>
        <v>Temperature - Comp NDE Bearing (1)|HiHi</v>
      </c>
      <c r="C1123" s="33" t="e">
        <f>VLOOKUP(Table37[[#This Row],[Name2]],'Base ProcV'!$CG$1:$CQ$12,2,0)</f>
        <v>#N/A</v>
      </c>
      <c r="D1123" s="33" t="s">
        <v>1574</v>
      </c>
      <c r="E1123" s="33" t="s">
        <v>1571</v>
      </c>
      <c r="F1123" s="33"/>
      <c r="G1123" s="33"/>
      <c r="H1123" s="33" t="s">
        <v>736</v>
      </c>
      <c r="I1123" s="33" t="s">
        <v>439</v>
      </c>
      <c r="J1123" s="32"/>
      <c r="K1123" s="33"/>
      <c r="L1123" s="57" t="str">
        <f>IFERROR(TRIM(INDEX(_xlfn.TEXTSPLIT(Table37[[#This Row],[Name]],"|"),1,2)),"")</f>
        <v>HiHi</v>
      </c>
    </row>
    <row r="1124" spans="1:12" ht="15" customHeight="1">
      <c r="A1124" s="100" t="s">
        <v>1167</v>
      </c>
      <c r="B1124" s="100" t="str">
        <f>Table37[[#This Row],[Name]]</f>
        <v>Temperature - Comp NDE Bearing (1)|Pre-alarm Hi</v>
      </c>
      <c r="C1124" s="33" t="e">
        <f>VLOOKUP(Table37[[#This Row],[Name2]],'Base ProcV'!$CG$1:$CQ$12,2,0)</f>
        <v>#N/A</v>
      </c>
      <c r="D1124" s="33" t="s">
        <v>1575</v>
      </c>
      <c r="E1124" s="33" t="s">
        <v>1571</v>
      </c>
      <c r="F1124" s="33"/>
      <c r="G1124" s="33"/>
      <c r="H1124" s="33" t="s">
        <v>736</v>
      </c>
      <c r="I1124" s="33" t="s">
        <v>439</v>
      </c>
      <c r="J1124" s="32"/>
      <c r="K1124" s="33"/>
      <c r="L1124" s="57" t="str">
        <f>IFERROR(TRIM(INDEX(_xlfn.TEXTSPLIT(Table37[[#This Row],[Name]],"|"),1,2)),"")</f>
        <v>Pre-alarm Hi</v>
      </c>
    </row>
    <row r="1125" spans="1:12" ht="15" customHeight="1">
      <c r="A1125" s="56" t="s">
        <v>1167</v>
      </c>
      <c r="B1125" s="56" t="str">
        <f>Table37[[#This Row],[Name]]</f>
        <v>Temperature - Comp NDE Bearing (2)</v>
      </c>
      <c r="C1125" s="33"/>
      <c r="D1125" s="33" t="s">
        <v>1576</v>
      </c>
      <c r="E1125" s="33" t="s">
        <v>1576</v>
      </c>
      <c r="F1125" s="33"/>
      <c r="G1125" s="33"/>
      <c r="H1125" s="33" t="s">
        <v>439</v>
      </c>
      <c r="I1125" s="33" t="s">
        <v>439</v>
      </c>
      <c r="J1125" s="32"/>
      <c r="K1125" s="33"/>
      <c r="L1125" s="57" t="str">
        <f>IFERROR(TRIM(INDEX(_xlfn.TEXTSPLIT(Table37[[#This Row],[Name]],"|"),1,2)),"")</f>
        <v/>
      </c>
    </row>
    <row r="1126" spans="1:12" ht="15" customHeight="1">
      <c r="A1126" s="100" t="s">
        <v>1167</v>
      </c>
      <c r="B1126" s="100" t="str">
        <f>Table37[[#This Row],[Name]]</f>
        <v>Temperature - Comp NDE Bearing (2)|Hi</v>
      </c>
      <c r="C1126" s="33" t="e">
        <f>VLOOKUP(Table37[[#This Row],[Name2]],'Base ProcV'!$CG$1:$CQ$12,2,0)</f>
        <v>#N/A</v>
      </c>
      <c r="D1126" s="33" t="s">
        <v>1578</v>
      </c>
      <c r="E1126" s="33" t="s">
        <v>1576</v>
      </c>
      <c r="F1126" s="33"/>
      <c r="G1126" s="33"/>
      <c r="H1126" s="33" t="s">
        <v>736</v>
      </c>
      <c r="I1126" s="33" t="s">
        <v>439</v>
      </c>
      <c r="J1126" s="32"/>
      <c r="K1126" s="33"/>
      <c r="L1126" s="57" t="str">
        <f>IFERROR(TRIM(INDEX(_xlfn.TEXTSPLIT(Table37[[#This Row],[Name]],"|"),1,2)),"")</f>
        <v>Hi</v>
      </c>
    </row>
    <row r="1127" spans="1:12" ht="15" customHeight="1">
      <c r="A1127" s="56" t="s">
        <v>1167</v>
      </c>
      <c r="B1127" s="56" t="str">
        <f>Table37[[#This Row],[Name]]</f>
        <v>Temperature - Comp NDE Bearing (2)|HiHi</v>
      </c>
      <c r="C1127" s="33" t="e">
        <f>VLOOKUP(Table37[[#This Row],[Name2]],'Base ProcV'!$CG$1:$CQ$12,2,0)</f>
        <v>#N/A</v>
      </c>
      <c r="D1127" s="33" t="s">
        <v>1579</v>
      </c>
      <c r="E1127" s="33" t="s">
        <v>1576</v>
      </c>
      <c r="F1127" s="33"/>
      <c r="G1127" s="33"/>
      <c r="H1127" s="33" t="s">
        <v>736</v>
      </c>
      <c r="I1127" s="33" t="s">
        <v>439</v>
      </c>
      <c r="J1127" s="32"/>
      <c r="K1127" s="33"/>
      <c r="L1127" s="57" t="str">
        <f>IFERROR(TRIM(INDEX(_xlfn.TEXTSPLIT(Table37[[#This Row],[Name]],"|"),1,2)),"")</f>
        <v>HiHi</v>
      </c>
    </row>
    <row r="1128" spans="1:12" ht="15" customHeight="1">
      <c r="A1128" s="100" t="s">
        <v>1167</v>
      </c>
      <c r="B1128" s="100" t="str">
        <f>Table37[[#This Row],[Name]]</f>
        <v>Temperature - Comp NDE Bearing (2)|Pre-alarm Hi</v>
      </c>
      <c r="C1128" s="33" t="e">
        <f>VLOOKUP(Table37[[#This Row],[Name2]],'Base ProcV'!$CG$1:$CQ$12,2,0)</f>
        <v>#N/A</v>
      </c>
      <c r="D1128" s="33" t="s">
        <v>1580</v>
      </c>
      <c r="E1128" s="33" t="s">
        <v>1576</v>
      </c>
      <c r="F1128" s="33"/>
      <c r="G1128" s="33"/>
      <c r="H1128" s="33" t="s">
        <v>736</v>
      </c>
      <c r="I1128" s="33" t="s">
        <v>439</v>
      </c>
      <c r="J1128" s="32"/>
      <c r="K1128" s="33"/>
      <c r="L1128" s="57" t="str">
        <f>IFERROR(TRIM(INDEX(_xlfn.TEXTSPLIT(Table37[[#This Row],[Name]],"|"),1,2)),"")</f>
        <v>Pre-alarm Hi</v>
      </c>
    </row>
    <row r="1129" spans="1:12" ht="15" customHeight="1">
      <c r="A1129" s="56" t="s">
        <v>1167</v>
      </c>
      <c r="B1129" s="56" t="str">
        <f>Table37[[#This Row],[Name]]</f>
        <v>Temperature - Gear Shaft HS Bearing DE (1)</v>
      </c>
      <c r="C1129" s="33"/>
      <c r="D1129" s="33" t="s">
        <v>643</v>
      </c>
      <c r="E1129" s="33" t="s">
        <v>643</v>
      </c>
      <c r="F1129" s="33"/>
      <c r="G1129" s="33"/>
      <c r="H1129" s="33" t="s">
        <v>474</v>
      </c>
      <c r="I1129" s="33" t="s">
        <v>474</v>
      </c>
      <c r="J1129" s="32"/>
      <c r="K1129" s="33"/>
      <c r="L1129" s="57" t="str">
        <f>IFERROR(TRIM(INDEX(_xlfn.TEXTSPLIT(Table37[[#This Row],[Name]],"|"),1,2)),"")</f>
        <v/>
      </c>
    </row>
    <row r="1130" spans="1:12" ht="15" customHeight="1">
      <c r="A1130" s="100" t="s">
        <v>1167</v>
      </c>
      <c r="B1130" s="100" t="str">
        <f>Table37[[#This Row],[Name]]</f>
        <v>Temperature - Gear Shaft HS Bearing DE (1)|Hi</v>
      </c>
      <c r="C1130" s="33" t="e">
        <f>VLOOKUP(Table37[[#This Row],[Name2]],'Base ProcV'!$CG$1:$CQ$12,2,0)</f>
        <v>#N/A</v>
      </c>
      <c r="D1130" s="33" t="s">
        <v>1622</v>
      </c>
      <c r="E1130" s="33" t="s">
        <v>643</v>
      </c>
      <c r="F1130" s="33"/>
      <c r="G1130" s="33"/>
      <c r="H1130" s="33" t="s">
        <v>736</v>
      </c>
      <c r="I1130" s="33" t="s">
        <v>474</v>
      </c>
      <c r="J1130" s="32"/>
      <c r="K1130" s="33"/>
      <c r="L1130" s="57" t="str">
        <f>IFERROR(TRIM(INDEX(_xlfn.TEXTSPLIT(Table37[[#This Row],[Name]],"|"),1,2)),"")</f>
        <v>Hi</v>
      </c>
    </row>
    <row r="1131" spans="1:12" ht="15" customHeight="1">
      <c r="A1131" s="56" t="s">
        <v>1167</v>
      </c>
      <c r="B1131" s="56" t="str">
        <f>Table37[[#This Row],[Name]]</f>
        <v>Temperature - Gear Shaft HS Bearing DE (1)|HiHi</v>
      </c>
      <c r="C1131" s="33" t="e">
        <f>VLOOKUP(Table37[[#This Row],[Name2]],'Base ProcV'!$CG$1:$CQ$12,2,0)</f>
        <v>#N/A</v>
      </c>
      <c r="D1131" s="33" t="s">
        <v>1623</v>
      </c>
      <c r="E1131" s="33" t="s">
        <v>643</v>
      </c>
      <c r="F1131" s="33"/>
      <c r="G1131" s="33"/>
      <c r="H1131" s="33" t="s">
        <v>736</v>
      </c>
      <c r="I1131" s="33" t="s">
        <v>474</v>
      </c>
      <c r="J1131" s="32"/>
      <c r="K1131" s="33"/>
      <c r="L1131" s="57" t="str">
        <f>IFERROR(TRIM(INDEX(_xlfn.TEXTSPLIT(Table37[[#This Row],[Name]],"|"),1,2)),"")</f>
        <v>HiHi</v>
      </c>
    </row>
    <row r="1132" spans="1:12" ht="15" customHeight="1">
      <c r="A1132" s="100" t="s">
        <v>1167</v>
      </c>
      <c r="B1132" s="100" t="str">
        <f>Table37[[#This Row],[Name]]</f>
        <v>Temperature - Gear Shaft HS Bearing DE (1)|Pre-alarm Hi</v>
      </c>
      <c r="C1132" s="33" t="e">
        <f>VLOOKUP(Table37[[#This Row],[Name2]],'Base ProcV'!$CG$1:$CQ$12,2,0)</f>
        <v>#N/A</v>
      </c>
      <c r="D1132" s="33" t="s">
        <v>1624</v>
      </c>
      <c r="E1132" s="33" t="s">
        <v>643</v>
      </c>
      <c r="F1132" s="33"/>
      <c r="G1132" s="33"/>
      <c r="H1132" s="33" t="s">
        <v>736</v>
      </c>
      <c r="I1132" s="33" t="s">
        <v>474</v>
      </c>
      <c r="J1132" s="32"/>
      <c r="K1132" s="33"/>
      <c r="L1132" s="57" t="str">
        <f>IFERROR(TRIM(INDEX(_xlfn.TEXTSPLIT(Table37[[#This Row],[Name]],"|"),1,2)),"")</f>
        <v>Pre-alarm Hi</v>
      </c>
    </row>
    <row r="1133" spans="1:12" ht="15" customHeight="1">
      <c r="A1133" s="56" t="s">
        <v>1167</v>
      </c>
      <c r="B1133" s="56" t="str">
        <f>Table37[[#This Row],[Name]]</f>
        <v>Temperature - Gear Shaft HS Bearing DE (2)</v>
      </c>
      <c r="C1133" s="33"/>
      <c r="D1133" s="33" t="s">
        <v>646</v>
      </c>
      <c r="E1133" s="33" t="s">
        <v>646</v>
      </c>
      <c r="F1133" s="33"/>
      <c r="G1133" s="33"/>
      <c r="H1133" s="33" t="s">
        <v>474</v>
      </c>
      <c r="I1133" s="33" t="s">
        <v>474</v>
      </c>
      <c r="J1133" s="32"/>
      <c r="K1133" s="33"/>
      <c r="L1133" s="57" t="str">
        <f>IFERROR(TRIM(INDEX(_xlfn.TEXTSPLIT(Table37[[#This Row],[Name]],"|"),1,2)),"")</f>
        <v/>
      </c>
    </row>
    <row r="1134" spans="1:12" ht="15" customHeight="1">
      <c r="A1134" s="100" t="s">
        <v>1167</v>
      </c>
      <c r="B1134" s="100" t="str">
        <f>Table37[[#This Row],[Name]]</f>
        <v>Temperature - Gear Shaft HS Bearing DE (2)|Hi</v>
      </c>
      <c r="C1134" s="33" t="e">
        <f>VLOOKUP(Table37[[#This Row],[Name2]],'Base ProcV'!$CG$1:$CQ$12,2,0)</f>
        <v>#N/A</v>
      </c>
      <c r="D1134" s="33" t="s">
        <v>1626</v>
      </c>
      <c r="E1134" s="33" t="s">
        <v>646</v>
      </c>
      <c r="F1134" s="33"/>
      <c r="G1134" s="33"/>
      <c r="H1134" s="33" t="s">
        <v>736</v>
      </c>
      <c r="I1134" s="33" t="s">
        <v>474</v>
      </c>
      <c r="J1134" s="32"/>
      <c r="K1134" s="33"/>
      <c r="L1134" s="57" t="str">
        <f>IFERROR(TRIM(INDEX(_xlfn.TEXTSPLIT(Table37[[#This Row],[Name]],"|"),1,2)),"")</f>
        <v>Hi</v>
      </c>
    </row>
    <row r="1135" spans="1:12" ht="15" customHeight="1">
      <c r="A1135" s="56" t="s">
        <v>1167</v>
      </c>
      <c r="B1135" s="56" t="str">
        <f>Table37[[#This Row],[Name]]</f>
        <v>Temperature - Gear Shaft HS Bearing DE (2)|HiHi</v>
      </c>
      <c r="C1135" s="33" t="e">
        <f>VLOOKUP(Table37[[#This Row],[Name2]],'Base ProcV'!$CG$1:$CQ$12,2,0)</f>
        <v>#N/A</v>
      </c>
      <c r="D1135" s="33" t="s">
        <v>1627</v>
      </c>
      <c r="E1135" s="33" t="s">
        <v>646</v>
      </c>
      <c r="F1135" s="33"/>
      <c r="G1135" s="33"/>
      <c r="H1135" s="33" t="s">
        <v>736</v>
      </c>
      <c r="I1135" s="33" t="s">
        <v>474</v>
      </c>
      <c r="J1135" s="32"/>
      <c r="K1135" s="33"/>
      <c r="L1135" s="57" t="str">
        <f>IFERROR(TRIM(INDEX(_xlfn.TEXTSPLIT(Table37[[#This Row],[Name]],"|"),1,2)),"")</f>
        <v>HiHi</v>
      </c>
    </row>
    <row r="1136" spans="1:12" ht="15" customHeight="1">
      <c r="A1136" s="100" t="s">
        <v>1167</v>
      </c>
      <c r="B1136" s="100" t="str">
        <f>Table37[[#This Row],[Name]]</f>
        <v>Temperature - Gear Shaft HS Bearing DE (2)|Pre-alarm Hi</v>
      </c>
      <c r="C1136" s="33" t="e">
        <f>VLOOKUP(Table37[[#This Row],[Name2]],'Base ProcV'!$CG$1:$CQ$12,2,0)</f>
        <v>#N/A</v>
      </c>
      <c r="D1136" s="33" t="s">
        <v>1628</v>
      </c>
      <c r="E1136" s="33" t="s">
        <v>646</v>
      </c>
      <c r="F1136" s="33"/>
      <c r="G1136" s="33"/>
      <c r="H1136" s="33" t="s">
        <v>736</v>
      </c>
      <c r="I1136" s="33" t="s">
        <v>474</v>
      </c>
      <c r="J1136" s="32"/>
      <c r="K1136" s="33"/>
      <c r="L1136" s="57" t="str">
        <f>IFERROR(TRIM(INDEX(_xlfn.TEXTSPLIT(Table37[[#This Row],[Name]],"|"),1,2)),"")</f>
        <v>Pre-alarm Hi</v>
      </c>
    </row>
    <row r="1137" spans="1:12" ht="15" customHeight="1">
      <c r="A1137" s="56" t="s">
        <v>1167</v>
      </c>
      <c r="B1137" s="56" t="str">
        <f>Table37[[#This Row],[Name]]</f>
        <v>Temperature - Gear Shaft HS Bearing NDE (1)</v>
      </c>
      <c r="C1137" s="33"/>
      <c r="D1137" s="33" t="s">
        <v>649</v>
      </c>
      <c r="E1137" s="33" t="s">
        <v>649</v>
      </c>
      <c r="F1137" s="33"/>
      <c r="G1137" s="33"/>
      <c r="H1137" s="33" t="s">
        <v>474</v>
      </c>
      <c r="I1137" s="33" t="s">
        <v>474</v>
      </c>
      <c r="J1137" s="32"/>
      <c r="K1137" s="33"/>
      <c r="L1137" s="57" t="str">
        <f>IFERROR(TRIM(INDEX(_xlfn.TEXTSPLIT(Table37[[#This Row],[Name]],"|"),1,2)),"")</f>
        <v/>
      </c>
    </row>
    <row r="1138" spans="1:12" ht="15" customHeight="1">
      <c r="A1138" s="100" t="s">
        <v>1167</v>
      </c>
      <c r="B1138" s="100" t="str">
        <f>Table37[[#This Row],[Name]]</f>
        <v>Temperature - Gear Shaft HS Bearing NDE (1)|Hi</v>
      </c>
      <c r="C1138" s="33" t="e">
        <f>VLOOKUP(Table37[[#This Row],[Name2]],'Base ProcV'!$CG$1:$CQ$12,2,0)</f>
        <v>#N/A</v>
      </c>
      <c r="D1138" s="33" t="s">
        <v>1630</v>
      </c>
      <c r="E1138" s="33" t="s">
        <v>649</v>
      </c>
      <c r="F1138" s="33"/>
      <c r="G1138" s="33"/>
      <c r="H1138" s="33" t="s">
        <v>736</v>
      </c>
      <c r="I1138" s="33" t="s">
        <v>474</v>
      </c>
      <c r="J1138" s="32"/>
      <c r="K1138" s="33"/>
      <c r="L1138" s="57" t="str">
        <f>IFERROR(TRIM(INDEX(_xlfn.TEXTSPLIT(Table37[[#This Row],[Name]],"|"),1,2)),"")</f>
        <v>Hi</v>
      </c>
    </row>
    <row r="1139" spans="1:12" ht="15" customHeight="1">
      <c r="A1139" s="56" t="s">
        <v>1167</v>
      </c>
      <c r="B1139" s="56" t="str">
        <f>Table37[[#This Row],[Name]]</f>
        <v>Temperature - Gear Shaft HS Bearing NDE (1)|HiHi</v>
      </c>
      <c r="C1139" s="33" t="e">
        <f>VLOOKUP(Table37[[#This Row],[Name2]],'Base ProcV'!$CG$1:$CQ$12,2,0)</f>
        <v>#N/A</v>
      </c>
      <c r="D1139" s="33" t="s">
        <v>1631</v>
      </c>
      <c r="E1139" s="33" t="s">
        <v>649</v>
      </c>
      <c r="F1139" s="33"/>
      <c r="G1139" s="33"/>
      <c r="H1139" s="33" t="s">
        <v>736</v>
      </c>
      <c r="I1139" s="33" t="s">
        <v>474</v>
      </c>
      <c r="J1139" s="32"/>
      <c r="K1139" s="33"/>
      <c r="L1139" s="57" t="str">
        <f>IFERROR(TRIM(INDEX(_xlfn.TEXTSPLIT(Table37[[#This Row],[Name]],"|"),1,2)),"")</f>
        <v>HiHi</v>
      </c>
    </row>
    <row r="1140" spans="1:12" ht="15" customHeight="1">
      <c r="A1140" s="100" t="s">
        <v>1167</v>
      </c>
      <c r="B1140" s="100" t="str">
        <f>Table37[[#This Row],[Name]]</f>
        <v>Temperature - Gear Shaft HS Bearing NDE (1)|Pre-alarm Hi</v>
      </c>
      <c r="C1140" s="33" t="e">
        <f>VLOOKUP(Table37[[#This Row],[Name2]],'Base ProcV'!$CG$1:$CQ$12,2,0)</f>
        <v>#N/A</v>
      </c>
      <c r="D1140" s="33" t="s">
        <v>1632</v>
      </c>
      <c r="E1140" s="33" t="s">
        <v>649</v>
      </c>
      <c r="F1140" s="33"/>
      <c r="G1140" s="33"/>
      <c r="H1140" s="33" t="s">
        <v>736</v>
      </c>
      <c r="I1140" s="33" t="s">
        <v>474</v>
      </c>
      <c r="J1140" s="32"/>
      <c r="K1140" s="33"/>
      <c r="L1140" s="57" t="str">
        <f>IFERROR(TRIM(INDEX(_xlfn.TEXTSPLIT(Table37[[#This Row],[Name]],"|"),1,2)),"")</f>
        <v>Pre-alarm Hi</v>
      </c>
    </row>
    <row r="1141" spans="1:12" ht="15" customHeight="1">
      <c r="A1141" s="56" t="s">
        <v>1167</v>
      </c>
      <c r="B1141" s="56" t="str">
        <f>Table37[[#This Row],[Name]]</f>
        <v>Temperature - Gear Shaft HS Bearing NDE (2)</v>
      </c>
      <c r="C1141" s="33"/>
      <c r="D1141" s="33" t="s">
        <v>652</v>
      </c>
      <c r="E1141" s="33" t="s">
        <v>652</v>
      </c>
      <c r="F1141" s="33"/>
      <c r="G1141" s="33"/>
      <c r="H1141" s="33" t="s">
        <v>474</v>
      </c>
      <c r="I1141" s="33" t="s">
        <v>474</v>
      </c>
      <c r="J1141" s="32"/>
      <c r="K1141" s="33"/>
      <c r="L1141" s="57" t="str">
        <f>IFERROR(TRIM(INDEX(_xlfn.TEXTSPLIT(Table37[[#This Row],[Name]],"|"),1,2)),"")</f>
        <v/>
      </c>
    </row>
    <row r="1142" spans="1:12" ht="15" customHeight="1">
      <c r="A1142" s="100" t="s">
        <v>1167</v>
      </c>
      <c r="B1142" s="100" t="str">
        <f>Table37[[#This Row],[Name]]</f>
        <v>Temperature - Gear Shaft HS Bearing NDE (2)|Hi</v>
      </c>
      <c r="C1142" s="33" t="e">
        <f>VLOOKUP(Table37[[#This Row],[Name2]],'Base ProcV'!$CG$1:$CQ$12,2,0)</f>
        <v>#N/A</v>
      </c>
      <c r="D1142" s="33" t="s">
        <v>1634</v>
      </c>
      <c r="E1142" s="33" t="s">
        <v>652</v>
      </c>
      <c r="F1142" s="33"/>
      <c r="G1142" s="33"/>
      <c r="H1142" s="33" t="s">
        <v>736</v>
      </c>
      <c r="I1142" s="33" t="s">
        <v>474</v>
      </c>
      <c r="J1142" s="32"/>
      <c r="K1142" s="33"/>
      <c r="L1142" s="57" t="str">
        <f>IFERROR(TRIM(INDEX(_xlfn.TEXTSPLIT(Table37[[#This Row],[Name]],"|"),1,2)),"")</f>
        <v>Hi</v>
      </c>
    </row>
    <row r="1143" spans="1:12" ht="15" customHeight="1">
      <c r="A1143" s="56" t="s">
        <v>1167</v>
      </c>
      <c r="B1143" s="56" t="str">
        <f>Table37[[#This Row],[Name]]</f>
        <v>Temperature - Gear Shaft HS Bearing NDE (2)|HiHi</v>
      </c>
      <c r="C1143" s="33" t="e">
        <f>VLOOKUP(Table37[[#This Row],[Name2]],'Base ProcV'!$CG$1:$CQ$12,2,0)</f>
        <v>#N/A</v>
      </c>
      <c r="D1143" s="33" t="s">
        <v>1635</v>
      </c>
      <c r="E1143" s="33" t="s">
        <v>652</v>
      </c>
      <c r="F1143" s="33"/>
      <c r="G1143" s="33"/>
      <c r="H1143" s="33" t="s">
        <v>736</v>
      </c>
      <c r="I1143" s="33" t="s">
        <v>474</v>
      </c>
      <c r="J1143" s="32"/>
      <c r="K1143" s="33"/>
      <c r="L1143" s="57" t="str">
        <f>IFERROR(TRIM(INDEX(_xlfn.TEXTSPLIT(Table37[[#This Row],[Name]],"|"),1,2)),"")</f>
        <v>HiHi</v>
      </c>
    </row>
    <row r="1144" spans="1:12" ht="15" customHeight="1">
      <c r="A1144" s="100" t="s">
        <v>1167</v>
      </c>
      <c r="B1144" s="100" t="str">
        <f>Table37[[#This Row],[Name]]</f>
        <v>Temperature - Gear Shaft HS Bearing NDE (2)|Pre-alarm Hi</v>
      </c>
      <c r="C1144" s="33" t="e">
        <f>VLOOKUP(Table37[[#This Row],[Name2]],'Base ProcV'!$CG$1:$CQ$12,2,0)</f>
        <v>#N/A</v>
      </c>
      <c r="D1144" s="33" t="s">
        <v>1636</v>
      </c>
      <c r="E1144" s="33" t="s">
        <v>652</v>
      </c>
      <c r="F1144" s="33"/>
      <c r="G1144" s="33"/>
      <c r="H1144" s="33" t="s">
        <v>736</v>
      </c>
      <c r="I1144" s="33" t="s">
        <v>474</v>
      </c>
      <c r="J1144" s="32"/>
      <c r="K1144" s="33"/>
      <c r="L1144" s="57" t="str">
        <f>IFERROR(TRIM(INDEX(_xlfn.TEXTSPLIT(Table37[[#This Row],[Name]],"|"),1,2)),"")</f>
        <v>Pre-alarm Hi</v>
      </c>
    </row>
    <row r="1145" spans="1:12" ht="15" customHeight="1">
      <c r="A1145" s="56" t="s">
        <v>1167</v>
      </c>
      <c r="B1145" s="56" t="str">
        <f>Table37[[#This Row],[Name]]</f>
        <v>Temperature - Gear Shaft LS Bearing DE (1)</v>
      </c>
      <c r="C1145" s="33"/>
      <c r="D1145" s="33" t="s">
        <v>655</v>
      </c>
      <c r="E1145" s="33" t="s">
        <v>655</v>
      </c>
      <c r="F1145" s="33"/>
      <c r="G1145" s="33"/>
      <c r="H1145" s="33" t="s">
        <v>474</v>
      </c>
      <c r="I1145" s="33" t="s">
        <v>474</v>
      </c>
      <c r="J1145" s="32"/>
      <c r="K1145" s="33"/>
      <c r="L1145" s="57" t="str">
        <f>IFERROR(TRIM(INDEX(_xlfn.TEXTSPLIT(Table37[[#This Row],[Name]],"|"),1,2)),"")</f>
        <v/>
      </c>
    </row>
    <row r="1146" spans="1:12" ht="15" customHeight="1">
      <c r="A1146" s="100" t="s">
        <v>1167</v>
      </c>
      <c r="B1146" s="100" t="str">
        <f>Table37[[#This Row],[Name]]</f>
        <v>Temperature - Gear Shaft LS Bearing DE (1)|Hi</v>
      </c>
      <c r="C1146" s="33" t="e">
        <f>VLOOKUP(Table37[[#This Row],[Name2]],'Base ProcV'!$CG$1:$CQ$12,2,0)</f>
        <v>#N/A</v>
      </c>
      <c r="D1146" s="33" t="s">
        <v>1638</v>
      </c>
      <c r="E1146" s="33" t="s">
        <v>655</v>
      </c>
      <c r="F1146" s="33"/>
      <c r="G1146" s="33"/>
      <c r="H1146" s="33" t="s">
        <v>736</v>
      </c>
      <c r="I1146" s="33" t="s">
        <v>474</v>
      </c>
      <c r="J1146" s="32"/>
      <c r="K1146" s="33"/>
      <c r="L1146" s="57" t="str">
        <f>IFERROR(TRIM(INDEX(_xlfn.TEXTSPLIT(Table37[[#This Row],[Name]],"|"),1,2)),"")</f>
        <v>Hi</v>
      </c>
    </row>
    <row r="1147" spans="1:12" ht="15" customHeight="1">
      <c r="A1147" s="56" t="s">
        <v>1167</v>
      </c>
      <c r="B1147" s="56" t="str">
        <f>Table37[[#This Row],[Name]]</f>
        <v>Temperature - Gear Shaft LS Bearing DE (1)|HiHi</v>
      </c>
      <c r="C1147" s="33" t="e">
        <f>VLOOKUP(Table37[[#This Row],[Name2]],'Base ProcV'!$CG$1:$CQ$12,2,0)</f>
        <v>#N/A</v>
      </c>
      <c r="D1147" s="33" t="s">
        <v>1639</v>
      </c>
      <c r="E1147" s="33" t="s">
        <v>655</v>
      </c>
      <c r="F1147" s="33"/>
      <c r="G1147" s="33"/>
      <c r="H1147" s="33" t="s">
        <v>736</v>
      </c>
      <c r="I1147" s="33" t="s">
        <v>474</v>
      </c>
      <c r="J1147" s="32"/>
      <c r="K1147" s="33"/>
      <c r="L1147" s="57" t="str">
        <f>IFERROR(TRIM(INDEX(_xlfn.TEXTSPLIT(Table37[[#This Row],[Name]],"|"),1,2)),"")</f>
        <v>HiHi</v>
      </c>
    </row>
    <row r="1148" spans="1:12" ht="15" customHeight="1">
      <c r="A1148" s="100" t="s">
        <v>1167</v>
      </c>
      <c r="B1148" s="100" t="str">
        <f>Table37[[#This Row],[Name]]</f>
        <v>Temperature - Gear Shaft LS Bearing DE (1)|Pre-alarm Hi</v>
      </c>
      <c r="C1148" s="33" t="e">
        <f>VLOOKUP(Table37[[#This Row],[Name2]],'Base ProcV'!$CG$1:$CQ$12,2,0)</f>
        <v>#N/A</v>
      </c>
      <c r="D1148" s="33" t="s">
        <v>1640</v>
      </c>
      <c r="E1148" s="33" t="s">
        <v>655</v>
      </c>
      <c r="F1148" s="33"/>
      <c r="G1148" s="33"/>
      <c r="H1148" s="33" t="s">
        <v>736</v>
      </c>
      <c r="I1148" s="33" t="s">
        <v>474</v>
      </c>
      <c r="J1148" s="32"/>
      <c r="K1148" s="33"/>
      <c r="L1148" s="57" t="str">
        <f>IFERROR(TRIM(INDEX(_xlfn.TEXTSPLIT(Table37[[#This Row],[Name]],"|"),1,2)),"")</f>
        <v>Pre-alarm Hi</v>
      </c>
    </row>
    <row r="1149" spans="1:12" ht="15" customHeight="1">
      <c r="A1149" s="56" t="s">
        <v>1167</v>
      </c>
      <c r="B1149" s="56" t="str">
        <f>Table37[[#This Row],[Name]]</f>
        <v>Temperature - Gear Shaft LS Bearing DE (2)</v>
      </c>
      <c r="C1149" s="33"/>
      <c r="D1149" s="33" t="s">
        <v>658</v>
      </c>
      <c r="E1149" s="33" t="s">
        <v>658</v>
      </c>
      <c r="F1149" s="33"/>
      <c r="G1149" s="33"/>
      <c r="H1149" s="33" t="s">
        <v>474</v>
      </c>
      <c r="I1149" s="33" t="s">
        <v>474</v>
      </c>
      <c r="J1149" s="32"/>
      <c r="K1149" s="33"/>
      <c r="L1149" s="57" t="str">
        <f>IFERROR(TRIM(INDEX(_xlfn.TEXTSPLIT(Table37[[#This Row],[Name]],"|"),1,2)),"")</f>
        <v/>
      </c>
    </row>
    <row r="1150" spans="1:12" ht="15" customHeight="1">
      <c r="A1150" s="100" t="s">
        <v>1167</v>
      </c>
      <c r="B1150" s="100" t="str">
        <f>Table37[[#This Row],[Name]]</f>
        <v>Temperature - Gear Shaft LS Bearing DE (2)|Hi</v>
      </c>
      <c r="C1150" s="33" t="e">
        <f>VLOOKUP(Table37[[#This Row],[Name2]],'Base ProcV'!$CG$1:$CQ$12,2,0)</f>
        <v>#N/A</v>
      </c>
      <c r="D1150" s="33" t="s">
        <v>1642</v>
      </c>
      <c r="E1150" s="33" t="s">
        <v>658</v>
      </c>
      <c r="F1150" s="33"/>
      <c r="G1150" s="33"/>
      <c r="H1150" s="33" t="s">
        <v>736</v>
      </c>
      <c r="I1150" s="33" t="s">
        <v>474</v>
      </c>
      <c r="J1150" s="32"/>
      <c r="K1150" s="33"/>
      <c r="L1150" s="57" t="str">
        <f>IFERROR(TRIM(INDEX(_xlfn.TEXTSPLIT(Table37[[#This Row],[Name]],"|"),1,2)),"")</f>
        <v>Hi</v>
      </c>
    </row>
    <row r="1151" spans="1:12" ht="15" customHeight="1">
      <c r="A1151" s="56" t="s">
        <v>1167</v>
      </c>
      <c r="B1151" s="56" t="str">
        <f>Table37[[#This Row],[Name]]</f>
        <v>Temperature - Gear Shaft LS Bearing DE (2)|HiHi</v>
      </c>
      <c r="C1151" s="33" t="e">
        <f>VLOOKUP(Table37[[#This Row],[Name2]],'Base ProcV'!$CG$1:$CQ$12,2,0)</f>
        <v>#N/A</v>
      </c>
      <c r="D1151" s="33" t="s">
        <v>1643</v>
      </c>
      <c r="E1151" s="33" t="s">
        <v>658</v>
      </c>
      <c r="F1151" s="33"/>
      <c r="G1151" s="33"/>
      <c r="H1151" s="33" t="s">
        <v>736</v>
      </c>
      <c r="I1151" s="33" t="s">
        <v>474</v>
      </c>
      <c r="J1151" s="32"/>
      <c r="K1151" s="33"/>
      <c r="L1151" s="57" t="str">
        <f>IFERROR(TRIM(INDEX(_xlfn.TEXTSPLIT(Table37[[#This Row],[Name]],"|"),1,2)),"")</f>
        <v>HiHi</v>
      </c>
    </row>
    <row r="1152" spans="1:12" ht="15" customHeight="1">
      <c r="A1152" s="100" t="s">
        <v>1167</v>
      </c>
      <c r="B1152" s="100" t="str">
        <f>Table37[[#This Row],[Name]]</f>
        <v>Temperature - Gear Shaft LS Bearing DE (2)|Pre-alarm Hi</v>
      </c>
      <c r="C1152" s="33" t="e">
        <f>VLOOKUP(Table37[[#This Row],[Name2]],'Base ProcV'!$CG$1:$CQ$12,2,0)</f>
        <v>#N/A</v>
      </c>
      <c r="D1152" s="33" t="s">
        <v>1644</v>
      </c>
      <c r="E1152" s="33" t="s">
        <v>658</v>
      </c>
      <c r="F1152" s="33"/>
      <c r="G1152" s="33"/>
      <c r="H1152" s="33" t="s">
        <v>736</v>
      </c>
      <c r="I1152" s="33" t="s">
        <v>474</v>
      </c>
      <c r="J1152" s="32"/>
      <c r="K1152" s="33"/>
      <c r="L1152" s="57" t="str">
        <f>IFERROR(TRIM(INDEX(_xlfn.TEXTSPLIT(Table37[[#This Row],[Name]],"|"),1,2)),"")</f>
        <v>Pre-alarm Hi</v>
      </c>
    </row>
    <row r="1153" spans="1:12" ht="15" customHeight="1">
      <c r="A1153" s="56" t="s">
        <v>1167</v>
      </c>
      <c r="B1153" s="56" t="str">
        <f>Table37[[#This Row],[Name]]</f>
        <v>Temperature - Gear Shaft LS Bearing NDE (1)</v>
      </c>
      <c r="C1153" s="33"/>
      <c r="D1153" s="33" t="s">
        <v>661</v>
      </c>
      <c r="E1153" s="33" t="s">
        <v>661</v>
      </c>
      <c r="F1153" s="33"/>
      <c r="G1153" s="33"/>
      <c r="H1153" s="33" t="s">
        <v>474</v>
      </c>
      <c r="I1153" s="33" t="s">
        <v>474</v>
      </c>
      <c r="J1153" s="32"/>
      <c r="K1153" s="33"/>
      <c r="L1153" s="57" t="str">
        <f>IFERROR(TRIM(INDEX(_xlfn.TEXTSPLIT(Table37[[#This Row],[Name]],"|"),1,2)),"")</f>
        <v/>
      </c>
    </row>
    <row r="1154" spans="1:12" ht="15" customHeight="1">
      <c r="A1154" s="100" t="s">
        <v>1167</v>
      </c>
      <c r="B1154" s="100" t="str">
        <f>Table37[[#This Row],[Name]]</f>
        <v>Temperature - Gear Shaft LS Bearing NDE (1)|Hi</v>
      </c>
      <c r="C1154" s="33" t="e">
        <f>VLOOKUP(Table37[[#This Row],[Name2]],'Base ProcV'!$CG$1:$CQ$12,2,0)</f>
        <v>#N/A</v>
      </c>
      <c r="D1154" s="33" t="s">
        <v>1646</v>
      </c>
      <c r="E1154" s="33" t="s">
        <v>661</v>
      </c>
      <c r="F1154" s="33"/>
      <c r="G1154" s="33"/>
      <c r="H1154" s="33" t="s">
        <v>736</v>
      </c>
      <c r="I1154" s="33" t="s">
        <v>474</v>
      </c>
      <c r="J1154" s="32"/>
      <c r="K1154" s="33"/>
      <c r="L1154" s="57" t="str">
        <f>IFERROR(TRIM(INDEX(_xlfn.TEXTSPLIT(Table37[[#This Row],[Name]],"|"),1,2)),"")</f>
        <v>Hi</v>
      </c>
    </row>
    <row r="1155" spans="1:12" ht="15" customHeight="1">
      <c r="A1155" s="56" t="s">
        <v>1167</v>
      </c>
      <c r="B1155" s="56" t="str">
        <f>Table37[[#This Row],[Name]]</f>
        <v>Temperature - Gear Shaft LS Bearing NDE (1)|HiHi</v>
      </c>
      <c r="C1155" s="33" t="e">
        <f>VLOOKUP(Table37[[#This Row],[Name2]],'Base ProcV'!$CG$1:$CQ$12,2,0)</f>
        <v>#N/A</v>
      </c>
      <c r="D1155" s="33" t="s">
        <v>1647</v>
      </c>
      <c r="E1155" s="33" t="s">
        <v>661</v>
      </c>
      <c r="F1155" s="33"/>
      <c r="G1155" s="33"/>
      <c r="H1155" s="33" t="s">
        <v>736</v>
      </c>
      <c r="I1155" s="33" t="s">
        <v>474</v>
      </c>
      <c r="J1155" s="32"/>
      <c r="K1155" s="33"/>
      <c r="L1155" s="57" t="str">
        <f>IFERROR(TRIM(INDEX(_xlfn.TEXTSPLIT(Table37[[#This Row],[Name]],"|"),1,2)),"")</f>
        <v>HiHi</v>
      </c>
    </row>
    <row r="1156" spans="1:12" ht="15" customHeight="1">
      <c r="A1156" s="100" t="s">
        <v>1167</v>
      </c>
      <c r="B1156" s="100" t="str">
        <f>Table37[[#This Row],[Name]]</f>
        <v>Temperature - Gear Shaft LS Bearing NDE (1)|Pre-alarm Hi</v>
      </c>
      <c r="C1156" s="33" t="e">
        <f>VLOOKUP(Table37[[#This Row],[Name2]],'Base ProcV'!$CG$1:$CQ$12,2,0)</f>
        <v>#N/A</v>
      </c>
      <c r="D1156" s="33" t="s">
        <v>1648</v>
      </c>
      <c r="E1156" s="33" t="s">
        <v>661</v>
      </c>
      <c r="F1156" s="33"/>
      <c r="G1156" s="33"/>
      <c r="H1156" s="33" t="s">
        <v>736</v>
      </c>
      <c r="I1156" s="33" t="s">
        <v>474</v>
      </c>
      <c r="J1156" s="32"/>
      <c r="K1156" s="33"/>
      <c r="L1156" s="57" t="str">
        <f>IFERROR(TRIM(INDEX(_xlfn.TEXTSPLIT(Table37[[#This Row],[Name]],"|"),1,2)),"")</f>
        <v>Pre-alarm Hi</v>
      </c>
    </row>
    <row r="1157" spans="1:12" ht="15" customHeight="1">
      <c r="A1157" s="56" t="s">
        <v>1167</v>
      </c>
      <c r="B1157" s="56" t="str">
        <f>Table37[[#This Row],[Name]]</f>
        <v>Temperature - Gear Shaft LS Bearing NDE (2)</v>
      </c>
      <c r="C1157" s="33"/>
      <c r="D1157" s="33" t="s">
        <v>664</v>
      </c>
      <c r="E1157" s="33" t="s">
        <v>664</v>
      </c>
      <c r="F1157" s="33"/>
      <c r="G1157" s="33"/>
      <c r="H1157" s="33" t="s">
        <v>474</v>
      </c>
      <c r="I1157" s="33" t="s">
        <v>474</v>
      </c>
      <c r="J1157" s="32"/>
      <c r="K1157" s="33"/>
      <c r="L1157" s="57" t="str">
        <f>IFERROR(TRIM(INDEX(_xlfn.TEXTSPLIT(Table37[[#This Row],[Name]],"|"),1,2)),"")</f>
        <v/>
      </c>
    </row>
    <row r="1158" spans="1:12" ht="15" customHeight="1">
      <c r="A1158" s="100" t="s">
        <v>1167</v>
      </c>
      <c r="B1158" s="100" t="str">
        <f>Table37[[#This Row],[Name]]</f>
        <v>Temperature - Gear Shaft LS Bearing NDE (2)|Hi</v>
      </c>
      <c r="C1158" s="33" t="e">
        <f>VLOOKUP(Table37[[#This Row],[Name2]],'Base ProcV'!$CG$1:$CQ$12,2,0)</f>
        <v>#N/A</v>
      </c>
      <c r="D1158" s="33" t="s">
        <v>1650</v>
      </c>
      <c r="E1158" s="33" t="s">
        <v>664</v>
      </c>
      <c r="F1158" s="33"/>
      <c r="G1158" s="33"/>
      <c r="H1158" s="33" t="s">
        <v>736</v>
      </c>
      <c r="I1158" s="33" t="s">
        <v>474</v>
      </c>
      <c r="J1158" s="32"/>
      <c r="K1158" s="33"/>
      <c r="L1158" s="57" t="str">
        <f>IFERROR(TRIM(INDEX(_xlfn.TEXTSPLIT(Table37[[#This Row],[Name]],"|"),1,2)),"")</f>
        <v>Hi</v>
      </c>
    </row>
    <row r="1159" spans="1:12" ht="15" customHeight="1">
      <c r="A1159" s="56" t="s">
        <v>1167</v>
      </c>
      <c r="B1159" s="56" t="str">
        <f>Table37[[#This Row],[Name]]</f>
        <v>Temperature - Gear Shaft LS Bearing NDE (2)|HiHi</v>
      </c>
      <c r="C1159" s="33" t="e">
        <f>VLOOKUP(Table37[[#This Row],[Name2]],'Base ProcV'!$CG$1:$CQ$12,2,0)</f>
        <v>#N/A</v>
      </c>
      <c r="D1159" s="33" t="s">
        <v>1651</v>
      </c>
      <c r="E1159" s="33" t="s">
        <v>664</v>
      </c>
      <c r="F1159" s="33"/>
      <c r="G1159" s="33"/>
      <c r="H1159" s="33" t="s">
        <v>736</v>
      </c>
      <c r="I1159" s="33" t="s">
        <v>474</v>
      </c>
      <c r="J1159" s="32"/>
      <c r="K1159" s="33"/>
      <c r="L1159" s="57" t="str">
        <f>IFERROR(TRIM(INDEX(_xlfn.TEXTSPLIT(Table37[[#This Row],[Name]],"|"),1,2)),"")</f>
        <v>HiHi</v>
      </c>
    </row>
    <row r="1160" spans="1:12" ht="15" customHeight="1">
      <c r="A1160" s="100" t="s">
        <v>1167</v>
      </c>
      <c r="B1160" s="100" t="str">
        <f>Table37[[#This Row],[Name]]</f>
        <v>Temperature - Gear Shaft LS Bearing NDE (2)|Pre-alarm Hi</v>
      </c>
      <c r="C1160" s="33" t="e">
        <f>VLOOKUP(Table37[[#This Row],[Name2]],'Base ProcV'!$CG$1:$CQ$12,2,0)</f>
        <v>#N/A</v>
      </c>
      <c r="D1160" s="33" t="s">
        <v>1652</v>
      </c>
      <c r="E1160" s="33" t="s">
        <v>664</v>
      </c>
      <c r="F1160" s="33"/>
      <c r="G1160" s="33"/>
      <c r="H1160" s="33" t="s">
        <v>736</v>
      </c>
      <c r="I1160" s="33" t="s">
        <v>474</v>
      </c>
      <c r="J1160" s="32"/>
      <c r="K1160" s="33"/>
      <c r="L1160" s="57" t="str">
        <f>IFERROR(TRIM(INDEX(_xlfn.TEXTSPLIT(Table37[[#This Row],[Name]],"|"),1,2)),"")</f>
        <v>Pre-alarm Hi</v>
      </c>
    </row>
    <row r="1161" spans="1:12" ht="15" customHeight="1">
      <c r="A1161" s="56" t="s">
        <v>1167</v>
      </c>
      <c r="B1161" s="56" t="str">
        <f>Table37[[#This Row],[Name]]</f>
        <v>Temperature - Gear THRUST Bearing Inboard (1)</v>
      </c>
      <c r="C1161" s="33"/>
      <c r="D1161" s="33" t="s">
        <v>1653</v>
      </c>
      <c r="E1161" s="33" t="s">
        <v>1653</v>
      </c>
      <c r="F1161" s="33"/>
      <c r="G1161" s="33"/>
      <c r="H1161" s="33" t="s">
        <v>474</v>
      </c>
      <c r="I1161" s="33" t="s">
        <v>474</v>
      </c>
      <c r="J1161" s="32"/>
      <c r="K1161" s="33"/>
      <c r="L1161" s="57" t="str">
        <f>IFERROR(TRIM(INDEX(_xlfn.TEXTSPLIT(Table37[[#This Row],[Name]],"|"),1,2)),"")</f>
        <v/>
      </c>
    </row>
    <row r="1162" spans="1:12" ht="15" customHeight="1">
      <c r="A1162" s="100" t="s">
        <v>1167</v>
      </c>
      <c r="B1162" s="100" t="str">
        <f>Table37[[#This Row],[Name]]</f>
        <v>Temperature - Gear THRUST Bearing Inboard (1)|Hi</v>
      </c>
      <c r="C1162" s="33" t="e">
        <f>VLOOKUP(Table37[[#This Row],[Name2]],'Base ProcV'!$CG$1:$CQ$12,2,0)</f>
        <v>#N/A</v>
      </c>
      <c r="D1162" s="33" t="s">
        <v>1655</v>
      </c>
      <c r="E1162" s="33" t="s">
        <v>1653</v>
      </c>
      <c r="F1162" s="33"/>
      <c r="G1162" s="33"/>
      <c r="H1162" s="33" t="s">
        <v>736</v>
      </c>
      <c r="I1162" s="33" t="s">
        <v>474</v>
      </c>
      <c r="J1162" s="32"/>
      <c r="K1162" s="33"/>
      <c r="L1162" s="57" t="str">
        <f>IFERROR(TRIM(INDEX(_xlfn.TEXTSPLIT(Table37[[#This Row],[Name]],"|"),1,2)),"")</f>
        <v>Hi</v>
      </c>
    </row>
    <row r="1163" spans="1:12" ht="15" customHeight="1">
      <c r="A1163" s="56" t="s">
        <v>1167</v>
      </c>
      <c r="B1163" s="56" t="str">
        <f>Table37[[#This Row],[Name]]</f>
        <v>Temperature - Gear THRUST Bearing Inboard (1)|HiHi</v>
      </c>
      <c r="C1163" s="33" t="e">
        <f>VLOOKUP(Table37[[#This Row],[Name2]],'Base ProcV'!$CG$1:$CQ$12,2,0)</f>
        <v>#N/A</v>
      </c>
      <c r="D1163" s="33" t="s">
        <v>1656</v>
      </c>
      <c r="E1163" s="33" t="s">
        <v>1653</v>
      </c>
      <c r="F1163" s="33"/>
      <c r="G1163" s="33"/>
      <c r="H1163" s="33" t="s">
        <v>736</v>
      </c>
      <c r="I1163" s="33" t="s">
        <v>474</v>
      </c>
      <c r="J1163" s="32"/>
      <c r="K1163" s="33"/>
      <c r="L1163" s="57" t="str">
        <f>IFERROR(TRIM(INDEX(_xlfn.TEXTSPLIT(Table37[[#This Row],[Name]],"|"),1,2)),"")</f>
        <v>HiHi</v>
      </c>
    </row>
    <row r="1164" spans="1:12" ht="15" customHeight="1">
      <c r="A1164" s="100" t="s">
        <v>1167</v>
      </c>
      <c r="B1164" s="100" t="str">
        <f>Table37[[#This Row],[Name]]</f>
        <v>Temperature - Gear THRUST Bearing Inboard (1)|Pre-alarm Hi</v>
      </c>
      <c r="C1164" s="33" t="e">
        <f>VLOOKUP(Table37[[#This Row],[Name2]],'Base ProcV'!$CG$1:$CQ$12,2,0)</f>
        <v>#N/A</v>
      </c>
      <c r="D1164" s="33" t="s">
        <v>1657</v>
      </c>
      <c r="E1164" s="33" t="s">
        <v>1653</v>
      </c>
      <c r="F1164" s="33"/>
      <c r="G1164" s="33"/>
      <c r="H1164" s="33" t="s">
        <v>736</v>
      </c>
      <c r="I1164" s="33" t="s">
        <v>474</v>
      </c>
      <c r="J1164" s="32"/>
      <c r="K1164" s="33"/>
      <c r="L1164" s="57" t="str">
        <f>IFERROR(TRIM(INDEX(_xlfn.TEXTSPLIT(Table37[[#This Row],[Name]],"|"),1,2)),"")</f>
        <v>Pre-alarm Hi</v>
      </c>
    </row>
    <row r="1165" spans="1:12" ht="15" customHeight="1">
      <c r="A1165" s="56" t="s">
        <v>1167</v>
      </c>
      <c r="B1165" s="56" t="str">
        <f>Table37[[#This Row],[Name]]</f>
        <v>Temperature - Gear THRUST Bearing Inboard (2)</v>
      </c>
      <c r="C1165" s="33"/>
      <c r="D1165" s="33" t="s">
        <v>1658</v>
      </c>
      <c r="E1165" s="33" t="s">
        <v>1658</v>
      </c>
      <c r="F1165" s="33"/>
      <c r="G1165" s="33"/>
      <c r="H1165" s="33" t="s">
        <v>474</v>
      </c>
      <c r="I1165" s="33" t="s">
        <v>474</v>
      </c>
      <c r="J1165" s="32"/>
      <c r="K1165" s="33"/>
      <c r="L1165" s="57" t="str">
        <f>IFERROR(TRIM(INDEX(_xlfn.TEXTSPLIT(Table37[[#This Row],[Name]],"|"),1,2)),"")</f>
        <v/>
      </c>
    </row>
    <row r="1166" spans="1:12" ht="15" customHeight="1">
      <c r="A1166" s="100" t="s">
        <v>1167</v>
      </c>
      <c r="B1166" s="100" t="str">
        <f>Table37[[#This Row],[Name]]</f>
        <v>Temperature - Gear THRUST Bearing Inboard (2)|Hi</v>
      </c>
      <c r="C1166" s="33" t="e">
        <f>VLOOKUP(Table37[[#This Row],[Name2]],'Base ProcV'!$CG$1:$CQ$12,2,0)</f>
        <v>#N/A</v>
      </c>
      <c r="D1166" s="33" t="s">
        <v>1660</v>
      </c>
      <c r="E1166" s="33" t="s">
        <v>1658</v>
      </c>
      <c r="F1166" s="33"/>
      <c r="G1166" s="33"/>
      <c r="H1166" s="33" t="s">
        <v>736</v>
      </c>
      <c r="I1166" s="33" t="s">
        <v>474</v>
      </c>
      <c r="J1166" s="32"/>
      <c r="K1166" s="33"/>
      <c r="L1166" s="57" t="str">
        <f>IFERROR(TRIM(INDEX(_xlfn.TEXTSPLIT(Table37[[#This Row],[Name]],"|"),1,2)),"")</f>
        <v>Hi</v>
      </c>
    </row>
    <row r="1167" spans="1:12" ht="15" customHeight="1">
      <c r="A1167" s="56" t="s">
        <v>1167</v>
      </c>
      <c r="B1167" s="56" t="str">
        <f>Table37[[#This Row],[Name]]</f>
        <v>Temperature - Gear THRUST Bearing Inboard (2)|HiHi</v>
      </c>
      <c r="C1167" s="33" t="e">
        <f>VLOOKUP(Table37[[#This Row],[Name2]],'Base ProcV'!$CG$1:$CQ$12,2,0)</f>
        <v>#N/A</v>
      </c>
      <c r="D1167" s="33" t="s">
        <v>1661</v>
      </c>
      <c r="E1167" s="33" t="s">
        <v>1658</v>
      </c>
      <c r="F1167" s="33"/>
      <c r="G1167" s="33"/>
      <c r="H1167" s="33" t="s">
        <v>736</v>
      </c>
      <c r="I1167" s="33" t="s">
        <v>474</v>
      </c>
      <c r="J1167" s="32"/>
      <c r="K1167" s="33"/>
      <c r="L1167" s="57" t="str">
        <f>IFERROR(TRIM(INDEX(_xlfn.TEXTSPLIT(Table37[[#This Row],[Name]],"|"),1,2)),"")</f>
        <v>HiHi</v>
      </c>
    </row>
    <row r="1168" spans="1:12" ht="15" customHeight="1">
      <c r="A1168" s="100" t="s">
        <v>1167</v>
      </c>
      <c r="B1168" s="100" t="str">
        <f>Table37[[#This Row],[Name]]</f>
        <v>Temperature - Gear THRUST Bearing Inboard (2)|Pre-alarm Hi</v>
      </c>
      <c r="C1168" s="33" t="e">
        <f>VLOOKUP(Table37[[#This Row],[Name2]],'Base ProcV'!$CG$1:$CQ$12,2,0)</f>
        <v>#N/A</v>
      </c>
      <c r="D1168" s="33" t="s">
        <v>1662</v>
      </c>
      <c r="E1168" s="33" t="s">
        <v>1658</v>
      </c>
      <c r="F1168" s="33"/>
      <c r="G1168" s="33"/>
      <c r="H1168" s="33" t="s">
        <v>736</v>
      </c>
      <c r="I1168" s="33" t="s">
        <v>474</v>
      </c>
      <c r="J1168" s="32"/>
      <c r="K1168" s="33"/>
      <c r="L1168" s="57" t="str">
        <f>IFERROR(TRIM(INDEX(_xlfn.TEXTSPLIT(Table37[[#This Row],[Name]],"|"),1,2)),"")</f>
        <v>Pre-alarm Hi</v>
      </c>
    </row>
    <row r="1169" spans="1:12" ht="15" customHeight="1">
      <c r="A1169" s="56" t="s">
        <v>1167</v>
      </c>
      <c r="B1169" s="56" t="str">
        <f>Table37[[#This Row],[Name]]</f>
        <v>Temperature - Gear THRUST Bearing Outboard (1)</v>
      </c>
      <c r="C1169" s="33"/>
      <c r="D1169" s="33" t="s">
        <v>1663</v>
      </c>
      <c r="E1169" s="33" t="s">
        <v>1663</v>
      </c>
      <c r="F1169" s="33"/>
      <c r="G1169" s="33"/>
      <c r="H1169" s="33" t="s">
        <v>474</v>
      </c>
      <c r="I1169" s="33" t="s">
        <v>474</v>
      </c>
      <c r="J1169" s="32"/>
      <c r="K1169" s="33"/>
      <c r="L1169" s="57" t="str">
        <f>IFERROR(TRIM(INDEX(_xlfn.TEXTSPLIT(Table37[[#This Row],[Name]],"|"),1,2)),"")</f>
        <v/>
      </c>
    </row>
    <row r="1170" spans="1:12" ht="15" customHeight="1">
      <c r="A1170" s="100" t="s">
        <v>1167</v>
      </c>
      <c r="B1170" s="100" t="str">
        <f>Table37[[#This Row],[Name]]</f>
        <v>Temperature - Gear THRUST Bearing Outboard (1)|Hi</v>
      </c>
      <c r="C1170" s="33" t="e">
        <f>VLOOKUP(Table37[[#This Row],[Name2]],'Base ProcV'!$CG$1:$CQ$12,2,0)</f>
        <v>#N/A</v>
      </c>
      <c r="D1170" s="33" t="s">
        <v>1665</v>
      </c>
      <c r="E1170" s="33" t="s">
        <v>1663</v>
      </c>
      <c r="F1170" s="33"/>
      <c r="G1170" s="33"/>
      <c r="H1170" s="33" t="s">
        <v>736</v>
      </c>
      <c r="I1170" s="33" t="s">
        <v>474</v>
      </c>
      <c r="J1170" s="32"/>
      <c r="K1170" s="33"/>
      <c r="L1170" s="57" t="str">
        <f>IFERROR(TRIM(INDEX(_xlfn.TEXTSPLIT(Table37[[#This Row],[Name]],"|"),1,2)),"")</f>
        <v>Hi</v>
      </c>
    </row>
    <row r="1171" spans="1:12" ht="15" customHeight="1">
      <c r="A1171" s="56" t="s">
        <v>1167</v>
      </c>
      <c r="B1171" s="56" t="str">
        <f>Table37[[#This Row],[Name]]</f>
        <v>Temperature - Gear THRUST Bearing Outboard (1)|HiHi</v>
      </c>
      <c r="C1171" s="33" t="e">
        <f>VLOOKUP(Table37[[#This Row],[Name2]],'Base ProcV'!$CG$1:$CQ$12,2,0)</f>
        <v>#N/A</v>
      </c>
      <c r="D1171" s="33" t="s">
        <v>1666</v>
      </c>
      <c r="E1171" s="33" t="s">
        <v>1663</v>
      </c>
      <c r="F1171" s="33"/>
      <c r="G1171" s="33"/>
      <c r="H1171" s="33" t="s">
        <v>736</v>
      </c>
      <c r="I1171" s="33" t="s">
        <v>474</v>
      </c>
      <c r="J1171" s="32"/>
      <c r="K1171" s="33"/>
      <c r="L1171" s="57" t="str">
        <f>IFERROR(TRIM(INDEX(_xlfn.TEXTSPLIT(Table37[[#This Row],[Name]],"|"),1,2)),"")</f>
        <v>HiHi</v>
      </c>
    </row>
    <row r="1172" spans="1:12" ht="15" customHeight="1">
      <c r="A1172" s="100" t="s">
        <v>1167</v>
      </c>
      <c r="B1172" s="100" t="str">
        <f>Table37[[#This Row],[Name]]</f>
        <v>Temperature - Gear THRUST Bearing Outboard (1)|Pre-alarm Hi</v>
      </c>
      <c r="C1172" s="33" t="e">
        <f>VLOOKUP(Table37[[#This Row],[Name2]],'Base ProcV'!$CG$1:$CQ$12,2,0)</f>
        <v>#N/A</v>
      </c>
      <c r="D1172" s="33" t="s">
        <v>1667</v>
      </c>
      <c r="E1172" s="33" t="s">
        <v>1663</v>
      </c>
      <c r="F1172" s="33"/>
      <c r="G1172" s="33"/>
      <c r="H1172" s="33" t="s">
        <v>736</v>
      </c>
      <c r="I1172" s="33" t="s">
        <v>474</v>
      </c>
      <c r="J1172" s="32"/>
      <c r="K1172" s="33"/>
      <c r="L1172" s="57" t="str">
        <f>IFERROR(TRIM(INDEX(_xlfn.TEXTSPLIT(Table37[[#This Row],[Name]],"|"),1,2)),"")</f>
        <v>Pre-alarm Hi</v>
      </c>
    </row>
    <row r="1173" spans="1:12" ht="15" customHeight="1">
      <c r="A1173" s="56" t="s">
        <v>1167</v>
      </c>
      <c r="B1173" s="56" t="str">
        <f>Table37[[#This Row],[Name]]</f>
        <v>Temperature - Gear THRUST Bearing Outboard (2)</v>
      </c>
      <c r="C1173" s="33"/>
      <c r="D1173" s="33" t="s">
        <v>1668</v>
      </c>
      <c r="E1173" s="33" t="s">
        <v>1668</v>
      </c>
      <c r="F1173" s="33"/>
      <c r="G1173" s="33"/>
      <c r="H1173" s="33" t="s">
        <v>474</v>
      </c>
      <c r="I1173" s="33" t="s">
        <v>474</v>
      </c>
      <c r="J1173" s="32"/>
      <c r="K1173" s="33"/>
      <c r="L1173" s="57" t="str">
        <f>IFERROR(TRIM(INDEX(_xlfn.TEXTSPLIT(Table37[[#This Row],[Name]],"|"),1,2)),"")</f>
        <v/>
      </c>
    </row>
    <row r="1174" spans="1:12" ht="15" customHeight="1">
      <c r="A1174" s="100" t="s">
        <v>1167</v>
      </c>
      <c r="B1174" s="100" t="str">
        <f>Table37[[#This Row],[Name]]</f>
        <v>Temperature - Gear THRUST Bearing Outboard (2)|Hi</v>
      </c>
      <c r="C1174" s="33" t="e">
        <f>VLOOKUP(Table37[[#This Row],[Name2]],'Base ProcV'!$CG$1:$CQ$12,2,0)</f>
        <v>#N/A</v>
      </c>
      <c r="D1174" s="33" t="s">
        <v>1670</v>
      </c>
      <c r="E1174" s="33" t="s">
        <v>1668</v>
      </c>
      <c r="F1174" s="33"/>
      <c r="G1174" s="33"/>
      <c r="H1174" s="33" t="s">
        <v>736</v>
      </c>
      <c r="I1174" s="33" t="s">
        <v>474</v>
      </c>
      <c r="J1174" s="32"/>
      <c r="K1174" s="33"/>
      <c r="L1174" s="57" t="str">
        <f>IFERROR(TRIM(INDEX(_xlfn.TEXTSPLIT(Table37[[#This Row],[Name]],"|"),1,2)),"")</f>
        <v>Hi</v>
      </c>
    </row>
    <row r="1175" spans="1:12" ht="15" customHeight="1">
      <c r="A1175" s="56" t="s">
        <v>1167</v>
      </c>
      <c r="B1175" s="56" t="str">
        <f>Table37[[#This Row],[Name]]</f>
        <v>Temperature - Gear THRUST Bearing Outboard (2)|HiHi</v>
      </c>
      <c r="C1175" s="33" t="e">
        <f>VLOOKUP(Table37[[#This Row],[Name2]],'Base ProcV'!$CG$1:$CQ$12,2,0)</f>
        <v>#N/A</v>
      </c>
      <c r="D1175" s="33" t="s">
        <v>1671</v>
      </c>
      <c r="E1175" s="33" t="s">
        <v>1668</v>
      </c>
      <c r="F1175" s="33"/>
      <c r="G1175" s="33"/>
      <c r="H1175" s="33" t="s">
        <v>736</v>
      </c>
      <c r="I1175" s="33" t="s">
        <v>474</v>
      </c>
      <c r="J1175" s="32"/>
      <c r="K1175" s="33"/>
      <c r="L1175" s="57" t="str">
        <f>IFERROR(TRIM(INDEX(_xlfn.TEXTSPLIT(Table37[[#This Row],[Name]],"|"),1,2)),"")</f>
        <v>HiHi</v>
      </c>
    </row>
    <row r="1176" spans="1:12" ht="15" customHeight="1">
      <c r="A1176" s="100" t="s">
        <v>1167</v>
      </c>
      <c r="B1176" s="100" t="str">
        <f>Table37[[#This Row],[Name]]</f>
        <v>Temperature - Gear THRUST Bearing Outboard (2)|Pre-alarm Hi</v>
      </c>
      <c r="C1176" s="33" t="e">
        <f>VLOOKUP(Table37[[#This Row],[Name2]],'Base ProcV'!$CG$1:$CQ$12,2,0)</f>
        <v>#N/A</v>
      </c>
      <c r="D1176" s="33" t="s">
        <v>1672</v>
      </c>
      <c r="E1176" s="33" t="s">
        <v>1668</v>
      </c>
      <c r="F1176" s="33"/>
      <c r="G1176" s="33"/>
      <c r="H1176" s="33" t="s">
        <v>736</v>
      </c>
      <c r="I1176" s="33" t="s">
        <v>474</v>
      </c>
      <c r="J1176" s="32"/>
      <c r="K1176" s="33"/>
      <c r="L1176" s="57" t="str">
        <f>IFERROR(TRIM(INDEX(_xlfn.TEXTSPLIT(Table37[[#This Row],[Name]],"|"),1,2)),"")</f>
        <v>Pre-alarm Hi</v>
      </c>
    </row>
    <row r="1177" spans="1:12" ht="15" customHeight="1">
      <c r="A1177" s="56" t="s">
        <v>1167</v>
      </c>
      <c r="B1177" s="56" t="str">
        <f>Table37[[#This Row],[Name]]</f>
        <v>Temperature - Motor DE Bearing (2)</v>
      </c>
      <c r="C1177" s="33"/>
      <c r="D1177" s="33" t="s">
        <v>1673</v>
      </c>
      <c r="E1177" s="33" t="s">
        <v>1673</v>
      </c>
      <c r="F1177" s="33"/>
      <c r="G1177" s="33"/>
      <c r="H1177" s="33" t="s">
        <v>446</v>
      </c>
      <c r="I1177" s="33" t="s">
        <v>446</v>
      </c>
      <c r="J1177" s="32"/>
      <c r="K1177" s="33"/>
      <c r="L1177" s="57" t="str">
        <f>IFERROR(TRIM(INDEX(_xlfn.TEXTSPLIT(Table37[[#This Row],[Name]],"|"),1,2)),"")</f>
        <v/>
      </c>
    </row>
    <row r="1178" spans="1:12" ht="15" customHeight="1">
      <c r="A1178" s="100" t="s">
        <v>1167</v>
      </c>
      <c r="B1178" s="100" t="str">
        <f>Table37[[#This Row],[Name]]</f>
        <v>Temperature - Motor DE Bearing (2)|Hi</v>
      </c>
      <c r="C1178" s="33" t="e">
        <f>VLOOKUP(Table37[[#This Row],[Name2]],'Base ProcV'!$CG$1:$CQ$12,2,0)</f>
        <v>#N/A</v>
      </c>
      <c r="D1178" s="33" t="s">
        <v>1675</v>
      </c>
      <c r="E1178" s="33" t="s">
        <v>1673</v>
      </c>
      <c r="F1178" s="33"/>
      <c r="G1178" s="33"/>
      <c r="H1178" s="33" t="s">
        <v>736</v>
      </c>
      <c r="I1178" s="33" t="s">
        <v>446</v>
      </c>
      <c r="J1178" s="32"/>
      <c r="K1178" s="33"/>
      <c r="L1178" s="57" t="str">
        <f>IFERROR(TRIM(INDEX(_xlfn.TEXTSPLIT(Table37[[#This Row],[Name]],"|"),1,2)),"")</f>
        <v>Hi</v>
      </c>
    </row>
    <row r="1179" spans="1:12" ht="15" customHeight="1">
      <c r="A1179" s="56" t="s">
        <v>1167</v>
      </c>
      <c r="B1179" s="56" t="str">
        <f>Table37[[#This Row],[Name]]</f>
        <v>Temperature - Motor DE Bearing (2)|HiHi</v>
      </c>
      <c r="C1179" s="33" t="e">
        <f>VLOOKUP(Table37[[#This Row],[Name2]],'Base ProcV'!$CG$1:$CQ$12,2,0)</f>
        <v>#N/A</v>
      </c>
      <c r="D1179" s="33" t="s">
        <v>1676</v>
      </c>
      <c r="E1179" s="33" t="s">
        <v>1673</v>
      </c>
      <c r="F1179" s="33"/>
      <c r="G1179" s="33"/>
      <c r="H1179" s="33" t="s">
        <v>736</v>
      </c>
      <c r="I1179" s="33" t="s">
        <v>446</v>
      </c>
      <c r="J1179" s="32"/>
      <c r="K1179" s="33"/>
      <c r="L1179" s="57" t="str">
        <f>IFERROR(TRIM(INDEX(_xlfn.TEXTSPLIT(Table37[[#This Row],[Name]],"|"),1,2)),"")</f>
        <v>HiHi</v>
      </c>
    </row>
    <row r="1180" spans="1:12" ht="15" customHeight="1">
      <c r="A1180" s="100" t="s">
        <v>1167</v>
      </c>
      <c r="B1180" s="100" t="str">
        <f>Table37[[#This Row],[Name]]</f>
        <v>Temperature - Motor DE Bearing (2)|Pre-alarm Hi</v>
      </c>
      <c r="C1180" s="33" t="e">
        <f>VLOOKUP(Table37[[#This Row],[Name2]],'Base ProcV'!$CG$1:$CQ$12,2,0)</f>
        <v>#N/A</v>
      </c>
      <c r="D1180" s="33" t="s">
        <v>1677</v>
      </c>
      <c r="E1180" s="33" t="s">
        <v>1673</v>
      </c>
      <c r="F1180" s="33"/>
      <c r="G1180" s="33"/>
      <c r="H1180" s="33" t="s">
        <v>736</v>
      </c>
      <c r="I1180" s="33" t="s">
        <v>446</v>
      </c>
      <c r="J1180" s="32"/>
      <c r="K1180" s="33"/>
      <c r="L1180" s="57" t="str">
        <f>IFERROR(TRIM(INDEX(_xlfn.TEXTSPLIT(Table37[[#This Row],[Name]],"|"),1,2)),"")</f>
        <v>Pre-alarm Hi</v>
      </c>
    </row>
    <row r="1181" spans="1:12" ht="15" customHeight="1">
      <c r="A1181" s="56" t="s">
        <v>1167</v>
      </c>
      <c r="B1181" s="56" t="str">
        <f>Table37[[#This Row],[Name]]</f>
        <v>Temperature - Motor NDE Bearing (2)</v>
      </c>
      <c r="C1181" s="33"/>
      <c r="D1181" s="33" t="s">
        <v>1678</v>
      </c>
      <c r="E1181" s="33" t="s">
        <v>1678</v>
      </c>
      <c r="F1181" s="33"/>
      <c r="G1181" s="33"/>
      <c r="H1181" s="33" t="s">
        <v>446</v>
      </c>
      <c r="I1181" s="33" t="s">
        <v>446</v>
      </c>
      <c r="J1181" s="32"/>
      <c r="K1181" s="33"/>
      <c r="L1181" s="57" t="str">
        <f>IFERROR(TRIM(INDEX(_xlfn.TEXTSPLIT(Table37[[#This Row],[Name]],"|"),1,2)),"")</f>
        <v/>
      </c>
    </row>
    <row r="1182" spans="1:12" ht="15" customHeight="1">
      <c r="A1182" s="100" t="s">
        <v>1167</v>
      </c>
      <c r="B1182" s="100" t="str">
        <f>Table37[[#This Row],[Name]]</f>
        <v>Temperature - Motor NDE Bearing (2)|Hi</v>
      </c>
      <c r="C1182" s="33" t="e">
        <f>VLOOKUP(Table37[[#This Row],[Name2]],'Base ProcV'!$CG$1:$CQ$12,2,0)</f>
        <v>#N/A</v>
      </c>
      <c r="D1182" s="33" t="s">
        <v>1680</v>
      </c>
      <c r="E1182" s="33" t="s">
        <v>1678</v>
      </c>
      <c r="F1182" s="33"/>
      <c r="G1182" s="33"/>
      <c r="H1182" s="33" t="s">
        <v>736</v>
      </c>
      <c r="I1182" s="33" t="s">
        <v>446</v>
      </c>
      <c r="J1182" s="32"/>
      <c r="K1182" s="33"/>
      <c r="L1182" s="57" t="str">
        <f>IFERROR(TRIM(INDEX(_xlfn.TEXTSPLIT(Table37[[#This Row],[Name]],"|"),1,2)),"")</f>
        <v>Hi</v>
      </c>
    </row>
    <row r="1183" spans="1:12" ht="15" customHeight="1">
      <c r="A1183" s="56" t="s">
        <v>1167</v>
      </c>
      <c r="B1183" s="56" t="str">
        <f>Table37[[#This Row],[Name]]</f>
        <v>Temperature - Motor NDE Bearing (2)|HiHi</v>
      </c>
      <c r="C1183" s="33" t="e">
        <f>VLOOKUP(Table37[[#This Row],[Name2]],'Base ProcV'!$CG$1:$CQ$12,2,0)</f>
        <v>#N/A</v>
      </c>
      <c r="D1183" s="33" t="s">
        <v>1681</v>
      </c>
      <c r="E1183" s="33" t="s">
        <v>1678</v>
      </c>
      <c r="F1183" s="33"/>
      <c r="G1183" s="33"/>
      <c r="H1183" s="33" t="s">
        <v>736</v>
      </c>
      <c r="I1183" s="33" t="s">
        <v>446</v>
      </c>
      <c r="J1183" s="32"/>
      <c r="K1183" s="33"/>
      <c r="L1183" s="57" t="str">
        <f>IFERROR(TRIM(INDEX(_xlfn.TEXTSPLIT(Table37[[#This Row],[Name]],"|"),1,2)),"")</f>
        <v>HiHi</v>
      </c>
    </row>
    <row r="1184" spans="1:12" ht="15" customHeight="1">
      <c r="A1184" s="100" t="s">
        <v>1167</v>
      </c>
      <c r="B1184" s="100" t="str">
        <f>Table37[[#This Row],[Name]]</f>
        <v>Temperature - Motor NDE Bearing (2)|Pre-alarm Hi</v>
      </c>
      <c r="C1184" s="33" t="e">
        <f>VLOOKUP(Table37[[#This Row],[Name2]],'Base ProcV'!$CG$1:$CQ$12,2,0)</f>
        <v>#N/A</v>
      </c>
      <c r="D1184" s="33" t="s">
        <v>1682</v>
      </c>
      <c r="E1184" s="33" t="s">
        <v>1678</v>
      </c>
      <c r="F1184" s="33"/>
      <c r="G1184" s="33"/>
      <c r="H1184" s="33" t="s">
        <v>736</v>
      </c>
      <c r="I1184" s="33" t="s">
        <v>446</v>
      </c>
      <c r="J1184" s="32"/>
      <c r="K1184" s="33"/>
      <c r="L1184" s="57" t="str">
        <f>IFERROR(TRIM(INDEX(_xlfn.TEXTSPLIT(Table37[[#This Row],[Name]],"|"),1,2)),"")</f>
        <v>Pre-alarm Hi</v>
      </c>
    </row>
    <row r="1185" spans="1:12" ht="15" customHeight="1">
      <c r="A1185" s="56" t="s">
        <v>1167</v>
      </c>
      <c r="B1185" s="56" t="str">
        <f>Table37[[#This Row],[Name]]</f>
        <v>Vibration - Comp DE Bearing (1)</v>
      </c>
      <c r="C1185" s="33"/>
      <c r="D1185" s="33" t="s">
        <v>1743</v>
      </c>
      <c r="E1185" s="33" t="s">
        <v>1743</v>
      </c>
      <c r="F1185" s="33"/>
      <c r="G1185" s="33"/>
      <c r="H1185" s="33" t="s">
        <v>439</v>
      </c>
      <c r="I1185" s="33" t="s">
        <v>439</v>
      </c>
      <c r="J1185" s="32"/>
      <c r="K1185" s="33"/>
      <c r="L1185" s="57" t="str">
        <f>IFERROR(TRIM(INDEX(_xlfn.TEXTSPLIT(Table37[[#This Row],[Name]],"|"),1,2)),"")</f>
        <v/>
      </c>
    </row>
    <row r="1186" spans="1:12" ht="15" customHeight="1">
      <c r="A1186" s="100" t="s">
        <v>1167</v>
      </c>
      <c r="B1186" s="100" t="str">
        <f>Table37[[#This Row],[Name]]</f>
        <v>Vibration - Comp DE Bearing (1)|Hi</v>
      </c>
      <c r="C1186" s="33" t="e">
        <f>VLOOKUP(Table37[[#This Row],[Name2]],'Base ProcV'!$CG$1:$CQ$12,2,0)</f>
        <v>#N/A</v>
      </c>
      <c r="D1186" s="33" t="s">
        <v>1745</v>
      </c>
      <c r="E1186" s="33" t="s">
        <v>1743</v>
      </c>
      <c r="F1186" s="33"/>
      <c r="G1186" s="33"/>
      <c r="H1186" s="33" t="s">
        <v>736</v>
      </c>
      <c r="I1186" s="33" t="s">
        <v>439</v>
      </c>
      <c r="J1186" s="32"/>
      <c r="K1186" s="33"/>
      <c r="L1186" s="57" t="str">
        <f>IFERROR(TRIM(INDEX(_xlfn.TEXTSPLIT(Table37[[#This Row],[Name]],"|"),1,2)),"")</f>
        <v>Hi</v>
      </c>
    </row>
    <row r="1187" spans="1:12" ht="15" customHeight="1">
      <c r="A1187" s="56" t="s">
        <v>1167</v>
      </c>
      <c r="B1187" s="56" t="str">
        <f>Table37[[#This Row],[Name]]</f>
        <v>Vibration - Comp DE Bearing (1)|HiHi</v>
      </c>
      <c r="C1187" s="33" t="e">
        <f>VLOOKUP(Table37[[#This Row],[Name2]],'Base ProcV'!$CG$1:$CQ$12,2,0)</f>
        <v>#N/A</v>
      </c>
      <c r="D1187" s="33" t="s">
        <v>1746</v>
      </c>
      <c r="E1187" s="33" t="s">
        <v>1743</v>
      </c>
      <c r="F1187" s="33"/>
      <c r="G1187" s="33"/>
      <c r="H1187" s="33" t="s">
        <v>736</v>
      </c>
      <c r="I1187" s="33" t="s">
        <v>439</v>
      </c>
      <c r="J1187" s="32"/>
      <c r="K1187" s="33"/>
      <c r="L1187" s="57" t="str">
        <f>IFERROR(TRIM(INDEX(_xlfn.TEXTSPLIT(Table37[[#This Row],[Name]],"|"),1,2)),"")</f>
        <v>HiHi</v>
      </c>
    </row>
    <row r="1188" spans="1:12" ht="15" customHeight="1">
      <c r="A1188" s="100" t="s">
        <v>1167</v>
      </c>
      <c r="B1188" s="100" t="str">
        <f>Table37[[#This Row],[Name]]</f>
        <v>Vibration - Comp DE Bearing (1)|Pre-alarm Hi</v>
      </c>
      <c r="C1188" s="33" t="e">
        <f>VLOOKUP(Table37[[#This Row],[Name2]],'Base ProcV'!$CG$1:$CQ$12,2,0)</f>
        <v>#N/A</v>
      </c>
      <c r="D1188" s="33" t="s">
        <v>1747</v>
      </c>
      <c r="E1188" s="33" t="s">
        <v>1743</v>
      </c>
      <c r="F1188" s="33"/>
      <c r="G1188" s="33"/>
      <c r="H1188" s="33" t="s">
        <v>736</v>
      </c>
      <c r="I1188" s="33" t="s">
        <v>439</v>
      </c>
      <c r="J1188" s="32"/>
      <c r="K1188" s="33"/>
      <c r="L1188" s="57" t="str">
        <f>IFERROR(TRIM(INDEX(_xlfn.TEXTSPLIT(Table37[[#This Row],[Name]],"|"),1,2)),"")</f>
        <v>Pre-alarm Hi</v>
      </c>
    </row>
    <row r="1189" spans="1:12" ht="15" customHeight="1">
      <c r="A1189" s="56" t="s">
        <v>1167</v>
      </c>
      <c r="B1189" s="56" t="str">
        <f>Table37[[#This Row],[Name]]</f>
        <v>Vibration - Comp DE Bearing (2)</v>
      </c>
      <c r="C1189" s="33"/>
      <c r="D1189" s="33" t="s">
        <v>1748</v>
      </c>
      <c r="E1189" s="33" t="s">
        <v>1748</v>
      </c>
      <c r="F1189" s="33"/>
      <c r="G1189" s="33"/>
      <c r="H1189" s="33" t="s">
        <v>439</v>
      </c>
      <c r="I1189" s="33" t="s">
        <v>439</v>
      </c>
      <c r="J1189" s="32"/>
      <c r="K1189" s="33"/>
      <c r="L1189" s="57" t="str">
        <f>IFERROR(TRIM(INDEX(_xlfn.TEXTSPLIT(Table37[[#This Row],[Name]],"|"),1,2)),"")</f>
        <v/>
      </c>
    </row>
    <row r="1190" spans="1:12" ht="15" customHeight="1">
      <c r="A1190" s="100" t="s">
        <v>1167</v>
      </c>
      <c r="B1190" s="100" t="str">
        <f>Table37[[#This Row],[Name]]</f>
        <v>Vibration - Comp DE Bearing (2)|Hi</v>
      </c>
      <c r="C1190" s="33" t="e">
        <f>VLOOKUP(Table37[[#This Row],[Name2]],'Base ProcV'!$CG$1:$CQ$12,2,0)</f>
        <v>#N/A</v>
      </c>
      <c r="D1190" s="33" t="s">
        <v>1750</v>
      </c>
      <c r="E1190" s="33" t="s">
        <v>1748</v>
      </c>
      <c r="F1190" s="33"/>
      <c r="G1190" s="33"/>
      <c r="H1190" s="33" t="s">
        <v>736</v>
      </c>
      <c r="I1190" s="33" t="s">
        <v>439</v>
      </c>
      <c r="J1190" s="32"/>
      <c r="K1190" s="33"/>
      <c r="L1190" s="57" t="str">
        <f>IFERROR(TRIM(INDEX(_xlfn.TEXTSPLIT(Table37[[#This Row],[Name]],"|"),1,2)),"")</f>
        <v>Hi</v>
      </c>
    </row>
    <row r="1191" spans="1:12" ht="15" customHeight="1">
      <c r="A1191" s="56" t="s">
        <v>1167</v>
      </c>
      <c r="B1191" s="56" t="str">
        <f>Table37[[#This Row],[Name]]</f>
        <v>Vibration - Comp DE Bearing (2)|HiHi</v>
      </c>
      <c r="C1191" s="33" t="e">
        <f>VLOOKUP(Table37[[#This Row],[Name2]],'Base ProcV'!$CG$1:$CQ$12,2,0)</f>
        <v>#N/A</v>
      </c>
      <c r="D1191" s="33" t="s">
        <v>1751</v>
      </c>
      <c r="E1191" s="33" t="s">
        <v>1748</v>
      </c>
      <c r="F1191" s="33"/>
      <c r="G1191" s="33"/>
      <c r="H1191" s="33" t="s">
        <v>736</v>
      </c>
      <c r="I1191" s="33" t="s">
        <v>439</v>
      </c>
      <c r="J1191" s="32"/>
      <c r="K1191" s="33"/>
      <c r="L1191" s="57" t="str">
        <f>IFERROR(TRIM(INDEX(_xlfn.TEXTSPLIT(Table37[[#This Row],[Name]],"|"),1,2)),"")</f>
        <v>HiHi</v>
      </c>
    </row>
    <row r="1192" spans="1:12" ht="15" customHeight="1">
      <c r="A1192" s="100" t="s">
        <v>1167</v>
      </c>
      <c r="B1192" s="100" t="str">
        <f>Table37[[#This Row],[Name]]</f>
        <v>Vibration - Comp DE Bearing (2)|Pre-alarm Hi</v>
      </c>
      <c r="C1192" s="33" t="e">
        <f>VLOOKUP(Table37[[#This Row],[Name2]],'Base ProcV'!$CG$1:$CQ$12,2,0)</f>
        <v>#N/A</v>
      </c>
      <c r="D1192" s="33" t="s">
        <v>1752</v>
      </c>
      <c r="E1192" s="33" t="s">
        <v>1748</v>
      </c>
      <c r="F1192" s="33"/>
      <c r="G1192" s="33"/>
      <c r="H1192" s="33" t="s">
        <v>736</v>
      </c>
      <c r="I1192" s="33" t="s">
        <v>439</v>
      </c>
      <c r="J1192" s="32"/>
      <c r="K1192" s="33"/>
      <c r="L1192" s="57" t="str">
        <f>IFERROR(TRIM(INDEX(_xlfn.TEXTSPLIT(Table37[[#This Row],[Name]],"|"),1,2)),"")</f>
        <v>Pre-alarm Hi</v>
      </c>
    </row>
    <row r="1193" spans="1:12" ht="15" customHeight="1">
      <c r="A1193" s="56" t="s">
        <v>1167</v>
      </c>
      <c r="B1193" s="56" t="str">
        <f>Table37[[#This Row],[Name]]</f>
        <v>Vibration - Comp NDE Bearing (1)</v>
      </c>
      <c r="C1193" s="33"/>
      <c r="D1193" s="33" t="s">
        <v>1753</v>
      </c>
      <c r="E1193" s="33" t="s">
        <v>1753</v>
      </c>
      <c r="F1193" s="33"/>
      <c r="G1193" s="33"/>
      <c r="H1193" s="33" t="s">
        <v>439</v>
      </c>
      <c r="I1193" s="33" t="s">
        <v>439</v>
      </c>
      <c r="J1193" s="32"/>
      <c r="K1193" s="33"/>
      <c r="L1193" s="57" t="str">
        <f>IFERROR(TRIM(INDEX(_xlfn.TEXTSPLIT(Table37[[#This Row],[Name]],"|"),1,2)),"")</f>
        <v/>
      </c>
    </row>
    <row r="1194" spans="1:12" ht="15" customHeight="1">
      <c r="A1194" s="100" t="s">
        <v>1167</v>
      </c>
      <c r="B1194" s="100" t="str">
        <f>Table37[[#This Row],[Name]]</f>
        <v>Vibration - Comp NDE Bearing (1)|Hi</v>
      </c>
      <c r="C1194" s="33" t="e">
        <f>VLOOKUP(Table37[[#This Row],[Name2]],'Base ProcV'!$CG$1:$CQ$12,2,0)</f>
        <v>#N/A</v>
      </c>
      <c r="D1194" s="33" t="s">
        <v>1755</v>
      </c>
      <c r="E1194" s="33" t="s">
        <v>1753</v>
      </c>
      <c r="F1194" s="33"/>
      <c r="G1194" s="33"/>
      <c r="H1194" s="33" t="s">
        <v>736</v>
      </c>
      <c r="I1194" s="33" t="s">
        <v>439</v>
      </c>
      <c r="J1194" s="32"/>
      <c r="K1194" s="33"/>
      <c r="L1194" s="57" t="str">
        <f>IFERROR(TRIM(INDEX(_xlfn.TEXTSPLIT(Table37[[#This Row],[Name]],"|"),1,2)),"")</f>
        <v>Hi</v>
      </c>
    </row>
    <row r="1195" spans="1:12" ht="15" customHeight="1">
      <c r="A1195" s="56" t="s">
        <v>1167</v>
      </c>
      <c r="B1195" s="56" t="str">
        <f>Table37[[#This Row],[Name]]</f>
        <v>Vibration - Comp NDE Bearing (1)|HiHi</v>
      </c>
      <c r="C1195" s="33" t="e">
        <f>VLOOKUP(Table37[[#This Row],[Name2]],'Base ProcV'!$CG$1:$CQ$12,2,0)</f>
        <v>#N/A</v>
      </c>
      <c r="D1195" s="33" t="s">
        <v>1756</v>
      </c>
      <c r="E1195" s="33" t="s">
        <v>1753</v>
      </c>
      <c r="F1195" s="33"/>
      <c r="G1195" s="33"/>
      <c r="H1195" s="33" t="s">
        <v>736</v>
      </c>
      <c r="I1195" s="33" t="s">
        <v>439</v>
      </c>
      <c r="J1195" s="32"/>
      <c r="K1195" s="33"/>
      <c r="L1195" s="57" t="str">
        <f>IFERROR(TRIM(INDEX(_xlfn.TEXTSPLIT(Table37[[#This Row],[Name]],"|"),1,2)),"")</f>
        <v>HiHi</v>
      </c>
    </row>
    <row r="1196" spans="1:12" ht="15" customHeight="1">
      <c r="A1196" s="100" t="s">
        <v>1167</v>
      </c>
      <c r="B1196" s="100" t="str">
        <f>Table37[[#This Row],[Name]]</f>
        <v>Vibration - Comp NDE Bearing (1)|Pre-alarm Hi</v>
      </c>
      <c r="C1196" s="33" t="e">
        <f>VLOOKUP(Table37[[#This Row],[Name2]],'Base ProcV'!$CG$1:$CQ$12,2,0)</f>
        <v>#N/A</v>
      </c>
      <c r="D1196" s="33" t="s">
        <v>1757</v>
      </c>
      <c r="E1196" s="33" t="s">
        <v>1753</v>
      </c>
      <c r="F1196" s="33"/>
      <c r="G1196" s="33"/>
      <c r="H1196" s="33" t="s">
        <v>736</v>
      </c>
      <c r="I1196" s="33" t="s">
        <v>439</v>
      </c>
      <c r="J1196" s="32"/>
      <c r="K1196" s="33"/>
      <c r="L1196" s="57" t="str">
        <f>IFERROR(TRIM(INDEX(_xlfn.TEXTSPLIT(Table37[[#This Row],[Name]],"|"),1,2)),"")</f>
        <v>Pre-alarm Hi</v>
      </c>
    </row>
    <row r="1197" spans="1:12" ht="15" customHeight="1">
      <c r="A1197" s="56" t="s">
        <v>1167</v>
      </c>
      <c r="B1197" s="56" t="str">
        <f>Table37[[#This Row],[Name]]</f>
        <v>Vibration - Comp NDE Bearing (2)</v>
      </c>
      <c r="C1197" s="33"/>
      <c r="D1197" s="33" t="s">
        <v>1758</v>
      </c>
      <c r="E1197" s="33" t="s">
        <v>1758</v>
      </c>
      <c r="F1197" s="33"/>
      <c r="G1197" s="33"/>
      <c r="H1197" s="33" t="s">
        <v>439</v>
      </c>
      <c r="I1197" s="33" t="s">
        <v>439</v>
      </c>
      <c r="J1197" s="32"/>
      <c r="K1197" s="33"/>
      <c r="L1197" s="57" t="str">
        <f>IFERROR(TRIM(INDEX(_xlfn.TEXTSPLIT(Table37[[#This Row],[Name]],"|"),1,2)),"")</f>
        <v/>
      </c>
    </row>
    <row r="1198" spans="1:12" ht="15" customHeight="1">
      <c r="A1198" s="100" t="s">
        <v>1167</v>
      </c>
      <c r="B1198" s="100" t="str">
        <f>Table37[[#This Row],[Name]]</f>
        <v>Vibration - Comp NDE Bearing (2)|Hi</v>
      </c>
      <c r="C1198" s="33" t="e">
        <f>VLOOKUP(Table37[[#This Row],[Name2]],'Base ProcV'!$CG$1:$CQ$12,2,0)</f>
        <v>#N/A</v>
      </c>
      <c r="D1198" s="33" t="s">
        <v>1760</v>
      </c>
      <c r="E1198" s="33" t="s">
        <v>1758</v>
      </c>
      <c r="F1198" s="33"/>
      <c r="G1198" s="33"/>
      <c r="H1198" s="33" t="s">
        <v>736</v>
      </c>
      <c r="I1198" s="33" t="s">
        <v>439</v>
      </c>
      <c r="J1198" s="32"/>
      <c r="K1198" s="33"/>
      <c r="L1198" s="57" t="str">
        <f>IFERROR(TRIM(INDEX(_xlfn.TEXTSPLIT(Table37[[#This Row],[Name]],"|"),1,2)),"")</f>
        <v>Hi</v>
      </c>
    </row>
    <row r="1199" spans="1:12" ht="15" customHeight="1">
      <c r="A1199" s="56" t="s">
        <v>1167</v>
      </c>
      <c r="B1199" s="56" t="str">
        <f>Table37[[#This Row],[Name]]</f>
        <v>Vibration - Comp NDE Bearing (2)|HiHi</v>
      </c>
      <c r="C1199" s="33" t="e">
        <f>VLOOKUP(Table37[[#This Row],[Name2]],'Base ProcV'!$CG$1:$CQ$12,2,0)</f>
        <v>#N/A</v>
      </c>
      <c r="D1199" s="33" t="s">
        <v>1761</v>
      </c>
      <c r="E1199" s="33" t="s">
        <v>1758</v>
      </c>
      <c r="F1199" s="33"/>
      <c r="G1199" s="33"/>
      <c r="H1199" s="33" t="s">
        <v>736</v>
      </c>
      <c r="I1199" s="33" t="s">
        <v>439</v>
      </c>
      <c r="J1199" s="32"/>
      <c r="K1199" s="33"/>
      <c r="L1199" s="57" t="str">
        <f>IFERROR(TRIM(INDEX(_xlfn.TEXTSPLIT(Table37[[#This Row],[Name]],"|"),1,2)),"")</f>
        <v>HiHi</v>
      </c>
    </row>
    <row r="1200" spans="1:12" ht="15" customHeight="1">
      <c r="A1200" s="100" t="s">
        <v>1167</v>
      </c>
      <c r="B1200" s="100" t="str">
        <f>Table37[[#This Row],[Name]]</f>
        <v>Vibration - Comp NDE Bearing (2)|Pre-alarm Hi</v>
      </c>
      <c r="C1200" s="33" t="e">
        <f>VLOOKUP(Table37[[#This Row],[Name2]],'Base ProcV'!$CG$1:$CQ$12,2,0)</f>
        <v>#N/A</v>
      </c>
      <c r="D1200" s="33" t="s">
        <v>1762</v>
      </c>
      <c r="E1200" s="33" t="s">
        <v>1758</v>
      </c>
      <c r="F1200" s="33"/>
      <c r="G1200" s="33"/>
      <c r="H1200" s="33" t="s">
        <v>736</v>
      </c>
      <c r="I1200" s="33" t="s">
        <v>439</v>
      </c>
      <c r="J1200" s="32"/>
      <c r="K1200" s="33"/>
      <c r="L1200" s="57" t="str">
        <f>IFERROR(TRIM(INDEX(_xlfn.TEXTSPLIT(Table37[[#This Row],[Name]],"|"),1,2)),"")</f>
        <v>Pre-alarm Hi</v>
      </c>
    </row>
    <row r="1201" spans="1:12" ht="15" customHeight="1">
      <c r="A1201" s="56" t="s">
        <v>1167</v>
      </c>
      <c r="B1201" s="56" t="str">
        <f>Table37[[#This Row],[Name]]</f>
        <v>Vibration - Gear Shaft HS Bearing DE (1)</v>
      </c>
      <c r="C1201" s="33"/>
      <c r="D1201" s="33" t="s">
        <v>697</v>
      </c>
      <c r="E1201" s="33" t="s">
        <v>697</v>
      </c>
      <c r="F1201" s="33"/>
      <c r="G1201" s="33"/>
      <c r="H1201" s="33" t="s">
        <v>474</v>
      </c>
      <c r="I1201" s="33" t="s">
        <v>474</v>
      </c>
      <c r="J1201" s="32"/>
      <c r="K1201" s="33"/>
      <c r="L1201" s="57" t="str">
        <f>IFERROR(TRIM(INDEX(_xlfn.TEXTSPLIT(Table37[[#This Row],[Name]],"|"),1,2)),"")</f>
        <v/>
      </c>
    </row>
    <row r="1202" spans="1:12" ht="15" customHeight="1">
      <c r="A1202" s="100" t="s">
        <v>1167</v>
      </c>
      <c r="B1202" s="100" t="str">
        <f>Table37[[#This Row],[Name]]</f>
        <v>Vibration - Gear Shaft HS Bearing DE (1)|Hi</v>
      </c>
      <c r="C1202" s="33" t="e">
        <f>VLOOKUP(Table37[[#This Row],[Name2]],'Base ProcV'!$CG$1:$CQ$12,2,0)</f>
        <v>#N/A</v>
      </c>
      <c r="D1202" s="33" t="s">
        <v>1772</v>
      </c>
      <c r="E1202" s="33" t="s">
        <v>697</v>
      </c>
      <c r="F1202" s="33"/>
      <c r="G1202" s="33"/>
      <c r="H1202" s="33" t="s">
        <v>736</v>
      </c>
      <c r="I1202" s="33" t="s">
        <v>474</v>
      </c>
      <c r="J1202" s="32"/>
      <c r="K1202" s="33"/>
      <c r="L1202" s="57" t="str">
        <f>IFERROR(TRIM(INDEX(_xlfn.TEXTSPLIT(Table37[[#This Row],[Name]],"|"),1,2)),"")</f>
        <v>Hi</v>
      </c>
    </row>
    <row r="1203" spans="1:12" ht="15" customHeight="1">
      <c r="A1203" s="56" t="s">
        <v>1167</v>
      </c>
      <c r="B1203" s="56" t="str">
        <f>Table37[[#This Row],[Name]]</f>
        <v>Vibration - Gear Shaft HS Bearing DE (1)|HiHi</v>
      </c>
      <c r="C1203" s="33" t="e">
        <f>VLOOKUP(Table37[[#This Row],[Name2]],'Base ProcV'!$CG$1:$CQ$12,2,0)</f>
        <v>#N/A</v>
      </c>
      <c r="D1203" s="33" t="s">
        <v>1773</v>
      </c>
      <c r="E1203" s="33" t="s">
        <v>697</v>
      </c>
      <c r="F1203" s="33"/>
      <c r="G1203" s="33"/>
      <c r="H1203" s="33" t="s">
        <v>736</v>
      </c>
      <c r="I1203" s="33" t="s">
        <v>474</v>
      </c>
      <c r="J1203" s="32"/>
      <c r="K1203" s="33"/>
      <c r="L1203" s="57" t="str">
        <f>IFERROR(TRIM(INDEX(_xlfn.TEXTSPLIT(Table37[[#This Row],[Name]],"|"),1,2)),"")</f>
        <v>HiHi</v>
      </c>
    </row>
    <row r="1204" spans="1:12" ht="15" customHeight="1">
      <c r="A1204" s="100" t="s">
        <v>1167</v>
      </c>
      <c r="B1204" s="100" t="str">
        <f>Table37[[#This Row],[Name]]</f>
        <v>Vibration - Gear Shaft HS Bearing DE (1)|Pre-alarm Hi</v>
      </c>
      <c r="C1204" s="33" t="e">
        <f>VLOOKUP(Table37[[#This Row],[Name2]],'Base ProcV'!$CG$1:$CQ$12,2,0)</f>
        <v>#N/A</v>
      </c>
      <c r="D1204" s="33" t="s">
        <v>1774</v>
      </c>
      <c r="E1204" s="33" t="s">
        <v>697</v>
      </c>
      <c r="F1204" s="33"/>
      <c r="G1204" s="33"/>
      <c r="H1204" s="33" t="s">
        <v>736</v>
      </c>
      <c r="I1204" s="33" t="s">
        <v>474</v>
      </c>
      <c r="J1204" s="32"/>
      <c r="K1204" s="33"/>
      <c r="L1204" s="57" t="str">
        <f>IFERROR(TRIM(INDEX(_xlfn.TEXTSPLIT(Table37[[#This Row],[Name]],"|"),1,2)),"")</f>
        <v>Pre-alarm Hi</v>
      </c>
    </row>
    <row r="1205" spans="1:12" ht="15" customHeight="1">
      <c r="A1205" s="56" t="s">
        <v>1167</v>
      </c>
      <c r="B1205" s="56" t="str">
        <f>Table37[[#This Row],[Name]]</f>
        <v>Vibration - Gear Shaft HS Bearing DE (2)</v>
      </c>
      <c r="C1205" s="33"/>
      <c r="D1205" s="33" t="s">
        <v>700</v>
      </c>
      <c r="E1205" s="33" t="s">
        <v>700</v>
      </c>
      <c r="F1205" s="33"/>
      <c r="G1205" s="33"/>
      <c r="H1205" s="33" t="s">
        <v>474</v>
      </c>
      <c r="I1205" s="33" t="s">
        <v>474</v>
      </c>
      <c r="J1205" s="32"/>
      <c r="K1205" s="33"/>
      <c r="L1205" s="57" t="str">
        <f>IFERROR(TRIM(INDEX(_xlfn.TEXTSPLIT(Table37[[#This Row],[Name]],"|"),1,2)),"")</f>
        <v/>
      </c>
    </row>
    <row r="1206" spans="1:12" ht="15" customHeight="1">
      <c r="A1206" s="100" t="s">
        <v>1167</v>
      </c>
      <c r="B1206" s="100" t="str">
        <f>Table37[[#This Row],[Name]]</f>
        <v>Vibration - Gear Shaft HS Bearing DE (2)|Hi</v>
      </c>
      <c r="C1206" s="33" t="e">
        <f>VLOOKUP(Table37[[#This Row],[Name2]],'Base ProcV'!$CG$1:$CQ$12,2,0)</f>
        <v>#N/A</v>
      </c>
      <c r="D1206" s="33" t="s">
        <v>1776</v>
      </c>
      <c r="E1206" s="33" t="s">
        <v>700</v>
      </c>
      <c r="F1206" s="33"/>
      <c r="G1206" s="33"/>
      <c r="H1206" s="33" t="s">
        <v>736</v>
      </c>
      <c r="I1206" s="33" t="s">
        <v>474</v>
      </c>
      <c r="J1206" s="32"/>
      <c r="K1206" s="33"/>
      <c r="L1206" s="57" t="str">
        <f>IFERROR(TRIM(INDEX(_xlfn.TEXTSPLIT(Table37[[#This Row],[Name]],"|"),1,2)),"")</f>
        <v>Hi</v>
      </c>
    </row>
    <row r="1207" spans="1:12" ht="15" customHeight="1">
      <c r="A1207" s="56" t="s">
        <v>1167</v>
      </c>
      <c r="B1207" s="56" t="str">
        <f>Table37[[#This Row],[Name]]</f>
        <v>Vibration - Gear Shaft HS Bearing DE (2)|HiHi</v>
      </c>
      <c r="C1207" s="33" t="e">
        <f>VLOOKUP(Table37[[#This Row],[Name2]],'Base ProcV'!$CG$1:$CQ$12,2,0)</f>
        <v>#N/A</v>
      </c>
      <c r="D1207" s="33" t="s">
        <v>1777</v>
      </c>
      <c r="E1207" s="33" t="s">
        <v>700</v>
      </c>
      <c r="F1207" s="33"/>
      <c r="G1207" s="33"/>
      <c r="H1207" s="33" t="s">
        <v>736</v>
      </c>
      <c r="I1207" s="33" t="s">
        <v>474</v>
      </c>
      <c r="J1207" s="32"/>
      <c r="K1207" s="33"/>
      <c r="L1207" s="57" t="str">
        <f>IFERROR(TRIM(INDEX(_xlfn.TEXTSPLIT(Table37[[#This Row],[Name]],"|"),1,2)),"")</f>
        <v>HiHi</v>
      </c>
    </row>
    <row r="1208" spans="1:12" ht="15" customHeight="1">
      <c r="A1208" s="100" t="s">
        <v>1167</v>
      </c>
      <c r="B1208" s="100" t="str">
        <f>Table37[[#This Row],[Name]]</f>
        <v>Vibration - Gear Shaft HS Bearing DE (2)|Pre-alarm Hi</v>
      </c>
      <c r="C1208" s="33" t="e">
        <f>VLOOKUP(Table37[[#This Row],[Name2]],'Base ProcV'!$CG$1:$CQ$12,2,0)</f>
        <v>#N/A</v>
      </c>
      <c r="D1208" s="33" t="s">
        <v>1778</v>
      </c>
      <c r="E1208" s="33" t="s">
        <v>700</v>
      </c>
      <c r="F1208" s="33"/>
      <c r="G1208" s="33"/>
      <c r="H1208" s="33" t="s">
        <v>736</v>
      </c>
      <c r="I1208" s="33" t="s">
        <v>474</v>
      </c>
      <c r="J1208" s="32"/>
      <c r="K1208" s="33"/>
      <c r="L1208" s="57" t="str">
        <f>IFERROR(TRIM(INDEX(_xlfn.TEXTSPLIT(Table37[[#This Row],[Name]],"|"),1,2)),"")</f>
        <v>Pre-alarm Hi</v>
      </c>
    </row>
    <row r="1209" spans="1:12" ht="15" customHeight="1">
      <c r="A1209" s="56" t="s">
        <v>1167</v>
      </c>
      <c r="B1209" s="56" t="str">
        <f>Table37[[#This Row],[Name]]</f>
        <v>Vibration - Gear Shaft LS Bearing DE (1)</v>
      </c>
      <c r="C1209" s="33"/>
      <c r="D1209" s="33" t="s">
        <v>709</v>
      </c>
      <c r="E1209" s="33" t="s">
        <v>709</v>
      </c>
      <c r="F1209" s="33"/>
      <c r="G1209" s="33"/>
      <c r="H1209" s="33" t="s">
        <v>474</v>
      </c>
      <c r="I1209" s="33" t="s">
        <v>474</v>
      </c>
      <c r="J1209" s="32"/>
      <c r="K1209" s="33"/>
      <c r="L1209" s="57" t="str">
        <f>IFERROR(TRIM(INDEX(_xlfn.TEXTSPLIT(Table37[[#This Row],[Name]],"|"),1,2)),"")</f>
        <v/>
      </c>
    </row>
    <row r="1210" spans="1:12" ht="15" customHeight="1">
      <c r="A1210" s="100" t="s">
        <v>1167</v>
      </c>
      <c r="B1210" s="100" t="str">
        <f>Table37[[#This Row],[Name]]</f>
        <v>Vibration - Gear Shaft LS Bearing DE (1)|Hi</v>
      </c>
      <c r="C1210" s="33" t="e">
        <f>VLOOKUP(Table37[[#This Row],[Name2]],'Base ProcV'!$CG$1:$CQ$12,2,0)</f>
        <v>#N/A</v>
      </c>
      <c r="D1210" s="33" t="s">
        <v>1786</v>
      </c>
      <c r="E1210" s="33" t="s">
        <v>709</v>
      </c>
      <c r="F1210" s="33"/>
      <c r="G1210" s="33"/>
      <c r="H1210" s="33" t="s">
        <v>736</v>
      </c>
      <c r="I1210" s="33" t="s">
        <v>474</v>
      </c>
      <c r="J1210" s="32"/>
      <c r="K1210" s="33"/>
      <c r="L1210" s="57" t="str">
        <f>IFERROR(TRIM(INDEX(_xlfn.TEXTSPLIT(Table37[[#This Row],[Name]],"|"),1,2)),"")</f>
        <v>Hi</v>
      </c>
    </row>
    <row r="1211" spans="1:12" ht="15" customHeight="1">
      <c r="A1211" s="56" t="s">
        <v>1167</v>
      </c>
      <c r="B1211" s="56" t="str">
        <f>Table37[[#This Row],[Name]]</f>
        <v>Vibration - Gear Shaft LS Bearing DE (1)|HiHi</v>
      </c>
      <c r="C1211" s="33" t="e">
        <f>VLOOKUP(Table37[[#This Row],[Name2]],'Base ProcV'!$CG$1:$CQ$12,2,0)</f>
        <v>#N/A</v>
      </c>
      <c r="D1211" s="33" t="s">
        <v>1787</v>
      </c>
      <c r="E1211" s="33" t="s">
        <v>709</v>
      </c>
      <c r="F1211" s="33"/>
      <c r="G1211" s="33"/>
      <c r="H1211" s="33" t="s">
        <v>736</v>
      </c>
      <c r="I1211" s="33" t="s">
        <v>474</v>
      </c>
      <c r="J1211" s="32"/>
      <c r="K1211" s="33"/>
      <c r="L1211" s="57" t="str">
        <f>IFERROR(TRIM(INDEX(_xlfn.TEXTSPLIT(Table37[[#This Row],[Name]],"|"),1,2)),"")</f>
        <v>HiHi</v>
      </c>
    </row>
    <row r="1212" spans="1:12" ht="15" customHeight="1">
      <c r="A1212" s="100" t="s">
        <v>1167</v>
      </c>
      <c r="B1212" s="100" t="str">
        <f>Table37[[#This Row],[Name]]</f>
        <v>Vibration - Gear Shaft LS Bearing DE (1)|Pre-alarm Hi</v>
      </c>
      <c r="C1212" s="33" t="e">
        <f>VLOOKUP(Table37[[#This Row],[Name2]],'Base ProcV'!$CG$1:$CQ$12,2,0)</f>
        <v>#N/A</v>
      </c>
      <c r="D1212" s="33" t="s">
        <v>1788</v>
      </c>
      <c r="E1212" s="33" t="s">
        <v>709</v>
      </c>
      <c r="F1212" s="33"/>
      <c r="G1212" s="33"/>
      <c r="H1212" s="33" t="s">
        <v>736</v>
      </c>
      <c r="I1212" s="33" t="s">
        <v>474</v>
      </c>
      <c r="J1212" s="32"/>
      <c r="K1212" s="33"/>
      <c r="L1212" s="57" t="str">
        <f>IFERROR(TRIM(INDEX(_xlfn.TEXTSPLIT(Table37[[#This Row],[Name]],"|"),1,2)),"")</f>
        <v>Pre-alarm Hi</v>
      </c>
    </row>
    <row r="1213" spans="1:12" ht="15" customHeight="1">
      <c r="A1213" s="56" t="s">
        <v>1167</v>
      </c>
      <c r="B1213" s="56" t="str">
        <f>Table37[[#This Row],[Name]]</f>
        <v>Vibration - Gear Shaft LS Bearing DE (2)</v>
      </c>
      <c r="C1213" s="33"/>
      <c r="D1213" s="33" t="s">
        <v>712</v>
      </c>
      <c r="E1213" s="33" t="s">
        <v>712</v>
      </c>
      <c r="F1213" s="33"/>
      <c r="G1213" s="33"/>
      <c r="H1213" s="33" t="s">
        <v>474</v>
      </c>
      <c r="I1213" s="33" t="s">
        <v>474</v>
      </c>
      <c r="J1213" s="32"/>
      <c r="K1213" s="33"/>
      <c r="L1213" s="57" t="str">
        <f>IFERROR(TRIM(INDEX(_xlfn.TEXTSPLIT(Table37[[#This Row],[Name]],"|"),1,2)),"")</f>
        <v/>
      </c>
    </row>
    <row r="1214" spans="1:12" ht="15" customHeight="1">
      <c r="A1214" s="100" t="s">
        <v>1167</v>
      </c>
      <c r="B1214" s="100" t="str">
        <f>Table37[[#This Row],[Name]]</f>
        <v>Vibration - Gear Shaft LS Bearing DE (2)|Hi</v>
      </c>
      <c r="C1214" s="33" t="e">
        <f>VLOOKUP(Table37[[#This Row],[Name2]],'Base ProcV'!$CG$1:$CQ$12,2,0)</f>
        <v>#N/A</v>
      </c>
      <c r="D1214" s="33" t="s">
        <v>1790</v>
      </c>
      <c r="E1214" s="33" t="s">
        <v>712</v>
      </c>
      <c r="F1214" s="33"/>
      <c r="G1214" s="33"/>
      <c r="H1214" s="33" t="s">
        <v>736</v>
      </c>
      <c r="I1214" s="33" t="s">
        <v>474</v>
      </c>
      <c r="J1214" s="32"/>
      <c r="K1214" s="33"/>
      <c r="L1214" s="57" t="str">
        <f>IFERROR(TRIM(INDEX(_xlfn.TEXTSPLIT(Table37[[#This Row],[Name]],"|"),1,2)),"")</f>
        <v>Hi</v>
      </c>
    </row>
    <row r="1215" spans="1:12" ht="15" customHeight="1">
      <c r="A1215" s="56" t="s">
        <v>1167</v>
      </c>
      <c r="B1215" s="56" t="str">
        <f>Table37[[#This Row],[Name]]</f>
        <v>Vibration - Gear Shaft LS Bearing DE (2)|HiHi</v>
      </c>
      <c r="C1215" s="33" t="e">
        <f>VLOOKUP(Table37[[#This Row],[Name2]],'Base ProcV'!$CG$1:$CQ$12,2,0)</f>
        <v>#N/A</v>
      </c>
      <c r="D1215" s="33" t="s">
        <v>1791</v>
      </c>
      <c r="E1215" s="33" t="s">
        <v>712</v>
      </c>
      <c r="F1215" s="33"/>
      <c r="G1215" s="33"/>
      <c r="H1215" s="33" t="s">
        <v>736</v>
      </c>
      <c r="I1215" s="33" t="s">
        <v>474</v>
      </c>
      <c r="J1215" s="32"/>
      <c r="K1215" s="33"/>
      <c r="L1215" s="57" t="str">
        <f>IFERROR(TRIM(INDEX(_xlfn.TEXTSPLIT(Table37[[#This Row],[Name]],"|"),1,2)),"")</f>
        <v>HiHi</v>
      </c>
    </row>
    <row r="1216" spans="1:12" ht="15" customHeight="1">
      <c r="A1216" s="100" t="s">
        <v>1167</v>
      </c>
      <c r="B1216" s="100" t="str">
        <f>Table37[[#This Row],[Name]]</f>
        <v>Vibration - Gear Shaft LS Bearing DE (2)|Pre-alarm Hi</v>
      </c>
      <c r="C1216" s="33" t="e">
        <f>VLOOKUP(Table37[[#This Row],[Name2]],'Base ProcV'!$CG$1:$CQ$12,2,0)</f>
        <v>#N/A</v>
      </c>
      <c r="D1216" s="33" t="s">
        <v>1792</v>
      </c>
      <c r="E1216" s="33" t="s">
        <v>712</v>
      </c>
      <c r="F1216" s="33"/>
      <c r="G1216" s="33"/>
      <c r="H1216" s="33" t="s">
        <v>736</v>
      </c>
      <c r="I1216" s="33" t="s">
        <v>474</v>
      </c>
      <c r="J1216" s="32"/>
      <c r="K1216" s="33"/>
      <c r="L1216" s="57" t="str">
        <f>IFERROR(TRIM(INDEX(_xlfn.TEXTSPLIT(Table37[[#This Row],[Name]],"|"),1,2)),"")</f>
        <v>Pre-alarm Hi</v>
      </c>
    </row>
    <row r="1217" spans="1:12" ht="15" customHeight="1">
      <c r="A1217" s="56" t="s">
        <v>1167</v>
      </c>
      <c r="B1217" s="56" t="str">
        <f>Table37[[#This Row],[Name]]</f>
        <v>Flow - Piston Balancing Line</v>
      </c>
      <c r="C1217" s="33"/>
      <c r="D1217" s="33" t="s">
        <v>1807</v>
      </c>
      <c r="E1217" s="33" t="s">
        <v>1807</v>
      </c>
      <c r="F1217" s="33"/>
      <c r="G1217" s="33"/>
      <c r="H1217" s="33" t="s">
        <v>451</v>
      </c>
      <c r="I1217" s="33" t="s">
        <v>451</v>
      </c>
      <c r="J1217" s="32"/>
      <c r="K1217" s="33"/>
      <c r="L1217" s="57" t="str">
        <f>IFERROR(TRIM(INDEX(_xlfn.TEXTSPLIT(Table37[[#This Row],[Name]],"|"),1,2)),"")</f>
        <v/>
      </c>
    </row>
    <row r="1218" spans="1:12" ht="15" customHeight="1">
      <c r="A1218" s="100" t="s">
        <v>1167</v>
      </c>
      <c r="B1218" s="100" t="str">
        <f>Table37[[#This Row],[Name]]</f>
        <v>Flow - Piston Balancing Line|Hi</v>
      </c>
      <c r="C1218" s="33" t="e">
        <f>VLOOKUP(Table37[[#This Row],[Name2]],'Base ProcV'!$CG$1:$CQ$12,2,0)</f>
        <v>#N/A</v>
      </c>
      <c r="D1218" s="33" t="s">
        <v>1811</v>
      </c>
      <c r="E1218" s="33" t="s">
        <v>1807</v>
      </c>
      <c r="F1218" s="33"/>
      <c r="G1218" s="33"/>
      <c r="H1218" s="33" t="s">
        <v>736</v>
      </c>
      <c r="I1218" s="33" t="s">
        <v>451</v>
      </c>
      <c r="J1218" s="32"/>
      <c r="K1218" s="33"/>
      <c r="L1218" s="57" t="str">
        <f>IFERROR(TRIM(INDEX(_xlfn.TEXTSPLIT(Table37[[#This Row],[Name]],"|"),1,2)),"")</f>
        <v>Hi</v>
      </c>
    </row>
    <row r="1219" spans="1:12" ht="15" customHeight="1">
      <c r="A1219" s="56" t="s">
        <v>1167</v>
      </c>
      <c r="B1219" s="56" t="str">
        <f>Table37[[#This Row],[Name]]</f>
        <v>Flow - Piston Balancing Line|HiHi</v>
      </c>
      <c r="C1219" s="33" t="e">
        <f>VLOOKUP(Table37[[#This Row],[Name2]],'Base ProcV'!$CG$1:$CQ$12,2,0)</f>
        <v>#N/A</v>
      </c>
      <c r="D1219" s="33" t="s">
        <v>1813</v>
      </c>
      <c r="E1219" s="33" t="s">
        <v>1807</v>
      </c>
      <c r="F1219" s="33"/>
      <c r="G1219" s="33"/>
      <c r="H1219" s="33" t="s">
        <v>736</v>
      </c>
      <c r="I1219" s="33" t="s">
        <v>451</v>
      </c>
      <c r="J1219" s="32"/>
      <c r="K1219" s="33"/>
      <c r="L1219" s="57" t="str">
        <f>IFERROR(TRIM(INDEX(_xlfn.TEXTSPLIT(Table37[[#This Row],[Name]],"|"),1,2)),"")</f>
        <v>HiHi</v>
      </c>
    </row>
    <row r="1220" spans="1:12" ht="15" customHeight="1">
      <c r="A1220" s="100" t="s">
        <v>1167</v>
      </c>
      <c r="B1220" s="100" t="str">
        <f>Table37[[#This Row],[Name]]</f>
        <v>Flow - Piston Balancing Line|Lo</v>
      </c>
      <c r="C1220" s="33" t="e">
        <f>VLOOKUP(Table37[[#This Row],[Name2]],'Base ProcV'!$CG$1:$CQ$12,2,0)</f>
        <v>#N/A</v>
      </c>
      <c r="D1220" s="33" t="s">
        <v>1814</v>
      </c>
      <c r="E1220" s="33" t="s">
        <v>1807</v>
      </c>
      <c r="F1220" s="33"/>
      <c r="G1220" s="33"/>
      <c r="H1220" s="33" t="s">
        <v>736</v>
      </c>
      <c r="I1220" s="33" t="s">
        <v>451</v>
      </c>
      <c r="J1220" s="32"/>
      <c r="K1220" s="33"/>
      <c r="L1220" s="57" t="str">
        <f>IFERROR(TRIM(INDEX(_xlfn.TEXTSPLIT(Table37[[#This Row],[Name]],"|"),1,2)),"")</f>
        <v>Lo</v>
      </c>
    </row>
    <row r="1221" spans="1:12" ht="15" customHeight="1">
      <c r="A1221" s="56" t="s">
        <v>1167</v>
      </c>
      <c r="B1221" s="56" t="str">
        <f>Table37[[#This Row],[Name]]</f>
        <v>Flow - Piston Balancing Line|Pre-alarm Hi</v>
      </c>
      <c r="C1221" s="33" t="e">
        <f>VLOOKUP(Table37[[#This Row],[Name2]],'Base ProcV'!$CG$1:$CQ$12,2,0)</f>
        <v>#N/A</v>
      </c>
      <c r="D1221" s="33" t="s">
        <v>1815</v>
      </c>
      <c r="E1221" s="33" t="s">
        <v>1807</v>
      </c>
      <c r="F1221" s="33"/>
      <c r="G1221" s="33"/>
      <c r="H1221" s="33" t="s">
        <v>736</v>
      </c>
      <c r="I1221" s="33" t="s">
        <v>451</v>
      </c>
      <c r="J1221" s="32"/>
      <c r="K1221" s="33"/>
      <c r="L1221" s="57" t="str">
        <f>IFERROR(TRIM(INDEX(_xlfn.TEXTSPLIT(Table37[[#This Row],[Name]],"|"),1,2)),"")</f>
        <v>Pre-alarm Hi</v>
      </c>
    </row>
    <row r="1222" spans="1:12" ht="15" customHeight="1">
      <c r="A1222" s="56" t="s">
        <v>1167</v>
      </c>
      <c r="B1222" s="56" t="str">
        <f>Table37[[#This Row],[Name]]</f>
        <v>Temperature - Compressor DGS Cartridge</v>
      </c>
      <c r="C1222" s="33"/>
      <c r="D1222" s="33" t="s">
        <v>1816</v>
      </c>
      <c r="E1222" s="33" t="s">
        <v>1816</v>
      </c>
      <c r="F1222" s="33"/>
      <c r="G1222" s="33"/>
      <c r="H1222" s="33" t="s">
        <v>451</v>
      </c>
      <c r="I1222" s="33" t="s">
        <v>451</v>
      </c>
      <c r="J1222" s="32"/>
      <c r="K1222" s="33"/>
      <c r="L1222" s="57" t="str">
        <f>IFERROR(TRIM(INDEX(_xlfn.TEXTSPLIT(Table37[[#This Row],[Name]],"|"),1,2)),"")</f>
        <v/>
      </c>
    </row>
    <row r="1223" spans="1:12" ht="15" customHeight="1">
      <c r="A1223" s="56" t="s">
        <v>1167</v>
      </c>
      <c r="B1223" s="56" t="str">
        <f>Table37[[#This Row],[Name]]</f>
        <v>Temperature - Compressor DGS Cartridge|Hi</v>
      </c>
      <c r="C1223" s="33" t="e">
        <f>VLOOKUP(Table37[[#This Row],[Name2]],'Base ProcV'!$CG$1:$CQ$12,2,0)</f>
        <v>#N/A</v>
      </c>
      <c r="D1223" s="33" t="s">
        <v>1818</v>
      </c>
      <c r="E1223" s="33" t="s">
        <v>1816</v>
      </c>
      <c r="F1223" s="33"/>
      <c r="G1223" s="33"/>
      <c r="H1223" s="33" t="s">
        <v>736</v>
      </c>
      <c r="I1223" s="33" t="s">
        <v>451</v>
      </c>
      <c r="J1223" s="32"/>
      <c r="K1223" s="33"/>
      <c r="L1223" s="57" t="str">
        <f>IFERROR(TRIM(INDEX(_xlfn.TEXTSPLIT(Table37[[#This Row],[Name]],"|"),1,2)),"")</f>
        <v>Hi</v>
      </c>
    </row>
    <row r="1224" spans="1:12" ht="15" customHeight="1">
      <c r="A1224" s="100" t="s">
        <v>1167</v>
      </c>
      <c r="B1224" s="100" t="str">
        <f>Table37[[#This Row],[Name]]</f>
        <v>Temperature - Compressor DGS Cartridge|HiHi</v>
      </c>
      <c r="C1224" s="33" t="e">
        <f>VLOOKUP(Table37[[#This Row],[Name2]],'Base ProcV'!$CG$1:$CQ$12,2,0)</f>
        <v>#N/A</v>
      </c>
      <c r="D1224" s="33" t="s">
        <v>1819</v>
      </c>
      <c r="E1224" s="33" t="s">
        <v>1816</v>
      </c>
      <c r="F1224" s="33"/>
      <c r="G1224" s="33"/>
      <c r="H1224" s="33" t="s">
        <v>736</v>
      </c>
      <c r="I1224" s="33" t="s">
        <v>451</v>
      </c>
      <c r="J1224" s="32"/>
      <c r="K1224" s="33"/>
      <c r="L1224" s="57" t="str">
        <f>IFERROR(TRIM(INDEX(_xlfn.TEXTSPLIT(Table37[[#This Row],[Name]],"|"),1,2)),"")</f>
        <v>HiHi</v>
      </c>
    </row>
    <row r="1225" spans="1:12" ht="15" customHeight="1">
      <c r="A1225" s="56" t="s">
        <v>1167</v>
      </c>
      <c r="B1225" s="56" t="str">
        <f>Table37[[#This Row],[Name]]</f>
        <v>Temperature - Compressor DGS Cartridge|Lo</v>
      </c>
      <c r="C1225" s="33" t="e">
        <f>VLOOKUP(Table37[[#This Row],[Name2]],'Base ProcV'!$CG$1:$CQ$12,2,0)</f>
        <v>#N/A</v>
      </c>
      <c r="D1225" s="33" t="s">
        <v>1820</v>
      </c>
      <c r="E1225" s="33" t="s">
        <v>1816</v>
      </c>
      <c r="F1225" s="33"/>
      <c r="G1225" s="33"/>
      <c r="H1225" s="33" t="s">
        <v>736</v>
      </c>
      <c r="I1225" s="33" t="s">
        <v>451</v>
      </c>
      <c r="J1225" s="32"/>
      <c r="K1225" s="33"/>
      <c r="L1225" s="57" t="str">
        <f>IFERROR(TRIM(INDEX(_xlfn.TEXTSPLIT(Table37[[#This Row],[Name]],"|"),1,2)),"")</f>
        <v>Lo</v>
      </c>
    </row>
    <row r="1226" spans="1:12" ht="15" customHeight="1">
      <c r="A1226" s="100" t="s">
        <v>1167</v>
      </c>
      <c r="B1226" s="100" t="str">
        <f>Table37[[#This Row],[Name]]</f>
        <v>Temperature - Compressor DGS Cartridge|LoLo</v>
      </c>
      <c r="C1226" s="33" t="e">
        <f>VLOOKUP(Table37[[#This Row],[Name2]],'Base ProcV'!$CG$1:$CQ$12,2,0)</f>
        <v>#N/A</v>
      </c>
      <c r="D1226" s="33" t="s">
        <v>1821</v>
      </c>
      <c r="E1226" s="33" t="s">
        <v>1816</v>
      </c>
      <c r="F1226" s="33"/>
      <c r="G1226" s="33"/>
      <c r="H1226" s="33" t="s">
        <v>736</v>
      </c>
      <c r="I1226" s="33" t="s">
        <v>451</v>
      </c>
      <c r="J1226" s="32"/>
      <c r="K1226" s="33"/>
      <c r="L1226" s="57" t="str">
        <f>IFERROR(TRIM(INDEX(_xlfn.TEXTSPLIT(Table37[[#This Row],[Name]],"|"),1,2)),"")</f>
        <v>LoLo</v>
      </c>
    </row>
    <row r="1227" spans="1:12" ht="15" customHeight="1">
      <c r="A1227" s="56" t="s">
        <v>1167</v>
      </c>
      <c r="B1227" s="56" t="str">
        <f>Table37[[#This Row],[Name]]</f>
        <v>Temperature - Compressor DGS Cartridge|Pre-alarm Hi</v>
      </c>
      <c r="C1227" s="33" t="e">
        <f>VLOOKUP(Table37[[#This Row],[Name2]],'Base ProcV'!$CG$1:$CQ$12,2,0)</f>
        <v>#N/A</v>
      </c>
      <c r="D1227" s="33" t="s">
        <v>1822</v>
      </c>
      <c r="E1227" s="33" t="s">
        <v>1816</v>
      </c>
      <c r="F1227" s="33"/>
      <c r="G1227" s="33"/>
      <c r="H1227" s="33" t="s">
        <v>736</v>
      </c>
      <c r="I1227" s="33" t="s">
        <v>451</v>
      </c>
      <c r="J1227" s="32"/>
      <c r="K1227" s="33"/>
      <c r="L1227" s="57" t="str">
        <f>IFERROR(TRIM(INDEX(_xlfn.TEXTSPLIT(Table37[[#This Row],[Name]],"|"),1,2)),"")</f>
        <v>Pre-alarm Hi</v>
      </c>
    </row>
    <row r="1228" spans="1:12" ht="15" customHeight="1">
      <c r="A1228" s="100" t="s">
        <v>1167</v>
      </c>
      <c r="B1228" s="100" t="str">
        <f>Table37[[#This Row],[Name]]</f>
        <v>Temperature - Compressor DGS Cartridge|Pre-alarm Lo</v>
      </c>
      <c r="C1228" s="33" t="e">
        <f>VLOOKUP(Table37[[#This Row],[Name2]],'Base ProcV'!$CG$1:$CQ$12,2,0)</f>
        <v>#N/A</v>
      </c>
      <c r="D1228" s="33" t="s">
        <v>1823</v>
      </c>
      <c r="E1228" s="33" t="s">
        <v>1816</v>
      </c>
      <c r="F1228" s="33"/>
      <c r="G1228" s="33"/>
      <c r="H1228" s="33" t="s">
        <v>736</v>
      </c>
      <c r="I1228" s="33" t="s">
        <v>451</v>
      </c>
      <c r="J1228" s="32"/>
      <c r="K1228" s="33"/>
      <c r="L1228" s="57" t="str">
        <f>IFERROR(TRIM(INDEX(_xlfn.TEXTSPLIT(Table37[[#This Row],[Name]],"|"),1,2)),"")</f>
        <v>Pre-alarm Lo</v>
      </c>
    </row>
    <row r="1229" spans="1:12" ht="15" customHeight="1">
      <c r="A1229" s="56" t="s">
        <v>1167</v>
      </c>
      <c r="B1229" s="56" t="str">
        <f>Table37[[#This Row],[Name]]</f>
        <v>Temperature - Comp THRUST Bearing Outboard (1)</v>
      </c>
      <c r="C1229" s="33"/>
      <c r="D1229" s="33" t="s">
        <v>1824</v>
      </c>
      <c r="E1229" s="33" t="s">
        <v>1824</v>
      </c>
      <c r="F1229" s="33"/>
      <c r="G1229" s="33"/>
      <c r="H1229" s="33" t="s">
        <v>439</v>
      </c>
      <c r="I1229" s="33" t="s">
        <v>439</v>
      </c>
      <c r="J1229" s="32"/>
      <c r="K1229" s="33"/>
      <c r="L1229" s="57" t="str">
        <f>IFERROR(TRIM(INDEX(_xlfn.TEXTSPLIT(Table37[[#This Row],[Name]],"|"),1,2)),"")</f>
        <v/>
      </c>
    </row>
    <row r="1230" spans="1:12" ht="15" customHeight="1">
      <c r="A1230" s="100" t="s">
        <v>1167</v>
      </c>
      <c r="B1230" s="100" t="str">
        <f>Table37[[#This Row],[Name]]</f>
        <v>Temperature - Comp THRUST Bearing Outboard (1)|Hi</v>
      </c>
      <c r="C1230" s="33" t="e">
        <f>VLOOKUP(Table37[[#This Row],[Name2]],'Base ProcV'!$CG$1:$CQ$12,2,0)</f>
        <v>#N/A</v>
      </c>
      <c r="D1230" s="33" t="s">
        <v>1827</v>
      </c>
      <c r="E1230" s="33" t="s">
        <v>1824</v>
      </c>
      <c r="F1230" s="33"/>
      <c r="G1230" s="33"/>
      <c r="H1230" s="33" t="s">
        <v>736</v>
      </c>
      <c r="I1230" s="33" t="s">
        <v>439</v>
      </c>
      <c r="J1230" s="32"/>
      <c r="K1230" s="33"/>
      <c r="L1230" s="57" t="str">
        <f>IFERROR(TRIM(INDEX(_xlfn.TEXTSPLIT(Table37[[#This Row],[Name]],"|"),1,2)),"")</f>
        <v>Hi</v>
      </c>
    </row>
    <row r="1231" spans="1:12" ht="15" customHeight="1">
      <c r="A1231" s="56" t="s">
        <v>1167</v>
      </c>
      <c r="B1231" s="56" t="str">
        <f>Table37[[#This Row],[Name]]</f>
        <v>Temperature - Comp THRUST Bearing Outboard (1)|HiHi</v>
      </c>
      <c r="C1231" s="33" t="e">
        <f>VLOOKUP(Table37[[#This Row],[Name2]],'Base ProcV'!$CG$1:$CQ$12,2,0)</f>
        <v>#N/A</v>
      </c>
      <c r="D1231" s="33" t="s">
        <v>1828</v>
      </c>
      <c r="E1231" s="33" t="s">
        <v>1824</v>
      </c>
      <c r="F1231" s="33"/>
      <c r="G1231" s="33"/>
      <c r="H1231" s="33" t="s">
        <v>736</v>
      </c>
      <c r="I1231" s="33" t="s">
        <v>439</v>
      </c>
      <c r="J1231" s="32"/>
      <c r="K1231" s="33"/>
      <c r="L1231" s="57" t="str">
        <f>IFERROR(TRIM(INDEX(_xlfn.TEXTSPLIT(Table37[[#This Row],[Name]],"|"),1,2)),"")</f>
        <v>HiHi</v>
      </c>
    </row>
    <row r="1232" spans="1:12" ht="15" customHeight="1">
      <c r="A1232" s="100" t="s">
        <v>1167</v>
      </c>
      <c r="B1232" s="100" t="str">
        <f>Table37[[#This Row],[Name]]</f>
        <v>Temperature - Comp THRUST Bearing Outboard (1)|Pre-alarm Hi</v>
      </c>
      <c r="C1232" s="33" t="e">
        <f>VLOOKUP(Table37[[#This Row],[Name2]],'Base ProcV'!$CG$1:$CQ$12,2,0)</f>
        <v>#N/A</v>
      </c>
      <c r="D1232" s="33" t="s">
        <v>1829</v>
      </c>
      <c r="E1232" s="33" t="s">
        <v>1824</v>
      </c>
      <c r="F1232" s="33"/>
      <c r="G1232" s="33"/>
      <c r="H1232" s="33" t="s">
        <v>736</v>
      </c>
      <c r="I1232" s="33" t="s">
        <v>439</v>
      </c>
      <c r="J1232" s="32"/>
      <c r="K1232" s="33"/>
      <c r="L1232" s="57" t="str">
        <f>IFERROR(TRIM(INDEX(_xlfn.TEXTSPLIT(Table37[[#This Row],[Name]],"|"),1,2)),"")</f>
        <v>Pre-alarm Hi</v>
      </c>
    </row>
    <row r="1233" spans="1:12" ht="15" customHeight="1">
      <c r="A1233" s="56" t="s">
        <v>1167</v>
      </c>
      <c r="B1233" s="56" t="str">
        <f>Table37[[#This Row],[Name]]</f>
        <v>Temperature - Comp THRUST Bearing Outboard (2)</v>
      </c>
      <c r="C1233" s="33"/>
      <c r="D1233" s="33" t="s">
        <v>1830</v>
      </c>
      <c r="E1233" s="33" t="s">
        <v>1830</v>
      </c>
      <c r="F1233" s="33"/>
      <c r="G1233" s="33"/>
      <c r="H1233" s="33" t="s">
        <v>439</v>
      </c>
      <c r="I1233" s="33" t="s">
        <v>439</v>
      </c>
      <c r="J1233" s="32"/>
      <c r="K1233" s="33"/>
      <c r="L1233" s="57" t="str">
        <f>IFERROR(TRIM(INDEX(_xlfn.TEXTSPLIT(Table37[[#This Row],[Name]],"|"),1,2)),"")</f>
        <v/>
      </c>
    </row>
    <row r="1234" spans="1:12" ht="15" customHeight="1">
      <c r="A1234" s="100" t="s">
        <v>1167</v>
      </c>
      <c r="B1234" s="100" t="str">
        <f>Table37[[#This Row],[Name]]</f>
        <v>Temperature - Comp THRUST Bearing Outboard (2)|Hi</v>
      </c>
      <c r="C1234" s="33" t="e">
        <f>VLOOKUP(Table37[[#This Row],[Name2]],'Base ProcV'!$CG$1:$CQ$12,2,0)</f>
        <v>#N/A</v>
      </c>
      <c r="D1234" s="33" t="s">
        <v>1832</v>
      </c>
      <c r="E1234" s="33" t="s">
        <v>1830</v>
      </c>
      <c r="F1234" s="33"/>
      <c r="G1234" s="33"/>
      <c r="H1234" s="33" t="s">
        <v>736</v>
      </c>
      <c r="I1234" s="33" t="s">
        <v>439</v>
      </c>
      <c r="J1234" s="32"/>
      <c r="K1234" s="33"/>
      <c r="L1234" s="57" t="str">
        <f>IFERROR(TRIM(INDEX(_xlfn.TEXTSPLIT(Table37[[#This Row],[Name]],"|"),1,2)),"")</f>
        <v>Hi</v>
      </c>
    </row>
    <row r="1235" spans="1:12" ht="15" customHeight="1">
      <c r="A1235" s="56" t="s">
        <v>1167</v>
      </c>
      <c r="B1235" s="56" t="str">
        <f>Table37[[#This Row],[Name]]</f>
        <v>Temperature - Comp THRUST Bearing Outboard (2)|HiHi</v>
      </c>
      <c r="C1235" s="33" t="e">
        <f>VLOOKUP(Table37[[#This Row],[Name2]],'Base ProcV'!$CG$1:$CQ$12,2,0)</f>
        <v>#N/A</v>
      </c>
      <c r="D1235" s="33" t="s">
        <v>1833</v>
      </c>
      <c r="E1235" s="33" t="s">
        <v>1830</v>
      </c>
      <c r="F1235" s="33"/>
      <c r="G1235" s="33"/>
      <c r="H1235" s="33" t="s">
        <v>736</v>
      </c>
      <c r="I1235" s="33" t="s">
        <v>439</v>
      </c>
      <c r="J1235" s="32"/>
      <c r="K1235" s="33"/>
      <c r="L1235" s="57" t="str">
        <f>IFERROR(TRIM(INDEX(_xlfn.TEXTSPLIT(Table37[[#This Row],[Name]],"|"),1,2)),"")</f>
        <v>HiHi</v>
      </c>
    </row>
    <row r="1236" spans="1:12" ht="15" customHeight="1">
      <c r="A1236" s="100" t="s">
        <v>1167</v>
      </c>
      <c r="B1236" s="100" t="str">
        <f>Table37[[#This Row],[Name]]</f>
        <v>Temperature - Comp THRUST Bearing Outboard (2)|Pre-alarm Hi</v>
      </c>
      <c r="C1236" s="33" t="e">
        <f>VLOOKUP(Table37[[#This Row],[Name2]],'Base ProcV'!$CG$1:$CQ$12,2,0)</f>
        <v>#N/A</v>
      </c>
      <c r="D1236" s="33" t="s">
        <v>1834</v>
      </c>
      <c r="E1236" s="33" t="s">
        <v>1830</v>
      </c>
      <c r="F1236" s="33"/>
      <c r="G1236" s="33"/>
      <c r="H1236" s="33" t="s">
        <v>736</v>
      </c>
      <c r="I1236" s="33" t="s">
        <v>439</v>
      </c>
      <c r="J1236" s="32"/>
      <c r="K1236" s="33"/>
      <c r="L1236" s="57" t="str">
        <f>IFERROR(TRIM(INDEX(_xlfn.TEXTSPLIT(Table37[[#This Row],[Name]],"|"),1,2)),"")</f>
        <v>Pre-alarm Hi</v>
      </c>
    </row>
    <row r="1237" spans="1:12" ht="15" customHeight="1">
      <c r="A1237" s="56" t="s">
        <v>1167</v>
      </c>
      <c r="B1237" s="56" t="str">
        <f>Table37[[#This Row],[Name]]</f>
        <v>Temperature - Comp THRUST Bearing Inboard (1)</v>
      </c>
      <c r="C1237" s="33"/>
      <c r="D1237" s="33" t="s">
        <v>1835</v>
      </c>
      <c r="E1237" s="33" t="s">
        <v>1835</v>
      </c>
      <c r="F1237" s="33"/>
      <c r="G1237" s="33"/>
      <c r="H1237" s="33" t="s">
        <v>439</v>
      </c>
      <c r="I1237" s="33" t="s">
        <v>439</v>
      </c>
      <c r="J1237" s="32"/>
      <c r="K1237" s="33"/>
      <c r="L1237" s="57" t="str">
        <f>IFERROR(TRIM(INDEX(_xlfn.TEXTSPLIT(Table37[[#This Row],[Name]],"|"),1,2)),"")</f>
        <v/>
      </c>
    </row>
    <row r="1238" spans="1:12" ht="15" customHeight="1">
      <c r="A1238" s="100" t="s">
        <v>1167</v>
      </c>
      <c r="B1238" s="100" t="str">
        <f>Table37[[#This Row],[Name]]</f>
        <v>Temperature - Comp THRUST Bearing Inboard (1)|Hi</v>
      </c>
      <c r="C1238" s="33" t="e">
        <f>VLOOKUP(Table37[[#This Row],[Name2]],'Base ProcV'!$CG$1:$CQ$12,2,0)</f>
        <v>#N/A</v>
      </c>
      <c r="D1238" s="33" t="s">
        <v>1837</v>
      </c>
      <c r="E1238" s="33" t="s">
        <v>1835</v>
      </c>
      <c r="F1238" s="33"/>
      <c r="G1238" s="33"/>
      <c r="H1238" s="33" t="s">
        <v>736</v>
      </c>
      <c r="I1238" s="33" t="s">
        <v>439</v>
      </c>
      <c r="J1238" s="32"/>
      <c r="K1238" s="33"/>
      <c r="L1238" s="57" t="str">
        <f>IFERROR(TRIM(INDEX(_xlfn.TEXTSPLIT(Table37[[#This Row],[Name]],"|"),1,2)),"")</f>
        <v>Hi</v>
      </c>
    </row>
    <row r="1239" spans="1:12" ht="15" customHeight="1">
      <c r="A1239" s="56" t="s">
        <v>1167</v>
      </c>
      <c r="B1239" s="56" t="str">
        <f>Table37[[#This Row],[Name]]</f>
        <v>Temperature - Comp THRUST Bearing Inboard (1)|HiHi</v>
      </c>
      <c r="C1239" s="33" t="e">
        <f>VLOOKUP(Table37[[#This Row],[Name2]],'Base ProcV'!$CG$1:$CQ$12,2,0)</f>
        <v>#N/A</v>
      </c>
      <c r="D1239" s="33" t="s">
        <v>1838</v>
      </c>
      <c r="E1239" s="33" t="s">
        <v>1835</v>
      </c>
      <c r="F1239" s="33"/>
      <c r="G1239" s="33"/>
      <c r="H1239" s="33" t="s">
        <v>736</v>
      </c>
      <c r="I1239" s="33" t="s">
        <v>439</v>
      </c>
      <c r="J1239" s="32"/>
      <c r="K1239" s="33"/>
      <c r="L1239" s="57" t="str">
        <f>IFERROR(TRIM(INDEX(_xlfn.TEXTSPLIT(Table37[[#This Row],[Name]],"|"),1,2)),"")</f>
        <v>HiHi</v>
      </c>
    </row>
    <row r="1240" spans="1:12" ht="15" customHeight="1">
      <c r="A1240" s="100" t="s">
        <v>1167</v>
      </c>
      <c r="B1240" s="100" t="str">
        <f>Table37[[#This Row],[Name]]</f>
        <v>Temperature - Comp THRUST Bearing Inboard (1)|Pre-alarm Hi</v>
      </c>
      <c r="C1240" s="33" t="e">
        <f>VLOOKUP(Table37[[#This Row],[Name2]],'Base ProcV'!$CG$1:$CQ$12,2,0)</f>
        <v>#N/A</v>
      </c>
      <c r="D1240" s="33" t="s">
        <v>1839</v>
      </c>
      <c r="E1240" s="33" t="s">
        <v>1835</v>
      </c>
      <c r="F1240" s="33"/>
      <c r="G1240" s="33"/>
      <c r="H1240" s="33" t="s">
        <v>736</v>
      </c>
      <c r="I1240" s="33" t="s">
        <v>439</v>
      </c>
      <c r="J1240" s="32"/>
      <c r="K1240" s="33"/>
      <c r="L1240" s="57" t="str">
        <f>IFERROR(TRIM(INDEX(_xlfn.TEXTSPLIT(Table37[[#This Row],[Name]],"|"),1,2)),"")</f>
        <v>Pre-alarm Hi</v>
      </c>
    </row>
    <row r="1241" spans="1:12" ht="15" customHeight="1">
      <c r="A1241" s="56" t="s">
        <v>1167</v>
      </c>
      <c r="B1241" s="56" t="str">
        <f>Table37[[#This Row],[Name]]</f>
        <v>Temperature - Comp THRUST Bearing Inboard (2)</v>
      </c>
      <c r="C1241" s="33"/>
      <c r="D1241" s="33" t="s">
        <v>1840</v>
      </c>
      <c r="E1241" s="33" t="s">
        <v>1840</v>
      </c>
      <c r="F1241" s="33"/>
      <c r="G1241" s="33"/>
      <c r="H1241" s="33" t="s">
        <v>439</v>
      </c>
      <c r="I1241" s="33" t="s">
        <v>439</v>
      </c>
      <c r="J1241" s="32"/>
      <c r="K1241" s="33"/>
      <c r="L1241" s="57" t="str">
        <f>IFERROR(TRIM(INDEX(_xlfn.TEXTSPLIT(Table37[[#This Row],[Name]],"|"),1,2)),"")</f>
        <v/>
      </c>
    </row>
    <row r="1242" spans="1:12" ht="15" customHeight="1">
      <c r="A1242" s="100" t="s">
        <v>1167</v>
      </c>
      <c r="B1242" s="100" t="str">
        <f>Table37[[#This Row],[Name]]</f>
        <v>Temperature - Comp THRUST Bearing Inboard (2)|Hi</v>
      </c>
      <c r="C1242" s="33" t="e">
        <f>VLOOKUP(Table37[[#This Row],[Name2]],'Base ProcV'!$CG$1:$CQ$12,2,0)</f>
        <v>#N/A</v>
      </c>
      <c r="D1242" s="33" t="s">
        <v>1842</v>
      </c>
      <c r="E1242" s="33" t="s">
        <v>1840</v>
      </c>
      <c r="F1242" s="33"/>
      <c r="G1242" s="33"/>
      <c r="H1242" s="33" t="s">
        <v>736</v>
      </c>
      <c r="I1242" s="33" t="s">
        <v>439</v>
      </c>
      <c r="J1242" s="32"/>
      <c r="K1242" s="33"/>
      <c r="L1242" s="57" t="str">
        <f>IFERROR(TRIM(INDEX(_xlfn.TEXTSPLIT(Table37[[#This Row],[Name]],"|"),1,2)),"")</f>
        <v>Hi</v>
      </c>
    </row>
    <row r="1243" spans="1:12" ht="15" customHeight="1">
      <c r="A1243" s="56" t="s">
        <v>1167</v>
      </c>
      <c r="B1243" s="56" t="str">
        <f>Table37[[#This Row],[Name]]</f>
        <v>Temperature - Comp THRUST Bearing Inboard (2)|HiHi</v>
      </c>
      <c r="C1243" s="33" t="e">
        <f>VLOOKUP(Table37[[#This Row],[Name2]],'Base ProcV'!$CG$1:$CQ$12,2,0)</f>
        <v>#N/A</v>
      </c>
      <c r="D1243" s="33" t="s">
        <v>1843</v>
      </c>
      <c r="E1243" s="33" t="s">
        <v>1840</v>
      </c>
      <c r="F1243" s="33"/>
      <c r="G1243" s="33"/>
      <c r="H1243" s="33" t="s">
        <v>736</v>
      </c>
      <c r="I1243" s="33" t="s">
        <v>439</v>
      </c>
      <c r="J1243" s="32"/>
      <c r="K1243" s="33"/>
      <c r="L1243" s="57" t="str">
        <f>IFERROR(TRIM(INDEX(_xlfn.TEXTSPLIT(Table37[[#This Row],[Name]],"|"),1,2)),"")</f>
        <v>HiHi</v>
      </c>
    </row>
    <row r="1244" spans="1:12" ht="15" customHeight="1">
      <c r="A1244" s="100" t="s">
        <v>1167</v>
      </c>
      <c r="B1244" s="100" t="str">
        <f>Table37[[#This Row],[Name]]</f>
        <v>Temperature - Comp THRUST Bearing Inboard (2)|Pre-alarm Hi</v>
      </c>
      <c r="C1244" s="33" t="e">
        <f>VLOOKUP(Table37[[#This Row],[Name2]],'Base ProcV'!$CG$1:$CQ$12,2,0)</f>
        <v>#N/A</v>
      </c>
      <c r="D1244" s="33" t="s">
        <v>1844</v>
      </c>
      <c r="E1244" s="33" t="s">
        <v>1840</v>
      </c>
      <c r="F1244" s="33"/>
      <c r="G1244" s="33"/>
      <c r="H1244" s="33" t="s">
        <v>736</v>
      </c>
      <c r="I1244" s="33" t="s">
        <v>439</v>
      </c>
      <c r="J1244" s="32"/>
      <c r="K1244" s="33"/>
      <c r="L1244" s="57" t="str">
        <f>IFERROR(TRIM(INDEX(_xlfn.TEXTSPLIT(Table37[[#This Row],[Name]],"|"),1,2)),"")</f>
        <v>Pre-alarm Hi</v>
      </c>
    </row>
    <row r="1245" spans="1:12" ht="15" customHeight="1">
      <c r="A1245" s="56" t="s">
        <v>732</v>
      </c>
      <c r="B1245" s="56" t="str">
        <f>Table37[[#This Row],[Name]]</f>
        <v>Delta Pressure - Lube Oil Filter</v>
      </c>
      <c r="C1245" s="33"/>
      <c r="D1245" s="33" t="s">
        <v>739</v>
      </c>
      <c r="E1245" s="33" t="s">
        <v>739</v>
      </c>
      <c r="F1245" s="33" t="s">
        <v>3491</v>
      </c>
      <c r="G1245" s="33"/>
      <c r="H1245" s="33" t="s">
        <v>461</v>
      </c>
      <c r="I1245" s="33" t="s">
        <v>461</v>
      </c>
      <c r="J1245" s="61"/>
      <c r="K1245" s="33"/>
      <c r="L1245" s="57" t="str">
        <f>IFERROR(TRIM(INDEX(_xlfn.TEXTSPLIT(Table37[[#This Row],[Name]],"|"),1,2)),"")</f>
        <v/>
      </c>
    </row>
    <row r="1246" spans="1:12" ht="15" customHeight="1">
      <c r="A1246" s="56" t="s">
        <v>732</v>
      </c>
      <c r="B1246" s="56" t="str">
        <f>Table37[[#This Row],[Name]]</f>
        <v>Delta Pressure - Lube Oil Filter|Hi</v>
      </c>
      <c r="C1246" s="33" t="e">
        <f>VLOOKUP(Table37[[#This Row],[Name2]],'Base ProcV'!$CG$1:$CQ$12,2,0)</f>
        <v>#N/A</v>
      </c>
      <c r="D1246" s="33" t="s">
        <v>743</v>
      </c>
      <c r="E1246" s="33" t="s">
        <v>739</v>
      </c>
      <c r="F1246" s="33"/>
      <c r="G1246" s="33"/>
      <c r="H1246" s="33" t="s">
        <v>736</v>
      </c>
      <c r="I1246" s="33" t="s">
        <v>461</v>
      </c>
      <c r="J1246" s="32"/>
      <c r="K1246" s="33"/>
      <c r="L1246" s="57" t="str">
        <f>IFERROR(TRIM(INDEX(_xlfn.TEXTSPLIT(Table37[[#This Row],[Name]],"|"),1,2)),"")</f>
        <v>Hi</v>
      </c>
    </row>
    <row r="1247" spans="1:12" ht="15" customHeight="1">
      <c r="A1247" s="100" t="s">
        <v>732</v>
      </c>
      <c r="B1247" s="100" t="str">
        <f>Table37[[#This Row],[Name]]</f>
        <v>Delta Pressure - Lube Oil Filter|HiHi</v>
      </c>
      <c r="C1247" s="33" t="e">
        <f>VLOOKUP(Table37[[#This Row],[Name2]],'Base ProcV'!$CG$1:$CQ$12,2,0)</f>
        <v>#N/A</v>
      </c>
      <c r="D1247" s="33" t="s">
        <v>745</v>
      </c>
      <c r="E1247" s="33" t="s">
        <v>739</v>
      </c>
      <c r="F1247" s="33"/>
      <c r="G1247" s="33"/>
      <c r="H1247" s="33" t="s">
        <v>736</v>
      </c>
      <c r="I1247" s="33" t="s">
        <v>461</v>
      </c>
      <c r="J1247" s="32"/>
      <c r="K1247" s="33"/>
      <c r="L1247" s="57" t="str">
        <f>IFERROR(TRIM(INDEX(_xlfn.TEXTSPLIT(Table37[[#This Row],[Name]],"|"),1,2)),"")</f>
        <v>HiHi</v>
      </c>
    </row>
    <row r="1248" spans="1:12" ht="15" customHeight="1">
      <c r="A1248" s="56" t="s">
        <v>732</v>
      </c>
      <c r="B1248" s="56" t="str">
        <f>Table37[[#This Row],[Name]]</f>
        <v>Delta Pressure - Lube Oil Filter|Pre-alarm Hi</v>
      </c>
      <c r="C1248" s="33" t="e">
        <f>VLOOKUP(Table37[[#This Row],[Name2]],'Base ProcV'!$CG$1:$CQ$12,2,0)</f>
        <v>#N/A</v>
      </c>
      <c r="D1248" s="33" t="s">
        <v>747</v>
      </c>
      <c r="E1248" s="33" t="s">
        <v>739</v>
      </c>
      <c r="F1248" s="33"/>
      <c r="G1248" s="33"/>
      <c r="H1248" s="33" t="s">
        <v>736</v>
      </c>
      <c r="I1248" s="33" t="s">
        <v>461</v>
      </c>
      <c r="J1248" s="32"/>
      <c r="K1248" s="33"/>
      <c r="L1248" s="57" t="str">
        <f>IFERROR(TRIM(INDEX(_xlfn.TEXTSPLIT(Table37[[#This Row],[Name]],"|"),1,2)),"")</f>
        <v>Pre-alarm Hi</v>
      </c>
    </row>
    <row r="1249" spans="1:12" ht="15" customHeight="1">
      <c r="A1249" s="56" t="s">
        <v>732</v>
      </c>
      <c r="B1249" s="56" t="str">
        <f>Table37[[#This Row],[Name]]</f>
        <v>Level - Lube Oil Tank (1)</v>
      </c>
      <c r="C1249" s="33"/>
      <c r="D1249" s="33" t="s">
        <v>756</v>
      </c>
      <c r="E1249" s="33" t="s">
        <v>756</v>
      </c>
      <c r="F1249" s="33"/>
      <c r="G1249" s="33"/>
      <c r="H1249" s="33" t="s">
        <v>461</v>
      </c>
      <c r="I1249" s="33" t="s">
        <v>461</v>
      </c>
      <c r="J1249" s="32"/>
      <c r="K1249" s="33"/>
      <c r="L1249" s="57" t="str">
        <f>IFERROR(TRIM(INDEX(_xlfn.TEXTSPLIT(Table37[[#This Row],[Name]],"|"),1,2)),"")</f>
        <v/>
      </c>
    </row>
    <row r="1250" spans="1:12" ht="15" customHeight="1">
      <c r="A1250" s="56" t="s">
        <v>732</v>
      </c>
      <c r="B1250" s="56" t="str">
        <f>Table37[[#This Row],[Name]]</f>
        <v>Level - Lube Oil Tank (1)|Hi</v>
      </c>
      <c r="C1250" s="33" t="e">
        <f>VLOOKUP(Table37[[#This Row],[Name2]],'Base ProcV'!$CG$1:$CQ$12,2,0)</f>
        <v>#N/A</v>
      </c>
      <c r="D1250" s="33" t="s">
        <v>759</v>
      </c>
      <c r="E1250" s="33" t="s">
        <v>756</v>
      </c>
      <c r="F1250" s="33"/>
      <c r="G1250" s="33"/>
      <c r="H1250" s="33" t="s">
        <v>736</v>
      </c>
      <c r="I1250" s="33" t="s">
        <v>461</v>
      </c>
      <c r="J1250" s="32"/>
      <c r="K1250" s="33"/>
      <c r="L1250" s="57" t="str">
        <f>IFERROR(TRIM(INDEX(_xlfn.TEXTSPLIT(Table37[[#This Row],[Name]],"|"),1,2)),"")</f>
        <v>Hi</v>
      </c>
    </row>
    <row r="1251" spans="1:12" ht="15" customHeight="1">
      <c r="A1251" s="100" t="s">
        <v>732</v>
      </c>
      <c r="B1251" s="100" t="str">
        <f>Table37[[#This Row],[Name]]</f>
        <v>Level - Lube Oil Tank (1)|HiHi</v>
      </c>
      <c r="C1251" s="33" t="e">
        <f>VLOOKUP(Table37[[#This Row],[Name2]],'Base ProcV'!$CG$1:$CQ$12,2,0)</f>
        <v>#N/A</v>
      </c>
      <c r="D1251" s="33" t="s">
        <v>761</v>
      </c>
      <c r="E1251" s="33" t="s">
        <v>756</v>
      </c>
      <c r="F1251" s="33"/>
      <c r="G1251" s="33"/>
      <c r="H1251" s="33" t="s">
        <v>736</v>
      </c>
      <c r="I1251" s="33" t="s">
        <v>461</v>
      </c>
      <c r="J1251" s="32"/>
      <c r="K1251" s="33"/>
      <c r="L1251" s="57" t="str">
        <f>IFERROR(TRIM(INDEX(_xlfn.TEXTSPLIT(Table37[[#This Row],[Name]],"|"),1,2)),"")</f>
        <v>HiHi</v>
      </c>
    </row>
    <row r="1252" spans="1:12" ht="15" customHeight="1">
      <c r="A1252" s="56" t="s">
        <v>732</v>
      </c>
      <c r="B1252" s="56" t="str">
        <f>Table37[[#This Row],[Name]]</f>
        <v>Level - Lube Oil Tank (1)|Lo</v>
      </c>
      <c r="C1252" s="33" t="e">
        <f>VLOOKUP(Table37[[#This Row],[Name2]],'Base ProcV'!$CG$1:$CQ$12,2,0)</f>
        <v>#N/A</v>
      </c>
      <c r="D1252" s="33" t="s">
        <v>763</v>
      </c>
      <c r="E1252" s="33" t="s">
        <v>756</v>
      </c>
      <c r="F1252" s="33"/>
      <c r="G1252" s="33"/>
      <c r="H1252" s="33" t="s">
        <v>736</v>
      </c>
      <c r="I1252" s="33" t="s">
        <v>461</v>
      </c>
      <c r="J1252" s="32"/>
      <c r="K1252" s="33"/>
      <c r="L1252" s="57" t="str">
        <f>IFERROR(TRIM(INDEX(_xlfn.TEXTSPLIT(Table37[[#This Row],[Name]],"|"),1,2)),"")</f>
        <v>Lo</v>
      </c>
    </row>
    <row r="1253" spans="1:12" ht="15" customHeight="1">
      <c r="A1253" s="100" t="s">
        <v>732</v>
      </c>
      <c r="B1253" s="100" t="str">
        <f>Table37[[#This Row],[Name]]</f>
        <v>Level - Lube Oil Tank (1)|LoLo</v>
      </c>
      <c r="C1253" s="33" t="e">
        <f>VLOOKUP(Table37[[#This Row],[Name2]],'Base ProcV'!$CG$1:$CQ$12,2,0)</f>
        <v>#N/A</v>
      </c>
      <c r="D1253" s="33" t="s">
        <v>765</v>
      </c>
      <c r="E1253" s="33" t="s">
        <v>756</v>
      </c>
      <c r="F1253" s="33"/>
      <c r="G1253" s="33"/>
      <c r="H1253" s="33" t="s">
        <v>736</v>
      </c>
      <c r="I1253" s="33" t="s">
        <v>461</v>
      </c>
      <c r="J1253" s="32"/>
      <c r="K1253" s="33"/>
      <c r="L1253" s="57" t="str">
        <f>IFERROR(TRIM(INDEX(_xlfn.TEXTSPLIT(Table37[[#This Row],[Name]],"|"),1,2)),"")</f>
        <v>LoLo</v>
      </c>
    </row>
    <row r="1254" spans="1:12" ht="15" customHeight="1">
      <c r="A1254" s="56" t="s">
        <v>732</v>
      </c>
      <c r="B1254" s="56" t="str">
        <f>Table37[[#This Row],[Name]]</f>
        <v>Level - Lube Oil Tank (1)|Pre-alarm Hi</v>
      </c>
      <c r="C1254" s="33" t="e">
        <f>VLOOKUP(Table37[[#This Row],[Name2]],'Base ProcV'!$CG$1:$CQ$12,2,0)</f>
        <v>#N/A</v>
      </c>
      <c r="D1254" s="33" t="s">
        <v>767</v>
      </c>
      <c r="E1254" s="33" t="s">
        <v>756</v>
      </c>
      <c r="F1254" s="33"/>
      <c r="G1254" s="33"/>
      <c r="H1254" s="33" t="s">
        <v>736</v>
      </c>
      <c r="I1254" s="33" t="s">
        <v>461</v>
      </c>
      <c r="J1254" s="32"/>
      <c r="K1254" s="33"/>
      <c r="L1254" s="57" t="str">
        <f>IFERROR(TRIM(INDEX(_xlfn.TEXTSPLIT(Table37[[#This Row],[Name]],"|"),1,2)),"")</f>
        <v>Pre-alarm Hi</v>
      </c>
    </row>
    <row r="1255" spans="1:12" ht="15" customHeight="1">
      <c r="A1255" s="100" t="s">
        <v>732</v>
      </c>
      <c r="B1255" s="100" t="str">
        <f>Table37[[#This Row],[Name]]</f>
        <v>Level - Lube Oil Tank (1)|Pre-alarm Lo</v>
      </c>
      <c r="C1255" s="33" t="e">
        <f>VLOOKUP(Table37[[#This Row],[Name2]],'Base ProcV'!$CG$1:$CQ$12,2,0)</f>
        <v>#N/A</v>
      </c>
      <c r="D1255" s="33" t="s">
        <v>769</v>
      </c>
      <c r="E1255" s="33" t="s">
        <v>756</v>
      </c>
      <c r="F1255" s="33"/>
      <c r="G1255" s="33"/>
      <c r="H1255" s="33" t="s">
        <v>736</v>
      </c>
      <c r="I1255" s="33" t="s">
        <v>461</v>
      </c>
      <c r="J1255" s="32"/>
      <c r="K1255" s="33"/>
      <c r="L1255" s="57" t="str">
        <f>IFERROR(TRIM(INDEX(_xlfn.TEXTSPLIT(Table37[[#This Row],[Name]],"|"),1,2)),"")</f>
        <v>Pre-alarm Lo</v>
      </c>
    </row>
    <row r="1256" spans="1:12" ht="15" customHeight="1">
      <c r="A1256" s="56" t="s">
        <v>732</v>
      </c>
      <c r="B1256" s="56" t="str">
        <f>Table37[[#This Row],[Name]]</f>
        <v>Level - Lube Oil Tank (2)</v>
      </c>
      <c r="C1256" s="33"/>
      <c r="D1256" s="33" t="s">
        <v>771</v>
      </c>
      <c r="E1256" s="33" t="s">
        <v>771</v>
      </c>
      <c r="F1256" s="33"/>
      <c r="G1256" s="33"/>
      <c r="H1256" s="33" t="s">
        <v>461</v>
      </c>
      <c r="I1256" s="33" t="s">
        <v>461</v>
      </c>
      <c r="J1256" s="32"/>
      <c r="K1256" s="33"/>
      <c r="L1256" s="57" t="str">
        <f>IFERROR(TRIM(INDEX(_xlfn.TEXTSPLIT(Table37[[#This Row],[Name]],"|"),1,2)),"")</f>
        <v/>
      </c>
    </row>
    <row r="1257" spans="1:12" ht="15" customHeight="1">
      <c r="A1257" s="100" t="s">
        <v>732</v>
      </c>
      <c r="B1257" s="100" t="str">
        <f>Table37[[#This Row],[Name]]</f>
        <v>Level - Lube Oil Tank (2)|Hi</v>
      </c>
      <c r="C1257" s="33" t="e">
        <f>VLOOKUP(Table37[[#This Row],[Name2]],'Base ProcV'!$CG$1:$CQ$12,2,0)</f>
        <v>#N/A</v>
      </c>
      <c r="D1257" s="33" t="s">
        <v>776</v>
      </c>
      <c r="E1257" s="33" t="s">
        <v>771</v>
      </c>
      <c r="F1257" s="33"/>
      <c r="G1257" s="33"/>
      <c r="H1257" s="33" t="s">
        <v>736</v>
      </c>
      <c r="I1257" s="33" t="s">
        <v>461</v>
      </c>
      <c r="J1257" s="32"/>
      <c r="K1257" s="33"/>
      <c r="L1257" s="57" t="str">
        <f>IFERROR(TRIM(INDEX(_xlfn.TEXTSPLIT(Table37[[#This Row],[Name]],"|"),1,2)),"")</f>
        <v>Hi</v>
      </c>
    </row>
    <row r="1258" spans="1:12" ht="15" customHeight="1">
      <c r="A1258" s="56" t="s">
        <v>732</v>
      </c>
      <c r="B1258" s="56" t="str">
        <f>Table37[[#This Row],[Name]]</f>
        <v>Level - Lube Oil Tank (2)|HiHi</v>
      </c>
      <c r="C1258" s="33" t="e">
        <f>VLOOKUP(Table37[[#This Row],[Name2]],'Base ProcV'!$CG$1:$CQ$12,2,0)</f>
        <v>#N/A</v>
      </c>
      <c r="D1258" s="33" t="s">
        <v>778</v>
      </c>
      <c r="E1258" s="33" t="s">
        <v>771</v>
      </c>
      <c r="F1258" s="33"/>
      <c r="G1258" s="33"/>
      <c r="H1258" s="33" t="s">
        <v>736</v>
      </c>
      <c r="I1258" s="33" t="s">
        <v>461</v>
      </c>
      <c r="J1258" s="32"/>
      <c r="K1258" s="33"/>
      <c r="L1258" s="57" t="str">
        <f>IFERROR(TRIM(INDEX(_xlfn.TEXTSPLIT(Table37[[#This Row],[Name]],"|"),1,2)),"")</f>
        <v>HiHi</v>
      </c>
    </row>
    <row r="1259" spans="1:12" ht="15" customHeight="1">
      <c r="A1259" s="100" t="s">
        <v>732</v>
      </c>
      <c r="B1259" s="100" t="str">
        <f>Table37[[#This Row],[Name]]</f>
        <v>Level - Lube Oil Tank (2)|Lo</v>
      </c>
      <c r="C1259" s="33" t="e">
        <f>VLOOKUP(Table37[[#This Row],[Name2]],'Base ProcV'!$CG$1:$CQ$12,2,0)</f>
        <v>#N/A</v>
      </c>
      <c r="D1259" s="33" t="s">
        <v>780</v>
      </c>
      <c r="E1259" s="33" t="s">
        <v>771</v>
      </c>
      <c r="F1259" s="33"/>
      <c r="G1259" s="33"/>
      <c r="H1259" s="33" t="s">
        <v>736</v>
      </c>
      <c r="I1259" s="33" t="s">
        <v>461</v>
      </c>
      <c r="J1259" s="32"/>
      <c r="K1259" s="33"/>
      <c r="L1259" s="57" t="str">
        <f>IFERROR(TRIM(INDEX(_xlfn.TEXTSPLIT(Table37[[#This Row],[Name]],"|"),1,2)),"")</f>
        <v>Lo</v>
      </c>
    </row>
    <row r="1260" spans="1:12" ht="15" customHeight="1">
      <c r="A1260" s="56" t="s">
        <v>732</v>
      </c>
      <c r="B1260" s="56" t="str">
        <f>Table37[[#This Row],[Name]]</f>
        <v>Level - Lube Oil Tank (2)|LoLo</v>
      </c>
      <c r="C1260" s="33" t="e">
        <f>VLOOKUP(Table37[[#This Row],[Name2]],'Base ProcV'!$CG$1:$CQ$12,2,0)</f>
        <v>#N/A</v>
      </c>
      <c r="D1260" s="33" t="s">
        <v>782</v>
      </c>
      <c r="E1260" s="33" t="s">
        <v>771</v>
      </c>
      <c r="F1260" s="33"/>
      <c r="G1260" s="33"/>
      <c r="H1260" s="33" t="s">
        <v>736</v>
      </c>
      <c r="I1260" s="33" t="s">
        <v>461</v>
      </c>
      <c r="J1260" s="32"/>
      <c r="K1260" s="33"/>
      <c r="L1260" s="57" t="str">
        <f>IFERROR(TRIM(INDEX(_xlfn.TEXTSPLIT(Table37[[#This Row],[Name]],"|"),1,2)),"")</f>
        <v>LoLo</v>
      </c>
    </row>
    <row r="1261" spans="1:12" ht="15" customHeight="1">
      <c r="A1261" s="100" t="s">
        <v>732</v>
      </c>
      <c r="B1261" s="100" t="str">
        <f>Table37[[#This Row],[Name]]</f>
        <v>Level - Lube Oil Tank (2)|Pre-alarm Hi</v>
      </c>
      <c r="C1261" s="33" t="e">
        <f>VLOOKUP(Table37[[#This Row],[Name2]],'Base ProcV'!$CG$1:$CQ$12,2,0)</f>
        <v>#N/A</v>
      </c>
      <c r="D1261" s="33" t="s">
        <v>784</v>
      </c>
      <c r="E1261" s="33" t="s">
        <v>771</v>
      </c>
      <c r="F1261" s="33"/>
      <c r="G1261" s="33"/>
      <c r="H1261" s="33" t="s">
        <v>736</v>
      </c>
      <c r="I1261" s="33" t="s">
        <v>461</v>
      </c>
      <c r="J1261" s="32"/>
      <c r="K1261" s="33"/>
      <c r="L1261" s="57" t="str">
        <f>IFERROR(TRIM(INDEX(_xlfn.TEXTSPLIT(Table37[[#This Row],[Name]],"|"),1,2)),"")</f>
        <v>Pre-alarm Hi</v>
      </c>
    </row>
    <row r="1262" spans="1:12" ht="15" customHeight="1">
      <c r="A1262" s="56" t="s">
        <v>732</v>
      </c>
      <c r="B1262" s="56" t="str">
        <f>Table37[[#This Row],[Name]]</f>
        <v>Level - Lube Oil Tank (2)|Pre-alarm Lo</v>
      </c>
      <c r="C1262" s="33" t="e">
        <f>VLOOKUP(Table37[[#This Row],[Name2]],'Base ProcV'!$CG$1:$CQ$12,2,0)</f>
        <v>#N/A</v>
      </c>
      <c r="D1262" s="33" t="s">
        <v>786</v>
      </c>
      <c r="E1262" s="33" t="s">
        <v>771</v>
      </c>
      <c r="F1262" s="33"/>
      <c r="G1262" s="33"/>
      <c r="H1262" s="33" t="s">
        <v>736</v>
      </c>
      <c r="I1262" s="33" t="s">
        <v>461</v>
      </c>
      <c r="J1262" s="32"/>
      <c r="K1262" s="33"/>
      <c r="L1262" s="57" t="str">
        <f>IFERROR(TRIM(INDEX(_xlfn.TEXTSPLIT(Table37[[#This Row],[Name]],"|"),1,2)),"")</f>
        <v>Pre-alarm Lo</v>
      </c>
    </row>
    <row r="1263" spans="1:12" ht="15" customHeight="1">
      <c r="A1263" s="56" t="s">
        <v>732</v>
      </c>
      <c r="B1263" s="56" t="str">
        <f>Table37[[#This Row],[Name]]</f>
        <v>Level - Rundown Tank</v>
      </c>
      <c r="C1263" s="33"/>
      <c r="D1263" s="33" t="s">
        <v>788</v>
      </c>
      <c r="E1263" s="33" t="s">
        <v>788</v>
      </c>
      <c r="F1263" s="33"/>
      <c r="G1263" s="33"/>
      <c r="H1263" s="33" t="s">
        <v>461</v>
      </c>
      <c r="I1263" s="33" t="s">
        <v>461</v>
      </c>
      <c r="J1263" s="32"/>
      <c r="K1263" s="33"/>
      <c r="L1263" s="57" t="str">
        <f>IFERROR(TRIM(INDEX(_xlfn.TEXTSPLIT(Table37[[#This Row],[Name]],"|"),1,2)),"")</f>
        <v/>
      </c>
    </row>
    <row r="1264" spans="1:12" ht="15" customHeight="1">
      <c r="A1264" s="56" t="s">
        <v>732</v>
      </c>
      <c r="B1264" s="56" t="str">
        <f>Table37[[#This Row],[Name]]</f>
        <v>Level - Rundown Tank|Hi</v>
      </c>
      <c r="C1264" s="33" t="e">
        <f>VLOOKUP(Table37[[#This Row],[Name2]],'Base ProcV'!$CG$1:$CQ$12,2,0)</f>
        <v>#N/A</v>
      </c>
      <c r="D1264" s="33" t="s">
        <v>792</v>
      </c>
      <c r="E1264" s="33" t="s">
        <v>788</v>
      </c>
      <c r="F1264" s="33"/>
      <c r="G1264" s="33"/>
      <c r="H1264" s="33" t="s">
        <v>736</v>
      </c>
      <c r="I1264" s="33" t="s">
        <v>461</v>
      </c>
      <c r="J1264" s="32"/>
      <c r="K1264" s="33"/>
      <c r="L1264" s="57" t="str">
        <f>IFERROR(TRIM(INDEX(_xlfn.TEXTSPLIT(Table37[[#This Row],[Name]],"|"),1,2)),"")</f>
        <v>Hi</v>
      </c>
    </row>
    <row r="1265" spans="1:12" ht="15" customHeight="1">
      <c r="A1265" s="100" t="s">
        <v>732</v>
      </c>
      <c r="B1265" s="100" t="str">
        <f>Table37[[#This Row],[Name]]</f>
        <v>Level - Rundown Tank|Lo</v>
      </c>
      <c r="C1265" s="33" t="e">
        <f>VLOOKUP(Table37[[#This Row],[Name2]],'Base ProcV'!$CG$1:$CQ$12,2,0)</f>
        <v>#N/A</v>
      </c>
      <c r="D1265" s="33" t="s">
        <v>794</v>
      </c>
      <c r="E1265" s="33" t="s">
        <v>788</v>
      </c>
      <c r="F1265" s="33"/>
      <c r="G1265" s="33"/>
      <c r="H1265" s="33" t="s">
        <v>736</v>
      </c>
      <c r="I1265" s="33" t="s">
        <v>461</v>
      </c>
      <c r="J1265" s="32"/>
      <c r="K1265" s="33"/>
      <c r="L1265" s="57" t="str">
        <f>IFERROR(TRIM(INDEX(_xlfn.TEXTSPLIT(Table37[[#This Row],[Name]],"|"),1,2)),"")</f>
        <v>Lo</v>
      </c>
    </row>
    <row r="1266" spans="1:12" ht="15" customHeight="1">
      <c r="A1266" s="56" t="s">
        <v>732</v>
      </c>
      <c r="B1266" s="56" t="str">
        <f>Table37[[#This Row],[Name]]</f>
        <v>Level - Rundown Tank|LoLo</v>
      </c>
      <c r="C1266" s="33" t="e">
        <f>VLOOKUP(Table37[[#This Row],[Name2]],'Base ProcV'!$CG$1:$CQ$12,2,0)</f>
        <v>#N/A</v>
      </c>
      <c r="D1266" s="33" t="s">
        <v>796</v>
      </c>
      <c r="E1266" s="33" t="s">
        <v>788</v>
      </c>
      <c r="F1266" s="33"/>
      <c r="G1266" s="33"/>
      <c r="H1266" s="33" t="s">
        <v>736</v>
      </c>
      <c r="I1266" s="33" t="s">
        <v>461</v>
      </c>
      <c r="J1266" s="32"/>
      <c r="K1266" s="33"/>
      <c r="L1266" s="57" t="str">
        <f>IFERROR(TRIM(INDEX(_xlfn.TEXTSPLIT(Table37[[#This Row],[Name]],"|"),1,2)),"")</f>
        <v>LoLo</v>
      </c>
    </row>
    <row r="1267" spans="1:12" ht="15" customHeight="1">
      <c r="A1267" s="100" t="s">
        <v>732</v>
      </c>
      <c r="B1267" s="100" t="str">
        <f>Table37[[#This Row],[Name]]</f>
        <v>Level - Rundown Tank|Pre-alarm Lo</v>
      </c>
      <c r="C1267" s="33" t="e">
        <f>VLOOKUP(Table37[[#This Row],[Name2]],'Base ProcV'!$CG$1:$CQ$12,2,0)</f>
        <v>#N/A</v>
      </c>
      <c r="D1267" s="33" t="s">
        <v>798</v>
      </c>
      <c r="E1267" s="33" t="s">
        <v>788</v>
      </c>
      <c r="F1267" s="33"/>
      <c r="G1267" s="33"/>
      <c r="H1267" s="33" t="s">
        <v>736</v>
      </c>
      <c r="I1267" s="33" t="s">
        <v>461</v>
      </c>
      <c r="J1267" s="32"/>
      <c r="K1267" s="33"/>
      <c r="L1267" s="57" t="str">
        <f>IFERROR(TRIM(INDEX(_xlfn.TEXTSPLIT(Table37[[#This Row],[Name]],"|"),1,2)),"")</f>
        <v>Pre-alarm Lo</v>
      </c>
    </row>
    <row r="1268" spans="1:12" ht="15" customHeight="1">
      <c r="A1268" s="56" t="s">
        <v>732</v>
      </c>
      <c r="B1268" s="56" t="str">
        <f>Table37[[#This Row],[Name]]</f>
        <v>Pressure - Lube Oil Bearings Header</v>
      </c>
      <c r="C1268" s="33"/>
      <c r="D1268" s="33" t="s">
        <v>864</v>
      </c>
      <c r="E1268" s="33" t="s">
        <v>864</v>
      </c>
      <c r="F1268" s="33"/>
      <c r="G1268" s="33"/>
      <c r="H1268" s="33" t="s">
        <v>461</v>
      </c>
      <c r="I1268" s="33" t="s">
        <v>461</v>
      </c>
      <c r="J1268" s="32"/>
      <c r="K1268" s="33"/>
      <c r="L1268" s="57" t="str">
        <f>IFERROR(TRIM(INDEX(_xlfn.TEXTSPLIT(Table37[[#This Row],[Name]],"|"),1,2)),"")</f>
        <v/>
      </c>
    </row>
    <row r="1269" spans="1:12" ht="15" customHeight="1">
      <c r="A1269" s="100" t="s">
        <v>732</v>
      </c>
      <c r="B1269" s="100" t="str">
        <f>Table37[[#This Row],[Name]]</f>
        <v>Pressure - Lube Oil Bearings Header|Hi</v>
      </c>
      <c r="C1269" s="33" t="e">
        <f>VLOOKUP(Table37[[#This Row],[Name2]],'Base ProcV'!$CG$1:$CQ$12,2,0)</f>
        <v>#N/A</v>
      </c>
      <c r="D1269" s="33" t="s">
        <v>868</v>
      </c>
      <c r="E1269" s="33" t="s">
        <v>864</v>
      </c>
      <c r="F1269" s="33"/>
      <c r="G1269" s="33"/>
      <c r="H1269" s="33" t="s">
        <v>736</v>
      </c>
      <c r="I1269" s="33" t="s">
        <v>461</v>
      </c>
      <c r="J1269" s="32"/>
      <c r="K1269" s="33"/>
      <c r="L1269" s="57" t="str">
        <f>IFERROR(TRIM(INDEX(_xlfn.TEXTSPLIT(Table37[[#This Row],[Name]],"|"),1,2)),"")</f>
        <v>Hi</v>
      </c>
    </row>
    <row r="1270" spans="1:12" ht="15" customHeight="1">
      <c r="A1270" s="56" t="s">
        <v>732</v>
      </c>
      <c r="B1270" s="56" t="str">
        <f>Table37[[#This Row],[Name]]</f>
        <v>Pressure - Lube Oil Bearings Header|Lo</v>
      </c>
      <c r="C1270" s="33" t="e">
        <f>VLOOKUP(Table37[[#This Row],[Name2]],'Base ProcV'!$CG$1:$CQ$12,2,0)</f>
        <v>#N/A</v>
      </c>
      <c r="D1270" s="33" t="s">
        <v>870</v>
      </c>
      <c r="E1270" s="33" t="s">
        <v>864</v>
      </c>
      <c r="F1270" s="33"/>
      <c r="G1270" s="33"/>
      <c r="H1270" s="33" t="s">
        <v>736</v>
      </c>
      <c r="I1270" s="33" t="s">
        <v>461</v>
      </c>
      <c r="J1270" s="32"/>
      <c r="K1270" s="33"/>
      <c r="L1270" s="57" t="str">
        <f>IFERROR(TRIM(INDEX(_xlfn.TEXTSPLIT(Table37[[#This Row],[Name]],"|"),1,2)),"")</f>
        <v>Lo</v>
      </c>
    </row>
    <row r="1271" spans="1:12" ht="15" customHeight="1">
      <c r="A1271" s="100" t="s">
        <v>732</v>
      </c>
      <c r="B1271" s="100" t="str">
        <f>Table37[[#This Row],[Name]]</f>
        <v>Pressure - Lube Oil Bearings Header|LoLo</v>
      </c>
      <c r="C1271" s="33" t="e">
        <f>VLOOKUP(Table37[[#This Row],[Name2]],'Base ProcV'!$CG$1:$CQ$12,2,0)</f>
        <v>#N/A</v>
      </c>
      <c r="D1271" s="33" t="s">
        <v>872</v>
      </c>
      <c r="E1271" s="33" t="s">
        <v>864</v>
      </c>
      <c r="F1271" s="33"/>
      <c r="G1271" s="33"/>
      <c r="H1271" s="33" t="s">
        <v>736</v>
      </c>
      <c r="I1271" s="33" t="s">
        <v>461</v>
      </c>
      <c r="J1271" s="32"/>
      <c r="K1271" s="33"/>
      <c r="L1271" s="57" t="str">
        <f>IFERROR(TRIM(INDEX(_xlfn.TEXTSPLIT(Table37[[#This Row],[Name]],"|"),1,2)),"")</f>
        <v>LoLo</v>
      </c>
    </row>
    <row r="1272" spans="1:12" ht="15" customHeight="1">
      <c r="A1272" s="56" t="s">
        <v>732</v>
      </c>
      <c r="B1272" s="56" t="str">
        <f>Table37[[#This Row],[Name]]</f>
        <v>Pressure - Lube Oil Bearings Header|Pre-alarm Hi</v>
      </c>
      <c r="C1272" s="33" t="e">
        <f>VLOOKUP(Table37[[#This Row],[Name2]],'Base ProcV'!$CG$1:$CQ$12,2,0)</f>
        <v>#N/A</v>
      </c>
      <c r="D1272" s="33" t="s">
        <v>874</v>
      </c>
      <c r="E1272" s="33" t="s">
        <v>864</v>
      </c>
      <c r="F1272" s="33"/>
      <c r="G1272" s="33"/>
      <c r="H1272" s="33" t="s">
        <v>736</v>
      </c>
      <c r="I1272" s="33" t="s">
        <v>461</v>
      </c>
      <c r="J1272" s="32"/>
      <c r="K1272" s="33"/>
      <c r="L1272" s="57" t="str">
        <f>IFERROR(TRIM(INDEX(_xlfn.TEXTSPLIT(Table37[[#This Row],[Name]],"|"),1,2)),"")</f>
        <v>Pre-alarm Hi</v>
      </c>
    </row>
    <row r="1273" spans="1:12" ht="15" customHeight="1">
      <c r="A1273" s="100" t="s">
        <v>732</v>
      </c>
      <c r="B1273" s="100" t="str">
        <f>Table37[[#This Row],[Name]]</f>
        <v>Pressure - Lube Oil Bearings Header|Pre-alarm Lo</v>
      </c>
      <c r="C1273" s="33" t="e">
        <f>VLOOKUP(Table37[[#This Row],[Name2]],'Base ProcV'!$CG$1:$CQ$12,2,0)</f>
        <v>#N/A</v>
      </c>
      <c r="D1273" s="33" t="s">
        <v>876</v>
      </c>
      <c r="E1273" s="33" t="s">
        <v>864</v>
      </c>
      <c r="F1273" s="33"/>
      <c r="G1273" s="33"/>
      <c r="H1273" s="33" t="s">
        <v>736</v>
      </c>
      <c r="I1273" s="33" t="s">
        <v>461</v>
      </c>
      <c r="J1273" s="32"/>
      <c r="K1273" s="33"/>
      <c r="L1273" s="57" t="str">
        <f>IFERROR(TRIM(INDEX(_xlfn.TEXTSPLIT(Table37[[#This Row],[Name]],"|"),1,2)),"")</f>
        <v>Pre-alarm Lo</v>
      </c>
    </row>
    <row r="1274" spans="1:12" ht="15" customHeight="1">
      <c r="A1274" s="56" t="s">
        <v>732</v>
      </c>
      <c r="B1274" s="56" t="str">
        <f>Table37[[#This Row],[Name]]</f>
        <v>Pressure - Lube Oil Bearings Header (2)</v>
      </c>
      <c r="C1274" s="33"/>
      <c r="D1274" s="33" t="s">
        <v>878</v>
      </c>
      <c r="E1274" s="33" t="s">
        <v>878</v>
      </c>
      <c r="F1274" s="33"/>
      <c r="G1274" s="33"/>
      <c r="H1274" s="33" t="s">
        <v>461</v>
      </c>
      <c r="I1274" s="33" t="s">
        <v>461</v>
      </c>
      <c r="J1274" s="32"/>
      <c r="K1274" s="33"/>
      <c r="L1274" s="57" t="str">
        <f>IFERROR(TRIM(INDEX(_xlfn.TEXTSPLIT(Table37[[#This Row],[Name]],"|"),1,2)),"")</f>
        <v/>
      </c>
    </row>
    <row r="1275" spans="1:12" ht="15" customHeight="1">
      <c r="A1275" s="100" t="s">
        <v>732</v>
      </c>
      <c r="B1275" s="100" t="str">
        <f>Table37[[#This Row],[Name]]</f>
        <v>Pressure - Lube Oil Bearings Header (2)|Hi</v>
      </c>
      <c r="C1275" s="33" t="e">
        <f>VLOOKUP(Table37[[#This Row],[Name2]],'Base ProcV'!$CG$1:$CQ$12,2,0)</f>
        <v>#N/A</v>
      </c>
      <c r="D1275" s="33" t="s">
        <v>881</v>
      </c>
      <c r="E1275" s="33" t="s">
        <v>878</v>
      </c>
      <c r="F1275" s="33"/>
      <c r="G1275" s="33"/>
      <c r="H1275" s="33" t="s">
        <v>736</v>
      </c>
      <c r="I1275" s="33" t="s">
        <v>461</v>
      </c>
      <c r="J1275" s="32"/>
      <c r="K1275" s="33"/>
      <c r="L1275" s="57" t="str">
        <f>IFERROR(TRIM(INDEX(_xlfn.TEXTSPLIT(Table37[[#This Row],[Name]],"|"),1,2)),"")</f>
        <v>Hi</v>
      </c>
    </row>
    <row r="1276" spans="1:12" ht="15" customHeight="1">
      <c r="A1276" s="56" t="s">
        <v>732</v>
      </c>
      <c r="B1276" s="56" t="str">
        <f>Table37[[#This Row],[Name]]</f>
        <v>Pressure - Lube Oil Bearings Header (2)|Lo</v>
      </c>
      <c r="C1276" s="33" t="e">
        <f>VLOOKUP(Table37[[#This Row],[Name2]],'Base ProcV'!$CG$1:$CQ$12,2,0)</f>
        <v>#N/A</v>
      </c>
      <c r="D1276" s="33" t="s">
        <v>883</v>
      </c>
      <c r="E1276" s="33" t="s">
        <v>878</v>
      </c>
      <c r="F1276" s="33"/>
      <c r="G1276" s="33"/>
      <c r="H1276" s="33" t="s">
        <v>736</v>
      </c>
      <c r="I1276" s="33" t="s">
        <v>461</v>
      </c>
      <c r="J1276" s="32"/>
      <c r="K1276" s="33"/>
      <c r="L1276" s="57" t="str">
        <f>IFERROR(TRIM(INDEX(_xlfn.TEXTSPLIT(Table37[[#This Row],[Name]],"|"),1,2)),"")</f>
        <v>Lo</v>
      </c>
    </row>
    <row r="1277" spans="1:12" ht="15" customHeight="1">
      <c r="A1277" s="100" t="s">
        <v>732</v>
      </c>
      <c r="B1277" s="100" t="str">
        <f>Table37[[#This Row],[Name]]</f>
        <v>Pressure - Lube Oil Bearings Header (2)|LoLo</v>
      </c>
      <c r="C1277" s="33" t="e">
        <f>VLOOKUP(Table37[[#This Row],[Name2]],'Base ProcV'!$CG$1:$CQ$12,2,0)</f>
        <v>#N/A</v>
      </c>
      <c r="D1277" s="33" t="s">
        <v>885</v>
      </c>
      <c r="E1277" s="33" t="s">
        <v>878</v>
      </c>
      <c r="F1277" s="33"/>
      <c r="G1277" s="33"/>
      <c r="H1277" s="33" t="s">
        <v>736</v>
      </c>
      <c r="I1277" s="33" t="s">
        <v>461</v>
      </c>
      <c r="J1277" s="32"/>
      <c r="K1277" s="33"/>
      <c r="L1277" s="57" t="str">
        <f>IFERROR(TRIM(INDEX(_xlfn.TEXTSPLIT(Table37[[#This Row],[Name]],"|"),1,2)),"")</f>
        <v>LoLo</v>
      </c>
    </row>
    <row r="1278" spans="1:12" ht="15" customHeight="1">
      <c r="A1278" s="56" t="s">
        <v>732</v>
      </c>
      <c r="B1278" s="56" t="str">
        <f>Table37[[#This Row],[Name]]</f>
        <v>Pressure - Lube Oil Bearings Header (2)|Pre-alarm Hi</v>
      </c>
      <c r="C1278" s="33" t="e">
        <f>VLOOKUP(Table37[[#This Row],[Name2]],'Base ProcV'!$CG$1:$CQ$12,2,0)</f>
        <v>#N/A</v>
      </c>
      <c r="D1278" s="33" t="s">
        <v>887</v>
      </c>
      <c r="E1278" s="33" t="s">
        <v>878</v>
      </c>
      <c r="F1278" s="33"/>
      <c r="G1278" s="33"/>
      <c r="H1278" s="33" t="s">
        <v>736</v>
      </c>
      <c r="I1278" s="33" t="s">
        <v>461</v>
      </c>
      <c r="J1278" s="32"/>
      <c r="K1278" s="33"/>
      <c r="L1278" s="57" t="str">
        <f>IFERROR(TRIM(INDEX(_xlfn.TEXTSPLIT(Table37[[#This Row],[Name]],"|"),1,2)),"")</f>
        <v>Pre-alarm Hi</v>
      </c>
    </row>
    <row r="1279" spans="1:12" ht="15" customHeight="1">
      <c r="A1279" s="100" t="s">
        <v>732</v>
      </c>
      <c r="B1279" s="100" t="str">
        <f>Table37[[#This Row],[Name]]</f>
        <v>Pressure - Lube Oil Bearings Header (2)|Pre-alarm Lo</v>
      </c>
      <c r="C1279" s="33" t="e">
        <f>VLOOKUP(Table37[[#This Row],[Name2]],'Base ProcV'!$CG$1:$CQ$12,2,0)</f>
        <v>#N/A</v>
      </c>
      <c r="D1279" s="33" t="s">
        <v>889</v>
      </c>
      <c r="E1279" s="33" t="s">
        <v>878</v>
      </c>
      <c r="F1279" s="33"/>
      <c r="G1279" s="33"/>
      <c r="H1279" s="33" t="s">
        <v>736</v>
      </c>
      <c r="I1279" s="33" t="s">
        <v>461</v>
      </c>
      <c r="J1279" s="32"/>
      <c r="K1279" s="33"/>
      <c r="L1279" s="57" t="str">
        <f>IFERROR(TRIM(INDEX(_xlfn.TEXTSPLIT(Table37[[#This Row],[Name]],"|"),1,2)),"")</f>
        <v>Pre-alarm Lo</v>
      </c>
    </row>
    <row r="1280" spans="1:12" ht="15" customHeight="1">
      <c r="A1280" s="56" t="s">
        <v>732</v>
      </c>
      <c r="B1280" s="56" t="str">
        <f>Table37[[#This Row],[Name]]</f>
        <v>Temperature - Lube Oil Header</v>
      </c>
      <c r="C1280" s="33"/>
      <c r="D1280" s="33" t="s">
        <v>955</v>
      </c>
      <c r="E1280" s="33" t="s">
        <v>955</v>
      </c>
      <c r="F1280" s="33"/>
      <c r="G1280" s="33"/>
      <c r="H1280" s="33" t="s">
        <v>461</v>
      </c>
      <c r="I1280" s="33" t="s">
        <v>461</v>
      </c>
      <c r="J1280" s="32"/>
      <c r="K1280" s="33"/>
      <c r="L1280" s="57" t="str">
        <f>IFERROR(TRIM(INDEX(_xlfn.TEXTSPLIT(Table37[[#This Row],[Name]],"|"),1,2)),"")</f>
        <v/>
      </c>
    </row>
    <row r="1281" spans="1:12" ht="15" customHeight="1">
      <c r="A1281" s="100" t="s">
        <v>732</v>
      </c>
      <c r="B1281" s="100" t="str">
        <f>Table37[[#This Row],[Name]]</f>
        <v>Temperature - Lube Oil Header|Hi</v>
      </c>
      <c r="C1281" s="33" t="e">
        <f>VLOOKUP(Table37[[#This Row],[Name2]],'Base ProcV'!$CG$1:$CQ$12,2,0)</f>
        <v>#N/A</v>
      </c>
      <c r="D1281" s="33" t="s">
        <v>958</v>
      </c>
      <c r="E1281" s="33" t="s">
        <v>955</v>
      </c>
      <c r="F1281" s="33"/>
      <c r="G1281" s="33"/>
      <c r="H1281" s="33" t="s">
        <v>736</v>
      </c>
      <c r="I1281" s="33" t="s">
        <v>461</v>
      </c>
      <c r="J1281" s="32"/>
      <c r="K1281" s="33"/>
      <c r="L1281" s="57" t="str">
        <f>IFERROR(TRIM(INDEX(_xlfn.TEXTSPLIT(Table37[[#This Row],[Name]],"|"),1,2)),"")</f>
        <v>Hi</v>
      </c>
    </row>
    <row r="1282" spans="1:12" ht="15" customHeight="1">
      <c r="A1282" s="56" t="s">
        <v>732</v>
      </c>
      <c r="B1282" s="56" t="str">
        <f>Table37[[#This Row],[Name]]</f>
        <v>Temperature - Lube Oil Header|HiHi</v>
      </c>
      <c r="C1282" s="33" t="e">
        <f>VLOOKUP(Table37[[#This Row],[Name2]],'Base ProcV'!$CG$1:$CQ$12,2,0)</f>
        <v>#N/A</v>
      </c>
      <c r="D1282" s="33" t="s">
        <v>961</v>
      </c>
      <c r="E1282" s="33" t="s">
        <v>955</v>
      </c>
      <c r="F1282" s="33"/>
      <c r="G1282" s="33"/>
      <c r="H1282" s="33" t="s">
        <v>736</v>
      </c>
      <c r="I1282" s="33" t="s">
        <v>461</v>
      </c>
      <c r="J1282" s="32"/>
      <c r="K1282" s="33"/>
      <c r="L1282" s="57" t="str">
        <f>IFERROR(TRIM(INDEX(_xlfn.TEXTSPLIT(Table37[[#This Row],[Name]],"|"),1,2)),"")</f>
        <v>HiHi</v>
      </c>
    </row>
    <row r="1283" spans="1:12" ht="15" customHeight="1">
      <c r="A1283" s="100" t="s">
        <v>732</v>
      </c>
      <c r="B1283" s="100" t="str">
        <f>Table37[[#This Row],[Name]]</f>
        <v>Temperature - Lube Oil Header|Lo</v>
      </c>
      <c r="C1283" s="33" t="e">
        <f>VLOOKUP(Table37[[#This Row],[Name2]],'Base ProcV'!$CG$1:$CQ$12,2,0)</f>
        <v>#N/A</v>
      </c>
      <c r="D1283" s="33" t="s">
        <v>964</v>
      </c>
      <c r="E1283" s="33" t="s">
        <v>955</v>
      </c>
      <c r="F1283" s="33"/>
      <c r="G1283" s="33"/>
      <c r="H1283" s="33" t="s">
        <v>736</v>
      </c>
      <c r="I1283" s="33" t="s">
        <v>461</v>
      </c>
      <c r="J1283" s="32"/>
      <c r="K1283" s="33"/>
      <c r="L1283" s="57" t="str">
        <f>IFERROR(TRIM(INDEX(_xlfn.TEXTSPLIT(Table37[[#This Row],[Name]],"|"),1,2)),"")</f>
        <v>Lo</v>
      </c>
    </row>
    <row r="1284" spans="1:12" ht="15" customHeight="1">
      <c r="A1284" s="56" t="s">
        <v>732</v>
      </c>
      <c r="B1284" s="56" t="str">
        <f>Table37[[#This Row],[Name]]</f>
        <v>Temperature - Lube Oil Header|LoLo</v>
      </c>
      <c r="C1284" s="33" t="e">
        <f>VLOOKUP(Table37[[#This Row],[Name2]],'Base ProcV'!$CG$1:$CQ$12,2,0)</f>
        <v>#N/A</v>
      </c>
      <c r="D1284" s="33" t="s">
        <v>967</v>
      </c>
      <c r="E1284" s="33" t="s">
        <v>955</v>
      </c>
      <c r="F1284" s="33"/>
      <c r="G1284" s="33"/>
      <c r="H1284" s="33" t="s">
        <v>736</v>
      </c>
      <c r="I1284" s="33" t="s">
        <v>461</v>
      </c>
      <c r="J1284" s="32"/>
      <c r="K1284" s="33"/>
      <c r="L1284" s="57" t="str">
        <f>IFERROR(TRIM(INDEX(_xlfn.TEXTSPLIT(Table37[[#This Row],[Name]],"|"),1,2)),"")</f>
        <v>LoLo</v>
      </c>
    </row>
    <row r="1285" spans="1:12" ht="15" customHeight="1">
      <c r="A1285" s="100" t="s">
        <v>732</v>
      </c>
      <c r="B1285" s="100" t="str">
        <f>Table37[[#This Row],[Name]]</f>
        <v>Temperature - Lube Oil Header|Pre-alarm Hi</v>
      </c>
      <c r="C1285" s="33" t="e">
        <f>VLOOKUP(Table37[[#This Row],[Name2]],'Base ProcV'!$CG$1:$CQ$12,2,0)</f>
        <v>#N/A</v>
      </c>
      <c r="D1285" s="33" t="s">
        <v>970</v>
      </c>
      <c r="E1285" s="33" t="s">
        <v>955</v>
      </c>
      <c r="F1285" s="33"/>
      <c r="G1285" s="33"/>
      <c r="H1285" s="33" t="s">
        <v>736</v>
      </c>
      <c r="I1285" s="33" t="s">
        <v>461</v>
      </c>
      <c r="J1285" s="32"/>
      <c r="K1285" s="33"/>
      <c r="L1285" s="57" t="str">
        <f>IFERROR(TRIM(INDEX(_xlfn.TEXTSPLIT(Table37[[#This Row],[Name]],"|"),1,2)),"")</f>
        <v>Pre-alarm Hi</v>
      </c>
    </row>
    <row r="1286" spans="1:12" ht="15" customHeight="1">
      <c r="A1286" s="56" t="s">
        <v>732</v>
      </c>
      <c r="B1286" s="56" t="str">
        <f>Table37[[#This Row],[Name]]</f>
        <v>Temperature - Lube Oil Header|Pre-alarm Lo</v>
      </c>
      <c r="C1286" s="33" t="e">
        <f>VLOOKUP(Table37[[#This Row],[Name2]],'Base ProcV'!$CG$1:$CQ$12,2,0)</f>
        <v>#N/A</v>
      </c>
      <c r="D1286" s="33" t="s">
        <v>973</v>
      </c>
      <c r="E1286" s="33" t="s">
        <v>955</v>
      </c>
      <c r="F1286" s="33"/>
      <c r="G1286" s="33"/>
      <c r="H1286" s="33" t="s">
        <v>736</v>
      </c>
      <c r="I1286" s="33" t="s">
        <v>461</v>
      </c>
      <c r="J1286" s="32"/>
      <c r="K1286" s="33"/>
      <c r="L1286" s="57" t="str">
        <f>IFERROR(TRIM(INDEX(_xlfn.TEXTSPLIT(Table37[[#This Row],[Name]],"|"),1,2)),"")</f>
        <v>Pre-alarm Lo</v>
      </c>
    </row>
    <row r="1287" spans="1:12" ht="15" customHeight="1">
      <c r="A1287" s="56" t="s">
        <v>732</v>
      </c>
      <c r="B1287" s="56" t="str">
        <f>Table37[[#This Row],[Name]]</f>
        <v>Temperature - Lube Oil Tank</v>
      </c>
      <c r="C1287" s="33"/>
      <c r="D1287" s="33" t="s">
        <v>976</v>
      </c>
      <c r="E1287" s="33" t="s">
        <v>976</v>
      </c>
      <c r="F1287" s="33" t="s">
        <v>3456</v>
      </c>
      <c r="G1287" s="33"/>
      <c r="H1287" s="33" t="s">
        <v>461</v>
      </c>
      <c r="I1287" s="33" t="s">
        <v>461</v>
      </c>
      <c r="J1287" s="32"/>
      <c r="K1287" s="33"/>
      <c r="L1287" s="57" t="str">
        <f>IFERROR(TRIM(INDEX(_xlfn.TEXTSPLIT(Table37[[#This Row],[Name]],"|"),1,2)),"")</f>
        <v/>
      </c>
    </row>
    <row r="1288" spans="1:12" ht="15" customHeight="1">
      <c r="A1288" s="56" t="s">
        <v>732</v>
      </c>
      <c r="B1288" s="56" t="str">
        <f>Table37[[#This Row],[Name]]</f>
        <v>Temperature - Lube Oil Tank|Hi</v>
      </c>
      <c r="C1288" s="33" t="e">
        <f>VLOOKUP(Table37[[#This Row],[Name2]],'Base ProcV'!$CG$1:$CQ$12,2,0)</f>
        <v>#N/A</v>
      </c>
      <c r="D1288" s="33" t="s">
        <v>979</v>
      </c>
      <c r="E1288" s="33" t="s">
        <v>976</v>
      </c>
      <c r="F1288" s="33"/>
      <c r="G1288" s="33"/>
      <c r="H1288" s="33" t="s">
        <v>736</v>
      </c>
      <c r="I1288" s="33" t="s">
        <v>461</v>
      </c>
      <c r="J1288" s="32"/>
      <c r="K1288" s="33"/>
      <c r="L1288" s="57" t="str">
        <f>IFERROR(TRIM(INDEX(_xlfn.TEXTSPLIT(Table37[[#This Row],[Name]],"|"),1,2)),"")</f>
        <v>Hi</v>
      </c>
    </row>
    <row r="1289" spans="1:12" ht="15" customHeight="1">
      <c r="A1289" s="100" t="s">
        <v>732</v>
      </c>
      <c r="B1289" s="100" t="str">
        <f>Table37[[#This Row],[Name]]</f>
        <v>Temperature - Lube Oil Tank|HiHi</v>
      </c>
      <c r="C1289" s="33" t="e">
        <f>VLOOKUP(Table37[[#This Row],[Name2]],'Base ProcV'!$CG$1:$CQ$12,2,0)</f>
        <v>#N/A</v>
      </c>
      <c r="D1289" s="33" t="s">
        <v>981</v>
      </c>
      <c r="E1289" s="33" t="s">
        <v>976</v>
      </c>
      <c r="F1289" s="33"/>
      <c r="G1289" s="33"/>
      <c r="H1289" s="33" t="s">
        <v>736</v>
      </c>
      <c r="I1289" s="33" t="s">
        <v>461</v>
      </c>
      <c r="J1289" s="32"/>
      <c r="K1289" s="33"/>
      <c r="L1289" s="57" t="str">
        <f>IFERROR(TRIM(INDEX(_xlfn.TEXTSPLIT(Table37[[#This Row],[Name]],"|"),1,2)),"")</f>
        <v>HiHi</v>
      </c>
    </row>
    <row r="1290" spans="1:12" ht="15" customHeight="1">
      <c r="A1290" s="56" t="s">
        <v>732</v>
      </c>
      <c r="B1290" s="56" t="str">
        <f>Table37[[#This Row],[Name]]</f>
        <v>Temperature - Lube Oil Tank|Lo</v>
      </c>
      <c r="C1290" s="33" t="e">
        <f>VLOOKUP(Table37[[#This Row],[Name2]],'Base ProcV'!$CG$1:$CQ$12,2,0)</f>
        <v>#N/A</v>
      </c>
      <c r="D1290" s="33" t="s">
        <v>983</v>
      </c>
      <c r="E1290" s="33" t="s">
        <v>976</v>
      </c>
      <c r="F1290" s="33"/>
      <c r="G1290" s="33"/>
      <c r="H1290" s="33" t="s">
        <v>736</v>
      </c>
      <c r="I1290" s="33" t="s">
        <v>461</v>
      </c>
      <c r="J1290" s="32"/>
      <c r="K1290" s="33"/>
      <c r="L1290" s="57" t="str">
        <f>IFERROR(TRIM(INDEX(_xlfn.TEXTSPLIT(Table37[[#This Row],[Name]],"|"),1,2)),"")</f>
        <v>Lo</v>
      </c>
    </row>
    <row r="1291" spans="1:12" ht="15" customHeight="1">
      <c r="A1291" s="100" t="s">
        <v>732</v>
      </c>
      <c r="B1291" s="100" t="str">
        <f>Table37[[#This Row],[Name]]</f>
        <v>Temperature - Lube Oil Tank|LoLo</v>
      </c>
      <c r="C1291" s="33" t="e">
        <f>VLOOKUP(Table37[[#This Row],[Name2]],'Base ProcV'!$CG$1:$CQ$12,2,0)</f>
        <v>#N/A</v>
      </c>
      <c r="D1291" s="33" t="s">
        <v>985</v>
      </c>
      <c r="E1291" s="33" t="s">
        <v>976</v>
      </c>
      <c r="F1291" s="33"/>
      <c r="G1291" s="33"/>
      <c r="H1291" s="33" t="s">
        <v>736</v>
      </c>
      <c r="I1291" s="33" t="s">
        <v>461</v>
      </c>
      <c r="J1291" s="32"/>
      <c r="K1291" s="33"/>
      <c r="L1291" s="57" t="str">
        <f>IFERROR(TRIM(INDEX(_xlfn.TEXTSPLIT(Table37[[#This Row],[Name]],"|"),1,2)),"")</f>
        <v>LoLo</v>
      </c>
    </row>
    <row r="1292" spans="1:12" ht="15" customHeight="1">
      <c r="A1292" s="56" t="s">
        <v>732</v>
      </c>
      <c r="B1292" s="56" t="str">
        <f>Table37[[#This Row],[Name]]</f>
        <v>Temperature - Lube Oil Tank|Pre-alarm Hi</v>
      </c>
      <c r="C1292" s="33" t="e">
        <f>VLOOKUP(Table37[[#This Row],[Name2]],'Base ProcV'!$CG$1:$CQ$12,2,0)</f>
        <v>#N/A</v>
      </c>
      <c r="D1292" s="33" t="s">
        <v>987</v>
      </c>
      <c r="E1292" s="33" t="s">
        <v>976</v>
      </c>
      <c r="F1292" s="33"/>
      <c r="G1292" s="33"/>
      <c r="H1292" s="33" t="s">
        <v>736</v>
      </c>
      <c r="I1292" s="33" t="s">
        <v>461</v>
      </c>
      <c r="J1292" s="32"/>
      <c r="K1292" s="33"/>
      <c r="L1292" s="57" t="str">
        <f>IFERROR(TRIM(INDEX(_xlfn.TEXTSPLIT(Table37[[#This Row],[Name]],"|"),1,2)),"")</f>
        <v>Pre-alarm Hi</v>
      </c>
    </row>
    <row r="1293" spans="1:12" ht="15" customHeight="1">
      <c r="A1293" s="100" t="s">
        <v>732</v>
      </c>
      <c r="B1293" s="100" t="str">
        <f>Table37[[#This Row],[Name]]</f>
        <v>Temperature - Lube Oil Tank|Pre-alarm Lo</v>
      </c>
      <c r="C1293" s="33" t="e">
        <f>VLOOKUP(Table37[[#This Row],[Name2]],'Base ProcV'!$CG$1:$CQ$12,2,0)</f>
        <v>#N/A</v>
      </c>
      <c r="D1293" s="33" t="s">
        <v>989</v>
      </c>
      <c r="E1293" s="33" t="s">
        <v>976</v>
      </c>
      <c r="F1293" s="33"/>
      <c r="G1293" s="33"/>
      <c r="H1293" s="33" t="s">
        <v>736</v>
      </c>
      <c r="I1293" s="33" t="s">
        <v>461</v>
      </c>
      <c r="J1293" s="32"/>
      <c r="K1293" s="33"/>
      <c r="L1293" s="57" t="str">
        <f>IFERROR(TRIM(INDEX(_xlfn.TEXTSPLIT(Table37[[#This Row],[Name]],"|"),1,2)),"")</f>
        <v>Pre-alarm Lo</v>
      </c>
    </row>
    <row r="1294" spans="1:12" ht="15" customHeight="1">
      <c r="A1294" s="56" t="s">
        <v>732</v>
      </c>
      <c r="B1294" s="56" t="str">
        <f>Table37[[#This Row],[Name]]</f>
        <v>Temperature - Motor DE Bearing</v>
      </c>
      <c r="C1294" s="33"/>
      <c r="D1294" s="33" t="s">
        <v>992</v>
      </c>
      <c r="E1294" s="33" t="s">
        <v>992</v>
      </c>
      <c r="F1294" s="33"/>
      <c r="G1294" s="33"/>
      <c r="H1294" s="33" t="s">
        <v>446</v>
      </c>
      <c r="I1294" s="33" t="s">
        <v>446</v>
      </c>
      <c r="J1294" s="32"/>
      <c r="K1294" s="33"/>
      <c r="L1294" s="57" t="str">
        <f>IFERROR(TRIM(INDEX(_xlfn.TEXTSPLIT(Table37[[#This Row],[Name]],"|"),1,2)),"")</f>
        <v/>
      </c>
    </row>
    <row r="1295" spans="1:12" ht="15" customHeight="1">
      <c r="A1295" s="100" t="s">
        <v>732</v>
      </c>
      <c r="B1295" s="100" t="str">
        <f>Table37[[#This Row],[Name]]</f>
        <v>Temperature - Motor DE Bearing|Hi</v>
      </c>
      <c r="C1295" s="33" t="e">
        <f>VLOOKUP(Table37[[#This Row],[Name2]],'Base ProcV'!$CG$1:$CQ$12,2,0)</f>
        <v>#N/A</v>
      </c>
      <c r="D1295" s="33" t="s">
        <v>995</v>
      </c>
      <c r="E1295" s="33" t="s">
        <v>992</v>
      </c>
      <c r="F1295" s="33"/>
      <c r="G1295" s="33"/>
      <c r="H1295" s="33" t="s">
        <v>736</v>
      </c>
      <c r="I1295" s="33" t="s">
        <v>446</v>
      </c>
      <c r="J1295" s="32"/>
      <c r="K1295" s="33"/>
      <c r="L1295" s="57" t="str">
        <f>IFERROR(TRIM(INDEX(_xlfn.TEXTSPLIT(Table37[[#This Row],[Name]],"|"),1,2)),"")</f>
        <v>Hi</v>
      </c>
    </row>
    <row r="1296" spans="1:12" ht="15" customHeight="1">
      <c r="A1296" s="56" t="s">
        <v>732</v>
      </c>
      <c r="B1296" s="56" t="str">
        <f>Table37[[#This Row],[Name]]</f>
        <v>Temperature - Motor DE Bearing|HiHi</v>
      </c>
      <c r="C1296" s="33" t="e">
        <f>VLOOKUP(Table37[[#This Row],[Name2]],'Base ProcV'!$CG$1:$CQ$12,2,0)</f>
        <v>#N/A</v>
      </c>
      <c r="D1296" s="33" t="s">
        <v>997</v>
      </c>
      <c r="E1296" s="33" t="s">
        <v>992</v>
      </c>
      <c r="F1296" s="33"/>
      <c r="G1296" s="33"/>
      <c r="H1296" s="33" t="s">
        <v>736</v>
      </c>
      <c r="I1296" s="33" t="s">
        <v>446</v>
      </c>
      <c r="J1296" s="32"/>
      <c r="K1296" s="33"/>
      <c r="L1296" s="57" t="str">
        <f>IFERROR(TRIM(INDEX(_xlfn.TEXTSPLIT(Table37[[#This Row],[Name]],"|"),1,2)),"")</f>
        <v>HiHi</v>
      </c>
    </row>
    <row r="1297" spans="1:12" ht="15" customHeight="1">
      <c r="A1297" s="100" t="s">
        <v>732</v>
      </c>
      <c r="B1297" s="100" t="str">
        <f>Table37[[#This Row],[Name]]</f>
        <v>Temperature - Motor DE Bearing|Pre-alarm Hi</v>
      </c>
      <c r="C1297" s="33" t="e">
        <f>VLOOKUP(Table37[[#This Row],[Name2]],'Base ProcV'!$CG$1:$CQ$12,2,0)</f>
        <v>#N/A</v>
      </c>
      <c r="D1297" s="33" t="s">
        <v>999</v>
      </c>
      <c r="E1297" s="33" t="s">
        <v>992</v>
      </c>
      <c r="F1297" s="33"/>
      <c r="G1297" s="33"/>
      <c r="H1297" s="33" t="s">
        <v>736</v>
      </c>
      <c r="I1297" s="33" t="s">
        <v>446</v>
      </c>
      <c r="J1297" s="32"/>
      <c r="K1297" s="33"/>
      <c r="L1297" s="57" t="str">
        <f>IFERROR(TRIM(INDEX(_xlfn.TEXTSPLIT(Table37[[#This Row],[Name]],"|"),1,2)),"")</f>
        <v>Pre-alarm Hi</v>
      </c>
    </row>
    <row r="1298" spans="1:12" ht="15" customHeight="1">
      <c r="A1298" s="56" t="s">
        <v>732</v>
      </c>
      <c r="B1298" s="56" t="str">
        <f>Table37[[#This Row],[Name]]</f>
        <v>Temperature - Motor NDE Bearing</v>
      </c>
      <c r="C1298" s="33"/>
      <c r="D1298" s="33" t="s">
        <v>1001</v>
      </c>
      <c r="E1298" s="33" t="s">
        <v>1001</v>
      </c>
      <c r="F1298" s="33"/>
      <c r="G1298" s="33"/>
      <c r="H1298" s="33" t="s">
        <v>446</v>
      </c>
      <c r="I1298" s="33" t="s">
        <v>446</v>
      </c>
      <c r="J1298" s="32"/>
      <c r="K1298" s="33"/>
      <c r="L1298" s="57" t="str">
        <f>IFERROR(TRIM(INDEX(_xlfn.TEXTSPLIT(Table37[[#This Row],[Name]],"|"),1,2)),"")</f>
        <v/>
      </c>
    </row>
    <row r="1299" spans="1:12" ht="15" customHeight="1">
      <c r="A1299" s="100" t="s">
        <v>732</v>
      </c>
      <c r="B1299" s="100" t="str">
        <f>Table37[[#This Row],[Name]]</f>
        <v>Temperature - Motor NDE Bearing|Hi</v>
      </c>
      <c r="C1299" s="33" t="e">
        <f>VLOOKUP(Table37[[#This Row],[Name2]],'Base ProcV'!$CG$1:$CQ$12,2,0)</f>
        <v>#N/A</v>
      </c>
      <c r="D1299" s="33" t="s">
        <v>1004</v>
      </c>
      <c r="E1299" s="33" t="s">
        <v>1001</v>
      </c>
      <c r="F1299" s="33"/>
      <c r="G1299" s="33"/>
      <c r="H1299" s="33" t="s">
        <v>736</v>
      </c>
      <c r="I1299" s="33" t="s">
        <v>446</v>
      </c>
      <c r="J1299" s="32"/>
      <c r="K1299" s="33"/>
      <c r="L1299" s="57" t="str">
        <f>IFERROR(TRIM(INDEX(_xlfn.TEXTSPLIT(Table37[[#This Row],[Name]],"|"),1,2)),"")</f>
        <v>Hi</v>
      </c>
    </row>
    <row r="1300" spans="1:12" ht="15" customHeight="1">
      <c r="A1300" s="56" t="s">
        <v>732</v>
      </c>
      <c r="B1300" s="56" t="str">
        <f>Table37[[#This Row],[Name]]</f>
        <v>Temperature - Motor NDE Bearing|HiHi</v>
      </c>
      <c r="C1300" s="33" t="e">
        <f>VLOOKUP(Table37[[#This Row],[Name2]],'Base ProcV'!$CG$1:$CQ$12,2,0)</f>
        <v>#N/A</v>
      </c>
      <c r="D1300" s="33" t="s">
        <v>1006</v>
      </c>
      <c r="E1300" s="33" t="s">
        <v>1001</v>
      </c>
      <c r="F1300" s="33"/>
      <c r="G1300" s="33"/>
      <c r="H1300" s="33" t="s">
        <v>736</v>
      </c>
      <c r="I1300" s="33" t="s">
        <v>446</v>
      </c>
      <c r="J1300" s="32"/>
      <c r="K1300" s="33"/>
      <c r="L1300" s="57" t="str">
        <f>IFERROR(TRIM(INDEX(_xlfn.TEXTSPLIT(Table37[[#This Row],[Name]],"|"),1,2)),"")</f>
        <v>HiHi</v>
      </c>
    </row>
    <row r="1301" spans="1:12" ht="15" customHeight="1">
      <c r="A1301" s="100" t="s">
        <v>732</v>
      </c>
      <c r="B1301" s="100" t="str">
        <f>Table37[[#This Row],[Name]]</f>
        <v>Temperature - Motor NDE Bearing|Pre-alarm Hi</v>
      </c>
      <c r="C1301" s="33" t="e">
        <f>VLOOKUP(Table37[[#This Row],[Name2]],'Base ProcV'!$CG$1:$CQ$12,2,0)</f>
        <v>#N/A</v>
      </c>
      <c r="D1301" s="33" t="s">
        <v>1008</v>
      </c>
      <c r="E1301" s="33" t="s">
        <v>1001</v>
      </c>
      <c r="F1301" s="33"/>
      <c r="G1301" s="33"/>
      <c r="H1301" s="33" t="s">
        <v>736</v>
      </c>
      <c r="I1301" s="33" t="s">
        <v>446</v>
      </c>
      <c r="J1301" s="32"/>
      <c r="K1301" s="33"/>
      <c r="L1301" s="57" t="str">
        <f>IFERROR(TRIM(INDEX(_xlfn.TEXTSPLIT(Table37[[#This Row],[Name]],"|"),1,2)),"")</f>
        <v>Pre-alarm Hi</v>
      </c>
    </row>
    <row r="1302" spans="1:12" ht="15" customHeight="1">
      <c r="A1302" s="56" t="s">
        <v>732</v>
      </c>
      <c r="B1302" s="56" t="str">
        <f>Table37[[#This Row],[Name]]</f>
        <v>Temperature - Stator Air Cold (1)</v>
      </c>
      <c r="C1302" s="33"/>
      <c r="D1302" s="33" t="s">
        <v>1010</v>
      </c>
      <c r="E1302" s="33" t="s">
        <v>1010</v>
      </c>
      <c r="F1302" s="33"/>
      <c r="G1302" s="33"/>
      <c r="H1302" s="33" t="s">
        <v>446</v>
      </c>
      <c r="I1302" s="33" t="s">
        <v>446</v>
      </c>
      <c r="J1302" s="33"/>
      <c r="K1302" s="33"/>
      <c r="L1302" s="57" t="str">
        <f>IFERROR(TRIM(INDEX(_xlfn.TEXTSPLIT(Table37[[#This Row],[Name]],"|"),1,2)),"")</f>
        <v/>
      </c>
    </row>
    <row r="1303" spans="1:12" ht="15" customHeight="1">
      <c r="A1303" s="100" t="s">
        <v>732</v>
      </c>
      <c r="B1303" s="100" t="str">
        <f>Table37[[#This Row],[Name]]</f>
        <v>Temperature - Stator Air Cold (1)|Hi</v>
      </c>
      <c r="C1303" s="33" t="e">
        <f>VLOOKUP(Table37[[#This Row],[Name2]],'Base ProcV'!$CG$1:$CQ$12,2,0)</f>
        <v>#N/A</v>
      </c>
      <c r="D1303" s="33" t="s">
        <v>1014</v>
      </c>
      <c r="E1303" s="33" t="s">
        <v>1010</v>
      </c>
      <c r="F1303" s="33"/>
      <c r="G1303" s="33"/>
      <c r="H1303" s="33" t="s">
        <v>736</v>
      </c>
      <c r="I1303" s="33" t="s">
        <v>446</v>
      </c>
      <c r="J1303" s="32"/>
      <c r="K1303" s="33"/>
      <c r="L1303" s="57" t="str">
        <f>IFERROR(TRIM(INDEX(_xlfn.TEXTSPLIT(Table37[[#This Row],[Name]],"|"),1,2)),"")</f>
        <v>Hi</v>
      </c>
    </row>
    <row r="1304" spans="1:12" ht="15" customHeight="1">
      <c r="A1304" s="56" t="s">
        <v>732</v>
      </c>
      <c r="B1304" s="56" t="str">
        <f>Table37[[#This Row],[Name]]</f>
        <v>Temperature - Stator Air Cold (1)|HiHi</v>
      </c>
      <c r="C1304" s="33" t="e">
        <f>VLOOKUP(Table37[[#This Row],[Name2]],'Base ProcV'!$CG$1:$CQ$12,2,0)</f>
        <v>#N/A</v>
      </c>
      <c r="D1304" s="33" t="s">
        <v>1016</v>
      </c>
      <c r="E1304" s="33" t="s">
        <v>1010</v>
      </c>
      <c r="F1304" s="33"/>
      <c r="G1304" s="33"/>
      <c r="H1304" s="33" t="s">
        <v>736</v>
      </c>
      <c r="I1304" s="33" t="s">
        <v>446</v>
      </c>
      <c r="J1304" s="32"/>
      <c r="K1304" s="33"/>
      <c r="L1304" s="57" t="str">
        <f>IFERROR(TRIM(INDEX(_xlfn.TEXTSPLIT(Table37[[#This Row],[Name]],"|"),1,2)),"")</f>
        <v>HiHi</v>
      </c>
    </row>
    <row r="1305" spans="1:12" ht="15" customHeight="1">
      <c r="A1305" s="100" t="s">
        <v>732</v>
      </c>
      <c r="B1305" s="100" t="str">
        <f>Table37[[#This Row],[Name]]</f>
        <v>Temperature - Stator Air Cold (1)|Pre-alarm Hi</v>
      </c>
      <c r="C1305" s="33" t="e">
        <f>VLOOKUP(Table37[[#This Row],[Name2]],'Base ProcV'!$CG$1:$CQ$12,2,0)</f>
        <v>#N/A</v>
      </c>
      <c r="D1305" s="33" t="s">
        <v>1018</v>
      </c>
      <c r="E1305" s="33" t="s">
        <v>1010</v>
      </c>
      <c r="F1305" s="33"/>
      <c r="G1305" s="33"/>
      <c r="H1305" s="33" t="s">
        <v>736</v>
      </c>
      <c r="I1305" s="33" t="s">
        <v>446</v>
      </c>
      <c r="J1305" s="32"/>
      <c r="K1305" s="33"/>
      <c r="L1305" s="57" t="str">
        <f>IFERROR(TRIM(INDEX(_xlfn.TEXTSPLIT(Table37[[#This Row],[Name]],"|"),1,2)),"")</f>
        <v>Pre-alarm Hi</v>
      </c>
    </row>
    <row r="1306" spans="1:12" ht="15" customHeight="1">
      <c r="A1306" s="56" t="s">
        <v>732</v>
      </c>
      <c r="B1306" s="56" t="str">
        <f>Table37[[#This Row],[Name]]</f>
        <v>Temperature - Stator Air Hot</v>
      </c>
      <c r="C1306" s="33"/>
      <c r="D1306" s="33" t="s">
        <v>1028</v>
      </c>
      <c r="E1306" s="33" t="s">
        <v>1028</v>
      </c>
      <c r="F1306" s="33"/>
      <c r="G1306" s="33"/>
      <c r="H1306" s="33" t="s">
        <v>446</v>
      </c>
      <c r="I1306" s="33" t="s">
        <v>446</v>
      </c>
      <c r="J1306" s="33"/>
      <c r="K1306" s="33"/>
      <c r="L1306" s="57" t="str">
        <f>IFERROR(TRIM(INDEX(_xlfn.TEXTSPLIT(Table37[[#This Row],[Name]],"|"),1,2)),"")</f>
        <v/>
      </c>
    </row>
    <row r="1307" spans="1:12" ht="15" customHeight="1">
      <c r="A1307" s="100" t="s">
        <v>732</v>
      </c>
      <c r="B1307" s="100" t="str">
        <f>Table37[[#This Row],[Name]]</f>
        <v>Temperature - Stator Air Hot|Hi</v>
      </c>
      <c r="C1307" s="33" t="e">
        <f>VLOOKUP(Table37[[#This Row],[Name2]],'Base ProcV'!$CG$1:$CQ$12,2,0)</f>
        <v>#N/A</v>
      </c>
      <c r="D1307" s="33" t="s">
        <v>1032</v>
      </c>
      <c r="E1307" s="33" t="s">
        <v>1028</v>
      </c>
      <c r="F1307" s="33"/>
      <c r="G1307" s="33"/>
      <c r="H1307" s="33" t="s">
        <v>736</v>
      </c>
      <c r="I1307" s="33" t="s">
        <v>446</v>
      </c>
      <c r="J1307" s="32"/>
      <c r="K1307" s="33"/>
      <c r="L1307" s="57" t="str">
        <f>IFERROR(TRIM(INDEX(_xlfn.TEXTSPLIT(Table37[[#This Row],[Name]],"|"),1,2)),"")</f>
        <v>Hi</v>
      </c>
    </row>
    <row r="1308" spans="1:12" ht="15" customHeight="1">
      <c r="A1308" s="56" t="s">
        <v>732</v>
      </c>
      <c r="B1308" s="56" t="str">
        <f>Table37[[#This Row],[Name]]</f>
        <v>Temperature - Stator Air Hot|HiHi</v>
      </c>
      <c r="C1308" s="33" t="e">
        <f>VLOOKUP(Table37[[#This Row],[Name2]],'Base ProcV'!$CG$1:$CQ$12,2,0)</f>
        <v>#N/A</v>
      </c>
      <c r="D1308" s="33" t="s">
        <v>1034</v>
      </c>
      <c r="E1308" s="33" t="s">
        <v>1028</v>
      </c>
      <c r="F1308" s="33"/>
      <c r="G1308" s="33"/>
      <c r="H1308" s="33" t="s">
        <v>736</v>
      </c>
      <c r="I1308" s="33" t="s">
        <v>446</v>
      </c>
      <c r="J1308" s="32"/>
      <c r="K1308" s="33"/>
      <c r="L1308" s="57" t="str">
        <f>IFERROR(TRIM(INDEX(_xlfn.TEXTSPLIT(Table37[[#This Row],[Name]],"|"),1,2)),"")</f>
        <v>HiHi</v>
      </c>
    </row>
    <row r="1309" spans="1:12" ht="15" customHeight="1">
      <c r="A1309" s="100" t="s">
        <v>732</v>
      </c>
      <c r="B1309" s="100" t="str">
        <f>Table37[[#This Row],[Name]]</f>
        <v>Temperature - Stator Air Hot|Pre-alarm Hi</v>
      </c>
      <c r="C1309" s="33" t="e">
        <f>VLOOKUP(Table37[[#This Row],[Name2]],'Base ProcV'!$CG$1:$CQ$12,2,0)</f>
        <v>#N/A</v>
      </c>
      <c r="D1309" s="33" t="s">
        <v>1036</v>
      </c>
      <c r="E1309" s="33" t="s">
        <v>1028</v>
      </c>
      <c r="F1309" s="33"/>
      <c r="G1309" s="33"/>
      <c r="H1309" s="33" t="s">
        <v>736</v>
      </c>
      <c r="I1309" s="33" t="s">
        <v>446</v>
      </c>
      <c r="J1309" s="32"/>
      <c r="K1309" s="33"/>
      <c r="L1309" s="57" t="str">
        <f>IFERROR(TRIM(INDEX(_xlfn.TEXTSPLIT(Table37[[#This Row],[Name]],"|"),1,2)),"")</f>
        <v>Pre-alarm Hi</v>
      </c>
    </row>
    <row r="1310" spans="1:12" ht="15" customHeight="1">
      <c r="A1310" s="56" t="s">
        <v>732</v>
      </c>
      <c r="B1310" s="56" t="str">
        <f>Table37[[#This Row],[Name]]</f>
        <v>Temperature - Stator U</v>
      </c>
      <c r="C1310" s="33"/>
      <c r="D1310" s="33" t="s">
        <v>1046</v>
      </c>
      <c r="E1310" s="33" t="s">
        <v>1046</v>
      </c>
      <c r="F1310" s="33" t="s">
        <v>3492</v>
      </c>
      <c r="G1310" s="33"/>
      <c r="H1310" s="33" t="s">
        <v>446</v>
      </c>
      <c r="I1310" s="33" t="s">
        <v>446</v>
      </c>
      <c r="J1310" s="32"/>
      <c r="K1310" s="33"/>
      <c r="L1310" s="57" t="str">
        <f>IFERROR(TRIM(INDEX(_xlfn.TEXTSPLIT(Table37[[#This Row],[Name]],"|"),1,2)),"")</f>
        <v/>
      </c>
    </row>
    <row r="1311" spans="1:12" ht="15" customHeight="1">
      <c r="A1311" s="100" t="s">
        <v>732</v>
      </c>
      <c r="B1311" s="100" t="str">
        <f>Table37[[#This Row],[Name]]</f>
        <v>Temperature - Stator U|Hi</v>
      </c>
      <c r="C1311" s="33" t="e">
        <f>VLOOKUP(Table37[[#This Row],[Name2]],'Base ProcV'!$CG$1:$CQ$12,2,0)</f>
        <v>#N/A</v>
      </c>
      <c r="D1311" s="33" t="s">
        <v>1049</v>
      </c>
      <c r="E1311" s="33" t="s">
        <v>1046</v>
      </c>
      <c r="F1311" s="33"/>
      <c r="G1311" s="33"/>
      <c r="H1311" s="33" t="s">
        <v>736</v>
      </c>
      <c r="I1311" s="33" t="s">
        <v>446</v>
      </c>
      <c r="J1311" s="32"/>
      <c r="K1311" s="33"/>
      <c r="L1311" s="57" t="str">
        <f>IFERROR(TRIM(INDEX(_xlfn.TEXTSPLIT(Table37[[#This Row],[Name]],"|"),1,2)),"")</f>
        <v>Hi</v>
      </c>
    </row>
    <row r="1312" spans="1:12" ht="15" customHeight="1">
      <c r="A1312" s="56" t="s">
        <v>732</v>
      </c>
      <c r="B1312" s="56" t="str">
        <f>Table37[[#This Row],[Name]]</f>
        <v>Temperature - Stator U|HiHi</v>
      </c>
      <c r="C1312" s="33" t="e">
        <f>VLOOKUP(Table37[[#This Row],[Name2]],'Base ProcV'!$CG$1:$CQ$12,2,0)</f>
        <v>#N/A</v>
      </c>
      <c r="D1312" s="33" t="s">
        <v>1051</v>
      </c>
      <c r="E1312" s="33" t="s">
        <v>1046</v>
      </c>
      <c r="F1312" s="33"/>
      <c r="G1312" s="33"/>
      <c r="H1312" s="33" t="s">
        <v>736</v>
      </c>
      <c r="I1312" s="33" t="s">
        <v>446</v>
      </c>
      <c r="J1312" s="32"/>
      <c r="K1312" s="33"/>
      <c r="L1312" s="57" t="str">
        <f>IFERROR(TRIM(INDEX(_xlfn.TEXTSPLIT(Table37[[#This Row],[Name]],"|"),1,2)),"")</f>
        <v>HiHi</v>
      </c>
    </row>
    <row r="1313" spans="1:12" ht="15" customHeight="1">
      <c r="A1313" s="100" t="s">
        <v>732</v>
      </c>
      <c r="B1313" s="100" t="str">
        <f>Table37[[#This Row],[Name]]</f>
        <v>Temperature - Stator U|Lo</v>
      </c>
      <c r="C1313" s="33" t="e">
        <f>VLOOKUP(Table37[[#This Row],[Name2]],'Base ProcV'!$CG$1:$CQ$12,2,0)</f>
        <v>#N/A</v>
      </c>
      <c r="D1313" s="33" t="s">
        <v>1053</v>
      </c>
      <c r="E1313" s="33" t="s">
        <v>1046</v>
      </c>
      <c r="F1313" s="33"/>
      <c r="G1313" s="33"/>
      <c r="H1313" s="33" t="s">
        <v>736</v>
      </c>
      <c r="I1313" s="33" t="s">
        <v>446</v>
      </c>
      <c r="J1313" s="32"/>
      <c r="K1313" s="33"/>
      <c r="L1313" s="57" t="str">
        <f>IFERROR(TRIM(INDEX(_xlfn.TEXTSPLIT(Table37[[#This Row],[Name]],"|"),1,2)),"")</f>
        <v>Lo</v>
      </c>
    </row>
    <row r="1314" spans="1:12" ht="15" customHeight="1">
      <c r="A1314" s="56" t="s">
        <v>732</v>
      </c>
      <c r="B1314" s="56" t="str">
        <f>Table37[[#This Row],[Name]]</f>
        <v>Temperature - Stator U|Pre-alarm Hi</v>
      </c>
      <c r="C1314" s="33" t="e">
        <f>VLOOKUP(Table37[[#This Row],[Name2]],'Base ProcV'!$CG$1:$CQ$12,2,0)</f>
        <v>#N/A</v>
      </c>
      <c r="D1314" s="33" t="s">
        <v>1055</v>
      </c>
      <c r="E1314" s="33" t="s">
        <v>1046</v>
      </c>
      <c r="F1314" s="33"/>
      <c r="G1314" s="33"/>
      <c r="H1314" s="33" t="s">
        <v>736</v>
      </c>
      <c r="I1314" s="33" t="s">
        <v>446</v>
      </c>
      <c r="J1314" s="32"/>
      <c r="K1314" s="33"/>
      <c r="L1314" s="57" t="str">
        <f>IFERROR(TRIM(INDEX(_xlfn.TEXTSPLIT(Table37[[#This Row],[Name]],"|"),1,2)),"")</f>
        <v>Pre-alarm Hi</v>
      </c>
    </row>
    <row r="1315" spans="1:12" ht="15" customHeight="1">
      <c r="A1315" s="56" t="s">
        <v>732</v>
      </c>
      <c r="B1315" s="56" t="str">
        <f>Table37[[#This Row],[Name]]</f>
        <v>Temperature - Stator U (2)</v>
      </c>
      <c r="C1315" s="33"/>
      <c r="D1315" s="33" t="s">
        <v>339</v>
      </c>
      <c r="E1315" s="33" t="s">
        <v>339</v>
      </c>
      <c r="F1315" s="33" t="s">
        <v>3493</v>
      </c>
      <c r="G1315" s="33"/>
      <c r="H1315" s="33" t="s">
        <v>446</v>
      </c>
      <c r="I1315" s="33" t="s">
        <v>446</v>
      </c>
      <c r="J1315" s="32"/>
      <c r="K1315" s="33"/>
      <c r="L1315" s="57" t="str">
        <f>IFERROR(TRIM(INDEX(_xlfn.TEXTSPLIT(Table37[[#This Row],[Name]],"|"),1,2)),"")</f>
        <v/>
      </c>
    </row>
    <row r="1316" spans="1:12" ht="15" customHeight="1">
      <c r="A1316" s="56" t="s">
        <v>732</v>
      </c>
      <c r="B1316" s="56" t="str">
        <f>Table37[[#This Row],[Name]]</f>
        <v>Temperature - Stator U (2)|Hi</v>
      </c>
      <c r="C1316" s="33" t="e">
        <f>VLOOKUP(Table37[[#This Row],[Name2]],'Base ProcV'!$CG$1:$CQ$12,2,0)</f>
        <v>#N/A</v>
      </c>
      <c r="D1316" s="33" t="s">
        <v>1059</v>
      </c>
      <c r="E1316" s="33" t="s">
        <v>339</v>
      </c>
      <c r="F1316" s="33"/>
      <c r="G1316" s="33"/>
      <c r="H1316" s="33" t="s">
        <v>736</v>
      </c>
      <c r="I1316" s="33" t="s">
        <v>446</v>
      </c>
      <c r="J1316" s="32"/>
      <c r="K1316" s="33"/>
      <c r="L1316" s="57" t="str">
        <f>IFERROR(TRIM(INDEX(_xlfn.TEXTSPLIT(Table37[[#This Row],[Name]],"|"),1,2)),"")</f>
        <v>Hi</v>
      </c>
    </row>
    <row r="1317" spans="1:12" ht="15" customHeight="1">
      <c r="A1317" s="100" t="s">
        <v>732</v>
      </c>
      <c r="B1317" s="100" t="str">
        <f>Table37[[#This Row],[Name]]</f>
        <v>Temperature - Stator U (2)|HiHi</v>
      </c>
      <c r="C1317" s="33" t="e">
        <f>VLOOKUP(Table37[[#This Row],[Name2]],'Base ProcV'!$CG$1:$CQ$12,2,0)</f>
        <v>#N/A</v>
      </c>
      <c r="D1317" s="33" t="s">
        <v>1061</v>
      </c>
      <c r="E1317" s="33" t="s">
        <v>339</v>
      </c>
      <c r="F1317" s="33"/>
      <c r="G1317" s="33"/>
      <c r="H1317" s="33" t="s">
        <v>736</v>
      </c>
      <c r="I1317" s="33" t="s">
        <v>446</v>
      </c>
      <c r="J1317" s="32"/>
      <c r="K1317" s="33"/>
      <c r="L1317" s="57" t="str">
        <f>IFERROR(TRIM(INDEX(_xlfn.TEXTSPLIT(Table37[[#This Row],[Name]],"|"),1,2)),"")</f>
        <v>HiHi</v>
      </c>
    </row>
    <row r="1318" spans="1:12" ht="15" customHeight="1">
      <c r="A1318" s="56" t="s">
        <v>732</v>
      </c>
      <c r="B1318" s="56" t="str">
        <f>Table37[[#This Row],[Name]]</f>
        <v>Temperature - Stator U (2)|Lo</v>
      </c>
      <c r="C1318" s="33" t="e">
        <f>VLOOKUP(Table37[[#This Row],[Name2]],'Base ProcV'!$CG$1:$CQ$12,2,0)</f>
        <v>#N/A</v>
      </c>
      <c r="D1318" s="33" t="s">
        <v>1063</v>
      </c>
      <c r="E1318" s="33" t="s">
        <v>339</v>
      </c>
      <c r="F1318" s="33"/>
      <c r="G1318" s="33"/>
      <c r="H1318" s="33" t="s">
        <v>736</v>
      </c>
      <c r="I1318" s="33" t="s">
        <v>446</v>
      </c>
      <c r="J1318" s="32"/>
      <c r="K1318" s="33"/>
      <c r="L1318" s="57" t="str">
        <f>IFERROR(TRIM(INDEX(_xlfn.TEXTSPLIT(Table37[[#This Row],[Name]],"|"),1,2)),"")</f>
        <v>Lo</v>
      </c>
    </row>
    <row r="1319" spans="1:12" ht="15" customHeight="1">
      <c r="A1319" s="100" t="s">
        <v>732</v>
      </c>
      <c r="B1319" s="100" t="str">
        <f>Table37[[#This Row],[Name]]</f>
        <v>Temperature - Stator U (2)|Pre-alarm Hi</v>
      </c>
      <c r="C1319" s="33" t="e">
        <f>VLOOKUP(Table37[[#This Row],[Name2]],'Base ProcV'!$CG$1:$CQ$12,2,0)</f>
        <v>#N/A</v>
      </c>
      <c r="D1319" s="33" t="s">
        <v>1065</v>
      </c>
      <c r="E1319" s="33" t="s">
        <v>339</v>
      </c>
      <c r="F1319" s="33"/>
      <c r="G1319" s="33"/>
      <c r="H1319" s="33" t="s">
        <v>736</v>
      </c>
      <c r="I1319" s="33" t="s">
        <v>446</v>
      </c>
      <c r="J1319" s="32"/>
      <c r="K1319" s="33"/>
      <c r="L1319" s="57" t="str">
        <f>IFERROR(TRIM(INDEX(_xlfn.TEXTSPLIT(Table37[[#This Row],[Name]],"|"),1,2)),"")</f>
        <v>Pre-alarm Hi</v>
      </c>
    </row>
    <row r="1320" spans="1:12" ht="15" customHeight="1">
      <c r="A1320" s="56" t="s">
        <v>732</v>
      </c>
      <c r="B1320" s="56" t="str">
        <f>Table37[[#This Row],[Name]]</f>
        <v>Temperature - Stator V</v>
      </c>
      <c r="C1320" s="33"/>
      <c r="D1320" s="33" t="s">
        <v>1067</v>
      </c>
      <c r="E1320" s="33" t="s">
        <v>1067</v>
      </c>
      <c r="F1320" s="33" t="s">
        <v>3494</v>
      </c>
      <c r="G1320" s="33"/>
      <c r="H1320" s="33" t="s">
        <v>446</v>
      </c>
      <c r="I1320" s="33" t="s">
        <v>446</v>
      </c>
      <c r="J1320" s="32"/>
      <c r="K1320" s="33"/>
      <c r="L1320" s="57" t="str">
        <f>IFERROR(TRIM(INDEX(_xlfn.TEXTSPLIT(Table37[[#This Row],[Name]],"|"),1,2)),"")</f>
        <v/>
      </c>
    </row>
    <row r="1321" spans="1:12" ht="15" customHeight="1">
      <c r="A1321" s="100" t="s">
        <v>732</v>
      </c>
      <c r="B1321" s="100" t="str">
        <f>Table37[[#This Row],[Name]]</f>
        <v>Temperature - Stator V|Hi</v>
      </c>
      <c r="C1321" s="33" t="e">
        <f>VLOOKUP(Table37[[#This Row],[Name2]],'Base ProcV'!$CG$1:$CQ$12,2,0)</f>
        <v>#N/A</v>
      </c>
      <c r="D1321" s="33" t="s">
        <v>1070</v>
      </c>
      <c r="E1321" s="33" t="s">
        <v>1067</v>
      </c>
      <c r="F1321" s="33"/>
      <c r="G1321" s="33"/>
      <c r="H1321" s="33" t="s">
        <v>736</v>
      </c>
      <c r="I1321" s="33" t="s">
        <v>446</v>
      </c>
      <c r="J1321" s="32"/>
      <c r="K1321" s="33"/>
      <c r="L1321" s="57" t="str">
        <f>IFERROR(TRIM(INDEX(_xlfn.TEXTSPLIT(Table37[[#This Row],[Name]],"|"),1,2)),"")</f>
        <v>Hi</v>
      </c>
    </row>
    <row r="1322" spans="1:12" ht="15" customHeight="1">
      <c r="A1322" s="56" t="s">
        <v>732</v>
      </c>
      <c r="B1322" s="56" t="str">
        <f>Table37[[#This Row],[Name]]</f>
        <v>Temperature - Stator V|HiHi</v>
      </c>
      <c r="C1322" s="33" t="e">
        <f>VLOOKUP(Table37[[#This Row],[Name2]],'Base ProcV'!$CG$1:$CQ$12,2,0)</f>
        <v>#N/A</v>
      </c>
      <c r="D1322" s="33" t="s">
        <v>1072</v>
      </c>
      <c r="E1322" s="33" t="s">
        <v>1067</v>
      </c>
      <c r="F1322" s="33"/>
      <c r="G1322" s="33"/>
      <c r="H1322" s="33" t="s">
        <v>736</v>
      </c>
      <c r="I1322" s="33" t="s">
        <v>446</v>
      </c>
      <c r="J1322" s="32"/>
      <c r="K1322" s="33"/>
      <c r="L1322" s="57" t="str">
        <f>IFERROR(TRIM(INDEX(_xlfn.TEXTSPLIT(Table37[[#This Row],[Name]],"|"),1,2)),"")</f>
        <v>HiHi</v>
      </c>
    </row>
    <row r="1323" spans="1:12" ht="15" customHeight="1">
      <c r="A1323" s="100" t="s">
        <v>732</v>
      </c>
      <c r="B1323" s="100" t="str">
        <f>Table37[[#This Row],[Name]]</f>
        <v>Temperature - Stator V|Lo</v>
      </c>
      <c r="C1323" s="33" t="e">
        <f>VLOOKUP(Table37[[#This Row],[Name2]],'Base ProcV'!$CG$1:$CQ$12,2,0)</f>
        <v>#N/A</v>
      </c>
      <c r="D1323" s="33" t="s">
        <v>1074</v>
      </c>
      <c r="E1323" s="33" t="s">
        <v>1067</v>
      </c>
      <c r="F1323" s="33"/>
      <c r="G1323" s="33"/>
      <c r="H1323" s="33" t="s">
        <v>736</v>
      </c>
      <c r="I1323" s="33" t="s">
        <v>446</v>
      </c>
      <c r="J1323" s="32"/>
      <c r="K1323" s="33"/>
      <c r="L1323" s="57" t="str">
        <f>IFERROR(TRIM(INDEX(_xlfn.TEXTSPLIT(Table37[[#This Row],[Name]],"|"),1,2)),"")</f>
        <v>Lo</v>
      </c>
    </row>
    <row r="1324" spans="1:12" ht="15" customHeight="1">
      <c r="A1324" s="56" t="s">
        <v>732</v>
      </c>
      <c r="B1324" s="56" t="str">
        <f>Table37[[#This Row],[Name]]</f>
        <v>Temperature - Stator V|Pre-alarm Hi</v>
      </c>
      <c r="C1324" s="33" t="e">
        <f>VLOOKUP(Table37[[#This Row],[Name2]],'Base ProcV'!$CG$1:$CQ$12,2,0)</f>
        <v>#N/A</v>
      </c>
      <c r="D1324" s="33" t="s">
        <v>1076</v>
      </c>
      <c r="E1324" s="33" t="s">
        <v>1067</v>
      </c>
      <c r="F1324" s="33"/>
      <c r="G1324" s="33"/>
      <c r="H1324" s="33" t="s">
        <v>736</v>
      </c>
      <c r="I1324" s="33" t="s">
        <v>446</v>
      </c>
      <c r="J1324" s="32"/>
      <c r="K1324" s="33"/>
      <c r="L1324" s="57" t="str">
        <f>IFERROR(TRIM(INDEX(_xlfn.TEXTSPLIT(Table37[[#This Row],[Name]],"|"),1,2)),"")</f>
        <v>Pre-alarm Hi</v>
      </c>
    </row>
    <row r="1325" spans="1:12" ht="15" customHeight="1">
      <c r="A1325" s="56" t="s">
        <v>732</v>
      </c>
      <c r="B1325" s="56" t="str">
        <f>Table37[[#This Row],[Name]]</f>
        <v>Temperature - Stator V (2)</v>
      </c>
      <c r="C1325" s="33"/>
      <c r="D1325" s="33" t="s">
        <v>343</v>
      </c>
      <c r="E1325" s="33" t="s">
        <v>343</v>
      </c>
      <c r="F1325" s="33" t="s">
        <v>3495</v>
      </c>
      <c r="G1325" s="33"/>
      <c r="H1325" s="33" t="s">
        <v>446</v>
      </c>
      <c r="I1325" s="33" t="s">
        <v>446</v>
      </c>
      <c r="J1325" s="32"/>
      <c r="K1325" s="33"/>
      <c r="L1325" s="57" t="str">
        <f>IFERROR(TRIM(INDEX(_xlfn.TEXTSPLIT(Table37[[#This Row],[Name]],"|"),1,2)),"")</f>
        <v/>
      </c>
    </row>
    <row r="1326" spans="1:12" ht="15" customHeight="1">
      <c r="A1326" s="56" t="s">
        <v>732</v>
      </c>
      <c r="B1326" s="56" t="str">
        <f>Table37[[#This Row],[Name]]</f>
        <v>Temperature - Stator V (2)|Hi</v>
      </c>
      <c r="C1326" s="33" t="e">
        <f>VLOOKUP(Table37[[#This Row],[Name2]],'Base ProcV'!$CG$1:$CQ$12,2,0)</f>
        <v>#N/A</v>
      </c>
      <c r="D1326" s="33" t="s">
        <v>1080</v>
      </c>
      <c r="E1326" s="33" t="s">
        <v>343</v>
      </c>
      <c r="F1326" s="33"/>
      <c r="G1326" s="33"/>
      <c r="H1326" s="33" t="s">
        <v>736</v>
      </c>
      <c r="I1326" s="33" t="s">
        <v>446</v>
      </c>
      <c r="J1326" s="32"/>
      <c r="K1326" s="33"/>
      <c r="L1326" s="57" t="str">
        <f>IFERROR(TRIM(INDEX(_xlfn.TEXTSPLIT(Table37[[#This Row],[Name]],"|"),1,2)),"")</f>
        <v>Hi</v>
      </c>
    </row>
    <row r="1327" spans="1:12" ht="15" customHeight="1">
      <c r="A1327" s="100" t="s">
        <v>732</v>
      </c>
      <c r="B1327" s="100" t="str">
        <f>Table37[[#This Row],[Name]]</f>
        <v>Temperature - Stator V (2)|HiHi</v>
      </c>
      <c r="C1327" s="33" t="e">
        <f>VLOOKUP(Table37[[#This Row],[Name2]],'Base ProcV'!$CG$1:$CQ$12,2,0)</f>
        <v>#N/A</v>
      </c>
      <c r="D1327" s="33" t="s">
        <v>1082</v>
      </c>
      <c r="E1327" s="33" t="s">
        <v>343</v>
      </c>
      <c r="F1327" s="33"/>
      <c r="G1327" s="33"/>
      <c r="H1327" s="33" t="s">
        <v>736</v>
      </c>
      <c r="I1327" s="33" t="s">
        <v>446</v>
      </c>
      <c r="J1327" s="32"/>
      <c r="K1327" s="33"/>
      <c r="L1327" s="57" t="str">
        <f>IFERROR(TRIM(INDEX(_xlfn.TEXTSPLIT(Table37[[#This Row],[Name]],"|"),1,2)),"")</f>
        <v>HiHi</v>
      </c>
    </row>
    <row r="1328" spans="1:12" ht="15" customHeight="1">
      <c r="A1328" s="56" t="s">
        <v>732</v>
      </c>
      <c r="B1328" s="56" t="str">
        <f>Table37[[#This Row],[Name]]</f>
        <v>Temperature - Stator V (2)|Lo</v>
      </c>
      <c r="C1328" s="33" t="e">
        <f>VLOOKUP(Table37[[#This Row],[Name2]],'Base ProcV'!$CG$1:$CQ$12,2,0)</f>
        <v>#N/A</v>
      </c>
      <c r="D1328" s="33" t="s">
        <v>1084</v>
      </c>
      <c r="E1328" s="33" t="s">
        <v>343</v>
      </c>
      <c r="F1328" s="33"/>
      <c r="G1328" s="33"/>
      <c r="H1328" s="33" t="s">
        <v>736</v>
      </c>
      <c r="I1328" s="33" t="s">
        <v>446</v>
      </c>
      <c r="J1328" s="32"/>
      <c r="K1328" s="33"/>
      <c r="L1328" s="57" t="str">
        <f>IFERROR(TRIM(INDEX(_xlfn.TEXTSPLIT(Table37[[#This Row],[Name]],"|"),1,2)),"")</f>
        <v>Lo</v>
      </c>
    </row>
    <row r="1329" spans="1:12" ht="15" customHeight="1">
      <c r="A1329" s="100" t="s">
        <v>732</v>
      </c>
      <c r="B1329" s="100" t="str">
        <f>Table37[[#This Row],[Name]]</f>
        <v>Temperature - Stator V (2)|Pre-alarm Hi</v>
      </c>
      <c r="C1329" s="33" t="e">
        <f>VLOOKUP(Table37[[#This Row],[Name2]],'Base ProcV'!$CG$1:$CQ$12,2,0)</f>
        <v>#N/A</v>
      </c>
      <c r="D1329" s="33" t="s">
        <v>1086</v>
      </c>
      <c r="E1329" s="33" t="s">
        <v>343</v>
      </c>
      <c r="F1329" s="33"/>
      <c r="G1329" s="33"/>
      <c r="H1329" s="33" t="s">
        <v>736</v>
      </c>
      <c r="I1329" s="33" t="s">
        <v>446</v>
      </c>
      <c r="J1329" s="32"/>
      <c r="K1329" s="33"/>
      <c r="L1329" s="57" t="str">
        <f>IFERROR(TRIM(INDEX(_xlfn.TEXTSPLIT(Table37[[#This Row],[Name]],"|"),1,2)),"")</f>
        <v>Pre-alarm Hi</v>
      </c>
    </row>
    <row r="1330" spans="1:12" ht="15" customHeight="1">
      <c r="A1330" s="56" t="s">
        <v>732</v>
      </c>
      <c r="B1330" s="56" t="str">
        <f>Table37[[#This Row],[Name]]</f>
        <v>Temperature - Stator W</v>
      </c>
      <c r="C1330" s="33"/>
      <c r="D1330" s="33" t="s">
        <v>1088</v>
      </c>
      <c r="E1330" s="33" t="s">
        <v>1088</v>
      </c>
      <c r="F1330" s="33" t="s">
        <v>3496</v>
      </c>
      <c r="G1330" s="33"/>
      <c r="H1330" s="33" t="s">
        <v>446</v>
      </c>
      <c r="I1330" s="33" t="s">
        <v>446</v>
      </c>
      <c r="J1330" s="32"/>
      <c r="K1330" s="33"/>
      <c r="L1330" s="57" t="str">
        <f>IFERROR(TRIM(INDEX(_xlfn.TEXTSPLIT(Table37[[#This Row],[Name]],"|"),1,2)),"")</f>
        <v/>
      </c>
    </row>
    <row r="1331" spans="1:12" ht="15" customHeight="1">
      <c r="A1331" s="100" t="s">
        <v>732</v>
      </c>
      <c r="B1331" s="100" t="str">
        <f>Table37[[#This Row],[Name]]</f>
        <v>Temperature - Stator W|Hi</v>
      </c>
      <c r="C1331" s="33" t="e">
        <f>VLOOKUP(Table37[[#This Row],[Name2]],'Base ProcV'!$CG$1:$CQ$12,2,0)</f>
        <v>#N/A</v>
      </c>
      <c r="D1331" s="33" t="s">
        <v>1091</v>
      </c>
      <c r="E1331" s="33" t="s">
        <v>1088</v>
      </c>
      <c r="F1331" s="33"/>
      <c r="G1331" s="33"/>
      <c r="H1331" s="33" t="s">
        <v>736</v>
      </c>
      <c r="I1331" s="33" t="s">
        <v>446</v>
      </c>
      <c r="J1331" s="32"/>
      <c r="K1331" s="33"/>
      <c r="L1331" s="57" t="str">
        <f>IFERROR(TRIM(INDEX(_xlfn.TEXTSPLIT(Table37[[#This Row],[Name]],"|"),1,2)),"")</f>
        <v>Hi</v>
      </c>
    </row>
    <row r="1332" spans="1:12" ht="15" customHeight="1">
      <c r="A1332" s="56" t="s">
        <v>732</v>
      </c>
      <c r="B1332" s="56" t="str">
        <f>Table37[[#This Row],[Name]]</f>
        <v>Temperature - Stator W|HiHi</v>
      </c>
      <c r="C1332" s="33" t="e">
        <f>VLOOKUP(Table37[[#This Row],[Name2]],'Base ProcV'!$CG$1:$CQ$12,2,0)</f>
        <v>#N/A</v>
      </c>
      <c r="D1332" s="33" t="s">
        <v>1093</v>
      </c>
      <c r="E1332" s="33" t="s">
        <v>1088</v>
      </c>
      <c r="F1332" s="33"/>
      <c r="G1332" s="33"/>
      <c r="H1332" s="33" t="s">
        <v>736</v>
      </c>
      <c r="I1332" s="33" t="s">
        <v>446</v>
      </c>
      <c r="J1332" s="32"/>
      <c r="K1332" s="33"/>
      <c r="L1332" s="57" t="str">
        <f>IFERROR(TRIM(INDEX(_xlfn.TEXTSPLIT(Table37[[#This Row],[Name]],"|"),1,2)),"")</f>
        <v>HiHi</v>
      </c>
    </row>
    <row r="1333" spans="1:12" ht="15" customHeight="1">
      <c r="A1333" s="100" t="s">
        <v>732</v>
      </c>
      <c r="B1333" s="100" t="str">
        <f>Table37[[#This Row],[Name]]</f>
        <v>Temperature - Stator W|Lo</v>
      </c>
      <c r="C1333" s="33" t="e">
        <f>VLOOKUP(Table37[[#This Row],[Name2]],'Base ProcV'!$CG$1:$CQ$12,2,0)</f>
        <v>#N/A</v>
      </c>
      <c r="D1333" s="33" t="s">
        <v>1095</v>
      </c>
      <c r="E1333" s="33" t="s">
        <v>1088</v>
      </c>
      <c r="F1333" s="33"/>
      <c r="G1333" s="33"/>
      <c r="H1333" s="33" t="s">
        <v>736</v>
      </c>
      <c r="I1333" s="33" t="s">
        <v>446</v>
      </c>
      <c r="J1333" s="32"/>
      <c r="K1333" s="33"/>
      <c r="L1333" s="57" t="str">
        <f>IFERROR(TRIM(INDEX(_xlfn.TEXTSPLIT(Table37[[#This Row],[Name]],"|"),1,2)),"")</f>
        <v>Lo</v>
      </c>
    </row>
    <row r="1334" spans="1:12" ht="15" customHeight="1">
      <c r="A1334" s="56" t="s">
        <v>732</v>
      </c>
      <c r="B1334" s="56" t="str">
        <f>Table37[[#This Row],[Name]]</f>
        <v>Temperature - Stator W|Pre-alarm Hi</v>
      </c>
      <c r="C1334" s="33" t="e">
        <f>VLOOKUP(Table37[[#This Row],[Name2]],'Base ProcV'!$CG$1:$CQ$12,2,0)</f>
        <v>#N/A</v>
      </c>
      <c r="D1334" s="33" t="s">
        <v>1097</v>
      </c>
      <c r="E1334" s="33" t="s">
        <v>1088</v>
      </c>
      <c r="F1334" s="33"/>
      <c r="G1334" s="33"/>
      <c r="H1334" s="33" t="s">
        <v>736</v>
      </c>
      <c r="I1334" s="33" t="s">
        <v>446</v>
      </c>
      <c r="J1334" s="32"/>
      <c r="K1334" s="33"/>
      <c r="L1334" s="57" t="str">
        <f>IFERROR(TRIM(INDEX(_xlfn.TEXTSPLIT(Table37[[#This Row],[Name]],"|"),1,2)),"")</f>
        <v>Pre-alarm Hi</v>
      </c>
    </row>
    <row r="1335" spans="1:12" ht="15" customHeight="1">
      <c r="A1335" s="56" t="s">
        <v>732</v>
      </c>
      <c r="B1335" s="56" t="str">
        <f>Table37[[#This Row],[Name]]</f>
        <v>Temperature - Stator W (2)</v>
      </c>
      <c r="C1335" s="33"/>
      <c r="D1335" s="33" t="s">
        <v>347</v>
      </c>
      <c r="E1335" s="33" t="s">
        <v>347</v>
      </c>
      <c r="F1335" t="s">
        <v>3497</v>
      </c>
      <c r="G1335" s="33"/>
      <c r="H1335" s="33" t="s">
        <v>446</v>
      </c>
      <c r="I1335" s="33" t="s">
        <v>446</v>
      </c>
      <c r="J1335" s="32"/>
      <c r="K1335" s="33"/>
      <c r="L1335" s="57" t="str">
        <f>IFERROR(TRIM(INDEX(_xlfn.TEXTSPLIT(Table37[[#This Row],[Name]],"|"),1,2)),"")</f>
        <v/>
      </c>
    </row>
    <row r="1336" spans="1:12" ht="15" customHeight="1">
      <c r="A1336" s="56" t="s">
        <v>732</v>
      </c>
      <c r="B1336" s="56" t="str">
        <f>Table37[[#This Row],[Name]]</f>
        <v>Temperature - Stator W (2)|Hi</v>
      </c>
      <c r="C1336" s="33" t="e">
        <f>VLOOKUP(Table37[[#This Row],[Name2]],'Base ProcV'!$CG$1:$CQ$12,2,0)</f>
        <v>#N/A</v>
      </c>
      <c r="D1336" s="33" t="s">
        <v>1101</v>
      </c>
      <c r="E1336" s="33" t="s">
        <v>347</v>
      </c>
      <c r="F1336" s="33"/>
      <c r="G1336" s="33"/>
      <c r="H1336" s="33" t="s">
        <v>736</v>
      </c>
      <c r="I1336" s="33" t="s">
        <v>446</v>
      </c>
      <c r="J1336" s="32"/>
      <c r="K1336" s="33"/>
      <c r="L1336" s="57" t="str">
        <f>IFERROR(TRIM(INDEX(_xlfn.TEXTSPLIT(Table37[[#This Row],[Name]],"|"),1,2)),"")</f>
        <v>Hi</v>
      </c>
    </row>
    <row r="1337" spans="1:12" ht="15" customHeight="1">
      <c r="A1337" s="100" t="s">
        <v>732</v>
      </c>
      <c r="B1337" s="100" t="str">
        <f>Table37[[#This Row],[Name]]</f>
        <v>Temperature - Stator W (2)|HiHi</v>
      </c>
      <c r="C1337" s="33" t="e">
        <f>VLOOKUP(Table37[[#This Row],[Name2]],'Base ProcV'!$CG$1:$CQ$12,2,0)</f>
        <v>#N/A</v>
      </c>
      <c r="D1337" s="33" t="s">
        <v>1103</v>
      </c>
      <c r="E1337" s="33" t="s">
        <v>347</v>
      </c>
      <c r="F1337" s="33"/>
      <c r="G1337" s="33"/>
      <c r="H1337" s="33" t="s">
        <v>736</v>
      </c>
      <c r="I1337" s="33" t="s">
        <v>446</v>
      </c>
      <c r="J1337" s="32"/>
      <c r="K1337" s="33"/>
      <c r="L1337" s="57" t="str">
        <f>IFERROR(TRIM(INDEX(_xlfn.TEXTSPLIT(Table37[[#This Row],[Name]],"|"),1,2)),"")</f>
        <v>HiHi</v>
      </c>
    </row>
    <row r="1338" spans="1:12" ht="15" customHeight="1">
      <c r="A1338" s="56" t="s">
        <v>732</v>
      </c>
      <c r="B1338" s="56" t="str">
        <f>Table37[[#This Row],[Name]]</f>
        <v>Temperature - Stator W (2)|Lo</v>
      </c>
      <c r="C1338" s="33" t="e">
        <f>VLOOKUP(Table37[[#This Row],[Name2]],'Base ProcV'!$CG$1:$CQ$12,2,0)</f>
        <v>#N/A</v>
      </c>
      <c r="D1338" s="33" t="s">
        <v>1105</v>
      </c>
      <c r="E1338" s="33" t="s">
        <v>347</v>
      </c>
      <c r="F1338" s="33"/>
      <c r="G1338" s="33"/>
      <c r="H1338" s="33" t="s">
        <v>736</v>
      </c>
      <c r="I1338" s="33" t="s">
        <v>446</v>
      </c>
      <c r="J1338" s="32"/>
      <c r="K1338" s="33"/>
      <c r="L1338" s="57" t="str">
        <f>IFERROR(TRIM(INDEX(_xlfn.TEXTSPLIT(Table37[[#This Row],[Name]],"|"),1,2)),"")</f>
        <v>Lo</v>
      </c>
    </row>
    <row r="1339" spans="1:12" ht="15" customHeight="1">
      <c r="A1339" s="100" t="s">
        <v>732</v>
      </c>
      <c r="B1339" s="100" t="str">
        <f>Table37[[#This Row],[Name]]</f>
        <v>Temperature - Stator W (2)|Pre-alarm Hi</v>
      </c>
      <c r="C1339" s="33" t="e">
        <f>VLOOKUP(Table37[[#This Row],[Name2]],'Base ProcV'!$CG$1:$CQ$12,2,0)</f>
        <v>#N/A</v>
      </c>
      <c r="D1339" s="33" t="s">
        <v>1107</v>
      </c>
      <c r="E1339" s="33" t="s">
        <v>347</v>
      </c>
      <c r="F1339" s="33"/>
      <c r="G1339" s="33"/>
      <c r="H1339" s="33" t="s">
        <v>736</v>
      </c>
      <c r="I1339" s="33" t="s">
        <v>446</v>
      </c>
      <c r="J1339" s="32"/>
      <c r="K1339" s="33"/>
      <c r="L1339" s="57" t="str">
        <f>IFERROR(TRIM(INDEX(_xlfn.TEXTSPLIT(Table37[[#This Row],[Name]],"|"),1,2)),"")</f>
        <v>Pre-alarm Hi</v>
      </c>
    </row>
    <row r="1340" spans="1:12" ht="15" customHeight="1">
      <c r="A1340" s="56" t="s">
        <v>732</v>
      </c>
      <c r="B1340" s="56" t="str">
        <f>Table37[[#This Row],[Name]]</f>
        <v>Vibration - Motor DE Bearing (1)</v>
      </c>
      <c r="C1340" s="33"/>
      <c r="D1340" s="33" t="s">
        <v>1137</v>
      </c>
      <c r="E1340" s="33" t="s">
        <v>1137</v>
      </c>
      <c r="F1340" s="33"/>
      <c r="G1340" s="33"/>
      <c r="H1340" s="33" t="s">
        <v>446</v>
      </c>
      <c r="I1340" s="33" t="s">
        <v>446</v>
      </c>
      <c r="J1340" s="32"/>
      <c r="K1340" s="33"/>
      <c r="L1340" s="57" t="str">
        <f>IFERROR(TRIM(INDEX(_xlfn.TEXTSPLIT(Table37[[#This Row],[Name]],"|"),1,2)),"")</f>
        <v/>
      </c>
    </row>
    <row r="1341" spans="1:12" ht="15" customHeight="1">
      <c r="A1341" s="100" t="s">
        <v>732</v>
      </c>
      <c r="B1341" s="100" t="str">
        <f>Table37[[#This Row],[Name]]</f>
        <v>Vibration - Motor DE Bearing (1)|Hi</v>
      </c>
      <c r="C1341" s="33" t="e">
        <f>VLOOKUP(Table37[[#This Row],[Name2]],'Base ProcV'!$CG$1:$CQ$12,2,0)</f>
        <v>#N/A</v>
      </c>
      <c r="D1341" s="33" t="s">
        <v>1140</v>
      </c>
      <c r="E1341" s="33" t="s">
        <v>1137</v>
      </c>
      <c r="F1341" s="33"/>
      <c r="G1341" s="33"/>
      <c r="H1341" s="33" t="s">
        <v>736</v>
      </c>
      <c r="I1341" s="33" t="s">
        <v>446</v>
      </c>
      <c r="J1341" s="32"/>
      <c r="K1341" s="33"/>
      <c r="L1341" s="57" t="str">
        <f>IFERROR(TRIM(INDEX(_xlfn.TEXTSPLIT(Table37[[#This Row],[Name]],"|"),1,2)),"")</f>
        <v>Hi</v>
      </c>
    </row>
    <row r="1342" spans="1:12" ht="15" customHeight="1">
      <c r="A1342" s="56" t="s">
        <v>732</v>
      </c>
      <c r="B1342" s="56" t="str">
        <f>Table37[[#This Row],[Name]]</f>
        <v>Vibration - Motor DE Bearing (1)|HiHi</v>
      </c>
      <c r="C1342" s="33" t="e">
        <f>VLOOKUP(Table37[[#This Row],[Name2]],'Base ProcV'!$CG$1:$CQ$12,2,0)</f>
        <v>#N/A</v>
      </c>
      <c r="D1342" s="33" t="s">
        <v>1142</v>
      </c>
      <c r="E1342" s="33" t="s">
        <v>1137</v>
      </c>
      <c r="F1342" s="33"/>
      <c r="G1342" s="33"/>
      <c r="H1342" s="33" t="s">
        <v>736</v>
      </c>
      <c r="I1342" s="33" t="s">
        <v>446</v>
      </c>
      <c r="J1342" s="32"/>
      <c r="K1342" s="33"/>
      <c r="L1342" s="57" t="str">
        <f>IFERROR(TRIM(INDEX(_xlfn.TEXTSPLIT(Table37[[#This Row],[Name]],"|"),1,2)),"")</f>
        <v>HiHi</v>
      </c>
    </row>
    <row r="1343" spans="1:12" ht="15" customHeight="1">
      <c r="A1343" s="100" t="s">
        <v>732</v>
      </c>
      <c r="B1343" s="100" t="str">
        <f>Table37[[#This Row],[Name]]</f>
        <v>Vibration - Motor DE Bearing (1)|Pre-alarm Hi</v>
      </c>
      <c r="C1343" s="33" t="e">
        <f>VLOOKUP(Table37[[#This Row],[Name2]],'Base ProcV'!$CG$1:$CQ$12,2,0)</f>
        <v>#N/A</v>
      </c>
      <c r="D1343" s="33" t="s">
        <v>1144</v>
      </c>
      <c r="E1343" s="33" t="s">
        <v>1137</v>
      </c>
      <c r="F1343" s="33"/>
      <c r="G1343" s="33"/>
      <c r="H1343" s="33" t="s">
        <v>736</v>
      </c>
      <c r="I1343" s="33" t="s">
        <v>446</v>
      </c>
      <c r="J1343" s="32"/>
      <c r="K1343" s="33"/>
      <c r="L1343" s="57" t="str">
        <f>IFERROR(TRIM(INDEX(_xlfn.TEXTSPLIT(Table37[[#This Row],[Name]],"|"),1,2)),"")</f>
        <v>Pre-alarm Hi</v>
      </c>
    </row>
    <row r="1344" spans="1:12" ht="15" customHeight="1">
      <c r="A1344" s="56" t="s">
        <v>732</v>
      </c>
      <c r="B1344" s="56" t="str">
        <f>Table37[[#This Row],[Name]]</f>
        <v>Vibration - Motor DE Bearing (2)</v>
      </c>
      <c r="C1344" s="33"/>
      <c r="D1344" s="33" t="s">
        <v>1146</v>
      </c>
      <c r="E1344" s="33" t="s">
        <v>1146</v>
      </c>
      <c r="F1344" s="33"/>
      <c r="G1344" s="33"/>
      <c r="H1344" s="33" t="s">
        <v>446</v>
      </c>
      <c r="I1344" s="33" t="s">
        <v>446</v>
      </c>
      <c r="J1344" s="32"/>
      <c r="K1344" s="33"/>
      <c r="L1344" s="57" t="str">
        <f>IFERROR(TRIM(INDEX(_xlfn.TEXTSPLIT(Table37[[#This Row],[Name]],"|"),1,2)),"")</f>
        <v/>
      </c>
    </row>
    <row r="1345" spans="1:12" ht="15" customHeight="1">
      <c r="A1345" s="100" t="s">
        <v>732</v>
      </c>
      <c r="B1345" s="100" t="str">
        <f>Table37[[#This Row],[Name]]</f>
        <v>Vibration - Motor DE Bearing (2)|Hi</v>
      </c>
      <c r="C1345" s="33" t="e">
        <f>VLOOKUP(Table37[[#This Row],[Name2]],'Base ProcV'!$CG$1:$CQ$12,2,0)</f>
        <v>#N/A</v>
      </c>
      <c r="D1345" s="33" t="s">
        <v>1149</v>
      </c>
      <c r="E1345" s="33" t="s">
        <v>1146</v>
      </c>
      <c r="F1345" s="33"/>
      <c r="G1345" s="33"/>
      <c r="H1345" s="33" t="s">
        <v>736</v>
      </c>
      <c r="I1345" s="33" t="s">
        <v>446</v>
      </c>
      <c r="J1345" s="32"/>
      <c r="K1345" s="33"/>
      <c r="L1345" s="57" t="str">
        <f>IFERROR(TRIM(INDEX(_xlfn.TEXTSPLIT(Table37[[#This Row],[Name]],"|"),1,2)),"")</f>
        <v>Hi</v>
      </c>
    </row>
    <row r="1346" spans="1:12" ht="15" customHeight="1">
      <c r="A1346" s="56" t="s">
        <v>732</v>
      </c>
      <c r="B1346" s="56" t="str">
        <f>Table37[[#This Row],[Name]]</f>
        <v>Vibration - Motor DE Bearing (2)|HiHi</v>
      </c>
      <c r="C1346" s="33" t="e">
        <f>VLOOKUP(Table37[[#This Row],[Name2]],'Base ProcV'!$CG$1:$CQ$12,2,0)</f>
        <v>#N/A</v>
      </c>
      <c r="D1346" s="33" t="s">
        <v>1151</v>
      </c>
      <c r="E1346" s="33" t="s">
        <v>1146</v>
      </c>
      <c r="F1346" s="33"/>
      <c r="G1346" s="33"/>
      <c r="H1346" s="33" t="s">
        <v>736</v>
      </c>
      <c r="I1346" s="33" t="s">
        <v>446</v>
      </c>
      <c r="J1346" s="32"/>
      <c r="K1346" s="33"/>
      <c r="L1346" s="57" t="str">
        <f>IFERROR(TRIM(INDEX(_xlfn.TEXTSPLIT(Table37[[#This Row],[Name]],"|"),1,2)),"")</f>
        <v>HiHi</v>
      </c>
    </row>
    <row r="1347" spans="1:12" ht="15" customHeight="1">
      <c r="A1347" s="100" t="s">
        <v>732</v>
      </c>
      <c r="B1347" s="100" t="str">
        <f>Table37[[#This Row],[Name]]</f>
        <v>Vibration - Motor DE Bearing (2)|Pre-alarm Hi</v>
      </c>
      <c r="C1347" s="33" t="e">
        <f>VLOOKUP(Table37[[#This Row],[Name2]],'Base ProcV'!$CG$1:$CQ$12,2,0)</f>
        <v>#N/A</v>
      </c>
      <c r="D1347" s="33" t="s">
        <v>1153</v>
      </c>
      <c r="E1347" s="33" t="s">
        <v>1146</v>
      </c>
      <c r="F1347" s="33"/>
      <c r="G1347" s="33"/>
      <c r="H1347" s="33" t="s">
        <v>736</v>
      </c>
      <c r="I1347" s="33" t="s">
        <v>446</v>
      </c>
      <c r="J1347" s="32"/>
      <c r="K1347" s="33"/>
      <c r="L1347" s="57" t="str">
        <f>IFERROR(TRIM(INDEX(_xlfn.TEXTSPLIT(Table37[[#This Row],[Name]],"|"),1,2)),"")</f>
        <v>Pre-alarm Hi</v>
      </c>
    </row>
    <row r="1348" spans="1:12" ht="15" customHeight="1">
      <c r="A1348" s="56" t="s">
        <v>732</v>
      </c>
      <c r="B1348" s="56" t="str">
        <f>Table37[[#This Row],[Name]]</f>
        <v>Vibration - Motor NDE Bearing (1)</v>
      </c>
      <c r="C1348" s="33"/>
      <c r="D1348" s="33" t="s">
        <v>1155</v>
      </c>
      <c r="E1348" s="33" t="s">
        <v>1155</v>
      </c>
      <c r="F1348" s="33"/>
      <c r="G1348" s="33"/>
      <c r="H1348" s="33" t="s">
        <v>446</v>
      </c>
      <c r="I1348" s="33" t="s">
        <v>446</v>
      </c>
      <c r="J1348" s="32"/>
      <c r="K1348" s="33"/>
      <c r="L1348" s="57" t="str">
        <f>IFERROR(TRIM(INDEX(_xlfn.TEXTSPLIT(Table37[[#This Row],[Name]],"|"),1,2)),"")</f>
        <v/>
      </c>
    </row>
    <row r="1349" spans="1:12" ht="15" customHeight="1">
      <c r="A1349" s="100" t="s">
        <v>732</v>
      </c>
      <c r="B1349" s="100" t="str">
        <f>Table37[[#This Row],[Name]]</f>
        <v>Vibration - Motor NDE Bearing (1)|Hi</v>
      </c>
      <c r="C1349" s="33" t="e">
        <f>VLOOKUP(Table37[[#This Row],[Name2]],'Base ProcV'!$CG$1:$CQ$12,2,0)</f>
        <v>#N/A</v>
      </c>
      <c r="D1349" s="33" t="s">
        <v>1158</v>
      </c>
      <c r="E1349" s="33" t="s">
        <v>1155</v>
      </c>
      <c r="F1349" s="33"/>
      <c r="G1349" s="33"/>
      <c r="H1349" s="33" t="s">
        <v>736</v>
      </c>
      <c r="I1349" s="33" t="s">
        <v>446</v>
      </c>
      <c r="J1349" s="32"/>
      <c r="K1349" s="33"/>
      <c r="L1349" s="57" t="str">
        <f>IFERROR(TRIM(INDEX(_xlfn.TEXTSPLIT(Table37[[#This Row],[Name]],"|"),1,2)),"")</f>
        <v>Hi</v>
      </c>
    </row>
    <row r="1350" spans="1:12" ht="15" customHeight="1">
      <c r="A1350" s="56" t="s">
        <v>732</v>
      </c>
      <c r="B1350" s="56" t="str">
        <f>Table37[[#This Row],[Name]]</f>
        <v>Vibration - Motor NDE Bearing (1)|HiHi</v>
      </c>
      <c r="C1350" s="33" t="e">
        <f>VLOOKUP(Table37[[#This Row],[Name2]],'Base ProcV'!$CG$1:$CQ$12,2,0)</f>
        <v>#N/A</v>
      </c>
      <c r="D1350" s="33" t="s">
        <v>1160</v>
      </c>
      <c r="E1350" s="33" t="s">
        <v>1155</v>
      </c>
      <c r="F1350" s="33"/>
      <c r="G1350" s="33"/>
      <c r="H1350" s="33" t="s">
        <v>736</v>
      </c>
      <c r="I1350" s="33" t="s">
        <v>446</v>
      </c>
      <c r="J1350" s="32"/>
      <c r="K1350" s="33"/>
      <c r="L1350" s="57" t="str">
        <f>IFERROR(TRIM(INDEX(_xlfn.TEXTSPLIT(Table37[[#This Row],[Name]],"|"),1,2)),"")</f>
        <v>HiHi</v>
      </c>
    </row>
    <row r="1351" spans="1:12" ht="15" customHeight="1">
      <c r="A1351" s="100" t="s">
        <v>732</v>
      </c>
      <c r="B1351" s="100" t="str">
        <f>Table37[[#This Row],[Name]]</f>
        <v>Vibration - Motor NDE Bearing (1)|Pre-alarm Hi</v>
      </c>
      <c r="C1351" s="33" t="e">
        <f>VLOOKUP(Table37[[#This Row],[Name2]],'Base ProcV'!$CG$1:$CQ$12,2,0)</f>
        <v>#N/A</v>
      </c>
      <c r="D1351" s="33" t="s">
        <v>1161</v>
      </c>
      <c r="E1351" s="33" t="s">
        <v>1155</v>
      </c>
      <c r="F1351" s="33"/>
      <c r="G1351" s="33"/>
      <c r="H1351" s="33" t="s">
        <v>736</v>
      </c>
      <c r="I1351" s="33" t="s">
        <v>446</v>
      </c>
      <c r="J1351" s="32"/>
      <c r="K1351" s="33"/>
      <c r="L1351" s="57" t="str">
        <f>IFERROR(TRIM(INDEX(_xlfn.TEXTSPLIT(Table37[[#This Row],[Name]],"|"),1,2)),"")</f>
        <v>Pre-alarm Hi</v>
      </c>
    </row>
    <row r="1352" spans="1:12" ht="15" customHeight="1">
      <c r="A1352" s="56" t="s">
        <v>732</v>
      </c>
      <c r="B1352" s="56" t="str">
        <f>Table37[[#This Row],[Name]]</f>
        <v>Vibration - Motor NDE Bearing (2)</v>
      </c>
      <c r="C1352" s="33"/>
      <c r="D1352" s="33" t="s">
        <v>1162</v>
      </c>
      <c r="E1352" s="33" t="s">
        <v>1162</v>
      </c>
      <c r="F1352" s="33"/>
      <c r="G1352" s="33"/>
      <c r="H1352" s="33" t="s">
        <v>446</v>
      </c>
      <c r="I1352" s="33" t="s">
        <v>446</v>
      </c>
      <c r="J1352" s="32"/>
      <c r="K1352" s="33"/>
      <c r="L1352" s="57" t="str">
        <f>IFERROR(TRIM(INDEX(_xlfn.TEXTSPLIT(Table37[[#This Row],[Name]],"|"),1,2)),"")</f>
        <v/>
      </c>
    </row>
    <row r="1353" spans="1:12" ht="15" customHeight="1">
      <c r="A1353" s="100" t="s">
        <v>732</v>
      </c>
      <c r="B1353" s="100" t="str">
        <f>Table37[[#This Row],[Name]]</f>
        <v>Vibration - Motor NDE Bearing (2)|Hi</v>
      </c>
      <c r="C1353" s="33" t="e">
        <f>VLOOKUP(Table37[[#This Row],[Name2]],'Base ProcV'!$CG$1:$CQ$12,2,0)</f>
        <v>#N/A</v>
      </c>
      <c r="D1353" s="33" t="s">
        <v>1164</v>
      </c>
      <c r="E1353" s="33" t="s">
        <v>1162</v>
      </c>
      <c r="F1353" s="33"/>
      <c r="G1353" s="33"/>
      <c r="H1353" s="33" t="s">
        <v>736</v>
      </c>
      <c r="I1353" s="33" t="s">
        <v>446</v>
      </c>
      <c r="J1353" s="32"/>
      <c r="K1353" s="33"/>
      <c r="L1353" s="57" t="str">
        <f>IFERROR(TRIM(INDEX(_xlfn.TEXTSPLIT(Table37[[#This Row],[Name]],"|"),1,2)),"")</f>
        <v>Hi</v>
      </c>
    </row>
    <row r="1354" spans="1:12" ht="15" customHeight="1">
      <c r="A1354" s="56" t="s">
        <v>732</v>
      </c>
      <c r="B1354" s="56" t="str">
        <f>Table37[[#This Row],[Name]]</f>
        <v>Vibration - Motor NDE Bearing (2)|HiHi</v>
      </c>
      <c r="C1354" s="33" t="e">
        <f>VLOOKUP(Table37[[#This Row],[Name2]],'Base ProcV'!$CG$1:$CQ$12,2,0)</f>
        <v>#N/A</v>
      </c>
      <c r="D1354" s="33" t="s">
        <v>1165</v>
      </c>
      <c r="E1354" s="33" t="s">
        <v>1162</v>
      </c>
      <c r="F1354" s="33"/>
      <c r="G1354" s="33"/>
      <c r="H1354" s="33" t="s">
        <v>736</v>
      </c>
      <c r="I1354" s="33" t="s">
        <v>446</v>
      </c>
      <c r="J1354" s="32"/>
      <c r="K1354" s="33"/>
      <c r="L1354" s="57" t="str">
        <f>IFERROR(TRIM(INDEX(_xlfn.TEXTSPLIT(Table37[[#This Row],[Name]],"|"),1,2)),"")</f>
        <v>HiHi</v>
      </c>
    </row>
    <row r="1355" spans="1:12" ht="15" customHeight="1">
      <c r="A1355" s="100" t="s">
        <v>732</v>
      </c>
      <c r="B1355" s="100" t="str">
        <f>Table37[[#This Row],[Name]]</f>
        <v>Vibration - Motor NDE Bearing (2)|Pre-alarm Hi</v>
      </c>
      <c r="C1355" s="33" t="e">
        <f>VLOOKUP(Table37[[#This Row],[Name2]],'Base ProcV'!$CG$1:$CQ$12,2,0)</f>
        <v>#N/A</v>
      </c>
      <c r="D1355" s="33" t="s">
        <v>1166</v>
      </c>
      <c r="E1355" s="33" t="s">
        <v>1162</v>
      </c>
      <c r="F1355" s="33"/>
      <c r="G1355" s="33"/>
      <c r="H1355" s="33" t="s">
        <v>736</v>
      </c>
      <c r="I1355" s="33" t="s">
        <v>446</v>
      </c>
      <c r="J1355" s="32"/>
      <c r="K1355" s="33"/>
      <c r="L1355" s="57" t="str">
        <f>IFERROR(TRIM(INDEX(_xlfn.TEXTSPLIT(Table37[[#This Row],[Name]],"|"),1,2)),"")</f>
        <v>Pre-alarm Hi</v>
      </c>
    </row>
    <row r="1356" spans="1:12" ht="15" customHeight="1">
      <c r="A1356" s="56" t="s">
        <v>1167</v>
      </c>
      <c r="B1356" s="56" t="str">
        <f>Table37[[#This Row],[Name]]</f>
        <v>Axial Displacement - Comp (1)</v>
      </c>
      <c r="C1356" s="33"/>
      <c r="D1356" s="33" t="s">
        <v>1170</v>
      </c>
      <c r="E1356" s="33" t="s">
        <v>1170</v>
      </c>
      <c r="F1356" s="33"/>
      <c r="G1356" s="33"/>
      <c r="H1356" s="33" t="s">
        <v>439</v>
      </c>
      <c r="I1356" s="33" t="s">
        <v>439</v>
      </c>
      <c r="J1356" s="32"/>
      <c r="K1356" s="33"/>
      <c r="L1356" s="57" t="str">
        <f>IFERROR(TRIM(INDEX(_xlfn.TEXTSPLIT(Table37[[#This Row],[Name]],"|"),1,2)),"")</f>
        <v/>
      </c>
    </row>
    <row r="1357" spans="1:12" ht="15" customHeight="1">
      <c r="A1357" s="100" t="s">
        <v>1167</v>
      </c>
      <c r="B1357" s="100" t="str">
        <f>Table37[[#This Row],[Name]]</f>
        <v>Axial Displacement - Comp (1)|Hi</v>
      </c>
      <c r="C1357" s="33" t="e">
        <f>VLOOKUP(Table37[[#This Row],[Name2]],'Base ProcV'!$CG$1:$CQ$12,2,0)</f>
        <v>#N/A</v>
      </c>
      <c r="D1357" s="33" t="s">
        <v>1172</v>
      </c>
      <c r="E1357" s="33" t="s">
        <v>1170</v>
      </c>
      <c r="F1357" s="33"/>
      <c r="G1357" s="33"/>
      <c r="H1357" s="33" t="s">
        <v>736</v>
      </c>
      <c r="I1357" s="33" t="s">
        <v>439</v>
      </c>
      <c r="J1357" s="32"/>
      <c r="K1357" s="33"/>
      <c r="L1357" s="57" t="str">
        <f>IFERROR(TRIM(INDEX(_xlfn.TEXTSPLIT(Table37[[#This Row],[Name]],"|"),1,2)),"")</f>
        <v>Hi</v>
      </c>
    </row>
    <row r="1358" spans="1:12" ht="15" customHeight="1">
      <c r="A1358" s="56" t="s">
        <v>1167</v>
      </c>
      <c r="B1358" s="56" t="str">
        <f>Table37[[#This Row],[Name]]</f>
        <v>Axial Displacement - Comp (1)|HiHi</v>
      </c>
      <c r="C1358" s="33" t="e">
        <f>VLOOKUP(Table37[[#This Row],[Name2]],'Base ProcV'!$CG$1:$CQ$12,2,0)</f>
        <v>#N/A</v>
      </c>
      <c r="D1358" s="33" t="s">
        <v>1173</v>
      </c>
      <c r="E1358" s="33" t="s">
        <v>1170</v>
      </c>
      <c r="F1358" s="33"/>
      <c r="G1358" s="33"/>
      <c r="H1358" s="33" t="s">
        <v>736</v>
      </c>
      <c r="I1358" s="33" t="s">
        <v>439</v>
      </c>
      <c r="J1358" s="32"/>
      <c r="K1358" s="33"/>
      <c r="L1358" s="57" t="str">
        <f>IFERROR(TRIM(INDEX(_xlfn.TEXTSPLIT(Table37[[#This Row],[Name]],"|"),1,2)),"")</f>
        <v>HiHi</v>
      </c>
    </row>
    <row r="1359" spans="1:12" ht="15" customHeight="1">
      <c r="A1359" s="100" t="s">
        <v>1167</v>
      </c>
      <c r="B1359" s="100" t="str">
        <f>Table37[[#This Row],[Name]]</f>
        <v>Axial Displacement - Comp (1)|Lo</v>
      </c>
      <c r="C1359" s="33" t="e">
        <f>VLOOKUP(Table37[[#This Row],[Name2]],'Base ProcV'!$CG$1:$CQ$12,2,0)</f>
        <v>#N/A</v>
      </c>
      <c r="D1359" s="33" t="s">
        <v>1174</v>
      </c>
      <c r="E1359" s="33" t="s">
        <v>1170</v>
      </c>
      <c r="F1359" s="33"/>
      <c r="G1359" s="33"/>
      <c r="H1359" s="33" t="s">
        <v>736</v>
      </c>
      <c r="I1359" s="33" t="s">
        <v>439</v>
      </c>
      <c r="J1359" s="32"/>
      <c r="K1359" s="33"/>
      <c r="L1359" s="57" t="str">
        <f>IFERROR(TRIM(INDEX(_xlfn.TEXTSPLIT(Table37[[#This Row],[Name]],"|"),1,2)),"")</f>
        <v>Lo</v>
      </c>
    </row>
    <row r="1360" spans="1:12" ht="15" customHeight="1">
      <c r="A1360" s="56" t="s">
        <v>1167</v>
      </c>
      <c r="B1360" s="56" t="str">
        <f>Table37[[#This Row],[Name]]</f>
        <v>Axial Displacement - Comp (1)|LoLo</v>
      </c>
      <c r="C1360" s="33" t="e">
        <f>VLOOKUP(Table37[[#This Row],[Name2]],'Base ProcV'!$CG$1:$CQ$12,2,0)</f>
        <v>#N/A</v>
      </c>
      <c r="D1360" s="33" t="s">
        <v>1175</v>
      </c>
      <c r="E1360" s="33" t="s">
        <v>1170</v>
      </c>
      <c r="F1360" s="33"/>
      <c r="G1360" s="33"/>
      <c r="H1360" s="33" t="s">
        <v>736</v>
      </c>
      <c r="I1360" s="33" t="s">
        <v>439</v>
      </c>
      <c r="J1360" s="32"/>
      <c r="K1360" s="33"/>
      <c r="L1360" s="57" t="str">
        <f>IFERROR(TRIM(INDEX(_xlfn.TEXTSPLIT(Table37[[#This Row],[Name]],"|"),1,2)),"")</f>
        <v>LoLo</v>
      </c>
    </row>
    <row r="1361" spans="1:12" ht="15" customHeight="1">
      <c r="A1361" s="100" t="s">
        <v>1167</v>
      </c>
      <c r="B1361" s="100" t="str">
        <f>Table37[[#This Row],[Name]]</f>
        <v>Axial Displacement - Comp (1)|Pre-alarm Hi</v>
      </c>
      <c r="C1361" s="33" t="e">
        <f>VLOOKUP(Table37[[#This Row],[Name2]],'Base ProcV'!$CG$1:$CQ$12,2,0)</f>
        <v>#N/A</v>
      </c>
      <c r="D1361" s="33" t="s">
        <v>1176</v>
      </c>
      <c r="E1361" s="33" t="s">
        <v>1170</v>
      </c>
      <c r="F1361" s="33"/>
      <c r="G1361" s="33"/>
      <c r="H1361" s="33" t="s">
        <v>736</v>
      </c>
      <c r="I1361" s="33" t="s">
        <v>439</v>
      </c>
      <c r="J1361" s="32"/>
      <c r="K1361" s="33"/>
      <c r="L1361" s="57" t="str">
        <f>IFERROR(TRIM(INDEX(_xlfn.TEXTSPLIT(Table37[[#This Row],[Name]],"|"),1,2)),"")</f>
        <v>Pre-alarm Hi</v>
      </c>
    </row>
    <row r="1362" spans="1:12" ht="15" customHeight="1">
      <c r="A1362" s="56" t="s">
        <v>1167</v>
      </c>
      <c r="B1362" s="56" t="str">
        <f>Table37[[#This Row],[Name]]</f>
        <v>Axial Displacement - Comp (1)|Pre-alarm Lo</v>
      </c>
      <c r="C1362" s="33" t="e">
        <f>VLOOKUP(Table37[[#This Row],[Name2]],'Base ProcV'!$CG$1:$CQ$12,2,0)</f>
        <v>#N/A</v>
      </c>
      <c r="D1362" s="33" t="s">
        <v>1177</v>
      </c>
      <c r="E1362" s="33" t="s">
        <v>1170</v>
      </c>
      <c r="F1362" s="33"/>
      <c r="G1362" s="33"/>
      <c r="H1362" s="33" t="s">
        <v>736</v>
      </c>
      <c r="I1362" s="33" t="s">
        <v>439</v>
      </c>
      <c r="J1362" s="32"/>
      <c r="K1362" s="33"/>
      <c r="L1362" s="57" t="str">
        <f>IFERROR(TRIM(INDEX(_xlfn.TEXTSPLIT(Table37[[#This Row],[Name]],"|"),1,2)),"")</f>
        <v>Pre-alarm Lo</v>
      </c>
    </row>
    <row r="1363" spans="1:12" ht="15" customHeight="1">
      <c r="A1363" s="56" t="s">
        <v>1167</v>
      </c>
      <c r="B1363" s="56" t="str">
        <f>Table37[[#This Row],[Name]]</f>
        <v>Axial Displacement - Comp (2)</v>
      </c>
      <c r="C1363" s="33"/>
      <c r="D1363" s="33" t="s">
        <v>1178</v>
      </c>
      <c r="E1363" s="33" t="s">
        <v>1178</v>
      </c>
      <c r="F1363" s="33"/>
      <c r="G1363" s="33"/>
      <c r="H1363" s="33" t="s">
        <v>439</v>
      </c>
      <c r="I1363" s="33" t="s">
        <v>439</v>
      </c>
      <c r="J1363" s="32"/>
      <c r="K1363" s="33"/>
      <c r="L1363" s="57" t="str">
        <f>IFERROR(TRIM(INDEX(_xlfn.TEXTSPLIT(Table37[[#This Row],[Name]],"|"),1,2)),"")</f>
        <v/>
      </c>
    </row>
    <row r="1364" spans="1:12" ht="15" customHeight="1">
      <c r="A1364" s="56" t="s">
        <v>1167</v>
      </c>
      <c r="B1364" s="56" t="str">
        <f>Table37[[#This Row],[Name]]</f>
        <v>Axial Displacement - Comp (2)|Hi</v>
      </c>
      <c r="C1364" s="33" t="e">
        <f>VLOOKUP(Table37[[#This Row],[Name2]],'Base ProcV'!$CG$1:$CQ$12,2,0)</f>
        <v>#N/A</v>
      </c>
      <c r="D1364" s="33" t="s">
        <v>1180</v>
      </c>
      <c r="E1364" s="33" t="s">
        <v>1178</v>
      </c>
      <c r="F1364" s="33"/>
      <c r="G1364" s="33"/>
      <c r="H1364" s="33" t="s">
        <v>736</v>
      </c>
      <c r="I1364" s="33" t="s">
        <v>439</v>
      </c>
      <c r="J1364" s="32"/>
      <c r="K1364" s="33"/>
      <c r="L1364" s="57" t="str">
        <f>IFERROR(TRIM(INDEX(_xlfn.TEXTSPLIT(Table37[[#This Row],[Name]],"|"),1,2)),"")</f>
        <v>Hi</v>
      </c>
    </row>
    <row r="1365" spans="1:12" ht="15" customHeight="1">
      <c r="A1365" s="100" t="s">
        <v>1167</v>
      </c>
      <c r="B1365" s="100" t="str">
        <f>Table37[[#This Row],[Name]]</f>
        <v>Axial Displacement - Comp (2)|HiHi</v>
      </c>
      <c r="C1365" s="33" t="e">
        <f>VLOOKUP(Table37[[#This Row],[Name2]],'Base ProcV'!$CG$1:$CQ$12,2,0)</f>
        <v>#N/A</v>
      </c>
      <c r="D1365" s="33" t="s">
        <v>1181</v>
      </c>
      <c r="E1365" s="33" t="s">
        <v>1178</v>
      </c>
      <c r="F1365" s="33"/>
      <c r="G1365" s="33"/>
      <c r="H1365" s="33" t="s">
        <v>736</v>
      </c>
      <c r="I1365" s="33" t="s">
        <v>439</v>
      </c>
      <c r="J1365" s="32"/>
      <c r="K1365" s="33"/>
      <c r="L1365" s="57" t="str">
        <f>IFERROR(TRIM(INDEX(_xlfn.TEXTSPLIT(Table37[[#This Row],[Name]],"|"),1,2)),"")</f>
        <v>HiHi</v>
      </c>
    </row>
    <row r="1366" spans="1:12" ht="15" customHeight="1">
      <c r="A1366" s="56" t="s">
        <v>1167</v>
      </c>
      <c r="B1366" s="56" t="str">
        <f>Table37[[#This Row],[Name]]</f>
        <v>Axial Displacement - Comp (2)|Lo</v>
      </c>
      <c r="C1366" s="33" t="e">
        <f>VLOOKUP(Table37[[#This Row],[Name2]],'Base ProcV'!$CG$1:$CQ$12,2,0)</f>
        <v>#N/A</v>
      </c>
      <c r="D1366" s="33" t="s">
        <v>1182</v>
      </c>
      <c r="E1366" s="33" t="s">
        <v>1178</v>
      </c>
      <c r="F1366" s="33"/>
      <c r="G1366" s="33"/>
      <c r="H1366" s="33" t="s">
        <v>736</v>
      </c>
      <c r="I1366" s="33" t="s">
        <v>439</v>
      </c>
      <c r="J1366" s="32"/>
      <c r="K1366" s="33"/>
      <c r="L1366" s="57" t="str">
        <f>IFERROR(TRIM(INDEX(_xlfn.TEXTSPLIT(Table37[[#This Row],[Name]],"|"),1,2)),"")</f>
        <v>Lo</v>
      </c>
    </row>
    <row r="1367" spans="1:12" ht="15" customHeight="1">
      <c r="A1367" s="100" t="s">
        <v>1167</v>
      </c>
      <c r="B1367" s="100" t="str">
        <f>Table37[[#This Row],[Name]]</f>
        <v>Axial Displacement - Comp (2)|LoLo</v>
      </c>
      <c r="C1367" s="33" t="e">
        <f>VLOOKUP(Table37[[#This Row],[Name2]],'Base ProcV'!$CG$1:$CQ$12,2,0)</f>
        <v>#N/A</v>
      </c>
      <c r="D1367" s="33" t="s">
        <v>1183</v>
      </c>
      <c r="E1367" s="33" t="s">
        <v>1178</v>
      </c>
      <c r="F1367" s="33"/>
      <c r="G1367" s="33"/>
      <c r="H1367" s="33" t="s">
        <v>736</v>
      </c>
      <c r="I1367" s="33" t="s">
        <v>439</v>
      </c>
      <c r="J1367" s="32"/>
      <c r="K1367" s="33"/>
      <c r="L1367" s="57" t="str">
        <f>IFERROR(TRIM(INDEX(_xlfn.TEXTSPLIT(Table37[[#This Row],[Name]],"|"),1,2)),"")</f>
        <v>LoLo</v>
      </c>
    </row>
    <row r="1368" spans="1:12" ht="15" customHeight="1">
      <c r="A1368" s="56" t="s">
        <v>1167</v>
      </c>
      <c r="B1368" s="56" t="str">
        <f>Table37[[#This Row],[Name]]</f>
        <v>Axial Displacement - Comp (2)|Pre-alarm Hi</v>
      </c>
      <c r="C1368" s="33" t="e">
        <f>VLOOKUP(Table37[[#This Row],[Name2]],'Base ProcV'!$CG$1:$CQ$12,2,0)</f>
        <v>#N/A</v>
      </c>
      <c r="D1368" s="33" t="s">
        <v>1184</v>
      </c>
      <c r="E1368" s="33" t="s">
        <v>1178</v>
      </c>
      <c r="F1368" s="33"/>
      <c r="G1368" s="33"/>
      <c r="H1368" s="33" t="s">
        <v>736</v>
      </c>
      <c r="I1368" s="33" t="s">
        <v>439</v>
      </c>
      <c r="J1368" s="32"/>
      <c r="K1368" s="33"/>
      <c r="L1368" s="57" t="str">
        <f>IFERROR(TRIM(INDEX(_xlfn.TEXTSPLIT(Table37[[#This Row],[Name]],"|"),1,2)),"")</f>
        <v>Pre-alarm Hi</v>
      </c>
    </row>
    <row r="1369" spans="1:12" ht="15" customHeight="1">
      <c r="A1369" s="100" t="s">
        <v>1167</v>
      </c>
      <c r="B1369" s="100" t="str">
        <f>Table37[[#This Row],[Name]]</f>
        <v>Axial Displacement - Comp (2)|Pre-alarm Lo</v>
      </c>
      <c r="C1369" s="33" t="e">
        <f>VLOOKUP(Table37[[#This Row],[Name2]],'Base ProcV'!$CG$1:$CQ$12,2,0)</f>
        <v>#N/A</v>
      </c>
      <c r="D1369" s="33" t="s">
        <v>1185</v>
      </c>
      <c r="E1369" s="33" t="s">
        <v>1178</v>
      </c>
      <c r="F1369" s="33"/>
      <c r="G1369" s="33"/>
      <c r="H1369" s="33" t="s">
        <v>736</v>
      </c>
      <c r="I1369" s="33" t="s">
        <v>439</v>
      </c>
      <c r="J1369" s="32"/>
      <c r="K1369" s="33"/>
      <c r="L1369" s="57" t="str">
        <f>IFERROR(TRIM(INDEX(_xlfn.TEXTSPLIT(Table37[[#This Row],[Name]],"|"),1,2)),"")</f>
        <v>Pre-alarm Lo</v>
      </c>
    </row>
    <row r="1370" spans="1:12" ht="15" customHeight="1">
      <c r="A1370" s="56" t="s">
        <v>1167</v>
      </c>
      <c r="B1370" s="56" t="str">
        <f>Table37[[#This Row],[Name]]</f>
        <v>Axial Displacement - Gear Box (1)</v>
      </c>
      <c r="C1370" s="33"/>
      <c r="D1370" s="33" t="s">
        <v>9</v>
      </c>
      <c r="E1370" s="33" t="s">
        <v>9</v>
      </c>
      <c r="F1370" s="33"/>
      <c r="G1370" s="33"/>
      <c r="H1370" s="33" t="s">
        <v>474</v>
      </c>
      <c r="I1370" s="33" t="s">
        <v>474</v>
      </c>
      <c r="J1370" s="32"/>
      <c r="K1370" s="33"/>
      <c r="L1370" s="57" t="str">
        <f>IFERROR(TRIM(INDEX(_xlfn.TEXTSPLIT(Table37[[#This Row],[Name]],"|"),1,2)),"")</f>
        <v/>
      </c>
    </row>
    <row r="1371" spans="1:12" ht="15" customHeight="1">
      <c r="A1371" s="100" t="s">
        <v>1167</v>
      </c>
      <c r="B1371" s="100" t="str">
        <f>Table37[[#This Row],[Name]]</f>
        <v>Axial Displacement - Gear Box (1)|Hi</v>
      </c>
      <c r="C1371" s="33" t="e">
        <f>VLOOKUP(Table37[[#This Row],[Name2]],'Base ProcV'!$CG$1:$CQ$12,2,0)</f>
        <v>#N/A</v>
      </c>
      <c r="D1371" s="33" t="s">
        <v>1194</v>
      </c>
      <c r="E1371" s="33" t="s">
        <v>9</v>
      </c>
      <c r="F1371" s="33"/>
      <c r="G1371" s="33"/>
      <c r="H1371" s="33" t="s">
        <v>736</v>
      </c>
      <c r="I1371" s="33" t="s">
        <v>474</v>
      </c>
      <c r="J1371" s="32"/>
      <c r="K1371" s="33"/>
      <c r="L1371" s="57" t="str">
        <f>IFERROR(TRIM(INDEX(_xlfn.TEXTSPLIT(Table37[[#This Row],[Name]],"|"),1,2)),"")</f>
        <v>Hi</v>
      </c>
    </row>
    <row r="1372" spans="1:12" ht="15" customHeight="1">
      <c r="A1372" s="56" t="s">
        <v>1167</v>
      </c>
      <c r="B1372" s="56" t="str">
        <f>Table37[[#This Row],[Name]]</f>
        <v>Axial Displacement - Gear Box (1)|HiHi</v>
      </c>
      <c r="C1372" s="33" t="e">
        <f>VLOOKUP(Table37[[#This Row],[Name2]],'Base ProcV'!$CG$1:$CQ$12,2,0)</f>
        <v>#N/A</v>
      </c>
      <c r="D1372" s="33" t="s">
        <v>1195</v>
      </c>
      <c r="E1372" s="33" t="s">
        <v>9</v>
      </c>
      <c r="F1372" s="33"/>
      <c r="G1372" s="33"/>
      <c r="H1372" s="33" t="s">
        <v>736</v>
      </c>
      <c r="I1372" s="33" t="s">
        <v>474</v>
      </c>
      <c r="J1372" s="32"/>
      <c r="K1372" s="33"/>
      <c r="L1372" s="57" t="str">
        <f>IFERROR(TRIM(INDEX(_xlfn.TEXTSPLIT(Table37[[#This Row],[Name]],"|"),1,2)),"")</f>
        <v>HiHi</v>
      </c>
    </row>
    <row r="1373" spans="1:12" ht="15" customHeight="1">
      <c r="A1373" s="100" t="s">
        <v>1167</v>
      </c>
      <c r="B1373" s="100" t="str">
        <f>Table37[[#This Row],[Name]]</f>
        <v>Axial Displacement - Gear Box (1)|Lo</v>
      </c>
      <c r="C1373" s="33" t="e">
        <f>VLOOKUP(Table37[[#This Row],[Name2]],'Base ProcV'!$CG$1:$CQ$12,2,0)</f>
        <v>#N/A</v>
      </c>
      <c r="D1373" s="33" t="s">
        <v>1196</v>
      </c>
      <c r="E1373" s="33" t="s">
        <v>9</v>
      </c>
      <c r="F1373" s="33"/>
      <c r="G1373" s="33"/>
      <c r="H1373" s="33" t="s">
        <v>736</v>
      </c>
      <c r="I1373" s="33" t="s">
        <v>474</v>
      </c>
      <c r="J1373" s="32"/>
      <c r="K1373" s="33"/>
      <c r="L1373" s="57" t="str">
        <f>IFERROR(TRIM(INDEX(_xlfn.TEXTSPLIT(Table37[[#This Row],[Name]],"|"),1,2)),"")</f>
        <v>Lo</v>
      </c>
    </row>
    <row r="1374" spans="1:12" ht="15" customHeight="1">
      <c r="A1374" s="56" t="s">
        <v>1167</v>
      </c>
      <c r="B1374" s="56" t="str">
        <f>Table37[[#This Row],[Name]]</f>
        <v>Axial Displacement - Gear Box (1)|LoLo</v>
      </c>
      <c r="C1374" s="33" t="e">
        <f>VLOOKUP(Table37[[#This Row],[Name2]],'Base ProcV'!$CG$1:$CQ$12,2,0)</f>
        <v>#N/A</v>
      </c>
      <c r="D1374" s="33" t="s">
        <v>1197</v>
      </c>
      <c r="E1374" s="33" t="s">
        <v>9</v>
      </c>
      <c r="F1374" s="33"/>
      <c r="G1374" s="33"/>
      <c r="H1374" s="33" t="s">
        <v>736</v>
      </c>
      <c r="I1374" s="33" t="s">
        <v>474</v>
      </c>
      <c r="J1374" s="32"/>
      <c r="K1374" s="33"/>
      <c r="L1374" s="57" t="str">
        <f>IFERROR(TRIM(INDEX(_xlfn.TEXTSPLIT(Table37[[#This Row],[Name]],"|"),1,2)),"")</f>
        <v>LoLo</v>
      </c>
    </row>
    <row r="1375" spans="1:12" ht="15" customHeight="1">
      <c r="A1375" s="100" t="s">
        <v>1167</v>
      </c>
      <c r="B1375" s="100" t="str">
        <f>Table37[[#This Row],[Name]]</f>
        <v>Axial Displacement - Gear Box (1)|Pre-alarm Hi</v>
      </c>
      <c r="C1375" s="33" t="e">
        <f>VLOOKUP(Table37[[#This Row],[Name2]],'Base ProcV'!$CG$1:$CQ$12,2,0)</f>
        <v>#N/A</v>
      </c>
      <c r="D1375" s="33" t="s">
        <v>1198</v>
      </c>
      <c r="E1375" s="33" t="s">
        <v>9</v>
      </c>
      <c r="F1375" s="33"/>
      <c r="G1375" s="33"/>
      <c r="H1375" s="33" t="s">
        <v>736</v>
      </c>
      <c r="I1375" s="33" t="s">
        <v>474</v>
      </c>
      <c r="J1375" s="32"/>
      <c r="K1375" s="33"/>
      <c r="L1375" s="57" t="str">
        <f>IFERROR(TRIM(INDEX(_xlfn.TEXTSPLIT(Table37[[#This Row],[Name]],"|"),1,2)),"")</f>
        <v>Pre-alarm Hi</v>
      </c>
    </row>
    <row r="1376" spans="1:12" ht="15" customHeight="1">
      <c r="A1376" s="56" t="s">
        <v>1167</v>
      </c>
      <c r="B1376" s="56" t="str">
        <f>Table37[[#This Row],[Name]]</f>
        <v>Axial Displacement - Gear Box (1)|Pre-alarm Lo</v>
      </c>
      <c r="C1376" s="33" t="e">
        <f>VLOOKUP(Table37[[#This Row],[Name2]],'Base ProcV'!$CG$1:$CQ$12,2,0)</f>
        <v>#N/A</v>
      </c>
      <c r="D1376" s="33" t="s">
        <v>1199</v>
      </c>
      <c r="E1376" s="33" t="s">
        <v>9</v>
      </c>
      <c r="F1376" s="33"/>
      <c r="G1376" s="33"/>
      <c r="H1376" s="33" t="s">
        <v>736</v>
      </c>
      <c r="I1376" s="33" t="s">
        <v>474</v>
      </c>
      <c r="J1376" s="32"/>
      <c r="K1376" s="33"/>
      <c r="L1376" s="57" t="str">
        <f>IFERROR(TRIM(INDEX(_xlfn.TEXTSPLIT(Table37[[#This Row],[Name]],"|"),1,2)),"")</f>
        <v>Pre-alarm Lo</v>
      </c>
    </row>
    <row r="1377" spans="1:12" ht="15" customHeight="1">
      <c r="A1377" s="56" t="s">
        <v>1167</v>
      </c>
      <c r="B1377" s="56" t="str">
        <f>Table37[[#This Row],[Name]]</f>
        <v>Axial Displacement - Gear Box (2)</v>
      </c>
      <c r="C1377" s="33"/>
      <c r="D1377" s="33" t="s">
        <v>14</v>
      </c>
      <c r="E1377" s="33" t="s">
        <v>14</v>
      </c>
      <c r="F1377" s="33"/>
      <c r="G1377" s="33"/>
      <c r="H1377" s="33" t="s">
        <v>474</v>
      </c>
      <c r="I1377" s="33" t="s">
        <v>474</v>
      </c>
      <c r="J1377" s="32"/>
      <c r="K1377" s="33"/>
      <c r="L1377" s="57" t="str">
        <f>IFERROR(TRIM(INDEX(_xlfn.TEXTSPLIT(Table37[[#This Row],[Name]],"|"),1,2)),"")</f>
        <v/>
      </c>
    </row>
    <row r="1378" spans="1:12" ht="15" customHeight="1">
      <c r="A1378" s="56" t="s">
        <v>1167</v>
      </c>
      <c r="B1378" s="56" t="str">
        <f>Table37[[#This Row],[Name]]</f>
        <v>Axial Displacement - Gear Box (2)|Hi</v>
      </c>
      <c r="C1378" s="33" t="e">
        <f>VLOOKUP(Table37[[#This Row],[Name2]],'Base ProcV'!$CG$1:$CQ$12,2,0)</f>
        <v>#N/A</v>
      </c>
      <c r="D1378" s="33" t="s">
        <v>1201</v>
      </c>
      <c r="E1378" s="33" t="s">
        <v>14</v>
      </c>
      <c r="F1378" s="33"/>
      <c r="G1378" s="33"/>
      <c r="H1378" s="33" t="s">
        <v>736</v>
      </c>
      <c r="I1378" s="33" t="s">
        <v>474</v>
      </c>
      <c r="J1378" s="32"/>
      <c r="K1378" s="33"/>
      <c r="L1378" s="57" t="str">
        <f>IFERROR(TRIM(INDEX(_xlfn.TEXTSPLIT(Table37[[#This Row],[Name]],"|"),1,2)),"")</f>
        <v>Hi</v>
      </c>
    </row>
    <row r="1379" spans="1:12" ht="15" customHeight="1">
      <c r="A1379" s="100" t="s">
        <v>1167</v>
      </c>
      <c r="B1379" s="100" t="str">
        <f>Table37[[#This Row],[Name]]</f>
        <v>Axial Displacement - Gear Box (2)|HiHi</v>
      </c>
      <c r="C1379" s="33" t="e">
        <f>VLOOKUP(Table37[[#This Row],[Name2]],'Base ProcV'!$CG$1:$CQ$12,2,0)</f>
        <v>#N/A</v>
      </c>
      <c r="D1379" s="33" t="s">
        <v>1202</v>
      </c>
      <c r="E1379" s="33" t="s">
        <v>14</v>
      </c>
      <c r="F1379" s="33"/>
      <c r="G1379" s="33"/>
      <c r="H1379" s="33" t="s">
        <v>736</v>
      </c>
      <c r="I1379" s="33" t="s">
        <v>474</v>
      </c>
      <c r="J1379" s="32"/>
      <c r="K1379" s="33"/>
      <c r="L1379" s="57" t="str">
        <f>IFERROR(TRIM(INDEX(_xlfn.TEXTSPLIT(Table37[[#This Row],[Name]],"|"),1,2)),"")</f>
        <v>HiHi</v>
      </c>
    </row>
    <row r="1380" spans="1:12" ht="15" customHeight="1">
      <c r="A1380" s="56" t="s">
        <v>1167</v>
      </c>
      <c r="B1380" s="56" t="str">
        <f>Table37[[#This Row],[Name]]</f>
        <v>Axial Displacement - Gear Box (2)|Lo</v>
      </c>
      <c r="C1380" s="33" t="e">
        <f>VLOOKUP(Table37[[#This Row],[Name2]],'Base ProcV'!$CG$1:$CQ$12,2,0)</f>
        <v>#N/A</v>
      </c>
      <c r="D1380" s="33" t="s">
        <v>1203</v>
      </c>
      <c r="E1380" s="33" t="s">
        <v>14</v>
      </c>
      <c r="F1380" s="33"/>
      <c r="G1380" s="33"/>
      <c r="H1380" s="33" t="s">
        <v>736</v>
      </c>
      <c r="I1380" s="33" t="s">
        <v>474</v>
      </c>
      <c r="J1380" s="32"/>
      <c r="K1380" s="33"/>
      <c r="L1380" s="57" t="str">
        <f>IFERROR(TRIM(INDEX(_xlfn.TEXTSPLIT(Table37[[#This Row],[Name]],"|"),1,2)),"")</f>
        <v>Lo</v>
      </c>
    </row>
    <row r="1381" spans="1:12" ht="15" customHeight="1">
      <c r="A1381" s="100" t="s">
        <v>1167</v>
      </c>
      <c r="B1381" s="100" t="str">
        <f>Table37[[#This Row],[Name]]</f>
        <v>Axial Displacement - Gear Box (2)|LoLo</v>
      </c>
      <c r="C1381" s="33" t="e">
        <f>VLOOKUP(Table37[[#This Row],[Name2]],'Base ProcV'!$CG$1:$CQ$12,2,0)</f>
        <v>#N/A</v>
      </c>
      <c r="D1381" s="33" t="s">
        <v>1204</v>
      </c>
      <c r="E1381" s="33" t="s">
        <v>14</v>
      </c>
      <c r="F1381" s="33"/>
      <c r="G1381" s="33"/>
      <c r="H1381" s="33" t="s">
        <v>736</v>
      </c>
      <c r="I1381" s="33" t="s">
        <v>474</v>
      </c>
      <c r="J1381" s="32"/>
      <c r="K1381" s="33"/>
      <c r="L1381" s="57" t="str">
        <f>IFERROR(TRIM(INDEX(_xlfn.TEXTSPLIT(Table37[[#This Row],[Name]],"|"),1,2)),"")</f>
        <v>LoLo</v>
      </c>
    </row>
    <row r="1382" spans="1:12" ht="15" customHeight="1">
      <c r="A1382" s="56" t="s">
        <v>1167</v>
      </c>
      <c r="B1382" s="56" t="str">
        <f>Table37[[#This Row],[Name]]</f>
        <v>Axial Displacement - Gear Box (2)|Pre-alarm Hi</v>
      </c>
      <c r="C1382" s="33" t="e">
        <f>VLOOKUP(Table37[[#This Row],[Name2]],'Base ProcV'!$CG$1:$CQ$12,2,0)</f>
        <v>#N/A</v>
      </c>
      <c r="D1382" s="33" t="s">
        <v>1205</v>
      </c>
      <c r="E1382" s="33" t="s">
        <v>14</v>
      </c>
      <c r="F1382" s="33"/>
      <c r="G1382" s="33"/>
      <c r="H1382" s="33" t="s">
        <v>736</v>
      </c>
      <c r="I1382" s="33" t="s">
        <v>474</v>
      </c>
      <c r="J1382" s="32"/>
      <c r="K1382" s="33"/>
      <c r="L1382" s="57" t="str">
        <f>IFERROR(TRIM(INDEX(_xlfn.TEXTSPLIT(Table37[[#This Row],[Name]],"|"),1,2)),"")</f>
        <v>Pre-alarm Hi</v>
      </c>
    </row>
    <row r="1383" spans="1:12" ht="15" customHeight="1">
      <c r="A1383" s="100" t="s">
        <v>1167</v>
      </c>
      <c r="B1383" s="100" t="str">
        <f>Table37[[#This Row],[Name]]</f>
        <v>Axial Displacement - Gear Box (2)|Pre-alarm Lo</v>
      </c>
      <c r="C1383" s="33" t="e">
        <f>VLOOKUP(Table37[[#This Row],[Name2]],'Base ProcV'!$CG$1:$CQ$12,2,0)</f>
        <v>#N/A</v>
      </c>
      <c r="D1383" s="33" t="s">
        <v>1206</v>
      </c>
      <c r="E1383" s="33" t="s">
        <v>14</v>
      </c>
      <c r="F1383" s="33"/>
      <c r="G1383" s="33"/>
      <c r="H1383" s="33" t="s">
        <v>736</v>
      </c>
      <c r="I1383" s="33" t="s">
        <v>474</v>
      </c>
      <c r="J1383" s="32"/>
      <c r="K1383" s="33"/>
      <c r="L1383" s="57" t="str">
        <f>IFERROR(TRIM(INDEX(_xlfn.TEXTSPLIT(Table37[[#This Row],[Name]],"|"),1,2)),"")</f>
        <v>Pre-alarm Lo</v>
      </c>
    </row>
    <row r="1384" spans="1:12" ht="15" customHeight="1">
      <c r="A1384" s="56" t="s">
        <v>1167</v>
      </c>
      <c r="B1384" s="56" t="str">
        <f>Table37[[#This Row],[Name]]</f>
        <v>Current</v>
      </c>
      <c r="C1384" s="33"/>
      <c r="D1384" s="33" t="s">
        <v>443</v>
      </c>
      <c r="E1384" s="33" t="s">
        <v>443</v>
      </c>
      <c r="F1384" s="33"/>
      <c r="G1384" s="33"/>
      <c r="H1384" s="33" t="s">
        <v>446</v>
      </c>
      <c r="I1384" s="33" t="s">
        <v>446</v>
      </c>
      <c r="J1384" s="32"/>
      <c r="K1384" s="33"/>
      <c r="L1384" s="57" t="str">
        <f>IFERROR(TRIM(INDEX(_xlfn.TEXTSPLIT(Table37[[#This Row],[Name]],"|"),1,2)),"")</f>
        <v/>
      </c>
    </row>
    <row r="1385" spans="1:12" ht="15" customHeight="1">
      <c r="A1385" s="56" t="s">
        <v>1167</v>
      </c>
      <c r="B1385" s="56" t="str">
        <f>Table37[[#This Row],[Name]]</f>
        <v>Delta Pressure - Primary Seal Gas Injection Filter</v>
      </c>
      <c r="C1385" s="33"/>
      <c r="D1385" s="33" t="s">
        <v>1287</v>
      </c>
      <c r="E1385" s="33" t="s">
        <v>1287</v>
      </c>
      <c r="F1385" s="33"/>
      <c r="G1385" s="33"/>
      <c r="H1385" s="33" t="s">
        <v>451</v>
      </c>
      <c r="I1385" s="33" t="s">
        <v>451</v>
      </c>
      <c r="J1385" s="32"/>
      <c r="K1385" s="33"/>
      <c r="L1385" s="57" t="str">
        <f>IFERROR(TRIM(INDEX(_xlfn.TEXTSPLIT(Table37[[#This Row],[Name]],"|"),1,2)),"")</f>
        <v/>
      </c>
    </row>
    <row r="1386" spans="1:12" ht="15" customHeight="1">
      <c r="A1386" s="56" t="s">
        <v>1167</v>
      </c>
      <c r="B1386" s="56" t="str">
        <f>Table37[[#This Row],[Name]]</f>
        <v>Delta Pressure - Primary Seal Gas Injection Filter|Hi</v>
      </c>
      <c r="C1386" s="33" t="e">
        <f>VLOOKUP(Table37[[#This Row],[Name2]],'Base ProcV'!$CG$1:$CQ$12,2,0)</f>
        <v>#N/A</v>
      </c>
      <c r="D1386" s="33" t="s">
        <v>1289</v>
      </c>
      <c r="E1386" s="33" t="s">
        <v>1287</v>
      </c>
      <c r="F1386" s="33"/>
      <c r="G1386" s="33"/>
      <c r="H1386" s="33" t="s">
        <v>736</v>
      </c>
      <c r="I1386" s="33" t="s">
        <v>451</v>
      </c>
      <c r="J1386" s="32"/>
      <c r="K1386" s="33"/>
      <c r="L1386" s="57" t="str">
        <f>IFERROR(TRIM(INDEX(_xlfn.TEXTSPLIT(Table37[[#This Row],[Name]],"|"),1,2)),"")</f>
        <v>Hi</v>
      </c>
    </row>
    <row r="1387" spans="1:12" ht="15" customHeight="1">
      <c r="A1387" s="100" t="s">
        <v>1167</v>
      </c>
      <c r="B1387" s="100" t="str">
        <f>Table37[[#This Row],[Name]]</f>
        <v>Delta Pressure - Primary Seal Gas Injection Filter|HiHi</v>
      </c>
      <c r="C1387" s="33" t="e">
        <f>VLOOKUP(Table37[[#This Row],[Name2]],'Base ProcV'!$CG$1:$CQ$12,2,0)</f>
        <v>#N/A</v>
      </c>
      <c r="D1387" s="33" t="s">
        <v>1290</v>
      </c>
      <c r="E1387" s="33" t="s">
        <v>1287</v>
      </c>
      <c r="F1387" s="33"/>
      <c r="G1387" s="33"/>
      <c r="H1387" s="33" t="s">
        <v>736</v>
      </c>
      <c r="I1387" s="33" t="s">
        <v>451</v>
      </c>
      <c r="J1387" s="32"/>
      <c r="K1387" s="33"/>
      <c r="L1387" s="57" t="str">
        <f>IFERROR(TRIM(INDEX(_xlfn.TEXTSPLIT(Table37[[#This Row],[Name]],"|"),1,2)),"")</f>
        <v>HiHi</v>
      </c>
    </row>
    <row r="1388" spans="1:12" ht="15" customHeight="1">
      <c r="A1388" s="56" t="s">
        <v>1167</v>
      </c>
      <c r="B1388" s="56" t="str">
        <f>Table37[[#This Row],[Name]]</f>
        <v>Delta Pressure - Primary Seal Gas Injection Filter|Lo</v>
      </c>
      <c r="C1388" s="33" t="e">
        <f>VLOOKUP(Table37[[#This Row],[Name2]],'Base ProcV'!$CG$1:$CQ$12,2,0)</f>
        <v>#N/A</v>
      </c>
      <c r="D1388" s="33" t="s">
        <v>1291</v>
      </c>
      <c r="E1388" s="33" t="s">
        <v>1287</v>
      </c>
      <c r="F1388" s="33"/>
      <c r="G1388" s="33"/>
      <c r="H1388" s="33" t="s">
        <v>736</v>
      </c>
      <c r="I1388" s="33" t="s">
        <v>451</v>
      </c>
      <c r="J1388" s="32"/>
      <c r="K1388" s="33"/>
      <c r="L1388" s="57" t="str">
        <f>IFERROR(TRIM(INDEX(_xlfn.TEXTSPLIT(Table37[[#This Row],[Name]],"|"),1,2)),"")</f>
        <v>Lo</v>
      </c>
    </row>
    <row r="1389" spans="1:12" ht="15" customHeight="1">
      <c r="A1389" s="100" t="s">
        <v>1167</v>
      </c>
      <c r="B1389" s="100" t="str">
        <f>Table37[[#This Row],[Name]]</f>
        <v>Delta Pressure - Primary Seal Gas Injection Filter|LoLo</v>
      </c>
      <c r="C1389" s="33" t="e">
        <f>VLOOKUP(Table37[[#This Row],[Name2]],'Base ProcV'!$CG$1:$CQ$12,2,0)</f>
        <v>#N/A</v>
      </c>
      <c r="D1389" s="33" t="s">
        <v>1292</v>
      </c>
      <c r="E1389" s="33" t="s">
        <v>1287</v>
      </c>
      <c r="F1389" s="33"/>
      <c r="G1389" s="33"/>
      <c r="H1389" s="33" t="s">
        <v>736</v>
      </c>
      <c r="I1389" s="33" t="s">
        <v>451</v>
      </c>
      <c r="J1389" s="32"/>
      <c r="K1389" s="33"/>
      <c r="L1389" s="57" t="str">
        <f>IFERROR(TRIM(INDEX(_xlfn.TEXTSPLIT(Table37[[#This Row],[Name]],"|"),1,2)),"")</f>
        <v>LoLo</v>
      </c>
    </row>
    <row r="1390" spans="1:12" ht="15" customHeight="1">
      <c r="A1390" s="56" t="s">
        <v>1167</v>
      </c>
      <c r="B1390" s="56" t="str">
        <f>Table37[[#This Row],[Name]]</f>
        <v>Delta Pressure - Primary Seal Gas Injection Filter|Pre-alarm Hi</v>
      </c>
      <c r="C1390" s="33" t="e">
        <f>VLOOKUP(Table37[[#This Row],[Name2]],'Base ProcV'!$CG$1:$CQ$12,2,0)</f>
        <v>#N/A</v>
      </c>
      <c r="D1390" s="33" t="s">
        <v>1293</v>
      </c>
      <c r="E1390" s="33" t="s">
        <v>1287</v>
      </c>
      <c r="F1390" s="33"/>
      <c r="G1390" s="33"/>
      <c r="H1390" s="33" t="s">
        <v>736</v>
      </c>
      <c r="I1390" s="33" t="s">
        <v>451</v>
      </c>
      <c r="J1390" s="32"/>
      <c r="K1390" s="33"/>
      <c r="L1390" s="57" t="str">
        <f>IFERROR(TRIM(INDEX(_xlfn.TEXTSPLIT(Table37[[#This Row],[Name]],"|"),1,2)),"")</f>
        <v>Pre-alarm Hi</v>
      </c>
    </row>
    <row r="1391" spans="1:12" ht="15" customHeight="1">
      <c r="A1391" s="100" t="s">
        <v>1167</v>
      </c>
      <c r="B1391" s="100" t="str">
        <f>Table37[[#This Row],[Name]]</f>
        <v>Delta Pressure - Primary Seal Gas Injection Filter|Pre-alarm Lo</v>
      </c>
      <c r="C1391" s="33" t="e">
        <f>VLOOKUP(Table37[[#This Row],[Name2]],'Base ProcV'!$CG$1:$CQ$12,2,0)</f>
        <v>#N/A</v>
      </c>
      <c r="D1391" s="33" t="s">
        <v>1294</v>
      </c>
      <c r="E1391" s="33" t="s">
        <v>1287</v>
      </c>
      <c r="F1391" s="33"/>
      <c r="G1391" s="33"/>
      <c r="H1391" s="33" t="s">
        <v>736</v>
      </c>
      <c r="I1391" s="33" t="s">
        <v>451</v>
      </c>
      <c r="J1391" s="32"/>
      <c r="K1391" s="33"/>
      <c r="L1391" s="57" t="str">
        <f>IFERROR(TRIM(INDEX(_xlfn.TEXTSPLIT(Table37[[#This Row],[Name]],"|"),1,2)),"")</f>
        <v>Pre-alarm Lo</v>
      </c>
    </row>
    <row r="1392" spans="1:12" ht="15" customHeight="1">
      <c r="A1392" s="56" t="s">
        <v>1167</v>
      </c>
      <c r="B1392" s="56" t="str">
        <f>Table37[[#This Row],[Name]]</f>
        <v>Pressure - Primary Seal Gas to Flare DE (1)</v>
      </c>
      <c r="C1392" s="33"/>
      <c r="D1392" s="33" t="s">
        <v>1373</v>
      </c>
      <c r="E1392" s="33" t="s">
        <v>1373</v>
      </c>
      <c r="F1392" s="33"/>
      <c r="G1392" s="33"/>
      <c r="H1392" s="33" t="s">
        <v>451</v>
      </c>
      <c r="I1392" s="33" t="s">
        <v>451</v>
      </c>
      <c r="J1392" s="32"/>
      <c r="K1392" s="33"/>
      <c r="L1392" s="57" t="str">
        <f>IFERROR(TRIM(INDEX(_xlfn.TEXTSPLIT(Table37[[#This Row],[Name]],"|"),1,2)),"")</f>
        <v/>
      </c>
    </row>
    <row r="1393" spans="1:12" ht="15" customHeight="1">
      <c r="A1393" s="100" t="s">
        <v>1167</v>
      </c>
      <c r="B1393" s="100" t="str">
        <f>Table37[[#This Row],[Name]]</f>
        <v>Pressure - Primary Seal Gas to Flare DE (1)|Hi</v>
      </c>
      <c r="C1393" s="33" t="e">
        <f>VLOOKUP(Table37[[#This Row],[Name2]],'Base ProcV'!$CG$1:$CQ$12,2,0)</f>
        <v>#N/A</v>
      </c>
      <c r="D1393" s="33" t="s">
        <v>1376</v>
      </c>
      <c r="E1393" s="33" t="s">
        <v>1373</v>
      </c>
      <c r="F1393" s="33"/>
      <c r="G1393" s="33"/>
      <c r="H1393" s="33" t="s">
        <v>736</v>
      </c>
      <c r="I1393" s="33" t="s">
        <v>451</v>
      </c>
      <c r="J1393" s="32"/>
      <c r="K1393" s="33"/>
      <c r="L1393" s="57" t="str">
        <f>IFERROR(TRIM(INDEX(_xlfn.TEXTSPLIT(Table37[[#This Row],[Name]],"|"),1,2)),"")</f>
        <v>Hi</v>
      </c>
    </row>
    <row r="1394" spans="1:12" ht="15" customHeight="1">
      <c r="A1394" s="56" t="s">
        <v>1167</v>
      </c>
      <c r="B1394" s="56" t="str">
        <f>Table37[[#This Row],[Name]]</f>
        <v>Pressure - Primary Seal Gas to Flare DE (1)|HiHi</v>
      </c>
      <c r="C1394" s="33" t="e">
        <f>VLOOKUP(Table37[[#This Row],[Name2]],'Base ProcV'!$CG$1:$CQ$12,2,0)</f>
        <v>#N/A</v>
      </c>
      <c r="D1394" s="33" t="s">
        <v>1377</v>
      </c>
      <c r="E1394" s="33" t="s">
        <v>1373</v>
      </c>
      <c r="F1394" s="33"/>
      <c r="G1394" s="33"/>
      <c r="H1394" s="33" t="s">
        <v>736</v>
      </c>
      <c r="I1394" s="33" t="s">
        <v>451</v>
      </c>
      <c r="J1394" s="32"/>
      <c r="K1394" s="33"/>
      <c r="L1394" s="57" t="str">
        <f>IFERROR(TRIM(INDEX(_xlfn.TEXTSPLIT(Table37[[#This Row],[Name]],"|"),1,2)),"")</f>
        <v>HiHi</v>
      </c>
    </row>
    <row r="1395" spans="1:12" ht="15" customHeight="1">
      <c r="A1395" s="100" t="s">
        <v>1167</v>
      </c>
      <c r="B1395" s="100" t="str">
        <f>Table37[[#This Row],[Name]]</f>
        <v>Pressure - Primary Seal Gas to Flare DE (1)|Lo</v>
      </c>
      <c r="C1395" s="33" t="e">
        <f>VLOOKUP(Table37[[#This Row],[Name2]],'Base ProcV'!$CG$1:$CQ$12,2,0)</f>
        <v>#N/A</v>
      </c>
      <c r="D1395" s="33" t="s">
        <v>1378</v>
      </c>
      <c r="E1395" s="33" t="s">
        <v>1373</v>
      </c>
      <c r="F1395" s="33"/>
      <c r="G1395" s="33"/>
      <c r="H1395" s="33" t="s">
        <v>736</v>
      </c>
      <c r="I1395" s="33" t="s">
        <v>451</v>
      </c>
      <c r="J1395" s="32"/>
      <c r="K1395" s="33"/>
      <c r="L1395" s="57" t="str">
        <f>IFERROR(TRIM(INDEX(_xlfn.TEXTSPLIT(Table37[[#This Row],[Name]],"|"),1,2)),"")</f>
        <v>Lo</v>
      </c>
    </row>
    <row r="1396" spans="1:12" ht="15" customHeight="1">
      <c r="A1396" s="56" t="s">
        <v>1167</v>
      </c>
      <c r="B1396" s="56" t="str">
        <f>Table37[[#This Row],[Name]]</f>
        <v>Pressure - Primary Seal Gas to Flare DE (1)|LoLo</v>
      </c>
      <c r="C1396" s="33" t="e">
        <f>VLOOKUP(Table37[[#This Row],[Name2]],'Base ProcV'!$CG$1:$CQ$12,2,0)</f>
        <v>#N/A</v>
      </c>
      <c r="D1396" s="33" t="s">
        <v>1379</v>
      </c>
      <c r="E1396" s="33" t="s">
        <v>1373</v>
      </c>
      <c r="F1396" s="33"/>
      <c r="G1396" s="33"/>
      <c r="H1396" s="33" t="s">
        <v>736</v>
      </c>
      <c r="I1396" s="33" t="s">
        <v>451</v>
      </c>
      <c r="J1396" s="32"/>
      <c r="K1396" s="33"/>
      <c r="L1396" s="57" t="str">
        <f>IFERROR(TRIM(INDEX(_xlfn.TEXTSPLIT(Table37[[#This Row],[Name]],"|"),1,2)),"")</f>
        <v>LoLo</v>
      </c>
    </row>
    <row r="1397" spans="1:12" ht="15" customHeight="1">
      <c r="A1397" s="56" t="s">
        <v>1167</v>
      </c>
      <c r="B1397" s="56" t="str">
        <f>Table37[[#This Row],[Name]]</f>
        <v>Pressure - Primary Seal Gas to Flare DE (2)</v>
      </c>
      <c r="C1397" s="33"/>
      <c r="D1397" s="33" t="s">
        <v>1380</v>
      </c>
      <c r="E1397" s="33" t="s">
        <v>1380</v>
      </c>
      <c r="F1397" s="33"/>
      <c r="G1397" s="33"/>
      <c r="H1397" s="33" t="s">
        <v>451</v>
      </c>
      <c r="I1397" s="33" t="s">
        <v>451</v>
      </c>
      <c r="J1397" s="32"/>
      <c r="K1397" s="33"/>
      <c r="L1397" s="57" t="str">
        <f>IFERROR(TRIM(INDEX(_xlfn.TEXTSPLIT(Table37[[#This Row],[Name]],"|"),1,2)),"")</f>
        <v/>
      </c>
    </row>
    <row r="1398" spans="1:12" ht="15" customHeight="1">
      <c r="A1398" s="56" t="s">
        <v>1167</v>
      </c>
      <c r="B1398" s="56" t="str">
        <f>Table37[[#This Row],[Name]]</f>
        <v>Pressure - Primary Seal Gas to Flare DE (2)|Hi</v>
      </c>
      <c r="C1398" s="33" t="e">
        <f>VLOOKUP(Table37[[#This Row],[Name2]],'Base ProcV'!$CG$1:$CQ$12,2,0)</f>
        <v>#N/A</v>
      </c>
      <c r="D1398" s="33" t="s">
        <v>1382</v>
      </c>
      <c r="E1398" s="33" t="s">
        <v>1380</v>
      </c>
      <c r="F1398" s="33"/>
      <c r="G1398" s="33"/>
      <c r="H1398" s="33" t="s">
        <v>736</v>
      </c>
      <c r="I1398" s="33" t="s">
        <v>451</v>
      </c>
      <c r="J1398" s="32"/>
      <c r="K1398" s="33"/>
      <c r="L1398" s="57" t="str">
        <f>IFERROR(TRIM(INDEX(_xlfn.TEXTSPLIT(Table37[[#This Row],[Name]],"|"),1,2)),"")</f>
        <v>Hi</v>
      </c>
    </row>
    <row r="1399" spans="1:12" ht="15" customHeight="1">
      <c r="A1399" s="100" t="s">
        <v>1167</v>
      </c>
      <c r="B1399" s="100" t="str">
        <f>Table37[[#This Row],[Name]]</f>
        <v>Pressure - Primary Seal Gas to Flare DE (2)|HiHi</v>
      </c>
      <c r="C1399" s="33" t="e">
        <f>VLOOKUP(Table37[[#This Row],[Name2]],'Base ProcV'!$CG$1:$CQ$12,2,0)</f>
        <v>#N/A</v>
      </c>
      <c r="D1399" s="33" t="s">
        <v>1383</v>
      </c>
      <c r="E1399" s="33" t="s">
        <v>1380</v>
      </c>
      <c r="F1399" s="33"/>
      <c r="G1399" s="33"/>
      <c r="H1399" s="33" t="s">
        <v>736</v>
      </c>
      <c r="I1399" s="33" t="s">
        <v>451</v>
      </c>
      <c r="J1399" s="32"/>
      <c r="K1399" s="33"/>
      <c r="L1399" s="57" t="str">
        <f>IFERROR(TRIM(INDEX(_xlfn.TEXTSPLIT(Table37[[#This Row],[Name]],"|"),1,2)),"")</f>
        <v>HiHi</v>
      </c>
    </row>
    <row r="1400" spans="1:12" ht="15" customHeight="1">
      <c r="A1400" s="56" t="s">
        <v>1167</v>
      </c>
      <c r="B1400" s="56" t="str">
        <f>Table37[[#This Row],[Name]]</f>
        <v>Pressure - Primary Seal Gas to Flare DE (2)|Lo</v>
      </c>
      <c r="C1400" s="33" t="e">
        <f>VLOOKUP(Table37[[#This Row],[Name2]],'Base ProcV'!$CG$1:$CQ$12,2,0)</f>
        <v>#N/A</v>
      </c>
      <c r="D1400" s="33" t="s">
        <v>1384</v>
      </c>
      <c r="E1400" s="33" t="s">
        <v>1380</v>
      </c>
      <c r="F1400" s="33"/>
      <c r="G1400" s="33"/>
      <c r="H1400" s="33" t="s">
        <v>736</v>
      </c>
      <c r="I1400" s="33" t="s">
        <v>451</v>
      </c>
      <c r="J1400" s="32"/>
      <c r="K1400" s="33"/>
      <c r="L1400" s="57" t="str">
        <f>IFERROR(TRIM(INDEX(_xlfn.TEXTSPLIT(Table37[[#This Row],[Name]],"|"),1,2)),"")</f>
        <v>Lo</v>
      </c>
    </row>
    <row r="1401" spans="1:12" ht="15" customHeight="1">
      <c r="A1401" s="100" t="s">
        <v>1167</v>
      </c>
      <c r="B1401" s="100" t="str">
        <f>Table37[[#This Row],[Name]]</f>
        <v>Pressure - Primary Seal Gas to Flare DE (2)|LoLo</v>
      </c>
      <c r="C1401" s="33" t="e">
        <f>VLOOKUP(Table37[[#This Row],[Name2]],'Base ProcV'!$CG$1:$CQ$12,2,0)</f>
        <v>#N/A</v>
      </c>
      <c r="D1401" s="33" t="s">
        <v>1385</v>
      </c>
      <c r="E1401" s="33" t="s">
        <v>1380</v>
      </c>
      <c r="F1401" s="33"/>
      <c r="G1401" s="33"/>
      <c r="H1401" s="33" t="s">
        <v>736</v>
      </c>
      <c r="I1401" s="33" t="s">
        <v>451</v>
      </c>
      <c r="J1401" s="32"/>
      <c r="K1401" s="33"/>
      <c r="L1401" s="57" t="str">
        <f>IFERROR(TRIM(INDEX(_xlfn.TEXTSPLIT(Table37[[#This Row],[Name]],"|"),1,2)),"")</f>
        <v>LoLo</v>
      </c>
    </row>
    <row r="1402" spans="1:12" ht="15" customHeight="1">
      <c r="A1402" s="56" t="s">
        <v>1167</v>
      </c>
      <c r="B1402" s="56" t="str">
        <f>Table37[[#This Row],[Name]]</f>
        <v>Pressure - Primary Seal Gas to Flare NDE (1)</v>
      </c>
      <c r="C1402" s="33"/>
      <c r="D1402" s="33" t="s">
        <v>1386</v>
      </c>
      <c r="E1402" s="33" t="s">
        <v>1386</v>
      </c>
      <c r="F1402" s="33"/>
      <c r="G1402" s="33"/>
      <c r="H1402" s="33" t="s">
        <v>451</v>
      </c>
      <c r="I1402" s="33" t="s">
        <v>451</v>
      </c>
      <c r="J1402" s="32"/>
      <c r="K1402" s="33"/>
      <c r="L1402" s="57" t="str">
        <f>IFERROR(TRIM(INDEX(_xlfn.TEXTSPLIT(Table37[[#This Row],[Name]],"|"),1,2)),"")</f>
        <v/>
      </c>
    </row>
    <row r="1403" spans="1:12" ht="15" customHeight="1">
      <c r="A1403" s="100" t="s">
        <v>1167</v>
      </c>
      <c r="B1403" s="100" t="str">
        <f>Table37[[#This Row],[Name]]</f>
        <v>Pressure - Primary Seal Gas to Flare NDE (1)|Hi</v>
      </c>
      <c r="C1403" s="33" t="e">
        <f>VLOOKUP(Table37[[#This Row],[Name2]],'Base ProcV'!$CG$1:$CQ$12,2,0)</f>
        <v>#N/A</v>
      </c>
      <c r="D1403" s="33" t="s">
        <v>1388</v>
      </c>
      <c r="E1403" s="33" t="s">
        <v>1386</v>
      </c>
      <c r="F1403" s="33"/>
      <c r="G1403" s="33"/>
      <c r="H1403" s="33" t="s">
        <v>736</v>
      </c>
      <c r="I1403" s="33" t="s">
        <v>451</v>
      </c>
      <c r="J1403" s="32"/>
      <c r="K1403" s="33"/>
      <c r="L1403" s="57" t="str">
        <f>IFERROR(TRIM(INDEX(_xlfn.TEXTSPLIT(Table37[[#This Row],[Name]],"|"),1,2)),"")</f>
        <v>Hi</v>
      </c>
    </row>
    <row r="1404" spans="1:12" ht="15" customHeight="1">
      <c r="A1404" s="56" t="s">
        <v>1167</v>
      </c>
      <c r="B1404" s="56" t="str">
        <f>Table37[[#This Row],[Name]]</f>
        <v>Pressure - Primary Seal Gas to Flare NDE (1)|HiHi</v>
      </c>
      <c r="C1404" s="33" t="e">
        <f>VLOOKUP(Table37[[#This Row],[Name2]],'Base ProcV'!$CG$1:$CQ$12,2,0)</f>
        <v>#N/A</v>
      </c>
      <c r="D1404" s="33" t="s">
        <v>1389</v>
      </c>
      <c r="E1404" s="33" t="s">
        <v>1386</v>
      </c>
      <c r="F1404" s="33"/>
      <c r="G1404" s="33"/>
      <c r="H1404" s="33" t="s">
        <v>736</v>
      </c>
      <c r="I1404" s="33" t="s">
        <v>451</v>
      </c>
      <c r="J1404" s="32"/>
      <c r="K1404" s="33"/>
      <c r="L1404" s="57" t="str">
        <f>IFERROR(TRIM(INDEX(_xlfn.TEXTSPLIT(Table37[[#This Row],[Name]],"|"),1,2)),"")</f>
        <v>HiHi</v>
      </c>
    </row>
    <row r="1405" spans="1:12" ht="15" customHeight="1">
      <c r="A1405" s="100" t="s">
        <v>1167</v>
      </c>
      <c r="B1405" s="100" t="str">
        <f>Table37[[#This Row],[Name]]</f>
        <v>Pressure - Primary Seal Gas to Flare NDE (1)|Lo</v>
      </c>
      <c r="C1405" s="33" t="e">
        <f>VLOOKUP(Table37[[#This Row],[Name2]],'Base ProcV'!$CG$1:$CQ$12,2,0)</f>
        <v>#N/A</v>
      </c>
      <c r="D1405" s="33" t="s">
        <v>1390</v>
      </c>
      <c r="E1405" s="33" t="s">
        <v>1386</v>
      </c>
      <c r="F1405" s="33"/>
      <c r="G1405" s="33"/>
      <c r="H1405" s="33" t="s">
        <v>736</v>
      </c>
      <c r="I1405" s="33" t="s">
        <v>451</v>
      </c>
      <c r="J1405" s="32"/>
      <c r="K1405" s="33"/>
      <c r="L1405" s="57" t="str">
        <f>IFERROR(TRIM(INDEX(_xlfn.TEXTSPLIT(Table37[[#This Row],[Name]],"|"),1,2)),"")</f>
        <v>Lo</v>
      </c>
    </row>
    <row r="1406" spans="1:12" ht="15" customHeight="1">
      <c r="A1406" s="56" t="s">
        <v>1167</v>
      </c>
      <c r="B1406" s="56" t="str">
        <f>Table37[[#This Row],[Name]]</f>
        <v>Pressure - Primary Seal Gas to Flare NDE (1)|LoLo</v>
      </c>
      <c r="C1406" s="33" t="e">
        <f>VLOOKUP(Table37[[#This Row],[Name2]],'Base ProcV'!$CG$1:$CQ$12,2,0)</f>
        <v>#N/A</v>
      </c>
      <c r="D1406" s="33" t="s">
        <v>1391</v>
      </c>
      <c r="E1406" s="33" t="s">
        <v>1386</v>
      </c>
      <c r="F1406" s="33"/>
      <c r="G1406" s="33"/>
      <c r="H1406" s="33" t="s">
        <v>736</v>
      </c>
      <c r="I1406" s="33" t="s">
        <v>451</v>
      </c>
      <c r="J1406" s="32"/>
      <c r="K1406" s="33"/>
      <c r="L1406" s="57" t="str">
        <f>IFERROR(TRIM(INDEX(_xlfn.TEXTSPLIT(Table37[[#This Row],[Name]],"|"),1,2)),"")</f>
        <v>LoLo</v>
      </c>
    </row>
    <row r="1407" spans="1:12" ht="15" customHeight="1">
      <c r="A1407" s="56" t="s">
        <v>1167</v>
      </c>
      <c r="B1407" s="56" t="str">
        <f>Table37[[#This Row],[Name]]</f>
        <v>Pressure - Primary Seal Gas to Flare NDE (2)</v>
      </c>
      <c r="C1407" s="33"/>
      <c r="D1407" s="33" t="s">
        <v>1392</v>
      </c>
      <c r="E1407" s="33" t="s">
        <v>1392</v>
      </c>
      <c r="F1407" s="33"/>
      <c r="G1407" s="33"/>
      <c r="H1407" s="33" t="s">
        <v>451</v>
      </c>
      <c r="I1407" s="33" t="s">
        <v>451</v>
      </c>
      <c r="J1407" s="32"/>
      <c r="K1407" s="33"/>
      <c r="L1407" s="57" t="str">
        <f>IFERROR(TRIM(INDEX(_xlfn.TEXTSPLIT(Table37[[#This Row],[Name]],"|"),1,2)),"")</f>
        <v/>
      </c>
    </row>
    <row r="1408" spans="1:12" ht="15" customHeight="1">
      <c r="A1408" s="56" t="s">
        <v>1167</v>
      </c>
      <c r="B1408" s="56" t="str">
        <f>Table37[[#This Row],[Name]]</f>
        <v>Pressure - Primary Seal Gas to Flare NDE (2)|Hi</v>
      </c>
      <c r="C1408" s="33" t="e">
        <f>VLOOKUP(Table37[[#This Row],[Name2]],'Base ProcV'!$CG$1:$CQ$12,2,0)</f>
        <v>#N/A</v>
      </c>
      <c r="D1408" s="33" t="s">
        <v>1394</v>
      </c>
      <c r="E1408" s="33" t="s">
        <v>1392</v>
      </c>
      <c r="F1408" s="33"/>
      <c r="G1408" s="33"/>
      <c r="H1408" s="33" t="s">
        <v>736</v>
      </c>
      <c r="I1408" s="33" t="s">
        <v>451</v>
      </c>
      <c r="J1408" s="32"/>
      <c r="K1408" s="33"/>
      <c r="L1408" s="57" t="str">
        <f>IFERROR(TRIM(INDEX(_xlfn.TEXTSPLIT(Table37[[#This Row],[Name]],"|"),1,2)),"")</f>
        <v>Hi</v>
      </c>
    </row>
    <row r="1409" spans="1:12" ht="15" customHeight="1">
      <c r="A1409" s="100" t="s">
        <v>1167</v>
      </c>
      <c r="B1409" s="100" t="str">
        <f>Table37[[#This Row],[Name]]</f>
        <v>Pressure - Primary Seal Gas to Flare NDE (2)|HiHi</v>
      </c>
      <c r="C1409" s="33" t="e">
        <f>VLOOKUP(Table37[[#This Row],[Name2]],'Base ProcV'!$CG$1:$CQ$12,2,0)</f>
        <v>#N/A</v>
      </c>
      <c r="D1409" s="33" t="s">
        <v>1395</v>
      </c>
      <c r="E1409" s="33" t="s">
        <v>1392</v>
      </c>
      <c r="F1409" s="33"/>
      <c r="G1409" s="33"/>
      <c r="H1409" s="33" t="s">
        <v>736</v>
      </c>
      <c r="I1409" s="33" t="s">
        <v>451</v>
      </c>
      <c r="J1409" s="32"/>
      <c r="K1409" s="33"/>
      <c r="L1409" s="57" t="str">
        <f>IFERROR(TRIM(INDEX(_xlfn.TEXTSPLIT(Table37[[#This Row],[Name]],"|"),1,2)),"")</f>
        <v>HiHi</v>
      </c>
    </row>
    <row r="1410" spans="1:12" ht="15" customHeight="1">
      <c r="A1410" s="56" t="s">
        <v>1167</v>
      </c>
      <c r="B1410" s="56" t="str">
        <f>Table37[[#This Row],[Name]]</f>
        <v>Pressure - Primary Seal Gas to Flare NDE (2)|Lo</v>
      </c>
      <c r="C1410" s="33" t="e">
        <f>VLOOKUP(Table37[[#This Row],[Name2]],'Base ProcV'!$CG$1:$CQ$12,2,0)</f>
        <v>#N/A</v>
      </c>
      <c r="D1410" s="33" t="s">
        <v>1396</v>
      </c>
      <c r="E1410" s="33" t="s">
        <v>1392</v>
      </c>
      <c r="F1410" s="33"/>
      <c r="G1410" s="33"/>
      <c r="H1410" s="33" t="s">
        <v>736</v>
      </c>
      <c r="I1410" s="33" t="s">
        <v>451</v>
      </c>
      <c r="J1410" s="32"/>
      <c r="K1410" s="33"/>
      <c r="L1410" s="57" t="str">
        <f>IFERROR(TRIM(INDEX(_xlfn.TEXTSPLIT(Table37[[#This Row],[Name]],"|"),1,2)),"")</f>
        <v>Lo</v>
      </c>
    </row>
    <row r="1411" spans="1:12" ht="15" customHeight="1">
      <c r="A1411" s="100" t="s">
        <v>1167</v>
      </c>
      <c r="B1411" s="100" t="str">
        <f>Table37[[#This Row],[Name]]</f>
        <v>Pressure - Primary Seal Gas to Flare NDE (2)|LoLo</v>
      </c>
      <c r="C1411" s="33" t="e">
        <f>VLOOKUP(Table37[[#This Row],[Name2]],'Base ProcV'!$CG$1:$CQ$12,2,0)</f>
        <v>#N/A</v>
      </c>
      <c r="D1411" s="33" t="s">
        <v>1397</v>
      </c>
      <c r="E1411" s="33" t="s">
        <v>1392</v>
      </c>
      <c r="F1411" s="33"/>
      <c r="G1411" s="33"/>
      <c r="H1411" s="33" t="s">
        <v>736</v>
      </c>
      <c r="I1411" s="33" t="s">
        <v>451</v>
      </c>
      <c r="J1411" s="32"/>
      <c r="K1411" s="33"/>
      <c r="L1411" s="57" t="str">
        <f>IFERROR(TRIM(INDEX(_xlfn.TEXTSPLIT(Table37[[#This Row],[Name]],"|"),1,2)),"")</f>
        <v>LoLo</v>
      </c>
    </row>
    <row r="1412" spans="1:12" ht="15" customHeight="1">
      <c r="A1412" s="56" t="s">
        <v>1167</v>
      </c>
      <c r="B1412" s="56" t="str">
        <f>Table37[[#This Row],[Name]]</f>
        <v>Flow - Primary Seal Gas to Flare DE (1)</v>
      </c>
      <c r="C1412" s="33"/>
      <c r="D1412" s="33" t="s">
        <v>1398</v>
      </c>
      <c r="E1412" s="33" t="s">
        <v>1398</v>
      </c>
      <c r="F1412" s="33"/>
      <c r="G1412" s="33"/>
      <c r="H1412" s="33" t="s">
        <v>451</v>
      </c>
      <c r="I1412" s="33" t="s">
        <v>451</v>
      </c>
      <c r="J1412" s="32"/>
      <c r="K1412" s="33"/>
      <c r="L1412" s="57" t="str">
        <f>IFERROR(TRIM(INDEX(_xlfn.TEXTSPLIT(Table37[[#This Row],[Name]],"|"),1,2)),"")</f>
        <v/>
      </c>
    </row>
    <row r="1413" spans="1:12" ht="15" customHeight="1">
      <c r="A1413" s="100" t="s">
        <v>1167</v>
      </c>
      <c r="B1413" s="100" t="str">
        <f>Table37[[#This Row],[Name]]</f>
        <v>Flow - Primary Seal Gas to Flare DE (1)|Hi</v>
      </c>
      <c r="C1413" s="33" t="e">
        <f>VLOOKUP(Table37[[#This Row],[Name2]],'Base ProcV'!$CG$1:$CQ$12,2,0)</f>
        <v>#N/A</v>
      </c>
      <c r="D1413" s="33" t="s">
        <v>1400</v>
      </c>
      <c r="E1413" s="33" t="s">
        <v>1398</v>
      </c>
      <c r="F1413" s="33"/>
      <c r="G1413" s="33"/>
      <c r="H1413" s="33" t="s">
        <v>736</v>
      </c>
      <c r="I1413" s="33" t="s">
        <v>451</v>
      </c>
      <c r="J1413" s="32"/>
      <c r="K1413" s="33"/>
      <c r="L1413" s="57" t="str">
        <f>IFERROR(TRIM(INDEX(_xlfn.TEXTSPLIT(Table37[[#This Row],[Name]],"|"),1,2)),"")</f>
        <v>Hi</v>
      </c>
    </row>
    <row r="1414" spans="1:12" ht="15" customHeight="1">
      <c r="A1414" s="56" t="s">
        <v>1167</v>
      </c>
      <c r="B1414" s="56" t="str">
        <f>Table37[[#This Row],[Name]]</f>
        <v>Flow - Primary Seal Gas to Flare DE (1)|HiHi</v>
      </c>
      <c r="C1414" s="33" t="e">
        <f>VLOOKUP(Table37[[#This Row],[Name2]],'Base ProcV'!$CG$1:$CQ$12,2,0)</f>
        <v>#N/A</v>
      </c>
      <c r="D1414" s="33" t="s">
        <v>1401</v>
      </c>
      <c r="E1414" s="33" t="s">
        <v>1398</v>
      </c>
      <c r="F1414" s="33"/>
      <c r="G1414" s="33"/>
      <c r="H1414" s="33" t="s">
        <v>736</v>
      </c>
      <c r="I1414" s="33" t="s">
        <v>451</v>
      </c>
      <c r="J1414" s="32"/>
      <c r="K1414" s="33"/>
      <c r="L1414" s="57" t="str">
        <f>IFERROR(TRIM(INDEX(_xlfn.TEXTSPLIT(Table37[[#This Row],[Name]],"|"),1,2)),"")</f>
        <v>HiHi</v>
      </c>
    </row>
    <row r="1415" spans="1:12" ht="15" customHeight="1">
      <c r="A1415" s="100" t="s">
        <v>1167</v>
      </c>
      <c r="B1415" s="100" t="str">
        <f>Table37[[#This Row],[Name]]</f>
        <v>Flow - Primary Seal Gas to Flare DE (1)|Lo</v>
      </c>
      <c r="C1415" s="33" t="e">
        <f>VLOOKUP(Table37[[#This Row],[Name2]],'Base ProcV'!$CG$1:$CQ$12,2,0)</f>
        <v>#N/A</v>
      </c>
      <c r="D1415" s="33" t="s">
        <v>1402</v>
      </c>
      <c r="E1415" s="33" t="s">
        <v>1398</v>
      </c>
      <c r="F1415" s="33"/>
      <c r="G1415" s="33"/>
      <c r="H1415" s="33" t="s">
        <v>736</v>
      </c>
      <c r="I1415" s="33" t="s">
        <v>451</v>
      </c>
      <c r="J1415" s="32"/>
      <c r="K1415" s="33"/>
      <c r="L1415" s="57" t="str">
        <f>IFERROR(TRIM(INDEX(_xlfn.TEXTSPLIT(Table37[[#This Row],[Name]],"|"),1,2)),"")</f>
        <v>Lo</v>
      </c>
    </row>
    <row r="1416" spans="1:12" ht="15" customHeight="1">
      <c r="A1416" s="56" t="s">
        <v>1167</v>
      </c>
      <c r="B1416" s="56" t="str">
        <f>Table37[[#This Row],[Name]]</f>
        <v>Flow - Primary Seal Gas to Flare DE (1)|LoLo</v>
      </c>
      <c r="C1416" s="33" t="e">
        <f>VLOOKUP(Table37[[#This Row],[Name2]],'Base ProcV'!$CG$1:$CQ$12,2,0)</f>
        <v>#N/A</v>
      </c>
      <c r="D1416" s="33" t="s">
        <v>1403</v>
      </c>
      <c r="E1416" s="33" t="s">
        <v>1398</v>
      </c>
      <c r="F1416" s="33"/>
      <c r="G1416" s="33"/>
      <c r="H1416" s="33" t="s">
        <v>736</v>
      </c>
      <c r="I1416" s="33" t="s">
        <v>451</v>
      </c>
      <c r="J1416" s="32"/>
      <c r="K1416" s="33"/>
      <c r="L1416" s="57" t="str">
        <f>IFERROR(TRIM(INDEX(_xlfn.TEXTSPLIT(Table37[[#This Row],[Name]],"|"),1,2)),"")</f>
        <v>LoLo</v>
      </c>
    </row>
    <row r="1417" spans="1:12" ht="15" customHeight="1">
      <c r="A1417" s="56" t="s">
        <v>1167</v>
      </c>
      <c r="B1417" s="56" t="str">
        <f>Table37[[#This Row],[Name]]</f>
        <v>Flow - Primary Seal Gas to Flare NDE (1)</v>
      </c>
      <c r="C1417" s="33"/>
      <c r="D1417" s="33" t="s">
        <v>1404</v>
      </c>
      <c r="E1417" s="33" t="s">
        <v>1404</v>
      </c>
      <c r="F1417" s="33"/>
      <c r="G1417" s="33"/>
      <c r="H1417" s="33" t="s">
        <v>451</v>
      </c>
      <c r="I1417" s="33" t="s">
        <v>451</v>
      </c>
      <c r="J1417" s="32"/>
      <c r="K1417" s="33"/>
      <c r="L1417" s="57" t="str">
        <f>IFERROR(TRIM(INDEX(_xlfn.TEXTSPLIT(Table37[[#This Row],[Name]],"|"),1,2)),"")</f>
        <v/>
      </c>
    </row>
    <row r="1418" spans="1:12" ht="15" customHeight="1">
      <c r="A1418" s="56" t="s">
        <v>1167</v>
      </c>
      <c r="B1418" s="56" t="str">
        <f>Table37[[#This Row],[Name]]</f>
        <v>Flow - Primary Seal Gas to Flare NDE (1)|Hi</v>
      </c>
      <c r="C1418" s="33" t="e">
        <f>VLOOKUP(Table37[[#This Row],[Name2]],'Base ProcV'!$CG$1:$CQ$12,2,0)</f>
        <v>#N/A</v>
      </c>
      <c r="D1418" s="33" t="s">
        <v>1406</v>
      </c>
      <c r="E1418" s="33" t="s">
        <v>1404</v>
      </c>
      <c r="F1418" s="33"/>
      <c r="G1418" s="33"/>
      <c r="H1418" s="33" t="s">
        <v>736</v>
      </c>
      <c r="I1418" s="33" t="s">
        <v>451</v>
      </c>
      <c r="J1418" s="32"/>
      <c r="K1418" s="33"/>
      <c r="L1418" s="57" t="str">
        <f>IFERROR(TRIM(INDEX(_xlfn.TEXTSPLIT(Table37[[#This Row],[Name]],"|"),1,2)),"")</f>
        <v>Hi</v>
      </c>
    </row>
    <row r="1419" spans="1:12" ht="15" customHeight="1">
      <c r="A1419" s="100" t="s">
        <v>1167</v>
      </c>
      <c r="B1419" s="100" t="str">
        <f>Table37[[#This Row],[Name]]</f>
        <v>Flow - Primary Seal Gas to Flare NDE (1)|HiHi</v>
      </c>
      <c r="C1419" s="33" t="e">
        <f>VLOOKUP(Table37[[#This Row],[Name2]],'Base ProcV'!$CG$1:$CQ$12,2,0)</f>
        <v>#N/A</v>
      </c>
      <c r="D1419" s="33" t="s">
        <v>1407</v>
      </c>
      <c r="E1419" s="33" t="s">
        <v>1404</v>
      </c>
      <c r="F1419" s="33"/>
      <c r="G1419" s="33"/>
      <c r="H1419" s="33" t="s">
        <v>736</v>
      </c>
      <c r="I1419" s="33" t="s">
        <v>451</v>
      </c>
      <c r="J1419" s="32"/>
      <c r="K1419" s="33"/>
      <c r="L1419" s="57" t="str">
        <f>IFERROR(TRIM(INDEX(_xlfn.TEXTSPLIT(Table37[[#This Row],[Name]],"|"),1,2)),"")</f>
        <v>HiHi</v>
      </c>
    </row>
    <row r="1420" spans="1:12" ht="15" customHeight="1">
      <c r="A1420" s="56" t="s">
        <v>1167</v>
      </c>
      <c r="B1420" s="56" t="str">
        <f>Table37[[#This Row],[Name]]</f>
        <v>Flow - Primary Seal Gas to Flare NDE (1)|Lo</v>
      </c>
      <c r="C1420" s="33" t="e">
        <f>VLOOKUP(Table37[[#This Row],[Name2]],'Base ProcV'!$CG$1:$CQ$12,2,0)</f>
        <v>#N/A</v>
      </c>
      <c r="D1420" s="33" t="s">
        <v>1408</v>
      </c>
      <c r="E1420" s="33" t="s">
        <v>1404</v>
      </c>
      <c r="F1420" s="33"/>
      <c r="G1420" s="33"/>
      <c r="H1420" s="33" t="s">
        <v>736</v>
      </c>
      <c r="I1420" s="33" t="s">
        <v>451</v>
      </c>
      <c r="J1420" s="32"/>
      <c r="K1420" s="33"/>
      <c r="L1420" s="57" t="str">
        <f>IFERROR(TRIM(INDEX(_xlfn.TEXTSPLIT(Table37[[#This Row],[Name]],"|"),1,2)),"")</f>
        <v>Lo</v>
      </c>
    </row>
    <row r="1421" spans="1:12" ht="15" customHeight="1">
      <c r="A1421" s="100" t="s">
        <v>1167</v>
      </c>
      <c r="B1421" s="100" t="str">
        <f>Table37[[#This Row],[Name]]</f>
        <v>Flow - Primary Seal Gas to Flare NDE (1)|LoLo</v>
      </c>
      <c r="C1421" s="33" t="e">
        <f>VLOOKUP(Table37[[#This Row],[Name2]],'Base ProcV'!$CG$1:$CQ$12,2,0)</f>
        <v>#N/A</v>
      </c>
      <c r="D1421" s="33" t="s">
        <v>1409</v>
      </c>
      <c r="E1421" s="33" t="s">
        <v>1404</v>
      </c>
      <c r="F1421" s="33"/>
      <c r="G1421" s="33"/>
      <c r="H1421" s="33" t="s">
        <v>736</v>
      </c>
      <c r="I1421" s="33" t="s">
        <v>451</v>
      </c>
      <c r="J1421" s="32"/>
      <c r="K1421" s="33"/>
      <c r="L1421" s="57" t="str">
        <f>IFERROR(TRIM(INDEX(_xlfn.TEXTSPLIT(Table37[[#This Row],[Name]],"|"),1,2)),"")</f>
        <v>LoLo</v>
      </c>
    </row>
    <row r="1422" spans="1:12" ht="15" customHeight="1">
      <c r="A1422" s="56" t="s">
        <v>1167</v>
      </c>
      <c r="B1422" s="56" t="str">
        <f>Table37[[#This Row],[Name]]</f>
        <v>Keyphasor - Gear Casing HS Shaft</v>
      </c>
      <c r="C1422" s="33"/>
      <c r="D1422" s="33" t="s">
        <v>1414</v>
      </c>
      <c r="E1422" s="33" t="s">
        <v>1414</v>
      </c>
      <c r="F1422" s="33"/>
      <c r="G1422" s="33"/>
      <c r="H1422" s="33" t="s">
        <v>474</v>
      </c>
      <c r="I1422" s="33" t="s">
        <v>474</v>
      </c>
      <c r="J1422" s="32"/>
      <c r="K1422" s="33"/>
      <c r="L1422" s="57" t="str">
        <f>IFERROR(TRIM(INDEX(_xlfn.TEXTSPLIT(Table37[[#This Row],[Name]],"|"),1,2)),"")</f>
        <v/>
      </c>
    </row>
    <row r="1423" spans="1:12" ht="15" customHeight="1">
      <c r="A1423" s="56" t="s">
        <v>1167</v>
      </c>
      <c r="B1423" s="56" t="str">
        <f>Table37[[#This Row],[Name]]</f>
        <v>Keyphasor - Gear Casing LS Shaft</v>
      </c>
      <c r="C1423" s="33"/>
      <c r="D1423" s="33" t="s">
        <v>1417</v>
      </c>
      <c r="E1423" s="33" t="s">
        <v>1417</v>
      </c>
      <c r="F1423" s="33"/>
      <c r="G1423" s="33"/>
      <c r="H1423" s="33" t="s">
        <v>474</v>
      </c>
      <c r="I1423" s="33" t="s">
        <v>474</v>
      </c>
      <c r="J1423" s="32"/>
      <c r="K1423" s="33"/>
      <c r="L1423" s="57" t="str">
        <f>IFERROR(TRIM(INDEX(_xlfn.TEXTSPLIT(Table37[[#This Row],[Name]],"|"),1,2)),"")</f>
        <v/>
      </c>
    </row>
    <row r="1424" spans="1:12" ht="15" customHeight="1">
      <c r="A1424" s="56" t="s">
        <v>1167</v>
      </c>
      <c r="B1424" s="56" t="str">
        <f>Table37[[#This Row],[Name]]</f>
        <v>Pressure - Primary Seal Gas Injection</v>
      </c>
      <c r="C1424" s="33"/>
      <c r="D1424" s="33" t="s">
        <v>1445</v>
      </c>
      <c r="E1424" s="33" t="s">
        <v>1445</v>
      </c>
      <c r="F1424" s="33"/>
      <c r="G1424" s="33"/>
      <c r="H1424" s="33" t="s">
        <v>451</v>
      </c>
      <c r="I1424" s="33" t="s">
        <v>451</v>
      </c>
      <c r="J1424" s="32"/>
      <c r="K1424" s="33"/>
      <c r="L1424" s="57" t="str">
        <f>IFERROR(TRIM(INDEX(_xlfn.TEXTSPLIT(Table37[[#This Row],[Name]],"|"),1,2)),"")</f>
        <v/>
      </c>
    </row>
    <row r="1425" spans="1:12" ht="15" customHeight="1">
      <c r="A1425" s="100" t="s">
        <v>1167</v>
      </c>
      <c r="B1425" s="100" t="str">
        <f>Table37[[#This Row],[Name]]</f>
        <v>Pressure - Primary Seal Gas Injection|Hi</v>
      </c>
      <c r="C1425" s="33" t="e">
        <f>VLOOKUP(Table37[[#This Row],[Name2]],'Base ProcV'!$CG$1:$CQ$12,2,0)</f>
        <v>#N/A</v>
      </c>
      <c r="D1425" s="33" t="s">
        <v>1447</v>
      </c>
      <c r="E1425" s="33" t="s">
        <v>1445</v>
      </c>
      <c r="F1425" s="33"/>
      <c r="G1425" s="33"/>
      <c r="H1425" s="33" t="s">
        <v>736</v>
      </c>
      <c r="I1425" s="33" t="s">
        <v>451</v>
      </c>
      <c r="J1425" s="32"/>
      <c r="K1425" s="33"/>
      <c r="L1425" s="57" t="str">
        <f>IFERROR(TRIM(INDEX(_xlfn.TEXTSPLIT(Table37[[#This Row],[Name]],"|"),1,2)),"")</f>
        <v>Hi</v>
      </c>
    </row>
    <row r="1426" spans="1:12" ht="15" customHeight="1">
      <c r="A1426" s="56" t="s">
        <v>1167</v>
      </c>
      <c r="B1426" s="56" t="str">
        <f>Table37[[#This Row],[Name]]</f>
        <v>Pressure - Primary Seal Gas Injection|HiHi</v>
      </c>
      <c r="C1426" s="33" t="e">
        <f>VLOOKUP(Table37[[#This Row],[Name2]],'Base ProcV'!$CG$1:$CQ$12,2,0)</f>
        <v>#N/A</v>
      </c>
      <c r="D1426" s="33" t="s">
        <v>1448</v>
      </c>
      <c r="E1426" s="33" t="s">
        <v>1445</v>
      </c>
      <c r="F1426" s="33"/>
      <c r="G1426" s="33"/>
      <c r="H1426" s="33" t="s">
        <v>736</v>
      </c>
      <c r="I1426" s="33" t="s">
        <v>451</v>
      </c>
      <c r="J1426" s="32"/>
      <c r="K1426" s="33"/>
      <c r="L1426" s="57" t="str">
        <f>IFERROR(TRIM(INDEX(_xlfn.TEXTSPLIT(Table37[[#This Row],[Name]],"|"),1,2)),"")</f>
        <v>HiHi</v>
      </c>
    </row>
    <row r="1427" spans="1:12" ht="15" customHeight="1">
      <c r="A1427" s="100" t="s">
        <v>1167</v>
      </c>
      <c r="B1427" s="100" t="str">
        <f>Table37[[#This Row],[Name]]</f>
        <v>Pressure - Primary Seal Gas Injection|Lo</v>
      </c>
      <c r="C1427" s="33" t="e">
        <f>VLOOKUP(Table37[[#This Row],[Name2]],'Base ProcV'!$CG$1:$CQ$12,2,0)</f>
        <v>#N/A</v>
      </c>
      <c r="D1427" s="33" t="s">
        <v>1449</v>
      </c>
      <c r="E1427" s="33" t="s">
        <v>1445</v>
      </c>
      <c r="F1427" s="33"/>
      <c r="G1427" s="33"/>
      <c r="H1427" s="33" t="s">
        <v>736</v>
      </c>
      <c r="I1427" s="33" t="s">
        <v>451</v>
      </c>
      <c r="J1427" s="32"/>
      <c r="K1427" s="33"/>
      <c r="L1427" s="57" t="str">
        <f>IFERROR(TRIM(INDEX(_xlfn.TEXTSPLIT(Table37[[#This Row],[Name]],"|"),1,2)),"")</f>
        <v>Lo</v>
      </c>
    </row>
    <row r="1428" spans="1:12" ht="15" customHeight="1">
      <c r="A1428" s="56" t="s">
        <v>1167</v>
      </c>
      <c r="B1428" s="56" t="str">
        <f>Table37[[#This Row],[Name]]</f>
        <v>Pressure - Primary Seal Gas Injection|LoLo</v>
      </c>
      <c r="C1428" s="33" t="e">
        <f>VLOOKUP(Table37[[#This Row],[Name2]],'Base ProcV'!$CG$1:$CQ$12,2,0)</f>
        <v>#N/A</v>
      </c>
      <c r="D1428" s="33" t="s">
        <v>1450</v>
      </c>
      <c r="E1428" s="33" t="s">
        <v>1445</v>
      </c>
      <c r="F1428" s="33"/>
      <c r="G1428" s="33"/>
      <c r="H1428" s="33" t="s">
        <v>736</v>
      </c>
      <c r="I1428" s="33" t="s">
        <v>451</v>
      </c>
      <c r="J1428" s="32"/>
      <c r="K1428" s="33"/>
      <c r="L1428" s="57" t="str">
        <f>IFERROR(TRIM(INDEX(_xlfn.TEXTSPLIT(Table37[[#This Row],[Name]],"|"),1,2)),"")</f>
        <v>LoLo</v>
      </c>
    </row>
    <row r="1429" spans="1:12" ht="15" customHeight="1">
      <c r="A1429" s="100" t="s">
        <v>1167</v>
      </c>
      <c r="B1429" s="100" t="str">
        <f>Table37[[#This Row],[Name]]</f>
        <v>Pressure - Primary Seal Gas Injection|Pre-alarm Hi</v>
      </c>
      <c r="C1429" s="33" t="e">
        <f>VLOOKUP(Table37[[#This Row],[Name2]],'Base ProcV'!$CG$1:$CQ$12,2,0)</f>
        <v>#N/A</v>
      </c>
      <c r="D1429" s="33" t="s">
        <v>1451</v>
      </c>
      <c r="E1429" s="33" t="s">
        <v>1445</v>
      </c>
      <c r="F1429" s="33"/>
      <c r="G1429" s="33"/>
      <c r="H1429" s="33" t="s">
        <v>736</v>
      </c>
      <c r="I1429" s="33" t="s">
        <v>451</v>
      </c>
      <c r="J1429" s="32"/>
      <c r="K1429" s="33"/>
      <c r="L1429" s="57" t="str">
        <f>IFERROR(TRIM(INDEX(_xlfn.TEXTSPLIT(Table37[[#This Row],[Name]],"|"),1,2)),"")</f>
        <v>Pre-alarm Hi</v>
      </c>
    </row>
    <row r="1430" spans="1:12" ht="15" customHeight="1">
      <c r="A1430" s="56" t="s">
        <v>1167</v>
      </c>
      <c r="B1430" s="56" t="str">
        <f>Table37[[#This Row],[Name]]</f>
        <v>Pressure - Primary Seal Gas Injection|Pre-alarm Lo</v>
      </c>
      <c r="C1430" s="33" t="e">
        <f>VLOOKUP(Table37[[#This Row],[Name2]],'Base ProcV'!$CG$1:$CQ$12,2,0)</f>
        <v>#N/A</v>
      </c>
      <c r="D1430" s="33" t="s">
        <v>1452</v>
      </c>
      <c r="E1430" s="33" t="s">
        <v>1445</v>
      </c>
      <c r="F1430" s="33"/>
      <c r="G1430" s="33"/>
      <c r="H1430" s="33" t="s">
        <v>736</v>
      </c>
      <c r="I1430" s="33" t="s">
        <v>451</v>
      </c>
      <c r="J1430" s="32"/>
      <c r="K1430" s="33"/>
      <c r="L1430" s="57" t="str">
        <f>IFERROR(TRIM(INDEX(_xlfn.TEXTSPLIT(Table37[[#This Row],[Name]],"|"),1,2)),"")</f>
        <v>Pre-alarm Lo</v>
      </c>
    </row>
    <row r="1431" spans="1:12" ht="15" customHeight="1">
      <c r="A1431" s="56" t="s">
        <v>1167</v>
      </c>
      <c r="B1431" s="56" t="str">
        <f>Table37[[#This Row],[Name]]</f>
        <v>Pressure - Primary Seal Gas Injection (2)</v>
      </c>
      <c r="C1431" s="33"/>
      <c r="D1431" s="33" t="s">
        <v>1453</v>
      </c>
      <c r="E1431" s="33" t="s">
        <v>1453</v>
      </c>
      <c r="F1431" s="33"/>
      <c r="G1431" s="33"/>
      <c r="H1431" s="33" t="s">
        <v>451</v>
      </c>
      <c r="I1431" s="33" t="s">
        <v>451</v>
      </c>
      <c r="J1431" s="32"/>
      <c r="K1431" s="33"/>
      <c r="L1431" s="57" t="str">
        <f>IFERROR(TRIM(INDEX(_xlfn.TEXTSPLIT(Table37[[#This Row],[Name]],"|"),1,2)),"")</f>
        <v/>
      </c>
    </row>
    <row r="1432" spans="1:12" ht="15" customHeight="1">
      <c r="A1432" s="56" t="s">
        <v>1167</v>
      </c>
      <c r="B1432" s="56" t="str">
        <f>Table37[[#This Row],[Name]]</f>
        <v>Pressure - Primary Seal Gas Injection (2)|Hi</v>
      </c>
      <c r="C1432" s="33" t="e">
        <f>VLOOKUP(Table37[[#This Row],[Name2]],'Base ProcV'!$CG$1:$CQ$12,2,0)</f>
        <v>#N/A</v>
      </c>
      <c r="D1432" s="33" t="s">
        <v>1455</v>
      </c>
      <c r="E1432" s="33" t="s">
        <v>1453</v>
      </c>
      <c r="F1432" s="33"/>
      <c r="G1432" s="33"/>
      <c r="H1432" s="33" t="s">
        <v>736</v>
      </c>
      <c r="I1432" s="33" t="s">
        <v>451</v>
      </c>
      <c r="J1432" s="32"/>
      <c r="K1432" s="33"/>
      <c r="L1432" s="57" t="str">
        <f>IFERROR(TRIM(INDEX(_xlfn.TEXTSPLIT(Table37[[#This Row],[Name]],"|"),1,2)),"")</f>
        <v>Hi</v>
      </c>
    </row>
    <row r="1433" spans="1:12" ht="15" customHeight="1">
      <c r="A1433" s="100" t="s">
        <v>1167</v>
      </c>
      <c r="B1433" s="100" t="str">
        <f>Table37[[#This Row],[Name]]</f>
        <v>Pressure - Primary Seal Gas Injection (2)|HiHi</v>
      </c>
      <c r="C1433" s="33" t="e">
        <f>VLOOKUP(Table37[[#This Row],[Name2]],'Base ProcV'!$CG$1:$CQ$12,2,0)</f>
        <v>#N/A</v>
      </c>
      <c r="D1433" s="33" t="s">
        <v>1456</v>
      </c>
      <c r="E1433" s="33" t="s">
        <v>1453</v>
      </c>
      <c r="F1433" s="33"/>
      <c r="G1433" s="33"/>
      <c r="H1433" s="33" t="s">
        <v>736</v>
      </c>
      <c r="I1433" s="33" t="s">
        <v>451</v>
      </c>
      <c r="J1433" s="32"/>
      <c r="K1433" s="33"/>
      <c r="L1433" s="57" t="str">
        <f>IFERROR(TRIM(INDEX(_xlfn.TEXTSPLIT(Table37[[#This Row],[Name]],"|"),1,2)),"")</f>
        <v>HiHi</v>
      </c>
    </row>
    <row r="1434" spans="1:12" ht="15" customHeight="1">
      <c r="A1434" s="56" t="s">
        <v>1167</v>
      </c>
      <c r="B1434" s="56" t="str">
        <f>Table37[[#This Row],[Name]]</f>
        <v>Pressure - Primary Seal Gas Injection (2)|Lo</v>
      </c>
      <c r="C1434" s="33" t="e">
        <f>VLOOKUP(Table37[[#This Row],[Name2]],'Base ProcV'!$CG$1:$CQ$12,2,0)</f>
        <v>#N/A</v>
      </c>
      <c r="D1434" s="33" t="s">
        <v>1457</v>
      </c>
      <c r="E1434" s="33" t="s">
        <v>1453</v>
      </c>
      <c r="F1434" s="33"/>
      <c r="G1434" s="33"/>
      <c r="H1434" s="33" t="s">
        <v>736</v>
      </c>
      <c r="I1434" s="33" t="s">
        <v>451</v>
      </c>
      <c r="J1434" s="32"/>
      <c r="K1434" s="33"/>
      <c r="L1434" s="57" t="str">
        <f>IFERROR(TRIM(INDEX(_xlfn.TEXTSPLIT(Table37[[#This Row],[Name]],"|"),1,2)),"")</f>
        <v>Lo</v>
      </c>
    </row>
    <row r="1435" spans="1:12" ht="15" customHeight="1">
      <c r="A1435" s="100" t="s">
        <v>1167</v>
      </c>
      <c r="B1435" s="100" t="str">
        <f>Table37[[#This Row],[Name]]</f>
        <v>Pressure - Primary Seal Gas Injection (2)|LoLo</v>
      </c>
      <c r="C1435" s="33" t="e">
        <f>VLOOKUP(Table37[[#This Row],[Name2]],'Base ProcV'!$CG$1:$CQ$12,2,0)</f>
        <v>#N/A</v>
      </c>
      <c r="D1435" s="33" t="s">
        <v>1458</v>
      </c>
      <c r="E1435" s="33" t="s">
        <v>1453</v>
      </c>
      <c r="F1435" s="33"/>
      <c r="G1435" s="33"/>
      <c r="H1435" s="33" t="s">
        <v>736</v>
      </c>
      <c r="I1435" s="33" t="s">
        <v>451</v>
      </c>
      <c r="J1435" s="32"/>
      <c r="K1435" s="33"/>
      <c r="L1435" s="57" t="str">
        <f>IFERROR(TRIM(INDEX(_xlfn.TEXTSPLIT(Table37[[#This Row],[Name]],"|"),1,2)),"")</f>
        <v>LoLo</v>
      </c>
    </row>
    <row r="1436" spans="1:12" ht="15" customHeight="1">
      <c r="A1436" s="56" t="s">
        <v>1167</v>
      </c>
      <c r="B1436" s="56" t="str">
        <f>Table37[[#This Row],[Name]]</f>
        <v>Pressure - Primary Seal Gas Injection (2)|Pre-alarm Hi</v>
      </c>
      <c r="C1436" s="33" t="e">
        <f>VLOOKUP(Table37[[#This Row],[Name2]],'Base ProcV'!$CG$1:$CQ$12,2,0)</f>
        <v>#N/A</v>
      </c>
      <c r="D1436" s="33" t="s">
        <v>1459</v>
      </c>
      <c r="E1436" s="33" t="s">
        <v>1453</v>
      </c>
      <c r="F1436" s="33"/>
      <c r="G1436" s="33"/>
      <c r="H1436" s="33" t="s">
        <v>736</v>
      </c>
      <c r="I1436" s="33" t="s">
        <v>451</v>
      </c>
      <c r="J1436" s="32"/>
      <c r="K1436" s="33"/>
      <c r="L1436" s="57" t="str">
        <f>IFERROR(TRIM(INDEX(_xlfn.TEXTSPLIT(Table37[[#This Row],[Name]],"|"),1,2)),"")</f>
        <v>Pre-alarm Hi</v>
      </c>
    </row>
    <row r="1437" spans="1:12" ht="15" customHeight="1">
      <c r="A1437" s="100" t="s">
        <v>1167</v>
      </c>
      <c r="B1437" s="100" t="str">
        <f>Table37[[#This Row],[Name]]</f>
        <v>Pressure - Primary Seal Gas Injection (2)|Pre-alarm Lo</v>
      </c>
      <c r="C1437" s="33" t="e">
        <f>VLOOKUP(Table37[[#This Row],[Name2]],'Base ProcV'!$CG$1:$CQ$12,2,0)</f>
        <v>#N/A</v>
      </c>
      <c r="D1437" s="33" t="s">
        <v>1460</v>
      </c>
      <c r="E1437" s="33" t="s">
        <v>1453</v>
      </c>
      <c r="F1437" s="33"/>
      <c r="G1437" s="33"/>
      <c r="H1437" s="33" t="s">
        <v>736</v>
      </c>
      <c r="I1437" s="33" t="s">
        <v>451</v>
      </c>
      <c r="J1437" s="32"/>
      <c r="K1437" s="33"/>
      <c r="L1437" s="57" t="str">
        <f>IFERROR(TRIM(INDEX(_xlfn.TEXTSPLIT(Table37[[#This Row],[Name]],"|"),1,2)),"")</f>
        <v>Pre-alarm Lo</v>
      </c>
    </row>
    <row r="1438" spans="1:12" ht="15" customHeight="1">
      <c r="A1438" s="56" t="s">
        <v>1167</v>
      </c>
      <c r="B1438" s="56" t="str">
        <f>Table37[[#This Row],[Name]]</f>
        <v>Pressure - Secondary Seal Gas to Vent DE</v>
      </c>
      <c r="C1438" s="33"/>
      <c r="D1438" s="33" t="s">
        <v>1505</v>
      </c>
      <c r="E1438" s="33" t="s">
        <v>1505</v>
      </c>
      <c r="F1438" s="33"/>
      <c r="G1438" s="33"/>
      <c r="H1438" s="33" t="s">
        <v>451</v>
      </c>
      <c r="I1438" s="33" t="s">
        <v>451</v>
      </c>
      <c r="J1438" s="32"/>
      <c r="K1438" s="33"/>
      <c r="L1438" s="57" t="str">
        <f>IFERROR(TRIM(INDEX(_xlfn.TEXTSPLIT(Table37[[#This Row],[Name]],"|"),1,2)),"")</f>
        <v/>
      </c>
    </row>
    <row r="1439" spans="1:12" ht="15" customHeight="1">
      <c r="A1439" s="100" t="s">
        <v>1167</v>
      </c>
      <c r="B1439" s="100" t="str">
        <f>Table37[[#This Row],[Name]]</f>
        <v>Pressure - Secondary Seal Gas to Vent DE|Hi</v>
      </c>
      <c r="C1439" s="33" t="e">
        <f>VLOOKUP(Table37[[#This Row],[Name2]],'Base ProcV'!$CG$1:$CQ$12,2,0)</f>
        <v>#N/A</v>
      </c>
      <c r="D1439" s="33" t="s">
        <v>1507</v>
      </c>
      <c r="E1439" s="33" t="s">
        <v>1505</v>
      </c>
      <c r="F1439" s="33"/>
      <c r="G1439" s="33"/>
      <c r="H1439" s="33" t="s">
        <v>736</v>
      </c>
      <c r="I1439" s="33" t="s">
        <v>451</v>
      </c>
      <c r="J1439" s="32"/>
      <c r="K1439" s="33"/>
      <c r="L1439" s="57" t="str">
        <f>IFERROR(TRIM(INDEX(_xlfn.TEXTSPLIT(Table37[[#This Row],[Name]],"|"),1,2)),"")</f>
        <v>Hi</v>
      </c>
    </row>
    <row r="1440" spans="1:12" ht="15" customHeight="1">
      <c r="A1440" s="56" t="s">
        <v>1167</v>
      </c>
      <c r="B1440" s="56" t="str">
        <f>Table37[[#This Row],[Name]]</f>
        <v>Pressure - Secondary Seal Gas to Vent DE|HiHi</v>
      </c>
      <c r="C1440" s="33" t="e">
        <f>VLOOKUP(Table37[[#This Row],[Name2]],'Base ProcV'!$CG$1:$CQ$12,2,0)</f>
        <v>#N/A</v>
      </c>
      <c r="D1440" s="33" t="s">
        <v>1508</v>
      </c>
      <c r="E1440" s="33" t="s">
        <v>1505</v>
      </c>
      <c r="F1440" s="33"/>
      <c r="G1440" s="33"/>
      <c r="H1440" s="33" t="s">
        <v>736</v>
      </c>
      <c r="I1440" s="33" t="s">
        <v>451</v>
      </c>
      <c r="J1440" s="32"/>
      <c r="K1440" s="33"/>
      <c r="L1440" s="57" t="str">
        <f>IFERROR(TRIM(INDEX(_xlfn.TEXTSPLIT(Table37[[#This Row],[Name]],"|"),1,2)),"")</f>
        <v>HiHi</v>
      </c>
    </row>
    <row r="1441" spans="1:12" ht="15" customHeight="1">
      <c r="A1441" s="100" t="s">
        <v>1167</v>
      </c>
      <c r="B1441" s="100" t="str">
        <f>Table37[[#This Row],[Name]]</f>
        <v>Pressure - Secondary Seal Gas to Vent DE|Pre-alarm Hi</v>
      </c>
      <c r="C1441" s="33" t="e">
        <f>VLOOKUP(Table37[[#This Row],[Name2]],'Base ProcV'!$CG$1:$CQ$12,2,0)</f>
        <v>#N/A</v>
      </c>
      <c r="D1441" s="33" t="s">
        <v>1509</v>
      </c>
      <c r="E1441" s="33" t="s">
        <v>1505</v>
      </c>
      <c r="F1441" s="33"/>
      <c r="G1441" s="33"/>
      <c r="H1441" s="33" t="s">
        <v>736</v>
      </c>
      <c r="I1441" s="33" t="s">
        <v>451</v>
      </c>
      <c r="J1441" s="32"/>
      <c r="K1441" s="33"/>
      <c r="L1441" s="57" t="str">
        <f>IFERROR(TRIM(INDEX(_xlfn.TEXTSPLIT(Table37[[#This Row],[Name]],"|"),1,2)),"")</f>
        <v>Pre-alarm Hi</v>
      </c>
    </row>
    <row r="1442" spans="1:12" ht="15" customHeight="1">
      <c r="A1442" s="56" t="s">
        <v>1167</v>
      </c>
      <c r="B1442" s="56" t="str">
        <f>Table37[[#This Row],[Name]]</f>
        <v>Pressure - Secondary Seal Gas to Vent NDE</v>
      </c>
      <c r="C1442" s="33"/>
      <c r="D1442" s="33" t="s">
        <v>1510</v>
      </c>
      <c r="E1442" s="33" t="s">
        <v>1510</v>
      </c>
      <c r="F1442" s="33"/>
      <c r="G1442" s="33"/>
      <c r="H1442" s="33" t="s">
        <v>451</v>
      </c>
      <c r="I1442" s="33" t="s">
        <v>451</v>
      </c>
      <c r="J1442" s="32"/>
      <c r="K1442" s="33"/>
      <c r="L1442" s="57" t="str">
        <f>IFERROR(TRIM(INDEX(_xlfn.TEXTSPLIT(Table37[[#This Row],[Name]],"|"),1,2)),"")</f>
        <v/>
      </c>
    </row>
    <row r="1443" spans="1:12" ht="15" customHeight="1">
      <c r="A1443" s="100" t="s">
        <v>1167</v>
      </c>
      <c r="B1443" s="100" t="str">
        <f>Table37[[#This Row],[Name]]</f>
        <v>Pressure - Secondary Seal Gas to Vent NDE|Hi</v>
      </c>
      <c r="C1443" s="33" t="e">
        <f>VLOOKUP(Table37[[#This Row],[Name2]],'Base ProcV'!$CG$1:$CQ$12,2,0)</f>
        <v>#N/A</v>
      </c>
      <c r="D1443" s="33" t="s">
        <v>1512</v>
      </c>
      <c r="E1443" s="33" t="s">
        <v>1510</v>
      </c>
      <c r="F1443" s="33"/>
      <c r="G1443" s="33"/>
      <c r="H1443" s="33" t="s">
        <v>736</v>
      </c>
      <c r="I1443" s="33" t="s">
        <v>451</v>
      </c>
      <c r="J1443" s="32"/>
      <c r="K1443" s="33"/>
      <c r="L1443" s="57" t="str">
        <f>IFERROR(TRIM(INDEX(_xlfn.TEXTSPLIT(Table37[[#This Row],[Name]],"|"),1,2)),"")</f>
        <v>Hi</v>
      </c>
    </row>
    <row r="1444" spans="1:12" ht="15" customHeight="1">
      <c r="A1444" s="56" t="s">
        <v>1167</v>
      </c>
      <c r="B1444" s="56" t="str">
        <f>Table37[[#This Row],[Name]]</f>
        <v>Pressure - Secondary Seal Gas to Vent NDE|HiHi</v>
      </c>
      <c r="C1444" s="33" t="e">
        <f>VLOOKUP(Table37[[#This Row],[Name2]],'Base ProcV'!$CG$1:$CQ$12,2,0)</f>
        <v>#N/A</v>
      </c>
      <c r="D1444" s="33" t="s">
        <v>1513</v>
      </c>
      <c r="E1444" s="33" t="s">
        <v>1510</v>
      </c>
      <c r="F1444" s="33"/>
      <c r="G1444" s="33"/>
      <c r="H1444" s="33" t="s">
        <v>736</v>
      </c>
      <c r="I1444" s="33" t="s">
        <v>451</v>
      </c>
      <c r="J1444" s="32"/>
      <c r="K1444" s="33"/>
      <c r="L1444" s="57" t="str">
        <f>IFERROR(TRIM(INDEX(_xlfn.TEXTSPLIT(Table37[[#This Row],[Name]],"|"),1,2)),"")</f>
        <v>HiHi</v>
      </c>
    </row>
    <row r="1445" spans="1:12" ht="15" customHeight="1">
      <c r="A1445" s="100" t="s">
        <v>1167</v>
      </c>
      <c r="B1445" s="100" t="str">
        <f>Table37[[#This Row],[Name]]</f>
        <v>Pressure - Secondary Seal Gas to Vent NDE|Pre-alarm Hi</v>
      </c>
      <c r="C1445" s="33" t="e">
        <f>VLOOKUP(Table37[[#This Row],[Name2]],'Base ProcV'!$CG$1:$CQ$12,2,0)</f>
        <v>#N/A</v>
      </c>
      <c r="D1445" s="33" t="s">
        <v>1514</v>
      </c>
      <c r="E1445" s="33" t="s">
        <v>1510</v>
      </c>
      <c r="F1445" s="33"/>
      <c r="G1445" s="33"/>
      <c r="H1445" s="33" t="s">
        <v>736</v>
      </c>
      <c r="I1445" s="33" t="s">
        <v>451</v>
      </c>
      <c r="J1445" s="32"/>
      <c r="K1445" s="33"/>
      <c r="L1445" s="57" t="str">
        <f>IFERROR(TRIM(INDEX(_xlfn.TEXTSPLIT(Table37[[#This Row],[Name]],"|"),1,2)),"")</f>
        <v>Pre-alarm Hi</v>
      </c>
    </row>
    <row r="1446" spans="1:12" ht="15" customHeight="1">
      <c r="A1446" s="56" t="s">
        <v>1167</v>
      </c>
      <c r="B1446" s="56" t="str">
        <f>Table37[[#This Row],[Name]]</f>
        <v>Pressure - Separation Gas Injection (1)</v>
      </c>
      <c r="C1446" s="33"/>
      <c r="D1446" s="33" t="s">
        <v>1515</v>
      </c>
      <c r="E1446" s="33" t="s">
        <v>1515</v>
      </c>
      <c r="F1446" s="33"/>
      <c r="G1446" s="33"/>
      <c r="H1446" s="33" t="s">
        <v>451</v>
      </c>
      <c r="I1446" s="33" t="s">
        <v>451</v>
      </c>
      <c r="J1446" s="32"/>
      <c r="K1446" s="33"/>
      <c r="L1446" s="57" t="str">
        <f>IFERROR(TRIM(INDEX(_xlfn.TEXTSPLIT(Table37[[#This Row],[Name]],"|"),1,2)),"")</f>
        <v/>
      </c>
    </row>
    <row r="1447" spans="1:12" ht="15" customHeight="1">
      <c r="A1447" s="100" t="s">
        <v>1167</v>
      </c>
      <c r="B1447" s="100" t="str">
        <f>Table37[[#This Row],[Name]]</f>
        <v>Pressure - Separation Gas Injection (1)|Hi</v>
      </c>
      <c r="C1447" s="33" t="e">
        <f>VLOOKUP(Table37[[#This Row],[Name2]],'Base ProcV'!$CG$1:$CQ$12,2,0)</f>
        <v>#N/A</v>
      </c>
      <c r="D1447" s="33" t="s">
        <v>1517</v>
      </c>
      <c r="E1447" s="33" t="s">
        <v>1515</v>
      </c>
      <c r="F1447" s="33"/>
      <c r="G1447" s="33"/>
      <c r="H1447" s="33" t="s">
        <v>736</v>
      </c>
      <c r="I1447" s="33" t="s">
        <v>451</v>
      </c>
      <c r="J1447" s="32"/>
      <c r="K1447" s="33"/>
      <c r="L1447" s="57" t="str">
        <f>IFERROR(TRIM(INDEX(_xlfn.TEXTSPLIT(Table37[[#This Row],[Name]],"|"),1,2)),"")</f>
        <v>Hi</v>
      </c>
    </row>
    <row r="1448" spans="1:12" ht="15" customHeight="1">
      <c r="A1448" s="56" t="s">
        <v>1167</v>
      </c>
      <c r="B1448" s="56" t="str">
        <f>Table37[[#This Row],[Name]]</f>
        <v>Pressure - Separation Gas Injection (1)|HiHi</v>
      </c>
      <c r="C1448" s="33" t="e">
        <f>VLOOKUP(Table37[[#This Row],[Name2]],'Base ProcV'!$CG$1:$CQ$12,2,0)</f>
        <v>#N/A</v>
      </c>
      <c r="D1448" s="33" t="s">
        <v>1518</v>
      </c>
      <c r="E1448" s="33" t="s">
        <v>1515</v>
      </c>
      <c r="F1448" s="33"/>
      <c r="G1448" s="33"/>
      <c r="H1448" s="33" t="s">
        <v>736</v>
      </c>
      <c r="I1448" s="33" t="s">
        <v>451</v>
      </c>
      <c r="J1448" s="32"/>
      <c r="K1448" s="33"/>
      <c r="L1448" s="57" t="str">
        <f>IFERROR(TRIM(INDEX(_xlfn.TEXTSPLIT(Table37[[#This Row],[Name]],"|"),1,2)),"")</f>
        <v>HiHi</v>
      </c>
    </row>
    <row r="1449" spans="1:12" ht="15" customHeight="1">
      <c r="A1449" s="100" t="s">
        <v>1167</v>
      </c>
      <c r="B1449" s="100" t="str">
        <f>Table37[[#This Row],[Name]]</f>
        <v>Pressure - Separation Gas Injection (1)|Lo</v>
      </c>
      <c r="C1449" s="33" t="e">
        <f>VLOOKUP(Table37[[#This Row],[Name2]],'Base ProcV'!$CG$1:$CQ$12,2,0)</f>
        <v>#N/A</v>
      </c>
      <c r="D1449" s="33" t="s">
        <v>1519</v>
      </c>
      <c r="E1449" s="33" t="s">
        <v>1515</v>
      </c>
      <c r="F1449" s="33"/>
      <c r="G1449" s="33"/>
      <c r="H1449" s="33" t="s">
        <v>736</v>
      </c>
      <c r="I1449" s="33" t="s">
        <v>451</v>
      </c>
      <c r="J1449" s="32"/>
      <c r="K1449" s="33"/>
      <c r="L1449" s="57" t="str">
        <f>IFERROR(TRIM(INDEX(_xlfn.TEXTSPLIT(Table37[[#This Row],[Name]],"|"),1,2)),"")</f>
        <v>Lo</v>
      </c>
    </row>
    <row r="1450" spans="1:12" ht="15" customHeight="1">
      <c r="A1450" s="56" t="s">
        <v>1167</v>
      </c>
      <c r="B1450" s="56" t="str">
        <f>Table37[[#This Row],[Name]]</f>
        <v>Pressure - Separation Gas Injection (1)|LoLo</v>
      </c>
      <c r="C1450" s="33" t="e">
        <f>VLOOKUP(Table37[[#This Row],[Name2]],'Base ProcV'!$CG$1:$CQ$12,2,0)</f>
        <v>#N/A</v>
      </c>
      <c r="D1450" s="33" t="s">
        <v>1520</v>
      </c>
      <c r="E1450" s="33" t="s">
        <v>1515</v>
      </c>
      <c r="F1450" s="33"/>
      <c r="G1450" s="33"/>
      <c r="H1450" s="33" t="s">
        <v>736</v>
      </c>
      <c r="I1450" s="33" t="s">
        <v>451</v>
      </c>
      <c r="J1450" s="32"/>
      <c r="K1450" s="33"/>
      <c r="L1450" s="57" t="str">
        <f>IFERROR(TRIM(INDEX(_xlfn.TEXTSPLIT(Table37[[#This Row],[Name]],"|"),1,2)),"")</f>
        <v>LoLo</v>
      </c>
    </row>
    <row r="1451" spans="1:12" ht="15" customHeight="1">
      <c r="A1451" s="100" t="s">
        <v>1167</v>
      </c>
      <c r="B1451" s="100" t="str">
        <f>Table37[[#This Row],[Name]]</f>
        <v>Pressure - Separation Gas Injection (1)|Pre-alarm Hi</v>
      </c>
      <c r="C1451" s="33" t="e">
        <f>VLOOKUP(Table37[[#This Row],[Name2]],'Base ProcV'!$CG$1:$CQ$12,2,0)</f>
        <v>#N/A</v>
      </c>
      <c r="D1451" s="33" t="s">
        <v>1521</v>
      </c>
      <c r="E1451" s="33" t="s">
        <v>1515</v>
      </c>
      <c r="F1451" s="33"/>
      <c r="G1451" s="33"/>
      <c r="H1451" s="33" t="s">
        <v>736</v>
      </c>
      <c r="I1451" s="33" t="s">
        <v>451</v>
      </c>
      <c r="J1451" s="32"/>
      <c r="K1451" s="33"/>
      <c r="L1451" s="57" t="str">
        <f>IFERROR(TRIM(INDEX(_xlfn.TEXTSPLIT(Table37[[#This Row],[Name]],"|"),1,2)),"")</f>
        <v>Pre-alarm Hi</v>
      </c>
    </row>
    <row r="1452" spans="1:12" ht="15" customHeight="1">
      <c r="A1452" s="56" t="s">
        <v>1167</v>
      </c>
      <c r="B1452" s="56" t="str">
        <f>Table37[[#This Row],[Name]]</f>
        <v>Pressure - Separation Gas Injection (1)|Pre-alarm Lo</v>
      </c>
      <c r="C1452" s="33" t="e">
        <f>VLOOKUP(Table37[[#This Row],[Name2]],'Base ProcV'!$CG$1:$CQ$12,2,0)</f>
        <v>#N/A</v>
      </c>
      <c r="D1452" s="33" t="s">
        <v>1522</v>
      </c>
      <c r="E1452" s="33" t="s">
        <v>1515</v>
      </c>
      <c r="F1452" s="33"/>
      <c r="G1452" s="33"/>
      <c r="H1452" s="33" t="s">
        <v>736</v>
      </c>
      <c r="I1452" s="33" t="s">
        <v>451</v>
      </c>
      <c r="J1452" s="32"/>
      <c r="K1452" s="33"/>
      <c r="L1452" s="57" t="str">
        <f>IFERROR(TRIM(INDEX(_xlfn.TEXTSPLIT(Table37[[#This Row],[Name]],"|"),1,2)),"")</f>
        <v>Pre-alarm Lo</v>
      </c>
    </row>
    <row r="1453" spans="1:12" ht="15" customHeight="1">
      <c r="A1453" s="56" t="s">
        <v>1167</v>
      </c>
      <c r="B1453" s="56" t="str">
        <f>Table37[[#This Row],[Name]]</f>
        <v>Pressure - Separation Gas Injection (2)</v>
      </c>
      <c r="C1453" s="33"/>
      <c r="D1453" s="33" t="s">
        <v>1523</v>
      </c>
      <c r="E1453" s="33" t="s">
        <v>1523</v>
      </c>
      <c r="F1453" s="33"/>
      <c r="G1453" s="33"/>
      <c r="H1453" s="33" t="s">
        <v>451</v>
      </c>
      <c r="I1453" s="33" t="s">
        <v>451</v>
      </c>
      <c r="J1453" s="32"/>
      <c r="K1453" s="33"/>
      <c r="L1453" s="57" t="str">
        <f>IFERROR(TRIM(INDEX(_xlfn.TEXTSPLIT(Table37[[#This Row],[Name]],"|"),1,2)),"")</f>
        <v/>
      </c>
    </row>
    <row r="1454" spans="1:12" ht="15" customHeight="1">
      <c r="A1454" s="56" t="s">
        <v>1167</v>
      </c>
      <c r="B1454" s="56" t="str">
        <f>Table37[[#This Row],[Name]]</f>
        <v>Pressure - Separation Gas Injection (2)|Hi</v>
      </c>
      <c r="C1454" s="33" t="e">
        <f>VLOOKUP(Table37[[#This Row],[Name2]],'Base ProcV'!$CG$1:$CQ$12,2,0)</f>
        <v>#N/A</v>
      </c>
      <c r="D1454" s="33" t="s">
        <v>1526</v>
      </c>
      <c r="E1454" s="33" t="s">
        <v>1523</v>
      </c>
      <c r="F1454" s="33"/>
      <c r="G1454" s="33"/>
      <c r="H1454" s="33" t="s">
        <v>736</v>
      </c>
      <c r="I1454" s="33" t="s">
        <v>451</v>
      </c>
      <c r="J1454" s="32"/>
      <c r="K1454" s="33"/>
      <c r="L1454" s="57" t="str">
        <f>IFERROR(TRIM(INDEX(_xlfn.TEXTSPLIT(Table37[[#This Row],[Name]],"|"),1,2)),"")</f>
        <v>Hi</v>
      </c>
    </row>
    <row r="1455" spans="1:12" ht="15" customHeight="1">
      <c r="A1455" s="100" t="s">
        <v>1167</v>
      </c>
      <c r="B1455" s="100" t="str">
        <f>Table37[[#This Row],[Name]]</f>
        <v>Pressure - Separation Gas Injection (2)|HiHi</v>
      </c>
      <c r="C1455" s="33" t="e">
        <f>VLOOKUP(Table37[[#This Row],[Name2]],'Base ProcV'!$CG$1:$CQ$12,2,0)</f>
        <v>#N/A</v>
      </c>
      <c r="D1455" s="33" t="s">
        <v>1527</v>
      </c>
      <c r="E1455" s="33" t="s">
        <v>1523</v>
      </c>
      <c r="F1455" s="33"/>
      <c r="G1455" s="33"/>
      <c r="H1455" s="33" t="s">
        <v>736</v>
      </c>
      <c r="I1455" s="33" t="s">
        <v>451</v>
      </c>
      <c r="J1455" s="32"/>
      <c r="K1455" s="33"/>
      <c r="L1455" s="57" t="str">
        <f>IFERROR(TRIM(INDEX(_xlfn.TEXTSPLIT(Table37[[#This Row],[Name]],"|"),1,2)),"")</f>
        <v>HiHi</v>
      </c>
    </row>
    <row r="1456" spans="1:12" ht="15" customHeight="1">
      <c r="A1456" s="56" t="s">
        <v>1167</v>
      </c>
      <c r="B1456" s="56" t="str">
        <f>Table37[[#This Row],[Name]]</f>
        <v>Pressure - Separation Gas Injection (2)|Lo</v>
      </c>
      <c r="C1456" s="33" t="e">
        <f>VLOOKUP(Table37[[#This Row],[Name2]],'Base ProcV'!$CG$1:$CQ$12,2,0)</f>
        <v>#N/A</v>
      </c>
      <c r="D1456" s="33" t="s">
        <v>1528</v>
      </c>
      <c r="E1456" s="33" t="s">
        <v>1523</v>
      </c>
      <c r="F1456" s="33"/>
      <c r="G1456" s="33"/>
      <c r="H1456" s="33" t="s">
        <v>736</v>
      </c>
      <c r="I1456" s="33" t="s">
        <v>451</v>
      </c>
      <c r="J1456" s="32"/>
      <c r="K1456" s="33"/>
      <c r="L1456" s="57" t="str">
        <f>IFERROR(TRIM(INDEX(_xlfn.TEXTSPLIT(Table37[[#This Row],[Name]],"|"),1,2)),"")</f>
        <v>Lo</v>
      </c>
    </row>
    <row r="1457" spans="1:12" ht="15" customHeight="1">
      <c r="A1457" s="100" t="s">
        <v>1167</v>
      </c>
      <c r="B1457" s="100" t="str">
        <f>Table37[[#This Row],[Name]]</f>
        <v>Pressure - Separation Gas Injection (2)|LoLo</v>
      </c>
      <c r="C1457" s="33" t="e">
        <f>VLOOKUP(Table37[[#This Row],[Name2]],'Base ProcV'!$CG$1:$CQ$12,2,0)</f>
        <v>#N/A</v>
      </c>
      <c r="D1457" s="33" t="s">
        <v>1529</v>
      </c>
      <c r="E1457" s="33" t="s">
        <v>1523</v>
      </c>
      <c r="F1457" s="33"/>
      <c r="G1457" s="33"/>
      <c r="H1457" s="33" t="s">
        <v>736</v>
      </c>
      <c r="I1457" s="33" t="s">
        <v>451</v>
      </c>
      <c r="J1457" s="32"/>
      <c r="K1457" s="33"/>
      <c r="L1457" s="57" t="str">
        <f>IFERROR(TRIM(INDEX(_xlfn.TEXTSPLIT(Table37[[#This Row],[Name]],"|"),1,2)),"")</f>
        <v>LoLo</v>
      </c>
    </row>
    <row r="1458" spans="1:12" ht="15" customHeight="1">
      <c r="A1458" s="56" t="s">
        <v>1167</v>
      </c>
      <c r="B1458" s="56" t="str">
        <f>Table37[[#This Row],[Name]]</f>
        <v>Pressure - Separation Gas Injection (2)|Pre-alarm Hi</v>
      </c>
      <c r="C1458" s="33" t="e">
        <f>VLOOKUP(Table37[[#This Row],[Name2]],'Base ProcV'!$CG$1:$CQ$12,2,0)</f>
        <v>#N/A</v>
      </c>
      <c r="D1458" s="33" t="s">
        <v>1530</v>
      </c>
      <c r="E1458" s="33" t="s">
        <v>1523</v>
      </c>
      <c r="F1458" s="33"/>
      <c r="G1458" s="33"/>
      <c r="H1458" s="33" t="s">
        <v>736</v>
      </c>
      <c r="I1458" s="33" t="s">
        <v>451</v>
      </c>
      <c r="J1458" s="32"/>
      <c r="K1458" s="33"/>
      <c r="L1458" s="57" t="str">
        <f>IFERROR(TRIM(INDEX(_xlfn.TEXTSPLIT(Table37[[#This Row],[Name]],"|"),1,2)),"")</f>
        <v>Pre-alarm Hi</v>
      </c>
    </row>
    <row r="1459" spans="1:12" ht="15" customHeight="1">
      <c r="A1459" s="100" t="s">
        <v>1167</v>
      </c>
      <c r="B1459" s="100" t="str">
        <f>Table37[[#This Row],[Name]]</f>
        <v>Pressure - Separation Gas Injection (2)|Pre-alarm Lo</v>
      </c>
      <c r="C1459" s="33" t="e">
        <f>VLOOKUP(Table37[[#This Row],[Name2]],'Base ProcV'!$CG$1:$CQ$12,2,0)</f>
        <v>#N/A</v>
      </c>
      <c r="D1459" s="33" t="s">
        <v>1531</v>
      </c>
      <c r="E1459" s="33" t="s">
        <v>1523</v>
      </c>
      <c r="F1459" s="33"/>
      <c r="G1459" s="33"/>
      <c r="H1459" s="33" t="s">
        <v>736</v>
      </c>
      <c r="I1459" s="33" t="s">
        <v>451</v>
      </c>
      <c r="J1459" s="32"/>
      <c r="K1459" s="33"/>
      <c r="L1459" s="57" t="str">
        <f>IFERROR(TRIM(INDEX(_xlfn.TEXTSPLIT(Table37[[#This Row],[Name]],"|"),1,2)),"")</f>
        <v>Pre-alarm Lo</v>
      </c>
    </row>
    <row r="1460" spans="1:12" ht="15" customHeight="1">
      <c r="A1460" s="56" t="s">
        <v>1167</v>
      </c>
      <c r="B1460" s="56" t="str">
        <f>Table37[[#This Row],[Name]]</f>
        <v>Temperature - Comp DE Bearing (1)</v>
      </c>
      <c r="C1460" s="33"/>
      <c r="D1460" s="33" t="s">
        <v>1561</v>
      </c>
      <c r="E1460" s="33" t="s">
        <v>1561</v>
      </c>
      <c r="F1460" s="33"/>
      <c r="G1460" s="33"/>
      <c r="H1460" s="33" t="s">
        <v>439</v>
      </c>
      <c r="I1460" s="33" t="s">
        <v>439</v>
      </c>
      <c r="J1460" s="32"/>
      <c r="K1460" s="33"/>
      <c r="L1460" s="57" t="str">
        <f>IFERROR(TRIM(INDEX(_xlfn.TEXTSPLIT(Table37[[#This Row],[Name]],"|"),1,2)),"")</f>
        <v/>
      </c>
    </row>
    <row r="1461" spans="1:12" ht="15" customHeight="1">
      <c r="A1461" s="100" t="s">
        <v>1167</v>
      </c>
      <c r="B1461" s="100" t="str">
        <f>Table37[[#This Row],[Name]]</f>
        <v>Temperature - Comp DE Bearing (1)|Hi</v>
      </c>
      <c r="C1461" s="33" t="e">
        <f>VLOOKUP(Table37[[#This Row],[Name2]],'Base ProcV'!$CG$1:$CQ$12,2,0)</f>
        <v>#N/A</v>
      </c>
      <c r="D1461" s="33" t="s">
        <v>1563</v>
      </c>
      <c r="E1461" s="33" t="s">
        <v>1561</v>
      </c>
      <c r="F1461" s="33"/>
      <c r="G1461" s="33"/>
      <c r="H1461" s="33" t="s">
        <v>736</v>
      </c>
      <c r="I1461" s="33" t="s">
        <v>439</v>
      </c>
      <c r="J1461" s="32"/>
      <c r="K1461" s="33"/>
      <c r="L1461" s="57" t="str">
        <f>IFERROR(TRIM(INDEX(_xlfn.TEXTSPLIT(Table37[[#This Row],[Name]],"|"),1,2)),"")</f>
        <v>Hi</v>
      </c>
    </row>
    <row r="1462" spans="1:12" ht="15" customHeight="1">
      <c r="A1462" s="56" t="s">
        <v>1167</v>
      </c>
      <c r="B1462" s="56" t="str">
        <f>Table37[[#This Row],[Name]]</f>
        <v>Temperature - Comp DE Bearing (1)|HiHi</v>
      </c>
      <c r="C1462" s="33" t="e">
        <f>VLOOKUP(Table37[[#This Row],[Name2]],'Base ProcV'!$CG$1:$CQ$12,2,0)</f>
        <v>#N/A</v>
      </c>
      <c r="D1462" s="33" t="s">
        <v>1564</v>
      </c>
      <c r="E1462" s="33" t="s">
        <v>1561</v>
      </c>
      <c r="F1462" s="33"/>
      <c r="G1462" s="33"/>
      <c r="H1462" s="33" t="s">
        <v>736</v>
      </c>
      <c r="I1462" s="33" t="s">
        <v>439</v>
      </c>
      <c r="J1462" s="32"/>
      <c r="K1462" s="33"/>
      <c r="L1462" s="57" t="str">
        <f>IFERROR(TRIM(INDEX(_xlfn.TEXTSPLIT(Table37[[#This Row],[Name]],"|"),1,2)),"")</f>
        <v>HiHi</v>
      </c>
    </row>
    <row r="1463" spans="1:12" ht="15" customHeight="1">
      <c r="A1463" s="100" t="s">
        <v>1167</v>
      </c>
      <c r="B1463" s="100" t="str">
        <f>Table37[[#This Row],[Name]]</f>
        <v>Temperature - Comp DE Bearing (1)|Pre-alarm Hi</v>
      </c>
      <c r="C1463" s="33" t="e">
        <f>VLOOKUP(Table37[[#This Row],[Name2]],'Base ProcV'!$CG$1:$CQ$12,2,0)</f>
        <v>#N/A</v>
      </c>
      <c r="D1463" s="33" t="s">
        <v>1565</v>
      </c>
      <c r="E1463" s="33" t="s">
        <v>1561</v>
      </c>
      <c r="F1463" s="33"/>
      <c r="G1463" s="33"/>
      <c r="H1463" s="33" t="s">
        <v>736</v>
      </c>
      <c r="I1463" s="33" t="s">
        <v>439</v>
      </c>
      <c r="J1463" s="32"/>
      <c r="K1463" s="33"/>
      <c r="L1463" s="57" t="str">
        <f>IFERROR(TRIM(INDEX(_xlfn.TEXTSPLIT(Table37[[#This Row],[Name]],"|"),1,2)),"")</f>
        <v>Pre-alarm Hi</v>
      </c>
    </row>
    <row r="1464" spans="1:12" ht="15" customHeight="1">
      <c r="A1464" s="56" t="s">
        <v>1167</v>
      </c>
      <c r="B1464" s="56" t="str">
        <f>Table37[[#This Row],[Name]]</f>
        <v>Temperature - Comp DE Bearing (2)</v>
      </c>
      <c r="C1464" s="33"/>
      <c r="D1464" s="33" t="s">
        <v>1566</v>
      </c>
      <c r="E1464" s="33" t="s">
        <v>1566</v>
      </c>
      <c r="F1464" s="33"/>
      <c r="G1464" s="33"/>
      <c r="H1464" s="33" t="s">
        <v>439</v>
      </c>
      <c r="I1464" s="33" t="s">
        <v>439</v>
      </c>
      <c r="J1464" s="32"/>
      <c r="K1464" s="33"/>
      <c r="L1464" s="57" t="str">
        <f>IFERROR(TRIM(INDEX(_xlfn.TEXTSPLIT(Table37[[#This Row],[Name]],"|"),1,2)),"")</f>
        <v/>
      </c>
    </row>
    <row r="1465" spans="1:12" ht="15" customHeight="1">
      <c r="A1465" s="100" t="s">
        <v>1167</v>
      </c>
      <c r="B1465" s="100" t="str">
        <f>Table37[[#This Row],[Name]]</f>
        <v>Temperature - Comp DE Bearing (2)|Hi</v>
      </c>
      <c r="C1465" s="33" t="e">
        <f>VLOOKUP(Table37[[#This Row],[Name2]],'Base ProcV'!$CG$1:$CQ$12,2,0)</f>
        <v>#N/A</v>
      </c>
      <c r="D1465" s="33" t="s">
        <v>1568</v>
      </c>
      <c r="E1465" s="33" t="s">
        <v>1566</v>
      </c>
      <c r="F1465" s="33"/>
      <c r="G1465" s="33"/>
      <c r="H1465" s="33" t="s">
        <v>736</v>
      </c>
      <c r="I1465" s="33" t="s">
        <v>439</v>
      </c>
      <c r="J1465" s="32"/>
      <c r="K1465" s="33"/>
      <c r="L1465" s="57" t="str">
        <f>IFERROR(TRIM(INDEX(_xlfn.TEXTSPLIT(Table37[[#This Row],[Name]],"|"),1,2)),"")</f>
        <v>Hi</v>
      </c>
    </row>
    <row r="1466" spans="1:12" ht="15" customHeight="1">
      <c r="A1466" s="56" t="s">
        <v>1167</v>
      </c>
      <c r="B1466" s="56" t="str">
        <f>Table37[[#This Row],[Name]]</f>
        <v>Temperature - Comp DE Bearing (2)|HiHi</v>
      </c>
      <c r="C1466" s="33" t="e">
        <f>VLOOKUP(Table37[[#This Row],[Name2]],'Base ProcV'!$CG$1:$CQ$12,2,0)</f>
        <v>#N/A</v>
      </c>
      <c r="D1466" s="33" t="s">
        <v>1569</v>
      </c>
      <c r="E1466" s="33" t="s">
        <v>1566</v>
      </c>
      <c r="F1466" s="33"/>
      <c r="G1466" s="33"/>
      <c r="H1466" s="33" t="s">
        <v>736</v>
      </c>
      <c r="I1466" s="33" t="s">
        <v>439</v>
      </c>
      <c r="J1466" s="32"/>
      <c r="K1466" s="33"/>
      <c r="L1466" s="57" t="str">
        <f>IFERROR(TRIM(INDEX(_xlfn.TEXTSPLIT(Table37[[#This Row],[Name]],"|"),1,2)),"")</f>
        <v>HiHi</v>
      </c>
    </row>
    <row r="1467" spans="1:12" ht="15" customHeight="1">
      <c r="A1467" s="100" t="s">
        <v>1167</v>
      </c>
      <c r="B1467" s="100" t="str">
        <f>Table37[[#This Row],[Name]]</f>
        <v>Temperature - Comp DE Bearing (2)|Pre-alarm Hi</v>
      </c>
      <c r="C1467" s="33" t="e">
        <f>VLOOKUP(Table37[[#This Row],[Name2]],'Base ProcV'!$CG$1:$CQ$12,2,0)</f>
        <v>#N/A</v>
      </c>
      <c r="D1467" s="33" t="s">
        <v>1570</v>
      </c>
      <c r="E1467" s="33" t="s">
        <v>1566</v>
      </c>
      <c r="F1467" s="33"/>
      <c r="G1467" s="33"/>
      <c r="H1467" s="33" t="s">
        <v>736</v>
      </c>
      <c r="I1467" s="33" t="s">
        <v>439</v>
      </c>
      <c r="J1467" s="32"/>
      <c r="K1467" s="33"/>
      <c r="L1467" s="57" t="str">
        <f>IFERROR(TRIM(INDEX(_xlfn.TEXTSPLIT(Table37[[#This Row],[Name]],"|"),1,2)),"")</f>
        <v>Pre-alarm Hi</v>
      </c>
    </row>
    <row r="1468" spans="1:12" ht="15" customHeight="1">
      <c r="A1468" s="56" t="s">
        <v>1167</v>
      </c>
      <c r="B1468" s="56" t="str">
        <f>Table37[[#This Row],[Name]]</f>
        <v>Temperature - Comp NDE Bearing (1)</v>
      </c>
      <c r="C1468" s="33"/>
      <c r="D1468" s="33" t="s">
        <v>1571</v>
      </c>
      <c r="E1468" s="33" t="s">
        <v>1571</v>
      </c>
      <c r="F1468" s="33"/>
      <c r="G1468" s="33"/>
      <c r="H1468" s="33" t="s">
        <v>439</v>
      </c>
      <c r="I1468" s="33" t="s">
        <v>439</v>
      </c>
      <c r="J1468" s="32"/>
      <c r="K1468" s="33"/>
      <c r="L1468" s="57" t="str">
        <f>IFERROR(TRIM(INDEX(_xlfn.TEXTSPLIT(Table37[[#This Row],[Name]],"|"),1,2)),"")</f>
        <v/>
      </c>
    </row>
    <row r="1469" spans="1:12" ht="15" customHeight="1">
      <c r="A1469" s="100" t="s">
        <v>1167</v>
      </c>
      <c r="B1469" s="100" t="str">
        <f>Table37[[#This Row],[Name]]</f>
        <v>Temperature - Comp NDE Bearing (1)|Hi</v>
      </c>
      <c r="C1469" s="33" t="e">
        <f>VLOOKUP(Table37[[#This Row],[Name2]],'Base ProcV'!$CG$1:$CQ$12,2,0)</f>
        <v>#N/A</v>
      </c>
      <c r="D1469" s="33" t="s">
        <v>1573</v>
      </c>
      <c r="E1469" s="33" t="s">
        <v>1571</v>
      </c>
      <c r="F1469" s="33"/>
      <c r="G1469" s="33"/>
      <c r="H1469" s="33" t="s">
        <v>736</v>
      </c>
      <c r="I1469" s="33" t="s">
        <v>439</v>
      </c>
      <c r="J1469" s="32"/>
      <c r="K1469" s="33"/>
      <c r="L1469" s="57" t="str">
        <f>IFERROR(TRIM(INDEX(_xlfn.TEXTSPLIT(Table37[[#This Row],[Name]],"|"),1,2)),"")</f>
        <v>Hi</v>
      </c>
    </row>
    <row r="1470" spans="1:12" ht="15" customHeight="1">
      <c r="A1470" s="56" t="s">
        <v>1167</v>
      </c>
      <c r="B1470" s="56" t="str">
        <f>Table37[[#This Row],[Name]]</f>
        <v>Temperature - Comp NDE Bearing (1)|HiHi</v>
      </c>
      <c r="C1470" s="33" t="e">
        <f>VLOOKUP(Table37[[#This Row],[Name2]],'Base ProcV'!$CG$1:$CQ$12,2,0)</f>
        <v>#N/A</v>
      </c>
      <c r="D1470" s="33" t="s">
        <v>1574</v>
      </c>
      <c r="E1470" s="33" t="s">
        <v>1571</v>
      </c>
      <c r="F1470" s="33"/>
      <c r="G1470" s="33"/>
      <c r="H1470" s="33" t="s">
        <v>736</v>
      </c>
      <c r="I1470" s="33" t="s">
        <v>439</v>
      </c>
      <c r="J1470" s="32"/>
      <c r="K1470" s="33"/>
      <c r="L1470" s="57" t="str">
        <f>IFERROR(TRIM(INDEX(_xlfn.TEXTSPLIT(Table37[[#This Row],[Name]],"|"),1,2)),"")</f>
        <v>HiHi</v>
      </c>
    </row>
    <row r="1471" spans="1:12" ht="15" customHeight="1">
      <c r="A1471" s="100" t="s">
        <v>1167</v>
      </c>
      <c r="B1471" s="100" t="str">
        <f>Table37[[#This Row],[Name]]</f>
        <v>Temperature - Comp NDE Bearing (1)|Pre-alarm Hi</v>
      </c>
      <c r="C1471" s="33" t="e">
        <f>VLOOKUP(Table37[[#This Row],[Name2]],'Base ProcV'!$CG$1:$CQ$12,2,0)</f>
        <v>#N/A</v>
      </c>
      <c r="D1471" s="33" t="s">
        <v>1575</v>
      </c>
      <c r="E1471" s="33" t="s">
        <v>1571</v>
      </c>
      <c r="F1471" s="33"/>
      <c r="G1471" s="33"/>
      <c r="H1471" s="33" t="s">
        <v>736</v>
      </c>
      <c r="I1471" s="33" t="s">
        <v>439</v>
      </c>
      <c r="J1471" s="32"/>
      <c r="K1471" s="33"/>
      <c r="L1471" s="57" t="str">
        <f>IFERROR(TRIM(INDEX(_xlfn.TEXTSPLIT(Table37[[#This Row],[Name]],"|"),1,2)),"")</f>
        <v>Pre-alarm Hi</v>
      </c>
    </row>
    <row r="1472" spans="1:12" ht="15" customHeight="1">
      <c r="A1472" s="56" t="s">
        <v>1167</v>
      </c>
      <c r="B1472" s="56" t="str">
        <f>Table37[[#This Row],[Name]]</f>
        <v>Temperature - Comp NDE Bearing (2)</v>
      </c>
      <c r="C1472" s="33"/>
      <c r="D1472" s="33" t="s">
        <v>1576</v>
      </c>
      <c r="E1472" s="33" t="s">
        <v>1576</v>
      </c>
      <c r="F1472" s="33"/>
      <c r="G1472" s="33"/>
      <c r="H1472" s="33" t="s">
        <v>439</v>
      </c>
      <c r="I1472" s="33" t="s">
        <v>439</v>
      </c>
      <c r="J1472" s="32"/>
      <c r="K1472" s="33"/>
      <c r="L1472" s="57" t="str">
        <f>IFERROR(TRIM(INDEX(_xlfn.TEXTSPLIT(Table37[[#This Row],[Name]],"|"),1,2)),"")</f>
        <v/>
      </c>
    </row>
    <row r="1473" spans="1:12" ht="15" customHeight="1">
      <c r="A1473" s="100" t="s">
        <v>1167</v>
      </c>
      <c r="B1473" s="100" t="str">
        <f>Table37[[#This Row],[Name]]</f>
        <v>Temperature - Comp NDE Bearing (2)|Hi</v>
      </c>
      <c r="C1473" s="33" t="e">
        <f>VLOOKUP(Table37[[#This Row],[Name2]],'Base ProcV'!$CG$1:$CQ$12,2,0)</f>
        <v>#N/A</v>
      </c>
      <c r="D1473" s="33" t="s">
        <v>1578</v>
      </c>
      <c r="E1473" s="33" t="s">
        <v>1576</v>
      </c>
      <c r="F1473" s="33"/>
      <c r="G1473" s="33"/>
      <c r="H1473" s="33" t="s">
        <v>736</v>
      </c>
      <c r="I1473" s="33" t="s">
        <v>439</v>
      </c>
      <c r="J1473" s="32"/>
      <c r="K1473" s="33"/>
      <c r="L1473" s="57" t="str">
        <f>IFERROR(TRIM(INDEX(_xlfn.TEXTSPLIT(Table37[[#This Row],[Name]],"|"),1,2)),"")</f>
        <v>Hi</v>
      </c>
    </row>
    <row r="1474" spans="1:12" ht="15" customHeight="1">
      <c r="A1474" s="56" t="s">
        <v>1167</v>
      </c>
      <c r="B1474" s="56" t="str">
        <f>Table37[[#This Row],[Name]]</f>
        <v>Temperature - Comp NDE Bearing (2)|HiHi</v>
      </c>
      <c r="C1474" s="33" t="e">
        <f>VLOOKUP(Table37[[#This Row],[Name2]],'Base ProcV'!$CG$1:$CQ$12,2,0)</f>
        <v>#N/A</v>
      </c>
      <c r="D1474" s="33" t="s">
        <v>1579</v>
      </c>
      <c r="E1474" s="33" t="s">
        <v>1576</v>
      </c>
      <c r="F1474" s="33"/>
      <c r="G1474" s="33"/>
      <c r="H1474" s="33" t="s">
        <v>736</v>
      </c>
      <c r="I1474" s="33" t="s">
        <v>439</v>
      </c>
      <c r="J1474" s="32"/>
      <c r="K1474" s="33"/>
      <c r="L1474" s="57" t="str">
        <f>IFERROR(TRIM(INDEX(_xlfn.TEXTSPLIT(Table37[[#This Row],[Name]],"|"),1,2)),"")</f>
        <v>HiHi</v>
      </c>
    </row>
    <row r="1475" spans="1:12" ht="15" customHeight="1">
      <c r="A1475" s="100" t="s">
        <v>1167</v>
      </c>
      <c r="B1475" s="100" t="str">
        <f>Table37[[#This Row],[Name]]</f>
        <v>Temperature - Comp NDE Bearing (2)|Pre-alarm Hi</v>
      </c>
      <c r="C1475" s="33" t="e">
        <f>VLOOKUP(Table37[[#This Row],[Name2]],'Base ProcV'!$CG$1:$CQ$12,2,0)</f>
        <v>#N/A</v>
      </c>
      <c r="D1475" s="33" t="s">
        <v>1580</v>
      </c>
      <c r="E1475" s="33" t="s">
        <v>1576</v>
      </c>
      <c r="F1475" s="33"/>
      <c r="G1475" s="33"/>
      <c r="H1475" s="33" t="s">
        <v>736</v>
      </c>
      <c r="I1475" s="33" t="s">
        <v>439</v>
      </c>
      <c r="J1475" s="32"/>
      <c r="K1475" s="33"/>
      <c r="L1475" s="57" t="str">
        <f>IFERROR(TRIM(INDEX(_xlfn.TEXTSPLIT(Table37[[#This Row],[Name]],"|"),1,2)),"")</f>
        <v>Pre-alarm Hi</v>
      </c>
    </row>
    <row r="1476" spans="1:12" ht="15" customHeight="1">
      <c r="A1476" s="56" t="s">
        <v>1167</v>
      </c>
      <c r="B1476" s="56" t="str">
        <f>Table37[[#This Row],[Name]]</f>
        <v>Temperature - Gear Shaft HS Bearing DE (1)</v>
      </c>
      <c r="C1476" s="33"/>
      <c r="D1476" s="33" t="s">
        <v>643</v>
      </c>
      <c r="E1476" s="33" t="s">
        <v>643</v>
      </c>
      <c r="F1476" s="33"/>
      <c r="G1476" s="33"/>
      <c r="H1476" s="33" t="s">
        <v>474</v>
      </c>
      <c r="I1476" s="33" t="s">
        <v>474</v>
      </c>
      <c r="J1476" s="32"/>
      <c r="K1476" s="33"/>
      <c r="L1476" s="57" t="str">
        <f>IFERROR(TRIM(INDEX(_xlfn.TEXTSPLIT(Table37[[#This Row],[Name]],"|"),1,2)),"")</f>
        <v/>
      </c>
    </row>
    <row r="1477" spans="1:12" ht="15" customHeight="1">
      <c r="A1477" s="100" t="s">
        <v>1167</v>
      </c>
      <c r="B1477" s="100" t="str">
        <f>Table37[[#This Row],[Name]]</f>
        <v>Temperature - Gear Shaft HS Bearing DE (1)|Hi</v>
      </c>
      <c r="C1477" s="33" t="e">
        <f>VLOOKUP(Table37[[#This Row],[Name2]],'Base ProcV'!$CG$1:$CQ$12,2,0)</f>
        <v>#N/A</v>
      </c>
      <c r="D1477" s="33" t="s">
        <v>1622</v>
      </c>
      <c r="E1477" s="33" t="s">
        <v>643</v>
      </c>
      <c r="F1477" s="33"/>
      <c r="G1477" s="33"/>
      <c r="H1477" s="33" t="s">
        <v>736</v>
      </c>
      <c r="I1477" s="33" t="s">
        <v>474</v>
      </c>
      <c r="J1477" s="32"/>
      <c r="K1477" s="33"/>
      <c r="L1477" s="57" t="str">
        <f>IFERROR(TRIM(INDEX(_xlfn.TEXTSPLIT(Table37[[#This Row],[Name]],"|"),1,2)),"")</f>
        <v>Hi</v>
      </c>
    </row>
    <row r="1478" spans="1:12" ht="15" customHeight="1">
      <c r="A1478" s="56" t="s">
        <v>1167</v>
      </c>
      <c r="B1478" s="56" t="str">
        <f>Table37[[#This Row],[Name]]</f>
        <v>Temperature - Gear Shaft HS Bearing DE (1)|HiHi</v>
      </c>
      <c r="C1478" s="33" t="e">
        <f>VLOOKUP(Table37[[#This Row],[Name2]],'Base ProcV'!$CG$1:$CQ$12,2,0)</f>
        <v>#N/A</v>
      </c>
      <c r="D1478" s="33" t="s">
        <v>1623</v>
      </c>
      <c r="E1478" s="33" t="s">
        <v>643</v>
      </c>
      <c r="F1478" s="33"/>
      <c r="G1478" s="33"/>
      <c r="H1478" s="33" t="s">
        <v>736</v>
      </c>
      <c r="I1478" s="33" t="s">
        <v>474</v>
      </c>
      <c r="J1478" s="32"/>
      <c r="K1478" s="33"/>
      <c r="L1478" s="57" t="str">
        <f>IFERROR(TRIM(INDEX(_xlfn.TEXTSPLIT(Table37[[#This Row],[Name]],"|"),1,2)),"")</f>
        <v>HiHi</v>
      </c>
    </row>
    <row r="1479" spans="1:12" ht="15" customHeight="1">
      <c r="A1479" s="100" t="s">
        <v>1167</v>
      </c>
      <c r="B1479" s="100" t="str">
        <f>Table37[[#This Row],[Name]]</f>
        <v>Temperature - Gear Shaft HS Bearing DE (1)|Pre-alarm Hi</v>
      </c>
      <c r="C1479" s="33" t="e">
        <f>VLOOKUP(Table37[[#This Row],[Name2]],'Base ProcV'!$CG$1:$CQ$12,2,0)</f>
        <v>#N/A</v>
      </c>
      <c r="D1479" s="33" t="s">
        <v>1624</v>
      </c>
      <c r="E1479" s="33" t="s">
        <v>643</v>
      </c>
      <c r="F1479" s="33"/>
      <c r="G1479" s="33"/>
      <c r="H1479" s="33" t="s">
        <v>736</v>
      </c>
      <c r="I1479" s="33" t="s">
        <v>474</v>
      </c>
      <c r="J1479" s="32"/>
      <c r="K1479" s="33"/>
      <c r="L1479" s="57" t="str">
        <f>IFERROR(TRIM(INDEX(_xlfn.TEXTSPLIT(Table37[[#This Row],[Name]],"|"),1,2)),"")</f>
        <v>Pre-alarm Hi</v>
      </c>
    </row>
    <row r="1480" spans="1:12" ht="15" customHeight="1">
      <c r="A1480" s="56" t="s">
        <v>1167</v>
      </c>
      <c r="B1480" s="56" t="str">
        <f>Table37[[#This Row],[Name]]</f>
        <v>Temperature - Gear Shaft HS Bearing DE (2)</v>
      </c>
      <c r="C1480" s="33"/>
      <c r="D1480" s="33" t="s">
        <v>646</v>
      </c>
      <c r="E1480" s="33" t="s">
        <v>646</v>
      </c>
      <c r="F1480" s="33"/>
      <c r="G1480" s="33"/>
      <c r="H1480" s="33" t="s">
        <v>474</v>
      </c>
      <c r="I1480" s="33" t="s">
        <v>474</v>
      </c>
      <c r="J1480" s="32"/>
      <c r="K1480" s="33"/>
      <c r="L1480" s="57" t="str">
        <f>IFERROR(TRIM(INDEX(_xlfn.TEXTSPLIT(Table37[[#This Row],[Name]],"|"),1,2)),"")</f>
        <v/>
      </c>
    </row>
    <row r="1481" spans="1:12" ht="15" customHeight="1">
      <c r="A1481" s="100" t="s">
        <v>1167</v>
      </c>
      <c r="B1481" s="100" t="str">
        <f>Table37[[#This Row],[Name]]</f>
        <v>Temperature - Gear Shaft HS Bearing DE (2)|Hi</v>
      </c>
      <c r="C1481" s="33" t="e">
        <f>VLOOKUP(Table37[[#This Row],[Name2]],'Base ProcV'!$CG$1:$CQ$12,2,0)</f>
        <v>#N/A</v>
      </c>
      <c r="D1481" s="33" t="s">
        <v>1626</v>
      </c>
      <c r="E1481" s="33" t="s">
        <v>646</v>
      </c>
      <c r="F1481" s="33"/>
      <c r="G1481" s="33"/>
      <c r="H1481" s="33" t="s">
        <v>736</v>
      </c>
      <c r="I1481" s="33" t="s">
        <v>474</v>
      </c>
      <c r="J1481" s="32"/>
      <c r="K1481" s="33"/>
      <c r="L1481" s="57" t="str">
        <f>IFERROR(TRIM(INDEX(_xlfn.TEXTSPLIT(Table37[[#This Row],[Name]],"|"),1,2)),"")</f>
        <v>Hi</v>
      </c>
    </row>
    <row r="1482" spans="1:12" ht="15" customHeight="1">
      <c r="A1482" s="56" t="s">
        <v>1167</v>
      </c>
      <c r="B1482" s="56" t="str">
        <f>Table37[[#This Row],[Name]]</f>
        <v>Temperature - Gear Shaft HS Bearing DE (2)|HiHi</v>
      </c>
      <c r="C1482" s="33" t="e">
        <f>VLOOKUP(Table37[[#This Row],[Name2]],'Base ProcV'!$CG$1:$CQ$12,2,0)</f>
        <v>#N/A</v>
      </c>
      <c r="D1482" s="33" t="s">
        <v>1627</v>
      </c>
      <c r="E1482" s="33" t="s">
        <v>646</v>
      </c>
      <c r="F1482" s="33"/>
      <c r="G1482" s="33"/>
      <c r="H1482" s="33" t="s">
        <v>736</v>
      </c>
      <c r="I1482" s="33" t="s">
        <v>474</v>
      </c>
      <c r="J1482" s="32"/>
      <c r="K1482" s="33"/>
      <c r="L1482" s="57" t="str">
        <f>IFERROR(TRIM(INDEX(_xlfn.TEXTSPLIT(Table37[[#This Row],[Name]],"|"),1,2)),"")</f>
        <v>HiHi</v>
      </c>
    </row>
    <row r="1483" spans="1:12" ht="15" customHeight="1">
      <c r="A1483" s="100" t="s">
        <v>1167</v>
      </c>
      <c r="B1483" s="100" t="str">
        <f>Table37[[#This Row],[Name]]</f>
        <v>Temperature - Gear Shaft HS Bearing DE (2)|Pre-alarm Hi</v>
      </c>
      <c r="C1483" s="33" t="e">
        <f>VLOOKUP(Table37[[#This Row],[Name2]],'Base ProcV'!$CG$1:$CQ$12,2,0)</f>
        <v>#N/A</v>
      </c>
      <c r="D1483" s="33" t="s">
        <v>1628</v>
      </c>
      <c r="E1483" s="33" t="s">
        <v>646</v>
      </c>
      <c r="F1483" s="33"/>
      <c r="G1483" s="33"/>
      <c r="H1483" s="33" t="s">
        <v>736</v>
      </c>
      <c r="I1483" s="33" t="s">
        <v>474</v>
      </c>
      <c r="J1483" s="32"/>
      <c r="K1483" s="33"/>
      <c r="L1483" s="57" t="str">
        <f>IFERROR(TRIM(INDEX(_xlfn.TEXTSPLIT(Table37[[#This Row],[Name]],"|"),1,2)),"")</f>
        <v>Pre-alarm Hi</v>
      </c>
    </row>
    <row r="1484" spans="1:12" ht="15" customHeight="1">
      <c r="A1484" s="56" t="s">
        <v>1167</v>
      </c>
      <c r="B1484" s="56" t="str">
        <f>Table37[[#This Row],[Name]]</f>
        <v>Temperature - Gear Shaft HS Bearing NDE (1)</v>
      </c>
      <c r="C1484" s="33"/>
      <c r="D1484" s="33" t="s">
        <v>649</v>
      </c>
      <c r="E1484" s="33" t="s">
        <v>649</v>
      </c>
      <c r="F1484" s="33"/>
      <c r="G1484" s="33"/>
      <c r="H1484" s="33" t="s">
        <v>474</v>
      </c>
      <c r="I1484" s="33" t="s">
        <v>474</v>
      </c>
      <c r="J1484" s="32"/>
      <c r="K1484" s="33"/>
      <c r="L1484" s="57" t="str">
        <f>IFERROR(TRIM(INDEX(_xlfn.TEXTSPLIT(Table37[[#This Row],[Name]],"|"),1,2)),"")</f>
        <v/>
      </c>
    </row>
    <row r="1485" spans="1:12" ht="15" customHeight="1">
      <c r="A1485" s="100" t="s">
        <v>1167</v>
      </c>
      <c r="B1485" s="100" t="str">
        <f>Table37[[#This Row],[Name]]</f>
        <v>Temperature - Gear Shaft HS Bearing NDE (1)|Hi</v>
      </c>
      <c r="C1485" s="33" t="e">
        <f>VLOOKUP(Table37[[#This Row],[Name2]],'Base ProcV'!$CG$1:$CQ$12,2,0)</f>
        <v>#N/A</v>
      </c>
      <c r="D1485" s="33" t="s">
        <v>1630</v>
      </c>
      <c r="E1485" s="33" t="s">
        <v>649</v>
      </c>
      <c r="F1485" s="33"/>
      <c r="G1485" s="33"/>
      <c r="H1485" s="33" t="s">
        <v>736</v>
      </c>
      <c r="I1485" s="33" t="s">
        <v>474</v>
      </c>
      <c r="J1485" s="32"/>
      <c r="K1485" s="33"/>
      <c r="L1485" s="57" t="str">
        <f>IFERROR(TRIM(INDEX(_xlfn.TEXTSPLIT(Table37[[#This Row],[Name]],"|"),1,2)),"")</f>
        <v>Hi</v>
      </c>
    </row>
    <row r="1486" spans="1:12" ht="15" customHeight="1">
      <c r="A1486" s="56" t="s">
        <v>1167</v>
      </c>
      <c r="B1486" s="56" t="str">
        <f>Table37[[#This Row],[Name]]</f>
        <v>Temperature - Gear Shaft HS Bearing NDE (1)|HiHi</v>
      </c>
      <c r="C1486" s="33" t="e">
        <f>VLOOKUP(Table37[[#This Row],[Name2]],'Base ProcV'!$CG$1:$CQ$12,2,0)</f>
        <v>#N/A</v>
      </c>
      <c r="D1486" s="33" t="s">
        <v>1631</v>
      </c>
      <c r="E1486" s="33" t="s">
        <v>649</v>
      </c>
      <c r="F1486" s="33"/>
      <c r="G1486" s="33"/>
      <c r="H1486" s="33" t="s">
        <v>736</v>
      </c>
      <c r="I1486" s="33" t="s">
        <v>474</v>
      </c>
      <c r="J1486" s="32"/>
      <c r="K1486" s="33"/>
      <c r="L1486" s="57" t="str">
        <f>IFERROR(TRIM(INDEX(_xlfn.TEXTSPLIT(Table37[[#This Row],[Name]],"|"),1,2)),"")</f>
        <v>HiHi</v>
      </c>
    </row>
    <row r="1487" spans="1:12" ht="15" customHeight="1">
      <c r="A1487" s="100" t="s">
        <v>1167</v>
      </c>
      <c r="B1487" s="100" t="str">
        <f>Table37[[#This Row],[Name]]</f>
        <v>Temperature - Gear Shaft HS Bearing NDE (1)|Pre-alarm Hi</v>
      </c>
      <c r="C1487" s="33" t="e">
        <f>VLOOKUP(Table37[[#This Row],[Name2]],'Base ProcV'!$CG$1:$CQ$12,2,0)</f>
        <v>#N/A</v>
      </c>
      <c r="D1487" s="33" t="s">
        <v>1632</v>
      </c>
      <c r="E1487" s="33" t="s">
        <v>649</v>
      </c>
      <c r="F1487" s="33"/>
      <c r="G1487" s="33"/>
      <c r="H1487" s="33" t="s">
        <v>736</v>
      </c>
      <c r="I1487" s="33" t="s">
        <v>474</v>
      </c>
      <c r="J1487" s="32"/>
      <c r="K1487" s="33"/>
      <c r="L1487" s="57" t="str">
        <f>IFERROR(TRIM(INDEX(_xlfn.TEXTSPLIT(Table37[[#This Row],[Name]],"|"),1,2)),"")</f>
        <v>Pre-alarm Hi</v>
      </c>
    </row>
    <row r="1488" spans="1:12" ht="15" customHeight="1">
      <c r="A1488" s="56" t="s">
        <v>1167</v>
      </c>
      <c r="B1488" s="56" t="str">
        <f>Table37[[#This Row],[Name]]</f>
        <v>Temperature - Gear Shaft HS Bearing NDE (2)</v>
      </c>
      <c r="C1488" s="33"/>
      <c r="D1488" s="33" t="s">
        <v>652</v>
      </c>
      <c r="E1488" s="33" t="s">
        <v>652</v>
      </c>
      <c r="F1488" s="33"/>
      <c r="G1488" s="33"/>
      <c r="H1488" s="33" t="s">
        <v>474</v>
      </c>
      <c r="I1488" s="33" t="s">
        <v>474</v>
      </c>
      <c r="J1488" s="32"/>
      <c r="K1488" s="33"/>
      <c r="L1488" s="57" t="str">
        <f>IFERROR(TRIM(INDEX(_xlfn.TEXTSPLIT(Table37[[#This Row],[Name]],"|"),1,2)),"")</f>
        <v/>
      </c>
    </row>
    <row r="1489" spans="1:12" ht="15" customHeight="1">
      <c r="A1489" s="100" t="s">
        <v>1167</v>
      </c>
      <c r="B1489" s="100" t="str">
        <f>Table37[[#This Row],[Name]]</f>
        <v>Temperature - Gear Shaft HS Bearing NDE (2)|Hi</v>
      </c>
      <c r="C1489" s="33" t="e">
        <f>VLOOKUP(Table37[[#This Row],[Name2]],'Base ProcV'!$CG$1:$CQ$12,2,0)</f>
        <v>#N/A</v>
      </c>
      <c r="D1489" s="33" t="s">
        <v>1634</v>
      </c>
      <c r="E1489" s="33" t="s">
        <v>652</v>
      </c>
      <c r="F1489" s="33"/>
      <c r="G1489" s="33"/>
      <c r="H1489" s="33" t="s">
        <v>736</v>
      </c>
      <c r="I1489" s="33" t="s">
        <v>474</v>
      </c>
      <c r="J1489" s="32"/>
      <c r="K1489" s="33"/>
      <c r="L1489" s="57" t="str">
        <f>IFERROR(TRIM(INDEX(_xlfn.TEXTSPLIT(Table37[[#This Row],[Name]],"|"),1,2)),"")</f>
        <v>Hi</v>
      </c>
    </row>
    <row r="1490" spans="1:12" ht="15" customHeight="1">
      <c r="A1490" s="56" t="s">
        <v>1167</v>
      </c>
      <c r="B1490" s="56" t="str">
        <f>Table37[[#This Row],[Name]]</f>
        <v>Temperature - Gear Shaft HS Bearing NDE (2)|HiHi</v>
      </c>
      <c r="C1490" s="33" t="e">
        <f>VLOOKUP(Table37[[#This Row],[Name2]],'Base ProcV'!$CG$1:$CQ$12,2,0)</f>
        <v>#N/A</v>
      </c>
      <c r="D1490" s="33" t="s">
        <v>1635</v>
      </c>
      <c r="E1490" s="33" t="s">
        <v>652</v>
      </c>
      <c r="F1490" s="33"/>
      <c r="G1490" s="33"/>
      <c r="H1490" s="33" t="s">
        <v>736</v>
      </c>
      <c r="I1490" s="33" t="s">
        <v>474</v>
      </c>
      <c r="J1490" s="32"/>
      <c r="K1490" s="33"/>
      <c r="L1490" s="57" t="str">
        <f>IFERROR(TRIM(INDEX(_xlfn.TEXTSPLIT(Table37[[#This Row],[Name]],"|"),1,2)),"")</f>
        <v>HiHi</v>
      </c>
    </row>
    <row r="1491" spans="1:12" ht="15" customHeight="1">
      <c r="A1491" s="100" t="s">
        <v>1167</v>
      </c>
      <c r="B1491" s="100" t="str">
        <f>Table37[[#This Row],[Name]]</f>
        <v>Temperature - Gear Shaft HS Bearing NDE (2)|Pre-alarm Hi</v>
      </c>
      <c r="C1491" s="33" t="e">
        <f>VLOOKUP(Table37[[#This Row],[Name2]],'Base ProcV'!$CG$1:$CQ$12,2,0)</f>
        <v>#N/A</v>
      </c>
      <c r="D1491" s="33" t="s">
        <v>1636</v>
      </c>
      <c r="E1491" s="33" t="s">
        <v>652</v>
      </c>
      <c r="F1491" s="33"/>
      <c r="G1491" s="33"/>
      <c r="H1491" s="33" t="s">
        <v>736</v>
      </c>
      <c r="I1491" s="33" t="s">
        <v>474</v>
      </c>
      <c r="J1491" s="32"/>
      <c r="K1491" s="33"/>
      <c r="L1491" s="57" t="str">
        <f>IFERROR(TRIM(INDEX(_xlfn.TEXTSPLIT(Table37[[#This Row],[Name]],"|"),1,2)),"")</f>
        <v>Pre-alarm Hi</v>
      </c>
    </row>
    <row r="1492" spans="1:12" ht="15" customHeight="1">
      <c r="A1492" s="56" t="s">
        <v>1167</v>
      </c>
      <c r="B1492" s="56" t="str">
        <f>Table37[[#This Row],[Name]]</f>
        <v>Temperature - Gear Shaft LS Bearing DE (1)</v>
      </c>
      <c r="C1492" s="33"/>
      <c r="D1492" s="33" t="s">
        <v>655</v>
      </c>
      <c r="E1492" s="33" t="s">
        <v>655</v>
      </c>
      <c r="F1492" s="33"/>
      <c r="G1492" s="33"/>
      <c r="H1492" s="33" t="s">
        <v>474</v>
      </c>
      <c r="I1492" s="33" t="s">
        <v>474</v>
      </c>
      <c r="J1492" s="32"/>
      <c r="K1492" s="33"/>
      <c r="L1492" s="57" t="str">
        <f>IFERROR(TRIM(INDEX(_xlfn.TEXTSPLIT(Table37[[#This Row],[Name]],"|"),1,2)),"")</f>
        <v/>
      </c>
    </row>
    <row r="1493" spans="1:12" ht="15" customHeight="1">
      <c r="A1493" s="100" t="s">
        <v>1167</v>
      </c>
      <c r="B1493" s="100" t="str">
        <f>Table37[[#This Row],[Name]]</f>
        <v>Temperature - Gear Shaft LS Bearing DE (1)|Hi</v>
      </c>
      <c r="C1493" s="33" t="e">
        <f>VLOOKUP(Table37[[#This Row],[Name2]],'Base ProcV'!$CG$1:$CQ$12,2,0)</f>
        <v>#N/A</v>
      </c>
      <c r="D1493" s="33" t="s">
        <v>1638</v>
      </c>
      <c r="E1493" s="33" t="s">
        <v>655</v>
      </c>
      <c r="F1493" s="33"/>
      <c r="G1493" s="33"/>
      <c r="H1493" s="33" t="s">
        <v>736</v>
      </c>
      <c r="I1493" s="33" t="s">
        <v>474</v>
      </c>
      <c r="J1493" s="32"/>
      <c r="K1493" s="33"/>
      <c r="L1493" s="57" t="str">
        <f>IFERROR(TRIM(INDEX(_xlfn.TEXTSPLIT(Table37[[#This Row],[Name]],"|"),1,2)),"")</f>
        <v>Hi</v>
      </c>
    </row>
    <row r="1494" spans="1:12" ht="15" customHeight="1">
      <c r="A1494" s="56" t="s">
        <v>1167</v>
      </c>
      <c r="B1494" s="56" t="str">
        <f>Table37[[#This Row],[Name]]</f>
        <v>Temperature - Gear Shaft LS Bearing DE (1)|HiHi</v>
      </c>
      <c r="C1494" s="33" t="e">
        <f>VLOOKUP(Table37[[#This Row],[Name2]],'Base ProcV'!$CG$1:$CQ$12,2,0)</f>
        <v>#N/A</v>
      </c>
      <c r="D1494" s="33" t="s">
        <v>1639</v>
      </c>
      <c r="E1494" s="33" t="s">
        <v>655</v>
      </c>
      <c r="F1494" s="33"/>
      <c r="G1494" s="33"/>
      <c r="H1494" s="33" t="s">
        <v>736</v>
      </c>
      <c r="I1494" s="33" t="s">
        <v>474</v>
      </c>
      <c r="J1494" s="32"/>
      <c r="K1494" s="33"/>
      <c r="L1494" s="57" t="str">
        <f>IFERROR(TRIM(INDEX(_xlfn.TEXTSPLIT(Table37[[#This Row],[Name]],"|"),1,2)),"")</f>
        <v>HiHi</v>
      </c>
    </row>
    <row r="1495" spans="1:12" ht="15" customHeight="1">
      <c r="A1495" s="100" t="s">
        <v>1167</v>
      </c>
      <c r="B1495" s="100" t="str">
        <f>Table37[[#This Row],[Name]]</f>
        <v>Temperature - Gear Shaft LS Bearing DE (1)|Pre-alarm Hi</v>
      </c>
      <c r="C1495" s="33" t="e">
        <f>VLOOKUP(Table37[[#This Row],[Name2]],'Base ProcV'!$CG$1:$CQ$12,2,0)</f>
        <v>#N/A</v>
      </c>
      <c r="D1495" s="33" t="s">
        <v>1640</v>
      </c>
      <c r="E1495" s="33" t="s">
        <v>655</v>
      </c>
      <c r="F1495" s="33"/>
      <c r="G1495" s="33"/>
      <c r="H1495" s="33" t="s">
        <v>736</v>
      </c>
      <c r="I1495" s="33" t="s">
        <v>474</v>
      </c>
      <c r="J1495" s="32"/>
      <c r="K1495" s="33"/>
      <c r="L1495" s="57" t="str">
        <f>IFERROR(TRIM(INDEX(_xlfn.TEXTSPLIT(Table37[[#This Row],[Name]],"|"),1,2)),"")</f>
        <v>Pre-alarm Hi</v>
      </c>
    </row>
    <row r="1496" spans="1:12" ht="15" customHeight="1">
      <c r="A1496" s="56" t="s">
        <v>1167</v>
      </c>
      <c r="B1496" s="56" t="str">
        <f>Table37[[#This Row],[Name]]</f>
        <v>Temperature - Gear Shaft LS Bearing DE (2)</v>
      </c>
      <c r="C1496" s="33"/>
      <c r="D1496" s="33" t="s">
        <v>658</v>
      </c>
      <c r="E1496" s="33" t="s">
        <v>658</v>
      </c>
      <c r="F1496" s="33"/>
      <c r="G1496" s="33"/>
      <c r="H1496" s="33" t="s">
        <v>474</v>
      </c>
      <c r="I1496" s="33" t="s">
        <v>474</v>
      </c>
      <c r="J1496" s="32"/>
      <c r="K1496" s="33"/>
      <c r="L1496" s="57" t="str">
        <f>IFERROR(TRIM(INDEX(_xlfn.TEXTSPLIT(Table37[[#This Row],[Name]],"|"),1,2)),"")</f>
        <v/>
      </c>
    </row>
    <row r="1497" spans="1:12" ht="15" customHeight="1">
      <c r="A1497" s="100" t="s">
        <v>1167</v>
      </c>
      <c r="B1497" s="100" t="str">
        <f>Table37[[#This Row],[Name]]</f>
        <v>Temperature - Gear Shaft LS Bearing DE (2)|Hi</v>
      </c>
      <c r="C1497" s="33" t="e">
        <f>VLOOKUP(Table37[[#This Row],[Name2]],'Base ProcV'!$CG$1:$CQ$12,2,0)</f>
        <v>#N/A</v>
      </c>
      <c r="D1497" s="33" t="s">
        <v>1642</v>
      </c>
      <c r="E1497" s="33" t="s">
        <v>658</v>
      </c>
      <c r="F1497" s="33"/>
      <c r="G1497" s="33"/>
      <c r="H1497" s="33" t="s">
        <v>736</v>
      </c>
      <c r="I1497" s="33" t="s">
        <v>474</v>
      </c>
      <c r="J1497" s="32"/>
      <c r="K1497" s="33"/>
      <c r="L1497" s="57" t="str">
        <f>IFERROR(TRIM(INDEX(_xlfn.TEXTSPLIT(Table37[[#This Row],[Name]],"|"),1,2)),"")</f>
        <v>Hi</v>
      </c>
    </row>
    <row r="1498" spans="1:12" ht="15" customHeight="1">
      <c r="A1498" s="56" t="s">
        <v>1167</v>
      </c>
      <c r="B1498" s="56" t="str">
        <f>Table37[[#This Row],[Name]]</f>
        <v>Temperature - Gear Shaft LS Bearing DE (2)|HiHi</v>
      </c>
      <c r="C1498" s="33" t="e">
        <f>VLOOKUP(Table37[[#This Row],[Name2]],'Base ProcV'!$CG$1:$CQ$12,2,0)</f>
        <v>#N/A</v>
      </c>
      <c r="D1498" s="33" t="s">
        <v>1643</v>
      </c>
      <c r="E1498" s="33" t="s">
        <v>658</v>
      </c>
      <c r="F1498" s="33"/>
      <c r="G1498" s="33"/>
      <c r="H1498" s="33" t="s">
        <v>736</v>
      </c>
      <c r="I1498" s="33" t="s">
        <v>474</v>
      </c>
      <c r="J1498" s="32"/>
      <c r="K1498" s="33"/>
      <c r="L1498" s="57" t="str">
        <f>IFERROR(TRIM(INDEX(_xlfn.TEXTSPLIT(Table37[[#This Row],[Name]],"|"),1,2)),"")</f>
        <v>HiHi</v>
      </c>
    </row>
    <row r="1499" spans="1:12" ht="15" customHeight="1">
      <c r="A1499" s="100" t="s">
        <v>1167</v>
      </c>
      <c r="B1499" s="100" t="str">
        <f>Table37[[#This Row],[Name]]</f>
        <v>Temperature - Gear Shaft LS Bearing DE (2)|Pre-alarm Hi</v>
      </c>
      <c r="C1499" s="33" t="e">
        <f>VLOOKUP(Table37[[#This Row],[Name2]],'Base ProcV'!$CG$1:$CQ$12,2,0)</f>
        <v>#N/A</v>
      </c>
      <c r="D1499" s="33" t="s">
        <v>1644</v>
      </c>
      <c r="E1499" s="33" t="s">
        <v>658</v>
      </c>
      <c r="F1499" s="33"/>
      <c r="G1499" s="33"/>
      <c r="H1499" s="33" t="s">
        <v>736</v>
      </c>
      <c r="I1499" s="33" t="s">
        <v>474</v>
      </c>
      <c r="J1499" s="32"/>
      <c r="K1499" s="33"/>
      <c r="L1499" s="57" t="str">
        <f>IFERROR(TRIM(INDEX(_xlfn.TEXTSPLIT(Table37[[#This Row],[Name]],"|"),1,2)),"")</f>
        <v>Pre-alarm Hi</v>
      </c>
    </row>
    <row r="1500" spans="1:12" ht="15" customHeight="1">
      <c r="A1500" s="56" t="s">
        <v>1167</v>
      </c>
      <c r="B1500" s="56" t="str">
        <f>Table37[[#This Row],[Name]]</f>
        <v>Temperature - Gear Shaft LS Bearing NDE (1)</v>
      </c>
      <c r="C1500" s="33"/>
      <c r="D1500" s="33" t="s">
        <v>661</v>
      </c>
      <c r="E1500" s="33" t="s">
        <v>661</v>
      </c>
      <c r="F1500" s="33"/>
      <c r="G1500" s="33"/>
      <c r="H1500" s="33" t="s">
        <v>474</v>
      </c>
      <c r="I1500" s="33" t="s">
        <v>474</v>
      </c>
      <c r="J1500" s="32"/>
      <c r="K1500" s="33"/>
      <c r="L1500" s="57" t="str">
        <f>IFERROR(TRIM(INDEX(_xlfn.TEXTSPLIT(Table37[[#This Row],[Name]],"|"),1,2)),"")</f>
        <v/>
      </c>
    </row>
    <row r="1501" spans="1:12" ht="15" customHeight="1">
      <c r="A1501" s="100" t="s">
        <v>1167</v>
      </c>
      <c r="B1501" s="100" t="str">
        <f>Table37[[#This Row],[Name]]</f>
        <v>Temperature - Gear Shaft LS Bearing NDE (1)|Hi</v>
      </c>
      <c r="C1501" s="33" t="e">
        <f>VLOOKUP(Table37[[#This Row],[Name2]],'Base ProcV'!$CG$1:$CQ$12,2,0)</f>
        <v>#N/A</v>
      </c>
      <c r="D1501" s="33" t="s">
        <v>1646</v>
      </c>
      <c r="E1501" s="33" t="s">
        <v>661</v>
      </c>
      <c r="F1501" s="33"/>
      <c r="G1501" s="33"/>
      <c r="H1501" s="33" t="s">
        <v>736</v>
      </c>
      <c r="I1501" s="33" t="s">
        <v>474</v>
      </c>
      <c r="J1501" s="32"/>
      <c r="K1501" s="33"/>
      <c r="L1501" s="57" t="str">
        <f>IFERROR(TRIM(INDEX(_xlfn.TEXTSPLIT(Table37[[#This Row],[Name]],"|"),1,2)),"")</f>
        <v>Hi</v>
      </c>
    </row>
    <row r="1502" spans="1:12" ht="15" customHeight="1">
      <c r="A1502" s="56" t="s">
        <v>1167</v>
      </c>
      <c r="B1502" s="56" t="str">
        <f>Table37[[#This Row],[Name]]</f>
        <v>Temperature - Gear Shaft LS Bearing NDE (1)|HiHi</v>
      </c>
      <c r="C1502" s="33" t="e">
        <f>VLOOKUP(Table37[[#This Row],[Name2]],'Base ProcV'!$CG$1:$CQ$12,2,0)</f>
        <v>#N/A</v>
      </c>
      <c r="D1502" s="33" t="s">
        <v>1647</v>
      </c>
      <c r="E1502" s="33" t="s">
        <v>661</v>
      </c>
      <c r="F1502" s="33"/>
      <c r="G1502" s="33"/>
      <c r="H1502" s="33" t="s">
        <v>736</v>
      </c>
      <c r="I1502" s="33" t="s">
        <v>474</v>
      </c>
      <c r="J1502" s="32"/>
      <c r="K1502" s="33"/>
      <c r="L1502" s="57" t="str">
        <f>IFERROR(TRIM(INDEX(_xlfn.TEXTSPLIT(Table37[[#This Row],[Name]],"|"),1,2)),"")</f>
        <v>HiHi</v>
      </c>
    </row>
    <row r="1503" spans="1:12" ht="15" customHeight="1">
      <c r="A1503" s="100" t="s">
        <v>1167</v>
      </c>
      <c r="B1503" s="100" t="str">
        <f>Table37[[#This Row],[Name]]</f>
        <v>Temperature - Gear Shaft LS Bearing NDE (1)|Pre-alarm Hi</v>
      </c>
      <c r="C1503" s="33" t="e">
        <f>VLOOKUP(Table37[[#This Row],[Name2]],'Base ProcV'!$CG$1:$CQ$12,2,0)</f>
        <v>#N/A</v>
      </c>
      <c r="D1503" s="33" t="s">
        <v>1648</v>
      </c>
      <c r="E1503" s="33" t="s">
        <v>661</v>
      </c>
      <c r="F1503" s="33"/>
      <c r="G1503" s="33"/>
      <c r="H1503" s="33" t="s">
        <v>736</v>
      </c>
      <c r="I1503" s="33" t="s">
        <v>474</v>
      </c>
      <c r="J1503" s="32"/>
      <c r="K1503" s="33"/>
      <c r="L1503" s="57" t="str">
        <f>IFERROR(TRIM(INDEX(_xlfn.TEXTSPLIT(Table37[[#This Row],[Name]],"|"),1,2)),"")</f>
        <v>Pre-alarm Hi</v>
      </c>
    </row>
    <row r="1504" spans="1:12" ht="15" customHeight="1">
      <c r="A1504" s="56" t="s">
        <v>1167</v>
      </c>
      <c r="B1504" s="56" t="str">
        <f>Table37[[#This Row],[Name]]</f>
        <v>Temperature - Gear Shaft LS Bearing NDE (2)</v>
      </c>
      <c r="C1504" s="33"/>
      <c r="D1504" s="33" t="s">
        <v>664</v>
      </c>
      <c r="E1504" s="33" t="s">
        <v>664</v>
      </c>
      <c r="F1504" s="33"/>
      <c r="G1504" s="33"/>
      <c r="H1504" s="33" t="s">
        <v>474</v>
      </c>
      <c r="I1504" s="33" t="s">
        <v>474</v>
      </c>
      <c r="J1504" s="32"/>
      <c r="K1504" s="33"/>
      <c r="L1504" s="57" t="str">
        <f>IFERROR(TRIM(INDEX(_xlfn.TEXTSPLIT(Table37[[#This Row],[Name]],"|"),1,2)),"")</f>
        <v/>
      </c>
    </row>
    <row r="1505" spans="1:12" ht="15" customHeight="1">
      <c r="A1505" s="100" t="s">
        <v>1167</v>
      </c>
      <c r="B1505" s="100" t="str">
        <f>Table37[[#This Row],[Name]]</f>
        <v>Temperature - Gear Shaft LS Bearing NDE (2)|Hi</v>
      </c>
      <c r="C1505" s="33" t="e">
        <f>VLOOKUP(Table37[[#This Row],[Name2]],'Base ProcV'!$CG$1:$CQ$12,2,0)</f>
        <v>#N/A</v>
      </c>
      <c r="D1505" s="33" t="s">
        <v>1650</v>
      </c>
      <c r="E1505" s="33" t="s">
        <v>664</v>
      </c>
      <c r="F1505" s="33"/>
      <c r="G1505" s="33"/>
      <c r="H1505" s="33" t="s">
        <v>736</v>
      </c>
      <c r="I1505" s="33" t="s">
        <v>474</v>
      </c>
      <c r="J1505" s="32"/>
      <c r="K1505" s="33"/>
      <c r="L1505" s="57" t="str">
        <f>IFERROR(TRIM(INDEX(_xlfn.TEXTSPLIT(Table37[[#This Row],[Name]],"|"),1,2)),"")</f>
        <v>Hi</v>
      </c>
    </row>
    <row r="1506" spans="1:12" ht="15" customHeight="1">
      <c r="A1506" s="56" t="s">
        <v>1167</v>
      </c>
      <c r="B1506" s="56" t="str">
        <f>Table37[[#This Row],[Name]]</f>
        <v>Temperature - Gear Shaft LS Bearing NDE (2)|HiHi</v>
      </c>
      <c r="C1506" s="33" t="e">
        <f>VLOOKUP(Table37[[#This Row],[Name2]],'Base ProcV'!$CG$1:$CQ$12,2,0)</f>
        <v>#N/A</v>
      </c>
      <c r="D1506" s="33" t="s">
        <v>1651</v>
      </c>
      <c r="E1506" s="33" t="s">
        <v>664</v>
      </c>
      <c r="F1506" s="33"/>
      <c r="G1506" s="33"/>
      <c r="H1506" s="33" t="s">
        <v>736</v>
      </c>
      <c r="I1506" s="33" t="s">
        <v>474</v>
      </c>
      <c r="J1506" s="32"/>
      <c r="K1506" s="33"/>
      <c r="L1506" s="57" t="str">
        <f>IFERROR(TRIM(INDEX(_xlfn.TEXTSPLIT(Table37[[#This Row],[Name]],"|"),1,2)),"")</f>
        <v>HiHi</v>
      </c>
    </row>
    <row r="1507" spans="1:12" ht="15" customHeight="1">
      <c r="A1507" s="100" t="s">
        <v>1167</v>
      </c>
      <c r="B1507" s="100" t="str">
        <f>Table37[[#This Row],[Name]]</f>
        <v>Temperature - Gear Shaft LS Bearing NDE (2)|Pre-alarm Hi</v>
      </c>
      <c r="C1507" s="33" t="e">
        <f>VLOOKUP(Table37[[#This Row],[Name2]],'Base ProcV'!$CG$1:$CQ$12,2,0)</f>
        <v>#N/A</v>
      </c>
      <c r="D1507" s="33" t="s">
        <v>1652</v>
      </c>
      <c r="E1507" s="33" t="s">
        <v>664</v>
      </c>
      <c r="F1507" s="33"/>
      <c r="G1507" s="33"/>
      <c r="H1507" s="33" t="s">
        <v>736</v>
      </c>
      <c r="I1507" s="33" t="s">
        <v>474</v>
      </c>
      <c r="J1507" s="32"/>
      <c r="K1507" s="33"/>
      <c r="L1507" s="57" t="str">
        <f>IFERROR(TRIM(INDEX(_xlfn.TEXTSPLIT(Table37[[#This Row],[Name]],"|"),1,2)),"")</f>
        <v>Pre-alarm Hi</v>
      </c>
    </row>
    <row r="1508" spans="1:12" ht="15" customHeight="1">
      <c r="A1508" s="56" t="s">
        <v>1167</v>
      </c>
      <c r="B1508" s="56" t="str">
        <f>Table37[[#This Row],[Name]]</f>
        <v>Temperature - Gear THRUST Bearing Inboard (1)</v>
      </c>
      <c r="C1508" s="33"/>
      <c r="D1508" s="33" t="s">
        <v>1653</v>
      </c>
      <c r="E1508" s="33" t="s">
        <v>1653</v>
      </c>
      <c r="F1508" s="33"/>
      <c r="G1508" s="33"/>
      <c r="H1508" s="33" t="s">
        <v>474</v>
      </c>
      <c r="I1508" s="33" t="s">
        <v>474</v>
      </c>
      <c r="J1508" s="32"/>
      <c r="K1508" s="33"/>
      <c r="L1508" s="57" t="str">
        <f>IFERROR(TRIM(INDEX(_xlfn.TEXTSPLIT(Table37[[#This Row],[Name]],"|"),1,2)),"")</f>
        <v/>
      </c>
    </row>
    <row r="1509" spans="1:12" ht="15" customHeight="1">
      <c r="A1509" s="100" t="s">
        <v>1167</v>
      </c>
      <c r="B1509" s="100" t="str">
        <f>Table37[[#This Row],[Name]]</f>
        <v>Temperature - Gear THRUST Bearing Inboard (1)|Hi</v>
      </c>
      <c r="C1509" s="33" t="e">
        <f>VLOOKUP(Table37[[#This Row],[Name2]],'Base ProcV'!$CG$1:$CQ$12,2,0)</f>
        <v>#N/A</v>
      </c>
      <c r="D1509" s="33" t="s">
        <v>1655</v>
      </c>
      <c r="E1509" s="33" t="s">
        <v>1653</v>
      </c>
      <c r="F1509" s="33"/>
      <c r="G1509" s="33"/>
      <c r="H1509" s="33" t="s">
        <v>736</v>
      </c>
      <c r="I1509" s="33" t="s">
        <v>474</v>
      </c>
      <c r="J1509" s="32"/>
      <c r="K1509" s="33"/>
      <c r="L1509" s="57" t="str">
        <f>IFERROR(TRIM(INDEX(_xlfn.TEXTSPLIT(Table37[[#This Row],[Name]],"|"),1,2)),"")</f>
        <v>Hi</v>
      </c>
    </row>
    <row r="1510" spans="1:12" ht="15" customHeight="1">
      <c r="A1510" s="56" t="s">
        <v>1167</v>
      </c>
      <c r="B1510" s="56" t="str">
        <f>Table37[[#This Row],[Name]]</f>
        <v>Temperature - Gear THRUST Bearing Inboard (1)|HiHi</v>
      </c>
      <c r="C1510" s="33" t="e">
        <f>VLOOKUP(Table37[[#This Row],[Name2]],'Base ProcV'!$CG$1:$CQ$12,2,0)</f>
        <v>#N/A</v>
      </c>
      <c r="D1510" s="33" t="s">
        <v>1656</v>
      </c>
      <c r="E1510" s="33" t="s">
        <v>1653</v>
      </c>
      <c r="F1510" s="33"/>
      <c r="G1510" s="33"/>
      <c r="H1510" s="33" t="s">
        <v>736</v>
      </c>
      <c r="I1510" s="33" t="s">
        <v>474</v>
      </c>
      <c r="J1510" s="32"/>
      <c r="K1510" s="33"/>
      <c r="L1510" s="57" t="str">
        <f>IFERROR(TRIM(INDEX(_xlfn.TEXTSPLIT(Table37[[#This Row],[Name]],"|"),1,2)),"")</f>
        <v>HiHi</v>
      </c>
    </row>
    <row r="1511" spans="1:12" ht="15" customHeight="1">
      <c r="A1511" s="100" t="s">
        <v>1167</v>
      </c>
      <c r="B1511" s="100" t="str">
        <f>Table37[[#This Row],[Name]]</f>
        <v>Temperature - Gear THRUST Bearing Inboard (1)|Pre-alarm Hi</v>
      </c>
      <c r="C1511" s="33" t="e">
        <f>VLOOKUP(Table37[[#This Row],[Name2]],'Base ProcV'!$CG$1:$CQ$12,2,0)</f>
        <v>#N/A</v>
      </c>
      <c r="D1511" s="33" t="s">
        <v>1657</v>
      </c>
      <c r="E1511" s="33" t="s">
        <v>1653</v>
      </c>
      <c r="F1511" s="33"/>
      <c r="G1511" s="33"/>
      <c r="H1511" s="33" t="s">
        <v>736</v>
      </c>
      <c r="I1511" s="33" t="s">
        <v>474</v>
      </c>
      <c r="J1511" s="32"/>
      <c r="K1511" s="33"/>
      <c r="L1511" s="57" t="str">
        <f>IFERROR(TRIM(INDEX(_xlfn.TEXTSPLIT(Table37[[#This Row],[Name]],"|"),1,2)),"")</f>
        <v>Pre-alarm Hi</v>
      </c>
    </row>
    <row r="1512" spans="1:12" ht="15" customHeight="1">
      <c r="A1512" s="56" t="s">
        <v>1167</v>
      </c>
      <c r="B1512" s="56" t="str">
        <f>Table37[[#This Row],[Name]]</f>
        <v>Temperature - Gear THRUST Bearing Inboard (2)</v>
      </c>
      <c r="C1512" s="33"/>
      <c r="D1512" s="33" t="s">
        <v>1658</v>
      </c>
      <c r="E1512" s="33" t="s">
        <v>1658</v>
      </c>
      <c r="F1512" s="33"/>
      <c r="G1512" s="33"/>
      <c r="H1512" s="33" t="s">
        <v>474</v>
      </c>
      <c r="I1512" s="33" t="s">
        <v>474</v>
      </c>
      <c r="J1512" s="32"/>
      <c r="K1512" s="33"/>
      <c r="L1512" s="57" t="str">
        <f>IFERROR(TRIM(INDEX(_xlfn.TEXTSPLIT(Table37[[#This Row],[Name]],"|"),1,2)),"")</f>
        <v/>
      </c>
    </row>
    <row r="1513" spans="1:12" ht="15" customHeight="1">
      <c r="A1513" s="100" t="s">
        <v>1167</v>
      </c>
      <c r="B1513" s="100" t="str">
        <f>Table37[[#This Row],[Name]]</f>
        <v>Temperature - Gear THRUST Bearing Inboard (2)|Hi</v>
      </c>
      <c r="C1513" s="33" t="e">
        <f>VLOOKUP(Table37[[#This Row],[Name2]],'Base ProcV'!$CG$1:$CQ$12,2,0)</f>
        <v>#N/A</v>
      </c>
      <c r="D1513" s="33" t="s">
        <v>1660</v>
      </c>
      <c r="E1513" s="33" t="s">
        <v>1658</v>
      </c>
      <c r="F1513" s="33"/>
      <c r="G1513" s="33"/>
      <c r="H1513" s="33" t="s">
        <v>736</v>
      </c>
      <c r="I1513" s="33" t="s">
        <v>474</v>
      </c>
      <c r="J1513" s="32"/>
      <c r="K1513" s="33"/>
      <c r="L1513" s="57" t="str">
        <f>IFERROR(TRIM(INDEX(_xlfn.TEXTSPLIT(Table37[[#This Row],[Name]],"|"),1,2)),"")</f>
        <v>Hi</v>
      </c>
    </row>
    <row r="1514" spans="1:12" ht="15" customHeight="1">
      <c r="A1514" s="56" t="s">
        <v>1167</v>
      </c>
      <c r="B1514" s="56" t="str">
        <f>Table37[[#This Row],[Name]]</f>
        <v>Temperature - Gear THRUST Bearing Inboard (2)|HiHi</v>
      </c>
      <c r="C1514" s="33" t="e">
        <f>VLOOKUP(Table37[[#This Row],[Name2]],'Base ProcV'!$CG$1:$CQ$12,2,0)</f>
        <v>#N/A</v>
      </c>
      <c r="D1514" s="33" t="s">
        <v>1661</v>
      </c>
      <c r="E1514" s="33" t="s">
        <v>1658</v>
      </c>
      <c r="F1514" s="33"/>
      <c r="G1514" s="33"/>
      <c r="H1514" s="33" t="s">
        <v>736</v>
      </c>
      <c r="I1514" s="33" t="s">
        <v>474</v>
      </c>
      <c r="J1514" s="32"/>
      <c r="K1514" s="33"/>
      <c r="L1514" s="57" t="str">
        <f>IFERROR(TRIM(INDEX(_xlfn.TEXTSPLIT(Table37[[#This Row],[Name]],"|"),1,2)),"")</f>
        <v>HiHi</v>
      </c>
    </row>
    <row r="1515" spans="1:12" ht="15" customHeight="1">
      <c r="A1515" s="100" t="s">
        <v>1167</v>
      </c>
      <c r="B1515" s="100" t="str">
        <f>Table37[[#This Row],[Name]]</f>
        <v>Temperature - Gear THRUST Bearing Inboard (2)|Pre-alarm Hi</v>
      </c>
      <c r="C1515" s="33" t="e">
        <f>VLOOKUP(Table37[[#This Row],[Name2]],'Base ProcV'!$CG$1:$CQ$12,2,0)</f>
        <v>#N/A</v>
      </c>
      <c r="D1515" s="33" t="s">
        <v>1662</v>
      </c>
      <c r="E1515" s="33" t="s">
        <v>1658</v>
      </c>
      <c r="F1515" s="33"/>
      <c r="G1515" s="33"/>
      <c r="H1515" s="33" t="s">
        <v>736</v>
      </c>
      <c r="I1515" s="33" t="s">
        <v>474</v>
      </c>
      <c r="J1515" s="32"/>
      <c r="K1515" s="33"/>
      <c r="L1515" s="57" t="str">
        <f>IFERROR(TRIM(INDEX(_xlfn.TEXTSPLIT(Table37[[#This Row],[Name]],"|"),1,2)),"")</f>
        <v>Pre-alarm Hi</v>
      </c>
    </row>
    <row r="1516" spans="1:12" ht="15" customHeight="1">
      <c r="A1516" s="56" t="s">
        <v>1167</v>
      </c>
      <c r="B1516" s="56" t="str">
        <f>Table37[[#This Row],[Name]]</f>
        <v>Temperature - Gear THRUST Bearing Outboard (1)</v>
      </c>
      <c r="C1516" s="33"/>
      <c r="D1516" s="33" t="s">
        <v>1663</v>
      </c>
      <c r="E1516" s="33" t="s">
        <v>1663</v>
      </c>
      <c r="F1516" s="33"/>
      <c r="G1516" s="33"/>
      <c r="H1516" s="33" t="s">
        <v>474</v>
      </c>
      <c r="I1516" s="33" t="s">
        <v>474</v>
      </c>
      <c r="J1516" s="32"/>
      <c r="K1516" s="33"/>
      <c r="L1516" s="57" t="str">
        <f>IFERROR(TRIM(INDEX(_xlfn.TEXTSPLIT(Table37[[#This Row],[Name]],"|"),1,2)),"")</f>
        <v/>
      </c>
    </row>
    <row r="1517" spans="1:12" ht="15" customHeight="1">
      <c r="A1517" s="100" t="s">
        <v>1167</v>
      </c>
      <c r="B1517" s="100" t="str">
        <f>Table37[[#This Row],[Name]]</f>
        <v>Temperature - Gear THRUST Bearing Outboard (1)|Hi</v>
      </c>
      <c r="C1517" s="33" t="e">
        <f>VLOOKUP(Table37[[#This Row],[Name2]],'Base ProcV'!$CG$1:$CQ$12,2,0)</f>
        <v>#N/A</v>
      </c>
      <c r="D1517" s="33" t="s">
        <v>1665</v>
      </c>
      <c r="E1517" s="33" t="s">
        <v>1663</v>
      </c>
      <c r="F1517" s="33"/>
      <c r="G1517" s="33"/>
      <c r="H1517" s="33" t="s">
        <v>736</v>
      </c>
      <c r="I1517" s="33" t="s">
        <v>474</v>
      </c>
      <c r="J1517" s="32"/>
      <c r="K1517" s="33"/>
      <c r="L1517" s="57" t="str">
        <f>IFERROR(TRIM(INDEX(_xlfn.TEXTSPLIT(Table37[[#This Row],[Name]],"|"),1,2)),"")</f>
        <v>Hi</v>
      </c>
    </row>
    <row r="1518" spans="1:12" ht="15" customHeight="1">
      <c r="A1518" s="56" t="s">
        <v>1167</v>
      </c>
      <c r="B1518" s="56" t="str">
        <f>Table37[[#This Row],[Name]]</f>
        <v>Temperature - Gear THRUST Bearing Outboard (1)|HiHi</v>
      </c>
      <c r="C1518" s="33" t="e">
        <f>VLOOKUP(Table37[[#This Row],[Name2]],'Base ProcV'!$CG$1:$CQ$12,2,0)</f>
        <v>#N/A</v>
      </c>
      <c r="D1518" s="33" t="s">
        <v>1666</v>
      </c>
      <c r="E1518" s="33" t="s">
        <v>1663</v>
      </c>
      <c r="F1518" s="33"/>
      <c r="G1518" s="33"/>
      <c r="H1518" s="33" t="s">
        <v>736</v>
      </c>
      <c r="I1518" s="33" t="s">
        <v>474</v>
      </c>
      <c r="J1518" s="32"/>
      <c r="K1518" s="33"/>
      <c r="L1518" s="57" t="str">
        <f>IFERROR(TRIM(INDEX(_xlfn.TEXTSPLIT(Table37[[#This Row],[Name]],"|"),1,2)),"")</f>
        <v>HiHi</v>
      </c>
    </row>
    <row r="1519" spans="1:12" ht="15" customHeight="1">
      <c r="A1519" s="100" t="s">
        <v>1167</v>
      </c>
      <c r="B1519" s="100" t="str">
        <f>Table37[[#This Row],[Name]]</f>
        <v>Temperature - Gear THRUST Bearing Outboard (1)|Pre-alarm Hi</v>
      </c>
      <c r="C1519" s="33" t="e">
        <f>VLOOKUP(Table37[[#This Row],[Name2]],'Base ProcV'!$CG$1:$CQ$12,2,0)</f>
        <v>#N/A</v>
      </c>
      <c r="D1519" s="33" t="s">
        <v>1667</v>
      </c>
      <c r="E1519" s="33" t="s">
        <v>1663</v>
      </c>
      <c r="F1519" s="33"/>
      <c r="G1519" s="33"/>
      <c r="H1519" s="33" t="s">
        <v>736</v>
      </c>
      <c r="I1519" s="33" t="s">
        <v>474</v>
      </c>
      <c r="J1519" s="32"/>
      <c r="K1519" s="33"/>
      <c r="L1519" s="57" t="str">
        <f>IFERROR(TRIM(INDEX(_xlfn.TEXTSPLIT(Table37[[#This Row],[Name]],"|"),1,2)),"")</f>
        <v>Pre-alarm Hi</v>
      </c>
    </row>
    <row r="1520" spans="1:12" ht="15" customHeight="1">
      <c r="A1520" s="56" t="s">
        <v>1167</v>
      </c>
      <c r="B1520" s="56" t="str">
        <f>Table37[[#This Row],[Name]]</f>
        <v>Temperature - Gear THRUST Bearing Outboard (2)</v>
      </c>
      <c r="C1520" s="33"/>
      <c r="D1520" s="33" t="s">
        <v>1668</v>
      </c>
      <c r="E1520" s="33" t="s">
        <v>1668</v>
      </c>
      <c r="F1520" s="33"/>
      <c r="G1520" s="33"/>
      <c r="H1520" s="33" t="s">
        <v>474</v>
      </c>
      <c r="I1520" s="33" t="s">
        <v>474</v>
      </c>
      <c r="J1520" s="32"/>
      <c r="K1520" s="33"/>
      <c r="L1520" s="57" t="str">
        <f>IFERROR(TRIM(INDEX(_xlfn.TEXTSPLIT(Table37[[#This Row],[Name]],"|"),1,2)),"")</f>
        <v/>
      </c>
    </row>
    <row r="1521" spans="1:12" ht="15" customHeight="1">
      <c r="A1521" s="100" t="s">
        <v>1167</v>
      </c>
      <c r="B1521" s="100" t="str">
        <f>Table37[[#This Row],[Name]]</f>
        <v>Temperature - Gear THRUST Bearing Outboard (2)|Hi</v>
      </c>
      <c r="C1521" s="33" t="e">
        <f>VLOOKUP(Table37[[#This Row],[Name2]],'Base ProcV'!$CG$1:$CQ$12,2,0)</f>
        <v>#N/A</v>
      </c>
      <c r="D1521" s="33" t="s">
        <v>1670</v>
      </c>
      <c r="E1521" s="33" t="s">
        <v>1668</v>
      </c>
      <c r="F1521" s="33"/>
      <c r="G1521" s="33"/>
      <c r="H1521" s="33" t="s">
        <v>736</v>
      </c>
      <c r="I1521" s="33" t="s">
        <v>474</v>
      </c>
      <c r="J1521" s="32"/>
      <c r="K1521" s="33"/>
      <c r="L1521" s="57" t="str">
        <f>IFERROR(TRIM(INDEX(_xlfn.TEXTSPLIT(Table37[[#This Row],[Name]],"|"),1,2)),"")</f>
        <v>Hi</v>
      </c>
    </row>
    <row r="1522" spans="1:12" ht="15" customHeight="1">
      <c r="A1522" s="56" t="s">
        <v>1167</v>
      </c>
      <c r="B1522" s="56" t="str">
        <f>Table37[[#This Row],[Name]]</f>
        <v>Temperature - Gear THRUST Bearing Outboard (2)|HiHi</v>
      </c>
      <c r="C1522" s="33" t="e">
        <f>VLOOKUP(Table37[[#This Row],[Name2]],'Base ProcV'!$CG$1:$CQ$12,2,0)</f>
        <v>#N/A</v>
      </c>
      <c r="D1522" s="33" t="s">
        <v>1671</v>
      </c>
      <c r="E1522" s="33" t="s">
        <v>1668</v>
      </c>
      <c r="F1522" s="33"/>
      <c r="G1522" s="33"/>
      <c r="H1522" s="33" t="s">
        <v>736</v>
      </c>
      <c r="I1522" s="33" t="s">
        <v>474</v>
      </c>
      <c r="J1522" s="32"/>
      <c r="K1522" s="33"/>
      <c r="L1522" s="57" t="str">
        <f>IFERROR(TRIM(INDEX(_xlfn.TEXTSPLIT(Table37[[#This Row],[Name]],"|"),1,2)),"")</f>
        <v>HiHi</v>
      </c>
    </row>
    <row r="1523" spans="1:12" ht="15" customHeight="1">
      <c r="A1523" s="100" t="s">
        <v>1167</v>
      </c>
      <c r="B1523" s="100" t="str">
        <f>Table37[[#This Row],[Name]]</f>
        <v>Temperature - Gear THRUST Bearing Outboard (2)|Pre-alarm Hi</v>
      </c>
      <c r="C1523" s="33" t="e">
        <f>VLOOKUP(Table37[[#This Row],[Name2]],'Base ProcV'!$CG$1:$CQ$12,2,0)</f>
        <v>#N/A</v>
      </c>
      <c r="D1523" s="33" t="s">
        <v>1672</v>
      </c>
      <c r="E1523" s="33" t="s">
        <v>1668</v>
      </c>
      <c r="F1523" s="33"/>
      <c r="G1523" s="33"/>
      <c r="H1523" s="33" t="s">
        <v>736</v>
      </c>
      <c r="I1523" s="33" t="s">
        <v>474</v>
      </c>
      <c r="J1523" s="32"/>
      <c r="K1523" s="33"/>
      <c r="L1523" s="57" t="str">
        <f>IFERROR(TRIM(INDEX(_xlfn.TEXTSPLIT(Table37[[#This Row],[Name]],"|"),1,2)),"")</f>
        <v>Pre-alarm Hi</v>
      </c>
    </row>
    <row r="1524" spans="1:12" ht="15" customHeight="1">
      <c r="A1524" s="56" t="s">
        <v>1167</v>
      </c>
      <c r="B1524" s="56" t="str">
        <f>Table37[[#This Row],[Name]]</f>
        <v>Temperature - Motor DE Bearing (2)</v>
      </c>
      <c r="C1524" s="33"/>
      <c r="D1524" s="33" t="s">
        <v>1673</v>
      </c>
      <c r="E1524" s="33" t="s">
        <v>1673</v>
      </c>
      <c r="F1524" s="33"/>
      <c r="G1524" s="33"/>
      <c r="H1524" s="33" t="s">
        <v>446</v>
      </c>
      <c r="I1524" s="33" t="s">
        <v>446</v>
      </c>
      <c r="J1524" s="32"/>
      <c r="K1524" s="33"/>
      <c r="L1524" s="57" t="str">
        <f>IFERROR(TRIM(INDEX(_xlfn.TEXTSPLIT(Table37[[#This Row],[Name]],"|"),1,2)),"")</f>
        <v/>
      </c>
    </row>
    <row r="1525" spans="1:12" ht="15" customHeight="1">
      <c r="A1525" s="100" t="s">
        <v>1167</v>
      </c>
      <c r="B1525" s="100" t="str">
        <f>Table37[[#This Row],[Name]]</f>
        <v>Temperature - Motor DE Bearing (2)|Hi</v>
      </c>
      <c r="C1525" s="33" t="e">
        <f>VLOOKUP(Table37[[#This Row],[Name2]],'Base ProcV'!$CG$1:$CQ$12,2,0)</f>
        <v>#N/A</v>
      </c>
      <c r="D1525" s="33" t="s">
        <v>1675</v>
      </c>
      <c r="E1525" s="33" t="s">
        <v>1673</v>
      </c>
      <c r="F1525" s="33"/>
      <c r="G1525" s="33"/>
      <c r="H1525" s="33" t="s">
        <v>736</v>
      </c>
      <c r="I1525" s="33" t="s">
        <v>446</v>
      </c>
      <c r="J1525" s="32"/>
      <c r="K1525" s="33"/>
      <c r="L1525" s="57" t="str">
        <f>IFERROR(TRIM(INDEX(_xlfn.TEXTSPLIT(Table37[[#This Row],[Name]],"|"),1,2)),"")</f>
        <v>Hi</v>
      </c>
    </row>
    <row r="1526" spans="1:12" ht="15" customHeight="1">
      <c r="A1526" s="56" t="s">
        <v>1167</v>
      </c>
      <c r="B1526" s="56" t="str">
        <f>Table37[[#This Row],[Name]]</f>
        <v>Temperature - Motor DE Bearing (2)|HiHi</v>
      </c>
      <c r="C1526" s="33" t="e">
        <f>VLOOKUP(Table37[[#This Row],[Name2]],'Base ProcV'!$CG$1:$CQ$12,2,0)</f>
        <v>#N/A</v>
      </c>
      <c r="D1526" s="33" t="s">
        <v>1676</v>
      </c>
      <c r="E1526" s="33" t="s">
        <v>1673</v>
      </c>
      <c r="F1526" s="33"/>
      <c r="G1526" s="33"/>
      <c r="H1526" s="33" t="s">
        <v>736</v>
      </c>
      <c r="I1526" s="33" t="s">
        <v>446</v>
      </c>
      <c r="J1526" s="32"/>
      <c r="K1526" s="33"/>
      <c r="L1526" s="57" t="str">
        <f>IFERROR(TRIM(INDEX(_xlfn.TEXTSPLIT(Table37[[#This Row],[Name]],"|"),1,2)),"")</f>
        <v>HiHi</v>
      </c>
    </row>
    <row r="1527" spans="1:12" ht="15" customHeight="1">
      <c r="A1527" s="100" t="s">
        <v>1167</v>
      </c>
      <c r="B1527" s="100" t="str">
        <f>Table37[[#This Row],[Name]]</f>
        <v>Temperature - Motor DE Bearing (2)|Pre-alarm Hi</v>
      </c>
      <c r="C1527" s="33" t="e">
        <f>VLOOKUP(Table37[[#This Row],[Name2]],'Base ProcV'!$CG$1:$CQ$12,2,0)</f>
        <v>#N/A</v>
      </c>
      <c r="D1527" s="33" t="s">
        <v>1677</v>
      </c>
      <c r="E1527" s="33" t="s">
        <v>1673</v>
      </c>
      <c r="F1527" s="33"/>
      <c r="G1527" s="33"/>
      <c r="H1527" s="33" t="s">
        <v>736</v>
      </c>
      <c r="I1527" s="33" t="s">
        <v>446</v>
      </c>
      <c r="J1527" s="32"/>
      <c r="K1527" s="33"/>
      <c r="L1527" s="57" t="str">
        <f>IFERROR(TRIM(INDEX(_xlfn.TEXTSPLIT(Table37[[#This Row],[Name]],"|"),1,2)),"")</f>
        <v>Pre-alarm Hi</v>
      </c>
    </row>
    <row r="1528" spans="1:12" ht="15" customHeight="1">
      <c r="A1528" s="56" t="s">
        <v>1167</v>
      </c>
      <c r="B1528" s="56" t="str">
        <f>Table37[[#This Row],[Name]]</f>
        <v>Temperature - Motor NDE Bearing (2)</v>
      </c>
      <c r="C1528" s="33"/>
      <c r="D1528" s="33" t="s">
        <v>1678</v>
      </c>
      <c r="E1528" s="33" t="s">
        <v>1678</v>
      </c>
      <c r="F1528" s="33"/>
      <c r="G1528" s="33"/>
      <c r="H1528" s="33" t="s">
        <v>446</v>
      </c>
      <c r="I1528" s="33" t="s">
        <v>446</v>
      </c>
      <c r="J1528" s="32"/>
      <c r="K1528" s="33"/>
      <c r="L1528" s="57" t="str">
        <f>IFERROR(TRIM(INDEX(_xlfn.TEXTSPLIT(Table37[[#This Row],[Name]],"|"),1,2)),"")</f>
        <v/>
      </c>
    </row>
    <row r="1529" spans="1:12" ht="15" customHeight="1">
      <c r="A1529" s="100" t="s">
        <v>1167</v>
      </c>
      <c r="B1529" s="100" t="str">
        <f>Table37[[#This Row],[Name]]</f>
        <v>Temperature - Motor NDE Bearing (2)|Hi</v>
      </c>
      <c r="C1529" s="33" t="e">
        <f>VLOOKUP(Table37[[#This Row],[Name2]],'Base ProcV'!$CG$1:$CQ$12,2,0)</f>
        <v>#N/A</v>
      </c>
      <c r="D1529" s="33" t="s">
        <v>1680</v>
      </c>
      <c r="E1529" s="33" t="s">
        <v>1678</v>
      </c>
      <c r="F1529" s="33"/>
      <c r="G1529" s="33"/>
      <c r="H1529" s="33" t="s">
        <v>736</v>
      </c>
      <c r="I1529" s="33" t="s">
        <v>446</v>
      </c>
      <c r="J1529" s="32"/>
      <c r="K1529" s="33"/>
      <c r="L1529" s="57" t="str">
        <f>IFERROR(TRIM(INDEX(_xlfn.TEXTSPLIT(Table37[[#This Row],[Name]],"|"),1,2)),"")</f>
        <v>Hi</v>
      </c>
    </row>
    <row r="1530" spans="1:12" ht="15" customHeight="1">
      <c r="A1530" s="56" t="s">
        <v>1167</v>
      </c>
      <c r="B1530" s="56" t="str">
        <f>Table37[[#This Row],[Name]]</f>
        <v>Temperature - Motor NDE Bearing (2)|HiHi</v>
      </c>
      <c r="C1530" s="33" t="e">
        <f>VLOOKUP(Table37[[#This Row],[Name2]],'Base ProcV'!$CG$1:$CQ$12,2,0)</f>
        <v>#N/A</v>
      </c>
      <c r="D1530" s="33" t="s">
        <v>1681</v>
      </c>
      <c r="E1530" s="33" t="s">
        <v>1678</v>
      </c>
      <c r="F1530" s="33"/>
      <c r="G1530" s="33"/>
      <c r="H1530" s="33" t="s">
        <v>736</v>
      </c>
      <c r="I1530" s="33" t="s">
        <v>446</v>
      </c>
      <c r="J1530" s="32"/>
      <c r="K1530" s="33"/>
      <c r="L1530" s="57" t="str">
        <f>IFERROR(TRIM(INDEX(_xlfn.TEXTSPLIT(Table37[[#This Row],[Name]],"|"),1,2)),"")</f>
        <v>HiHi</v>
      </c>
    </row>
    <row r="1531" spans="1:12" ht="15" customHeight="1">
      <c r="A1531" s="100" t="s">
        <v>1167</v>
      </c>
      <c r="B1531" s="100" t="str">
        <f>Table37[[#This Row],[Name]]</f>
        <v>Temperature - Motor NDE Bearing (2)|Pre-alarm Hi</v>
      </c>
      <c r="C1531" s="33" t="e">
        <f>VLOOKUP(Table37[[#This Row],[Name2]],'Base ProcV'!$CG$1:$CQ$12,2,0)</f>
        <v>#N/A</v>
      </c>
      <c r="D1531" s="33" t="s">
        <v>1682</v>
      </c>
      <c r="E1531" s="33" t="s">
        <v>1678</v>
      </c>
      <c r="F1531" s="33"/>
      <c r="G1531" s="33"/>
      <c r="H1531" s="33" t="s">
        <v>736</v>
      </c>
      <c r="I1531" s="33" t="s">
        <v>446</v>
      </c>
      <c r="J1531" s="32"/>
      <c r="K1531" s="33"/>
      <c r="L1531" s="57" t="str">
        <f>IFERROR(TRIM(INDEX(_xlfn.TEXTSPLIT(Table37[[#This Row],[Name]],"|"),1,2)),"")</f>
        <v>Pre-alarm Hi</v>
      </c>
    </row>
    <row r="1532" spans="1:12" ht="15" customHeight="1">
      <c r="A1532" s="56" t="s">
        <v>1167</v>
      </c>
      <c r="B1532" s="56" t="str">
        <f>Table37[[#This Row],[Name]]</f>
        <v>Vibration - Comp DE Bearing (1)</v>
      </c>
      <c r="C1532" s="33"/>
      <c r="D1532" s="33" t="s">
        <v>1743</v>
      </c>
      <c r="E1532" s="33" t="s">
        <v>1743</v>
      </c>
      <c r="F1532" s="33"/>
      <c r="G1532" s="33"/>
      <c r="H1532" s="33" t="s">
        <v>439</v>
      </c>
      <c r="I1532" s="33" t="s">
        <v>439</v>
      </c>
      <c r="J1532" s="32"/>
      <c r="K1532" s="33"/>
      <c r="L1532" s="57" t="str">
        <f>IFERROR(TRIM(INDEX(_xlfn.TEXTSPLIT(Table37[[#This Row],[Name]],"|"),1,2)),"")</f>
        <v/>
      </c>
    </row>
    <row r="1533" spans="1:12" ht="15" customHeight="1">
      <c r="A1533" s="100" t="s">
        <v>1167</v>
      </c>
      <c r="B1533" s="100" t="str">
        <f>Table37[[#This Row],[Name]]</f>
        <v>Vibration - Comp DE Bearing (1)|Hi</v>
      </c>
      <c r="C1533" s="33" t="e">
        <f>VLOOKUP(Table37[[#This Row],[Name2]],'Base ProcV'!$CG$1:$CQ$12,2,0)</f>
        <v>#N/A</v>
      </c>
      <c r="D1533" s="33" t="s">
        <v>1745</v>
      </c>
      <c r="E1533" s="33" t="s">
        <v>1743</v>
      </c>
      <c r="F1533" s="33"/>
      <c r="G1533" s="33"/>
      <c r="H1533" s="33" t="s">
        <v>736</v>
      </c>
      <c r="I1533" s="33" t="s">
        <v>439</v>
      </c>
      <c r="J1533" s="32"/>
      <c r="K1533" s="33"/>
      <c r="L1533" s="57" t="str">
        <f>IFERROR(TRIM(INDEX(_xlfn.TEXTSPLIT(Table37[[#This Row],[Name]],"|"),1,2)),"")</f>
        <v>Hi</v>
      </c>
    </row>
    <row r="1534" spans="1:12" ht="15" customHeight="1">
      <c r="A1534" s="56" t="s">
        <v>1167</v>
      </c>
      <c r="B1534" s="56" t="str">
        <f>Table37[[#This Row],[Name]]</f>
        <v>Vibration - Comp DE Bearing (1)|HiHi</v>
      </c>
      <c r="C1534" s="33" t="e">
        <f>VLOOKUP(Table37[[#This Row],[Name2]],'Base ProcV'!$CG$1:$CQ$12,2,0)</f>
        <v>#N/A</v>
      </c>
      <c r="D1534" s="33" t="s">
        <v>1746</v>
      </c>
      <c r="E1534" s="33" t="s">
        <v>1743</v>
      </c>
      <c r="F1534" s="33"/>
      <c r="G1534" s="33"/>
      <c r="H1534" s="33" t="s">
        <v>736</v>
      </c>
      <c r="I1534" s="33" t="s">
        <v>439</v>
      </c>
      <c r="J1534" s="32"/>
      <c r="K1534" s="33"/>
      <c r="L1534" s="57" t="str">
        <f>IFERROR(TRIM(INDEX(_xlfn.TEXTSPLIT(Table37[[#This Row],[Name]],"|"),1,2)),"")</f>
        <v>HiHi</v>
      </c>
    </row>
    <row r="1535" spans="1:12" ht="15" customHeight="1">
      <c r="A1535" s="100" t="s">
        <v>1167</v>
      </c>
      <c r="B1535" s="100" t="str">
        <f>Table37[[#This Row],[Name]]</f>
        <v>Vibration - Comp DE Bearing (1)|Pre-alarm Hi</v>
      </c>
      <c r="C1535" s="33" t="e">
        <f>VLOOKUP(Table37[[#This Row],[Name2]],'Base ProcV'!$CG$1:$CQ$12,2,0)</f>
        <v>#N/A</v>
      </c>
      <c r="D1535" s="33" t="s">
        <v>1747</v>
      </c>
      <c r="E1535" s="33" t="s">
        <v>1743</v>
      </c>
      <c r="F1535" s="33"/>
      <c r="G1535" s="33"/>
      <c r="H1535" s="33" t="s">
        <v>736</v>
      </c>
      <c r="I1535" s="33" t="s">
        <v>439</v>
      </c>
      <c r="J1535" s="32"/>
      <c r="K1535" s="33"/>
      <c r="L1535" s="57" t="str">
        <f>IFERROR(TRIM(INDEX(_xlfn.TEXTSPLIT(Table37[[#This Row],[Name]],"|"),1,2)),"")</f>
        <v>Pre-alarm Hi</v>
      </c>
    </row>
    <row r="1536" spans="1:12" ht="15" customHeight="1">
      <c r="A1536" s="56" t="s">
        <v>1167</v>
      </c>
      <c r="B1536" s="56" t="str">
        <f>Table37[[#This Row],[Name]]</f>
        <v>Vibration - Comp DE Bearing (2)</v>
      </c>
      <c r="C1536" s="33"/>
      <c r="D1536" s="33" t="s">
        <v>1748</v>
      </c>
      <c r="E1536" s="33" t="s">
        <v>1748</v>
      </c>
      <c r="F1536" s="33"/>
      <c r="G1536" s="33"/>
      <c r="H1536" s="33" t="s">
        <v>439</v>
      </c>
      <c r="I1536" s="33" t="s">
        <v>439</v>
      </c>
      <c r="J1536" s="32"/>
      <c r="K1536" s="33"/>
      <c r="L1536" s="57" t="str">
        <f>IFERROR(TRIM(INDEX(_xlfn.TEXTSPLIT(Table37[[#This Row],[Name]],"|"),1,2)),"")</f>
        <v/>
      </c>
    </row>
    <row r="1537" spans="1:12" ht="15" customHeight="1">
      <c r="A1537" s="100" t="s">
        <v>1167</v>
      </c>
      <c r="B1537" s="100" t="str">
        <f>Table37[[#This Row],[Name]]</f>
        <v>Vibration - Comp DE Bearing (2)|Hi</v>
      </c>
      <c r="C1537" s="33" t="e">
        <f>VLOOKUP(Table37[[#This Row],[Name2]],'Base ProcV'!$CG$1:$CQ$12,2,0)</f>
        <v>#N/A</v>
      </c>
      <c r="D1537" s="33" t="s">
        <v>1750</v>
      </c>
      <c r="E1537" s="33" t="s">
        <v>1748</v>
      </c>
      <c r="F1537" s="33"/>
      <c r="G1537" s="33"/>
      <c r="H1537" s="33" t="s">
        <v>736</v>
      </c>
      <c r="I1537" s="33" t="s">
        <v>439</v>
      </c>
      <c r="J1537" s="32"/>
      <c r="K1537" s="33"/>
      <c r="L1537" s="57" t="str">
        <f>IFERROR(TRIM(INDEX(_xlfn.TEXTSPLIT(Table37[[#This Row],[Name]],"|"),1,2)),"")</f>
        <v>Hi</v>
      </c>
    </row>
    <row r="1538" spans="1:12" ht="15" customHeight="1">
      <c r="A1538" s="56" t="s">
        <v>1167</v>
      </c>
      <c r="B1538" s="56" t="str">
        <f>Table37[[#This Row],[Name]]</f>
        <v>Vibration - Comp DE Bearing (2)|HiHi</v>
      </c>
      <c r="C1538" s="33" t="e">
        <f>VLOOKUP(Table37[[#This Row],[Name2]],'Base ProcV'!$CG$1:$CQ$12,2,0)</f>
        <v>#N/A</v>
      </c>
      <c r="D1538" s="33" t="s">
        <v>1751</v>
      </c>
      <c r="E1538" s="33" t="s">
        <v>1748</v>
      </c>
      <c r="F1538" s="33"/>
      <c r="G1538" s="33"/>
      <c r="H1538" s="33" t="s">
        <v>736</v>
      </c>
      <c r="I1538" s="33" t="s">
        <v>439</v>
      </c>
      <c r="J1538" s="32"/>
      <c r="K1538" s="33"/>
      <c r="L1538" s="57" t="str">
        <f>IFERROR(TRIM(INDEX(_xlfn.TEXTSPLIT(Table37[[#This Row],[Name]],"|"),1,2)),"")</f>
        <v>HiHi</v>
      </c>
    </row>
    <row r="1539" spans="1:12" ht="15" customHeight="1">
      <c r="A1539" s="100" t="s">
        <v>1167</v>
      </c>
      <c r="B1539" s="100" t="str">
        <f>Table37[[#This Row],[Name]]</f>
        <v>Vibration - Comp DE Bearing (2)|Pre-alarm Hi</v>
      </c>
      <c r="C1539" s="33" t="e">
        <f>VLOOKUP(Table37[[#This Row],[Name2]],'Base ProcV'!$CG$1:$CQ$12,2,0)</f>
        <v>#N/A</v>
      </c>
      <c r="D1539" s="33" t="s">
        <v>1752</v>
      </c>
      <c r="E1539" s="33" t="s">
        <v>1748</v>
      </c>
      <c r="F1539" s="33"/>
      <c r="G1539" s="33"/>
      <c r="H1539" s="33" t="s">
        <v>736</v>
      </c>
      <c r="I1539" s="33" t="s">
        <v>439</v>
      </c>
      <c r="J1539" s="32"/>
      <c r="K1539" s="33"/>
      <c r="L1539" s="57" t="str">
        <f>IFERROR(TRIM(INDEX(_xlfn.TEXTSPLIT(Table37[[#This Row],[Name]],"|"),1,2)),"")</f>
        <v>Pre-alarm Hi</v>
      </c>
    </row>
    <row r="1540" spans="1:12" ht="15" customHeight="1">
      <c r="A1540" s="56" t="s">
        <v>1167</v>
      </c>
      <c r="B1540" s="56" t="str">
        <f>Table37[[#This Row],[Name]]</f>
        <v>Vibration - Comp NDE Bearing (1)</v>
      </c>
      <c r="C1540" s="33"/>
      <c r="D1540" s="33" t="s">
        <v>1753</v>
      </c>
      <c r="E1540" s="33" t="s">
        <v>1753</v>
      </c>
      <c r="F1540" s="33"/>
      <c r="G1540" s="33"/>
      <c r="H1540" s="33" t="s">
        <v>439</v>
      </c>
      <c r="I1540" s="33" t="s">
        <v>439</v>
      </c>
      <c r="J1540" s="32"/>
      <c r="K1540" s="33"/>
      <c r="L1540" s="57" t="str">
        <f>IFERROR(TRIM(INDEX(_xlfn.TEXTSPLIT(Table37[[#This Row],[Name]],"|"),1,2)),"")</f>
        <v/>
      </c>
    </row>
    <row r="1541" spans="1:12" ht="15" customHeight="1">
      <c r="A1541" s="100" t="s">
        <v>1167</v>
      </c>
      <c r="B1541" s="100" t="str">
        <f>Table37[[#This Row],[Name]]</f>
        <v>Vibration - Comp NDE Bearing (1)|Hi</v>
      </c>
      <c r="C1541" s="33" t="e">
        <f>VLOOKUP(Table37[[#This Row],[Name2]],'Base ProcV'!$CG$1:$CQ$12,2,0)</f>
        <v>#N/A</v>
      </c>
      <c r="D1541" s="33" t="s">
        <v>1755</v>
      </c>
      <c r="E1541" s="33" t="s">
        <v>1753</v>
      </c>
      <c r="F1541" s="33"/>
      <c r="G1541" s="33"/>
      <c r="H1541" s="33" t="s">
        <v>736</v>
      </c>
      <c r="I1541" s="33" t="s">
        <v>439</v>
      </c>
      <c r="J1541" s="32"/>
      <c r="K1541" s="33"/>
      <c r="L1541" s="57" t="str">
        <f>IFERROR(TRIM(INDEX(_xlfn.TEXTSPLIT(Table37[[#This Row],[Name]],"|"),1,2)),"")</f>
        <v>Hi</v>
      </c>
    </row>
    <row r="1542" spans="1:12" ht="15" customHeight="1">
      <c r="A1542" s="56" t="s">
        <v>1167</v>
      </c>
      <c r="B1542" s="56" t="str">
        <f>Table37[[#This Row],[Name]]</f>
        <v>Vibration - Comp NDE Bearing (1)|HiHi</v>
      </c>
      <c r="C1542" s="33" t="e">
        <f>VLOOKUP(Table37[[#This Row],[Name2]],'Base ProcV'!$CG$1:$CQ$12,2,0)</f>
        <v>#N/A</v>
      </c>
      <c r="D1542" s="33" t="s">
        <v>1756</v>
      </c>
      <c r="E1542" s="33" t="s">
        <v>1753</v>
      </c>
      <c r="F1542" s="33"/>
      <c r="G1542" s="33"/>
      <c r="H1542" s="33" t="s">
        <v>736</v>
      </c>
      <c r="I1542" s="33" t="s">
        <v>439</v>
      </c>
      <c r="J1542" s="32"/>
      <c r="K1542" s="33"/>
      <c r="L1542" s="57" t="str">
        <f>IFERROR(TRIM(INDEX(_xlfn.TEXTSPLIT(Table37[[#This Row],[Name]],"|"),1,2)),"")</f>
        <v>HiHi</v>
      </c>
    </row>
    <row r="1543" spans="1:12" ht="15" customHeight="1">
      <c r="A1543" s="100" t="s">
        <v>1167</v>
      </c>
      <c r="B1543" s="100" t="str">
        <f>Table37[[#This Row],[Name]]</f>
        <v>Vibration - Comp NDE Bearing (1)|Pre-alarm Hi</v>
      </c>
      <c r="C1543" s="33" t="e">
        <f>VLOOKUP(Table37[[#This Row],[Name2]],'Base ProcV'!$CG$1:$CQ$12,2,0)</f>
        <v>#N/A</v>
      </c>
      <c r="D1543" s="33" t="s">
        <v>1757</v>
      </c>
      <c r="E1543" s="33" t="s">
        <v>1753</v>
      </c>
      <c r="F1543" s="33"/>
      <c r="G1543" s="33"/>
      <c r="H1543" s="33" t="s">
        <v>736</v>
      </c>
      <c r="I1543" s="33" t="s">
        <v>439</v>
      </c>
      <c r="J1543" s="32"/>
      <c r="K1543" s="33"/>
      <c r="L1543" s="57" t="str">
        <f>IFERROR(TRIM(INDEX(_xlfn.TEXTSPLIT(Table37[[#This Row],[Name]],"|"),1,2)),"")</f>
        <v>Pre-alarm Hi</v>
      </c>
    </row>
    <row r="1544" spans="1:12" ht="15" customHeight="1">
      <c r="A1544" s="56" t="s">
        <v>1167</v>
      </c>
      <c r="B1544" s="56" t="str">
        <f>Table37[[#This Row],[Name]]</f>
        <v>Vibration - Comp NDE Bearing (2)</v>
      </c>
      <c r="C1544" s="33"/>
      <c r="D1544" s="33" t="s">
        <v>1758</v>
      </c>
      <c r="E1544" s="33" t="s">
        <v>1758</v>
      </c>
      <c r="F1544" s="33"/>
      <c r="G1544" s="33"/>
      <c r="H1544" s="33" t="s">
        <v>439</v>
      </c>
      <c r="I1544" s="33" t="s">
        <v>439</v>
      </c>
      <c r="J1544" s="32"/>
      <c r="K1544" s="33"/>
      <c r="L1544" s="57" t="str">
        <f>IFERROR(TRIM(INDEX(_xlfn.TEXTSPLIT(Table37[[#This Row],[Name]],"|"),1,2)),"")</f>
        <v/>
      </c>
    </row>
    <row r="1545" spans="1:12" ht="15" customHeight="1">
      <c r="A1545" s="100" t="s">
        <v>1167</v>
      </c>
      <c r="B1545" s="100" t="str">
        <f>Table37[[#This Row],[Name]]</f>
        <v>Vibration - Comp NDE Bearing (2)|Hi</v>
      </c>
      <c r="C1545" s="33" t="e">
        <f>VLOOKUP(Table37[[#This Row],[Name2]],'Base ProcV'!$CG$1:$CQ$12,2,0)</f>
        <v>#N/A</v>
      </c>
      <c r="D1545" s="33" t="s">
        <v>1760</v>
      </c>
      <c r="E1545" s="33" t="s">
        <v>1758</v>
      </c>
      <c r="F1545" s="33"/>
      <c r="G1545" s="33"/>
      <c r="H1545" s="33" t="s">
        <v>736</v>
      </c>
      <c r="I1545" s="33" t="s">
        <v>439</v>
      </c>
      <c r="J1545" s="32"/>
      <c r="K1545" s="33"/>
      <c r="L1545" s="57" t="str">
        <f>IFERROR(TRIM(INDEX(_xlfn.TEXTSPLIT(Table37[[#This Row],[Name]],"|"),1,2)),"")</f>
        <v>Hi</v>
      </c>
    </row>
    <row r="1546" spans="1:12" ht="15" customHeight="1">
      <c r="A1546" s="56" t="s">
        <v>1167</v>
      </c>
      <c r="B1546" s="56" t="str">
        <f>Table37[[#This Row],[Name]]</f>
        <v>Vibration - Comp NDE Bearing (2)|HiHi</v>
      </c>
      <c r="C1546" s="33" t="e">
        <f>VLOOKUP(Table37[[#This Row],[Name2]],'Base ProcV'!$CG$1:$CQ$12,2,0)</f>
        <v>#N/A</v>
      </c>
      <c r="D1546" s="33" t="s">
        <v>1761</v>
      </c>
      <c r="E1546" s="33" t="s">
        <v>1758</v>
      </c>
      <c r="F1546" s="33"/>
      <c r="G1546" s="33"/>
      <c r="H1546" s="33" t="s">
        <v>736</v>
      </c>
      <c r="I1546" s="33" t="s">
        <v>439</v>
      </c>
      <c r="J1546" s="32"/>
      <c r="K1546" s="33"/>
      <c r="L1546" s="57" t="str">
        <f>IFERROR(TRIM(INDEX(_xlfn.TEXTSPLIT(Table37[[#This Row],[Name]],"|"),1,2)),"")</f>
        <v>HiHi</v>
      </c>
    </row>
    <row r="1547" spans="1:12" ht="15" customHeight="1">
      <c r="A1547" s="100" t="s">
        <v>1167</v>
      </c>
      <c r="B1547" s="100" t="str">
        <f>Table37[[#This Row],[Name]]</f>
        <v>Vibration - Comp NDE Bearing (2)|Pre-alarm Hi</v>
      </c>
      <c r="C1547" s="33" t="e">
        <f>VLOOKUP(Table37[[#This Row],[Name2]],'Base ProcV'!$CG$1:$CQ$12,2,0)</f>
        <v>#N/A</v>
      </c>
      <c r="D1547" s="33" t="s">
        <v>1762</v>
      </c>
      <c r="E1547" s="33" t="s">
        <v>1758</v>
      </c>
      <c r="F1547" s="33"/>
      <c r="G1547" s="33"/>
      <c r="H1547" s="33" t="s">
        <v>736</v>
      </c>
      <c r="I1547" s="33" t="s">
        <v>439</v>
      </c>
      <c r="J1547" s="32"/>
      <c r="K1547" s="33"/>
      <c r="L1547" s="57" t="str">
        <f>IFERROR(TRIM(INDEX(_xlfn.TEXTSPLIT(Table37[[#This Row],[Name]],"|"),1,2)),"")</f>
        <v>Pre-alarm Hi</v>
      </c>
    </row>
    <row r="1548" spans="1:12" ht="15" customHeight="1">
      <c r="A1548" s="56" t="s">
        <v>1167</v>
      </c>
      <c r="B1548" s="56" t="str">
        <f>Table37[[#This Row],[Name]]</f>
        <v>Vibration - Gear Shaft HS Bearing DE (1)</v>
      </c>
      <c r="C1548" s="33"/>
      <c r="D1548" s="33" t="s">
        <v>697</v>
      </c>
      <c r="E1548" s="33" t="s">
        <v>697</v>
      </c>
      <c r="F1548" s="33"/>
      <c r="G1548" s="33"/>
      <c r="H1548" s="33" t="s">
        <v>474</v>
      </c>
      <c r="I1548" s="33" t="s">
        <v>474</v>
      </c>
      <c r="J1548" s="32"/>
      <c r="K1548" s="33"/>
      <c r="L1548" s="57" t="str">
        <f>IFERROR(TRIM(INDEX(_xlfn.TEXTSPLIT(Table37[[#This Row],[Name]],"|"),1,2)),"")</f>
        <v/>
      </c>
    </row>
    <row r="1549" spans="1:12" ht="15" customHeight="1">
      <c r="A1549" s="100" t="s">
        <v>1167</v>
      </c>
      <c r="B1549" s="100" t="str">
        <f>Table37[[#This Row],[Name]]</f>
        <v>Vibration - Gear Shaft HS Bearing DE (1)|Hi</v>
      </c>
      <c r="C1549" s="33" t="e">
        <f>VLOOKUP(Table37[[#This Row],[Name2]],'Base ProcV'!$CG$1:$CQ$12,2,0)</f>
        <v>#N/A</v>
      </c>
      <c r="D1549" s="33" t="s">
        <v>1772</v>
      </c>
      <c r="E1549" s="33" t="s">
        <v>697</v>
      </c>
      <c r="F1549" s="33"/>
      <c r="G1549" s="33"/>
      <c r="H1549" s="33" t="s">
        <v>736</v>
      </c>
      <c r="I1549" s="33" t="s">
        <v>474</v>
      </c>
      <c r="J1549" s="32"/>
      <c r="K1549" s="33"/>
      <c r="L1549" s="57" t="str">
        <f>IFERROR(TRIM(INDEX(_xlfn.TEXTSPLIT(Table37[[#This Row],[Name]],"|"),1,2)),"")</f>
        <v>Hi</v>
      </c>
    </row>
    <row r="1550" spans="1:12" ht="15" customHeight="1">
      <c r="A1550" s="56" t="s">
        <v>1167</v>
      </c>
      <c r="B1550" s="56" t="str">
        <f>Table37[[#This Row],[Name]]</f>
        <v>Vibration - Gear Shaft HS Bearing DE (1)|HiHi</v>
      </c>
      <c r="C1550" s="33" t="e">
        <f>VLOOKUP(Table37[[#This Row],[Name2]],'Base ProcV'!$CG$1:$CQ$12,2,0)</f>
        <v>#N/A</v>
      </c>
      <c r="D1550" s="33" t="s">
        <v>1773</v>
      </c>
      <c r="E1550" s="33" t="s">
        <v>697</v>
      </c>
      <c r="F1550" s="33"/>
      <c r="G1550" s="33"/>
      <c r="H1550" s="33" t="s">
        <v>736</v>
      </c>
      <c r="I1550" s="33" t="s">
        <v>474</v>
      </c>
      <c r="J1550" s="32"/>
      <c r="K1550" s="33"/>
      <c r="L1550" s="57" t="str">
        <f>IFERROR(TRIM(INDEX(_xlfn.TEXTSPLIT(Table37[[#This Row],[Name]],"|"),1,2)),"")</f>
        <v>HiHi</v>
      </c>
    </row>
    <row r="1551" spans="1:12" ht="15" customHeight="1">
      <c r="A1551" s="100" t="s">
        <v>1167</v>
      </c>
      <c r="B1551" s="100" t="str">
        <f>Table37[[#This Row],[Name]]</f>
        <v>Vibration - Gear Shaft HS Bearing DE (1)|Pre-alarm Hi</v>
      </c>
      <c r="C1551" s="33" t="e">
        <f>VLOOKUP(Table37[[#This Row],[Name2]],'Base ProcV'!$CG$1:$CQ$12,2,0)</f>
        <v>#N/A</v>
      </c>
      <c r="D1551" s="33" t="s">
        <v>1774</v>
      </c>
      <c r="E1551" s="33" t="s">
        <v>697</v>
      </c>
      <c r="F1551" s="33"/>
      <c r="G1551" s="33"/>
      <c r="H1551" s="33" t="s">
        <v>736</v>
      </c>
      <c r="I1551" s="33" t="s">
        <v>474</v>
      </c>
      <c r="J1551" s="32"/>
      <c r="K1551" s="33"/>
      <c r="L1551" s="57" t="str">
        <f>IFERROR(TRIM(INDEX(_xlfn.TEXTSPLIT(Table37[[#This Row],[Name]],"|"),1,2)),"")</f>
        <v>Pre-alarm Hi</v>
      </c>
    </row>
    <row r="1552" spans="1:12" ht="15" customHeight="1">
      <c r="A1552" s="56" t="s">
        <v>1167</v>
      </c>
      <c r="B1552" s="56" t="str">
        <f>Table37[[#This Row],[Name]]</f>
        <v>Vibration - Gear Shaft HS Bearing DE (2)</v>
      </c>
      <c r="C1552" s="33"/>
      <c r="D1552" s="33" t="s">
        <v>700</v>
      </c>
      <c r="E1552" s="33" t="s">
        <v>700</v>
      </c>
      <c r="F1552" s="33"/>
      <c r="G1552" s="33"/>
      <c r="H1552" s="33" t="s">
        <v>474</v>
      </c>
      <c r="I1552" s="33" t="s">
        <v>474</v>
      </c>
      <c r="J1552" s="32"/>
      <c r="K1552" s="33"/>
      <c r="L1552" s="57" t="str">
        <f>IFERROR(TRIM(INDEX(_xlfn.TEXTSPLIT(Table37[[#This Row],[Name]],"|"),1,2)),"")</f>
        <v/>
      </c>
    </row>
    <row r="1553" spans="1:12" ht="15" customHeight="1">
      <c r="A1553" s="100" t="s">
        <v>1167</v>
      </c>
      <c r="B1553" s="100" t="str">
        <f>Table37[[#This Row],[Name]]</f>
        <v>Vibration - Gear Shaft HS Bearing DE (2)|Hi</v>
      </c>
      <c r="C1553" s="33" t="e">
        <f>VLOOKUP(Table37[[#This Row],[Name2]],'Base ProcV'!$CG$1:$CQ$12,2,0)</f>
        <v>#N/A</v>
      </c>
      <c r="D1553" s="33" t="s">
        <v>1776</v>
      </c>
      <c r="E1553" s="33" t="s">
        <v>700</v>
      </c>
      <c r="F1553" s="33"/>
      <c r="G1553" s="33"/>
      <c r="H1553" s="33" t="s">
        <v>736</v>
      </c>
      <c r="I1553" s="33" t="s">
        <v>474</v>
      </c>
      <c r="J1553" s="32"/>
      <c r="K1553" s="33"/>
      <c r="L1553" s="57" t="str">
        <f>IFERROR(TRIM(INDEX(_xlfn.TEXTSPLIT(Table37[[#This Row],[Name]],"|"),1,2)),"")</f>
        <v>Hi</v>
      </c>
    </row>
    <row r="1554" spans="1:12" ht="15" customHeight="1">
      <c r="A1554" s="56" t="s">
        <v>1167</v>
      </c>
      <c r="B1554" s="56" t="str">
        <f>Table37[[#This Row],[Name]]</f>
        <v>Vibration - Gear Shaft HS Bearing DE (2)|HiHi</v>
      </c>
      <c r="C1554" s="33" t="e">
        <f>VLOOKUP(Table37[[#This Row],[Name2]],'Base ProcV'!$CG$1:$CQ$12,2,0)</f>
        <v>#N/A</v>
      </c>
      <c r="D1554" s="33" t="s">
        <v>1777</v>
      </c>
      <c r="E1554" s="33" t="s">
        <v>700</v>
      </c>
      <c r="F1554" s="33"/>
      <c r="G1554" s="33"/>
      <c r="H1554" s="33" t="s">
        <v>736</v>
      </c>
      <c r="I1554" s="33" t="s">
        <v>474</v>
      </c>
      <c r="J1554" s="32"/>
      <c r="K1554" s="33"/>
      <c r="L1554" s="57" t="str">
        <f>IFERROR(TRIM(INDEX(_xlfn.TEXTSPLIT(Table37[[#This Row],[Name]],"|"),1,2)),"")</f>
        <v>HiHi</v>
      </c>
    </row>
    <row r="1555" spans="1:12" ht="15" customHeight="1">
      <c r="A1555" s="100" t="s">
        <v>1167</v>
      </c>
      <c r="B1555" s="100" t="str">
        <f>Table37[[#This Row],[Name]]</f>
        <v>Vibration - Gear Shaft HS Bearing DE (2)|Pre-alarm Hi</v>
      </c>
      <c r="C1555" s="33" t="e">
        <f>VLOOKUP(Table37[[#This Row],[Name2]],'Base ProcV'!$CG$1:$CQ$12,2,0)</f>
        <v>#N/A</v>
      </c>
      <c r="D1555" s="33" t="s">
        <v>1778</v>
      </c>
      <c r="E1555" s="33" t="s">
        <v>700</v>
      </c>
      <c r="F1555" s="33"/>
      <c r="G1555" s="33"/>
      <c r="H1555" s="33" t="s">
        <v>736</v>
      </c>
      <c r="I1555" s="33" t="s">
        <v>474</v>
      </c>
      <c r="J1555" s="32"/>
      <c r="K1555" s="33"/>
      <c r="L1555" s="57" t="str">
        <f>IFERROR(TRIM(INDEX(_xlfn.TEXTSPLIT(Table37[[#This Row],[Name]],"|"),1,2)),"")</f>
        <v>Pre-alarm Hi</v>
      </c>
    </row>
    <row r="1556" spans="1:12" ht="15" customHeight="1">
      <c r="A1556" s="56" t="s">
        <v>1167</v>
      </c>
      <c r="B1556" s="56" t="str">
        <f>Table37[[#This Row],[Name]]</f>
        <v>Vibration - Gear Shaft LS Bearing DE (1)</v>
      </c>
      <c r="C1556" s="33"/>
      <c r="D1556" s="33" t="s">
        <v>709</v>
      </c>
      <c r="E1556" s="33" t="s">
        <v>709</v>
      </c>
      <c r="F1556" s="33"/>
      <c r="G1556" s="33"/>
      <c r="H1556" s="33" t="s">
        <v>474</v>
      </c>
      <c r="I1556" s="33" t="s">
        <v>474</v>
      </c>
      <c r="J1556" s="32"/>
      <c r="K1556" s="33"/>
      <c r="L1556" s="57" t="str">
        <f>IFERROR(TRIM(INDEX(_xlfn.TEXTSPLIT(Table37[[#This Row],[Name]],"|"),1,2)),"")</f>
        <v/>
      </c>
    </row>
    <row r="1557" spans="1:12" ht="15" customHeight="1">
      <c r="A1557" s="100" t="s">
        <v>1167</v>
      </c>
      <c r="B1557" s="100" t="str">
        <f>Table37[[#This Row],[Name]]</f>
        <v>Vibration - Gear Shaft LS Bearing DE (1)|Hi</v>
      </c>
      <c r="C1557" s="33" t="e">
        <f>VLOOKUP(Table37[[#This Row],[Name2]],'Base ProcV'!$CG$1:$CQ$12,2,0)</f>
        <v>#N/A</v>
      </c>
      <c r="D1557" s="33" t="s">
        <v>1786</v>
      </c>
      <c r="E1557" s="33" t="s">
        <v>709</v>
      </c>
      <c r="F1557" s="33"/>
      <c r="G1557" s="33"/>
      <c r="H1557" s="33" t="s">
        <v>736</v>
      </c>
      <c r="I1557" s="33" t="s">
        <v>474</v>
      </c>
      <c r="J1557" s="32"/>
      <c r="K1557" s="33"/>
      <c r="L1557" s="57" t="str">
        <f>IFERROR(TRIM(INDEX(_xlfn.TEXTSPLIT(Table37[[#This Row],[Name]],"|"),1,2)),"")</f>
        <v>Hi</v>
      </c>
    </row>
    <row r="1558" spans="1:12" ht="15" customHeight="1">
      <c r="A1558" s="56" t="s">
        <v>1167</v>
      </c>
      <c r="B1558" s="56" t="str">
        <f>Table37[[#This Row],[Name]]</f>
        <v>Vibration - Gear Shaft LS Bearing DE (1)|HiHi</v>
      </c>
      <c r="C1558" s="33" t="e">
        <f>VLOOKUP(Table37[[#This Row],[Name2]],'Base ProcV'!$CG$1:$CQ$12,2,0)</f>
        <v>#N/A</v>
      </c>
      <c r="D1558" s="33" t="s">
        <v>1787</v>
      </c>
      <c r="E1558" s="33" t="s">
        <v>709</v>
      </c>
      <c r="F1558" s="33"/>
      <c r="G1558" s="33"/>
      <c r="H1558" s="33" t="s">
        <v>736</v>
      </c>
      <c r="I1558" s="33" t="s">
        <v>474</v>
      </c>
      <c r="J1558" s="32"/>
      <c r="K1558" s="33"/>
      <c r="L1558" s="57" t="str">
        <f>IFERROR(TRIM(INDEX(_xlfn.TEXTSPLIT(Table37[[#This Row],[Name]],"|"),1,2)),"")</f>
        <v>HiHi</v>
      </c>
    </row>
    <row r="1559" spans="1:12" ht="15" customHeight="1">
      <c r="A1559" s="100" t="s">
        <v>1167</v>
      </c>
      <c r="B1559" s="100" t="str">
        <f>Table37[[#This Row],[Name]]</f>
        <v>Vibration - Gear Shaft LS Bearing DE (1)|Pre-alarm Hi</v>
      </c>
      <c r="C1559" s="33" t="e">
        <f>VLOOKUP(Table37[[#This Row],[Name2]],'Base ProcV'!$CG$1:$CQ$12,2,0)</f>
        <v>#N/A</v>
      </c>
      <c r="D1559" s="33" t="s">
        <v>1788</v>
      </c>
      <c r="E1559" s="33" t="s">
        <v>709</v>
      </c>
      <c r="F1559" s="33"/>
      <c r="G1559" s="33"/>
      <c r="H1559" s="33" t="s">
        <v>736</v>
      </c>
      <c r="I1559" s="33" t="s">
        <v>474</v>
      </c>
      <c r="J1559" s="32"/>
      <c r="K1559" s="33"/>
      <c r="L1559" s="57" t="str">
        <f>IFERROR(TRIM(INDEX(_xlfn.TEXTSPLIT(Table37[[#This Row],[Name]],"|"),1,2)),"")</f>
        <v>Pre-alarm Hi</v>
      </c>
    </row>
    <row r="1560" spans="1:12" ht="15" customHeight="1">
      <c r="A1560" s="56" t="s">
        <v>1167</v>
      </c>
      <c r="B1560" s="56" t="str">
        <f>Table37[[#This Row],[Name]]</f>
        <v>Vibration - Gear Shaft LS Bearing DE (2)</v>
      </c>
      <c r="C1560" s="33"/>
      <c r="D1560" s="33" t="s">
        <v>712</v>
      </c>
      <c r="E1560" s="33" t="s">
        <v>712</v>
      </c>
      <c r="F1560" s="33"/>
      <c r="G1560" s="33"/>
      <c r="H1560" s="33" t="s">
        <v>474</v>
      </c>
      <c r="I1560" s="33" t="s">
        <v>474</v>
      </c>
      <c r="J1560" s="32"/>
      <c r="K1560" s="33"/>
      <c r="L1560" s="57" t="str">
        <f>IFERROR(TRIM(INDEX(_xlfn.TEXTSPLIT(Table37[[#This Row],[Name]],"|"),1,2)),"")</f>
        <v/>
      </c>
    </row>
    <row r="1561" spans="1:12" ht="15" customHeight="1">
      <c r="A1561" s="100" t="s">
        <v>1167</v>
      </c>
      <c r="B1561" s="100" t="str">
        <f>Table37[[#This Row],[Name]]</f>
        <v>Vibration - Gear Shaft LS Bearing DE (2)|Hi</v>
      </c>
      <c r="C1561" s="33" t="e">
        <f>VLOOKUP(Table37[[#This Row],[Name2]],'Base ProcV'!$CG$1:$CQ$12,2,0)</f>
        <v>#N/A</v>
      </c>
      <c r="D1561" s="33" t="s">
        <v>1790</v>
      </c>
      <c r="E1561" s="33" t="s">
        <v>712</v>
      </c>
      <c r="F1561" s="33"/>
      <c r="G1561" s="33"/>
      <c r="H1561" s="33" t="s">
        <v>736</v>
      </c>
      <c r="I1561" s="33" t="s">
        <v>474</v>
      </c>
      <c r="J1561" s="32"/>
      <c r="K1561" s="33"/>
      <c r="L1561" s="57" t="str">
        <f>IFERROR(TRIM(INDEX(_xlfn.TEXTSPLIT(Table37[[#This Row],[Name]],"|"),1,2)),"")</f>
        <v>Hi</v>
      </c>
    </row>
    <row r="1562" spans="1:12" ht="15" customHeight="1">
      <c r="A1562" s="56" t="s">
        <v>1167</v>
      </c>
      <c r="B1562" s="56" t="str">
        <f>Table37[[#This Row],[Name]]</f>
        <v>Vibration - Gear Shaft LS Bearing DE (2)|HiHi</v>
      </c>
      <c r="C1562" s="33" t="e">
        <f>VLOOKUP(Table37[[#This Row],[Name2]],'Base ProcV'!$CG$1:$CQ$12,2,0)</f>
        <v>#N/A</v>
      </c>
      <c r="D1562" s="33" t="s">
        <v>1791</v>
      </c>
      <c r="E1562" s="33" t="s">
        <v>712</v>
      </c>
      <c r="F1562" s="33"/>
      <c r="G1562" s="33"/>
      <c r="H1562" s="33" t="s">
        <v>736</v>
      </c>
      <c r="I1562" s="33" t="s">
        <v>474</v>
      </c>
      <c r="J1562" s="32"/>
      <c r="K1562" s="33"/>
      <c r="L1562" s="57" t="str">
        <f>IFERROR(TRIM(INDEX(_xlfn.TEXTSPLIT(Table37[[#This Row],[Name]],"|"),1,2)),"")</f>
        <v>HiHi</v>
      </c>
    </row>
    <row r="1563" spans="1:12" ht="15" customHeight="1">
      <c r="A1563" s="100" t="s">
        <v>1167</v>
      </c>
      <c r="B1563" s="100" t="str">
        <f>Table37[[#This Row],[Name]]</f>
        <v>Vibration - Gear Shaft LS Bearing DE (2)|Pre-alarm Hi</v>
      </c>
      <c r="C1563" s="33" t="e">
        <f>VLOOKUP(Table37[[#This Row],[Name2]],'Base ProcV'!$CG$1:$CQ$12,2,0)</f>
        <v>#N/A</v>
      </c>
      <c r="D1563" s="33" t="s">
        <v>1792</v>
      </c>
      <c r="E1563" s="33" t="s">
        <v>712</v>
      </c>
      <c r="F1563" s="33"/>
      <c r="G1563" s="33"/>
      <c r="H1563" s="33" t="s">
        <v>736</v>
      </c>
      <c r="I1563" s="33" t="s">
        <v>474</v>
      </c>
      <c r="J1563" s="32"/>
      <c r="K1563" s="33"/>
      <c r="L1563" s="57" t="str">
        <f>IFERROR(TRIM(INDEX(_xlfn.TEXTSPLIT(Table37[[#This Row],[Name]],"|"),1,2)),"")</f>
        <v>Pre-alarm Hi</v>
      </c>
    </row>
    <row r="1564" spans="1:12" ht="15" customHeight="1">
      <c r="A1564" s="56" t="s">
        <v>1167</v>
      </c>
      <c r="B1564" s="56" t="str">
        <f>Table37[[#This Row],[Name]]</f>
        <v>Flow - Piston Balancing Line</v>
      </c>
      <c r="C1564" s="33"/>
      <c r="D1564" s="33" t="s">
        <v>1807</v>
      </c>
      <c r="E1564" s="33" t="s">
        <v>1807</v>
      </c>
      <c r="F1564" s="33"/>
      <c r="G1564" s="33"/>
      <c r="H1564" s="33" t="s">
        <v>451</v>
      </c>
      <c r="I1564" s="33" t="s">
        <v>451</v>
      </c>
      <c r="J1564" s="32"/>
      <c r="K1564" s="33"/>
      <c r="L1564" s="57" t="str">
        <f>IFERROR(TRIM(INDEX(_xlfn.TEXTSPLIT(Table37[[#This Row],[Name]],"|"),1,2)),"")</f>
        <v/>
      </c>
    </row>
    <row r="1565" spans="1:12" ht="15" customHeight="1">
      <c r="A1565" s="100" t="s">
        <v>1167</v>
      </c>
      <c r="B1565" s="100" t="str">
        <f>Table37[[#This Row],[Name]]</f>
        <v>Flow - Piston Balancing Line|Hi</v>
      </c>
      <c r="C1565" s="33" t="e">
        <f>VLOOKUP(Table37[[#This Row],[Name2]],'Base ProcV'!$CG$1:$CQ$12,2,0)</f>
        <v>#N/A</v>
      </c>
      <c r="D1565" s="33" t="s">
        <v>1811</v>
      </c>
      <c r="E1565" s="33" t="s">
        <v>1807</v>
      </c>
      <c r="F1565" s="33"/>
      <c r="G1565" s="33"/>
      <c r="H1565" s="33" t="s">
        <v>736</v>
      </c>
      <c r="I1565" s="33" t="s">
        <v>451</v>
      </c>
      <c r="J1565" s="32"/>
      <c r="K1565" s="33"/>
      <c r="L1565" s="57" t="str">
        <f>IFERROR(TRIM(INDEX(_xlfn.TEXTSPLIT(Table37[[#This Row],[Name]],"|"),1,2)),"")</f>
        <v>Hi</v>
      </c>
    </row>
    <row r="1566" spans="1:12" ht="15" customHeight="1">
      <c r="A1566" s="56" t="s">
        <v>1167</v>
      </c>
      <c r="B1566" s="56" t="str">
        <f>Table37[[#This Row],[Name]]</f>
        <v>Flow - Piston Balancing Line|HiHi</v>
      </c>
      <c r="C1566" s="33" t="e">
        <f>VLOOKUP(Table37[[#This Row],[Name2]],'Base ProcV'!$CG$1:$CQ$12,2,0)</f>
        <v>#N/A</v>
      </c>
      <c r="D1566" s="33" t="s">
        <v>1813</v>
      </c>
      <c r="E1566" s="33" t="s">
        <v>1807</v>
      </c>
      <c r="F1566" s="33"/>
      <c r="G1566" s="33"/>
      <c r="H1566" s="33" t="s">
        <v>736</v>
      </c>
      <c r="I1566" s="33" t="s">
        <v>451</v>
      </c>
      <c r="J1566" s="32"/>
      <c r="K1566" s="33"/>
      <c r="L1566" s="57" t="str">
        <f>IFERROR(TRIM(INDEX(_xlfn.TEXTSPLIT(Table37[[#This Row],[Name]],"|"),1,2)),"")</f>
        <v>HiHi</v>
      </c>
    </row>
    <row r="1567" spans="1:12" ht="15" customHeight="1">
      <c r="A1567" s="100" t="s">
        <v>1167</v>
      </c>
      <c r="B1567" s="100" t="str">
        <f>Table37[[#This Row],[Name]]</f>
        <v>Flow - Piston Balancing Line|Lo</v>
      </c>
      <c r="C1567" s="33" t="e">
        <f>VLOOKUP(Table37[[#This Row],[Name2]],'Base ProcV'!$CG$1:$CQ$12,2,0)</f>
        <v>#N/A</v>
      </c>
      <c r="D1567" s="33" t="s">
        <v>1814</v>
      </c>
      <c r="E1567" s="33" t="s">
        <v>1807</v>
      </c>
      <c r="F1567" s="33"/>
      <c r="G1567" s="33"/>
      <c r="H1567" s="33" t="s">
        <v>736</v>
      </c>
      <c r="I1567" s="33" t="s">
        <v>451</v>
      </c>
      <c r="J1567" s="32"/>
      <c r="K1567" s="33"/>
      <c r="L1567" s="57" t="str">
        <f>IFERROR(TRIM(INDEX(_xlfn.TEXTSPLIT(Table37[[#This Row],[Name]],"|"),1,2)),"")</f>
        <v>Lo</v>
      </c>
    </row>
    <row r="1568" spans="1:12" ht="15" customHeight="1">
      <c r="A1568" s="56" t="s">
        <v>1167</v>
      </c>
      <c r="B1568" s="56" t="str">
        <f>Table37[[#This Row],[Name]]</f>
        <v>Flow - Piston Balancing Line|Pre-alarm Hi</v>
      </c>
      <c r="C1568" s="33" t="e">
        <f>VLOOKUP(Table37[[#This Row],[Name2]],'Base ProcV'!$CG$1:$CQ$12,2,0)</f>
        <v>#N/A</v>
      </c>
      <c r="D1568" s="33" t="s">
        <v>1815</v>
      </c>
      <c r="E1568" s="33" t="s">
        <v>1807</v>
      </c>
      <c r="F1568" s="33"/>
      <c r="G1568" s="33"/>
      <c r="H1568" s="33" t="s">
        <v>736</v>
      </c>
      <c r="I1568" s="33" t="s">
        <v>451</v>
      </c>
      <c r="J1568" s="32"/>
      <c r="K1568" s="33"/>
      <c r="L1568" s="57" t="str">
        <f>IFERROR(TRIM(INDEX(_xlfn.TEXTSPLIT(Table37[[#This Row],[Name]],"|"),1,2)),"")</f>
        <v>Pre-alarm Hi</v>
      </c>
    </row>
    <row r="1569" spans="1:12" ht="15" customHeight="1">
      <c r="A1569" s="56" t="s">
        <v>1167</v>
      </c>
      <c r="B1569" s="56" t="str">
        <f>Table37[[#This Row],[Name]]</f>
        <v>Temperature - Compressor DGS Cartridge</v>
      </c>
      <c r="C1569" s="33"/>
      <c r="D1569" s="33" t="s">
        <v>1816</v>
      </c>
      <c r="E1569" s="33" t="s">
        <v>1816</v>
      </c>
      <c r="F1569" s="33"/>
      <c r="G1569" s="33"/>
      <c r="H1569" s="33" t="s">
        <v>451</v>
      </c>
      <c r="I1569" s="33" t="s">
        <v>451</v>
      </c>
      <c r="J1569" s="32"/>
      <c r="K1569" s="33"/>
      <c r="L1569" s="57" t="str">
        <f>IFERROR(TRIM(INDEX(_xlfn.TEXTSPLIT(Table37[[#This Row],[Name]],"|"),1,2)),"")</f>
        <v/>
      </c>
    </row>
    <row r="1570" spans="1:12" ht="15" customHeight="1">
      <c r="A1570" s="56" t="s">
        <v>1167</v>
      </c>
      <c r="B1570" s="56" t="str">
        <f>Table37[[#This Row],[Name]]</f>
        <v>Temperature - Compressor DGS Cartridge|Hi</v>
      </c>
      <c r="C1570" s="33" t="e">
        <f>VLOOKUP(Table37[[#This Row],[Name2]],'Base ProcV'!$CG$1:$CQ$12,2,0)</f>
        <v>#N/A</v>
      </c>
      <c r="D1570" s="33" t="s">
        <v>1818</v>
      </c>
      <c r="E1570" s="33" t="s">
        <v>1816</v>
      </c>
      <c r="F1570" s="33"/>
      <c r="G1570" s="33"/>
      <c r="H1570" s="33" t="s">
        <v>736</v>
      </c>
      <c r="I1570" s="33" t="s">
        <v>451</v>
      </c>
      <c r="J1570" s="32"/>
      <c r="K1570" s="33"/>
      <c r="L1570" s="57" t="str">
        <f>IFERROR(TRIM(INDEX(_xlfn.TEXTSPLIT(Table37[[#This Row],[Name]],"|"),1,2)),"")</f>
        <v>Hi</v>
      </c>
    </row>
    <row r="1571" spans="1:12" ht="15" customHeight="1">
      <c r="A1571" s="100" t="s">
        <v>1167</v>
      </c>
      <c r="B1571" s="100" t="str">
        <f>Table37[[#This Row],[Name]]</f>
        <v>Temperature - Compressor DGS Cartridge|HiHi</v>
      </c>
      <c r="C1571" s="33" t="e">
        <f>VLOOKUP(Table37[[#This Row],[Name2]],'Base ProcV'!$CG$1:$CQ$12,2,0)</f>
        <v>#N/A</v>
      </c>
      <c r="D1571" s="33" t="s">
        <v>1819</v>
      </c>
      <c r="E1571" s="33" t="s">
        <v>1816</v>
      </c>
      <c r="F1571" s="33"/>
      <c r="G1571" s="33"/>
      <c r="H1571" s="33" t="s">
        <v>736</v>
      </c>
      <c r="I1571" s="33" t="s">
        <v>451</v>
      </c>
      <c r="J1571" s="32"/>
      <c r="K1571" s="33"/>
      <c r="L1571" s="57" t="str">
        <f>IFERROR(TRIM(INDEX(_xlfn.TEXTSPLIT(Table37[[#This Row],[Name]],"|"),1,2)),"")</f>
        <v>HiHi</v>
      </c>
    </row>
    <row r="1572" spans="1:12" ht="15" customHeight="1">
      <c r="A1572" s="56" t="s">
        <v>1167</v>
      </c>
      <c r="B1572" s="56" t="str">
        <f>Table37[[#This Row],[Name]]</f>
        <v>Temperature - Compressor DGS Cartridge|Lo</v>
      </c>
      <c r="C1572" s="33" t="e">
        <f>VLOOKUP(Table37[[#This Row],[Name2]],'Base ProcV'!$CG$1:$CQ$12,2,0)</f>
        <v>#N/A</v>
      </c>
      <c r="D1572" s="33" t="s">
        <v>1820</v>
      </c>
      <c r="E1572" s="33" t="s">
        <v>1816</v>
      </c>
      <c r="F1572" s="33"/>
      <c r="G1572" s="33"/>
      <c r="H1572" s="33" t="s">
        <v>736</v>
      </c>
      <c r="I1572" s="33" t="s">
        <v>451</v>
      </c>
      <c r="J1572" s="32"/>
      <c r="K1572" s="33"/>
      <c r="L1572" s="57" t="str">
        <f>IFERROR(TRIM(INDEX(_xlfn.TEXTSPLIT(Table37[[#This Row],[Name]],"|"),1,2)),"")</f>
        <v>Lo</v>
      </c>
    </row>
    <row r="1573" spans="1:12" ht="15" customHeight="1">
      <c r="A1573" s="100" t="s">
        <v>1167</v>
      </c>
      <c r="B1573" s="100" t="str">
        <f>Table37[[#This Row],[Name]]</f>
        <v>Temperature - Compressor DGS Cartridge|LoLo</v>
      </c>
      <c r="C1573" s="33" t="e">
        <f>VLOOKUP(Table37[[#This Row],[Name2]],'Base ProcV'!$CG$1:$CQ$12,2,0)</f>
        <v>#N/A</v>
      </c>
      <c r="D1573" s="33" t="s">
        <v>1821</v>
      </c>
      <c r="E1573" s="33" t="s">
        <v>1816</v>
      </c>
      <c r="F1573" s="33"/>
      <c r="G1573" s="33"/>
      <c r="H1573" s="33" t="s">
        <v>736</v>
      </c>
      <c r="I1573" s="33" t="s">
        <v>451</v>
      </c>
      <c r="J1573" s="32"/>
      <c r="K1573" s="33"/>
      <c r="L1573" s="57" t="str">
        <f>IFERROR(TRIM(INDEX(_xlfn.TEXTSPLIT(Table37[[#This Row],[Name]],"|"),1,2)),"")</f>
        <v>LoLo</v>
      </c>
    </row>
    <row r="1574" spans="1:12" ht="15" customHeight="1">
      <c r="A1574" s="56" t="s">
        <v>1167</v>
      </c>
      <c r="B1574" s="56" t="str">
        <f>Table37[[#This Row],[Name]]</f>
        <v>Temperature - Compressor DGS Cartridge|Pre-alarm Hi</v>
      </c>
      <c r="C1574" s="33" t="e">
        <f>VLOOKUP(Table37[[#This Row],[Name2]],'Base ProcV'!$CG$1:$CQ$12,2,0)</f>
        <v>#N/A</v>
      </c>
      <c r="D1574" s="33" t="s">
        <v>1822</v>
      </c>
      <c r="E1574" s="33" t="s">
        <v>1816</v>
      </c>
      <c r="F1574" s="33"/>
      <c r="G1574" s="33"/>
      <c r="H1574" s="33" t="s">
        <v>736</v>
      </c>
      <c r="I1574" s="33" t="s">
        <v>451</v>
      </c>
      <c r="J1574" s="32"/>
      <c r="K1574" s="33"/>
      <c r="L1574" s="57" t="str">
        <f>IFERROR(TRIM(INDEX(_xlfn.TEXTSPLIT(Table37[[#This Row],[Name]],"|"),1,2)),"")</f>
        <v>Pre-alarm Hi</v>
      </c>
    </row>
    <row r="1575" spans="1:12" ht="15" customHeight="1">
      <c r="A1575" s="100" t="s">
        <v>1167</v>
      </c>
      <c r="B1575" s="100" t="str">
        <f>Table37[[#This Row],[Name]]</f>
        <v>Temperature - Compressor DGS Cartridge|Pre-alarm Lo</v>
      </c>
      <c r="C1575" s="33" t="e">
        <f>VLOOKUP(Table37[[#This Row],[Name2]],'Base ProcV'!$CG$1:$CQ$12,2,0)</f>
        <v>#N/A</v>
      </c>
      <c r="D1575" s="33" t="s">
        <v>1823</v>
      </c>
      <c r="E1575" s="33" t="s">
        <v>1816</v>
      </c>
      <c r="F1575" s="33"/>
      <c r="G1575" s="33"/>
      <c r="H1575" s="33" t="s">
        <v>736</v>
      </c>
      <c r="I1575" s="33" t="s">
        <v>451</v>
      </c>
      <c r="J1575" s="32"/>
      <c r="K1575" s="33"/>
      <c r="L1575" s="57" t="str">
        <f>IFERROR(TRIM(INDEX(_xlfn.TEXTSPLIT(Table37[[#This Row],[Name]],"|"),1,2)),"")</f>
        <v>Pre-alarm Lo</v>
      </c>
    </row>
    <row r="1576" spans="1:12" ht="15" customHeight="1">
      <c r="A1576" s="56" t="s">
        <v>1167</v>
      </c>
      <c r="B1576" s="56" t="str">
        <f>Table37[[#This Row],[Name]]</f>
        <v>Temperature - Comp THRUST Bearing Outboard (1)</v>
      </c>
      <c r="C1576" s="33"/>
      <c r="D1576" s="33" t="s">
        <v>1824</v>
      </c>
      <c r="E1576" s="33" t="s">
        <v>1824</v>
      </c>
      <c r="F1576" s="33"/>
      <c r="G1576" s="33"/>
      <c r="H1576" s="33" t="s">
        <v>439</v>
      </c>
      <c r="I1576" s="33" t="s">
        <v>439</v>
      </c>
      <c r="J1576" s="32"/>
      <c r="K1576" s="33"/>
      <c r="L1576" s="57" t="str">
        <f>IFERROR(TRIM(INDEX(_xlfn.TEXTSPLIT(Table37[[#This Row],[Name]],"|"),1,2)),"")</f>
        <v/>
      </c>
    </row>
    <row r="1577" spans="1:12" ht="15" customHeight="1">
      <c r="A1577" s="100" t="s">
        <v>1167</v>
      </c>
      <c r="B1577" s="100" t="str">
        <f>Table37[[#This Row],[Name]]</f>
        <v>Temperature - Comp THRUST Bearing Outboard (1)|Hi</v>
      </c>
      <c r="C1577" s="33" t="e">
        <f>VLOOKUP(Table37[[#This Row],[Name2]],'Base ProcV'!$CG$1:$CQ$12,2,0)</f>
        <v>#N/A</v>
      </c>
      <c r="D1577" s="33" t="s">
        <v>1827</v>
      </c>
      <c r="E1577" s="33" t="s">
        <v>1824</v>
      </c>
      <c r="F1577" s="33"/>
      <c r="G1577" s="33"/>
      <c r="H1577" s="33" t="s">
        <v>736</v>
      </c>
      <c r="I1577" s="33" t="s">
        <v>439</v>
      </c>
      <c r="J1577" s="32"/>
      <c r="K1577" s="33"/>
      <c r="L1577" s="57" t="str">
        <f>IFERROR(TRIM(INDEX(_xlfn.TEXTSPLIT(Table37[[#This Row],[Name]],"|"),1,2)),"")</f>
        <v>Hi</v>
      </c>
    </row>
    <row r="1578" spans="1:12" ht="15" customHeight="1">
      <c r="A1578" s="56" t="s">
        <v>1167</v>
      </c>
      <c r="B1578" s="56" t="str">
        <f>Table37[[#This Row],[Name]]</f>
        <v>Temperature - Comp THRUST Bearing Outboard (1)|HiHi</v>
      </c>
      <c r="C1578" s="33" t="e">
        <f>VLOOKUP(Table37[[#This Row],[Name2]],'Base ProcV'!$CG$1:$CQ$12,2,0)</f>
        <v>#N/A</v>
      </c>
      <c r="D1578" s="33" t="s">
        <v>1828</v>
      </c>
      <c r="E1578" s="33" t="s">
        <v>1824</v>
      </c>
      <c r="F1578" s="33"/>
      <c r="G1578" s="33"/>
      <c r="H1578" s="33" t="s">
        <v>736</v>
      </c>
      <c r="I1578" s="33" t="s">
        <v>439</v>
      </c>
      <c r="J1578" s="32"/>
      <c r="K1578" s="33"/>
      <c r="L1578" s="57" t="str">
        <f>IFERROR(TRIM(INDEX(_xlfn.TEXTSPLIT(Table37[[#This Row],[Name]],"|"),1,2)),"")</f>
        <v>HiHi</v>
      </c>
    </row>
    <row r="1579" spans="1:12" ht="15" customHeight="1">
      <c r="A1579" s="100" t="s">
        <v>1167</v>
      </c>
      <c r="B1579" s="100" t="str">
        <f>Table37[[#This Row],[Name]]</f>
        <v>Temperature - Comp THRUST Bearing Outboard (1)|Pre-alarm Hi</v>
      </c>
      <c r="C1579" s="33" t="e">
        <f>VLOOKUP(Table37[[#This Row],[Name2]],'Base ProcV'!$CG$1:$CQ$12,2,0)</f>
        <v>#N/A</v>
      </c>
      <c r="D1579" s="33" t="s">
        <v>1829</v>
      </c>
      <c r="E1579" s="33" t="s">
        <v>1824</v>
      </c>
      <c r="F1579" s="33"/>
      <c r="G1579" s="33"/>
      <c r="H1579" s="33" t="s">
        <v>736</v>
      </c>
      <c r="I1579" s="33" t="s">
        <v>439</v>
      </c>
      <c r="J1579" s="32"/>
      <c r="K1579" s="33"/>
      <c r="L1579" s="57" t="str">
        <f>IFERROR(TRIM(INDEX(_xlfn.TEXTSPLIT(Table37[[#This Row],[Name]],"|"),1,2)),"")</f>
        <v>Pre-alarm Hi</v>
      </c>
    </row>
    <row r="1580" spans="1:12" ht="15" customHeight="1">
      <c r="A1580" s="56" t="s">
        <v>1167</v>
      </c>
      <c r="B1580" s="56" t="str">
        <f>Table37[[#This Row],[Name]]</f>
        <v>Temperature - Comp THRUST Bearing Outboard (2)</v>
      </c>
      <c r="C1580" s="33"/>
      <c r="D1580" s="33" t="s">
        <v>1830</v>
      </c>
      <c r="E1580" s="33" t="s">
        <v>1830</v>
      </c>
      <c r="F1580" s="33"/>
      <c r="G1580" s="33"/>
      <c r="H1580" s="33" t="s">
        <v>439</v>
      </c>
      <c r="I1580" s="33" t="s">
        <v>439</v>
      </c>
      <c r="J1580" s="32"/>
      <c r="K1580" s="33"/>
      <c r="L1580" s="57" t="str">
        <f>IFERROR(TRIM(INDEX(_xlfn.TEXTSPLIT(Table37[[#This Row],[Name]],"|"),1,2)),"")</f>
        <v/>
      </c>
    </row>
    <row r="1581" spans="1:12" ht="15" customHeight="1">
      <c r="A1581" s="100" t="s">
        <v>1167</v>
      </c>
      <c r="B1581" s="100" t="str">
        <f>Table37[[#This Row],[Name]]</f>
        <v>Temperature - Comp THRUST Bearing Outboard (2)|Hi</v>
      </c>
      <c r="C1581" s="33" t="e">
        <f>VLOOKUP(Table37[[#This Row],[Name2]],'Base ProcV'!$CG$1:$CQ$12,2,0)</f>
        <v>#N/A</v>
      </c>
      <c r="D1581" s="33" t="s">
        <v>1832</v>
      </c>
      <c r="E1581" s="33" t="s">
        <v>1830</v>
      </c>
      <c r="F1581" s="33"/>
      <c r="G1581" s="33"/>
      <c r="H1581" s="33" t="s">
        <v>736</v>
      </c>
      <c r="I1581" s="33" t="s">
        <v>439</v>
      </c>
      <c r="J1581" s="32"/>
      <c r="K1581" s="33"/>
      <c r="L1581" s="57" t="str">
        <f>IFERROR(TRIM(INDEX(_xlfn.TEXTSPLIT(Table37[[#This Row],[Name]],"|"),1,2)),"")</f>
        <v>Hi</v>
      </c>
    </row>
    <row r="1582" spans="1:12" ht="15" customHeight="1">
      <c r="A1582" s="56" t="s">
        <v>1167</v>
      </c>
      <c r="B1582" s="56" t="str">
        <f>Table37[[#This Row],[Name]]</f>
        <v>Temperature - Comp THRUST Bearing Outboard (2)|HiHi</v>
      </c>
      <c r="C1582" s="33" t="e">
        <f>VLOOKUP(Table37[[#This Row],[Name2]],'Base ProcV'!$CG$1:$CQ$12,2,0)</f>
        <v>#N/A</v>
      </c>
      <c r="D1582" s="33" t="s">
        <v>1833</v>
      </c>
      <c r="E1582" s="33" t="s">
        <v>1830</v>
      </c>
      <c r="F1582" s="33"/>
      <c r="G1582" s="33"/>
      <c r="H1582" s="33" t="s">
        <v>736</v>
      </c>
      <c r="I1582" s="33" t="s">
        <v>439</v>
      </c>
      <c r="J1582" s="32"/>
      <c r="K1582" s="33"/>
      <c r="L1582" s="57" t="str">
        <f>IFERROR(TRIM(INDEX(_xlfn.TEXTSPLIT(Table37[[#This Row],[Name]],"|"),1,2)),"")</f>
        <v>HiHi</v>
      </c>
    </row>
    <row r="1583" spans="1:12" ht="15" customHeight="1">
      <c r="A1583" s="100" t="s">
        <v>1167</v>
      </c>
      <c r="B1583" s="100" t="str">
        <f>Table37[[#This Row],[Name]]</f>
        <v>Temperature - Comp THRUST Bearing Outboard (2)|Pre-alarm Hi</v>
      </c>
      <c r="C1583" s="33" t="e">
        <f>VLOOKUP(Table37[[#This Row],[Name2]],'Base ProcV'!$CG$1:$CQ$12,2,0)</f>
        <v>#N/A</v>
      </c>
      <c r="D1583" s="33" t="s">
        <v>1834</v>
      </c>
      <c r="E1583" s="33" t="s">
        <v>1830</v>
      </c>
      <c r="F1583" s="33"/>
      <c r="G1583" s="33"/>
      <c r="H1583" s="33" t="s">
        <v>736</v>
      </c>
      <c r="I1583" s="33" t="s">
        <v>439</v>
      </c>
      <c r="J1583" s="32"/>
      <c r="K1583" s="33"/>
      <c r="L1583" s="57" t="str">
        <f>IFERROR(TRIM(INDEX(_xlfn.TEXTSPLIT(Table37[[#This Row],[Name]],"|"),1,2)),"")</f>
        <v>Pre-alarm Hi</v>
      </c>
    </row>
    <row r="1584" spans="1:12" ht="15" customHeight="1">
      <c r="A1584" s="56" t="s">
        <v>1167</v>
      </c>
      <c r="B1584" s="56" t="str">
        <f>Table37[[#This Row],[Name]]</f>
        <v>Temperature - Comp THRUST Bearing Inboard (1)</v>
      </c>
      <c r="C1584" s="33"/>
      <c r="D1584" s="33" t="s">
        <v>1835</v>
      </c>
      <c r="E1584" s="33" t="s">
        <v>1835</v>
      </c>
      <c r="F1584" s="33"/>
      <c r="G1584" s="33"/>
      <c r="H1584" s="33" t="s">
        <v>439</v>
      </c>
      <c r="I1584" s="33" t="s">
        <v>439</v>
      </c>
      <c r="J1584" s="32"/>
      <c r="K1584" s="33"/>
      <c r="L1584" s="57" t="str">
        <f>IFERROR(TRIM(INDEX(_xlfn.TEXTSPLIT(Table37[[#This Row],[Name]],"|"),1,2)),"")</f>
        <v/>
      </c>
    </row>
    <row r="1585" spans="1:12" ht="15" customHeight="1">
      <c r="A1585" s="100" t="s">
        <v>1167</v>
      </c>
      <c r="B1585" s="100" t="str">
        <f>Table37[[#This Row],[Name]]</f>
        <v>Temperature - Comp THRUST Bearing Inboard (1)|Hi</v>
      </c>
      <c r="C1585" s="33" t="e">
        <f>VLOOKUP(Table37[[#This Row],[Name2]],'Base ProcV'!$CG$1:$CQ$12,2,0)</f>
        <v>#N/A</v>
      </c>
      <c r="D1585" s="33" t="s">
        <v>1837</v>
      </c>
      <c r="E1585" s="33" t="s">
        <v>1835</v>
      </c>
      <c r="F1585" s="33"/>
      <c r="G1585" s="33"/>
      <c r="H1585" s="33" t="s">
        <v>736</v>
      </c>
      <c r="I1585" s="33" t="s">
        <v>439</v>
      </c>
      <c r="J1585" s="32"/>
      <c r="K1585" s="33"/>
      <c r="L1585" s="57" t="str">
        <f>IFERROR(TRIM(INDEX(_xlfn.TEXTSPLIT(Table37[[#This Row],[Name]],"|"),1,2)),"")</f>
        <v>Hi</v>
      </c>
    </row>
    <row r="1586" spans="1:12" ht="15" customHeight="1">
      <c r="A1586" s="56" t="s">
        <v>1167</v>
      </c>
      <c r="B1586" s="56" t="str">
        <f>Table37[[#This Row],[Name]]</f>
        <v>Temperature - Comp THRUST Bearing Inboard (1)|HiHi</v>
      </c>
      <c r="C1586" s="33" t="e">
        <f>VLOOKUP(Table37[[#This Row],[Name2]],'Base ProcV'!$CG$1:$CQ$12,2,0)</f>
        <v>#N/A</v>
      </c>
      <c r="D1586" s="33" t="s">
        <v>1838</v>
      </c>
      <c r="E1586" s="33" t="s">
        <v>1835</v>
      </c>
      <c r="F1586" s="33"/>
      <c r="G1586" s="33"/>
      <c r="H1586" s="33" t="s">
        <v>736</v>
      </c>
      <c r="I1586" s="33" t="s">
        <v>439</v>
      </c>
      <c r="J1586" s="32"/>
      <c r="K1586" s="33"/>
      <c r="L1586" s="57" t="str">
        <f>IFERROR(TRIM(INDEX(_xlfn.TEXTSPLIT(Table37[[#This Row],[Name]],"|"),1,2)),"")</f>
        <v>HiHi</v>
      </c>
    </row>
    <row r="1587" spans="1:12" ht="15" customHeight="1">
      <c r="A1587" s="100" t="s">
        <v>1167</v>
      </c>
      <c r="B1587" s="100" t="str">
        <f>Table37[[#This Row],[Name]]</f>
        <v>Temperature - Comp THRUST Bearing Inboard (1)|Pre-alarm Hi</v>
      </c>
      <c r="C1587" s="33" t="e">
        <f>VLOOKUP(Table37[[#This Row],[Name2]],'Base ProcV'!$CG$1:$CQ$12,2,0)</f>
        <v>#N/A</v>
      </c>
      <c r="D1587" s="33" t="s">
        <v>1839</v>
      </c>
      <c r="E1587" s="33" t="s">
        <v>1835</v>
      </c>
      <c r="F1587" s="33"/>
      <c r="G1587" s="33"/>
      <c r="H1587" s="33" t="s">
        <v>736</v>
      </c>
      <c r="I1587" s="33" t="s">
        <v>439</v>
      </c>
      <c r="J1587" s="32"/>
      <c r="K1587" s="33"/>
      <c r="L1587" s="57" t="str">
        <f>IFERROR(TRIM(INDEX(_xlfn.TEXTSPLIT(Table37[[#This Row],[Name]],"|"),1,2)),"")</f>
        <v>Pre-alarm Hi</v>
      </c>
    </row>
    <row r="1588" spans="1:12" ht="15" customHeight="1">
      <c r="A1588" s="56" t="s">
        <v>1167</v>
      </c>
      <c r="B1588" s="56" t="str">
        <f>Table37[[#This Row],[Name]]</f>
        <v>Temperature - Comp THRUST Bearing Inboard (2)</v>
      </c>
      <c r="C1588" s="33"/>
      <c r="D1588" s="33" t="s">
        <v>1840</v>
      </c>
      <c r="E1588" s="33" t="s">
        <v>1840</v>
      </c>
      <c r="F1588" s="33"/>
      <c r="G1588" s="33"/>
      <c r="H1588" s="33" t="s">
        <v>439</v>
      </c>
      <c r="I1588" s="33" t="s">
        <v>439</v>
      </c>
      <c r="J1588" s="32"/>
      <c r="K1588" s="33"/>
      <c r="L1588" s="57" t="str">
        <f>IFERROR(TRIM(INDEX(_xlfn.TEXTSPLIT(Table37[[#This Row],[Name]],"|"),1,2)),"")</f>
        <v/>
      </c>
    </row>
    <row r="1589" spans="1:12" ht="15" customHeight="1">
      <c r="A1589" s="100" t="s">
        <v>1167</v>
      </c>
      <c r="B1589" s="100" t="str">
        <f>Table37[[#This Row],[Name]]</f>
        <v>Temperature - Comp THRUST Bearing Inboard (2)|Hi</v>
      </c>
      <c r="C1589" s="33" t="e">
        <f>VLOOKUP(Table37[[#This Row],[Name2]],'Base ProcV'!$CG$1:$CQ$12,2,0)</f>
        <v>#N/A</v>
      </c>
      <c r="D1589" s="33" t="s">
        <v>1842</v>
      </c>
      <c r="E1589" s="33" t="s">
        <v>1840</v>
      </c>
      <c r="F1589" s="33"/>
      <c r="G1589" s="33"/>
      <c r="H1589" s="33" t="s">
        <v>736</v>
      </c>
      <c r="I1589" s="33" t="s">
        <v>439</v>
      </c>
      <c r="J1589" s="32"/>
      <c r="K1589" s="33"/>
      <c r="L1589" s="57" t="str">
        <f>IFERROR(TRIM(INDEX(_xlfn.TEXTSPLIT(Table37[[#This Row],[Name]],"|"),1,2)),"")</f>
        <v>Hi</v>
      </c>
    </row>
    <row r="1590" spans="1:12" ht="15" customHeight="1">
      <c r="A1590" s="56" t="s">
        <v>1167</v>
      </c>
      <c r="B1590" s="56" t="str">
        <f>Table37[[#This Row],[Name]]</f>
        <v>Temperature - Comp THRUST Bearing Inboard (2)|HiHi</v>
      </c>
      <c r="C1590" s="33" t="e">
        <f>VLOOKUP(Table37[[#This Row],[Name2]],'Base ProcV'!$CG$1:$CQ$12,2,0)</f>
        <v>#N/A</v>
      </c>
      <c r="D1590" s="33" t="s">
        <v>1843</v>
      </c>
      <c r="E1590" s="33" t="s">
        <v>1840</v>
      </c>
      <c r="F1590" s="33"/>
      <c r="G1590" s="33"/>
      <c r="H1590" s="33"/>
      <c r="I1590" s="33" t="s">
        <v>439</v>
      </c>
      <c r="J1590" s="32"/>
      <c r="K1590" s="33"/>
      <c r="L1590" s="57" t="str">
        <f>IFERROR(TRIM(INDEX(_xlfn.TEXTSPLIT(Table37[[#This Row],[Name]],"|"),1,2)),"")</f>
        <v>HiHi</v>
      </c>
    </row>
    <row r="1591" spans="1:12" ht="15" customHeight="1">
      <c r="A1591" s="101" t="s">
        <v>1167</v>
      </c>
      <c r="B1591" s="101" t="str">
        <f>Table37[[#This Row],[Name]]</f>
        <v>Temperature - Comp THRUST Bearing Inboard (2)|Pre-alarm Hi</v>
      </c>
      <c r="C1591" s="81" t="e">
        <f>VLOOKUP(Table37[[#This Row],[Name2]],'Base ProcV'!$CG$1:$CQ$12,2,0)</f>
        <v>#N/A</v>
      </c>
      <c r="D1591" s="81" t="s">
        <v>1844</v>
      </c>
      <c r="E1591" s="81" t="s">
        <v>1840</v>
      </c>
      <c r="F1591" s="81"/>
      <c r="G1591" s="33"/>
      <c r="H1591" s="81"/>
      <c r="I1591" s="33" t="s">
        <v>439</v>
      </c>
      <c r="J1591" s="32"/>
      <c r="K1591" s="81"/>
      <c r="L1591" s="66" t="str">
        <f>IFERROR(TRIM(INDEX(_xlfn.TEXTSPLIT(Table37[[#This Row],[Name]],"|"),1,2)),"")</f>
        <v>Pre-alarm Hi</v>
      </c>
    </row>
  </sheetData>
  <conditionalFormatting sqref="F1:F1048576">
    <cfRule type="duplicateValues" dxfId="16" priority="2"/>
  </conditionalFormatting>
  <pageMargins left="0.511811024" right="0.511811024" top="0.78740157499999996" bottom="0.78740157499999996" header="0.31496062000000002" footer="0.31496062000000002"/>
  <legacyDrawing r:id="rId1"/>
  <tableParts count="1">
    <tablePart r:id="rId2"/>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34E9FF-3019-4CA3-A170-FBC7F95B48A9}">
  <dimension ref="A1:V98"/>
  <sheetViews>
    <sheetView workbookViewId="0">
      <pane ySplit="1" topLeftCell="A2" activePane="bottomLeft" state="frozen"/>
      <selection pane="bottomLeft" activeCell="C65" sqref="C65"/>
    </sheetView>
  </sheetViews>
  <sheetFormatPr defaultColWidth="8.88671875" defaultRowHeight="15" customHeight="1"/>
  <cols>
    <col min="1" max="1" width="27.44140625" customWidth="1"/>
    <col min="2" max="2" width="9.109375" bestFit="1" customWidth="1"/>
    <col min="3" max="3" width="36.44140625" bestFit="1" customWidth="1"/>
    <col min="5" max="5" width="51.44140625" bestFit="1" customWidth="1"/>
    <col min="6" max="6" width="17.44140625" bestFit="1" customWidth="1"/>
    <col min="8" max="8" width="18.109375" bestFit="1" customWidth="1"/>
    <col min="9" max="9" width="36.44140625" bestFit="1" customWidth="1"/>
    <col min="10" max="10" width="9.109375" hidden="1" customWidth="1"/>
    <col min="11" max="11" width="28.44140625" hidden="1" customWidth="1"/>
    <col min="12" max="12" width="44" hidden="1" customWidth="1"/>
    <col min="13" max="13" width="36.6640625" hidden="1" customWidth="1"/>
    <col min="14" max="14" width="13" hidden="1" customWidth="1"/>
    <col min="15" max="15" width="44" bestFit="1" customWidth="1"/>
    <col min="16" max="16" width="12.33203125" style="9" customWidth="1"/>
    <col min="17" max="17" width="7.109375" bestFit="1" customWidth="1"/>
    <col min="18" max="18" width="18.33203125" bestFit="1" customWidth="1"/>
    <col min="19" max="19" width="6.88671875" customWidth="1"/>
    <col min="20" max="20" width="7" bestFit="1" customWidth="1"/>
    <col min="22" max="22" width="14.6640625" bestFit="1" customWidth="1"/>
  </cols>
  <sheetData>
    <row r="1" spans="1:20" ht="14.4">
      <c r="B1" t="s">
        <v>3498</v>
      </c>
      <c r="C1" s="148" t="s">
        <v>722</v>
      </c>
      <c r="D1" s="148" t="s">
        <v>3499</v>
      </c>
      <c r="E1" s="149" t="s">
        <v>3500</v>
      </c>
      <c r="F1" s="148" t="s">
        <v>3501</v>
      </c>
      <c r="G1" s="148" t="s">
        <v>727</v>
      </c>
      <c r="H1" s="148" t="s">
        <v>3502</v>
      </c>
      <c r="I1" s="149" t="s">
        <v>3503</v>
      </c>
      <c r="J1" s="148" t="s">
        <v>3504</v>
      </c>
      <c r="K1" s="148" t="s">
        <v>3505</v>
      </c>
      <c r="L1" s="148" t="s">
        <v>3506</v>
      </c>
      <c r="M1" s="148" t="s">
        <v>3507</v>
      </c>
      <c r="N1" s="148" t="s">
        <v>3508</v>
      </c>
      <c r="O1" s="148" t="s">
        <v>3509</v>
      </c>
      <c r="P1" s="149"/>
      <c r="Q1" s="148" t="s">
        <v>2929</v>
      </c>
      <c r="R1" s="148" t="s">
        <v>2930</v>
      </c>
      <c r="S1" s="148" t="s">
        <v>2931</v>
      </c>
      <c r="T1" s="148" t="s">
        <v>2932</v>
      </c>
    </row>
    <row r="2" spans="1:20" ht="28.8">
      <c r="A2" t="s">
        <v>3510</v>
      </c>
      <c r="B2" t="str">
        <f>O2</f>
        <v>Temperature - Comp THRUST Bearing Outboard (1)</v>
      </c>
      <c r="C2" s="9" t="s">
        <v>2855</v>
      </c>
      <c r="D2" t="s">
        <v>3511</v>
      </c>
      <c r="E2" s="9" t="s">
        <v>3512</v>
      </c>
      <c r="F2" t="s">
        <v>3513</v>
      </c>
      <c r="G2" t="s">
        <v>49</v>
      </c>
      <c r="H2" t="s">
        <v>3514</v>
      </c>
      <c r="I2" s="9" t="s">
        <v>3515</v>
      </c>
      <c r="K2" t="e">
        <f>VLOOKUP(H2,#REF!,3,0)</f>
        <v>#REF!</v>
      </c>
      <c r="L2" t="str">
        <f>VLOOKUP(H2,'Main_A (2)'!$B$1:$F$85,3,0)</f>
        <v>Temperature - Comp THRUST Bearing Outboard (1)</v>
      </c>
      <c r="N2" t="s">
        <v>3516</v>
      </c>
      <c r="O2" t="str">
        <f>L2</f>
        <v>Temperature - Comp THRUST Bearing Outboard (1)</v>
      </c>
      <c r="Q2">
        <v>110</v>
      </c>
      <c r="R2">
        <v>121</v>
      </c>
    </row>
    <row r="3" spans="1:20" ht="28.8">
      <c r="A3" t="s">
        <v>3517</v>
      </c>
      <c r="B3" t="str">
        <f t="shared" ref="B3:B66" si="0">O3</f>
        <v>Temperature - Comp THRUST Bearing Inboard (1)</v>
      </c>
      <c r="C3" s="9" t="s">
        <v>2855</v>
      </c>
      <c r="D3" t="s">
        <v>3511</v>
      </c>
      <c r="E3" s="9" t="s">
        <v>3518</v>
      </c>
      <c r="F3" t="s">
        <v>3519</v>
      </c>
      <c r="G3" t="s">
        <v>49</v>
      </c>
      <c r="H3" t="s">
        <v>3520</v>
      </c>
      <c r="I3" s="9" t="s">
        <v>3521</v>
      </c>
      <c r="K3" t="e">
        <f>VLOOKUP(H3,#REF!,3,0)</f>
        <v>#REF!</v>
      </c>
      <c r="L3" t="str">
        <f>VLOOKUP(H3,'Main_A (2)'!$B$1:$F$85,3,0)</f>
        <v>Temperature - Comp THRUST Bearing Inboard (1)</v>
      </c>
      <c r="N3" t="s">
        <v>3516</v>
      </c>
      <c r="O3" t="str">
        <f>L3</f>
        <v>Temperature - Comp THRUST Bearing Inboard (1)</v>
      </c>
      <c r="Q3">
        <v>110</v>
      </c>
      <c r="R3">
        <v>121</v>
      </c>
    </row>
    <row r="4" spans="1:20" ht="28.8">
      <c r="A4" t="s">
        <v>3522</v>
      </c>
      <c r="B4" t="str">
        <f t="shared" si="0"/>
        <v>Temperature - Comp NDE Bearing (1)</v>
      </c>
      <c r="C4" s="9" t="s">
        <v>2855</v>
      </c>
      <c r="D4" t="s">
        <v>3511</v>
      </c>
      <c r="E4" s="9" t="s">
        <v>3523</v>
      </c>
      <c r="F4" t="s">
        <v>3524</v>
      </c>
      <c r="G4" t="s">
        <v>49</v>
      </c>
      <c r="H4" t="s">
        <v>3525</v>
      </c>
      <c r="I4" s="9" t="s">
        <v>3526</v>
      </c>
      <c r="K4" t="e">
        <f>VLOOKUP(H4,#REF!,3,0)</f>
        <v>#REF!</v>
      </c>
      <c r="L4" s="17" t="str">
        <f>VLOOKUP(H4,'Main_A (2)'!$B$1:$F$85,3,0)</f>
        <v>Temperature - Compressor DGS Housing NDE</v>
      </c>
      <c r="M4" t="s">
        <v>1571</v>
      </c>
      <c r="N4" t="s">
        <v>3527</v>
      </c>
      <c r="O4" t="str">
        <f>M4</f>
        <v>Temperature - Comp NDE Bearing (1)</v>
      </c>
      <c r="Q4">
        <v>110</v>
      </c>
      <c r="R4">
        <v>121</v>
      </c>
    </row>
    <row r="5" spans="1:20" ht="28.8">
      <c r="A5" t="s">
        <v>3528</v>
      </c>
      <c r="B5" t="str">
        <f t="shared" si="0"/>
        <v>Temperature - Comp DE Bearing (1)</v>
      </c>
      <c r="C5" s="9" t="s">
        <v>2855</v>
      </c>
      <c r="D5" t="s">
        <v>3511</v>
      </c>
      <c r="E5" s="9" t="s">
        <v>3529</v>
      </c>
      <c r="F5" t="s">
        <v>3530</v>
      </c>
      <c r="G5" t="s">
        <v>49</v>
      </c>
      <c r="H5" t="s">
        <v>3531</v>
      </c>
      <c r="I5" s="9" t="s">
        <v>3532</v>
      </c>
      <c r="K5" t="e">
        <f>VLOOKUP(H5,#REF!,3,0)</f>
        <v>#REF!</v>
      </c>
      <c r="L5" s="17" t="str">
        <f>VLOOKUP(H5,'Main_A (2)'!$B$1:$F$85,3,0)</f>
        <v>Temperature - Compressor DGS Housing DE</v>
      </c>
      <c r="M5" t="s">
        <v>1561</v>
      </c>
      <c r="N5" t="s">
        <v>3527</v>
      </c>
      <c r="O5" t="str">
        <f>M5</f>
        <v>Temperature - Comp DE Bearing (1)</v>
      </c>
      <c r="Q5">
        <v>110</v>
      </c>
      <c r="R5">
        <v>121</v>
      </c>
    </row>
    <row r="6" spans="1:20" ht="28.8">
      <c r="A6" t="s">
        <v>3533</v>
      </c>
      <c r="B6" t="str">
        <f t="shared" si="0"/>
        <v>Axial Displacement - Comp (1)</v>
      </c>
      <c r="C6" s="9" t="s">
        <v>2855</v>
      </c>
      <c r="D6" t="s">
        <v>3511</v>
      </c>
      <c r="E6" s="9" t="s">
        <v>3534</v>
      </c>
      <c r="F6" t="s">
        <v>3535</v>
      </c>
      <c r="G6" t="s">
        <v>13</v>
      </c>
      <c r="H6" t="s">
        <v>3536</v>
      </c>
      <c r="I6" s="9" t="s">
        <v>3537</v>
      </c>
      <c r="K6" t="e">
        <f>VLOOKUP(H6,#REF!,3,0)</f>
        <v>#REF!</v>
      </c>
      <c r="L6" t="str">
        <f>VLOOKUP(H6,'Main_A (2)'!$B$1:$F$85,3,0)</f>
        <v>Axial Displacement - Comp (1)</v>
      </c>
      <c r="N6" t="s">
        <v>3516</v>
      </c>
      <c r="O6" t="str">
        <f>L6</f>
        <v>Axial Displacement - Comp (1)</v>
      </c>
      <c r="R6" t="s">
        <v>3538</v>
      </c>
    </row>
    <row r="7" spans="1:20" ht="28.8">
      <c r="A7" t="s">
        <v>3539</v>
      </c>
      <c r="B7" t="str">
        <f t="shared" si="0"/>
        <v>Axial Displacement - Comp (2)</v>
      </c>
      <c r="C7" s="9" t="s">
        <v>2855</v>
      </c>
      <c r="D7" t="s">
        <v>3511</v>
      </c>
      <c r="E7" s="9" t="s">
        <v>3534</v>
      </c>
      <c r="F7" t="s">
        <v>3540</v>
      </c>
      <c r="G7" t="s">
        <v>13</v>
      </c>
      <c r="H7" t="s">
        <v>3541</v>
      </c>
      <c r="I7" s="9" t="s">
        <v>3542</v>
      </c>
      <c r="K7" t="e">
        <f>VLOOKUP(H7,#REF!,3,0)</f>
        <v>#REF!</v>
      </c>
      <c r="L7" t="str">
        <f>VLOOKUP(H7,'Main_A (2)'!$B$1:$F$85,3,0)</f>
        <v>Axial Displacement - Comp (1)</v>
      </c>
      <c r="M7" t="s">
        <v>1178</v>
      </c>
      <c r="N7" t="s">
        <v>3527</v>
      </c>
      <c r="O7" t="str">
        <f>M7</f>
        <v>Axial Displacement - Comp (2)</v>
      </c>
      <c r="R7" t="s">
        <v>3538</v>
      </c>
    </row>
    <row r="8" spans="1:20" ht="28.8">
      <c r="A8" t="s">
        <v>3543</v>
      </c>
      <c r="B8" t="str">
        <f t="shared" si="0"/>
        <v>Vibration - Comp NDE Bearing (1)</v>
      </c>
      <c r="C8" s="9" t="s">
        <v>2855</v>
      </c>
      <c r="D8" t="s">
        <v>3511</v>
      </c>
      <c r="E8" s="9" t="s">
        <v>3544</v>
      </c>
      <c r="F8" t="s">
        <v>3545</v>
      </c>
      <c r="G8" t="s">
        <v>465</v>
      </c>
      <c r="H8" t="s">
        <v>3546</v>
      </c>
      <c r="I8" s="9" t="s">
        <v>3547</v>
      </c>
      <c r="K8" t="e">
        <f>VLOOKUP(H8,#REF!,3,0)</f>
        <v>#REF!</v>
      </c>
      <c r="L8" t="str">
        <f>VLOOKUP(H8,'Main_A (2)'!$B$1:$F$85,3,0)</f>
        <v>Vibration - Comp NDE Bearing (1)</v>
      </c>
      <c r="N8" t="s">
        <v>3516</v>
      </c>
      <c r="O8" t="str">
        <f>L8</f>
        <v>Vibration - Comp NDE Bearing (1)</v>
      </c>
      <c r="Q8">
        <v>38</v>
      </c>
      <c r="R8">
        <v>48</v>
      </c>
    </row>
    <row r="9" spans="1:20" ht="28.8">
      <c r="A9" t="s">
        <v>3548</v>
      </c>
      <c r="B9" t="str">
        <f t="shared" si="0"/>
        <v>Vibration - Comp NDE Bearing (2)</v>
      </c>
      <c r="C9" s="9" t="s">
        <v>2855</v>
      </c>
      <c r="D9" t="s">
        <v>3511</v>
      </c>
      <c r="E9" s="9" t="s">
        <v>3549</v>
      </c>
      <c r="F9" t="s">
        <v>3550</v>
      </c>
      <c r="G9" t="s">
        <v>465</v>
      </c>
      <c r="H9" t="s">
        <v>3551</v>
      </c>
      <c r="I9" s="9" t="s">
        <v>3552</v>
      </c>
      <c r="K9" t="e">
        <f>VLOOKUP(H9,#REF!,3,0)</f>
        <v>#REF!</v>
      </c>
      <c r="L9" t="str">
        <f>VLOOKUP(H9,'Main_A (2)'!$B$1:$F$85,3,0)</f>
        <v>Vibration - Comp NDE Bearing (1)</v>
      </c>
      <c r="M9" t="s">
        <v>1758</v>
      </c>
      <c r="N9" t="s">
        <v>3527</v>
      </c>
      <c r="O9" t="str">
        <f>M9</f>
        <v>Vibration - Comp NDE Bearing (2)</v>
      </c>
      <c r="Q9">
        <v>38</v>
      </c>
      <c r="R9">
        <v>48</v>
      </c>
    </row>
    <row r="10" spans="1:20" ht="28.8">
      <c r="A10" t="s">
        <v>3553</v>
      </c>
      <c r="B10" t="str">
        <f t="shared" si="0"/>
        <v>Vibration - Comp DE Bearing (1)</v>
      </c>
      <c r="C10" s="9" t="s">
        <v>2855</v>
      </c>
      <c r="D10" t="s">
        <v>3511</v>
      </c>
      <c r="E10" s="9" t="s">
        <v>3554</v>
      </c>
      <c r="F10" t="s">
        <v>3555</v>
      </c>
      <c r="G10" t="s">
        <v>465</v>
      </c>
      <c r="H10" t="s">
        <v>3556</v>
      </c>
      <c r="I10" s="9" t="s">
        <v>3557</v>
      </c>
      <c r="K10" t="e">
        <f>VLOOKUP(H10,#REF!,3,0)</f>
        <v>#REF!</v>
      </c>
      <c r="L10" t="str">
        <f>VLOOKUP(H10,'Main_A (2)'!$B$1:$F$85,3,0)</f>
        <v>Vibration - Comp DE Bearing (1)</v>
      </c>
      <c r="N10" t="s">
        <v>3516</v>
      </c>
      <c r="O10" t="str">
        <f>L10</f>
        <v>Vibration - Comp DE Bearing (1)</v>
      </c>
      <c r="Q10">
        <v>38</v>
      </c>
      <c r="R10">
        <v>48</v>
      </c>
    </row>
    <row r="11" spans="1:20" ht="28.8">
      <c r="A11" t="s">
        <v>3558</v>
      </c>
      <c r="B11" t="str">
        <f t="shared" si="0"/>
        <v>Vibration - Comp DE Bearing (2)</v>
      </c>
      <c r="C11" s="9" t="s">
        <v>2855</v>
      </c>
      <c r="D11" t="s">
        <v>3511</v>
      </c>
      <c r="E11" s="9" t="s">
        <v>3559</v>
      </c>
      <c r="F11" t="s">
        <v>3560</v>
      </c>
      <c r="G11" t="s">
        <v>465</v>
      </c>
      <c r="H11" t="s">
        <v>3561</v>
      </c>
      <c r="I11" s="9" t="s">
        <v>3562</v>
      </c>
      <c r="K11" t="e">
        <f>VLOOKUP(H11,#REF!,3,0)</f>
        <v>#REF!</v>
      </c>
      <c r="L11" t="str">
        <f>VLOOKUP(H11,'Main_A (2)'!$B$1:$F$85,3,0)</f>
        <v>Vibration - Comp DE Bearing (1)</v>
      </c>
      <c r="M11" t="s">
        <v>1748</v>
      </c>
      <c r="N11" t="s">
        <v>3527</v>
      </c>
      <c r="O11" t="str">
        <f>M11</f>
        <v>Vibration - Comp DE Bearing (2)</v>
      </c>
      <c r="Q11">
        <v>38</v>
      </c>
      <c r="R11">
        <v>48</v>
      </c>
    </row>
    <row r="12" spans="1:20" ht="28.8">
      <c r="A12" t="s">
        <v>3563</v>
      </c>
      <c r="B12" t="str">
        <f t="shared" si="0"/>
        <v>Temperature - Comp THRUST Bearing Outboard (1)</v>
      </c>
      <c r="C12" s="9" t="s">
        <v>2853</v>
      </c>
      <c r="D12" t="s">
        <v>3564</v>
      </c>
      <c r="E12" s="9" t="s">
        <v>3565</v>
      </c>
      <c r="F12" t="s">
        <v>3566</v>
      </c>
      <c r="G12" t="s">
        <v>49</v>
      </c>
      <c r="H12" t="s">
        <v>3567</v>
      </c>
      <c r="I12" s="9" t="s">
        <v>3568</v>
      </c>
      <c r="K12" t="e">
        <f>VLOOKUP(H12,#REF!,3,0)</f>
        <v>#REF!</v>
      </c>
      <c r="L12" t="str">
        <f>VLOOKUP(H12,'Main_A (2)'!$B$1:$F$85,3,0)</f>
        <v>Temperature - Comp THRUST Bearing Outboard (1)</v>
      </c>
      <c r="N12" t="s">
        <v>3516</v>
      </c>
      <c r="O12" t="str">
        <f>L12</f>
        <v>Temperature - Comp THRUST Bearing Outboard (1)</v>
      </c>
      <c r="Q12">
        <v>110</v>
      </c>
      <c r="R12">
        <v>121</v>
      </c>
    </row>
    <row r="13" spans="1:20" ht="28.8">
      <c r="A13" t="s">
        <v>3569</v>
      </c>
      <c r="B13" t="str">
        <f t="shared" si="0"/>
        <v>Temperature - Comp THRUST Bearing Inboard (1)</v>
      </c>
      <c r="C13" s="9" t="s">
        <v>2853</v>
      </c>
      <c r="D13" t="s">
        <v>3564</v>
      </c>
      <c r="E13" s="9" t="s">
        <v>3570</v>
      </c>
      <c r="F13" t="s">
        <v>3571</v>
      </c>
      <c r="G13" t="s">
        <v>49</v>
      </c>
      <c r="H13" t="s">
        <v>3572</v>
      </c>
      <c r="I13" s="9" t="s">
        <v>3573</v>
      </c>
      <c r="K13" t="e">
        <f>VLOOKUP(H13,#REF!,3,0)</f>
        <v>#REF!</v>
      </c>
      <c r="L13" t="str">
        <f>VLOOKUP(H13,'Main_A (2)'!$B$1:$F$85,3,0)</f>
        <v>Temperature - Comp THRUST Bearing Inboard (1)</v>
      </c>
      <c r="N13" t="s">
        <v>3516</v>
      </c>
      <c r="O13" t="str">
        <f>L13</f>
        <v>Temperature - Comp THRUST Bearing Inboard (1)</v>
      </c>
      <c r="Q13">
        <v>110</v>
      </c>
      <c r="R13">
        <v>121</v>
      </c>
    </row>
    <row r="14" spans="1:20" ht="28.8">
      <c r="A14" t="s">
        <v>3574</v>
      </c>
      <c r="B14" t="str">
        <f t="shared" si="0"/>
        <v>Temperature - Comp NDE Bearing (1)</v>
      </c>
      <c r="C14" s="9" t="s">
        <v>2853</v>
      </c>
      <c r="D14" t="s">
        <v>3564</v>
      </c>
      <c r="E14" s="9" t="s">
        <v>3575</v>
      </c>
      <c r="F14" t="s">
        <v>3576</v>
      </c>
      <c r="G14" t="s">
        <v>49</v>
      </c>
      <c r="H14" t="s">
        <v>3577</v>
      </c>
      <c r="I14" s="9" t="s">
        <v>3578</v>
      </c>
      <c r="K14" t="e">
        <f>VLOOKUP(H14,#REF!,3,0)</f>
        <v>#REF!</v>
      </c>
      <c r="L14" t="str">
        <f>VLOOKUP(H14,'Main_A (2)'!$B$1:$F$85,3,0)</f>
        <v>Temperature - Comp NDE Bearing (1)</v>
      </c>
      <c r="N14" t="s">
        <v>3516</v>
      </c>
      <c r="O14" t="str">
        <f>L14</f>
        <v>Temperature - Comp NDE Bearing (1)</v>
      </c>
      <c r="Q14">
        <v>110</v>
      </c>
      <c r="R14">
        <v>121</v>
      </c>
    </row>
    <row r="15" spans="1:20" ht="28.8">
      <c r="A15" t="s">
        <v>3579</v>
      </c>
      <c r="B15" t="str">
        <f t="shared" si="0"/>
        <v>Temperature - Comp DE Bearing (1)</v>
      </c>
      <c r="C15" s="9" t="s">
        <v>2853</v>
      </c>
      <c r="D15" t="s">
        <v>3564</v>
      </c>
      <c r="E15" s="9" t="s">
        <v>3580</v>
      </c>
      <c r="F15" t="s">
        <v>3581</v>
      </c>
      <c r="G15" t="s">
        <v>49</v>
      </c>
      <c r="H15" t="s">
        <v>3582</v>
      </c>
      <c r="I15" s="9" t="s">
        <v>3583</v>
      </c>
      <c r="K15" t="e">
        <f>VLOOKUP(H15,#REF!,3,0)</f>
        <v>#REF!</v>
      </c>
      <c r="L15" t="str">
        <f>VLOOKUP(H15,'Main_A (2)'!$B$1:$F$85,3,0)</f>
        <v>Temperature - Comp DE Bearing (1)</v>
      </c>
      <c r="N15" t="s">
        <v>3516</v>
      </c>
      <c r="O15" t="str">
        <f>L15</f>
        <v>Temperature - Comp DE Bearing (1)</v>
      </c>
      <c r="Q15">
        <v>110</v>
      </c>
      <c r="R15">
        <v>121</v>
      </c>
    </row>
    <row r="16" spans="1:20" ht="28.8">
      <c r="A16" t="s">
        <v>3584</v>
      </c>
      <c r="B16" t="str">
        <f t="shared" si="0"/>
        <v>Axial Displacement - Comp (1)</v>
      </c>
      <c r="C16" s="9" t="s">
        <v>2853</v>
      </c>
      <c r="D16" t="s">
        <v>3564</v>
      </c>
      <c r="E16" s="9" t="s">
        <v>3585</v>
      </c>
      <c r="F16" t="s">
        <v>3586</v>
      </c>
      <c r="G16" t="s">
        <v>13</v>
      </c>
      <c r="H16" t="s">
        <v>3587</v>
      </c>
      <c r="I16" s="9" t="s">
        <v>3588</v>
      </c>
      <c r="K16" t="e">
        <f>VLOOKUP(H16,#REF!,3,0)</f>
        <v>#REF!</v>
      </c>
      <c r="L16" t="str">
        <f>VLOOKUP(H16,'Main_A (2)'!$B$1:$F$85,3,0)</f>
        <v>Axial Displacement - Comp (1)</v>
      </c>
      <c r="N16" t="s">
        <v>3516</v>
      </c>
      <c r="O16" t="str">
        <f>L16</f>
        <v>Axial Displacement - Comp (1)</v>
      </c>
      <c r="R16" s="152" t="s">
        <v>3589</v>
      </c>
    </row>
    <row r="17" spans="1:18" ht="28.8">
      <c r="A17" t="s">
        <v>3590</v>
      </c>
      <c r="B17" t="str">
        <f t="shared" si="0"/>
        <v>Axial Displacement - Comp (2)</v>
      </c>
      <c r="C17" s="9" t="s">
        <v>2853</v>
      </c>
      <c r="D17" t="s">
        <v>3564</v>
      </c>
      <c r="E17" s="9" t="s">
        <v>3585</v>
      </c>
      <c r="F17" t="s">
        <v>3591</v>
      </c>
      <c r="G17" t="s">
        <v>13</v>
      </c>
      <c r="H17" t="s">
        <v>3592</v>
      </c>
      <c r="I17" s="9" t="s">
        <v>3593</v>
      </c>
      <c r="K17" t="e">
        <f>VLOOKUP(H17,#REF!,3,0)</f>
        <v>#REF!</v>
      </c>
      <c r="L17" t="str">
        <f>VLOOKUP(H17,'Main_A (2)'!$B$1:$F$85,3,0)</f>
        <v>Axial Displacement - Comp (1)</v>
      </c>
      <c r="M17" t="s">
        <v>1178</v>
      </c>
      <c r="N17" t="s">
        <v>3527</v>
      </c>
      <c r="O17" t="str">
        <f>M17</f>
        <v>Axial Displacement - Comp (2)</v>
      </c>
      <c r="R17" s="152" t="s">
        <v>3589</v>
      </c>
    </row>
    <row r="18" spans="1:18" ht="28.8">
      <c r="A18" t="s">
        <v>3594</v>
      </c>
      <c r="B18" t="str">
        <f t="shared" si="0"/>
        <v>Vibration - Comp NDE Bearing (1)</v>
      </c>
      <c r="C18" s="9" t="s">
        <v>2853</v>
      </c>
      <c r="D18" t="s">
        <v>3564</v>
      </c>
      <c r="E18" s="9" t="s">
        <v>3595</v>
      </c>
      <c r="F18" t="s">
        <v>3596</v>
      </c>
      <c r="G18" t="s">
        <v>465</v>
      </c>
      <c r="H18" t="s">
        <v>3597</v>
      </c>
      <c r="I18" s="9" t="s">
        <v>3598</v>
      </c>
      <c r="K18" t="e">
        <f>VLOOKUP(H18,#REF!,3,0)</f>
        <v>#REF!</v>
      </c>
      <c r="L18" t="str">
        <f>VLOOKUP(H18,'Main_A (2)'!$B$1:$F$85,3,0)</f>
        <v>Vibration - Comp NDE Bearing (1)</v>
      </c>
      <c r="N18" t="s">
        <v>3516</v>
      </c>
      <c r="O18" t="str">
        <f>L18</f>
        <v>Vibration - Comp NDE Bearing (1)</v>
      </c>
      <c r="Q18">
        <v>38</v>
      </c>
      <c r="R18">
        <v>48</v>
      </c>
    </row>
    <row r="19" spans="1:18" ht="28.8">
      <c r="A19" t="s">
        <v>3599</v>
      </c>
      <c r="B19" t="str">
        <f t="shared" si="0"/>
        <v>Vibration - Comp NDE Bearing (2)</v>
      </c>
      <c r="C19" s="9" t="s">
        <v>2853</v>
      </c>
      <c r="D19" t="s">
        <v>3564</v>
      </c>
      <c r="E19" s="9" t="s">
        <v>3600</v>
      </c>
      <c r="F19" t="s">
        <v>3601</v>
      </c>
      <c r="G19" t="s">
        <v>465</v>
      </c>
      <c r="H19" t="s">
        <v>3602</v>
      </c>
      <c r="I19" s="9" t="s">
        <v>3603</v>
      </c>
      <c r="K19" t="e">
        <f>VLOOKUP(H19,#REF!,3,0)</f>
        <v>#REF!</v>
      </c>
      <c r="L19" t="str">
        <f>VLOOKUP(H19,'Main_A (2)'!$B$1:$F$85,3,0)</f>
        <v>Vibration - Comp NDE Bearing (1)</v>
      </c>
      <c r="M19" t="s">
        <v>1758</v>
      </c>
      <c r="N19" t="s">
        <v>3527</v>
      </c>
      <c r="O19" t="str">
        <f>M19</f>
        <v>Vibration - Comp NDE Bearing (2)</v>
      </c>
      <c r="Q19">
        <v>38</v>
      </c>
      <c r="R19">
        <v>48</v>
      </c>
    </row>
    <row r="20" spans="1:18" ht="28.8">
      <c r="A20" t="s">
        <v>3604</v>
      </c>
      <c r="B20" t="str">
        <f t="shared" si="0"/>
        <v>Vibration - Comp DE Bearing (1)</v>
      </c>
      <c r="C20" s="9" t="s">
        <v>2853</v>
      </c>
      <c r="D20" t="s">
        <v>3564</v>
      </c>
      <c r="E20" s="9" t="s">
        <v>3605</v>
      </c>
      <c r="F20" t="s">
        <v>3606</v>
      </c>
      <c r="G20" t="s">
        <v>465</v>
      </c>
      <c r="H20" t="s">
        <v>3607</v>
      </c>
      <c r="I20" s="9" t="s">
        <v>3608</v>
      </c>
      <c r="K20" t="e">
        <f>VLOOKUP(H20,#REF!,3,0)</f>
        <v>#REF!</v>
      </c>
      <c r="L20" t="str">
        <f>VLOOKUP(H20,'Main_A (2)'!$B$1:$F$85,3,0)</f>
        <v>Vibration - Comp DE Bearing (1)</v>
      </c>
      <c r="N20" t="s">
        <v>3516</v>
      </c>
      <c r="O20" t="str">
        <f>L20</f>
        <v>Vibration - Comp DE Bearing (1)</v>
      </c>
      <c r="Q20">
        <v>38</v>
      </c>
      <c r="R20">
        <v>48</v>
      </c>
    </row>
    <row r="21" spans="1:18" ht="28.8">
      <c r="A21" t="s">
        <v>3609</v>
      </c>
      <c r="B21" t="str">
        <f t="shared" si="0"/>
        <v>Vibration - Comp DE Bearing (2)</v>
      </c>
      <c r="C21" s="9" t="s">
        <v>2853</v>
      </c>
      <c r="D21" t="s">
        <v>3564</v>
      </c>
      <c r="E21" s="9" t="s">
        <v>3610</v>
      </c>
      <c r="F21" t="s">
        <v>3611</v>
      </c>
      <c r="G21" t="s">
        <v>465</v>
      </c>
      <c r="H21" t="s">
        <v>3612</v>
      </c>
      <c r="I21" s="9" t="s">
        <v>3613</v>
      </c>
      <c r="K21" t="e">
        <f>VLOOKUP(H21,#REF!,3,0)</f>
        <v>#REF!</v>
      </c>
      <c r="L21" t="str">
        <f>VLOOKUP(H21,'Main_A (2)'!$B$1:$F$85,3,0)</f>
        <v>Vibration - Comp DE Bearing (1)</v>
      </c>
      <c r="M21" t="s">
        <v>1748</v>
      </c>
      <c r="N21" t="s">
        <v>3527</v>
      </c>
      <c r="O21" t="str">
        <f>M21</f>
        <v>Vibration - Comp DE Bearing (2)</v>
      </c>
      <c r="Q21">
        <v>38</v>
      </c>
      <c r="R21">
        <v>48</v>
      </c>
    </row>
    <row r="22" spans="1:18" ht="28.8">
      <c r="A22" t="s">
        <v>3614</v>
      </c>
      <c r="B22" t="str">
        <f t="shared" si="0"/>
        <v>Temperature - Gear Shaft HS Bearing DE (1)</v>
      </c>
      <c r="C22" s="9" t="s">
        <v>2857</v>
      </c>
      <c r="D22" t="s">
        <v>3615</v>
      </c>
      <c r="E22" s="9" t="s">
        <v>3616</v>
      </c>
      <c r="F22" t="s">
        <v>3617</v>
      </c>
      <c r="G22" t="s">
        <v>49</v>
      </c>
      <c r="H22" t="s">
        <v>3618</v>
      </c>
      <c r="I22" s="9" t="s">
        <v>3619</v>
      </c>
      <c r="K22" t="e">
        <f>VLOOKUP(H22,#REF!,3,0)</f>
        <v>#REF!</v>
      </c>
      <c r="L22" t="str">
        <f>VLOOKUP(H22,'Main_A (2)'!$B$1:$F$85,3,0)</f>
        <v>Temperature - Gear Shaft HS Bearing DE (1)</v>
      </c>
      <c r="N22" t="s">
        <v>3516</v>
      </c>
      <c r="O22" t="str">
        <f t="shared" ref="O22:O28" si="1">L22</f>
        <v>Temperature - Gear Shaft HS Bearing DE (1)</v>
      </c>
      <c r="Q22">
        <v>120</v>
      </c>
      <c r="R22">
        <v>125</v>
      </c>
    </row>
    <row r="23" spans="1:18" ht="28.8">
      <c r="A23" t="s">
        <v>3620</v>
      </c>
      <c r="B23" t="str">
        <f t="shared" si="0"/>
        <v>Temperature - Gear Shaft HS Bearing NDE (1)</v>
      </c>
      <c r="C23" s="9" t="s">
        <v>2857</v>
      </c>
      <c r="D23" t="s">
        <v>3615</v>
      </c>
      <c r="E23" s="9" t="s">
        <v>3621</v>
      </c>
      <c r="F23" t="s">
        <v>3622</v>
      </c>
      <c r="G23" t="s">
        <v>49</v>
      </c>
      <c r="H23" t="s">
        <v>3623</v>
      </c>
      <c r="I23" s="9" t="s">
        <v>3624</v>
      </c>
      <c r="K23" t="e">
        <f>VLOOKUP(H23,#REF!,3,0)</f>
        <v>#REF!</v>
      </c>
      <c r="L23" t="str">
        <f>VLOOKUP(H23,'Main_A (2)'!$B$1:$F$85,3,0)</f>
        <v>Temperature - Gear Shaft HS Bearing NDE (1)</v>
      </c>
      <c r="N23" t="s">
        <v>3516</v>
      </c>
      <c r="O23" t="str">
        <f t="shared" si="1"/>
        <v>Temperature - Gear Shaft HS Bearing NDE (1)</v>
      </c>
      <c r="Q23">
        <v>120</v>
      </c>
      <c r="R23">
        <v>125</v>
      </c>
    </row>
    <row r="24" spans="1:18" ht="28.8">
      <c r="A24" t="s">
        <v>3625</v>
      </c>
      <c r="B24" t="str">
        <f t="shared" si="0"/>
        <v>Temperature - Gear THRUST Bearing Outboard (1)</v>
      </c>
      <c r="C24" s="9" t="s">
        <v>2857</v>
      </c>
      <c r="D24" t="s">
        <v>3615</v>
      </c>
      <c r="E24" s="9" t="s">
        <v>3626</v>
      </c>
      <c r="F24" t="s">
        <v>3627</v>
      </c>
      <c r="G24" t="s">
        <v>49</v>
      </c>
      <c r="H24" t="s">
        <v>3628</v>
      </c>
      <c r="I24" s="9" t="s">
        <v>3629</v>
      </c>
      <c r="K24" t="e">
        <f>VLOOKUP(H24,#REF!,3,0)</f>
        <v>#REF!</v>
      </c>
      <c r="L24" t="str">
        <f>VLOOKUP(H24,'Main_A (2)'!$B$1:$F$85,3,0)</f>
        <v>Temperature - Gear THRUST Bearing Outboard (1)</v>
      </c>
      <c r="N24" t="s">
        <v>3516</v>
      </c>
      <c r="O24" t="str">
        <f t="shared" si="1"/>
        <v>Temperature - Gear THRUST Bearing Outboard (1)</v>
      </c>
      <c r="Q24">
        <v>120</v>
      </c>
      <c r="R24">
        <v>125</v>
      </c>
    </row>
    <row r="25" spans="1:18" ht="28.8">
      <c r="A25" t="s">
        <v>3630</v>
      </c>
      <c r="B25" t="str">
        <f t="shared" si="0"/>
        <v>Temperature - Gear THRUST Bearing Inboard (1)</v>
      </c>
      <c r="C25" s="9" t="s">
        <v>2857</v>
      </c>
      <c r="D25" t="s">
        <v>3615</v>
      </c>
      <c r="E25" s="9" t="s">
        <v>3631</v>
      </c>
      <c r="F25" t="s">
        <v>3632</v>
      </c>
      <c r="G25" t="s">
        <v>49</v>
      </c>
      <c r="H25" t="s">
        <v>3633</v>
      </c>
      <c r="I25" s="9" t="s">
        <v>3634</v>
      </c>
      <c r="K25" t="e">
        <f>VLOOKUP(H25,#REF!,3,0)</f>
        <v>#REF!</v>
      </c>
      <c r="L25" t="str">
        <f>VLOOKUP(H25,'Main_A (2)'!$B$1:$F$85,3,0)</f>
        <v>Temperature - Gear THRUST Bearing Inboard (1)</v>
      </c>
      <c r="N25" t="s">
        <v>3516</v>
      </c>
      <c r="O25" t="str">
        <f t="shared" si="1"/>
        <v>Temperature - Gear THRUST Bearing Inboard (1)</v>
      </c>
      <c r="Q25">
        <v>120</v>
      </c>
      <c r="R25">
        <v>125</v>
      </c>
    </row>
    <row r="26" spans="1:18" ht="28.8">
      <c r="A26" t="s">
        <v>3635</v>
      </c>
      <c r="B26" t="str">
        <f t="shared" si="0"/>
        <v>Temperature - Gear Shaft LS Bearing NDE (1)</v>
      </c>
      <c r="C26" s="9" t="s">
        <v>2857</v>
      </c>
      <c r="D26" t="s">
        <v>3615</v>
      </c>
      <c r="E26" s="9" t="s">
        <v>3636</v>
      </c>
      <c r="F26" t="s">
        <v>3637</v>
      </c>
      <c r="G26" t="s">
        <v>49</v>
      </c>
      <c r="H26" t="s">
        <v>3638</v>
      </c>
      <c r="I26" s="9" t="s">
        <v>3639</v>
      </c>
      <c r="K26" t="e">
        <f>VLOOKUP(H26,#REF!,3,0)</f>
        <v>#REF!</v>
      </c>
      <c r="L26" t="str">
        <f>VLOOKUP(H26,'Main_A (2)'!$B$1:$F$85,3,0)</f>
        <v>Temperature - Gear Shaft LS Bearing NDE (1)</v>
      </c>
      <c r="N26" t="s">
        <v>3516</v>
      </c>
      <c r="O26" t="str">
        <f t="shared" si="1"/>
        <v>Temperature - Gear Shaft LS Bearing NDE (1)</v>
      </c>
      <c r="Q26">
        <v>120</v>
      </c>
      <c r="R26">
        <v>125</v>
      </c>
    </row>
    <row r="27" spans="1:18" ht="28.8">
      <c r="A27" t="s">
        <v>3640</v>
      </c>
      <c r="B27" t="str">
        <f t="shared" si="0"/>
        <v>Temperature - Gear Shaft LS Bearing DE (1)</v>
      </c>
      <c r="C27" s="9" t="s">
        <v>2857</v>
      </c>
      <c r="D27" t="s">
        <v>3615</v>
      </c>
      <c r="E27" s="9" t="s">
        <v>3641</v>
      </c>
      <c r="F27" t="s">
        <v>3642</v>
      </c>
      <c r="G27" t="s">
        <v>49</v>
      </c>
      <c r="H27" t="s">
        <v>3643</v>
      </c>
      <c r="I27" s="9" t="s">
        <v>3644</v>
      </c>
      <c r="K27" t="e">
        <f>VLOOKUP(H27,#REF!,3,0)</f>
        <v>#REF!</v>
      </c>
      <c r="L27" t="str">
        <f>VLOOKUP(H27,'Main_A (2)'!$B$1:$F$85,3,0)</f>
        <v>Temperature - Gear Shaft LS Bearing DE (1)</v>
      </c>
      <c r="N27" t="s">
        <v>3516</v>
      </c>
      <c r="O27" t="str">
        <f t="shared" si="1"/>
        <v>Temperature - Gear Shaft LS Bearing DE (1)</v>
      </c>
      <c r="Q27">
        <v>120</v>
      </c>
      <c r="R27">
        <v>125</v>
      </c>
    </row>
    <row r="28" spans="1:18" ht="28.8">
      <c r="A28" t="s">
        <v>3645</v>
      </c>
      <c r="B28" t="str">
        <f t="shared" si="0"/>
        <v>Vibration - Gear Shaft HS Bearing DE (1)</v>
      </c>
      <c r="C28" s="9" t="s">
        <v>2857</v>
      </c>
      <c r="D28" t="s">
        <v>3615</v>
      </c>
      <c r="E28" s="9" t="s">
        <v>3646</v>
      </c>
      <c r="F28" t="s">
        <v>3647</v>
      </c>
      <c r="G28" t="s">
        <v>465</v>
      </c>
      <c r="H28" t="s">
        <v>3648</v>
      </c>
      <c r="I28" s="9" t="s">
        <v>3649</v>
      </c>
      <c r="K28" t="e">
        <f>VLOOKUP(H28,#REF!,3,0)</f>
        <v>#REF!</v>
      </c>
      <c r="L28" t="str">
        <f>VLOOKUP(H28,'Main_A (2)'!$B$1:$F$85,3,0)</f>
        <v>Vibration - Gear Shaft HS Bearing DE (1)</v>
      </c>
      <c r="N28" t="s">
        <v>3516</v>
      </c>
      <c r="O28" t="str">
        <f t="shared" si="1"/>
        <v>Vibration - Gear Shaft HS Bearing DE (1)</v>
      </c>
      <c r="Q28">
        <v>43.6</v>
      </c>
      <c r="R28">
        <v>65</v>
      </c>
    </row>
    <row r="29" spans="1:18" ht="28.8">
      <c r="A29" t="s">
        <v>3650</v>
      </c>
      <c r="B29" t="str">
        <f t="shared" si="0"/>
        <v>Vibration - Gear Shaft HS Bearing DE (2)</v>
      </c>
      <c r="C29" s="9" t="s">
        <v>2857</v>
      </c>
      <c r="D29" t="s">
        <v>3615</v>
      </c>
      <c r="E29" s="9" t="s">
        <v>3651</v>
      </c>
      <c r="F29" t="s">
        <v>3652</v>
      </c>
      <c r="G29" t="s">
        <v>465</v>
      </c>
      <c r="H29" t="s">
        <v>3653</v>
      </c>
      <c r="I29" s="9" t="s">
        <v>3654</v>
      </c>
      <c r="K29" t="e">
        <f>VLOOKUP(H29,#REF!,3,0)</f>
        <v>#REF!</v>
      </c>
      <c r="L29" t="str">
        <f>VLOOKUP(H29,'Main_A (2)'!$B$1:$F$85,3,0)</f>
        <v>Vibration - Gear Shaft HS Bearing DE (1)</v>
      </c>
      <c r="M29" t="s">
        <v>700</v>
      </c>
      <c r="N29" t="s">
        <v>3527</v>
      </c>
      <c r="O29" t="str">
        <f>M29</f>
        <v>Vibration - Gear Shaft HS Bearing DE (2)</v>
      </c>
      <c r="Q29">
        <v>43.6</v>
      </c>
      <c r="R29">
        <v>65</v>
      </c>
    </row>
    <row r="30" spans="1:18" ht="28.8">
      <c r="A30" t="s">
        <v>3655</v>
      </c>
      <c r="B30" t="str">
        <f t="shared" si="0"/>
        <v>Vibration - Gear Shaft HS Bearing NDE (1)</v>
      </c>
      <c r="C30" s="9" t="s">
        <v>2857</v>
      </c>
      <c r="D30" t="s">
        <v>3615</v>
      </c>
      <c r="E30" s="9" t="s">
        <v>3656</v>
      </c>
      <c r="F30" t="s">
        <v>3657</v>
      </c>
      <c r="G30" t="s">
        <v>465</v>
      </c>
      <c r="H30" t="s">
        <v>3658</v>
      </c>
      <c r="I30" s="9" t="s">
        <v>3659</v>
      </c>
      <c r="K30" t="e">
        <f>VLOOKUP(H30,#REF!,3,0)</f>
        <v>#REF!</v>
      </c>
      <c r="L30" t="str">
        <f>VLOOKUP(H30,'Main_A (2)'!$B$1:$F$85,3,0)</f>
        <v>Vibration - Gear Shaft HS Bearing NDE (1)</v>
      </c>
      <c r="N30" t="s">
        <v>3516</v>
      </c>
      <c r="O30" t="str">
        <f>L30</f>
        <v>Vibration - Gear Shaft HS Bearing NDE (1)</v>
      </c>
      <c r="Q30">
        <v>43.6</v>
      </c>
      <c r="R30">
        <v>65</v>
      </c>
    </row>
    <row r="31" spans="1:18" ht="28.8">
      <c r="A31" t="s">
        <v>3660</v>
      </c>
      <c r="B31" t="str">
        <f t="shared" si="0"/>
        <v>Vibration - Gear Shaft HS Bearing NDE (2)</v>
      </c>
      <c r="C31" s="9" t="s">
        <v>2857</v>
      </c>
      <c r="D31" t="s">
        <v>3615</v>
      </c>
      <c r="E31" s="9" t="s">
        <v>3661</v>
      </c>
      <c r="F31" t="s">
        <v>3662</v>
      </c>
      <c r="G31" t="s">
        <v>465</v>
      </c>
      <c r="H31" t="s">
        <v>3663</v>
      </c>
      <c r="I31" s="9" t="s">
        <v>3664</v>
      </c>
      <c r="K31" t="e">
        <f>VLOOKUP(H31,#REF!,3,0)</f>
        <v>#REF!</v>
      </c>
      <c r="L31" t="str">
        <f>VLOOKUP(H31,'Main_A (2)'!$B$1:$F$85,3,0)</f>
        <v>Vibration - Gear Shaft HS Bearing NDE (1)</v>
      </c>
      <c r="M31" t="s">
        <v>706</v>
      </c>
      <c r="N31" t="s">
        <v>3527</v>
      </c>
      <c r="O31" t="str">
        <f>M31</f>
        <v>Vibration - Gear Shaft HS Bearing NDE (2)</v>
      </c>
      <c r="Q31">
        <v>43.6</v>
      </c>
      <c r="R31">
        <v>65</v>
      </c>
    </row>
    <row r="32" spans="1:18" ht="28.8">
      <c r="A32" t="s">
        <v>3665</v>
      </c>
      <c r="B32" t="str">
        <f t="shared" si="0"/>
        <v>Axial Displacement - Gear Box (1)</v>
      </c>
      <c r="C32" s="9" t="s">
        <v>2857</v>
      </c>
      <c r="D32" t="s">
        <v>3615</v>
      </c>
      <c r="E32" s="9" t="s">
        <v>3666</v>
      </c>
      <c r="F32" t="s">
        <v>3667</v>
      </c>
      <c r="G32" t="s">
        <v>13</v>
      </c>
      <c r="H32" t="s">
        <v>3668</v>
      </c>
      <c r="I32" s="9" t="s">
        <v>3669</v>
      </c>
      <c r="K32" t="e">
        <f>VLOOKUP(H32,#REF!,3,0)</f>
        <v>#REF!</v>
      </c>
      <c r="L32" t="str">
        <f>VLOOKUP(H32,'Main_A (2)'!$B$1:$F$85,3,0)</f>
        <v>Axial Displacement - Gear Box (1)</v>
      </c>
      <c r="N32" t="s">
        <v>3516</v>
      </c>
      <c r="O32" t="str">
        <f>L32</f>
        <v>Axial Displacement - Gear Box (1)</v>
      </c>
      <c r="Q32" t="s">
        <v>3670</v>
      </c>
      <c r="R32" s="152" t="s">
        <v>3671</v>
      </c>
    </row>
    <row r="33" spans="1:22" ht="28.8">
      <c r="A33" t="s">
        <v>3672</v>
      </c>
      <c r="B33" t="str">
        <f t="shared" si="0"/>
        <v>Axial Displacement - Gear Box (2)</v>
      </c>
      <c r="C33" s="9" t="s">
        <v>2857</v>
      </c>
      <c r="D33" t="s">
        <v>3615</v>
      </c>
      <c r="E33" s="9" t="s">
        <v>3666</v>
      </c>
      <c r="F33" t="s">
        <v>3673</v>
      </c>
      <c r="G33" t="s">
        <v>13</v>
      </c>
      <c r="H33" t="s">
        <v>3674</v>
      </c>
      <c r="I33" s="9" t="s">
        <v>3675</v>
      </c>
      <c r="K33" t="e">
        <f>VLOOKUP(H33,#REF!,3,0)</f>
        <v>#REF!</v>
      </c>
      <c r="L33" t="str">
        <f>VLOOKUP(H33,'Main_A (2)'!$B$1:$F$85,3,0)</f>
        <v>Axial Displacement - Gear Box (1)</v>
      </c>
      <c r="M33" t="s">
        <v>14</v>
      </c>
      <c r="N33" t="s">
        <v>3527</v>
      </c>
      <c r="O33" t="str">
        <f>M33</f>
        <v>Axial Displacement - Gear Box (2)</v>
      </c>
      <c r="Q33" t="s">
        <v>3670</v>
      </c>
      <c r="R33" s="152" t="s">
        <v>3671</v>
      </c>
    </row>
    <row r="34" spans="1:22" ht="28.8">
      <c r="A34" t="s">
        <v>3676</v>
      </c>
      <c r="B34" t="str">
        <f t="shared" si="0"/>
        <v>Vibration - Gear Shaft LS Bearing NDE (1)</v>
      </c>
      <c r="C34" s="9" t="s">
        <v>2857</v>
      </c>
      <c r="D34" t="s">
        <v>3615</v>
      </c>
      <c r="E34" s="9" t="s">
        <v>3677</v>
      </c>
      <c r="F34" t="s">
        <v>3678</v>
      </c>
      <c r="G34" t="s">
        <v>465</v>
      </c>
      <c r="H34" t="s">
        <v>3679</v>
      </c>
      <c r="I34" s="9" t="s">
        <v>3680</v>
      </c>
      <c r="K34" t="e">
        <f>VLOOKUP(H34,#REF!,3,0)</f>
        <v>#REF!</v>
      </c>
      <c r="L34" t="str">
        <f>VLOOKUP(H34,'Main_A (2)'!$B$1:$F$85,3,0)</f>
        <v>Vibration - Gear Shaft LS Bearing NDE (1)</v>
      </c>
      <c r="N34" t="s">
        <v>3516</v>
      </c>
      <c r="O34" t="str">
        <f>L34</f>
        <v>Vibration - Gear Shaft LS Bearing NDE (1)</v>
      </c>
      <c r="Q34">
        <v>92.5</v>
      </c>
      <c r="R34">
        <v>137.5</v>
      </c>
    </row>
    <row r="35" spans="1:22" ht="28.8">
      <c r="A35" t="s">
        <v>3681</v>
      </c>
      <c r="B35" t="str">
        <f t="shared" si="0"/>
        <v>Vibration - Gear Shaft LS Bearing NDE (2)</v>
      </c>
      <c r="C35" s="9" t="s">
        <v>2857</v>
      </c>
      <c r="D35" t="s">
        <v>3615</v>
      </c>
      <c r="E35" s="9" t="s">
        <v>3682</v>
      </c>
      <c r="F35" t="s">
        <v>3683</v>
      </c>
      <c r="G35" t="s">
        <v>465</v>
      </c>
      <c r="H35" t="s">
        <v>3684</v>
      </c>
      <c r="I35" s="9" t="s">
        <v>3685</v>
      </c>
      <c r="K35" t="e">
        <f>VLOOKUP(H35,#REF!,3,0)</f>
        <v>#REF!</v>
      </c>
      <c r="L35" t="str">
        <f>VLOOKUP(H35,'Main_A (2)'!$B$1:$F$85,3,0)</f>
        <v>Vibration - Gear Shaft LS Bearing NDE (1)</v>
      </c>
      <c r="M35" t="s">
        <v>718</v>
      </c>
      <c r="N35" t="s">
        <v>3527</v>
      </c>
      <c r="O35" t="str">
        <f>M35</f>
        <v>Vibration - Gear Shaft LS Bearing NDE (2)</v>
      </c>
      <c r="Q35">
        <v>92.5</v>
      </c>
      <c r="R35">
        <v>137.5</v>
      </c>
    </row>
    <row r="36" spans="1:22" ht="28.8">
      <c r="A36" t="s">
        <v>3686</v>
      </c>
      <c r="B36" t="str">
        <f t="shared" si="0"/>
        <v>Vibration - Gear Shaft LS Bearing DE (1)</v>
      </c>
      <c r="C36" s="9" t="s">
        <v>2857</v>
      </c>
      <c r="D36" t="s">
        <v>3615</v>
      </c>
      <c r="E36" s="9" t="s">
        <v>3687</v>
      </c>
      <c r="F36" t="s">
        <v>3688</v>
      </c>
      <c r="G36" t="s">
        <v>465</v>
      </c>
      <c r="H36" t="s">
        <v>3689</v>
      </c>
      <c r="I36" s="9" t="s">
        <v>3690</v>
      </c>
      <c r="K36" t="e">
        <f>VLOOKUP(H36,#REF!,3,0)</f>
        <v>#REF!</v>
      </c>
      <c r="L36" t="str">
        <f>VLOOKUP(H36,'Main_A (2)'!$B$1:$F$85,3,0)</f>
        <v>Vibration - Gear Shaft LS Bearing DE (1)</v>
      </c>
      <c r="N36" t="s">
        <v>3516</v>
      </c>
      <c r="O36" t="str">
        <f>L36</f>
        <v>Vibration - Gear Shaft LS Bearing DE (1)</v>
      </c>
      <c r="Q36">
        <v>92.5</v>
      </c>
      <c r="R36">
        <v>137.5</v>
      </c>
    </row>
    <row r="37" spans="1:22" ht="28.8">
      <c r="A37" t="s">
        <v>3691</v>
      </c>
      <c r="B37" t="str">
        <f t="shared" si="0"/>
        <v>Vibration - Gear Shaft LS Bearing DE (2)</v>
      </c>
      <c r="C37" s="9" t="s">
        <v>2857</v>
      </c>
      <c r="D37" t="s">
        <v>3615</v>
      </c>
      <c r="E37" s="9" t="s">
        <v>3692</v>
      </c>
      <c r="F37" t="s">
        <v>3693</v>
      </c>
      <c r="G37" t="s">
        <v>465</v>
      </c>
      <c r="H37" t="s">
        <v>3694</v>
      </c>
      <c r="I37" s="9" t="s">
        <v>3695</v>
      </c>
      <c r="K37" t="e">
        <f>VLOOKUP(H37,#REF!,3,0)</f>
        <v>#REF!</v>
      </c>
      <c r="L37" t="str">
        <f>VLOOKUP(H37,'Main_A (2)'!$B$1:$F$85,3,0)</f>
        <v>Vibration - Gear Shaft LS Bearing DE (1)</v>
      </c>
      <c r="M37" t="s">
        <v>712</v>
      </c>
      <c r="N37" t="s">
        <v>3527</v>
      </c>
      <c r="O37" t="str">
        <f t="shared" ref="O37:O48" si="2">M37</f>
        <v>Vibration - Gear Shaft LS Bearing DE (2)</v>
      </c>
      <c r="Q37">
        <v>92.5</v>
      </c>
      <c r="R37">
        <v>137.5</v>
      </c>
    </row>
    <row r="38" spans="1:22" ht="28.8">
      <c r="A38" t="s">
        <v>3696</v>
      </c>
      <c r="B38" t="str">
        <f t="shared" si="0"/>
        <v>Vibration - Gear Casing LS Shaft</v>
      </c>
      <c r="C38" s="9" t="s">
        <v>2857</v>
      </c>
      <c r="D38" t="s">
        <v>3615</v>
      </c>
      <c r="E38" s="9" t="s">
        <v>3697</v>
      </c>
      <c r="F38" t="s">
        <v>3698</v>
      </c>
      <c r="G38" t="s">
        <v>3699</v>
      </c>
      <c r="H38" t="s">
        <v>3700</v>
      </c>
      <c r="I38" s="9" t="s">
        <v>3701</v>
      </c>
      <c r="K38" t="e">
        <f>VLOOKUP(H38,#REF!,3,0)</f>
        <v>#REF!</v>
      </c>
      <c r="L38" t="str">
        <f>VLOOKUP(H38,'Main_A (2)'!$B$1:$F$85,3,0)</f>
        <v>Keyphasor - Gear Casing HS Shaft</v>
      </c>
      <c r="M38" s="26" t="s">
        <v>1767</v>
      </c>
      <c r="N38" t="s">
        <v>3527</v>
      </c>
      <c r="O38" t="str">
        <f t="shared" si="2"/>
        <v>Vibration - Gear Casing LS Shaft</v>
      </c>
      <c r="Q38">
        <v>7</v>
      </c>
    </row>
    <row r="39" spans="1:22" ht="28.8">
      <c r="A39" t="s">
        <v>3702</v>
      </c>
      <c r="B39" t="str">
        <f t="shared" si="0"/>
        <v>Vibration - Gear Casing HS Shaft</v>
      </c>
      <c r="C39" s="9" t="s">
        <v>2857</v>
      </c>
      <c r="D39" t="s">
        <v>3615</v>
      </c>
      <c r="E39" s="9" t="s">
        <v>3697</v>
      </c>
      <c r="F39" t="s">
        <v>3703</v>
      </c>
      <c r="G39" t="s">
        <v>3699</v>
      </c>
      <c r="H39" t="s">
        <v>3704</v>
      </c>
      <c r="I39" s="9" t="s">
        <v>3705</v>
      </c>
      <c r="K39" t="e">
        <f>VLOOKUP(H39,#REF!,3,0)</f>
        <v>#REF!</v>
      </c>
      <c r="L39" t="str">
        <f>VLOOKUP(H39,'Main_A (2)'!$B$1:$F$85,3,0)</f>
        <v>Keyphasor - Gear Casing HS Shaft</v>
      </c>
      <c r="M39" s="26" t="s">
        <v>1763</v>
      </c>
      <c r="N39" t="s">
        <v>3527</v>
      </c>
      <c r="O39" t="str">
        <f t="shared" si="2"/>
        <v>Vibration - Gear Casing HS Shaft</v>
      </c>
      <c r="Q39">
        <v>7</v>
      </c>
      <c r="R39">
        <v>11</v>
      </c>
    </row>
    <row r="40" spans="1:22" ht="28.8">
      <c r="A40" t="s">
        <v>3706</v>
      </c>
      <c r="B40" t="str">
        <f t="shared" si="0"/>
        <v>Temperature - Stator U</v>
      </c>
      <c r="C40" s="9" t="s">
        <v>2856</v>
      </c>
      <c r="D40" t="s">
        <v>3707</v>
      </c>
      <c r="E40" s="9" t="s">
        <v>3708</v>
      </c>
      <c r="F40" t="s">
        <v>3709</v>
      </c>
      <c r="G40" t="s">
        <v>49</v>
      </c>
      <c r="H40" t="s">
        <v>3463</v>
      </c>
      <c r="I40" s="9" t="s">
        <v>3710</v>
      </c>
      <c r="K40" t="e">
        <f>VLOOKUP(H40,#REF!,3,0)</f>
        <v>#REF!</v>
      </c>
      <c r="L40" t="str">
        <f>VLOOKUP(H40,'Main_A (2)'!$B$1:$F$85,3,0)</f>
        <v>Temperature - Stator U (2)</v>
      </c>
      <c r="M40" t="s">
        <v>1046</v>
      </c>
      <c r="N40" t="s">
        <v>3527</v>
      </c>
      <c r="O40" t="str">
        <f t="shared" si="2"/>
        <v>Temperature - Stator U</v>
      </c>
      <c r="Q40">
        <v>100</v>
      </c>
      <c r="R40">
        <v>110</v>
      </c>
    </row>
    <row r="41" spans="1:22" ht="28.8">
      <c r="A41" t="s">
        <v>3711</v>
      </c>
      <c r="B41" t="str">
        <f t="shared" si="0"/>
        <v>Temperature - Stator V</v>
      </c>
      <c r="C41" s="9" t="s">
        <v>2856</v>
      </c>
      <c r="D41" s="110" t="s">
        <v>3707</v>
      </c>
      <c r="E41" s="125" t="s">
        <v>3712</v>
      </c>
      <c r="F41" s="110" t="s">
        <v>3713</v>
      </c>
      <c r="G41" s="110" t="s">
        <v>49</v>
      </c>
      <c r="H41" s="110" t="s">
        <v>3464</v>
      </c>
      <c r="I41" s="125" t="s">
        <v>3714</v>
      </c>
      <c r="J41" s="110"/>
      <c r="K41" s="110" t="e">
        <f>VLOOKUP(H41,#REF!,3,0)</f>
        <v>#REF!</v>
      </c>
      <c r="L41" s="110" t="str">
        <f>VLOOKUP(H41,'Main_A (2)'!$B$1:$F$85,3,0)</f>
        <v>Temperature - Stator V (2)</v>
      </c>
      <c r="M41" t="s">
        <v>1067</v>
      </c>
      <c r="N41" t="s">
        <v>3527</v>
      </c>
      <c r="O41" t="str">
        <f t="shared" si="2"/>
        <v>Temperature - Stator V</v>
      </c>
      <c r="Q41">
        <v>100</v>
      </c>
      <c r="R41">
        <v>110</v>
      </c>
    </row>
    <row r="42" spans="1:22" ht="28.8">
      <c r="A42" t="s">
        <v>3715</v>
      </c>
      <c r="B42" t="str">
        <f t="shared" si="0"/>
        <v>Temperature - Stator W</v>
      </c>
      <c r="C42" s="9" t="s">
        <v>2856</v>
      </c>
      <c r="D42" s="110" t="s">
        <v>3707</v>
      </c>
      <c r="E42" s="125" t="s">
        <v>3716</v>
      </c>
      <c r="F42" s="110" t="s">
        <v>3717</v>
      </c>
      <c r="G42" s="110" t="s">
        <v>49</v>
      </c>
      <c r="H42" s="110" t="s">
        <v>3465</v>
      </c>
      <c r="I42" s="125" t="s">
        <v>3718</v>
      </c>
      <c r="J42" s="110"/>
      <c r="K42" s="110" t="e">
        <f>VLOOKUP(H42,#REF!,3,0)</f>
        <v>#REF!</v>
      </c>
      <c r="L42" s="110" t="str">
        <f>VLOOKUP(H42,'Main_A (2)'!$B$1:$F$85,3,0)</f>
        <v>Temperature - Stator V (2)</v>
      </c>
      <c r="M42" t="s">
        <v>1088</v>
      </c>
      <c r="N42" t="s">
        <v>3527</v>
      </c>
      <c r="O42" t="str">
        <f t="shared" si="2"/>
        <v>Temperature - Stator W</v>
      </c>
      <c r="Q42">
        <v>100</v>
      </c>
      <c r="R42">
        <v>110</v>
      </c>
    </row>
    <row r="43" spans="1:22" ht="28.8">
      <c r="A43" t="s">
        <v>3719</v>
      </c>
      <c r="B43" t="str">
        <f t="shared" si="0"/>
        <v>Temperature - Stator U (2)</v>
      </c>
      <c r="C43" s="9" t="s">
        <v>2856</v>
      </c>
      <c r="D43" s="110" t="s">
        <v>3707</v>
      </c>
      <c r="E43" s="125" t="s">
        <v>3720</v>
      </c>
      <c r="F43" s="110" t="s">
        <v>3721</v>
      </c>
      <c r="G43" s="110" t="s">
        <v>49</v>
      </c>
      <c r="H43" s="110" t="s">
        <v>3466</v>
      </c>
      <c r="I43" s="125" t="s">
        <v>3722</v>
      </c>
      <c r="J43" s="110"/>
      <c r="K43" s="110" t="e">
        <f>VLOOKUP(H43,#REF!,3,0)</f>
        <v>#REF!</v>
      </c>
      <c r="L43" s="110" t="str">
        <f>VLOOKUP(H43,'Main_A (2)'!$B$1:$F$85,3,0)</f>
        <v>Temperature - Stator U (2)</v>
      </c>
      <c r="M43" t="s">
        <v>339</v>
      </c>
      <c r="N43" t="s">
        <v>3527</v>
      </c>
      <c r="O43" t="str">
        <f t="shared" si="2"/>
        <v>Temperature - Stator U (2)</v>
      </c>
      <c r="Q43">
        <v>100</v>
      </c>
      <c r="R43">
        <v>110</v>
      </c>
    </row>
    <row r="44" spans="1:22" ht="28.8">
      <c r="A44" t="s">
        <v>3723</v>
      </c>
      <c r="B44" t="str">
        <f t="shared" si="0"/>
        <v>Temperature - Stator V (2)</v>
      </c>
      <c r="C44" s="9" t="s">
        <v>2856</v>
      </c>
      <c r="D44" s="110" t="s">
        <v>3707</v>
      </c>
      <c r="E44" s="125" t="s">
        <v>3724</v>
      </c>
      <c r="F44" s="110" t="s">
        <v>3725</v>
      </c>
      <c r="G44" s="110" t="s">
        <v>49</v>
      </c>
      <c r="H44" s="110" t="s">
        <v>3467</v>
      </c>
      <c r="I44" s="125" t="s">
        <v>3726</v>
      </c>
      <c r="J44" s="110"/>
      <c r="K44" s="110" t="e">
        <f>VLOOKUP(H44,#REF!,3,0)</f>
        <v>#REF!</v>
      </c>
      <c r="L44" s="110" t="str">
        <f>VLOOKUP(H44,'Main_A (2)'!$B$1:$F$85,3,0)</f>
        <v>Temperature - Stator V (2)</v>
      </c>
      <c r="M44" t="s">
        <v>343</v>
      </c>
      <c r="N44" t="s">
        <v>3527</v>
      </c>
      <c r="O44" t="str">
        <f t="shared" si="2"/>
        <v>Temperature - Stator V (2)</v>
      </c>
      <c r="Q44">
        <v>100</v>
      </c>
      <c r="R44">
        <v>110</v>
      </c>
    </row>
    <row r="45" spans="1:22" ht="28.8">
      <c r="A45" t="s">
        <v>3727</v>
      </c>
      <c r="B45" t="str">
        <f t="shared" si="0"/>
        <v>Temperature - Stator W (2)</v>
      </c>
      <c r="C45" s="9" t="s">
        <v>2856</v>
      </c>
      <c r="D45" s="110" t="s">
        <v>3707</v>
      </c>
      <c r="E45" s="125" t="s">
        <v>3728</v>
      </c>
      <c r="F45" s="110" t="s">
        <v>3729</v>
      </c>
      <c r="G45" s="110" t="s">
        <v>49</v>
      </c>
      <c r="H45" s="110" t="s">
        <v>3468</v>
      </c>
      <c r="I45" s="125" t="s">
        <v>3730</v>
      </c>
      <c r="J45" s="110"/>
      <c r="K45" s="110" t="e">
        <f>VLOOKUP(H45,#REF!,3,0)</f>
        <v>#REF!</v>
      </c>
      <c r="L45" s="110" t="str">
        <f>VLOOKUP(H45,'Main_A (2)'!$B$1:$F$85,3,0)</f>
        <v>Temperature - Stator V (2)</v>
      </c>
      <c r="M45" t="s">
        <v>347</v>
      </c>
      <c r="N45" t="s">
        <v>3527</v>
      </c>
      <c r="O45" t="str">
        <f t="shared" si="2"/>
        <v>Temperature - Stator W (2)</v>
      </c>
      <c r="Q45">
        <v>100</v>
      </c>
      <c r="R45">
        <v>110</v>
      </c>
    </row>
    <row r="46" spans="1:22" ht="28.8">
      <c r="A46" t="s">
        <v>3731</v>
      </c>
      <c r="B46" t="str">
        <f t="shared" si="0"/>
        <v>Temperature - Motor Air Hot</v>
      </c>
      <c r="C46" s="9" t="s">
        <v>2856</v>
      </c>
      <c r="D46" s="110" t="s">
        <v>3707</v>
      </c>
      <c r="E46" s="125" t="s">
        <v>3732</v>
      </c>
      <c r="F46" s="110" t="s">
        <v>3733</v>
      </c>
      <c r="G46" s="110" t="s">
        <v>49</v>
      </c>
      <c r="H46" t="s">
        <v>3734</v>
      </c>
      <c r="I46" s="110" t="s">
        <v>3735</v>
      </c>
      <c r="J46" s="110"/>
      <c r="K46" s="110" t="e">
        <f>VLOOKUP(H46,#REF!,3,0)</f>
        <v>#REF!</v>
      </c>
      <c r="L46" s="110" t="str">
        <f>VLOOKUP(H46,'Main_A (2)'!$B$1:$F$85,3,0)</f>
        <v>Temperature - Stator Air Hot</v>
      </c>
      <c r="M46" t="s">
        <v>3736</v>
      </c>
      <c r="N46" t="s">
        <v>3527</v>
      </c>
      <c r="O46" t="str">
        <f t="shared" si="2"/>
        <v>Temperature - Motor Air Hot</v>
      </c>
      <c r="Q46">
        <v>65</v>
      </c>
      <c r="V46" t="s">
        <v>3737</v>
      </c>
    </row>
    <row r="47" spans="1:22" ht="28.8">
      <c r="A47" t="s">
        <v>3738</v>
      </c>
      <c r="B47" t="str">
        <f t="shared" si="0"/>
        <v>Temperature - Motor DE Air Cold</v>
      </c>
      <c r="C47" s="9" t="s">
        <v>2856</v>
      </c>
      <c r="D47" s="110" t="s">
        <v>3707</v>
      </c>
      <c r="E47" s="125" t="s">
        <v>3739</v>
      </c>
      <c r="F47" s="110" t="s">
        <v>3740</v>
      </c>
      <c r="G47" s="110" t="s">
        <v>49</v>
      </c>
      <c r="H47" t="s">
        <v>3741</v>
      </c>
      <c r="I47" s="110" t="s">
        <v>3742</v>
      </c>
      <c r="J47" s="110"/>
      <c r="K47" s="110" t="e">
        <f>VLOOKUP(H47,#REF!,3,0)</f>
        <v>#REF!</v>
      </c>
      <c r="L47" s="110" t="str">
        <f>VLOOKUP(H47,'Main_A (2)'!$B$1:$F$85,3,0)</f>
        <v>Temperature - Stator Air Cold (1)</v>
      </c>
      <c r="M47" t="s">
        <v>3743</v>
      </c>
      <c r="N47" t="s">
        <v>3527</v>
      </c>
      <c r="O47" t="str">
        <f t="shared" si="2"/>
        <v>Temperature - Motor DE Air Cold</v>
      </c>
      <c r="Q47">
        <v>45</v>
      </c>
      <c r="V47" t="s">
        <v>3737</v>
      </c>
    </row>
    <row r="48" spans="1:22" ht="28.8">
      <c r="A48" t="s">
        <v>3744</v>
      </c>
      <c r="B48" t="str">
        <f t="shared" si="0"/>
        <v>Temperature - Motor NDE Air Cold</v>
      </c>
      <c r="C48" s="9" t="s">
        <v>2856</v>
      </c>
      <c r="D48" s="110" t="s">
        <v>3707</v>
      </c>
      <c r="E48" s="125" t="s">
        <v>3745</v>
      </c>
      <c r="F48" s="110" t="s">
        <v>3746</v>
      </c>
      <c r="G48" s="110" t="s">
        <v>49</v>
      </c>
      <c r="H48" t="s">
        <v>3747</v>
      </c>
      <c r="I48" s="110" t="s">
        <v>3748</v>
      </c>
      <c r="J48" s="110"/>
      <c r="K48" s="110" t="e">
        <f>VLOOKUP(H48,#REF!,3,0)</f>
        <v>#REF!</v>
      </c>
      <c r="L48" s="110" t="str">
        <f>VLOOKUP(H48,'Main_A (2)'!$B$1:$F$85,3,0)</f>
        <v>Temperature - Motor NDE Bearing</v>
      </c>
      <c r="M48" t="s">
        <v>3749</v>
      </c>
      <c r="N48" t="s">
        <v>3527</v>
      </c>
      <c r="O48" t="str">
        <f t="shared" si="2"/>
        <v>Temperature - Motor NDE Air Cold</v>
      </c>
      <c r="Q48">
        <v>45</v>
      </c>
      <c r="V48" t="s">
        <v>3737</v>
      </c>
    </row>
    <row r="49" spans="1:22" ht="28.8">
      <c r="A49" t="s">
        <v>3750</v>
      </c>
      <c r="B49" t="str">
        <f t="shared" si="0"/>
        <v>Temperature - Motor DE Bearing</v>
      </c>
      <c r="C49" s="9" t="s">
        <v>2856</v>
      </c>
      <c r="D49" s="110" t="s">
        <v>3707</v>
      </c>
      <c r="E49" s="125" t="s">
        <v>3751</v>
      </c>
      <c r="F49" s="110" t="s">
        <v>3752</v>
      </c>
      <c r="G49" s="110" t="s">
        <v>49</v>
      </c>
      <c r="H49" s="110" t="s">
        <v>3753</v>
      </c>
      <c r="I49" s="125" t="s">
        <v>3754</v>
      </c>
      <c r="J49" s="110"/>
      <c r="K49" s="110" t="e">
        <f>VLOOKUP(H49,#REF!,3,0)</f>
        <v>#REF!</v>
      </c>
      <c r="L49" s="110" t="str">
        <f>VLOOKUP(H49,'Main_A (2)'!$B$1:$F$85,3,0)</f>
        <v>Temperature - Motor DE Bearing</v>
      </c>
      <c r="N49" t="s">
        <v>3516</v>
      </c>
      <c r="O49" t="str">
        <f>L49</f>
        <v>Temperature - Motor DE Bearing</v>
      </c>
      <c r="Q49">
        <v>90</v>
      </c>
      <c r="R49">
        <v>95</v>
      </c>
    </row>
    <row r="50" spans="1:22" ht="28.8">
      <c r="A50" t="s">
        <v>3755</v>
      </c>
      <c r="B50" t="str">
        <f t="shared" si="0"/>
        <v>Temperature - Motor NDE Bearing</v>
      </c>
      <c r="C50" s="9" t="s">
        <v>2856</v>
      </c>
      <c r="D50" s="110" t="s">
        <v>3707</v>
      </c>
      <c r="E50" s="125" t="s">
        <v>3756</v>
      </c>
      <c r="F50" s="110" t="s">
        <v>3757</v>
      </c>
      <c r="G50" s="110" t="s">
        <v>49</v>
      </c>
      <c r="H50" s="110" t="s">
        <v>3758</v>
      </c>
      <c r="I50" s="125" t="s">
        <v>3759</v>
      </c>
      <c r="J50" s="110"/>
      <c r="K50" s="110" t="e">
        <f>VLOOKUP(H50,#REF!,3,0)</f>
        <v>#REF!</v>
      </c>
      <c r="L50" s="110" t="str">
        <f>VLOOKUP(H50,'Main_A (2)'!$B$1:$F$85,3,0)</f>
        <v>Temperature - Motor NDE Bearing</v>
      </c>
      <c r="N50" t="s">
        <v>3516</v>
      </c>
      <c r="O50" t="str">
        <f>L50</f>
        <v>Temperature - Motor NDE Bearing</v>
      </c>
      <c r="Q50">
        <v>90</v>
      </c>
      <c r="R50">
        <v>95</v>
      </c>
    </row>
    <row r="51" spans="1:22" ht="28.8">
      <c r="A51" t="s">
        <v>3760</v>
      </c>
      <c r="B51" t="str">
        <f t="shared" si="0"/>
        <v>Vibration - Motor DE Bearing (1)</v>
      </c>
      <c r="C51" s="9" t="s">
        <v>2856</v>
      </c>
      <c r="D51" s="110" t="s">
        <v>3707</v>
      </c>
      <c r="E51" s="125" t="s">
        <v>3761</v>
      </c>
      <c r="F51" s="110" t="s">
        <v>3762</v>
      </c>
      <c r="G51" s="110" t="s">
        <v>465</v>
      </c>
      <c r="H51" s="110" t="s">
        <v>3763</v>
      </c>
      <c r="I51" s="125" t="s">
        <v>3764</v>
      </c>
      <c r="J51" s="110"/>
      <c r="K51" s="110" t="e">
        <f>VLOOKUP(H51,#REF!,3,0)</f>
        <v>#REF!</v>
      </c>
      <c r="L51" s="110" t="str">
        <f>VLOOKUP(H51,'Main_A (2)'!$B$1:$F$85,3,0)</f>
        <v>Vibration - Motor DE Bearing (1)</v>
      </c>
      <c r="N51" t="s">
        <v>3516</v>
      </c>
      <c r="O51" t="str">
        <f>L51</f>
        <v>Vibration - Motor DE Bearing (1)</v>
      </c>
    </row>
    <row r="52" spans="1:22" ht="28.8">
      <c r="A52" t="s">
        <v>3765</v>
      </c>
      <c r="B52" t="str">
        <f t="shared" si="0"/>
        <v>Vibration - Motor DE Bearing (2)</v>
      </c>
      <c r="C52" s="9" t="s">
        <v>2856</v>
      </c>
      <c r="D52" s="110" t="s">
        <v>3707</v>
      </c>
      <c r="E52" s="125" t="s">
        <v>3766</v>
      </c>
      <c r="F52" s="110" t="s">
        <v>3767</v>
      </c>
      <c r="G52" s="110" t="s">
        <v>465</v>
      </c>
      <c r="H52" s="110" t="s">
        <v>3768</v>
      </c>
      <c r="I52" s="125" t="s">
        <v>3769</v>
      </c>
      <c r="J52" s="110"/>
      <c r="K52" s="110" t="e">
        <f>VLOOKUP(H52,#REF!,3,0)</f>
        <v>#REF!</v>
      </c>
      <c r="L52" s="110" t="str">
        <f>VLOOKUP(H52,'Main_A (2)'!$B$1:$F$85,3,0)</f>
        <v>Vibration - Motor DE Bearing (1)</v>
      </c>
      <c r="M52" t="s">
        <v>1146</v>
      </c>
      <c r="N52" t="s">
        <v>3527</v>
      </c>
      <c r="O52" t="str">
        <f>M52</f>
        <v>Vibration - Motor DE Bearing (2)</v>
      </c>
    </row>
    <row r="53" spans="1:22" ht="28.8">
      <c r="A53" t="s">
        <v>3770</v>
      </c>
      <c r="B53" t="str">
        <f t="shared" si="0"/>
        <v>Vibration - Motor NDE Bearing (1)</v>
      </c>
      <c r="C53" s="9" t="s">
        <v>2856</v>
      </c>
      <c r="D53" s="110" t="s">
        <v>3707</v>
      </c>
      <c r="E53" s="125" t="s">
        <v>3771</v>
      </c>
      <c r="F53" s="110" t="s">
        <v>3772</v>
      </c>
      <c r="G53" s="110" t="s">
        <v>465</v>
      </c>
      <c r="H53" s="110" t="s">
        <v>3773</v>
      </c>
      <c r="I53" s="125" t="s">
        <v>3774</v>
      </c>
      <c r="J53" s="110"/>
      <c r="K53" s="110" t="e">
        <f>VLOOKUP(H53,#REF!,3,0)</f>
        <v>#REF!</v>
      </c>
      <c r="L53" s="110" t="str">
        <f>VLOOKUP(H53,'Main_A (2)'!$B$1:$F$85,3,0)</f>
        <v>Vibration - Motor NDE Bearing (1)</v>
      </c>
      <c r="N53" t="s">
        <v>3516</v>
      </c>
      <c r="O53" t="str">
        <f>L53</f>
        <v>Vibration - Motor NDE Bearing (1)</v>
      </c>
    </row>
    <row r="54" spans="1:22" ht="28.8">
      <c r="A54" t="s">
        <v>3775</v>
      </c>
      <c r="B54" t="str">
        <f t="shared" si="0"/>
        <v>Vibration - Motor NDE Bearing (2)</v>
      </c>
      <c r="C54" s="9" t="s">
        <v>2856</v>
      </c>
      <c r="D54" s="110" t="s">
        <v>3707</v>
      </c>
      <c r="E54" s="125" t="s">
        <v>3776</v>
      </c>
      <c r="F54" s="110" t="s">
        <v>3777</v>
      </c>
      <c r="G54" s="110" t="s">
        <v>465</v>
      </c>
      <c r="H54" s="110" t="s">
        <v>3778</v>
      </c>
      <c r="I54" s="125" t="s">
        <v>3779</v>
      </c>
      <c r="J54" s="110"/>
      <c r="K54" s="110" t="e">
        <f>VLOOKUP(H54,#REF!,3,0)</f>
        <v>#REF!</v>
      </c>
      <c r="L54" s="110" t="str">
        <f>VLOOKUP(H54,'Main_A (2)'!$B$1:$F$85,3,0)</f>
        <v>Vibration - Motor NDE Bearing (1)</v>
      </c>
      <c r="M54" t="s">
        <v>1162</v>
      </c>
      <c r="N54" t="s">
        <v>3527</v>
      </c>
      <c r="O54" t="str">
        <f t="shared" ref="O54:O60" si="3">M54</f>
        <v>Vibration - Motor NDE Bearing (2)</v>
      </c>
    </row>
    <row r="55" spans="1:22" ht="28.8">
      <c r="A55" t="s">
        <v>3780</v>
      </c>
      <c r="B55" t="str">
        <f t="shared" si="0"/>
        <v>Temperature - Motor Lube Oil NDE Bearing Return</v>
      </c>
      <c r="C55" s="9" t="s">
        <v>2856</v>
      </c>
      <c r="D55" s="110" t="s">
        <v>3707</v>
      </c>
      <c r="E55" s="125" t="s">
        <v>3781</v>
      </c>
      <c r="F55" s="110" t="s">
        <v>3782</v>
      </c>
      <c r="G55" s="110" t="s">
        <v>49</v>
      </c>
      <c r="H55" t="s">
        <v>3783</v>
      </c>
      <c r="I55" s="125" t="s">
        <v>3784</v>
      </c>
      <c r="J55" s="110"/>
      <c r="K55" s="110" t="e">
        <f>VLOOKUP(H55,#REF!,3,0)</f>
        <v>#REF!</v>
      </c>
      <c r="L55" s="110" t="str">
        <f>VLOOKUP(H55,'Main_A (2)'!$B$1:$F$85,3,0)</f>
        <v>Temperature - CM Return</v>
      </c>
      <c r="M55" s="9" t="s">
        <v>3785</v>
      </c>
      <c r="N55" t="s">
        <v>3527</v>
      </c>
      <c r="O55" t="str">
        <f t="shared" si="3"/>
        <v>Temperature - Motor Lube Oil NDE Bearing Return</v>
      </c>
      <c r="Q55">
        <v>90</v>
      </c>
      <c r="V55" t="s">
        <v>3786</v>
      </c>
    </row>
    <row r="56" spans="1:22" ht="28.8">
      <c r="A56" t="s">
        <v>3787</v>
      </c>
      <c r="B56" t="str">
        <f t="shared" si="0"/>
        <v>Temperature - Motor Lube Oil DE Bearing Return</v>
      </c>
      <c r="C56" s="9" t="s">
        <v>2856</v>
      </c>
      <c r="D56" s="110" t="s">
        <v>3707</v>
      </c>
      <c r="E56" s="125" t="s">
        <v>3788</v>
      </c>
      <c r="F56" s="110" t="s">
        <v>3789</v>
      </c>
      <c r="G56" s="110" t="s">
        <v>49</v>
      </c>
      <c r="H56" t="s">
        <v>3790</v>
      </c>
      <c r="I56" s="125" t="s">
        <v>3791</v>
      </c>
      <c r="J56" s="110"/>
      <c r="K56" s="110" t="e">
        <f>VLOOKUP(H56,#REF!,3,0)</f>
        <v>#REF!</v>
      </c>
      <c r="L56" s="110" t="str">
        <f>VLOOKUP(H56,'Main_A (2)'!$B$1:$F$85,3,0)</f>
        <v>Temperature - CM Return</v>
      </c>
      <c r="M56" s="9" t="s">
        <v>3792</v>
      </c>
      <c r="N56" t="s">
        <v>3527</v>
      </c>
      <c r="O56" t="str">
        <f t="shared" si="3"/>
        <v>Temperature - Motor Lube Oil DE Bearing Return</v>
      </c>
      <c r="Q56">
        <v>90</v>
      </c>
      <c r="V56" t="s">
        <v>3786</v>
      </c>
    </row>
    <row r="57" spans="1:22" ht="28.8">
      <c r="A57" t="s">
        <v>3793</v>
      </c>
      <c r="B57" t="str">
        <f t="shared" si="0"/>
        <v>Temperature - Gear Lube Oil Return</v>
      </c>
      <c r="C57" s="9" t="s">
        <v>2857</v>
      </c>
      <c r="D57" s="110" t="s">
        <v>3615</v>
      </c>
      <c r="E57" s="125" t="s">
        <v>3794</v>
      </c>
      <c r="F57" s="110" t="s">
        <v>3795</v>
      </c>
      <c r="G57" s="110" t="s">
        <v>49</v>
      </c>
      <c r="H57" t="s">
        <v>3796</v>
      </c>
      <c r="I57" s="125" t="s">
        <v>3797</v>
      </c>
      <c r="J57" s="110"/>
      <c r="K57" s="110" t="e">
        <f>VLOOKUP(H57,#REF!,3,0)</f>
        <v>#REF!</v>
      </c>
      <c r="L57" s="110" t="str">
        <f>VLOOKUP(H57,'Main_A (2)'!$B$1:$F$85,3,0)</f>
        <v>Temperature - CM Return</v>
      </c>
      <c r="M57" s="9" t="s">
        <v>3798</v>
      </c>
      <c r="N57" t="s">
        <v>3527</v>
      </c>
      <c r="O57" t="str">
        <f t="shared" si="3"/>
        <v>Temperature - Gear Lube Oil Return</v>
      </c>
      <c r="Q57">
        <v>90</v>
      </c>
      <c r="V57" t="s">
        <v>3786</v>
      </c>
    </row>
    <row r="58" spans="1:22" ht="28.8">
      <c r="A58" t="s">
        <v>3799</v>
      </c>
      <c r="B58" t="str">
        <f t="shared" si="0"/>
        <v>Temperature - Lube Oil DE Bearing Return</v>
      </c>
      <c r="C58" s="9" t="s">
        <v>2853</v>
      </c>
      <c r="D58" s="110" t="s">
        <v>3564</v>
      </c>
      <c r="E58" s="125" t="s">
        <v>3800</v>
      </c>
      <c r="F58" s="110" t="s">
        <v>3801</v>
      </c>
      <c r="G58" s="110" t="s">
        <v>49</v>
      </c>
      <c r="H58" t="s">
        <v>3802</v>
      </c>
      <c r="I58" s="125" t="s">
        <v>3803</v>
      </c>
      <c r="J58" s="110"/>
      <c r="K58" s="110" t="e">
        <f>VLOOKUP(H58,#REF!,3,0)</f>
        <v>#REF!</v>
      </c>
      <c r="L58" s="110" t="str">
        <f>VLOOKUP(H58,'Main_A (2)'!$B$1:$F$85,3,0)</f>
        <v>Temperature - CM Return</v>
      </c>
      <c r="M58" s="9" t="s">
        <v>3804</v>
      </c>
      <c r="N58" t="s">
        <v>3527</v>
      </c>
      <c r="O58" t="str">
        <f t="shared" si="3"/>
        <v>Temperature - Lube Oil DE Bearing Return</v>
      </c>
      <c r="Q58">
        <v>85</v>
      </c>
      <c r="V58" t="s">
        <v>3786</v>
      </c>
    </row>
    <row r="59" spans="1:22" ht="28.8">
      <c r="A59" t="s">
        <v>3805</v>
      </c>
      <c r="B59" t="str">
        <f t="shared" si="0"/>
        <v>Temperature - Lube Oil NDE Bearing Return</v>
      </c>
      <c r="C59" s="9" t="s">
        <v>2853</v>
      </c>
      <c r="D59" s="110" t="s">
        <v>3564</v>
      </c>
      <c r="E59" s="125" t="s">
        <v>3806</v>
      </c>
      <c r="F59" s="110" t="s">
        <v>3807</v>
      </c>
      <c r="G59" s="110" t="s">
        <v>49</v>
      </c>
      <c r="H59" t="s">
        <v>3808</v>
      </c>
      <c r="I59" s="125" t="s">
        <v>3809</v>
      </c>
      <c r="J59" s="110"/>
      <c r="K59" s="110" t="e">
        <f>VLOOKUP(H59,#REF!,3,0)</f>
        <v>#REF!</v>
      </c>
      <c r="L59" s="110" t="str">
        <f>VLOOKUP(H59,'Main_A (2)'!$B$1:$F$85,3,0)</f>
        <v>Temperature - CM Return</v>
      </c>
      <c r="M59" s="9" t="s">
        <v>3810</v>
      </c>
      <c r="N59" t="s">
        <v>3527</v>
      </c>
      <c r="O59" t="str">
        <f t="shared" si="3"/>
        <v>Temperature - Lube Oil NDE Bearing Return</v>
      </c>
      <c r="Q59">
        <v>85</v>
      </c>
      <c r="V59" t="s">
        <v>3786</v>
      </c>
    </row>
    <row r="60" spans="1:22" ht="28.8">
      <c r="A60" t="s">
        <v>3811</v>
      </c>
      <c r="B60" t="str">
        <f t="shared" si="0"/>
        <v>Temperature - Lube Oil DE Bearing Return</v>
      </c>
      <c r="C60" s="9" t="s">
        <v>2855</v>
      </c>
      <c r="D60" s="110" t="s">
        <v>3511</v>
      </c>
      <c r="E60" s="125" t="s">
        <v>3812</v>
      </c>
      <c r="F60" s="110" t="s">
        <v>3813</v>
      </c>
      <c r="G60" s="110" t="s">
        <v>49</v>
      </c>
      <c r="H60" t="s">
        <v>3814</v>
      </c>
      <c r="I60" s="125" t="s">
        <v>3815</v>
      </c>
      <c r="J60" s="110"/>
      <c r="K60" s="110" t="e">
        <f>VLOOKUP(H60,#REF!,3,0)</f>
        <v>#REF!</v>
      </c>
      <c r="L60" s="110" t="str">
        <f>VLOOKUP(H60,'Main_A (2)'!$B$1:$F$85,3,0)</f>
        <v>Temperature - CM Return</v>
      </c>
      <c r="M60" s="9" t="s">
        <v>3804</v>
      </c>
      <c r="N60" t="s">
        <v>3527</v>
      </c>
      <c r="O60" t="str">
        <f t="shared" si="3"/>
        <v>Temperature - Lube Oil DE Bearing Return</v>
      </c>
      <c r="Q60">
        <v>85</v>
      </c>
      <c r="V60" t="s">
        <v>3786</v>
      </c>
    </row>
    <row r="61" spans="1:22" ht="28.8">
      <c r="A61" t="s">
        <v>3816</v>
      </c>
      <c r="B61" t="str">
        <f t="shared" si="0"/>
        <v>Temperature - Lube Oil NDE Bearing Return</v>
      </c>
      <c r="C61" s="9" t="s">
        <v>2855</v>
      </c>
      <c r="D61" s="110" t="s">
        <v>3511</v>
      </c>
      <c r="E61" s="125" t="s">
        <v>3817</v>
      </c>
      <c r="F61" s="110" t="s">
        <v>3818</v>
      </c>
      <c r="G61" s="110" t="s">
        <v>49</v>
      </c>
      <c r="H61" t="s">
        <v>3819</v>
      </c>
      <c r="I61" s="125" t="s">
        <v>3820</v>
      </c>
      <c r="J61" s="110"/>
      <c r="K61" s="110" t="e">
        <f>VLOOKUP(H61,#REF!,3,0)</f>
        <v>#REF!</v>
      </c>
      <c r="L61" s="110" t="str">
        <f>VLOOKUP(H61,'Main_A (2)'!$B$1:$F$85,3,0)</f>
        <v>Temperature - CM Return</v>
      </c>
      <c r="M61" s="9" t="s">
        <v>3810</v>
      </c>
      <c r="N61" t="s">
        <v>3527</v>
      </c>
      <c r="O61" t="str">
        <f>M61</f>
        <v>Temperature - Lube Oil NDE Bearing Return</v>
      </c>
      <c r="Q61">
        <v>85</v>
      </c>
      <c r="V61" t="s">
        <v>3786</v>
      </c>
    </row>
    <row r="62" spans="1:22" ht="28.8">
      <c r="A62" t="s">
        <v>3821</v>
      </c>
      <c r="B62" t="str">
        <f t="shared" si="0"/>
        <v>Pressure - Lube Oil Bearings Header</v>
      </c>
      <c r="C62" s="9" t="s">
        <v>2853</v>
      </c>
      <c r="D62" s="110" t="s">
        <v>3822</v>
      </c>
      <c r="E62" s="125" t="s">
        <v>3823</v>
      </c>
      <c r="F62" s="110" t="s">
        <v>3824</v>
      </c>
      <c r="G62" s="110" t="s">
        <v>194</v>
      </c>
      <c r="H62" s="110" t="s">
        <v>3458</v>
      </c>
      <c r="I62" s="125" t="s">
        <v>3825</v>
      </c>
      <c r="J62" s="110"/>
      <c r="K62" s="110" t="e">
        <f>VLOOKUP(H62,#REF!,3,0)</f>
        <v>#REF!</v>
      </c>
      <c r="L62" s="110" t="str">
        <f>VLOOKUP(H62,'Main_A (2)'!$B$1:$F$85,3,0)</f>
        <v>Pressure - Lube Oil Bearings Header</v>
      </c>
      <c r="N62" t="s">
        <v>3516</v>
      </c>
      <c r="O62" t="str">
        <f>L62</f>
        <v>Pressure - Lube Oil Bearings Header</v>
      </c>
      <c r="T62">
        <v>55</v>
      </c>
    </row>
    <row r="63" spans="1:22" ht="28.8">
      <c r="A63" t="s">
        <v>3826</v>
      </c>
      <c r="B63" t="str">
        <f t="shared" si="0"/>
        <v>Pressure - Upstream Lube Oil Cooler</v>
      </c>
      <c r="C63" s="9" t="s">
        <v>2853</v>
      </c>
      <c r="D63" s="110" t="s">
        <v>3822</v>
      </c>
      <c r="E63" s="125" t="s">
        <v>3827</v>
      </c>
      <c r="F63" s="110" t="s">
        <v>3828</v>
      </c>
      <c r="G63" s="110" t="s">
        <v>194</v>
      </c>
      <c r="H63" t="s">
        <v>3829</v>
      </c>
      <c r="I63" s="125" t="s">
        <v>3830</v>
      </c>
      <c r="J63" s="110"/>
      <c r="K63" s="110" t="e">
        <f>VLOOKUP(H63,#REF!,3,0)</f>
        <v>#REF!</v>
      </c>
      <c r="L63" s="110" t="str">
        <f>VLOOKUP(H63,'Main_A (2)'!$B$1:$F$85,3,0)</f>
        <v>Pressure - Upstream Scrubber</v>
      </c>
      <c r="M63" s="150" t="s">
        <v>3831</v>
      </c>
      <c r="N63" t="s">
        <v>3527</v>
      </c>
      <c r="O63" t="str">
        <f>M63</f>
        <v>Pressure - Upstream Lube Oil Cooler</v>
      </c>
      <c r="T63">
        <v>600</v>
      </c>
      <c r="V63" t="s">
        <v>3786</v>
      </c>
    </row>
    <row r="64" spans="1:22" ht="28.8">
      <c r="A64" t="s">
        <v>3832</v>
      </c>
      <c r="B64" t="str">
        <f t="shared" si="0"/>
        <v>Pressure -  Lube Oil Main Pump Discharge</v>
      </c>
      <c r="C64" s="9" t="s">
        <v>2853</v>
      </c>
      <c r="D64" s="110" t="s">
        <v>3822</v>
      </c>
      <c r="E64" s="125" t="s">
        <v>3833</v>
      </c>
      <c r="F64" s="110" t="s">
        <v>3834</v>
      </c>
      <c r="G64" s="110" t="s">
        <v>194</v>
      </c>
      <c r="H64" s="110" t="s">
        <v>3454</v>
      </c>
      <c r="I64" s="125" t="s">
        <v>3835</v>
      </c>
      <c r="J64" s="110"/>
      <c r="K64" s="110" t="e">
        <f>VLOOKUP(H64,#REF!,3,0)</f>
        <v>#REF!</v>
      </c>
      <c r="L64" s="110" t="str">
        <f>VLOOKUP(H64,'Main_A (2)'!$B$1:$F$85,3,0)</f>
        <v>Pressure -  Lube Oil Main Pump Discharge</v>
      </c>
      <c r="N64" t="s">
        <v>3516</v>
      </c>
      <c r="O64" t="str">
        <f>L64</f>
        <v>Pressure -  Lube Oil Main Pump Discharge</v>
      </c>
      <c r="Q64">
        <v>300</v>
      </c>
    </row>
    <row r="65" spans="1:22" ht="28.8">
      <c r="A65" t="s">
        <v>3836</v>
      </c>
      <c r="B65" t="str">
        <f t="shared" si="0"/>
        <v>Pressure -  Lube Oil Auxiliary Pump Discharge</v>
      </c>
      <c r="C65" s="9" t="s">
        <v>2853</v>
      </c>
      <c r="D65" s="110" t="s">
        <v>3822</v>
      </c>
      <c r="E65" s="125" t="s">
        <v>3837</v>
      </c>
      <c r="F65" s="110" t="s">
        <v>3838</v>
      </c>
      <c r="G65" s="110" t="s">
        <v>194</v>
      </c>
      <c r="H65" s="110" t="s">
        <v>3839</v>
      </c>
      <c r="I65" s="125" t="s">
        <v>3840</v>
      </c>
      <c r="J65" s="110"/>
      <c r="K65" s="110" t="e">
        <f>VLOOKUP(H65,#REF!,3,0)</f>
        <v>#REF!</v>
      </c>
      <c r="L65" s="110" t="str">
        <f>VLOOKUP(H65,'Main_A (2)'!$B$1:$F$85,3,0)</f>
        <v>Pressure -  Lube Oil Auxiliary Pump Discharge</v>
      </c>
      <c r="N65" t="s">
        <v>3516</v>
      </c>
      <c r="O65" t="str">
        <f>L65</f>
        <v>Pressure -  Lube Oil Auxiliary Pump Discharge</v>
      </c>
      <c r="Q65">
        <v>300</v>
      </c>
    </row>
    <row r="66" spans="1:22" ht="28.8">
      <c r="A66" t="s">
        <v>3841</v>
      </c>
      <c r="B66" t="str">
        <f t="shared" si="0"/>
        <v>Pressure -  Lube Oil Emergency Pump Discharge</v>
      </c>
      <c r="C66" s="9" t="s">
        <v>2853</v>
      </c>
      <c r="D66" s="110" t="s">
        <v>3822</v>
      </c>
      <c r="E66" s="125" t="s">
        <v>3842</v>
      </c>
      <c r="F66" s="110" t="s">
        <v>3843</v>
      </c>
      <c r="G66" s="110" t="s">
        <v>194</v>
      </c>
      <c r="H66" s="110" t="s">
        <v>3844</v>
      </c>
      <c r="I66" s="125" t="s">
        <v>3845</v>
      </c>
      <c r="J66" s="110"/>
      <c r="K66" s="110" t="e">
        <f>VLOOKUP(H66,#REF!,3,0)</f>
        <v>#REF!</v>
      </c>
      <c r="L66" s="110" t="str">
        <f>VLOOKUP(H66,'Main_A (2)'!$B$1:$F$85,3,0)</f>
        <v>Pressure -  Lube Oil Emergency Pump Discharge</v>
      </c>
      <c r="N66" t="s">
        <v>3516</v>
      </c>
      <c r="O66" t="str">
        <f>L66</f>
        <v>Pressure -  Lube Oil Emergency Pump Discharge</v>
      </c>
      <c r="Q66">
        <v>80</v>
      </c>
    </row>
    <row r="67" spans="1:22" ht="28.8">
      <c r="A67" t="s">
        <v>3846</v>
      </c>
      <c r="B67" t="str">
        <f t="shared" ref="B67:B90" si="4">O67</f>
        <v>Level - Lube Oil Tank (1)</v>
      </c>
      <c r="C67" s="9" t="s">
        <v>2853</v>
      </c>
      <c r="D67" s="110" t="s">
        <v>3822</v>
      </c>
      <c r="E67" s="125" t="s">
        <v>3847</v>
      </c>
      <c r="F67" s="110" t="s">
        <v>3848</v>
      </c>
      <c r="G67" s="110" t="s">
        <v>28</v>
      </c>
      <c r="H67" s="110" t="s">
        <v>3444</v>
      </c>
      <c r="I67" s="125" t="s">
        <v>3849</v>
      </c>
      <c r="J67" s="110"/>
      <c r="K67" s="110" t="e">
        <f>VLOOKUP(H67,#REF!,3,0)</f>
        <v>#REF!</v>
      </c>
      <c r="L67" s="110" t="str">
        <f>VLOOKUP(H67,'Main_A (2)'!$B$1:$F$85,3,0)</f>
        <v>Level - Lube Oil Tank (1)</v>
      </c>
      <c r="N67" t="s">
        <v>3516</v>
      </c>
      <c r="O67" t="str">
        <f>L67</f>
        <v>Level - Lube Oil Tank (1)</v>
      </c>
      <c r="T67">
        <v>41</v>
      </c>
    </row>
    <row r="68" spans="1:22" ht="28.8">
      <c r="A68" t="s">
        <v>3850</v>
      </c>
      <c r="B68" t="str">
        <f t="shared" si="4"/>
        <v>Temperature - Lube Oil Tank</v>
      </c>
      <c r="C68" s="9" t="s">
        <v>2853</v>
      </c>
      <c r="D68" s="110" t="s">
        <v>3822</v>
      </c>
      <c r="E68" s="125" t="s">
        <v>3851</v>
      </c>
      <c r="F68" s="110" t="s">
        <v>3852</v>
      </c>
      <c r="G68" s="110" t="s">
        <v>49</v>
      </c>
      <c r="H68" s="110" t="s">
        <v>3462</v>
      </c>
      <c r="I68" s="125" t="s">
        <v>3853</v>
      </c>
      <c r="J68" s="110"/>
      <c r="K68" s="110" t="e">
        <f>VLOOKUP(H68,#REF!,3,0)</f>
        <v>#REF!</v>
      </c>
      <c r="L68" s="110" t="str">
        <f>VLOOKUP(H68,'Main_A (2)'!$B$1:$F$85,3,0)</f>
        <v>Temperature - CM Return</v>
      </c>
      <c r="M68" t="s">
        <v>976</v>
      </c>
      <c r="N68" t="s">
        <v>3527</v>
      </c>
      <c r="O68" t="str">
        <f t="shared" ref="O68:O69" si="5">M68</f>
        <v>Temperature - Lube Oil Tank</v>
      </c>
      <c r="Q68">
        <v>40</v>
      </c>
    </row>
    <row r="69" spans="1:22" ht="28.8">
      <c r="A69" t="s">
        <v>3854</v>
      </c>
      <c r="B69" t="str">
        <f t="shared" si="4"/>
        <v>Temperature - Downstream Lube Oil Cooler</v>
      </c>
      <c r="C69" s="9" t="s">
        <v>2853</v>
      </c>
      <c r="D69" s="110" t="s">
        <v>3822</v>
      </c>
      <c r="E69" s="125" t="s">
        <v>3855</v>
      </c>
      <c r="F69" s="110" t="s">
        <v>3856</v>
      </c>
      <c r="G69" s="110" t="s">
        <v>49</v>
      </c>
      <c r="H69" t="s">
        <v>3857</v>
      </c>
      <c r="I69" s="125" t="s">
        <v>3858</v>
      </c>
      <c r="J69" s="110"/>
      <c r="K69" s="110" t="e">
        <f>VLOOKUP(H69,#REF!,3,0)</f>
        <v>#REF!</v>
      </c>
      <c r="L69" s="110" t="str">
        <f>VLOOKUP(H69,'Main_A (2)'!$B$1:$F$85,3,0)</f>
        <v>Temperature - Downstream Auxiliary Cooler</v>
      </c>
      <c r="M69" s="150" t="s">
        <v>3859</v>
      </c>
      <c r="N69" t="s">
        <v>3527</v>
      </c>
      <c r="O69" t="str">
        <f t="shared" si="5"/>
        <v>Temperature - Downstream Lube Oil Cooler</v>
      </c>
      <c r="P69" s="12"/>
      <c r="R69">
        <v>60</v>
      </c>
      <c r="V69" t="s">
        <v>3786</v>
      </c>
    </row>
    <row r="70" spans="1:22" ht="28.8">
      <c r="A70" t="s">
        <v>3860</v>
      </c>
      <c r="B70" t="str">
        <f t="shared" si="4"/>
        <v>Delta Pressure - Lube Oil Filter</v>
      </c>
      <c r="C70" s="9" t="s">
        <v>2853</v>
      </c>
      <c r="D70" s="110" t="s">
        <v>3822</v>
      </c>
      <c r="E70" s="125" t="s">
        <v>3861</v>
      </c>
      <c r="F70" s="110" t="s">
        <v>3862</v>
      </c>
      <c r="G70" s="110" t="s">
        <v>194</v>
      </c>
      <c r="H70" s="110" t="s">
        <v>3442</v>
      </c>
      <c r="I70" s="125" t="s">
        <v>3863</v>
      </c>
      <c r="J70" s="110"/>
      <c r="K70" s="110" t="e">
        <f>VLOOKUP(H70,#REF!,3,0)</f>
        <v>#REF!</v>
      </c>
      <c r="L70" s="110" t="str">
        <f>VLOOKUP(H70,'Main_A (2)'!$B$1:$F$85,3,0)</f>
        <v>Delta Pressure - Lube Oil Filter</v>
      </c>
      <c r="N70" t="s">
        <v>3516</v>
      </c>
      <c r="O70" t="str">
        <f>L70</f>
        <v>Delta Pressure - Lube Oil Filter</v>
      </c>
      <c r="Q70">
        <v>140</v>
      </c>
    </row>
    <row r="71" spans="1:22" ht="28.8">
      <c r="A71" t="s">
        <v>3864</v>
      </c>
      <c r="B71" t="str">
        <f t="shared" si="4"/>
        <v>Delta Pressure - Separation Gas Injection Filter</v>
      </c>
      <c r="C71" s="9" t="s">
        <v>2853</v>
      </c>
      <c r="D71" s="110" t="s">
        <v>3822</v>
      </c>
      <c r="E71" s="125" t="s">
        <v>3865</v>
      </c>
      <c r="F71" s="110" t="s">
        <v>3866</v>
      </c>
      <c r="G71" s="110" t="s">
        <v>194</v>
      </c>
      <c r="H71" s="110" t="s">
        <v>3867</v>
      </c>
      <c r="I71" s="125" t="s">
        <v>3868</v>
      </c>
      <c r="J71" s="110"/>
      <c r="K71" s="110" t="e">
        <f>VLOOKUP(H71,#REF!,3,0)</f>
        <v>#REF!</v>
      </c>
      <c r="L71" s="110" t="str">
        <f>VLOOKUP(H71,'Main_A (2)'!$B$1:$F$85,3,0)</f>
        <v>Delta Pressure - Separation Gas Injection Filter</v>
      </c>
      <c r="N71" t="s">
        <v>3516</v>
      </c>
      <c r="O71" t="str">
        <f>L71</f>
        <v>Delta Pressure - Separation Gas Injection Filter</v>
      </c>
      <c r="Q71">
        <v>1.37</v>
      </c>
    </row>
    <row r="72" spans="1:22" ht="28.8">
      <c r="A72" t="s">
        <v>3869</v>
      </c>
      <c r="B72" t="str">
        <f t="shared" si="4"/>
        <v>Pressure - Separation Gas Injection (1)</v>
      </c>
      <c r="C72" s="9" t="s">
        <v>2853</v>
      </c>
      <c r="D72" s="110" t="s">
        <v>3822</v>
      </c>
      <c r="E72" s="125" t="s">
        <v>3870</v>
      </c>
      <c r="F72" s="110" t="s">
        <v>3871</v>
      </c>
      <c r="G72" s="110" t="s">
        <v>194</v>
      </c>
      <c r="H72" s="110" t="s">
        <v>3872</v>
      </c>
      <c r="I72" s="125" t="s">
        <v>3873</v>
      </c>
      <c r="J72" s="110"/>
      <c r="K72" s="110" t="e">
        <f>VLOOKUP(H72,#REF!,3,0)</f>
        <v>#REF!</v>
      </c>
      <c r="L72" s="110" t="str">
        <f>VLOOKUP(H72,'Main_A (2)'!$B$1:$F$85,3,0)</f>
        <v>Pressure - CM Supply</v>
      </c>
      <c r="M72" t="s">
        <v>1515</v>
      </c>
      <c r="N72" t="s">
        <v>3527</v>
      </c>
      <c r="O72" t="str">
        <f t="shared" ref="O72:O84" si="6">M72</f>
        <v>Pressure - Separation Gas Injection (1)</v>
      </c>
      <c r="S72">
        <v>0.62</v>
      </c>
    </row>
    <row r="73" spans="1:22" ht="28.8">
      <c r="A73" t="s">
        <v>3874</v>
      </c>
      <c r="B73" t="str">
        <f t="shared" si="4"/>
        <v>Flow - Separation Seal Gas Injection DE</v>
      </c>
      <c r="C73" s="9" t="s">
        <v>2853</v>
      </c>
      <c r="D73" s="110" t="s">
        <v>3564</v>
      </c>
      <c r="E73" s="125" t="s">
        <v>3875</v>
      </c>
      <c r="F73" s="110" t="s">
        <v>3876</v>
      </c>
      <c r="G73" s="110" t="s">
        <v>3877</v>
      </c>
      <c r="H73" t="s">
        <v>3878</v>
      </c>
      <c r="I73" s="125" t="s">
        <v>3879</v>
      </c>
      <c r="J73" s="110"/>
      <c r="K73" s="110" t="e">
        <f>VLOOKUP(H73,#REF!,3,0)</f>
        <v>#REF!</v>
      </c>
      <c r="L73" s="110" t="str">
        <f>VLOOKUP(H73,'Main_A (2)'!$B$1:$F$85,3,0)</f>
        <v>Flow - Primary Seal Gas to Flare DE (1)</v>
      </c>
      <c r="M73" s="9" t="s">
        <v>3880</v>
      </c>
      <c r="N73" t="s">
        <v>3527</v>
      </c>
      <c r="O73" t="str">
        <f t="shared" si="6"/>
        <v>Flow - Separation Seal Gas Injection DE</v>
      </c>
      <c r="Q73">
        <v>3.9</v>
      </c>
      <c r="S73">
        <v>2</v>
      </c>
      <c r="V73" t="s">
        <v>3737</v>
      </c>
    </row>
    <row r="74" spans="1:22" ht="28.8">
      <c r="A74" t="s">
        <v>3881</v>
      </c>
      <c r="B74" t="str">
        <f t="shared" si="4"/>
        <v>Flow - Separation Seal Gas Injection NDE</v>
      </c>
      <c r="C74" s="9" t="s">
        <v>2853</v>
      </c>
      <c r="D74" s="110" t="s">
        <v>3564</v>
      </c>
      <c r="E74" s="125" t="s">
        <v>3882</v>
      </c>
      <c r="F74" s="110" t="s">
        <v>3883</v>
      </c>
      <c r="G74" s="110" t="s">
        <v>3877</v>
      </c>
      <c r="H74" t="s">
        <v>3884</v>
      </c>
      <c r="I74" s="125" t="s">
        <v>3885</v>
      </c>
      <c r="J74" s="110"/>
      <c r="K74" s="110" t="e">
        <f>VLOOKUP(H74,#REF!,3,0)</f>
        <v>#REF!</v>
      </c>
      <c r="L74" s="110" t="str">
        <f>VLOOKUP(H74,'Main_A (2)'!$B$1:$F$85,3,0)</f>
        <v>Flow - Primary Seal Gas to Flare DE (1)</v>
      </c>
      <c r="M74" t="s">
        <v>3886</v>
      </c>
      <c r="N74" t="s">
        <v>3527</v>
      </c>
      <c r="O74" t="str">
        <f t="shared" si="6"/>
        <v>Flow - Separation Seal Gas Injection NDE</v>
      </c>
      <c r="Q74">
        <v>3.9</v>
      </c>
      <c r="S74">
        <v>2</v>
      </c>
      <c r="V74" t="s">
        <v>3737</v>
      </c>
    </row>
    <row r="75" spans="1:22" ht="28.8">
      <c r="A75" t="s">
        <v>3887</v>
      </c>
      <c r="B75" t="str">
        <f t="shared" si="4"/>
        <v>Flow - Separation Seal Gas Injection DE</v>
      </c>
      <c r="C75" s="9" t="s">
        <v>2855</v>
      </c>
      <c r="D75" s="110" t="s">
        <v>3511</v>
      </c>
      <c r="E75" s="125" t="s">
        <v>3888</v>
      </c>
      <c r="F75" s="110" t="s">
        <v>3889</v>
      </c>
      <c r="G75" s="110" t="s">
        <v>3877</v>
      </c>
      <c r="H75" t="s">
        <v>3890</v>
      </c>
      <c r="I75" s="125" t="s">
        <v>3891</v>
      </c>
      <c r="J75" s="110"/>
      <c r="K75" s="110" t="e">
        <f>VLOOKUP(H75,#REF!,3,0)</f>
        <v>#REF!</v>
      </c>
      <c r="L75" s="110" t="str">
        <f>VLOOKUP(H75,'Main_A (2)'!$B$1:$F$85,3,0)</f>
        <v>Flow - Primary Seal Gas to Flare DE (1)</v>
      </c>
      <c r="M75" s="9" t="s">
        <v>3880</v>
      </c>
      <c r="N75" t="s">
        <v>3527</v>
      </c>
      <c r="O75" t="str">
        <f t="shared" si="6"/>
        <v>Flow - Separation Seal Gas Injection DE</v>
      </c>
      <c r="Q75">
        <v>3.9</v>
      </c>
      <c r="S75">
        <v>2</v>
      </c>
      <c r="V75" t="s">
        <v>3737</v>
      </c>
    </row>
    <row r="76" spans="1:22" ht="28.8">
      <c r="A76" t="s">
        <v>3892</v>
      </c>
      <c r="B76" t="str">
        <f t="shared" si="4"/>
        <v>Flow - Separation Seal Gas Injection NDE</v>
      </c>
      <c r="C76" s="9" t="s">
        <v>2855</v>
      </c>
      <c r="D76" s="110" t="s">
        <v>3511</v>
      </c>
      <c r="E76" s="125" t="s">
        <v>3893</v>
      </c>
      <c r="F76" s="110" t="s">
        <v>3894</v>
      </c>
      <c r="G76" s="110" t="s">
        <v>3877</v>
      </c>
      <c r="H76" t="s">
        <v>3895</v>
      </c>
      <c r="I76" s="125" t="s">
        <v>3896</v>
      </c>
      <c r="J76" s="110"/>
      <c r="K76" s="110" t="e">
        <f>VLOOKUP(H76,#REF!,3,0)</f>
        <v>#REF!</v>
      </c>
      <c r="L76" s="110" t="str">
        <f>VLOOKUP(H76,'Main_A (2)'!$B$1:$F$85,3,0)</f>
        <v>Flow - Primary Seal Gas to Flare DE (1)</v>
      </c>
      <c r="M76" t="s">
        <v>3886</v>
      </c>
      <c r="N76" t="s">
        <v>3527</v>
      </c>
      <c r="O76" t="str">
        <f t="shared" si="6"/>
        <v>Flow - Separation Seal Gas Injection NDE</v>
      </c>
      <c r="Q76">
        <v>3.9</v>
      </c>
      <c r="S76">
        <v>2</v>
      </c>
      <c r="V76" t="s">
        <v>3737</v>
      </c>
    </row>
    <row r="77" spans="1:22" ht="28.8">
      <c r="A77" t="s">
        <v>3897</v>
      </c>
      <c r="B77" t="str">
        <f t="shared" si="4"/>
        <v>Flow - Nitrogen Seal Gas Injection DE</v>
      </c>
      <c r="C77" s="9" t="s">
        <v>2853</v>
      </c>
      <c r="D77" s="110" t="s">
        <v>3564</v>
      </c>
      <c r="E77" s="125" t="s">
        <v>3898</v>
      </c>
      <c r="F77" s="110" t="s">
        <v>3899</v>
      </c>
      <c r="G77" s="110" t="s">
        <v>3877</v>
      </c>
      <c r="H77" t="s">
        <v>3900</v>
      </c>
      <c r="I77" s="125" t="s">
        <v>3901</v>
      </c>
      <c r="J77" s="110"/>
      <c r="K77" s="110" t="e">
        <f>VLOOKUP(H77,#REF!,3,0)</f>
        <v>#REF!</v>
      </c>
      <c r="L77" s="110" t="str">
        <f>VLOOKUP(H77,'Main_A (2)'!$B$1:$F$85,3,0)</f>
        <v>Flow - CM Supply</v>
      </c>
      <c r="M77" s="9" t="s">
        <v>3902</v>
      </c>
      <c r="N77" t="s">
        <v>3527</v>
      </c>
      <c r="O77" t="str">
        <f t="shared" si="6"/>
        <v>Flow - Nitrogen Seal Gas Injection DE</v>
      </c>
      <c r="Q77">
        <v>5.2</v>
      </c>
      <c r="S77">
        <v>1.6</v>
      </c>
      <c r="V77" t="s">
        <v>3737</v>
      </c>
    </row>
    <row r="78" spans="1:22" ht="28.8">
      <c r="A78" t="s">
        <v>3903</v>
      </c>
      <c r="B78" t="str">
        <f t="shared" si="4"/>
        <v>Flow - Nitrogen Seal Gas Injection NDE</v>
      </c>
      <c r="C78" s="9" t="s">
        <v>2853</v>
      </c>
      <c r="D78" s="110" t="s">
        <v>3564</v>
      </c>
      <c r="E78" s="125" t="s">
        <v>3904</v>
      </c>
      <c r="F78" s="110" t="s">
        <v>3905</v>
      </c>
      <c r="G78" s="110" t="s">
        <v>3877</v>
      </c>
      <c r="H78" t="s">
        <v>3906</v>
      </c>
      <c r="I78" s="125" t="s">
        <v>3907</v>
      </c>
      <c r="J78" s="110"/>
      <c r="K78" s="110" t="e">
        <f>VLOOKUP(H78,#REF!,3,0)</f>
        <v>#REF!</v>
      </c>
      <c r="L78" s="110" t="str">
        <f>VLOOKUP(H78,'Main_A (2)'!$B$1:$F$85,3,0)</f>
        <v>Flow - CM Supply</v>
      </c>
      <c r="M78" s="9" t="s">
        <v>3908</v>
      </c>
      <c r="N78" t="s">
        <v>3527</v>
      </c>
      <c r="O78" t="str">
        <f t="shared" si="6"/>
        <v>Flow - Nitrogen Seal Gas Injection NDE</v>
      </c>
      <c r="Q78">
        <v>5.2</v>
      </c>
      <c r="S78">
        <v>1.6</v>
      </c>
      <c r="V78" t="s">
        <v>3737</v>
      </c>
    </row>
    <row r="79" spans="1:22" ht="28.8">
      <c r="A79" t="s">
        <v>3909</v>
      </c>
      <c r="B79" t="str">
        <f t="shared" si="4"/>
        <v>Flow - Nitrogen Seal Gas Injection DE</v>
      </c>
      <c r="C79" s="9" t="s">
        <v>2855</v>
      </c>
      <c r="D79" s="110" t="s">
        <v>3511</v>
      </c>
      <c r="E79" s="125" t="s">
        <v>3910</v>
      </c>
      <c r="F79" s="110" t="s">
        <v>3911</v>
      </c>
      <c r="G79" s="110" t="s">
        <v>3877</v>
      </c>
      <c r="H79" t="s">
        <v>3912</v>
      </c>
      <c r="I79" s="125" t="s">
        <v>3913</v>
      </c>
      <c r="J79" s="110"/>
      <c r="K79" s="110" t="e">
        <f>VLOOKUP(H79,#REF!,3,0)</f>
        <v>#REF!</v>
      </c>
      <c r="L79" s="110" t="str">
        <f>VLOOKUP(H79,'Main_A (2)'!$B$1:$F$85,3,0)</f>
        <v>Flow - CM Supply</v>
      </c>
      <c r="M79" s="9" t="s">
        <v>3902</v>
      </c>
      <c r="N79" t="s">
        <v>3527</v>
      </c>
      <c r="O79" t="str">
        <f t="shared" si="6"/>
        <v>Flow - Nitrogen Seal Gas Injection DE</v>
      </c>
      <c r="Q79">
        <v>41.5</v>
      </c>
      <c r="S79">
        <v>8.1</v>
      </c>
      <c r="V79" t="s">
        <v>3737</v>
      </c>
    </row>
    <row r="80" spans="1:22" ht="28.8">
      <c r="A80" t="s">
        <v>3914</v>
      </c>
      <c r="B80" t="str">
        <f t="shared" si="4"/>
        <v>Flow - Nitrogen Seal Gas Injection NDE</v>
      </c>
      <c r="C80" s="9" t="s">
        <v>2855</v>
      </c>
      <c r="D80" s="110" t="s">
        <v>3511</v>
      </c>
      <c r="E80" s="125" t="s">
        <v>3915</v>
      </c>
      <c r="F80" s="110" t="s">
        <v>3916</v>
      </c>
      <c r="G80" s="110" t="s">
        <v>3877</v>
      </c>
      <c r="H80" t="s">
        <v>3917</v>
      </c>
      <c r="I80" s="125" t="s">
        <v>3918</v>
      </c>
      <c r="J80" s="110"/>
      <c r="K80" s="110" t="e">
        <f>VLOOKUP(H80,#REF!,3,0)</f>
        <v>#REF!</v>
      </c>
      <c r="L80" s="110" t="str">
        <f>VLOOKUP(H80,'Main_A (2)'!$B$1:$F$85,3,0)</f>
        <v>Flow - CM Supply</v>
      </c>
      <c r="M80" s="9" t="s">
        <v>3908</v>
      </c>
      <c r="N80" t="s">
        <v>3527</v>
      </c>
      <c r="O80" t="str">
        <f t="shared" si="6"/>
        <v>Flow - Nitrogen Seal Gas Injection NDE</v>
      </c>
      <c r="Q80">
        <v>41.5</v>
      </c>
      <c r="S80">
        <v>8.1</v>
      </c>
      <c r="V80" t="s">
        <v>3737</v>
      </c>
    </row>
    <row r="81" spans="1:18" ht="28.8">
      <c r="A81" t="s">
        <v>3919</v>
      </c>
      <c r="B81" t="str">
        <f t="shared" si="4"/>
        <v>Flow - Primary Seal Gas to Vent DE (1)</v>
      </c>
      <c r="C81" s="9" t="s">
        <v>2853</v>
      </c>
      <c r="D81" s="110" t="s">
        <v>3564</v>
      </c>
      <c r="E81" s="125" t="s">
        <v>3920</v>
      </c>
      <c r="F81" s="110" t="s">
        <v>3921</v>
      </c>
      <c r="G81" s="110" t="s">
        <v>3877</v>
      </c>
      <c r="H81" s="110" t="s">
        <v>3922</v>
      </c>
      <c r="I81" s="125" t="s">
        <v>3923</v>
      </c>
      <c r="J81" s="110"/>
      <c r="K81" s="110" t="e">
        <f>VLOOKUP(H81,#REF!,3,0)</f>
        <v>#REF!</v>
      </c>
      <c r="L81" s="110" t="str">
        <f>VLOOKUP(H81,'Main_A (2)'!$B$1:$F$85,3,0)</f>
        <v>CW Leakage Detector - DE Side (1)</v>
      </c>
      <c r="M81" s="26" t="s">
        <v>1330</v>
      </c>
      <c r="N81" t="s">
        <v>3527</v>
      </c>
      <c r="O81" t="str">
        <f t="shared" si="6"/>
        <v>Flow - Primary Seal Gas to Vent DE (1)</v>
      </c>
      <c r="Q81">
        <v>1.4</v>
      </c>
      <c r="R81">
        <v>2</v>
      </c>
    </row>
    <row r="82" spans="1:18" ht="28.8">
      <c r="A82" t="s">
        <v>3924</v>
      </c>
      <c r="B82" t="str">
        <f t="shared" si="4"/>
        <v>Flow - Primary Seal Gas to Vent NDE (1)</v>
      </c>
      <c r="C82" s="9" t="s">
        <v>2853</v>
      </c>
      <c r="D82" s="110" t="s">
        <v>3564</v>
      </c>
      <c r="E82" s="125" t="s">
        <v>3925</v>
      </c>
      <c r="F82" s="110" t="s">
        <v>3926</v>
      </c>
      <c r="G82" s="110" t="s">
        <v>3877</v>
      </c>
      <c r="H82" s="110" t="s">
        <v>3927</v>
      </c>
      <c r="I82" s="125" t="s">
        <v>3928</v>
      </c>
      <c r="J82" s="110"/>
      <c r="K82" s="110" t="e">
        <f>VLOOKUP(H82,#REF!,3,0)</f>
        <v>#REF!</v>
      </c>
      <c r="L82" s="110" t="str">
        <f>VLOOKUP(H82,'Main_A (2)'!$B$1:$F$85,3,0)</f>
        <v>CW Leakage Detector - NDE Side (1)</v>
      </c>
      <c r="M82" s="26" t="s">
        <v>1341</v>
      </c>
      <c r="N82" t="s">
        <v>3527</v>
      </c>
      <c r="O82" t="str">
        <f t="shared" si="6"/>
        <v>Flow - Primary Seal Gas to Vent NDE (1)</v>
      </c>
      <c r="Q82">
        <v>1.4</v>
      </c>
      <c r="R82">
        <v>2</v>
      </c>
    </row>
    <row r="83" spans="1:18" ht="28.8">
      <c r="A83" t="s">
        <v>3929</v>
      </c>
      <c r="B83" t="str">
        <f t="shared" si="4"/>
        <v>Flow - Primary Seal Gas to Vent NDE (1)</v>
      </c>
      <c r="C83" s="9" t="s">
        <v>2855</v>
      </c>
      <c r="D83" s="110" t="s">
        <v>3511</v>
      </c>
      <c r="E83" s="125" t="s">
        <v>3930</v>
      </c>
      <c r="F83" s="110" t="s">
        <v>3931</v>
      </c>
      <c r="G83" s="110" t="s">
        <v>3877</v>
      </c>
      <c r="H83" s="110" t="s">
        <v>3932</v>
      </c>
      <c r="I83" s="125" t="s">
        <v>3933</v>
      </c>
      <c r="J83" s="110"/>
      <c r="K83" s="110" t="e">
        <f>VLOOKUP(H83,#REF!,3,0)</f>
        <v>#REF!</v>
      </c>
      <c r="L83" s="110" t="str">
        <f>VLOOKUP(H83,'Main_A (2)'!$B$1:$F$85,3,0)</f>
        <v>CW Leakage Detector - NDE Side (1)</v>
      </c>
      <c r="M83" s="26" t="s">
        <v>1341</v>
      </c>
      <c r="N83" t="s">
        <v>3527</v>
      </c>
      <c r="O83" t="str">
        <f t="shared" si="6"/>
        <v>Flow - Primary Seal Gas to Vent NDE (1)</v>
      </c>
      <c r="Q83">
        <v>5.2</v>
      </c>
      <c r="R83">
        <v>8.1999999999999993</v>
      </c>
    </row>
    <row r="84" spans="1:18" ht="28.8">
      <c r="A84" t="s">
        <v>3934</v>
      </c>
      <c r="B84" t="str">
        <f t="shared" si="4"/>
        <v>Status - Lube Oil Emergency Pump</v>
      </c>
      <c r="C84" s="9" t="s">
        <v>2856</v>
      </c>
      <c r="D84" s="110" t="s">
        <v>3707</v>
      </c>
      <c r="E84" s="125" t="s">
        <v>3935</v>
      </c>
      <c r="F84" s="110" t="s">
        <v>3936</v>
      </c>
      <c r="G84" s="110"/>
      <c r="H84" t="s">
        <v>3937</v>
      </c>
      <c r="I84" s="125" t="s">
        <v>3938</v>
      </c>
      <c r="J84" s="110"/>
      <c r="K84" s="110" t="e">
        <f>VLOOKUP(H84,#REF!,3,0)</f>
        <v>#REF!</v>
      </c>
      <c r="L84" s="110" t="str">
        <f>VLOOKUP(H84,'Main_A (2)'!$B$1:$F$85,3,0)</f>
        <v>Pressure -  Lube Oil Emergency Pump Discharge</v>
      </c>
      <c r="M84" t="s">
        <v>3939</v>
      </c>
      <c r="N84" t="s">
        <v>3527</v>
      </c>
      <c r="O84" t="str">
        <f t="shared" si="6"/>
        <v>Status - Lube Oil Emergency Pump</v>
      </c>
    </row>
    <row r="85" spans="1:18" ht="14.4">
      <c r="A85" t="s">
        <v>393</v>
      </c>
      <c r="B85">
        <f t="shared" si="4"/>
        <v>0</v>
      </c>
      <c r="H85" s="22">
        <v>1231164</v>
      </c>
      <c r="I85" t="s">
        <v>3940</v>
      </c>
    </row>
    <row r="86" spans="1:18" ht="14.4">
      <c r="A86" t="s">
        <v>393</v>
      </c>
      <c r="B86">
        <f t="shared" si="4"/>
        <v>0</v>
      </c>
      <c r="H86" s="22" t="s">
        <v>3941</v>
      </c>
      <c r="K86" t="s">
        <v>3942</v>
      </c>
    </row>
    <row r="87" spans="1:18" ht="14.4">
      <c r="A87" t="s">
        <v>393</v>
      </c>
      <c r="B87">
        <f t="shared" si="4"/>
        <v>0</v>
      </c>
      <c r="H87" s="22" t="s">
        <v>3943</v>
      </c>
      <c r="K87" t="s">
        <v>3944</v>
      </c>
    </row>
    <row r="88" spans="1:18" ht="14.4">
      <c r="A88" t="s">
        <v>393</v>
      </c>
      <c r="B88">
        <f t="shared" si="4"/>
        <v>0</v>
      </c>
      <c r="H88" s="22" t="s">
        <v>3945</v>
      </c>
      <c r="M88" s="10" t="s">
        <v>3946</v>
      </c>
    </row>
    <row r="89" spans="1:18" ht="14.4">
      <c r="A89" t="s">
        <v>393</v>
      </c>
      <c r="B89">
        <f t="shared" si="4"/>
        <v>0</v>
      </c>
      <c r="H89" s="22" t="s">
        <v>3947</v>
      </c>
      <c r="M89" t="s">
        <v>3948</v>
      </c>
    </row>
    <row r="90" spans="1:18" ht="14.4">
      <c r="A90" t="s">
        <v>393</v>
      </c>
      <c r="B90">
        <f t="shared" si="4"/>
        <v>0</v>
      </c>
      <c r="H90" s="22" t="s">
        <v>3949</v>
      </c>
      <c r="M90" t="s">
        <v>3950</v>
      </c>
    </row>
    <row r="91" spans="1:18" ht="15" customHeight="1">
      <c r="H91" s="155" t="s">
        <v>3951</v>
      </c>
    </row>
    <row r="92" spans="1:18" ht="15" customHeight="1">
      <c r="H92" s="155" t="s">
        <v>3952</v>
      </c>
    </row>
    <row r="93" spans="1:18" ht="14.4">
      <c r="H93" s="155" t="s">
        <v>3953</v>
      </c>
      <c r="I93" s="10" t="s">
        <v>3954</v>
      </c>
    </row>
    <row r="94" spans="1:18" ht="14.4">
      <c r="H94" s="155" t="s">
        <v>3955</v>
      </c>
      <c r="I94" s="10" t="s">
        <v>3956</v>
      </c>
    </row>
    <row r="95" spans="1:18" ht="14.4">
      <c r="H95" s="155" t="s">
        <v>3957</v>
      </c>
      <c r="I95" s="10" t="s">
        <v>3958</v>
      </c>
    </row>
    <row r="96" spans="1:18" ht="14.4">
      <c r="H96" s="155" t="s">
        <v>3959</v>
      </c>
      <c r="I96" s="10" t="s">
        <v>3960</v>
      </c>
    </row>
    <row r="97" spans="9:9" ht="14.4">
      <c r="I97" s="10" t="s">
        <v>3961</v>
      </c>
    </row>
    <row r="98" spans="9:9" ht="14.4">
      <c r="I98" s="10" t="s">
        <v>3962</v>
      </c>
    </row>
  </sheetData>
  <autoFilter ref="C1:U90" xr:uid="{1934E9FF-3019-4CA3-A170-FBC7F95B48A9}"/>
  <conditionalFormatting sqref="H1:H1048576">
    <cfRule type="duplicateValues" dxfId="15" priority="1"/>
  </conditionalFormatting>
  <conditionalFormatting sqref="O2:O84">
    <cfRule type="duplicateValues" dxfId="14" priority="3"/>
  </conditionalFormatting>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78FA00-5A58-4D51-A7F3-A831A8417309}">
  <dimension ref="A1:O151"/>
  <sheetViews>
    <sheetView workbookViewId="0">
      <selection activeCell="G11" sqref="G11"/>
    </sheetView>
  </sheetViews>
  <sheetFormatPr defaultColWidth="8.88671875" defaultRowHeight="14.4"/>
  <cols>
    <col min="1" max="1" width="76.33203125" customWidth="1"/>
    <col min="2" max="2" width="54.44140625" customWidth="1"/>
    <col min="3" max="4" width="17.44140625" bestFit="1" customWidth="1"/>
    <col min="5" max="5" width="10.33203125" bestFit="1" customWidth="1"/>
    <col min="7" max="7" width="17.88671875" bestFit="1" customWidth="1"/>
    <col min="9" max="9" width="62.44140625" customWidth="1"/>
    <col min="10" max="10" width="115.44140625" customWidth="1"/>
    <col min="11" max="11" width="62.44140625" customWidth="1"/>
    <col min="12" max="12" width="44" hidden="1" customWidth="1"/>
    <col min="13" max="13" width="0" hidden="1" customWidth="1"/>
    <col min="14" max="14" width="48.6640625" bestFit="1" customWidth="1"/>
  </cols>
  <sheetData>
    <row r="1" spans="1:15">
      <c r="A1" t="s">
        <v>3498</v>
      </c>
      <c r="B1" t="s">
        <v>3500</v>
      </c>
      <c r="C1" t="s">
        <v>3501</v>
      </c>
      <c r="D1" t="s">
        <v>3963</v>
      </c>
      <c r="E1" t="s">
        <v>3963</v>
      </c>
      <c r="F1" t="s">
        <v>3964</v>
      </c>
      <c r="G1" t="s">
        <v>3965</v>
      </c>
      <c r="H1" t="s">
        <v>3966</v>
      </c>
      <c r="I1" t="s">
        <v>3498</v>
      </c>
      <c r="J1" t="s">
        <v>3967</v>
      </c>
    </row>
    <row r="2" spans="1:15">
      <c r="A2" t="str">
        <f>J2</f>
        <v>FORTE-C-UC-123101A-02 (HP Compressor Trem A)Temperature - Comp THRUST Bearing Outboard (1)|Hi</v>
      </c>
      <c r="B2" t="s">
        <v>3512</v>
      </c>
      <c r="C2" t="s">
        <v>3513</v>
      </c>
      <c r="D2" t="s">
        <v>3968</v>
      </c>
      <c r="E2" t="s">
        <v>2929</v>
      </c>
      <c r="F2" t="s">
        <v>49</v>
      </c>
      <c r="G2" t="s">
        <v>3969</v>
      </c>
      <c r="H2">
        <v>110</v>
      </c>
      <c r="I2" t="str">
        <f>_xlfn.CONCAT(B2,C2)</f>
        <v>HP COMPRESSOR THRUST BEARING OUTBOARD TEMP.TE-1231-204*-1</v>
      </c>
      <c r="J2" t="str">
        <f>_xlfn.CONCAT(K2,N2)</f>
        <v>FORTE-C-UC-123101A-02 (HP Compressor Trem A)Temperature - Comp THRUST Bearing Outboard (1)|Hi</v>
      </c>
      <c r="K2" t="s">
        <v>2855</v>
      </c>
      <c r="L2" t="s">
        <v>1824</v>
      </c>
      <c r="M2" t="s">
        <v>2928</v>
      </c>
      <c r="N2" t="str">
        <f>_xlfn.CONCAT(L2,M2,E2)</f>
        <v>Temperature - Comp THRUST Bearing Outboard (1)|Hi</v>
      </c>
      <c r="O2">
        <f>H2</f>
        <v>110</v>
      </c>
    </row>
    <row r="3" spans="1:15">
      <c r="A3" t="str">
        <f t="shared" ref="A3:A66" si="0">J3</f>
        <v>FORTE-C-UC-123101A-02 (HP Compressor Trem A)Temperature - Comp THRUST Bearing Outboard (1)|HiHi</v>
      </c>
      <c r="B3" t="s">
        <v>3970</v>
      </c>
      <c r="C3" t="s">
        <v>3513</v>
      </c>
      <c r="D3" t="s">
        <v>3971</v>
      </c>
      <c r="E3" t="s">
        <v>2930</v>
      </c>
      <c r="F3" t="s">
        <v>49</v>
      </c>
      <c r="H3">
        <v>121</v>
      </c>
      <c r="I3" t="str">
        <f t="shared" ref="I3:I66" si="1">_xlfn.CONCAT(B3,C3)</f>
        <v>HP COMP. THRUST BRG OUTBOARD TEMP. SHUTDOWNTE-1231-204*-1</v>
      </c>
      <c r="J3" t="str">
        <f t="shared" ref="J3:J66" si="2">_xlfn.CONCAT(K3,N3)</f>
        <v>FORTE-C-UC-123101A-02 (HP Compressor Trem A)Temperature - Comp THRUST Bearing Outboard (1)|HiHi</v>
      </c>
      <c r="K3" t="s">
        <v>2855</v>
      </c>
      <c r="L3" t="s">
        <v>1824</v>
      </c>
      <c r="M3" t="s">
        <v>2928</v>
      </c>
      <c r="N3" t="str">
        <f t="shared" ref="N3:N66" si="3">_xlfn.CONCAT(L3,M3,E3)</f>
        <v>Temperature - Comp THRUST Bearing Outboard (1)|HiHi</v>
      </c>
      <c r="O3">
        <f t="shared" ref="O3:O66" si="4">H3</f>
        <v>121</v>
      </c>
    </row>
    <row r="4" spans="1:15">
      <c r="A4" t="str">
        <f t="shared" si="0"/>
        <v>FORTE-C-UC-123101A-02 (HP Compressor Trem A)Temperature - Comp THRUST Bearing Inboard (1)|Hi</v>
      </c>
      <c r="B4" t="s">
        <v>3518</v>
      </c>
      <c r="C4" t="s">
        <v>3519</v>
      </c>
      <c r="D4" t="s">
        <v>3972</v>
      </c>
      <c r="E4" t="s">
        <v>2929</v>
      </c>
      <c r="F4" t="s">
        <v>49</v>
      </c>
      <c r="G4" t="s">
        <v>3969</v>
      </c>
      <c r="H4">
        <v>110</v>
      </c>
      <c r="I4" t="str">
        <f t="shared" si="1"/>
        <v>HP COMPRESSOR THRUST BEARING INBOARD TEMP.TE-1231-203*-1</v>
      </c>
      <c r="J4" t="str">
        <f t="shared" si="2"/>
        <v>FORTE-C-UC-123101A-02 (HP Compressor Trem A)Temperature - Comp THRUST Bearing Inboard (1)|Hi</v>
      </c>
      <c r="K4" t="s">
        <v>2855</v>
      </c>
      <c r="L4" t="s">
        <v>1835</v>
      </c>
      <c r="M4" t="s">
        <v>2928</v>
      </c>
      <c r="N4" t="str">
        <f t="shared" si="3"/>
        <v>Temperature - Comp THRUST Bearing Inboard (1)|Hi</v>
      </c>
      <c r="O4">
        <f t="shared" si="4"/>
        <v>110</v>
      </c>
    </row>
    <row r="5" spans="1:15">
      <c r="A5" t="str">
        <f t="shared" si="0"/>
        <v>FORTE-C-UC-123101A-02 (HP Compressor Trem A)Temperature - Comp THRUST Bearing Inboard (1)|HiHi</v>
      </c>
      <c r="B5" t="s">
        <v>3973</v>
      </c>
      <c r="C5" t="s">
        <v>3519</v>
      </c>
      <c r="D5" t="s">
        <v>3974</v>
      </c>
      <c r="E5" t="s">
        <v>2930</v>
      </c>
      <c r="F5" t="s">
        <v>49</v>
      </c>
      <c r="H5">
        <v>121</v>
      </c>
      <c r="I5" t="str">
        <f t="shared" si="1"/>
        <v>HP COMP. THRUST BRG INBOARD TEMP. SHUTDOWNTE-1231-203*-1</v>
      </c>
      <c r="J5" t="str">
        <f t="shared" si="2"/>
        <v>FORTE-C-UC-123101A-02 (HP Compressor Trem A)Temperature - Comp THRUST Bearing Inboard (1)|HiHi</v>
      </c>
      <c r="K5" t="s">
        <v>2855</v>
      </c>
      <c r="L5" t="s">
        <v>1835</v>
      </c>
      <c r="M5" t="s">
        <v>2928</v>
      </c>
      <c r="N5" t="str">
        <f t="shared" si="3"/>
        <v>Temperature - Comp THRUST Bearing Inboard (1)|HiHi</v>
      </c>
      <c r="O5">
        <f t="shared" si="4"/>
        <v>121</v>
      </c>
    </row>
    <row r="6" spans="1:15">
      <c r="A6" t="str">
        <f t="shared" si="0"/>
        <v>FORTE-C-UC-123101A-02 (HP Compressor Trem A)Temperature - Comp NDE Bearing (1)|Hi</v>
      </c>
      <c r="B6" t="s">
        <v>3523</v>
      </c>
      <c r="C6" t="s">
        <v>3524</v>
      </c>
      <c r="D6" t="s">
        <v>3975</v>
      </c>
      <c r="E6" t="s">
        <v>2929</v>
      </c>
      <c r="F6" t="s">
        <v>49</v>
      </c>
      <c r="G6" t="s">
        <v>3969</v>
      </c>
      <c r="H6">
        <v>110</v>
      </c>
      <c r="I6" t="str">
        <f t="shared" si="1"/>
        <v>HP COMPRESSOR NDE JOURNAL BEARING TEMP.TE-1231-202*-1</v>
      </c>
      <c r="J6" t="str">
        <f t="shared" si="2"/>
        <v>FORTE-C-UC-123101A-02 (HP Compressor Trem A)Temperature - Comp NDE Bearing (1)|Hi</v>
      </c>
      <c r="K6" t="s">
        <v>2855</v>
      </c>
      <c r="L6" t="s">
        <v>1571</v>
      </c>
      <c r="M6" t="s">
        <v>2928</v>
      </c>
      <c r="N6" t="str">
        <f t="shared" si="3"/>
        <v>Temperature - Comp NDE Bearing (1)|Hi</v>
      </c>
      <c r="O6">
        <f t="shared" si="4"/>
        <v>110</v>
      </c>
    </row>
    <row r="7" spans="1:15">
      <c r="A7" t="str">
        <f t="shared" si="0"/>
        <v>FORTE-C-UC-123101A-02 (HP Compressor Trem A)Temperature - Comp NDE Bearing (1)|HiHi</v>
      </c>
      <c r="B7" t="s">
        <v>3976</v>
      </c>
      <c r="C7" t="s">
        <v>3524</v>
      </c>
      <c r="D7" t="s">
        <v>3977</v>
      </c>
      <c r="E7" t="s">
        <v>2930</v>
      </c>
      <c r="F7" t="s">
        <v>49</v>
      </c>
      <c r="H7">
        <v>121</v>
      </c>
      <c r="I7" t="str">
        <f t="shared" si="1"/>
        <v>HP COMP. NDE JOURNAL BEARING TEMP. SHUTDOWNTE-1231-202*-1</v>
      </c>
      <c r="J7" t="str">
        <f t="shared" si="2"/>
        <v>FORTE-C-UC-123101A-02 (HP Compressor Trem A)Temperature - Comp NDE Bearing (1)|HiHi</v>
      </c>
      <c r="K7" t="s">
        <v>2855</v>
      </c>
      <c r="L7" t="s">
        <v>1571</v>
      </c>
      <c r="M7" t="s">
        <v>2928</v>
      </c>
      <c r="N7" t="str">
        <f t="shared" si="3"/>
        <v>Temperature - Comp NDE Bearing (1)|HiHi</v>
      </c>
      <c r="O7">
        <f t="shared" si="4"/>
        <v>121</v>
      </c>
    </row>
    <row r="8" spans="1:15">
      <c r="A8" t="str">
        <f t="shared" si="0"/>
        <v>FORTE-C-UC-123101A-02 (HP Compressor Trem A)Temperature - Comp DE Bearing (1)|Hi</v>
      </c>
      <c r="B8" t="s">
        <v>3529</v>
      </c>
      <c r="C8" t="s">
        <v>3530</v>
      </c>
      <c r="D8" t="s">
        <v>3978</v>
      </c>
      <c r="E8" t="s">
        <v>2929</v>
      </c>
      <c r="F8" t="s">
        <v>49</v>
      </c>
      <c r="G8" t="s">
        <v>3969</v>
      </c>
      <c r="H8">
        <v>110</v>
      </c>
      <c r="I8" t="str">
        <f t="shared" si="1"/>
        <v>HP COMPRESSOR DE JOURNAL BEARING TEMP.TE-1231-201*-1</v>
      </c>
      <c r="J8" t="str">
        <f t="shared" si="2"/>
        <v>FORTE-C-UC-123101A-02 (HP Compressor Trem A)Temperature - Comp DE Bearing (1)|Hi</v>
      </c>
      <c r="K8" t="s">
        <v>2855</v>
      </c>
      <c r="L8" t="s">
        <v>1561</v>
      </c>
      <c r="M8" t="s">
        <v>2928</v>
      </c>
      <c r="N8" t="str">
        <f t="shared" si="3"/>
        <v>Temperature - Comp DE Bearing (1)|Hi</v>
      </c>
      <c r="O8">
        <f t="shared" si="4"/>
        <v>110</v>
      </c>
    </row>
    <row r="9" spans="1:15">
      <c r="A9" t="str">
        <f t="shared" si="0"/>
        <v>FORTE-C-UC-123101A-02 (HP Compressor Trem A)Temperature - Comp DE Bearing (1)|HiHi</v>
      </c>
      <c r="B9" t="s">
        <v>3979</v>
      </c>
      <c r="C9" t="s">
        <v>3530</v>
      </c>
      <c r="D9" t="s">
        <v>3980</v>
      </c>
      <c r="E9" t="s">
        <v>2930</v>
      </c>
      <c r="F9" t="s">
        <v>49</v>
      </c>
      <c r="H9">
        <v>121</v>
      </c>
      <c r="I9" t="str">
        <f t="shared" si="1"/>
        <v>HP COMP. DE JOURNAL BEARING TEMP. SHUTDOWNTE-1231-201*-1</v>
      </c>
      <c r="J9" t="str">
        <f t="shared" si="2"/>
        <v>FORTE-C-UC-123101A-02 (HP Compressor Trem A)Temperature - Comp DE Bearing (1)|HiHi</v>
      </c>
      <c r="K9" t="s">
        <v>2855</v>
      </c>
      <c r="L9" t="s">
        <v>1561</v>
      </c>
      <c r="M9" t="s">
        <v>2928</v>
      </c>
      <c r="N9" t="str">
        <f t="shared" si="3"/>
        <v>Temperature - Comp DE Bearing (1)|HiHi</v>
      </c>
      <c r="O9">
        <f t="shared" si="4"/>
        <v>121</v>
      </c>
    </row>
    <row r="10" spans="1:15">
      <c r="A10" t="str">
        <f t="shared" si="0"/>
        <v>FORTE-C-UC-123101A-02 (HP Compressor Trem A)Axial Displacement - Comp (1)|Hi</v>
      </c>
      <c r="B10" t="s">
        <v>3534</v>
      </c>
      <c r="C10" t="s">
        <v>3535</v>
      </c>
      <c r="D10" t="s">
        <v>3981</v>
      </c>
      <c r="E10" t="s">
        <v>2929</v>
      </c>
      <c r="F10" t="s">
        <v>13</v>
      </c>
      <c r="G10" t="s">
        <v>3982</v>
      </c>
      <c r="I10" t="str">
        <f t="shared" si="1"/>
        <v>HP COMPRESSOR THRUST BEARING AXIAL DISPLACEMENTZE/ZT-1231-182*-1</v>
      </c>
      <c r="J10" t="str">
        <f t="shared" si="2"/>
        <v>FORTE-C-UC-123101A-02 (HP Compressor Trem A)Axial Displacement - Comp (1)|Hi</v>
      </c>
      <c r="K10" t="s">
        <v>2855</v>
      </c>
      <c r="L10" t="s">
        <v>1170</v>
      </c>
      <c r="M10" t="s">
        <v>2928</v>
      </c>
      <c r="N10" t="str">
        <f t="shared" si="3"/>
        <v>Axial Displacement - Comp (1)|Hi</v>
      </c>
      <c r="O10">
        <f t="shared" si="4"/>
        <v>0</v>
      </c>
    </row>
    <row r="11" spans="1:15">
      <c r="A11" t="str">
        <f t="shared" si="0"/>
        <v>FORTE-C-UC-123101A-02 (HP Compressor Trem A)Axial Displacement - Comp (1)|HiHi</v>
      </c>
      <c r="B11" t="s">
        <v>3983</v>
      </c>
      <c r="C11" t="s">
        <v>3535</v>
      </c>
      <c r="D11" t="s">
        <v>3984</v>
      </c>
      <c r="E11" t="s">
        <v>2930</v>
      </c>
      <c r="G11" t="s">
        <v>3589</v>
      </c>
      <c r="I11" t="str">
        <f t="shared" si="1"/>
        <v>HP COMP. THRUST BRG AXIAL DISPLACEMENT SHUTDOWNZE/ZT-1231-182*-1</v>
      </c>
      <c r="J11" t="str">
        <f t="shared" si="2"/>
        <v>FORTE-C-UC-123101A-02 (HP Compressor Trem A)Axial Displacement - Comp (1)|HiHi</v>
      </c>
      <c r="K11" t="s">
        <v>2855</v>
      </c>
      <c r="L11" t="s">
        <v>1170</v>
      </c>
      <c r="M11" t="s">
        <v>2928</v>
      </c>
      <c r="N11" t="str">
        <f t="shared" si="3"/>
        <v>Axial Displacement - Comp (1)|HiHi</v>
      </c>
      <c r="O11">
        <f t="shared" si="4"/>
        <v>0</v>
      </c>
    </row>
    <row r="12" spans="1:15">
      <c r="A12" t="str">
        <f t="shared" si="0"/>
        <v>FORTE-C-UC-123101A-02 (HP Compressor Trem A)Axial Displacement - Comp (2)|Hi</v>
      </c>
      <c r="B12" t="s">
        <v>3534</v>
      </c>
      <c r="C12" t="s">
        <v>3540</v>
      </c>
      <c r="D12" t="s">
        <v>3985</v>
      </c>
      <c r="E12" t="s">
        <v>2929</v>
      </c>
      <c r="F12" t="s">
        <v>13</v>
      </c>
      <c r="G12" t="s">
        <v>3982</v>
      </c>
      <c r="I12" t="str">
        <f t="shared" si="1"/>
        <v>HP COMPRESSOR THRUST BEARING AXIAL DISPLACEMENTZE/ZT-1231-182*-2</v>
      </c>
      <c r="J12" t="str">
        <f t="shared" si="2"/>
        <v>FORTE-C-UC-123101A-02 (HP Compressor Trem A)Axial Displacement - Comp (2)|Hi</v>
      </c>
      <c r="K12" t="s">
        <v>2855</v>
      </c>
      <c r="L12" t="s">
        <v>1178</v>
      </c>
      <c r="M12" t="s">
        <v>2928</v>
      </c>
      <c r="N12" t="str">
        <f t="shared" si="3"/>
        <v>Axial Displacement - Comp (2)|Hi</v>
      </c>
      <c r="O12">
        <f t="shared" si="4"/>
        <v>0</v>
      </c>
    </row>
    <row r="13" spans="1:15">
      <c r="A13" t="str">
        <f t="shared" si="0"/>
        <v>FORTE-C-UC-123101A-02 (HP Compressor Trem A)Axial Displacement - Comp (2)|HiHi</v>
      </c>
      <c r="B13" t="s">
        <v>3983</v>
      </c>
      <c r="C13" t="s">
        <v>3540</v>
      </c>
      <c r="D13" t="s">
        <v>3986</v>
      </c>
      <c r="E13" t="s">
        <v>2930</v>
      </c>
      <c r="G13" t="s">
        <v>3589</v>
      </c>
      <c r="I13" t="str">
        <f t="shared" si="1"/>
        <v>HP COMP. THRUST BRG AXIAL DISPLACEMENT SHUTDOWNZE/ZT-1231-182*-2</v>
      </c>
      <c r="J13" t="str">
        <f t="shared" si="2"/>
        <v>FORTE-C-UC-123101A-02 (HP Compressor Trem A)Axial Displacement - Comp (2)|HiHi</v>
      </c>
      <c r="K13" t="s">
        <v>2855</v>
      </c>
      <c r="L13" t="s">
        <v>1178</v>
      </c>
      <c r="M13" t="s">
        <v>2928</v>
      </c>
      <c r="N13" t="str">
        <f t="shared" si="3"/>
        <v>Axial Displacement - Comp (2)|HiHi</v>
      </c>
      <c r="O13">
        <f t="shared" si="4"/>
        <v>0</v>
      </c>
    </row>
    <row r="14" spans="1:15">
      <c r="A14" t="str">
        <f t="shared" si="0"/>
        <v>FORTE-C-UC-123101A-02 (HP Compressor Trem A)Vibration - Comp NDE Bearing (1)|Hi</v>
      </c>
      <c r="B14" t="s">
        <v>3544</v>
      </c>
      <c r="C14" t="s">
        <v>3545</v>
      </c>
      <c r="D14" t="s">
        <v>3987</v>
      </c>
      <c r="E14" t="s">
        <v>2929</v>
      </c>
      <c r="F14" t="s">
        <v>465</v>
      </c>
      <c r="G14" t="s">
        <v>3969</v>
      </c>
      <c r="H14">
        <v>38</v>
      </c>
      <c r="I14" t="str">
        <f t="shared" si="1"/>
        <v>HP COMPRESSOR NDE JOURNAL BEARING VIBRATION XVE/VT-1231-189*-1</v>
      </c>
      <c r="J14" t="str">
        <f t="shared" si="2"/>
        <v>FORTE-C-UC-123101A-02 (HP Compressor Trem A)Vibration - Comp NDE Bearing (1)|Hi</v>
      </c>
      <c r="K14" t="s">
        <v>2855</v>
      </c>
      <c r="L14" t="s">
        <v>1753</v>
      </c>
      <c r="M14" t="s">
        <v>2928</v>
      </c>
      <c r="N14" t="str">
        <f t="shared" si="3"/>
        <v>Vibration - Comp NDE Bearing (1)|Hi</v>
      </c>
      <c r="O14">
        <f t="shared" si="4"/>
        <v>38</v>
      </c>
    </row>
    <row r="15" spans="1:15">
      <c r="A15" t="str">
        <f t="shared" si="0"/>
        <v>FORTE-C-UC-123101A-02 (HP Compressor Trem A)Vibration - Comp NDE Bearing (1)|HiHi</v>
      </c>
      <c r="B15" t="s">
        <v>3988</v>
      </c>
      <c r="C15" t="s">
        <v>3545</v>
      </c>
      <c r="D15" t="s">
        <v>3989</v>
      </c>
      <c r="E15" t="s">
        <v>2930</v>
      </c>
      <c r="F15" t="s">
        <v>465</v>
      </c>
      <c r="H15">
        <v>48</v>
      </c>
      <c r="I15" t="str">
        <f t="shared" si="1"/>
        <v>HP COMP. NDE JOURNAL BRG VIBRATION X SHUTDOWNVE/VT-1231-189*-1</v>
      </c>
      <c r="J15" t="str">
        <f t="shared" si="2"/>
        <v>FORTE-C-UC-123101A-02 (HP Compressor Trem A)Vibration - Comp NDE Bearing (1)|HiHi</v>
      </c>
      <c r="K15" t="s">
        <v>2855</v>
      </c>
      <c r="L15" t="s">
        <v>1753</v>
      </c>
      <c r="M15" t="s">
        <v>2928</v>
      </c>
      <c r="N15" t="str">
        <f t="shared" si="3"/>
        <v>Vibration - Comp NDE Bearing (1)|HiHi</v>
      </c>
      <c r="O15">
        <f t="shared" si="4"/>
        <v>48</v>
      </c>
    </row>
    <row r="16" spans="1:15">
      <c r="A16" t="str">
        <f t="shared" si="0"/>
        <v>FORTE-C-UC-123101A-02 (HP Compressor Trem A)Vibration - Comp NDE Bearing (2)|Hi</v>
      </c>
      <c r="B16" t="s">
        <v>3549</v>
      </c>
      <c r="C16" t="s">
        <v>3550</v>
      </c>
      <c r="D16" t="s">
        <v>3990</v>
      </c>
      <c r="E16" t="s">
        <v>2929</v>
      </c>
      <c r="F16" t="s">
        <v>465</v>
      </c>
      <c r="G16" t="s">
        <v>3969</v>
      </c>
      <c r="H16">
        <v>38</v>
      </c>
      <c r="I16" t="str">
        <f t="shared" si="1"/>
        <v>HP COMPRESSOR NDE JOURNAL BEARING VIBRATION YVE/VT-1231-189*-2</v>
      </c>
      <c r="J16" t="str">
        <f t="shared" si="2"/>
        <v>FORTE-C-UC-123101A-02 (HP Compressor Trem A)Vibration - Comp NDE Bearing (2)|Hi</v>
      </c>
      <c r="K16" t="s">
        <v>2855</v>
      </c>
      <c r="L16" t="s">
        <v>1758</v>
      </c>
      <c r="M16" t="s">
        <v>2928</v>
      </c>
      <c r="N16" t="str">
        <f t="shared" si="3"/>
        <v>Vibration - Comp NDE Bearing (2)|Hi</v>
      </c>
      <c r="O16">
        <f t="shared" si="4"/>
        <v>38</v>
      </c>
    </row>
    <row r="17" spans="1:15">
      <c r="A17" t="str">
        <f t="shared" si="0"/>
        <v>FORTE-C-UC-123101A-02 (HP Compressor Trem A)Vibration - Comp NDE Bearing (2)|HiHi</v>
      </c>
      <c r="B17" t="s">
        <v>3991</v>
      </c>
      <c r="C17" t="s">
        <v>3550</v>
      </c>
      <c r="D17" t="s">
        <v>3992</v>
      </c>
      <c r="E17" t="s">
        <v>2930</v>
      </c>
      <c r="F17" t="s">
        <v>465</v>
      </c>
      <c r="H17">
        <v>48</v>
      </c>
      <c r="I17" t="str">
        <f t="shared" si="1"/>
        <v>HP COMP. NDE JOURNAL BRG VIBRATION Y SHUTDOWNVE/VT-1231-189*-2</v>
      </c>
      <c r="J17" t="str">
        <f t="shared" si="2"/>
        <v>FORTE-C-UC-123101A-02 (HP Compressor Trem A)Vibration - Comp NDE Bearing (2)|HiHi</v>
      </c>
      <c r="K17" t="s">
        <v>2855</v>
      </c>
      <c r="L17" t="s">
        <v>1758</v>
      </c>
      <c r="M17" t="s">
        <v>2928</v>
      </c>
      <c r="N17" t="str">
        <f t="shared" si="3"/>
        <v>Vibration - Comp NDE Bearing (2)|HiHi</v>
      </c>
      <c r="O17">
        <f t="shared" si="4"/>
        <v>48</v>
      </c>
    </row>
    <row r="18" spans="1:15">
      <c r="A18" t="str">
        <f t="shared" si="0"/>
        <v>FORTE-C-UC-123101A-02 (HP Compressor Trem A)Vibration - Comp DE Bearing (1)|Hi</v>
      </c>
      <c r="B18" t="s">
        <v>3554</v>
      </c>
      <c r="C18" t="s">
        <v>3555</v>
      </c>
      <c r="D18" t="s">
        <v>3993</v>
      </c>
      <c r="E18" t="s">
        <v>2929</v>
      </c>
      <c r="F18" t="s">
        <v>465</v>
      </c>
      <c r="G18" t="s">
        <v>3969</v>
      </c>
      <c r="H18">
        <v>38</v>
      </c>
      <c r="I18" t="str">
        <f t="shared" si="1"/>
        <v>HP COMPRESSOR DE JOURNAL BEARING VIBRATION XVE/VT-1231-188*-1</v>
      </c>
      <c r="J18" t="str">
        <f t="shared" si="2"/>
        <v>FORTE-C-UC-123101A-02 (HP Compressor Trem A)Vibration - Comp DE Bearing (1)|Hi</v>
      </c>
      <c r="K18" t="s">
        <v>2855</v>
      </c>
      <c r="L18" t="s">
        <v>1743</v>
      </c>
      <c r="M18" t="s">
        <v>2928</v>
      </c>
      <c r="N18" t="str">
        <f t="shared" si="3"/>
        <v>Vibration - Comp DE Bearing (1)|Hi</v>
      </c>
      <c r="O18">
        <f t="shared" si="4"/>
        <v>38</v>
      </c>
    </row>
    <row r="19" spans="1:15">
      <c r="A19" t="str">
        <f t="shared" si="0"/>
        <v>FORTE-C-UC-123101A-02 (HP Compressor Trem A)Vibration - Comp DE Bearing (1)|HiHi</v>
      </c>
      <c r="B19" t="s">
        <v>3994</v>
      </c>
      <c r="C19" t="s">
        <v>3555</v>
      </c>
      <c r="D19" t="s">
        <v>3995</v>
      </c>
      <c r="E19" t="s">
        <v>2930</v>
      </c>
      <c r="F19" t="s">
        <v>465</v>
      </c>
      <c r="H19">
        <v>48</v>
      </c>
      <c r="I19" t="str">
        <f t="shared" si="1"/>
        <v>HP COMP. DE JOURNAL BRG VIBRATION X SHUTDOWNVE/VT-1231-188*-1</v>
      </c>
      <c r="J19" t="str">
        <f t="shared" si="2"/>
        <v>FORTE-C-UC-123101A-02 (HP Compressor Trem A)Vibration - Comp DE Bearing (1)|HiHi</v>
      </c>
      <c r="K19" t="s">
        <v>2855</v>
      </c>
      <c r="L19" t="s">
        <v>1743</v>
      </c>
      <c r="M19" t="s">
        <v>2928</v>
      </c>
      <c r="N19" t="str">
        <f t="shared" si="3"/>
        <v>Vibration - Comp DE Bearing (1)|HiHi</v>
      </c>
      <c r="O19">
        <f t="shared" si="4"/>
        <v>48</v>
      </c>
    </row>
    <row r="20" spans="1:15">
      <c r="A20" t="str">
        <f t="shared" si="0"/>
        <v>FORTE-C-UC-123101A-02 (HP Compressor Trem A)Vibration - Comp DE Bearing (2)|Hi</v>
      </c>
      <c r="B20" t="s">
        <v>3559</v>
      </c>
      <c r="C20" t="s">
        <v>3560</v>
      </c>
      <c r="D20" t="s">
        <v>3996</v>
      </c>
      <c r="E20" t="s">
        <v>2929</v>
      </c>
      <c r="F20" t="s">
        <v>465</v>
      </c>
      <c r="G20" t="s">
        <v>3969</v>
      </c>
      <c r="H20">
        <v>38</v>
      </c>
      <c r="I20" t="str">
        <f t="shared" si="1"/>
        <v>HP COMPRESSOR DE JOURNAL BEARING VIBRATION YVE/VT-1231-188*-2</v>
      </c>
      <c r="J20" t="str">
        <f t="shared" si="2"/>
        <v>FORTE-C-UC-123101A-02 (HP Compressor Trem A)Vibration - Comp DE Bearing (2)|Hi</v>
      </c>
      <c r="K20" t="s">
        <v>2855</v>
      </c>
      <c r="L20" t="s">
        <v>1748</v>
      </c>
      <c r="M20" t="s">
        <v>2928</v>
      </c>
      <c r="N20" t="str">
        <f t="shared" si="3"/>
        <v>Vibration - Comp DE Bearing (2)|Hi</v>
      </c>
      <c r="O20">
        <f t="shared" si="4"/>
        <v>38</v>
      </c>
    </row>
    <row r="21" spans="1:15">
      <c r="A21" t="str">
        <f t="shared" si="0"/>
        <v>FORTE-C-UC-123101A-02 (HP Compressor Trem A)Vibration - Comp DE Bearing (2)|HiHi</v>
      </c>
      <c r="B21" t="s">
        <v>3997</v>
      </c>
      <c r="C21" t="s">
        <v>3560</v>
      </c>
      <c r="D21" t="s">
        <v>3998</v>
      </c>
      <c r="E21" t="s">
        <v>2930</v>
      </c>
      <c r="F21" t="s">
        <v>465</v>
      </c>
      <c r="H21">
        <v>48</v>
      </c>
      <c r="I21" t="str">
        <f t="shared" si="1"/>
        <v>HP COMP. DE JOURNAL BRG VIBRATION Y SHUTDOWNVE/VT-1231-188*-2</v>
      </c>
      <c r="J21" t="str">
        <f t="shared" si="2"/>
        <v>FORTE-C-UC-123101A-02 (HP Compressor Trem A)Vibration - Comp DE Bearing (2)|HiHi</v>
      </c>
      <c r="K21" t="s">
        <v>2855</v>
      </c>
      <c r="L21" t="s">
        <v>1748</v>
      </c>
      <c r="M21" t="s">
        <v>2928</v>
      </c>
      <c r="N21" t="str">
        <f t="shared" si="3"/>
        <v>Vibration - Comp DE Bearing (2)|HiHi</v>
      </c>
      <c r="O21">
        <f t="shared" si="4"/>
        <v>48</v>
      </c>
    </row>
    <row r="22" spans="1:15">
      <c r="A22" t="str">
        <f t="shared" si="0"/>
        <v>FORTE-C-UC-123101A-01 (LP/IP Compressor Trem A)Temperature - Comp THRUST Bearing Outboard (1)|Hi</v>
      </c>
      <c r="B22" t="s">
        <v>3565</v>
      </c>
      <c r="C22" t="s">
        <v>3566</v>
      </c>
      <c r="D22" t="s">
        <v>3999</v>
      </c>
      <c r="E22" t="s">
        <v>2929</v>
      </c>
      <c r="F22" t="s">
        <v>49</v>
      </c>
      <c r="G22" t="s">
        <v>3969</v>
      </c>
      <c r="H22">
        <v>110</v>
      </c>
      <c r="I22" t="str">
        <f t="shared" si="1"/>
        <v>LP COMPRESSOR THRUST BEARING OUTBOARD TEMP.TE-1231-200*-1</v>
      </c>
      <c r="J22" t="str">
        <f t="shared" si="2"/>
        <v>FORTE-C-UC-123101A-01 (LP/IP Compressor Trem A)Temperature - Comp THRUST Bearing Outboard (1)|Hi</v>
      </c>
      <c r="K22" t="s">
        <v>2853</v>
      </c>
      <c r="L22" t="s">
        <v>1824</v>
      </c>
      <c r="M22" t="s">
        <v>2928</v>
      </c>
      <c r="N22" t="str">
        <f t="shared" si="3"/>
        <v>Temperature - Comp THRUST Bearing Outboard (1)|Hi</v>
      </c>
      <c r="O22">
        <f t="shared" si="4"/>
        <v>110</v>
      </c>
    </row>
    <row r="23" spans="1:15">
      <c r="A23" t="str">
        <f t="shared" si="0"/>
        <v>FORTE-C-UC-123101A-01 (LP/IP Compressor Trem A)Temperature - Comp THRUST Bearing Outboard (1)|HiHi</v>
      </c>
      <c r="B23" t="s">
        <v>4000</v>
      </c>
      <c r="C23" t="s">
        <v>3566</v>
      </c>
      <c r="D23" t="s">
        <v>4001</v>
      </c>
      <c r="E23" t="s">
        <v>2930</v>
      </c>
      <c r="F23" t="s">
        <v>49</v>
      </c>
      <c r="H23">
        <v>121</v>
      </c>
      <c r="I23" t="str">
        <f t="shared" si="1"/>
        <v>LP COMP. THRUST BRG OUTBOARD TEMP. SHUTDOWNTE-1231-200*-1</v>
      </c>
      <c r="J23" t="str">
        <f t="shared" si="2"/>
        <v>FORTE-C-UC-123101A-01 (LP/IP Compressor Trem A)Temperature - Comp THRUST Bearing Outboard (1)|HiHi</v>
      </c>
      <c r="K23" t="s">
        <v>2853</v>
      </c>
      <c r="L23" t="s">
        <v>1824</v>
      </c>
      <c r="M23" t="s">
        <v>2928</v>
      </c>
      <c r="N23" t="str">
        <f t="shared" si="3"/>
        <v>Temperature - Comp THRUST Bearing Outboard (1)|HiHi</v>
      </c>
      <c r="O23">
        <f t="shared" si="4"/>
        <v>121</v>
      </c>
    </row>
    <row r="24" spans="1:15">
      <c r="A24" t="str">
        <f t="shared" si="0"/>
        <v>FORTE-C-UC-123101A-01 (LP/IP Compressor Trem A)Temperature - Comp THRUST Bearing Inboard (1)|Hi</v>
      </c>
      <c r="B24" t="s">
        <v>3570</v>
      </c>
      <c r="C24" t="s">
        <v>3571</v>
      </c>
      <c r="D24" t="s">
        <v>4002</v>
      </c>
      <c r="E24" t="s">
        <v>2929</v>
      </c>
      <c r="F24" t="s">
        <v>49</v>
      </c>
      <c r="G24" t="s">
        <v>3969</v>
      </c>
      <c r="H24">
        <v>110</v>
      </c>
      <c r="I24" t="str">
        <f t="shared" si="1"/>
        <v>LP COMPRESSOR THRUST BEARING INBOARD TEMP.TE-1231-199*-1</v>
      </c>
      <c r="J24" t="str">
        <f t="shared" si="2"/>
        <v>FORTE-C-UC-123101A-01 (LP/IP Compressor Trem A)Temperature - Comp THRUST Bearing Inboard (1)|Hi</v>
      </c>
      <c r="K24" t="s">
        <v>2853</v>
      </c>
      <c r="L24" t="s">
        <v>1835</v>
      </c>
      <c r="M24" t="s">
        <v>2928</v>
      </c>
      <c r="N24" t="str">
        <f t="shared" si="3"/>
        <v>Temperature - Comp THRUST Bearing Inboard (1)|Hi</v>
      </c>
      <c r="O24">
        <f t="shared" si="4"/>
        <v>110</v>
      </c>
    </row>
    <row r="25" spans="1:15">
      <c r="A25" t="str">
        <f t="shared" si="0"/>
        <v>FORTE-C-UC-123101A-01 (LP/IP Compressor Trem A)Temperature - Comp THRUST Bearing Inboard (1)|HiHi</v>
      </c>
      <c r="B25" t="s">
        <v>4003</v>
      </c>
      <c r="C25" t="s">
        <v>3571</v>
      </c>
      <c r="D25" t="s">
        <v>4004</v>
      </c>
      <c r="E25" t="s">
        <v>2930</v>
      </c>
      <c r="F25" t="s">
        <v>49</v>
      </c>
      <c r="H25">
        <v>121</v>
      </c>
      <c r="I25" t="str">
        <f t="shared" si="1"/>
        <v>LP COMP. THRUST BRG INBOARD TEMP. SHUTDOWNTE-1231-199*-1</v>
      </c>
      <c r="J25" t="str">
        <f t="shared" si="2"/>
        <v>FORTE-C-UC-123101A-01 (LP/IP Compressor Trem A)Temperature - Comp THRUST Bearing Inboard (1)|HiHi</v>
      </c>
      <c r="K25" t="s">
        <v>2853</v>
      </c>
      <c r="L25" t="s">
        <v>1835</v>
      </c>
      <c r="M25" t="s">
        <v>2928</v>
      </c>
      <c r="N25" t="str">
        <f t="shared" si="3"/>
        <v>Temperature - Comp THRUST Bearing Inboard (1)|HiHi</v>
      </c>
      <c r="O25">
        <f t="shared" si="4"/>
        <v>121</v>
      </c>
    </row>
    <row r="26" spans="1:15">
      <c r="A26" t="str">
        <f t="shared" si="0"/>
        <v>FORTE-C-UC-123101A-01 (LP/IP Compressor Trem A)Temperature - Comp NDE Bearing (1)|Hi</v>
      </c>
      <c r="B26" t="s">
        <v>3575</v>
      </c>
      <c r="C26" t="s">
        <v>3576</v>
      </c>
      <c r="D26" t="s">
        <v>4005</v>
      </c>
      <c r="E26" t="s">
        <v>2929</v>
      </c>
      <c r="F26" t="s">
        <v>49</v>
      </c>
      <c r="G26" t="s">
        <v>3969</v>
      </c>
      <c r="H26">
        <v>110</v>
      </c>
      <c r="I26" t="str">
        <f t="shared" si="1"/>
        <v>LP COMPRESSOR NDE JOURNAL BEARING TEMP.TE-1231-198*-1</v>
      </c>
      <c r="J26" t="str">
        <f t="shared" si="2"/>
        <v>FORTE-C-UC-123101A-01 (LP/IP Compressor Trem A)Temperature - Comp NDE Bearing (1)|Hi</v>
      </c>
      <c r="K26" t="s">
        <v>2853</v>
      </c>
      <c r="L26" t="s">
        <v>1571</v>
      </c>
      <c r="M26" t="s">
        <v>2928</v>
      </c>
      <c r="N26" t="str">
        <f t="shared" si="3"/>
        <v>Temperature - Comp NDE Bearing (1)|Hi</v>
      </c>
      <c r="O26">
        <f t="shared" si="4"/>
        <v>110</v>
      </c>
    </row>
    <row r="27" spans="1:15">
      <c r="A27" t="str">
        <f t="shared" si="0"/>
        <v>FORTE-C-UC-123101A-01 (LP/IP Compressor Trem A)Temperature - Comp NDE Bearing (1)|HiHi</v>
      </c>
      <c r="B27" t="s">
        <v>4006</v>
      </c>
      <c r="C27" t="s">
        <v>3576</v>
      </c>
      <c r="D27" t="s">
        <v>4007</v>
      </c>
      <c r="E27" t="s">
        <v>2930</v>
      </c>
      <c r="F27" t="s">
        <v>49</v>
      </c>
      <c r="H27">
        <v>121</v>
      </c>
      <c r="I27" t="str">
        <f t="shared" si="1"/>
        <v>LP COMP. NDE JOURNAL BEARING TEMP. SHUTDOWNTE-1231-198*-1</v>
      </c>
      <c r="J27" t="str">
        <f t="shared" si="2"/>
        <v>FORTE-C-UC-123101A-01 (LP/IP Compressor Trem A)Temperature - Comp NDE Bearing (1)|HiHi</v>
      </c>
      <c r="K27" t="s">
        <v>2853</v>
      </c>
      <c r="L27" t="s">
        <v>1571</v>
      </c>
      <c r="M27" t="s">
        <v>2928</v>
      </c>
      <c r="N27" t="str">
        <f t="shared" si="3"/>
        <v>Temperature - Comp NDE Bearing (1)|HiHi</v>
      </c>
      <c r="O27">
        <f t="shared" si="4"/>
        <v>121</v>
      </c>
    </row>
    <row r="28" spans="1:15">
      <c r="A28" t="str">
        <f t="shared" si="0"/>
        <v>FORTE-C-UC-123101A-01 (LP/IP Compressor Trem A)Temperature - Comp DE Bearing (1)|Hi</v>
      </c>
      <c r="B28" t="s">
        <v>3580</v>
      </c>
      <c r="C28" t="s">
        <v>3581</v>
      </c>
      <c r="D28" t="s">
        <v>4008</v>
      </c>
      <c r="E28" t="s">
        <v>2929</v>
      </c>
      <c r="F28" t="s">
        <v>49</v>
      </c>
      <c r="G28" t="s">
        <v>3969</v>
      </c>
      <c r="H28">
        <v>110</v>
      </c>
      <c r="I28" t="str">
        <f t="shared" si="1"/>
        <v>LP COMPRESSOR DE JOURNAL BEARING TEMP.TE-1231-197*-1</v>
      </c>
      <c r="J28" t="str">
        <f t="shared" si="2"/>
        <v>FORTE-C-UC-123101A-01 (LP/IP Compressor Trem A)Temperature - Comp DE Bearing (1)|Hi</v>
      </c>
      <c r="K28" t="s">
        <v>2853</v>
      </c>
      <c r="L28" t="s">
        <v>1561</v>
      </c>
      <c r="M28" t="s">
        <v>2928</v>
      </c>
      <c r="N28" t="str">
        <f t="shared" si="3"/>
        <v>Temperature - Comp DE Bearing (1)|Hi</v>
      </c>
      <c r="O28">
        <f t="shared" si="4"/>
        <v>110</v>
      </c>
    </row>
    <row r="29" spans="1:15">
      <c r="A29" t="str">
        <f t="shared" si="0"/>
        <v>FORTE-C-UC-123101A-01 (LP/IP Compressor Trem A)Temperature - Comp DE Bearing (1)|HiHi</v>
      </c>
      <c r="B29" t="s">
        <v>4009</v>
      </c>
      <c r="C29" t="s">
        <v>3581</v>
      </c>
      <c r="D29" t="s">
        <v>4010</v>
      </c>
      <c r="E29" t="s">
        <v>2930</v>
      </c>
      <c r="F29" t="s">
        <v>49</v>
      </c>
      <c r="H29">
        <v>121</v>
      </c>
      <c r="I29" t="str">
        <f t="shared" ref="I29:I56" si="5">_xlfn.CONCAT(B29,C29)</f>
        <v>LP COMP. DE JOURNAL BEARING TEMP. SHUTDOWNTE-1231-197*-1</v>
      </c>
      <c r="J29" t="str">
        <f t="shared" ref="J29:J56" si="6">_xlfn.CONCAT(K29,N29)</f>
        <v>FORTE-C-UC-123101A-01 (LP/IP Compressor Trem A)Temperature - Comp DE Bearing (1)|HiHi</v>
      </c>
      <c r="K29" t="s">
        <v>2853</v>
      </c>
      <c r="L29" t="s">
        <v>1561</v>
      </c>
      <c r="M29" t="s">
        <v>2928</v>
      </c>
      <c r="N29" t="str">
        <f t="shared" ref="N29:N56" si="7">_xlfn.CONCAT(L29,M29,E29)</f>
        <v>Temperature - Comp DE Bearing (1)|HiHi</v>
      </c>
      <c r="O29">
        <f t="shared" ref="O29:O56" si="8">H29</f>
        <v>121</v>
      </c>
    </row>
    <row r="30" spans="1:15">
      <c r="A30" t="str">
        <f t="shared" si="0"/>
        <v>FORTE-C-UC-123101A-01 (LP/IP Compressor Trem A)Axial Displacement - Comp (1)|Hi</v>
      </c>
      <c r="B30" t="s">
        <v>3585</v>
      </c>
      <c r="C30" t="s">
        <v>3586</v>
      </c>
      <c r="D30" t="s">
        <v>4011</v>
      </c>
      <c r="E30" t="s">
        <v>2929</v>
      </c>
      <c r="F30" t="s">
        <v>13</v>
      </c>
      <c r="G30" t="s">
        <v>3982</v>
      </c>
      <c r="I30" t="str">
        <f t="shared" si="5"/>
        <v>LP COMPRESSOR THRUST BEARING AXIAL DISPLACEMENTZE/ZT-1231-181*-1</v>
      </c>
      <c r="J30" t="str">
        <f t="shared" si="6"/>
        <v>FORTE-C-UC-123101A-01 (LP/IP Compressor Trem A)Axial Displacement - Comp (1)|Hi</v>
      </c>
      <c r="K30" t="s">
        <v>2853</v>
      </c>
      <c r="L30" t="s">
        <v>1170</v>
      </c>
      <c r="M30" t="s">
        <v>2928</v>
      </c>
      <c r="N30" t="str">
        <f t="shared" si="7"/>
        <v>Axial Displacement - Comp (1)|Hi</v>
      </c>
      <c r="O30">
        <f t="shared" si="8"/>
        <v>0</v>
      </c>
    </row>
    <row r="31" spans="1:15">
      <c r="A31" t="str">
        <f t="shared" si="0"/>
        <v>FORTE-C-UC-123101A-01 (LP/IP Compressor Trem A)Axial Displacement - Comp (1)|HiHi</v>
      </c>
      <c r="B31" t="s">
        <v>4012</v>
      </c>
      <c r="C31" t="s">
        <v>3586</v>
      </c>
      <c r="D31" t="s">
        <v>4013</v>
      </c>
      <c r="E31" t="s">
        <v>2930</v>
      </c>
      <c r="G31" t="s">
        <v>3589</v>
      </c>
      <c r="I31" t="str">
        <f t="shared" si="5"/>
        <v>LP COMP. THRUST BRG AXIAL DISPLACEMENT SHUTDOWNZE/ZT-1231-181*-1</v>
      </c>
      <c r="J31" t="str">
        <f t="shared" si="6"/>
        <v>FORTE-C-UC-123101A-01 (LP/IP Compressor Trem A)Axial Displacement - Comp (1)|HiHi</v>
      </c>
      <c r="K31" t="s">
        <v>2853</v>
      </c>
      <c r="L31" t="s">
        <v>1170</v>
      </c>
      <c r="M31" t="s">
        <v>2928</v>
      </c>
      <c r="N31" t="str">
        <f t="shared" si="7"/>
        <v>Axial Displacement - Comp (1)|HiHi</v>
      </c>
      <c r="O31">
        <f t="shared" si="8"/>
        <v>0</v>
      </c>
    </row>
    <row r="32" spans="1:15">
      <c r="A32" t="str">
        <f t="shared" si="0"/>
        <v>FORTE-C-UC-123101A-01 (LP/IP Compressor Trem A)Axial Displacement - Comp (2)|Hi</v>
      </c>
      <c r="B32" t="s">
        <v>3585</v>
      </c>
      <c r="C32" t="s">
        <v>3591</v>
      </c>
      <c r="D32" t="s">
        <v>4014</v>
      </c>
      <c r="E32" t="s">
        <v>2929</v>
      </c>
      <c r="F32" t="s">
        <v>13</v>
      </c>
      <c r="G32" t="s">
        <v>3982</v>
      </c>
      <c r="I32" t="str">
        <f t="shared" si="5"/>
        <v>LP COMPRESSOR THRUST BEARING AXIAL DISPLACEMENTZE/ZT-1231-181*-2</v>
      </c>
      <c r="J32" t="str">
        <f t="shared" si="6"/>
        <v>FORTE-C-UC-123101A-01 (LP/IP Compressor Trem A)Axial Displacement - Comp (2)|Hi</v>
      </c>
      <c r="K32" t="s">
        <v>2853</v>
      </c>
      <c r="L32" t="s">
        <v>1178</v>
      </c>
      <c r="M32" t="s">
        <v>2928</v>
      </c>
      <c r="N32" t="str">
        <f t="shared" si="7"/>
        <v>Axial Displacement - Comp (2)|Hi</v>
      </c>
      <c r="O32">
        <f t="shared" si="8"/>
        <v>0</v>
      </c>
    </row>
    <row r="33" spans="1:15">
      <c r="A33" t="str">
        <f t="shared" si="0"/>
        <v>FORTE-C-UC-123101A-01 (LP/IP Compressor Trem A)Axial Displacement - Comp (2)|HiHi</v>
      </c>
      <c r="B33" t="s">
        <v>4012</v>
      </c>
      <c r="C33" t="s">
        <v>3591</v>
      </c>
      <c r="D33" t="s">
        <v>4015</v>
      </c>
      <c r="E33" t="s">
        <v>2930</v>
      </c>
      <c r="G33" t="s">
        <v>3589</v>
      </c>
      <c r="I33" t="str">
        <f t="shared" si="5"/>
        <v>LP COMP. THRUST BRG AXIAL DISPLACEMENT SHUTDOWNZE/ZT-1231-181*-2</v>
      </c>
      <c r="J33" t="str">
        <f t="shared" si="6"/>
        <v>FORTE-C-UC-123101A-01 (LP/IP Compressor Trem A)Axial Displacement - Comp (2)|HiHi</v>
      </c>
      <c r="K33" t="s">
        <v>2853</v>
      </c>
      <c r="L33" t="s">
        <v>1178</v>
      </c>
      <c r="M33" t="s">
        <v>2928</v>
      </c>
      <c r="N33" t="str">
        <f t="shared" si="7"/>
        <v>Axial Displacement - Comp (2)|HiHi</v>
      </c>
      <c r="O33">
        <f t="shared" si="8"/>
        <v>0</v>
      </c>
    </row>
    <row r="34" spans="1:15">
      <c r="A34" t="str">
        <f t="shared" si="0"/>
        <v>FORTE-C-UC-123101A-01 (LP/IP Compressor Trem A)Vibration - Comp NDE Bearing (1)|Hi</v>
      </c>
      <c r="B34" t="s">
        <v>3595</v>
      </c>
      <c r="C34" t="s">
        <v>3596</v>
      </c>
      <c r="D34" t="s">
        <v>4016</v>
      </c>
      <c r="E34" t="s">
        <v>2929</v>
      </c>
      <c r="F34" t="s">
        <v>465</v>
      </c>
      <c r="G34" t="s">
        <v>3969</v>
      </c>
      <c r="H34">
        <v>38</v>
      </c>
      <c r="I34" t="str">
        <f t="shared" si="5"/>
        <v>LP COMPRESSOR NDE JOURNAL BEARING VIBRATION XVE/VT-1231-187*-1</v>
      </c>
      <c r="J34" t="str">
        <f t="shared" si="6"/>
        <v>FORTE-C-UC-123101A-01 (LP/IP Compressor Trem A)Vibration - Comp NDE Bearing (1)|Hi</v>
      </c>
      <c r="K34" t="s">
        <v>2853</v>
      </c>
      <c r="L34" t="s">
        <v>1753</v>
      </c>
      <c r="M34" t="s">
        <v>2928</v>
      </c>
      <c r="N34" t="str">
        <f t="shared" si="7"/>
        <v>Vibration - Comp NDE Bearing (1)|Hi</v>
      </c>
      <c r="O34">
        <f t="shared" si="8"/>
        <v>38</v>
      </c>
    </row>
    <row r="35" spans="1:15">
      <c r="A35" t="str">
        <f t="shared" si="0"/>
        <v>FORTE-C-UC-123101A-01 (LP/IP Compressor Trem A)Vibration - Comp NDE Bearing (1)|HiHi</v>
      </c>
      <c r="B35" t="s">
        <v>4017</v>
      </c>
      <c r="C35" t="s">
        <v>3596</v>
      </c>
      <c r="D35" t="s">
        <v>4018</v>
      </c>
      <c r="E35" t="s">
        <v>2930</v>
      </c>
      <c r="F35" t="s">
        <v>465</v>
      </c>
      <c r="H35">
        <v>48</v>
      </c>
      <c r="I35" t="str">
        <f t="shared" si="5"/>
        <v>LP COMP. NDE JOURNAL BRG VIBRATION X SHUTDOWNVE/VT-1231-187*-1</v>
      </c>
      <c r="J35" t="str">
        <f t="shared" si="6"/>
        <v>FORTE-C-UC-123101A-01 (LP/IP Compressor Trem A)Vibration - Comp NDE Bearing (1)|HiHi</v>
      </c>
      <c r="K35" t="s">
        <v>2853</v>
      </c>
      <c r="L35" t="s">
        <v>1753</v>
      </c>
      <c r="M35" t="s">
        <v>2928</v>
      </c>
      <c r="N35" t="str">
        <f t="shared" si="7"/>
        <v>Vibration - Comp NDE Bearing (1)|HiHi</v>
      </c>
      <c r="O35">
        <f t="shared" si="8"/>
        <v>48</v>
      </c>
    </row>
    <row r="36" spans="1:15">
      <c r="A36" t="str">
        <f t="shared" si="0"/>
        <v>FORTE-C-UC-123101A-01 (LP/IP Compressor Trem A)Vibration - Comp NDE Bearing (2)|Hi</v>
      </c>
      <c r="B36" t="s">
        <v>3600</v>
      </c>
      <c r="C36" t="s">
        <v>3601</v>
      </c>
      <c r="D36" t="s">
        <v>4019</v>
      </c>
      <c r="E36" t="s">
        <v>2929</v>
      </c>
      <c r="F36" t="s">
        <v>465</v>
      </c>
      <c r="G36" t="s">
        <v>3969</v>
      </c>
      <c r="H36">
        <v>38</v>
      </c>
      <c r="I36" t="str">
        <f t="shared" si="5"/>
        <v>LP COMPRESSOR NDE JOURNAL BEARING VIBRATION YVE/VT-1231-187*-2</v>
      </c>
      <c r="J36" t="str">
        <f t="shared" si="6"/>
        <v>FORTE-C-UC-123101A-01 (LP/IP Compressor Trem A)Vibration - Comp NDE Bearing (2)|Hi</v>
      </c>
      <c r="K36" t="s">
        <v>2853</v>
      </c>
      <c r="L36" t="s">
        <v>1758</v>
      </c>
      <c r="M36" t="s">
        <v>2928</v>
      </c>
      <c r="N36" t="str">
        <f t="shared" si="7"/>
        <v>Vibration - Comp NDE Bearing (2)|Hi</v>
      </c>
      <c r="O36">
        <f t="shared" si="8"/>
        <v>38</v>
      </c>
    </row>
    <row r="37" spans="1:15">
      <c r="A37" t="str">
        <f t="shared" si="0"/>
        <v>FORTE-C-UC-123101A-01 (LP/IP Compressor Trem A)Vibration - Comp NDE Bearing (2)|HiHi</v>
      </c>
      <c r="B37" t="s">
        <v>4020</v>
      </c>
      <c r="C37" t="s">
        <v>3601</v>
      </c>
      <c r="D37" t="s">
        <v>4021</v>
      </c>
      <c r="E37" t="s">
        <v>2930</v>
      </c>
      <c r="F37" t="s">
        <v>465</v>
      </c>
      <c r="H37">
        <v>48</v>
      </c>
      <c r="I37" t="str">
        <f t="shared" si="5"/>
        <v>LP COMP. NDE JOURNAL BRG VIBRATION Y SHUTDOWNVE/VT-1231-187*-2</v>
      </c>
      <c r="J37" t="str">
        <f t="shared" si="6"/>
        <v>FORTE-C-UC-123101A-01 (LP/IP Compressor Trem A)Vibration - Comp NDE Bearing (2)|HiHi</v>
      </c>
      <c r="K37" t="s">
        <v>2853</v>
      </c>
      <c r="L37" t="s">
        <v>1758</v>
      </c>
      <c r="M37" t="s">
        <v>2928</v>
      </c>
      <c r="N37" t="str">
        <f t="shared" si="7"/>
        <v>Vibration - Comp NDE Bearing (2)|HiHi</v>
      </c>
      <c r="O37">
        <f t="shared" si="8"/>
        <v>48</v>
      </c>
    </row>
    <row r="38" spans="1:15">
      <c r="A38" t="str">
        <f t="shared" si="0"/>
        <v>FORTE-C-UC-123101A-01 (LP/IP Compressor Trem A)Vibration - Comp DE Bearing (1)|Hi</v>
      </c>
      <c r="B38" t="s">
        <v>3605</v>
      </c>
      <c r="C38" t="s">
        <v>3606</v>
      </c>
      <c r="D38" t="s">
        <v>4022</v>
      </c>
      <c r="E38" t="s">
        <v>2929</v>
      </c>
      <c r="F38" t="s">
        <v>465</v>
      </c>
      <c r="G38" t="s">
        <v>3969</v>
      </c>
      <c r="H38">
        <v>38</v>
      </c>
      <c r="I38" t="str">
        <f t="shared" si="5"/>
        <v>LP COMPRESSOR DE JOURNAL BEARING VIBRATION XVE/VT-1231-186*-1</v>
      </c>
      <c r="J38" t="str">
        <f t="shared" si="6"/>
        <v>FORTE-C-UC-123101A-01 (LP/IP Compressor Trem A)Vibration - Comp DE Bearing (1)|Hi</v>
      </c>
      <c r="K38" t="s">
        <v>2853</v>
      </c>
      <c r="L38" t="s">
        <v>1743</v>
      </c>
      <c r="M38" t="s">
        <v>2928</v>
      </c>
      <c r="N38" t="str">
        <f t="shared" si="7"/>
        <v>Vibration - Comp DE Bearing (1)|Hi</v>
      </c>
      <c r="O38">
        <f t="shared" si="8"/>
        <v>38</v>
      </c>
    </row>
    <row r="39" spans="1:15">
      <c r="A39" t="str">
        <f t="shared" si="0"/>
        <v>FORTE-C-UC-123101A-01 (LP/IP Compressor Trem A)Vibration - Comp DE Bearing (1)|HiHi</v>
      </c>
      <c r="B39" t="s">
        <v>4023</v>
      </c>
      <c r="C39" t="s">
        <v>3606</v>
      </c>
      <c r="D39" t="s">
        <v>4024</v>
      </c>
      <c r="E39" t="s">
        <v>2930</v>
      </c>
      <c r="F39" t="s">
        <v>465</v>
      </c>
      <c r="H39">
        <v>48</v>
      </c>
      <c r="I39" t="str">
        <f t="shared" si="5"/>
        <v>LP COMP. DE JOURNAL BRG VIBRATION X SHUTDOWNVE/VT-1231-186*-1</v>
      </c>
      <c r="J39" t="str">
        <f t="shared" si="6"/>
        <v>FORTE-C-UC-123101A-01 (LP/IP Compressor Trem A)Vibration - Comp DE Bearing (1)|HiHi</v>
      </c>
      <c r="K39" t="s">
        <v>2853</v>
      </c>
      <c r="L39" t="s">
        <v>1743</v>
      </c>
      <c r="M39" t="s">
        <v>2928</v>
      </c>
      <c r="N39" t="str">
        <f t="shared" si="7"/>
        <v>Vibration - Comp DE Bearing (1)|HiHi</v>
      </c>
      <c r="O39">
        <f t="shared" si="8"/>
        <v>48</v>
      </c>
    </row>
    <row r="40" spans="1:15">
      <c r="A40" t="str">
        <f t="shared" si="0"/>
        <v>FORTE-C-UC-123101A-01 (LP/IP Compressor Trem A)Vibration - Comp DE Bearing (2)|Hi</v>
      </c>
      <c r="B40" t="s">
        <v>3610</v>
      </c>
      <c r="C40" t="s">
        <v>3611</v>
      </c>
      <c r="D40" t="s">
        <v>4025</v>
      </c>
      <c r="E40" t="s">
        <v>2929</v>
      </c>
      <c r="F40" t="s">
        <v>465</v>
      </c>
      <c r="G40" t="s">
        <v>3969</v>
      </c>
      <c r="H40">
        <v>38</v>
      </c>
      <c r="I40" t="str">
        <f t="shared" si="5"/>
        <v>LP COMPRESSOR DE JOURNAL BEARING VIBRATION YVE/VT-1231-186*-2</v>
      </c>
      <c r="J40" t="str">
        <f t="shared" si="6"/>
        <v>FORTE-C-UC-123101A-01 (LP/IP Compressor Trem A)Vibration - Comp DE Bearing (2)|Hi</v>
      </c>
      <c r="K40" t="s">
        <v>2853</v>
      </c>
      <c r="L40" t="s">
        <v>1748</v>
      </c>
      <c r="M40" t="s">
        <v>2928</v>
      </c>
      <c r="N40" t="str">
        <f t="shared" si="7"/>
        <v>Vibration - Comp DE Bearing (2)|Hi</v>
      </c>
      <c r="O40">
        <f t="shared" si="8"/>
        <v>38</v>
      </c>
    </row>
    <row r="41" spans="1:15">
      <c r="A41" t="str">
        <f t="shared" si="0"/>
        <v>FORTE-C-UC-123101A-01 (LP/IP Compressor Trem A)Vibration - Comp DE Bearing (2)|HiHi</v>
      </c>
      <c r="B41" t="s">
        <v>4026</v>
      </c>
      <c r="C41" t="s">
        <v>3611</v>
      </c>
      <c r="D41" t="s">
        <v>4027</v>
      </c>
      <c r="E41" t="s">
        <v>2930</v>
      </c>
      <c r="F41" t="s">
        <v>465</v>
      </c>
      <c r="H41">
        <v>48</v>
      </c>
      <c r="I41" t="str">
        <f t="shared" si="5"/>
        <v>LP COMP. DE JOURNAL BRG VIBRATION Y SHUTDOWNVE/VT-1231-186*-2</v>
      </c>
      <c r="J41" t="str">
        <f t="shared" si="6"/>
        <v>FORTE-C-UC-123101A-01 (LP/IP Compressor Trem A)Vibration - Comp DE Bearing (2)|HiHi</v>
      </c>
      <c r="K41" t="s">
        <v>2853</v>
      </c>
      <c r="L41" t="s">
        <v>1748</v>
      </c>
      <c r="M41" t="s">
        <v>2928</v>
      </c>
      <c r="N41" t="str">
        <f t="shared" si="7"/>
        <v>Vibration - Comp DE Bearing (2)|HiHi</v>
      </c>
      <c r="O41">
        <f t="shared" si="8"/>
        <v>48</v>
      </c>
    </row>
    <row r="42" spans="1:15">
      <c r="A42" t="str">
        <f t="shared" si="0"/>
        <v>FORTE-VV-C-UC-123101A (LP/IP/HP Gearbox Trem A)Temperature - Gear Shaft HS Bearing DE (1)|Hi</v>
      </c>
      <c r="B42" t="s">
        <v>3616</v>
      </c>
      <c r="C42" t="s">
        <v>3617</v>
      </c>
      <c r="D42" t="s">
        <v>4028</v>
      </c>
      <c r="E42" t="s">
        <v>2929</v>
      </c>
      <c r="F42" t="s">
        <v>49</v>
      </c>
      <c r="G42" t="s">
        <v>3969</v>
      </c>
      <c r="H42">
        <v>120</v>
      </c>
      <c r="I42" t="str">
        <f t="shared" si="5"/>
        <v>GEAR HSS DE JOURNAL BEARING TEMP.TE-1231-196*-1</v>
      </c>
      <c r="J42" t="str">
        <f t="shared" si="6"/>
        <v>FORTE-VV-C-UC-123101A (LP/IP/HP Gearbox Trem A)Temperature - Gear Shaft HS Bearing DE (1)|Hi</v>
      </c>
      <c r="K42" t="s">
        <v>2857</v>
      </c>
      <c r="L42" t="s">
        <v>643</v>
      </c>
      <c r="M42" t="s">
        <v>2928</v>
      </c>
      <c r="N42" t="str">
        <f t="shared" si="7"/>
        <v>Temperature - Gear Shaft HS Bearing DE (1)|Hi</v>
      </c>
      <c r="O42">
        <f t="shared" si="8"/>
        <v>120</v>
      </c>
    </row>
    <row r="43" spans="1:15">
      <c r="A43" t="str">
        <f t="shared" si="0"/>
        <v>FORTE-VV-C-UC-123101A (LP/IP/HP Gearbox Trem A)Temperature - Gear Shaft HS Bearing DE (1)|HiHi</v>
      </c>
      <c r="B43" t="s">
        <v>4029</v>
      </c>
      <c r="C43" t="s">
        <v>3617</v>
      </c>
      <c r="D43" t="s">
        <v>4030</v>
      </c>
      <c r="E43" t="s">
        <v>2930</v>
      </c>
      <c r="F43" t="s">
        <v>49</v>
      </c>
      <c r="H43">
        <v>125</v>
      </c>
      <c r="I43" t="str">
        <f t="shared" si="5"/>
        <v>GEAR HSS DE JOURNAL BEARING TEMP. SHUTDOWNTE-1231-196*-1</v>
      </c>
      <c r="J43" t="str">
        <f t="shared" si="6"/>
        <v>FORTE-VV-C-UC-123101A (LP/IP/HP Gearbox Trem A)Temperature - Gear Shaft HS Bearing DE (1)|HiHi</v>
      </c>
      <c r="K43" t="s">
        <v>2857</v>
      </c>
      <c r="L43" t="s">
        <v>643</v>
      </c>
      <c r="M43" t="s">
        <v>2928</v>
      </c>
      <c r="N43" t="str">
        <f t="shared" si="7"/>
        <v>Temperature - Gear Shaft HS Bearing DE (1)|HiHi</v>
      </c>
      <c r="O43">
        <f t="shared" si="8"/>
        <v>125</v>
      </c>
    </row>
    <row r="44" spans="1:15">
      <c r="A44" t="str">
        <f t="shared" si="0"/>
        <v>FORTE-VV-C-UC-123101A (LP/IP/HP Gearbox Trem A)Temperature - Gear Shaft HS Bearing NDE (1)|Hi</v>
      </c>
      <c r="B44" t="s">
        <v>3621</v>
      </c>
      <c r="C44" t="s">
        <v>3622</v>
      </c>
      <c r="D44" t="s">
        <v>4031</v>
      </c>
      <c r="E44" t="s">
        <v>2929</v>
      </c>
      <c r="F44" t="s">
        <v>49</v>
      </c>
      <c r="G44" t="s">
        <v>3969</v>
      </c>
      <c r="H44">
        <v>120</v>
      </c>
      <c r="I44" t="str">
        <f t="shared" si="5"/>
        <v>GEAR HSS NDE JOURNAL BEARING TEMP.TE-1231-195*-1</v>
      </c>
      <c r="J44" t="str">
        <f t="shared" si="6"/>
        <v>FORTE-VV-C-UC-123101A (LP/IP/HP Gearbox Trem A)Temperature - Gear Shaft HS Bearing NDE (1)|Hi</v>
      </c>
      <c r="K44" t="s">
        <v>2857</v>
      </c>
      <c r="L44" t="s">
        <v>649</v>
      </c>
      <c r="M44" t="s">
        <v>2928</v>
      </c>
      <c r="N44" t="str">
        <f t="shared" si="7"/>
        <v>Temperature - Gear Shaft HS Bearing NDE (1)|Hi</v>
      </c>
      <c r="O44">
        <f t="shared" si="8"/>
        <v>120</v>
      </c>
    </row>
    <row r="45" spans="1:15">
      <c r="A45" t="str">
        <f t="shared" si="0"/>
        <v>FORTE-VV-C-UC-123101A (LP/IP/HP Gearbox Trem A)Temperature - Gear Shaft HS Bearing NDE (1)|HiHi</v>
      </c>
      <c r="B45" t="s">
        <v>4032</v>
      </c>
      <c r="C45" t="s">
        <v>3622</v>
      </c>
      <c r="D45" t="s">
        <v>4033</v>
      </c>
      <c r="E45" t="s">
        <v>2930</v>
      </c>
      <c r="F45" t="s">
        <v>49</v>
      </c>
      <c r="H45">
        <v>125</v>
      </c>
      <c r="I45" t="str">
        <f t="shared" si="5"/>
        <v>GEAR HSS NDE JOURNAL BEARING TEMP. SHUTDOWNTE-1231-195*-1</v>
      </c>
      <c r="J45" t="str">
        <f t="shared" si="6"/>
        <v>FORTE-VV-C-UC-123101A (LP/IP/HP Gearbox Trem A)Temperature - Gear Shaft HS Bearing NDE (1)|HiHi</v>
      </c>
      <c r="K45" t="s">
        <v>2857</v>
      </c>
      <c r="L45" t="s">
        <v>649</v>
      </c>
      <c r="M45" t="s">
        <v>2928</v>
      </c>
      <c r="N45" t="str">
        <f t="shared" si="7"/>
        <v>Temperature - Gear Shaft HS Bearing NDE (1)|HiHi</v>
      </c>
      <c r="O45">
        <f t="shared" si="8"/>
        <v>125</v>
      </c>
    </row>
    <row r="46" spans="1:15">
      <c r="A46" t="str">
        <f t="shared" si="0"/>
        <v>FORTE-VV-C-UC-123101A (LP/IP/HP Gearbox Trem A)Temperature - Gear THRUST Bearing Outboard (1)|Hi</v>
      </c>
      <c r="B46" t="s">
        <v>3626</v>
      </c>
      <c r="C46" t="s">
        <v>3627</v>
      </c>
      <c r="D46" t="s">
        <v>4034</v>
      </c>
      <c r="E46" t="s">
        <v>2929</v>
      </c>
      <c r="F46" t="s">
        <v>49</v>
      </c>
      <c r="G46" t="s">
        <v>3969</v>
      </c>
      <c r="H46">
        <v>120</v>
      </c>
      <c r="I46" t="str">
        <f t="shared" si="5"/>
        <v>GEAR LSS THRUST BEARING OUTBOARD TEMP.TE-1231-194*-1</v>
      </c>
      <c r="J46" t="str">
        <f t="shared" si="6"/>
        <v>FORTE-VV-C-UC-123101A (LP/IP/HP Gearbox Trem A)Temperature - Gear THRUST Bearing Outboard (1)|Hi</v>
      </c>
      <c r="K46" t="s">
        <v>2857</v>
      </c>
      <c r="L46" t="s">
        <v>1663</v>
      </c>
      <c r="M46" t="s">
        <v>2928</v>
      </c>
      <c r="N46" t="str">
        <f t="shared" si="7"/>
        <v>Temperature - Gear THRUST Bearing Outboard (1)|Hi</v>
      </c>
      <c r="O46">
        <f t="shared" si="8"/>
        <v>120</v>
      </c>
    </row>
    <row r="47" spans="1:15">
      <c r="A47" t="str">
        <f t="shared" si="0"/>
        <v>FORTE-VV-C-UC-123101A (LP/IP/HP Gearbox Trem A)Temperature - Gear THRUST Bearing Outboard (1)|HiHi</v>
      </c>
      <c r="B47" t="s">
        <v>4035</v>
      </c>
      <c r="C47" t="s">
        <v>3627</v>
      </c>
      <c r="D47" t="s">
        <v>4036</v>
      </c>
      <c r="E47" t="s">
        <v>2930</v>
      </c>
      <c r="F47" t="s">
        <v>49</v>
      </c>
      <c r="H47">
        <v>125</v>
      </c>
      <c r="I47" t="str">
        <f t="shared" si="5"/>
        <v>GEAR LSS THRUST BRG OUTBOARD TEMP. SHUTDOWNTE-1231-194*-1</v>
      </c>
      <c r="J47" t="str">
        <f t="shared" si="6"/>
        <v>FORTE-VV-C-UC-123101A (LP/IP/HP Gearbox Trem A)Temperature - Gear THRUST Bearing Outboard (1)|HiHi</v>
      </c>
      <c r="K47" t="s">
        <v>2857</v>
      </c>
      <c r="L47" t="s">
        <v>1663</v>
      </c>
      <c r="M47" t="s">
        <v>2928</v>
      </c>
      <c r="N47" t="str">
        <f t="shared" si="7"/>
        <v>Temperature - Gear THRUST Bearing Outboard (1)|HiHi</v>
      </c>
      <c r="O47">
        <f t="shared" si="8"/>
        <v>125</v>
      </c>
    </row>
    <row r="48" spans="1:15">
      <c r="A48" t="str">
        <f t="shared" si="0"/>
        <v>FORTE-VV-C-UC-123101A (LP/IP/HP Gearbox Trem A)Temperature - Gear THRUST Bearing Inboard (1)|Hi</v>
      </c>
      <c r="B48" t="s">
        <v>3631</v>
      </c>
      <c r="C48" t="s">
        <v>3632</v>
      </c>
      <c r="D48" t="s">
        <v>4037</v>
      </c>
      <c r="E48" t="s">
        <v>2929</v>
      </c>
      <c r="F48" t="s">
        <v>49</v>
      </c>
      <c r="G48" t="s">
        <v>3969</v>
      </c>
      <c r="H48">
        <v>120</v>
      </c>
      <c r="I48" t="str">
        <f t="shared" si="5"/>
        <v>GEAR LSS THRUST BEARING INBOARD TEMP.TE-1231-193*-1</v>
      </c>
      <c r="J48" t="str">
        <f t="shared" si="6"/>
        <v>FORTE-VV-C-UC-123101A (LP/IP/HP Gearbox Trem A)Temperature - Gear THRUST Bearing Inboard (1)|Hi</v>
      </c>
      <c r="K48" t="s">
        <v>2857</v>
      </c>
      <c r="L48" t="s">
        <v>1653</v>
      </c>
      <c r="M48" t="s">
        <v>2928</v>
      </c>
      <c r="N48" t="str">
        <f t="shared" si="7"/>
        <v>Temperature - Gear THRUST Bearing Inboard (1)|Hi</v>
      </c>
      <c r="O48">
        <f t="shared" si="8"/>
        <v>120</v>
      </c>
    </row>
    <row r="49" spans="1:15">
      <c r="A49" t="str">
        <f t="shared" si="0"/>
        <v>FORTE-VV-C-UC-123101A (LP/IP/HP Gearbox Trem A)Temperature - Gear THRUST Bearing Inboard (1)|HiHi</v>
      </c>
      <c r="B49" t="s">
        <v>4038</v>
      </c>
      <c r="C49" t="s">
        <v>3632</v>
      </c>
      <c r="D49" t="s">
        <v>4039</v>
      </c>
      <c r="E49" t="s">
        <v>2930</v>
      </c>
      <c r="F49" t="s">
        <v>49</v>
      </c>
      <c r="H49">
        <v>125</v>
      </c>
      <c r="I49" t="str">
        <f t="shared" si="5"/>
        <v>GEAR LSS THRUST BRG INBOARD TEMP. SHUTDOWNTE-1231-193*-1</v>
      </c>
      <c r="J49" t="str">
        <f t="shared" si="6"/>
        <v>FORTE-VV-C-UC-123101A (LP/IP/HP Gearbox Trem A)Temperature - Gear THRUST Bearing Inboard (1)|HiHi</v>
      </c>
      <c r="K49" t="s">
        <v>2857</v>
      </c>
      <c r="L49" t="s">
        <v>1653</v>
      </c>
      <c r="M49" t="s">
        <v>2928</v>
      </c>
      <c r="N49" t="str">
        <f t="shared" si="7"/>
        <v>Temperature - Gear THRUST Bearing Inboard (1)|HiHi</v>
      </c>
      <c r="O49">
        <f t="shared" si="8"/>
        <v>125</v>
      </c>
    </row>
    <row r="50" spans="1:15">
      <c r="A50" t="str">
        <f t="shared" si="0"/>
        <v>FORTE-VV-C-UC-123101A (LP/IP/HP Gearbox Trem A)Temperature - Gear Shaft LS Bearing NDE (1)|Hi</v>
      </c>
      <c r="B50" t="s">
        <v>3636</v>
      </c>
      <c r="C50" t="s">
        <v>3637</v>
      </c>
      <c r="D50" t="s">
        <v>4040</v>
      </c>
      <c r="E50" t="s">
        <v>2929</v>
      </c>
      <c r="F50" t="s">
        <v>49</v>
      </c>
      <c r="G50" t="s">
        <v>3969</v>
      </c>
      <c r="H50">
        <v>120</v>
      </c>
      <c r="I50" t="str">
        <f t="shared" si="5"/>
        <v>GEAR LSS NDE JOURNAL BEARING TEMP.TE-1231-192*-1</v>
      </c>
      <c r="J50" t="str">
        <f t="shared" si="6"/>
        <v>FORTE-VV-C-UC-123101A (LP/IP/HP Gearbox Trem A)Temperature - Gear Shaft LS Bearing NDE (1)|Hi</v>
      </c>
      <c r="K50" t="s">
        <v>2857</v>
      </c>
      <c r="L50" t="s">
        <v>661</v>
      </c>
      <c r="M50" t="s">
        <v>2928</v>
      </c>
      <c r="N50" t="str">
        <f t="shared" si="7"/>
        <v>Temperature - Gear Shaft LS Bearing NDE (1)|Hi</v>
      </c>
      <c r="O50">
        <f t="shared" si="8"/>
        <v>120</v>
      </c>
    </row>
    <row r="51" spans="1:15">
      <c r="A51" t="str">
        <f t="shared" si="0"/>
        <v>FORTE-VV-C-UC-123101A (LP/IP/HP Gearbox Trem A)Temperature - Gear Shaft LS Bearing NDE (1)|HiHi</v>
      </c>
      <c r="B51" t="s">
        <v>4041</v>
      </c>
      <c r="C51" t="s">
        <v>3637</v>
      </c>
      <c r="D51" t="s">
        <v>4042</v>
      </c>
      <c r="E51" t="s">
        <v>2930</v>
      </c>
      <c r="F51" t="s">
        <v>49</v>
      </c>
      <c r="H51">
        <v>125</v>
      </c>
      <c r="I51" t="str">
        <f t="shared" si="5"/>
        <v>GEAR LSS NDE JOURNAL BEARING TEMP. SHUTDOWNTE-1231-192*-1</v>
      </c>
      <c r="J51" t="str">
        <f t="shared" si="6"/>
        <v>FORTE-VV-C-UC-123101A (LP/IP/HP Gearbox Trem A)Temperature - Gear Shaft LS Bearing NDE (1)|HiHi</v>
      </c>
      <c r="K51" t="s">
        <v>2857</v>
      </c>
      <c r="L51" t="s">
        <v>661</v>
      </c>
      <c r="M51" t="s">
        <v>2928</v>
      </c>
      <c r="N51" t="str">
        <f t="shared" si="7"/>
        <v>Temperature - Gear Shaft LS Bearing NDE (1)|HiHi</v>
      </c>
      <c r="O51">
        <f t="shared" si="8"/>
        <v>125</v>
      </c>
    </row>
    <row r="52" spans="1:15">
      <c r="A52" t="str">
        <f t="shared" si="0"/>
        <v>FORTE-VV-C-UC-123101A (LP/IP/HP Gearbox Trem A)Temperature - Gear Shaft LS Bearing DE (1)|Hi</v>
      </c>
      <c r="B52" t="s">
        <v>3641</v>
      </c>
      <c r="C52" t="s">
        <v>3642</v>
      </c>
      <c r="D52" t="s">
        <v>4043</v>
      </c>
      <c r="E52" t="s">
        <v>2929</v>
      </c>
      <c r="F52" t="s">
        <v>49</v>
      </c>
      <c r="G52" t="s">
        <v>3969</v>
      </c>
      <c r="H52">
        <v>120</v>
      </c>
      <c r="I52" t="str">
        <f t="shared" si="5"/>
        <v>GEAR LSS DE JOURNAL BEARING TEMP.TE-1231-191*-1</v>
      </c>
      <c r="J52" t="str">
        <f t="shared" si="6"/>
        <v>FORTE-VV-C-UC-123101A (LP/IP/HP Gearbox Trem A)Temperature - Gear Shaft LS Bearing DE (1)|Hi</v>
      </c>
      <c r="K52" t="s">
        <v>2857</v>
      </c>
      <c r="L52" t="s">
        <v>655</v>
      </c>
      <c r="M52" t="s">
        <v>2928</v>
      </c>
      <c r="N52" t="str">
        <f t="shared" si="7"/>
        <v>Temperature - Gear Shaft LS Bearing DE (1)|Hi</v>
      </c>
      <c r="O52">
        <f t="shared" si="8"/>
        <v>120</v>
      </c>
    </row>
    <row r="53" spans="1:15">
      <c r="A53" t="str">
        <f t="shared" si="0"/>
        <v>FORTE-VV-C-UC-123101A (LP/IP/HP Gearbox Trem A)Temperature - Gear Shaft LS Bearing DE (1)|HiHi</v>
      </c>
      <c r="B53" t="s">
        <v>4044</v>
      </c>
      <c r="C53" t="s">
        <v>3642</v>
      </c>
      <c r="D53" t="s">
        <v>4045</v>
      </c>
      <c r="E53" t="s">
        <v>2930</v>
      </c>
      <c r="F53" t="s">
        <v>49</v>
      </c>
      <c r="H53">
        <v>125</v>
      </c>
      <c r="I53" t="str">
        <f t="shared" si="5"/>
        <v>GEAR LSS DE JOURNAL BEARING TEMP. SHUTDOWNTE-1231-191*-1</v>
      </c>
      <c r="J53" t="str">
        <f t="shared" si="6"/>
        <v>FORTE-VV-C-UC-123101A (LP/IP/HP Gearbox Trem A)Temperature - Gear Shaft LS Bearing DE (1)|HiHi</v>
      </c>
      <c r="K53" t="s">
        <v>2857</v>
      </c>
      <c r="L53" t="s">
        <v>655</v>
      </c>
      <c r="M53" t="s">
        <v>2928</v>
      </c>
      <c r="N53" t="str">
        <f t="shared" si="7"/>
        <v>Temperature - Gear Shaft LS Bearing DE (1)|HiHi</v>
      </c>
      <c r="O53">
        <f t="shared" si="8"/>
        <v>125</v>
      </c>
    </row>
    <row r="54" spans="1:15">
      <c r="A54" t="str">
        <f t="shared" si="0"/>
        <v>FORTE-VV-C-UC-123101A (LP/IP/HP Gearbox Trem A)Vibration - Gear Shaft HS Bearing DE (1)|Hi</v>
      </c>
      <c r="B54" t="s">
        <v>3646</v>
      </c>
      <c r="C54" t="s">
        <v>3647</v>
      </c>
      <c r="D54" t="s">
        <v>4046</v>
      </c>
      <c r="E54" t="s">
        <v>2929</v>
      </c>
      <c r="F54" t="s">
        <v>465</v>
      </c>
      <c r="G54" t="s">
        <v>3969</v>
      </c>
      <c r="H54">
        <v>43.6</v>
      </c>
      <c r="I54" t="str">
        <f t="shared" si="5"/>
        <v>GEAR HSS DE JOURNAL BEARING VIBRATION XVE/VT-1231-185*-1</v>
      </c>
      <c r="J54" t="str">
        <f t="shared" si="6"/>
        <v>FORTE-VV-C-UC-123101A (LP/IP/HP Gearbox Trem A)Vibration - Gear Shaft HS Bearing DE (1)|Hi</v>
      </c>
      <c r="K54" t="s">
        <v>2857</v>
      </c>
      <c r="L54" t="s">
        <v>697</v>
      </c>
      <c r="M54" t="s">
        <v>2928</v>
      </c>
      <c r="N54" t="str">
        <f t="shared" si="7"/>
        <v>Vibration - Gear Shaft HS Bearing DE (1)|Hi</v>
      </c>
      <c r="O54">
        <f t="shared" si="8"/>
        <v>43.6</v>
      </c>
    </row>
    <row r="55" spans="1:15">
      <c r="A55" t="str">
        <f t="shared" si="0"/>
        <v>FORTE-VV-C-UC-123101A (LP/IP/HP Gearbox Trem A)Vibration - Gear Shaft HS Bearing DE (1)|HiHi</v>
      </c>
      <c r="B55" t="s">
        <v>4047</v>
      </c>
      <c r="C55" t="s">
        <v>3647</v>
      </c>
      <c r="D55" t="s">
        <v>4048</v>
      </c>
      <c r="E55" t="s">
        <v>2930</v>
      </c>
      <c r="F55" t="s">
        <v>465</v>
      </c>
      <c r="H55">
        <v>65</v>
      </c>
      <c r="I55" t="str">
        <f t="shared" si="5"/>
        <v>GEAR HSS DE JOURNAL BRG VIBRATION X SHUTDOWNVE/VT-1231-185*-1</v>
      </c>
      <c r="J55" t="str">
        <f t="shared" si="6"/>
        <v>FORTE-VV-C-UC-123101A (LP/IP/HP Gearbox Trem A)Vibration - Gear Shaft HS Bearing DE (1)|HiHi</v>
      </c>
      <c r="K55" t="s">
        <v>2857</v>
      </c>
      <c r="L55" t="s">
        <v>697</v>
      </c>
      <c r="M55" t="s">
        <v>2928</v>
      </c>
      <c r="N55" t="str">
        <f t="shared" si="7"/>
        <v>Vibration - Gear Shaft HS Bearing DE (1)|HiHi</v>
      </c>
      <c r="O55">
        <f t="shared" si="8"/>
        <v>65</v>
      </c>
    </row>
    <row r="56" spans="1:15">
      <c r="A56" t="str">
        <f t="shared" si="0"/>
        <v>FORTE-VV-C-UC-123101A (LP/IP/HP Gearbox Trem A)Vibration - Gear Shaft HS Bearing DE (2)|Hi</v>
      </c>
      <c r="B56" t="s">
        <v>3651</v>
      </c>
      <c r="C56" t="s">
        <v>3652</v>
      </c>
      <c r="D56" t="s">
        <v>4049</v>
      </c>
      <c r="E56" t="s">
        <v>2929</v>
      </c>
      <c r="F56" t="s">
        <v>465</v>
      </c>
      <c r="G56" t="s">
        <v>3969</v>
      </c>
      <c r="H56">
        <v>43.6</v>
      </c>
      <c r="I56" t="str">
        <f t="shared" si="5"/>
        <v>GEAR HSS DE JOURNAL BEARING VIBRATION YVE/VT-1231-185*-2</v>
      </c>
      <c r="J56" t="str">
        <f t="shared" si="6"/>
        <v>FORTE-VV-C-UC-123101A (LP/IP/HP Gearbox Trem A)Vibration - Gear Shaft HS Bearing DE (2)|Hi</v>
      </c>
      <c r="K56" t="s">
        <v>2857</v>
      </c>
      <c r="L56" t="s">
        <v>700</v>
      </c>
      <c r="M56" t="s">
        <v>2928</v>
      </c>
      <c r="N56" t="str">
        <f t="shared" si="7"/>
        <v>Vibration - Gear Shaft HS Bearing DE (2)|Hi</v>
      </c>
      <c r="O56">
        <f t="shared" si="8"/>
        <v>43.6</v>
      </c>
    </row>
    <row r="57" spans="1:15">
      <c r="A57" t="str">
        <f t="shared" si="0"/>
        <v>FORTE-VV-C-UC-123101A (LP/IP/HP Gearbox Trem A)Vibration - Gear Shaft HS Bearing DE (2)|HiHi</v>
      </c>
      <c r="B57" t="s">
        <v>4050</v>
      </c>
      <c r="C57" t="s">
        <v>3652</v>
      </c>
      <c r="D57" t="s">
        <v>4051</v>
      </c>
      <c r="E57" t="s">
        <v>2930</v>
      </c>
      <c r="F57" t="s">
        <v>465</v>
      </c>
      <c r="H57">
        <v>65</v>
      </c>
      <c r="I57" t="str">
        <f t="shared" si="1"/>
        <v>GEAR HSS DE JOURNAL BRG VIBRATION Y SHUTDOWNVE/VT-1231-185*-2</v>
      </c>
      <c r="J57" t="str">
        <f t="shared" si="2"/>
        <v>FORTE-VV-C-UC-123101A (LP/IP/HP Gearbox Trem A)Vibration - Gear Shaft HS Bearing DE (2)|HiHi</v>
      </c>
      <c r="K57" t="s">
        <v>2857</v>
      </c>
      <c r="L57" t="s">
        <v>700</v>
      </c>
      <c r="M57" t="s">
        <v>2928</v>
      </c>
      <c r="N57" t="str">
        <f t="shared" si="3"/>
        <v>Vibration - Gear Shaft HS Bearing DE (2)|HiHi</v>
      </c>
      <c r="O57">
        <f t="shared" si="4"/>
        <v>65</v>
      </c>
    </row>
    <row r="58" spans="1:15">
      <c r="A58" t="str">
        <f t="shared" si="0"/>
        <v>FORTE-VV-C-UC-123101A (LP/IP/HP Gearbox Trem A)Vibration - Gear Shaft HS Bearing NDE (1)|Hi</v>
      </c>
      <c r="B58" t="s">
        <v>3656</v>
      </c>
      <c r="C58" t="s">
        <v>3657</v>
      </c>
      <c r="D58" t="s">
        <v>4052</v>
      </c>
      <c r="E58" t="s">
        <v>2929</v>
      </c>
      <c r="F58" t="s">
        <v>465</v>
      </c>
      <c r="G58" t="s">
        <v>3969</v>
      </c>
      <c r="H58">
        <v>43.6</v>
      </c>
      <c r="I58" t="str">
        <f t="shared" si="1"/>
        <v>GEAR HSS NDE JOURNAL BEARING VIBRATION XVE/VT-1231-184*-1</v>
      </c>
      <c r="J58" t="str">
        <f t="shared" si="2"/>
        <v>FORTE-VV-C-UC-123101A (LP/IP/HP Gearbox Trem A)Vibration - Gear Shaft HS Bearing NDE (1)|Hi</v>
      </c>
      <c r="K58" t="s">
        <v>2857</v>
      </c>
      <c r="L58" t="s">
        <v>703</v>
      </c>
      <c r="M58" t="s">
        <v>2928</v>
      </c>
      <c r="N58" t="str">
        <f t="shared" si="3"/>
        <v>Vibration - Gear Shaft HS Bearing NDE (1)|Hi</v>
      </c>
      <c r="O58">
        <f t="shared" si="4"/>
        <v>43.6</v>
      </c>
    </row>
    <row r="59" spans="1:15">
      <c r="A59" t="str">
        <f t="shared" si="0"/>
        <v>FORTE-VV-C-UC-123101A (LP/IP/HP Gearbox Trem A)Vibration - Gear Shaft HS Bearing NDE (1)|HiHi</v>
      </c>
      <c r="B59" t="s">
        <v>4053</v>
      </c>
      <c r="C59" t="s">
        <v>3657</v>
      </c>
      <c r="D59" t="s">
        <v>4054</v>
      </c>
      <c r="E59" t="s">
        <v>2930</v>
      </c>
      <c r="F59" t="s">
        <v>465</v>
      </c>
      <c r="H59">
        <v>65</v>
      </c>
      <c r="I59" t="str">
        <f t="shared" si="1"/>
        <v>GEAR HSS NDE JOURNAL BRG VIBRATION X SHUTDOWNVE/VT-1231-184*-1</v>
      </c>
      <c r="J59" t="str">
        <f t="shared" si="2"/>
        <v>FORTE-VV-C-UC-123101A (LP/IP/HP Gearbox Trem A)Vibration - Gear Shaft HS Bearing NDE (1)|HiHi</v>
      </c>
      <c r="K59" t="s">
        <v>2857</v>
      </c>
      <c r="L59" t="s">
        <v>703</v>
      </c>
      <c r="M59" t="s">
        <v>2928</v>
      </c>
      <c r="N59" t="str">
        <f t="shared" si="3"/>
        <v>Vibration - Gear Shaft HS Bearing NDE (1)|HiHi</v>
      </c>
      <c r="O59">
        <f t="shared" si="4"/>
        <v>65</v>
      </c>
    </row>
    <row r="60" spans="1:15">
      <c r="A60" t="str">
        <f t="shared" si="0"/>
        <v>FORTE-VV-C-UC-123101A (LP/IP/HP Gearbox Trem A)Vibration - Gear Shaft HS Bearing NDE (2)|Hi</v>
      </c>
      <c r="B60" t="s">
        <v>3661</v>
      </c>
      <c r="C60" t="s">
        <v>3662</v>
      </c>
      <c r="D60" t="s">
        <v>4055</v>
      </c>
      <c r="E60" t="s">
        <v>2929</v>
      </c>
      <c r="F60" t="s">
        <v>465</v>
      </c>
      <c r="G60" t="s">
        <v>3969</v>
      </c>
      <c r="H60">
        <v>43.6</v>
      </c>
      <c r="I60" t="str">
        <f t="shared" si="1"/>
        <v>GEAR HSS NDE JOURNAL BEARING VIBRATION YVE/VT-1231-184*-2</v>
      </c>
      <c r="J60" t="str">
        <f t="shared" si="2"/>
        <v>FORTE-VV-C-UC-123101A (LP/IP/HP Gearbox Trem A)Vibration - Gear Shaft HS Bearing NDE (2)|Hi</v>
      </c>
      <c r="K60" t="s">
        <v>2857</v>
      </c>
      <c r="L60" t="s">
        <v>706</v>
      </c>
      <c r="M60" t="s">
        <v>2928</v>
      </c>
      <c r="N60" t="str">
        <f t="shared" si="3"/>
        <v>Vibration - Gear Shaft HS Bearing NDE (2)|Hi</v>
      </c>
      <c r="O60">
        <f t="shared" si="4"/>
        <v>43.6</v>
      </c>
    </row>
    <row r="61" spans="1:15">
      <c r="A61" t="str">
        <f t="shared" si="0"/>
        <v>FORTE-VV-C-UC-123101A (LP/IP/HP Gearbox Trem A)Vibration - Gear Shaft HS Bearing NDE (2)|HiHi</v>
      </c>
      <c r="B61" t="s">
        <v>4056</v>
      </c>
      <c r="C61" t="s">
        <v>3662</v>
      </c>
      <c r="D61" t="s">
        <v>4057</v>
      </c>
      <c r="E61" t="s">
        <v>2930</v>
      </c>
      <c r="F61" t="s">
        <v>465</v>
      </c>
      <c r="H61">
        <v>65</v>
      </c>
      <c r="I61" t="str">
        <f t="shared" si="1"/>
        <v>GEAR HSS NDE JOURNAL BRG VIBRATION Y SHUTDOWNVE/VT-1231-184*-2</v>
      </c>
      <c r="J61" t="str">
        <f t="shared" si="2"/>
        <v>FORTE-VV-C-UC-123101A (LP/IP/HP Gearbox Trem A)Vibration - Gear Shaft HS Bearing NDE (2)|HiHi</v>
      </c>
      <c r="K61" t="s">
        <v>2857</v>
      </c>
      <c r="L61" t="s">
        <v>706</v>
      </c>
      <c r="M61" t="s">
        <v>2928</v>
      </c>
      <c r="N61" t="str">
        <f t="shared" si="3"/>
        <v>Vibration - Gear Shaft HS Bearing NDE (2)|HiHi</v>
      </c>
      <c r="O61">
        <f t="shared" si="4"/>
        <v>65</v>
      </c>
    </row>
    <row r="62" spans="1:15">
      <c r="A62" t="str">
        <f t="shared" si="0"/>
        <v>FORTE-VV-C-UC-123101A (LP/IP/HP Gearbox Trem A)Axial Displacement - Gear Box (1)|Hi</v>
      </c>
      <c r="B62" t="s">
        <v>3666</v>
      </c>
      <c r="C62" t="s">
        <v>3667</v>
      </c>
      <c r="D62" t="s">
        <v>4058</v>
      </c>
      <c r="E62" t="s">
        <v>2929</v>
      </c>
      <c r="F62" t="s">
        <v>13</v>
      </c>
      <c r="G62" t="s">
        <v>3982</v>
      </c>
      <c r="H62" t="s">
        <v>3670</v>
      </c>
      <c r="I62" t="str">
        <f t="shared" si="1"/>
        <v>GEAR LSS THRUST BEARING AXIAL DISPLACEMENTZE/ZT-1231-180*-1</v>
      </c>
      <c r="J62" t="str">
        <f t="shared" si="2"/>
        <v>FORTE-VV-C-UC-123101A (LP/IP/HP Gearbox Trem A)Axial Displacement - Gear Box (1)|Hi</v>
      </c>
      <c r="K62" t="s">
        <v>2857</v>
      </c>
      <c r="L62" t="s">
        <v>9</v>
      </c>
      <c r="M62" t="s">
        <v>2928</v>
      </c>
      <c r="N62" t="str">
        <f t="shared" si="3"/>
        <v>Axial Displacement - Gear Box (1)|Hi</v>
      </c>
      <c r="O62" t="str">
        <f t="shared" si="4"/>
        <v>+/-0,40</v>
      </c>
    </row>
    <row r="63" spans="1:15">
      <c r="A63" t="str">
        <f t="shared" si="0"/>
        <v>FORTE-VV-C-UC-123101A (LP/IP/HP Gearbox Trem A)Axial Displacement - Gear Box (1)|HiHi</v>
      </c>
      <c r="B63" t="s">
        <v>4059</v>
      </c>
      <c r="C63" t="s">
        <v>3667</v>
      </c>
      <c r="D63" t="s">
        <v>4060</v>
      </c>
      <c r="E63" t="s">
        <v>2930</v>
      </c>
      <c r="H63" t="s">
        <v>3671</v>
      </c>
      <c r="I63" t="str">
        <f t="shared" si="1"/>
        <v>GEAR LSS THRUST BRG AXIAL DISPLACEMENT SHUTDOWNZE/ZT-1231-180*-1</v>
      </c>
      <c r="J63" t="str">
        <f t="shared" si="2"/>
        <v>FORTE-VV-C-UC-123101A (LP/IP/HP Gearbox Trem A)Axial Displacement - Gear Box (1)|HiHi</v>
      </c>
      <c r="K63" t="s">
        <v>2857</v>
      </c>
      <c r="L63" t="s">
        <v>9</v>
      </c>
      <c r="M63" t="s">
        <v>2928</v>
      </c>
      <c r="N63" t="str">
        <f t="shared" si="3"/>
        <v>Axial Displacement - Gear Box (1)|HiHi</v>
      </c>
      <c r="O63" t="str">
        <f t="shared" si="4"/>
        <v>+/-0,45</v>
      </c>
    </row>
    <row r="64" spans="1:15">
      <c r="A64" t="str">
        <f t="shared" si="0"/>
        <v>FORTE-VV-C-UC-123101A (LP/IP/HP Gearbox Trem A)Axial Displacement - Gear Box (2)|Hi</v>
      </c>
      <c r="B64" t="s">
        <v>3666</v>
      </c>
      <c r="C64" t="s">
        <v>3673</v>
      </c>
      <c r="D64" t="s">
        <v>4061</v>
      </c>
      <c r="E64" t="s">
        <v>2929</v>
      </c>
      <c r="F64" t="s">
        <v>13</v>
      </c>
      <c r="G64" t="s">
        <v>3982</v>
      </c>
      <c r="H64" t="s">
        <v>3670</v>
      </c>
      <c r="I64" t="str">
        <f t="shared" si="1"/>
        <v>GEAR LSS THRUST BEARING AXIAL DISPLACEMENTZE/ZT-1231-180*-2</v>
      </c>
      <c r="J64" t="str">
        <f t="shared" si="2"/>
        <v>FORTE-VV-C-UC-123101A (LP/IP/HP Gearbox Trem A)Axial Displacement - Gear Box (2)|Hi</v>
      </c>
      <c r="K64" t="s">
        <v>2857</v>
      </c>
      <c r="L64" t="s">
        <v>14</v>
      </c>
      <c r="M64" t="s">
        <v>2928</v>
      </c>
      <c r="N64" t="str">
        <f t="shared" si="3"/>
        <v>Axial Displacement - Gear Box (2)|Hi</v>
      </c>
      <c r="O64" t="str">
        <f t="shared" si="4"/>
        <v>+/-0,40</v>
      </c>
    </row>
    <row r="65" spans="1:15">
      <c r="A65" t="str">
        <f t="shared" si="0"/>
        <v>FORTE-VV-C-UC-123101A (LP/IP/HP Gearbox Trem A)Axial Displacement - Gear Box (2)|HiHi</v>
      </c>
      <c r="B65" t="s">
        <v>4059</v>
      </c>
      <c r="C65" t="s">
        <v>3673</v>
      </c>
      <c r="D65" t="s">
        <v>4062</v>
      </c>
      <c r="E65" t="s">
        <v>2930</v>
      </c>
      <c r="H65" t="s">
        <v>3671</v>
      </c>
      <c r="I65" t="str">
        <f t="shared" si="1"/>
        <v>GEAR LSS THRUST BRG AXIAL DISPLACEMENT SHUTDOWNZE/ZT-1231-180*-2</v>
      </c>
      <c r="J65" t="str">
        <f t="shared" si="2"/>
        <v>FORTE-VV-C-UC-123101A (LP/IP/HP Gearbox Trem A)Axial Displacement - Gear Box (2)|HiHi</v>
      </c>
      <c r="K65" t="s">
        <v>2857</v>
      </c>
      <c r="L65" t="s">
        <v>14</v>
      </c>
      <c r="M65" t="s">
        <v>2928</v>
      </c>
      <c r="N65" t="str">
        <f t="shared" si="3"/>
        <v>Axial Displacement - Gear Box (2)|HiHi</v>
      </c>
      <c r="O65" t="str">
        <f t="shared" si="4"/>
        <v>+/-0,45</v>
      </c>
    </row>
    <row r="66" spans="1:15">
      <c r="A66" t="str">
        <f t="shared" si="0"/>
        <v>FORTE-VV-C-UC-123101A (LP/IP/HP Gearbox Trem A)Vibration - Gear Shaft LS Bearing NDE (1)|Hi</v>
      </c>
      <c r="B66" t="s">
        <v>3677</v>
      </c>
      <c r="C66" t="s">
        <v>3678</v>
      </c>
      <c r="D66" t="s">
        <v>4063</v>
      </c>
      <c r="E66" t="s">
        <v>2929</v>
      </c>
      <c r="F66" t="s">
        <v>465</v>
      </c>
      <c r="G66" t="s">
        <v>3969</v>
      </c>
      <c r="H66">
        <v>92.5</v>
      </c>
      <c r="I66" t="str">
        <f t="shared" si="1"/>
        <v>GEAR LSS NDE JOURNAL BEARING VIBRATION XVE/VT-1231-183*-1</v>
      </c>
      <c r="J66" t="str">
        <f t="shared" si="2"/>
        <v>FORTE-VV-C-UC-123101A (LP/IP/HP Gearbox Trem A)Vibration - Gear Shaft LS Bearing NDE (1)|Hi</v>
      </c>
      <c r="K66" t="s">
        <v>2857</v>
      </c>
      <c r="L66" t="s">
        <v>715</v>
      </c>
      <c r="M66" t="s">
        <v>2928</v>
      </c>
      <c r="N66" t="str">
        <f t="shared" si="3"/>
        <v>Vibration - Gear Shaft LS Bearing NDE (1)|Hi</v>
      </c>
      <c r="O66">
        <f t="shared" si="4"/>
        <v>92.5</v>
      </c>
    </row>
    <row r="67" spans="1:15">
      <c r="A67" t="str">
        <f t="shared" ref="A67:A130" si="9">J67</f>
        <v>FORTE-VV-C-UC-123101A (LP/IP/HP Gearbox Trem A)Vibration - Gear Shaft LS Bearing NDE (1)|HiHi</v>
      </c>
      <c r="B67" t="s">
        <v>4064</v>
      </c>
      <c r="C67" t="s">
        <v>3678</v>
      </c>
      <c r="D67" t="s">
        <v>4065</v>
      </c>
      <c r="E67" t="s">
        <v>2930</v>
      </c>
      <c r="F67" t="s">
        <v>465</v>
      </c>
      <c r="H67">
        <v>137.5</v>
      </c>
      <c r="I67" t="str">
        <f t="shared" ref="I67:I128" si="10">_xlfn.CONCAT(B67,C67)</f>
        <v>GEAR LSS NDE JOURNAL BRG VIBRATION X SHUTDOWNVE/VT-1231-183*-1</v>
      </c>
      <c r="J67" t="str">
        <f t="shared" ref="J67:J130" si="11">_xlfn.CONCAT(K67,N67)</f>
        <v>FORTE-VV-C-UC-123101A (LP/IP/HP Gearbox Trem A)Vibration - Gear Shaft LS Bearing NDE (1)|HiHi</v>
      </c>
      <c r="K67" t="s">
        <v>2857</v>
      </c>
      <c r="L67" t="s">
        <v>715</v>
      </c>
      <c r="M67" t="s">
        <v>2928</v>
      </c>
      <c r="N67" t="str">
        <f t="shared" ref="N67:N130" si="12">_xlfn.CONCAT(L67,M67,E67)</f>
        <v>Vibration - Gear Shaft LS Bearing NDE (1)|HiHi</v>
      </c>
      <c r="O67">
        <f t="shared" ref="O67:O130" si="13">H67</f>
        <v>137.5</v>
      </c>
    </row>
    <row r="68" spans="1:15">
      <c r="A68" t="str">
        <f t="shared" si="9"/>
        <v>FORTE-VV-C-UC-123101A (LP/IP/HP Gearbox Trem A)Vibration - Gear Shaft LS Bearing NDE (2)|Hi</v>
      </c>
      <c r="B68" t="s">
        <v>3682</v>
      </c>
      <c r="C68" t="s">
        <v>3683</v>
      </c>
      <c r="D68" t="s">
        <v>4066</v>
      </c>
      <c r="E68" t="s">
        <v>2929</v>
      </c>
      <c r="F68" t="s">
        <v>465</v>
      </c>
      <c r="G68" t="s">
        <v>3969</v>
      </c>
      <c r="H68">
        <v>92.5</v>
      </c>
      <c r="I68" t="str">
        <f t="shared" si="10"/>
        <v>GEAR LSS NDE JOURNAL BEARING VIBRATION YVE/VT-1231-183*-2</v>
      </c>
      <c r="J68" t="str">
        <f t="shared" si="11"/>
        <v>FORTE-VV-C-UC-123101A (LP/IP/HP Gearbox Trem A)Vibration - Gear Shaft LS Bearing NDE (2)|Hi</v>
      </c>
      <c r="K68" t="s">
        <v>2857</v>
      </c>
      <c r="L68" t="s">
        <v>718</v>
      </c>
      <c r="M68" t="s">
        <v>2928</v>
      </c>
      <c r="N68" t="str">
        <f t="shared" si="12"/>
        <v>Vibration - Gear Shaft LS Bearing NDE (2)|Hi</v>
      </c>
      <c r="O68">
        <f t="shared" si="13"/>
        <v>92.5</v>
      </c>
    </row>
    <row r="69" spans="1:15">
      <c r="A69" t="str">
        <f t="shared" si="9"/>
        <v>FORTE-VV-C-UC-123101A (LP/IP/HP Gearbox Trem A)Vibration - Gear Shaft LS Bearing NDE (2)|HiHi</v>
      </c>
      <c r="B69" t="s">
        <v>4067</v>
      </c>
      <c r="C69" t="s">
        <v>3683</v>
      </c>
      <c r="D69" t="s">
        <v>4068</v>
      </c>
      <c r="E69" t="s">
        <v>2930</v>
      </c>
      <c r="F69" t="s">
        <v>465</v>
      </c>
      <c r="H69">
        <v>137.5</v>
      </c>
      <c r="I69" t="str">
        <f t="shared" si="10"/>
        <v>GEAR LSS NDE JOURNAL BRG VIBRATION Y SHUTDOWNVE/VT-1231-183*-2</v>
      </c>
      <c r="J69" t="str">
        <f t="shared" si="11"/>
        <v>FORTE-VV-C-UC-123101A (LP/IP/HP Gearbox Trem A)Vibration - Gear Shaft LS Bearing NDE (2)|HiHi</v>
      </c>
      <c r="K69" t="s">
        <v>2857</v>
      </c>
      <c r="L69" t="s">
        <v>718</v>
      </c>
      <c r="M69" t="s">
        <v>2928</v>
      </c>
      <c r="N69" t="str">
        <f t="shared" si="12"/>
        <v>Vibration - Gear Shaft LS Bearing NDE (2)|HiHi</v>
      </c>
      <c r="O69">
        <f t="shared" si="13"/>
        <v>137.5</v>
      </c>
    </row>
    <row r="70" spans="1:15">
      <c r="A70" t="str">
        <f t="shared" si="9"/>
        <v>FORTE-VV-C-UC-123101A (LP/IP/HP Gearbox Trem A)Vibration - Gear Shaft LS Bearing DE (1)|Hi</v>
      </c>
      <c r="B70" t="s">
        <v>3687</v>
      </c>
      <c r="C70" t="s">
        <v>3688</v>
      </c>
      <c r="D70" t="s">
        <v>4069</v>
      </c>
      <c r="E70" t="s">
        <v>2929</v>
      </c>
      <c r="F70" t="s">
        <v>465</v>
      </c>
      <c r="G70" t="s">
        <v>3969</v>
      </c>
      <c r="H70">
        <v>92.5</v>
      </c>
      <c r="I70" t="str">
        <f t="shared" si="10"/>
        <v>GEAR LSS DE JOURNAL BEARING VIBRATION XVE/VT-1231-182*-1</v>
      </c>
      <c r="J70" t="str">
        <f t="shared" si="11"/>
        <v>FORTE-VV-C-UC-123101A (LP/IP/HP Gearbox Trem A)Vibration - Gear Shaft LS Bearing DE (1)|Hi</v>
      </c>
      <c r="K70" t="s">
        <v>2857</v>
      </c>
      <c r="L70" t="s">
        <v>709</v>
      </c>
      <c r="M70" t="s">
        <v>2928</v>
      </c>
      <c r="N70" t="str">
        <f t="shared" si="12"/>
        <v>Vibration - Gear Shaft LS Bearing DE (1)|Hi</v>
      </c>
      <c r="O70">
        <f t="shared" si="13"/>
        <v>92.5</v>
      </c>
    </row>
    <row r="71" spans="1:15">
      <c r="A71" t="str">
        <f t="shared" si="9"/>
        <v>FORTE-VV-C-UC-123101A (LP/IP/HP Gearbox Trem A)Vibration - Gear Shaft LS Bearing DE (1)|HiHi</v>
      </c>
      <c r="B71" t="s">
        <v>4070</v>
      </c>
      <c r="C71" t="s">
        <v>3688</v>
      </c>
      <c r="D71" t="s">
        <v>4071</v>
      </c>
      <c r="E71" t="s">
        <v>2930</v>
      </c>
      <c r="F71" t="s">
        <v>465</v>
      </c>
      <c r="H71">
        <v>137.5</v>
      </c>
      <c r="I71" t="str">
        <f t="shared" si="10"/>
        <v>GEAR LSS DE JOURNAL BRG VIBRATION X SHUTDOWNVE/VT-1231-182*-1</v>
      </c>
      <c r="J71" t="str">
        <f t="shared" si="11"/>
        <v>FORTE-VV-C-UC-123101A (LP/IP/HP Gearbox Trem A)Vibration - Gear Shaft LS Bearing DE (1)|HiHi</v>
      </c>
      <c r="K71" t="s">
        <v>2857</v>
      </c>
      <c r="L71" t="s">
        <v>709</v>
      </c>
      <c r="M71" t="s">
        <v>2928</v>
      </c>
      <c r="N71" t="str">
        <f t="shared" si="12"/>
        <v>Vibration - Gear Shaft LS Bearing DE (1)|HiHi</v>
      </c>
      <c r="O71">
        <f t="shared" si="13"/>
        <v>137.5</v>
      </c>
    </row>
    <row r="72" spans="1:15">
      <c r="A72" t="str">
        <f t="shared" si="9"/>
        <v>FORTE-VV-C-UC-123101A (LP/IP/HP Gearbox Trem A)Vibration - Gear Shaft LS Bearing DE (2)|Hi</v>
      </c>
      <c r="B72" t="s">
        <v>3692</v>
      </c>
      <c r="C72" t="s">
        <v>3693</v>
      </c>
      <c r="D72" t="s">
        <v>4072</v>
      </c>
      <c r="E72" t="s">
        <v>2929</v>
      </c>
      <c r="F72" t="s">
        <v>465</v>
      </c>
      <c r="G72" t="s">
        <v>3969</v>
      </c>
      <c r="H72">
        <v>92.5</v>
      </c>
      <c r="I72" t="str">
        <f t="shared" si="10"/>
        <v>GEAR LSS DE JOURNAL BEARING VIBRATION YVE/VT-1231-182*-2</v>
      </c>
      <c r="J72" t="str">
        <f t="shared" si="11"/>
        <v>FORTE-VV-C-UC-123101A (LP/IP/HP Gearbox Trem A)Vibration - Gear Shaft LS Bearing DE (2)|Hi</v>
      </c>
      <c r="K72" t="s">
        <v>2857</v>
      </c>
      <c r="L72" t="s">
        <v>712</v>
      </c>
      <c r="M72" t="s">
        <v>2928</v>
      </c>
      <c r="N72" t="str">
        <f t="shared" si="12"/>
        <v>Vibration - Gear Shaft LS Bearing DE (2)|Hi</v>
      </c>
      <c r="O72">
        <f t="shared" si="13"/>
        <v>92.5</v>
      </c>
    </row>
    <row r="73" spans="1:15">
      <c r="A73" t="str">
        <f t="shared" si="9"/>
        <v>FORTE-VV-C-UC-123101A (LP/IP/HP Gearbox Trem A)Vibration - Gear Shaft LS Bearing DE (2)|HiHi</v>
      </c>
      <c r="B73" t="s">
        <v>4073</v>
      </c>
      <c r="C73" t="s">
        <v>3693</v>
      </c>
      <c r="D73" t="s">
        <v>4074</v>
      </c>
      <c r="E73" t="s">
        <v>2930</v>
      </c>
      <c r="F73" t="s">
        <v>465</v>
      </c>
      <c r="H73">
        <v>137.5</v>
      </c>
      <c r="I73" t="str">
        <f t="shared" si="10"/>
        <v>GEAR LSS DE JOURNAL BRG VIBRATION Y SHUTDOWNVE/VT-1231-182*-2</v>
      </c>
      <c r="J73" t="str">
        <f t="shared" si="11"/>
        <v>FORTE-VV-C-UC-123101A (LP/IP/HP Gearbox Trem A)Vibration - Gear Shaft LS Bearing DE (2)|HiHi</v>
      </c>
      <c r="K73" t="s">
        <v>2857</v>
      </c>
      <c r="L73" t="s">
        <v>712</v>
      </c>
      <c r="M73" t="s">
        <v>2928</v>
      </c>
      <c r="N73" t="str">
        <f t="shared" si="12"/>
        <v>Vibration - Gear Shaft LS Bearing DE (2)|HiHi</v>
      </c>
      <c r="O73">
        <f t="shared" si="13"/>
        <v>137.5</v>
      </c>
    </row>
    <row r="74" spans="1:15">
      <c r="A74" t="str">
        <f t="shared" si="9"/>
        <v>FORTE-VV-C-UC-123101A (LP/IP/HP Gearbox Trem A)Vibration - Gear Casing LS Shaft|Hi</v>
      </c>
      <c r="B74" t="s">
        <v>3697</v>
      </c>
      <c r="C74" t="s">
        <v>3698</v>
      </c>
      <c r="D74" t="s">
        <v>4075</v>
      </c>
      <c r="E74" t="s">
        <v>2929</v>
      </c>
      <c r="F74" t="s">
        <v>3699</v>
      </c>
      <c r="G74" t="s">
        <v>4076</v>
      </c>
      <c r="H74">
        <v>7</v>
      </c>
      <c r="I74" t="str">
        <f t="shared" si="10"/>
        <v>GEAR CASING ACCELEROMETERYET-1231-180*</v>
      </c>
      <c r="J74" t="str">
        <f t="shared" si="11"/>
        <v>FORTE-VV-C-UC-123101A (LP/IP/HP Gearbox Trem A)Vibration - Gear Casing LS Shaft|Hi</v>
      </c>
      <c r="K74" t="s">
        <v>2857</v>
      </c>
      <c r="L74" t="s">
        <v>1767</v>
      </c>
      <c r="M74" t="s">
        <v>2928</v>
      </c>
      <c r="N74" t="str">
        <f t="shared" si="12"/>
        <v>Vibration - Gear Casing LS Shaft|Hi</v>
      </c>
      <c r="O74">
        <f t="shared" si="13"/>
        <v>7</v>
      </c>
    </row>
    <row r="75" spans="1:15">
      <c r="A75" t="str">
        <f t="shared" si="9"/>
        <v>FORTE-VV-C-UC-123101A (LP/IP/HP Gearbox Trem A)Vibration - Gear Casing LS Shaft|HiHi</v>
      </c>
      <c r="B75" t="s">
        <v>4077</v>
      </c>
      <c r="C75" t="s">
        <v>3698</v>
      </c>
      <c r="D75" t="s">
        <v>4078</v>
      </c>
      <c r="E75" t="s">
        <v>2930</v>
      </c>
      <c r="F75" t="s">
        <v>3699</v>
      </c>
      <c r="H75">
        <v>11</v>
      </c>
      <c r="I75" t="str">
        <f t="shared" si="10"/>
        <v>GEAR CASING ACCELEROMETER SHUTDOWNYET-1231-180*</v>
      </c>
      <c r="J75" t="str">
        <f t="shared" si="11"/>
        <v>FORTE-VV-C-UC-123101A (LP/IP/HP Gearbox Trem A)Vibration - Gear Casing LS Shaft|HiHi</v>
      </c>
      <c r="K75" t="s">
        <v>2857</v>
      </c>
      <c r="L75" t="s">
        <v>1767</v>
      </c>
      <c r="M75" t="s">
        <v>2928</v>
      </c>
      <c r="N75" t="str">
        <f t="shared" si="12"/>
        <v>Vibration - Gear Casing LS Shaft|HiHi</v>
      </c>
      <c r="O75">
        <f t="shared" si="13"/>
        <v>11</v>
      </c>
    </row>
    <row r="76" spans="1:15">
      <c r="A76" t="str">
        <f t="shared" si="9"/>
        <v>FORTE-VV-C-UC-123101A (LP/IP/HP Gearbox Trem A)Vibration - Gear Casing HS Shaft|Hi</v>
      </c>
      <c r="B76" t="s">
        <v>3697</v>
      </c>
      <c r="C76" t="s">
        <v>3703</v>
      </c>
      <c r="D76" t="s">
        <v>4079</v>
      </c>
      <c r="E76" t="s">
        <v>2929</v>
      </c>
      <c r="F76" t="s">
        <v>3699</v>
      </c>
      <c r="G76" t="s">
        <v>4076</v>
      </c>
      <c r="H76">
        <v>7</v>
      </c>
      <c r="I76" t="str">
        <f t="shared" si="10"/>
        <v>GEAR CASING ACCELEROMETERYET-1231-181*</v>
      </c>
      <c r="J76" t="str">
        <f t="shared" si="11"/>
        <v>FORTE-VV-C-UC-123101A (LP/IP/HP Gearbox Trem A)Vibration - Gear Casing HS Shaft|Hi</v>
      </c>
      <c r="K76" t="s">
        <v>2857</v>
      </c>
      <c r="L76" t="s">
        <v>1763</v>
      </c>
      <c r="M76" t="s">
        <v>2928</v>
      </c>
      <c r="N76" t="str">
        <f t="shared" si="12"/>
        <v>Vibration - Gear Casing HS Shaft|Hi</v>
      </c>
      <c r="O76">
        <f t="shared" si="13"/>
        <v>7</v>
      </c>
    </row>
    <row r="77" spans="1:15">
      <c r="A77" t="str">
        <f t="shared" si="9"/>
        <v>FORTE-VV-C-UC-123101A (LP/IP/HP Gearbox Trem A)Vibration - Gear Casing HS Shaft|HiHi</v>
      </c>
      <c r="B77" t="s">
        <v>4077</v>
      </c>
      <c r="C77" t="s">
        <v>3703</v>
      </c>
      <c r="D77" t="s">
        <v>4080</v>
      </c>
      <c r="E77" t="s">
        <v>2930</v>
      </c>
      <c r="F77" t="s">
        <v>3699</v>
      </c>
      <c r="H77">
        <v>11</v>
      </c>
      <c r="I77" t="str">
        <f t="shared" si="10"/>
        <v>GEAR CASING ACCELEROMETER SHUTDOWNYET-1231-181*</v>
      </c>
      <c r="J77" t="str">
        <f t="shared" si="11"/>
        <v>FORTE-VV-C-UC-123101A (LP/IP/HP Gearbox Trem A)Vibration - Gear Casing HS Shaft|HiHi</v>
      </c>
      <c r="K77" t="s">
        <v>2857</v>
      </c>
      <c r="L77" t="s">
        <v>1763</v>
      </c>
      <c r="M77" t="s">
        <v>2928</v>
      </c>
      <c r="N77" t="str">
        <f t="shared" si="12"/>
        <v>Vibration - Gear Casing HS Shaft|HiHi</v>
      </c>
      <c r="O77">
        <f t="shared" si="13"/>
        <v>11</v>
      </c>
    </row>
    <row r="78" spans="1:15">
      <c r="A78" t="str">
        <f t="shared" si="9"/>
        <v>FORTE-M-UC-123101A (LP/IP/HP Motor Trem A)Temperature - Stator U|Hi</v>
      </c>
      <c r="B78" t="s">
        <v>3708</v>
      </c>
      <c r="C78" t="s">
        <v>3709</v>
      </c>
      <c r="D78" t="s">
        <v>4081</v>
      </c>
      <c r="E78" t="s">
        <v>2929</v>
      </c>
      <c r="F78" t="s">
        <v>49</v>
      </c>
      <c r="G78" t="s">
        <v>3969</v>
      </c>
      <c r="H78">
        <v>100</v>
      </c>
      <c r="I78" t="str">
        <f t="shared" si="10"/>
        <v>VSD MOTOR WINDING 1 U TEMP.TE-1231-180*-1</v>
      </c>
      <c r="J78" t="str">
        <f t="shared" si="11"/>
        <v>FORTE-M-UC-123101A (LP/IP/HP Motor Trem A)Temperature - Stator U|Hi</v>
      </c>
      <c r="K78" t="s">
        <v>2856</v>
      </c>
      <c r="L78" t="s">
        <v>1046</v>
      </c>
      <c r="M78" t="s">
        <v>2928</v>
      </c>
      <c r="N78" t="str">
        <f t="shared" si="12"/>
        <v>Temperature - Stator U|Hi</v>
      </c>
      <c r="O78">
        <f t="shared" si="13"/>
        <v>100</v>
      </c>
    </row>
    <row r="79" spans="1:15">
      <c r="A79" t="str">
        <f t="shared" si="9"/>
        <v>FORTE-M-UC-123101A (LP/IP/HP Motor Trem A)Temperature - Stator U|HiHi</v>
      </c>
      <c r="B79" t="s">
        <v>4082</v>
      </c>
      <c r="C79" t="s">
        <v>3709</v>
      </c>
      <c r="D79" t="s">
        <v>4083</v>
      </c>
      <c r="E79" t="s">
        <v>2930</v>
      </c>
      <c r="F79" t="s">
        <v>49</v>
      </c>
      <c r="H79">
        <v>110</v>
      </c>
      <c r="I79" t="str">
        <f t="shared" si="10"/>
        <v>VSD MOTOR WINDING 1 U TEMP. SHUTDOWNTE-1231-180*-1</v>
      </c>
      <c r="J79" t="str">
        <f t="shared" si="11"/>
        <v>FORTE-M-UC-123101A (LP/IP/HP Motor Trem A)Temperature - Stator U|HiHi</v>
      </c>
      <c r="K79" t="s">
        <v>2856</v>
      </c>
      <c r="L79" t="s">
        <v>1046</v>
      </c>
      <c r="M79" t="s">
        <v>2928</v>
      </c>
      <c r="N79" t="str">
        <f t="shared" si="12"/>
        <v>Temperature - Stator U|HiHi</v>
      </c>
      <c r="O79">
        <f t="shared" si="13"/>
        <v>110</v>
      </c>
    </row>
    <row r="80" spans="1:15">
      <c r="A80" t="str">
        <f t="shared" si="9"/>
        <v>FORTE-M-UC-123101A (LP/IP/HP Motor Trem A)Temperature - Stator V|Hi</v>
      </c>
      <c r="B80" t="s">
        <v>3712</v>
      </c>
      <c r="C80" t="s">
        <v>3713</v>
      </c>
      <c r="D80" t="s">
        <v>4084</v>
      </c>
      <c r="E80" t="s">
        <v>2929</v>
      </c>
      <c r="F80" t="s">
        <v>49</v>
      </c>
      <c r="G80" t="s">
        <v>3969</v>
      </c>
      <c r="H80">
        <v>100</v>
      </c>
      <c r="I80" t="str">
        <f t="shared" si="10"/>
        <v>VSD MOTOR WINDING 1 V TEMP.TE-1231-181*-1</v>
      </c>
      <c r="J80" t="str">
        <f t="shared" si="11"/>
        <v>FORTE-M-UC-123101A (LP/IP/HP Motor Trem A)Temperature - Stator V|Hi</v>
      </c>
      <c r="K80" t="s">
        <v>2856</v>
      </c>
      <c r="L80" t="s">
        <v>1067</v>
      </c>
      <c r="M80" t="s">
        <v>2928</v>
      </c>
      <c r="N80" t="str">
        <f t="shared" si="12"/>
        <v>Temperature - Stator V|Hi</v>
      </c>
      <c r="O80">
        <f t="shared" si="13"/>
        <v>100</v>
      </c>
    </row>
    <row r="81" spans="1:15">
      <c r="A81" t="str">
        <f t="shared" si="9"/>
        <v>FORTE-M-UC-123101A (LP/IP/HP Motor Trem A)Temperature - Stator V|HiHi</v>
      </c>
      <c r="B81" t="s">
        <v>4085</v>
      </c>
      <c r="C81" t="s">
        <v>3713</v>
      </c>
      <c r="D81" t="s">
        <v>4086</v>
      </c>
      <c r="E81" t="s">
        <v>2930</v>
      </c>
      <c r="F81" t="s">
        <v>49</v>
      </c>
      <c r="H81">
        <v>110</v>
      </c>
      <c r="I81" t="str">
        <f t="shared" si="10"/>
        <v>VSD MOTOR WINDING 1 V TEMP. SHUTDOWNTE-1231-181*-1</v>
      </c>
      <c r="J81" t="str">
        <f t="shared" si="11"/>
        <v>FORTE-M-UC-123101A (LP/IP/HP Motor Trem A)Temperature - Stator V|HiHi</v>
      </c>
      <c r="K81" t="s">
        <v>2856</v>
      </c>
      <c r="L81" t="s">
        <v>1067</v>
      </c>
      <c r="M81" t="s">
        <v>2928</v>
      </c>
      <c r="N81" t="str">
        <f t="shared" si="12"/>
        <v>Temperature - Stator V|HiHi</v>
      </c>
      <c r="O81">
        <f t="shared" si="13"/>
        <v>110</v>
      </c>
    </row>
    <row r="82" spans="1:15">
      <c r="A82" t="str">
        <f t="shared" si="9"/>
        <v>FORTE-M-UC-123101A (LP/IP/HP Motor Trem A)Temperature - Stator W|Hi</v>
      </c>
      <c r="B82" t="s">
        <v>3716</v>
      </c>
      <c r="C82" t="s">
        <v>3717</v>
      </c>
      <c r="D82" t="s">
        <v>4087</v>
      </c>
      <c r="E82" t="s">
        <v>2929</v>
      </c>
      <c r="F82" t="s">
        <v>49</v>
      </c>
      <c r="G82" t="s">
        <v>3969</v>
      </c>
      <c r="H82">
        <v>100</v>
      </c>
      <c r="I82" t="str">
        <f t="shared" si="10"/>
        <v>VSD MOTOR WINDING 1 W TEMP.TE-1231-182*-1</v>
      </c>
      <c r="J82" t="str">
        <f t="shared" si="11"/>
        <v>FORTE-M-UC-123101A (LP/IP/HP Motor Trem A)Temperature - Stator W|Hi</v>
      </c>
      <c r="K82" t="s">
        <v>2856</v>
      </c>
      <c r="L82" t="s">
        <v>1088</v>
      </c>
      <c r="M82" t="s">
        <v>2928</v>
      </c>
      <c r="N82" t="str">
        <f t="shared" si="12"/>
        <v>Temperature - Stator W|Hi</v>
      </c>
      <c r="O82">
        <f t="shared" si="13"/>
        <v>100</v>
      </c>
    </row>
    <row r="83" spans="1:15">
      <c r="A83" t="str">
        <f t="shared" si="9"/>
        <v>FORTE-M-UC-123101A (LP/IP/HP Motor Trem A)Temperature - Stator W|HiHi</v>
      </c>
      <c r="B83" t="s">
        <v>4088</v>
      </c>
      <c r="C83" t="s">
        <v>3717</v>
      </c>
      <c r="D83" t="s">
        <v>4089</v>
      </c>
      <c r="E83" t="s">
        <v>2930</v>
      </c>
      <c r="F83" t="s">
        <v>49</v>
      </c>
      <c r="H83">
        <v>110</v>
      </c>
      <c r="I83" t="str">
        <f t="shared" si="10"/>
        <v>VSD MOTOR WINDING 1 W TEMP. SHUTDOWNTE-1231-182*-1</v>
      </c>
      <c r="J83" t="str">
        <f t="shared" si="11"/>
        <v>FORTE-M-UC-123101A (LP/IP/HP Motor Trem A)Temperature - Stator W|HiHi</v>
      </c>
      <c r="K83" t="s">
        <v>2856</v>
      </c>
      <c r="L83" t="s">
        <v>1088</v>
      </c>
      <c r="M83" t="s">
        <v>2928</v>
      </c>
      <c r="N83" t="str">
        <f t="shared" si="12"/>
        <v>Temperature - Stator W|HiHi</v>
      </c>
      <c r="O83">
        <f t="shared" si="13"/>
        <v>110</v>
      </c>
    </row>
    <row r="84" spans="1:15">
      <c r="A84" t="str">
        <f t="shared" si="9"/>
        <v>FORTE-M-UC-123101A (LP/IP/HP Motor Trem A)Temperature - Stator U (2)|Hi</v>
      </c>
      <c r="B84" t="s">
        <v>3720</v>
      </c>
      <c r="C84" t="s">
        <v>3721</v>
      </c>
      <c r="D84" t="s">
        <v>4090</v>
      </c>
      <c r="E84" t="s">
        <v>2929</v>
      </c>
      <c r="F84" t="s">
        <v>49</v>
      </c>
      <c r="G84" t="s">
        <v>3969</v>
      </c>
      <c r="H84">
        <v>100</v>
      </c>
      <c r="I84" t="str">
        <f t="shared" si="10"/>
        <v>VSD MOTOR WINDING 2 U TEMP.TE-1231-183*-1</v>
      </c>
      <c r="J84" t="str">
        <f t="shared" si="11"/>
        <v>FORTE-M-UC-123101A (LP/IP/HP Motor Trem A)Temperature - Stator U (2)|Hi</v>
      </c>
      <c r="K84" t="s">
        <v>2856</v>
      </c>
      <c r="L84" t="s">
        <v>339</v>
      </c>
      <c r="M84" t="s">
        <v>2928</v>
      </c>
      <c r="N84" t="str">
        <f t="shared" si="12"/>
        <v>Temperature - Stator U (2)|Hi</v>
      </c>
      <c r="O84">
        <f t="shared" si="13"/>
        <v>100</v>
      </c>
    </row>
    <row r="85" spans="1:15">
      <c r="A85" t="str">
        <f t="shared" si="9"/>
        <v>FORTE-M-UC-123101A (LP/IP/HP Motor Trem A)Temperature - Stator U (2)|HiHi</v>
      </c>
      <c r="B85" t="s">
        <v>4091</v>
      </c>
      <c r="C85" t="s">
        <v>3721</v>
      </c>
      <c r="D85" t="s">
        <v>4092</v>
      </c>
      <c r="E85" t="s">
        <v>2930</v>
      </c>
      <c r="F85" t="s">
        <v>49</v>
      </c>
      <c r="H85">
        <v>110</v>
      </c>
      <c r="I85" t="str">
        <f t="shared" si="10"/>
        <v>VSD MOTOR WINDING 2 U TEMP. SHUTDOWNTE-1231-183*-1</v>
      </c>
      <c r="J85" t="str">
        <f t="shared" si="11"/>
        <v>FORTE-M-UC-123101A (LP/IP/HP Motor Trem A)Temperature - Stator U (2)|HiHi</v>
      </c>
      <c r="K85" t="s">
        <v>2856</v>
      </c>
      <c r="L85" t="s">
        <v>339</v>
      </c>
      <c r="M85" t="s">
        <v>2928</v>
      </c>
      <c r="N85" t="str">
        <f t="shared" si="12"/>
        <v>Temperature - Stator U (2)|HiHi</v>
      </c>
      <c r="O85">
        <f t="shared" si="13"/>
        <v>110</v>
      </c>
    </row>
    <row r="86" spans="1:15">
      <c r="A86" t="str">
        <f t="shared" si="9"/>
        <v>FORTE-M-UC-123101A (LP/IP/HP Motor Trem A)Temperature - Stator V (2)|Hi</v>
      </c>
      <c r="B86" t="s">
        <v>3724</v>
      </c>
      <c r="C86" t="s">
        <v>3725</v>
      </c>
      <c r="D86" t="s">
        <v>4093</v>
      </c>
      <c r="E86" t="s">
        <v>2929</v>
      </c>
      <c r="F86" t="s">
        <v>49</v>
      </c>
      <c r="G86" t="s">
        <v>3969</v>
      </c>
      <c r="H86">
        <v>100</v>
      </c>
      <c r="I86" t="str">
        <f t="shared" si="10"/>
        <v>VSD MOTOR WINDING 2 V TEMP.TE-1231-184*-1</v>
      </c>
      <c r="J86" t="str">
        <f t="shared" si="11"/>
        <v>FORTE-M-UC-123101A (LP/IP/HP Motor Trem A)Temperature - Stator V (2)|Hi</v>
      </c>
      <c r="K86" t="s">
        <v>2856</v>
      </c>
      <c r="L86" t="s">
        <v>343</v>
      </c>
      <c r="M86" t="s">
        <v>2928</v>
      </c>
      <c r="N86" t="str">
        <f t="shared" si="12"/>
        <v>Temperature - Stator V (2)|Hi</v>
      </c>
      <c r="O86">
        <f t="shared" si="13"/>
        <v>100</v>
      </c>
    </row>
    <row r="87" spans="1:15">
      <c r="A87" t="str">
        <f t="shared" si="9"/>
        <v>FORTE-M-UC-123101A (LP/IP/HP Motor Trem A)Temperature - Stator V (2)|HiHi</v>
      </c>
      <c r="B87" t="s">
        <v>4094</v>
      </c>
      <c r="C87" t="s">
        <v>3725</v>
      </c>
      <c r="D87" t="s">
        <v>4095</v>
      </c>
      <c r="E87" t="s">
        <v>2930</v>
      </c>
      <c r="F87" t="s">
        <v>49</v>
      </c>
      <c r="H87">
        <v>110</v>
      </c>
      <c r="I87" t="str">
        <f t="shared" si="10"/>
        <v>VSD MOTOR WINDING 2 V TEMP. SHUTDOWNTE-1231-184*-1</v>
      </c>
      <c r="J87" t="str">
        <f t="shared" si="11"/>
        <v>FORTE-M-UC-123101A (LP/IP/HP Motor Trem A)Temperature - Stator V (2)|HiHi</v>
      </c>
      <c r="K87" t="s">
        <v>2856</v>
      </c>
      <c r="L87" t="s">
        <v>343</v>
      </c>
      <c r="M87" t="s">
        <v>2928</v>
      </c>
      <c r="N87" t="str">
        <f t="shared" si="12"/>
        <v>Temperature - Stator V (2)|HiHi</v>
      </c>
      <c r="O87">
        <f t="shared" si="13"/>
        <v>110</v>
      </c>
    </row>
    <row r="88" spans="1:15">
      <c r="A88" t="str">
        <f t="shared" si="9"/>
        <v>FORTE-M-UC-123101A (LP/IP/HP Motor Trem A)Temperature - Stator W (2)|Hi</v>
      </c>
      <c r="B88" t="s">
        <v>3728</v>
      </c>
      <c r="C88" t="s">
        <v>3729</v>
      </c>
      <c r="D88" t="s">
        <v>4096</v>
      </c>
      <c r="E88" t="s">
        <v>2929</v>
      </c>
      <c r="F88" t="s">
        <v>49</v>
      </c>
      <c r="G88" t="s">
        <v>3969</v>
      </c>
      <c r="H88">
        <v>100</v>
      </c>
      <c r="I88" t="str">
        <f t="shared" si="10"/>
        <v>VSD MOTOR WINDING 2 W TEMP.TE-1231-185*-1</v>
      </c>
      <c r="J88" t="str">
        <f t="shared" si="11"/>
        <v>FORTE-M-UC-123101A (LP/IP/HP Motor Trem A)Temperature - Stator W (2)|Hi</v>
      </c>
      <c r="K88" t="s">
        <v>2856</v>
      </c>
      <c r="L88" t="s">
        <v>347</v>
      </c>
      <c r="M88" t="s">
        <v>2928</v>
      </c>
      <c r="N88" t="str">
        <f t="shared" si="12"/>
        <v>Temperature - Stator W (2)|Hi</v>
      </c>
      <c r="O88">
        <f t="shared" si="13"/>
        <v>100</v>
      </c>
    </row>
    <row r="89" spans="1:15">
      <c r="A89" t="str">
        <f t="shared" si="9"/>
        <v>FORTE-M-UC-123101A (LP/IP/HP Motor Trem A)Temperature - Stator W (2)|HiHi</v>
      </c>
      <c r="B89" t="s">
        <v>4097</v>
      </c>
      <c r="C89" t="s">
        <v>3729</v>
      </c>
      <c r="D89" t="s">
        <v>4098</v>
      </c>
      <c r="E89" t="s">
        <v>2930</v>
      </c>
      <c r="F89" t="s">
        <v>49</v>
      </c>
      <c r="H89">
        <v>110</v>
      </c>
      <c r="I89" t="str">
        <f t="shared" si="10"/>
        <v>VSD MOTOR WINDING 2 W TEMP. SHUTDOWNTE-1231-185*-1</v>
      </c>
      <c r="J89" t="str">
        <f t="shared" si="11"/>
        <v>FORTE-M-UC-123101A (LP/IP/HP Motor Trem A)Temperature - Stator W (2)|HiHi</v>
      </c>
      <c r="K89" t="s">
        <v>2856</v>
      </c>
      <c r="L89" t="s">
        <v>347</v>
      </c>
      <c r="M89" t="s">
        <v>2928</v>
      </c>
      <c r="N89" t="str">
        <f t="shared" si="12"/>
        <v>Temperature - Stator W (2)|HiHi</v>
      </c>
      <c r="O89">
        <f t="shared" si="13"/>
        <v>110</v>
      </c>
    </row>
    <row r="90" spans="1:15">
      <c r="A90" t="str">
        <f t="shared" si="9"/>
        <v>FORTE-M-UC-123101A (LP/IP/HP Motor Trem A)Temperature - Motor Air Hot|Hi</v>
      </c>
      <c r="B90" t="s">
        <v>3732</v>
      </c>
      <c r="C90" t="s">
        <v>3733</v>
      </c>
      <c r="D90" t="s">
        <v>4099</v>
      </c>
      <c r="E90" t="s">
        <v>2929</v>
      </c>
      <c r="F90" t="s">
        <v>49</v>
      </c>
      <c r="G90" t="s">
        <v>3969</v>
      </c>
      <c r="H90">
        <v>65</v>
      </c>
      <c r="I90" t="str">
        <f t="shared" si="10"/>
        <v>VSD MOTOR HOT AIR TEMP.TE-1231-186*-1</v>
      </c>
      <c r="J90" t="str">
        <f t="shared" si="11"/>
        <v>FORTE-M-UC-123101A (LP/IP/HP Motor Trem A)Temperature - Motor Air Hot|Hi</v>
      </c>
      <c r="K90" t="s">
        <v>2856</v>
      </c>
      <c r="L90" t="s">
        <v>3736</v>
      </c>
      <c r="M90" t="s">
        <v>2928</v>
      </c>
      <c r="N90" t="str">
        <f t="shared" si="12"/>
        <v>Temperature - Motor Air Hot|Hi</v>
      </c>
      <c r="O90">
        <f t="shared" si="13"/>
        <v>65</v>
      </c>
    </row>
    <row r="91" spans="1:15">
      <c r="A91" t="str">
        <f t="shared" si="9"/>
        <v>FORTE-M-UC-123101A (LP/IP/HP Motor Trem A)Temperature - Motor DE Air Cold|Hi</v>
      </c>
      <c r="B91" t="s">
        <v>3739</v>
      </c>
      <c r="C91" t="s">
        <v>3740</v>
      </c>
      <c r="D91" t="s">
        <v>4100</v>
      </c>
      <c r="E91" t="s">
        <v>2929</v>
      </c>
      <c r="F91" t="s">
        <v>49</v>
      </c>
      <c r="G91" t="s">
        <v>3969</v>
      </c>
      <c r="H91">
        <v>45</v>
      </c>
      <c r="I91" t="str">
        <f t="shared" si="10"/>
        <v>VSD MOTOR DE COLD AIR TEMP.TE-1231-188*-1</v>
      </c>
      <c r="J91" t="str">
        <f t="shared" si="11"/>
        <v>FORTE-M-UC-123101A (LP/IP/HP Motor Trem A)Temperature - Motor DE Air Cold|Hi</v>
      </c>
      <c r="K91" t="s">
        <v>2856</v>
      </c>
      <c r="L91" t="s">
        <v>3743</v>
      </c>
      <c r="M91" t="s">
        <v>2928</v>
      </c>
      <c r="N91" t="str">
        <f t="shared" si="12"/>
        <v>Temperature - Motor DE Air Cold|Hi</v>
      </c>
      <c r="O91">
        <f t="shared" si="13"/>
        <v>45</v>
      </c>
    </row>
    <row r="92" spans="1:15">
      <c r="A92" t="str">
        <f t="shared" si="9"/>
        <v>FORTE-M-UC-123101A (LP/IP/HP Motor Trem A)Temperature - Motor NDE Air Cold|Hi</v>
      </c>
      <c r="B92" t="s">
        <v>3745</v>
      </c>
      <c r="C92" t="s">
        <v>3746</v>
      </c>
      <c r="D92" t="s">
        <v>4101</v>
      </c>
      <c r="E92" t="s">
        <v>2929</v>
      </c>
      <c r="F92" t="s">
        <v>49</v>
      </c>
      <c r="G92" t="s">
        <v>3969</v>
      </c>
      <c r="H92">
        <v>45</v>
      </c>
      <c r="I92" t="str">
        <f t="shared" si="10"/>
        <v>VSD MOTOR NDE COLD AIR TEMP.TE-1231-187*-1</v>
      </c>
      <c r="J92" t="str">
        <f t="shared" si="11"/>
        <v>FORTE-M-UC-123101A (LP/IP/HP Motor Trem A)Temperature - Motor NDE Air Cold|Hi</v>
      </c>
      <c r="K92" t="s">
        <v>2856</v>
      </c>
      <c r="L92" t="s">
        <v>3749</v>
      </c>
      <c r="M92" t="s">
        <v>2928</v>
      </c>
      <c r="N92" t="str">
        <f t="shared" si="12"/>
        <v>Temperature - Motor NDE Air Cold|Hi</v>
      </c>
      <c r="O92">
        <f t="shared" si="13"/>
        <v>45</v>
      </c>
    </row>
    <row r="93" spans="1:15">
      <c r="A93" t="str">
        <f t="shared" si="9"/>
        <v>FORTE-M-UC-123101A (LP/IP/HP Motor Trem A)Temperature - Motor DE Bearing|Hi</v>
      </c>
      <c r="B93" t="s">
        <v>3751</v>
      </c>
      <c r="C93" t="s">
        <v>3752</v>
      </c>
      <c r="D93" t="s">
        <v>4102</v>
      </c>
      <c r="E93" t="s">
        <v>2929</v>
      </c>
      <c r="F93" t="s">
        <v>49</v>
      </c>
      <c r="G93" t="s">
        <v>3969</v>
      </c>
      <c r="H93">
        <v>90</v>
      </c>
      <c r="I93" t="str">
        <f t="shared" si="10"/>
        <v>VSD MOTOR DE JOURNAL BEARING TEMP.TE-1231-190*-1</v>
      </c>
      <c r="J93" t="str">
        <f t="shared" si="11"/>
        <v>FORTE-M-UC-123101A (LP/IP/HP Motor Trem A)Temperature - Motor DE Bearing|Hi</v>
      </c>
      <c r="K93" t="s">
        <v>2856</v>
      </c>
      <c r="L93" t="s">
        <v>992</v>
      </c>
      <c r="M93" t="s">
        <v>2928</v>
      </c>
      <c r="N93" t="str">
        <f t="shared" si="12"/>
        <v>Temperature - Motor DE Bearing|Hi</v>
      </c>
      <c r="O93">
        <f t="shared" si="13"/>
        <v>90</v>
      </c>
    </row>
    <row r="94" spans="1:15">
      <c r="A94" t="str">
        <f t="shared" si="9"/>
        <v>FORTE-M-UC-123101A (LP/IP/HP Motor Trem A)Temperature - Motor DE Bearing|HiHi</v>
      </c>
      <c r="B94" t="s">
        <v>4103</v>
      </c>
      <c r="C94" t="s">
        <v>3752</v>
      </c>
      <c r="D94" t="s">
        <v>4104</v>
      </c>
      <c r="E94" t="s">
        <v>2930</v>
      </c>
      <c r="F94" t="s">
        <v>49</v>
      </c>
      <c r="H94">
        <v>95</v>
      </c>
      <c r="I94" t="str">
        <f t="shared" si="10"/>
        <v>VSD MOTOR DE JOURNAL BEARING TEMP. SHUTDOWNTE-1231-190*-1</v>
      </c>
      <c r="J94" t="str">
        <f t="shared" si="11"/>
        <v>FORTE-M-UC-123101A (LP/IP/HP Motor Trem A)Temperature - Motor DE Bearing|HiHi</v>
      </c>
      <c r="K94" t="s">
        <v>2856</v>
      </c>
      <c r="L94" t="s">
        <v>992</v>
      </c>
      <c r="M94" t="s">
        <v>2928</v>
      </c>
      <c r="N94" t="str">
        <f t="shared" si="12"/>
        <v>Temperature - Motor DE Bearing|HiHi</v>
      </c>
      <c r="O94">
        <f t="shared" si="13"/>
        <v>95</v>
      </c>
    </row>
    <row r="95" spans="1:15">
      <c r="A95" t="str">
        <f t="shared" si="9"/>
        <v>FORTE-M-UC-123101A (LP/IP/HP Motor Trem A)Temperature - Motor NDE Bearing|Hi</v>
      </c>
      <c r="B95" t="s">
        <v>3756</v>
      </c>
      <c r="C95" t="s">
        <v>3757</v>
      </c>
      <c r="D95" t="s">
        <v>4105</v>
      </c>
      <c r="E95" t="s">
        <v>2929</v>
      </c>
      <c r="F95" t="s">
        <v>49</v>
      </c>
      <c r="G95" t="s">
        <v>3969</v>
      </c>
      <c r="H95">
        <v>90</v>
      </c>
      <c r="I95" t="str">
        <f t="shared" si="10"/>
        <v>VSD MOTOR NDE JOURNAL BEARING TEMP.TE-1231-189*-1</v>
      </c>
      <c r="J95" t="str">
        <f t="shared" si="11"/>
        <v>FORTE-M-UC-123101A (LP/IP/HP Motor Trem A)Temperature - Motor NDE Bearing|Hi</v>
      </c>
      <c r="K95" t="s">
        <v>2856</v>
      </c>
      <c r="L95" t="s">
        <v>1001</v>
      </c>
      <c r="M95" t="s">
        <v>2928</v>
      </c>
      <c r="N95" t="str">
        <f t="shared" si="12"/>
        <v>Temperature - Motor NDE Bearing|Hi</v>
      </c>
      <c r="O95">
        <f t="shared" si="13"/>
        <v>90</v>
      </c>
    </row>
    <row r="96" spans="1:15">
      <c r="A96" t="str">
        <f t="shared" si="9"/>
        <v>FORTE-M-UC-123101A (LP/IP/HP Motor Trem A)Temperature - Motor NDE Bearing|HiHi</v>
      </c>
      <c r="B96" t="s">
        <v>4106</v>
      </c>
      <c r="C96" t="s">
        <v>3757</v>
      </c>
      <c r="D96" t="s">
        <v>4107</v>
      </c>
      <c r="E96" t="s">
        <v>2930</v>
      </c>
      <c r="F96" t="s">
        <v>49</v>
      </c>
      <c r="H96">
        <v>95</v>
      </c>
      <c r="I96" t="str">
        <f t="shared" si="10"/>
        <v>VSD MOTOR NDE JOURNAL BEARING TEMP. SHUTDOWNTE-1231-189*-1</v>
      </c>
      <c r="J96" t="str">
        <f t="shared" si="11"/>
        <v>FORTE-M-UC-123101A (LP/IP/HP Motor Trem A)Temperature - Motor NDE Bearing|HiHi</v>
      </c>
      <c r="K96" t="s">
        <v>2856</v>
      </c>
      <c r="L96" t="s">
        <v>1001</v>
      </c>
      <c r="M96" t="s">
        <v>2928</v>
      </c>
      <c r="N96" t="str">
        <f t="shared" si="12"/>
        <v>Temperature - Motor NDE Bearing|HiHi</v>
      </c>
      <c r="O96">
        <f t="shared" si="13"/>
        <v>95</v>
      </c>
    </row>
    <row r="97" spans="1:15">
      <c r="A97" t="str">
        <f t="shared" si="9"/>
        <v>FORTE-M-UC-123101A (LP/IP/HP Motor Trem A)Vibration - Motor DE Bearing (1)|Hi</v>
      </c>
      <c r="B97" t="s">
        <v>3761</v>
      </c>
      <c r="C97" t="s">
        <v>3762</v>
      </c>
      <c r="D97" t="s">
        <v>4108</v>
      </c>
      <c r="E97" t="s">
        <v>2929</v>
      </c>
      <c r="F97" t="s">
        <v>465</v>
      </c>
      <c r="G97" t="s">
        <v>3969</v>
      </c>
      <c r="H97" s="9"/>
      <c r="I97" t="str">
        <f t="shared" si="10"/>
        <v>VSD MOTOR DE JOURNAL BEARING VIBRATION XVE/VT-1231-181*-1</v>
      </c>
      <c r="J97" t="str">
        <f t="shared" si="11"/>
        <v>FORTE-M-UC-123101A (LP/IP/HP Motor Trem A)Vibration - Motor DE Bearing (1)|Hi</v>
      </c>
      <c r="K97" t="s">
        <v>2856</v>
      </c>
      <c r="L97" t="s">
        <v>1137</v>
      </c>
      <c r="M97" t="s">
        <v>2928</v>
      </c>
      <c r="N97" t="str">
        <f t="shared" si="12"/>
        <v>Vibration - Motor DE Bearing (1)|Hi</v>
      </c>
      <c r="O97">
        <f t="shared" si="13"/>
        <v>0</v>
      </c>
    </row>
    <row r="98" spans="1:15">
      <c r="A98" t="str">
        <f t="shared" si="9"/>
        <v>FORTE-M-UC-123101A (LP/IP/HP Motor Trem A)Vibration - Motor DE Bearing (1)|HiHi</v>
      </c>
      <c r="B98" t="s">
        <v>4109</v>
      </c>
      <c r="D98" t="s">
        <v>4110</v>
      </c>
      <c r="E98" t="s">
        <v>2930</v>
      </c>
      <c r="F98" t="s">
        <v>465</v>
      </c>
      <c r="I98" t="str">
        <f t="shared" si="10"/>
        <v>VSD MOTOR DE JOURNAL BRG VIBRATION X SHUTDOWN</v>
      </c>
      <c r="J98" t="str">
        <f t="shared" si="11"/>
        <v>FORTE-M-UC-123101A (LP/IP/HP Motor Trem A)Vibration - Motor DE Bearing (1)|HiHi</v>
      </c>
      <c r="K98" t="s">
        <v>2856</v>
      </c>
      <c r="L98" t="s">
        <v>1137</v>
      </c>
      <c r="M98" t="s">
        <v>2928</v>
      </c>
      <c r="N98" t="str">
        <f t="shared" si="12"/>
        <v>Vibration - Motor DE Bearing (1)|HiHi</v>
      </c>
      <c r="O98">
        <f t="shared" si="13"/>
        <v>0</v>
      </c>
    </row>
    <row r="99" spans="1:15">
      <c r="A99" t="str">
        <f t="shared" si="9"/>
        <v>FORTE-M-UC-123101A (LP/IP/HP Motor Trem A)Vibration - Motor DE Bearing (2)|Hi</v>
      </c>
      <c r="B99" t="s">
        <v>3766</v>
      </c>
      <c r="C99" t="s">
        <v>3767</v>
      </c>
      <c r="D99" t="s">
        <v>4111</v>
      </c>
      <c r="E99" t="s">
        <v>2929</v>
      </c>
      <c r="F99" t="s">
        <v>465</v>
      </c>
      <c r="G99" t="s">
        <v>3969</v>
      </c>
      <c r="I99" t="str">
        <f t="shared" si="10"/>
        <v>VSD MOTOR DE JOURNAL BEARING VIBRATION YVE/VT-1231-181*-2</v>
      </c>
      <c r="J99" t="str">
        <f t="shared" si="11"/>
        <v>FORTE-M-UC-123101A (LP/IP/HP Motor Trem A)Vibration - Motor DE Bearing (2)|Hi</v>
      </c>
      <c r="K99" t="s">
        <v>2856</v>
      </c>
      <c r="L99" t="s">
        <v>1146</v>
      </c>
      <c r="M99" t="s">
        <v>2928</v>
      </c>
      <c r="N99" t="str">
        <f t="shared" si="12"/>
        <v>Vibration - Motor DE Bearing (2)|Hi</v>
      </c>
      <c r="O99">
        <f t="shared" si="13"/>
        <v>0</v>
      </c>
    </row>
    <row r="100" spans="1:15">
      <c r="A100" t="str">
        <f t="shared" si="9"/>
        <v>FORTE-M-UC-123101A (LP/IP/HP Motor Trem A)Vibration - Motor DE Bearing (2)|HiHi</v>
      </c>
      <c r="B100" t="s">
        <v>4112</v>
      </c>
      <c r="D100" t="s">
        <v>4113</v>
      </c>
      <c r="E100" t="s">
        <v>2930</v>
      </c>
      <c r="F100" t="s">
        <v>465</v>
      </c>
      <c r="I100" t="str">
        <f t="shared" si="10"/>
        <v>VSD MOTOR DE JOURNAL BRG VIBRATION Y SHUTDOWN</v>
      </c>
      <c r="J100" t="str">
        <f t="shared" si="11"/>
        <v>FORTE-M-UC-123101A (LP/IP/HP Motor Trem A)Vibration - Motor DE Bearing (2)|HiHi</v>
      </c>
      <c r="K100" t="s">
        <v>2856</v>
      </c>
      <c r="L100" t="s">
        <v>1146</v>
      </c>
      <c r="M100" t="s">
        <v>2928</v>
      </c>
      <c r="N100" t="str">
        <f t="shared" si="12"/>
        <v>Vibration - Motor DE Bearing (2)|HiHi</v>
      </c>
      <c r="O100">
        <f t="shared" si="13"/>
        <v>0</v>
      </c>
    </row>
    <row r="101" spans="1:15">
      <c r="A101" t="str">
        <f t="shared" si="9"/>
        <v>FORTE-M-UC-123101A (LP/IP/HP Motor Trem A)Vibration - Motor NDE Bearing (1)|Hi</v>
      </c>
      <c r="B101" t="s">
        <v>3771</v>
      </c>
      <c r="C101" t="s">
        <v>3772</v>
      </c>
      <c r="D101" t="s">
        <v>4114</v>
      </c>
      <c r="E101" t="s">
        <v>2929</v>
      </c>
      <c r="F101" t="s">
        <v>465</v>
      </c>
      <c r="G101" t="s">
        <v>3969</v>
      </c>
      <c r="I101" t="str">
        <f t="shared" si="10"/>
        <v>VSD MOTOR NDE JOURNAL BEARING VIBRATION XVE/VT-1231-180*-1</v>
      </c>
      <c r="J101" t="str">
        <f t="shared" si="11"/>
        <v>FORTE-M-UC-123101A (LP/IP/HP Motor Trem A)Vibration - Motor NDE Bearing (1)|Hi</v>
      </c>
      <c r="K101" t="s">
        <v>2856</v>
      </c>
      <c r="L101" t="s">
        <v>1155</v>
      </c>
      <c r="M101" t="s">
        <v>2928</v>
      </c>
      <c r="N101" t="str">
        <f t="shared" si="12"/>
        <v>Vibration - Motor NDE Bearing (1)|Hi</v>
      </c>
      <c r="O101">
        <f t="shared" si="13"/>
        <v>0</v>
      </c>
    </row>
    <row r="102" spans="1:15">
      <c r="A102" t="str">
        <f t="shared" si="9"/>
        <v>FORTE-M-UC-123101A (LP/IP/HP Motor Trem A)Vibration - Motor NDE Bearing (1)|HiHi</v>
      </c>
      <c r="B102" t="s">
        <v>4115</v>
      </c>
      <c r="D102" t="s">
        <v>4116</v>
      </c>
      <c r="E102" t="s">
        <v>2930</v>
      </c>
      <c r="F102" t="s">
        <v>465</v>
      </c>
      <c r="I102" t="str">
        <f t="shared" si="10"/>
        <v>VSD MOTOR NDE JOURNAL BRG VIBRATION X SHUTDOWN</v>
      </c>
      <c r="J102" t="str">
        <f t="shared" si="11"/>
        <v>FORTE-M-UC-123101A (LP/IP/HP Motor Trem A)Vibration - Motor NDE Bearing (1)|HiHi</v>
      </c>
      <c r="K102" t="s">
        <v>2856</v>
      </c>
      <c r="L102" t="s">
        <v>1155</v>
      </c>
      <c r="M102" t="s">
        <v>2928</v>
      </c>
      <c r="N102" t="str">
        <f t="shared" si="12"/>
        <v>Vibration - Motor NDE Bearing (1)|HiHi</v>
      </c>
      <c r="O102">
        <f t="shared" si="13"/>
        <v>0</v>
      </c>
    </row>
    <row r="103" spans="1:15">
      <c r="A103" t="str">
        <f t="shared" si="9"/>
        <v>FORTE-M-UC-123101A (LP/IP/HP Motor Trem A)Vibration - Motor NDE Bearing (2)|Hi</v>
      </c>
      <c r="B103" t="s">
        <v>3776</v>
      </c>
      <c r="C103" t="s">
        <v>3777</v>
      </c>
      <c r="D103" t="s">
        <v>4117</v>
      </c>
      <c r="E103" t="s">
        <v>2929</v>
      </c>
      <c r="F103" t="s">
        <v>465</v>
      </c>
      <c r="G103" t="s">
        <v>3969</v>
      </c>
      <c r="I103" t="str">
        <f t="shared" si="10"/>
        <v>VSD MOTOR NDE JOURNAL BEARING VIBRATION YVE/VT-1231-180*-2</v>
      </c>
      <c r="J103" t="str">
        <f t="shared" si="11"/>
        <v>FORTE-M-UC-123101A (LP/IP/HP Motor Trem A)Vibration - Motor NDE Bearing (2)|Hi</v>
      </c>
      <c r="K103" t="s">
        <v>2856</v>
      </c>
      <c r="L103" t="s">
        <v>1162</v>
      </c>
      <c r="M103" t="s">
        <v>2928</v>
      </c>
      <c r="N103" t="str">
        <f t="shared" si="12"/>
        <v>Vibration - Motor NDE Bearing (2)|Hi</v>
      </c>
      <c r="O103">
        <f t="shared" si="13"/>
        <v>0</v>
      </c>
    </row>
    <row r="104" spans="1:15">
      <c r="A104" t="str">
        <f t="shared" si="9"/>
        <v>FORTE-M-UC-123101A (LP/IP/HP Motor Trem A)Vibration - Motor NDE Bearing (2)|HiHi</v>
      </c>
      <c r="B104" t="s">
        <v>4118</v>
      </c>
      <c r="D104" t="s">
        <v>4119</v>
      </c>
      <c r="E104" t="s">
        <v>2930</v>
      </c>
      <c r="F104" t="s">
        <v>465</v>
      </c>
      <c r="I104" t="str">
        <f t="shared" si="10"/>
        <v>VSD MOTOR NDE JOURNAL BRG VIBRATION Y SHUTDOWN</v>
      </c>
      <c r="J104" t="str">
        <f t="shared" si="11"/>
        <v>FORTE-M-UC-123101A (LP/IP/HP Motor Trem A)Vibration - Motor NDE Bearing (2)|HiHi</v>
      </c>
      <c r="K104" t="s">
        <v>2856</v>
      </c>
      <c r="L104" t="s">
        <v>1162</v>
      </c>
      <c r="M104" t="s">
        <v>2928</v>
      </c>
      <c r="N104" t="str">
        <f t="shared" si="12"/>
        <v>Vibration - Motor NDE Bearing (2)|HiHi</v>
      </c>
      <c r="O104">
        <f t="shared" si="13"/>
        <v>0</v>
      </c>
    </row>
    <row r="105" spans="1:15">
      <c r="A105" t="str">
        <f t="shared" si="9"/>
        <v>FORTE-M-UC-123101A (LP/IP/HP Motor Trem A)Temperature - Motor Lube Oil NDE Bearing Return|Hi</v>
      </c>
      <c r="B105" t="s">
        <v>3781</v>
      </c>
      <c r="C105" t="s">
        <v>3782</v>
      </c>
      <c r="D105" t="s">
        <v>4120</v>
      </c>
      <c r="E105" t="s">
        <v>2929</v>
      </c>
      <c r="F105" t="s">
        <v>49</v>
      </c>
      <c r="G105" t="s">
        <v>3969</v>
      </c>
      <c r="H105">
        <v>90</v>
      </c>
      <c r="I105" t="str">
        <f t="shared" si="10"/>
        <v>VSD MOTOR LO RETURN TEMP. NDETE-1231-150*-1</v>
      </c>
      <c r="J105" t="str">
        <f t="shared" si="11"/>
        <v>FORTE-M-UC-123101A (LP/IP/HP Motor Trem A)Temperature - Motor Lube Oil NDE Bearing Return|Hi</v>
      </c>
      <c r="K105" t="s">
        <v>2856</v>
      </c>
      <c r="L105" t="s">
        <v>3785</v>
      </c>
      <c r="M105" t="s">
        <v>2928</v>
      </c>
      <c r="N105" t="str">
        <f t="shared" si="12"/>
        <v>Temperature - Motor Lube Oil NDE Bearing Return|Hi</v>
      </c>
      <c r="O105">
        <f t="shared" si="13"/>
        <v>90</v>
      </c>
    </row>
    <row r="106" spans="1:15">
      <c r="A106" t="str">
        <f t="shared" si="9"/>
        <v>FORTE-M-UC-123101A (LP/IP/HP Motor Trem A)Temperature - Motor Lube Oil DE Bearing Return|Hi</v>
      </c>
      <c r="B106" t="s">
        <v>3788</v>
      </c>
      <c r="C106" t="s">
        <v>3789</v>
      </c>
      <c r="D106" t="s">
        <v>4121</v>
      </c>
      <c r="E106" t="s">
        <v>2929</v>
      </c>
      <c r="F106" t="s">
        <v>49</v>
      </c>
      <c r="G106" t="s">
        <v>3969</v>
      </c>
      <c r="H106">
        <v>90</v>
      </c>
      <c r="I106" t="str">
        <f t="shared" si="10"/>
        <v>VSD MOTOR LO RETURN TEMP. DETE-1231-151*-1</v>
      </c>
      <c r="J106" t="str">
        <f t="shared" si="11"/>
        <v>FORTE-M-UC-123101A (LP/IP/HP Motor Trem A)Temperature - Motor Lube Oil DE Bearing Return|Hi</v>
      </c>
      <c r="K106" t="s">
        <v>2856</v>
      </c>
      <c r="L106" t="s">
        <v>3792</v>
      </c>
      <c r="M106" t="s">
        <v>2928</v>
      </c>
      <c r="N106" t="str">
        <f t="shared" si="12"/>
        <v>Temperature - Motor Lube Oil DE Bearing Return|Hi</v>
      </c>
      <c r="O106">
        <f t="shared" si="13"/>
        <v>90</v>
      </c>
    </row>
    <row r="107" spans="1:15">
      <c r="A107" t="str">
        <f t="shared" si="9"/>
        <v>FORTE-VV-C-UC-123101A (LP/IP/HP Gearbox Trem A)Temperature - Gear Lube Oil Return|Hi</v>
      </c>
      <c r="B107" t="s">
        <v>3794</v>
      </c>
      <c r="C107" t="s">
        <v>3795</v>
      </c>
      <c r="D107" t="s">
        <v>4122</v>
      </c>
      <c r="E107" t="s">
        <v>2929</v>
      </c>
      <c r="F107" t="s">
        <v>49</v>
      </c>
      <c r="G107" t="s">
        <v>3969</v>
      </c>
      <c r="H107">
        <v>90</v>
      </c>
      <c r="I107" t="str">
        <f t="shared" si="10"/>
        <v>GEAR LO RETURN TEMP.TE-1231-152*</v>
      </c>
      <c r="J107" t="str">
        <f t="shared" si="11"/>
        <v>FORTE-VV-C-UC-123101A (LP/IP/HP Gearbox Trem A)Temperature - Gear Lube Oil Return|Hi</v>
      </c>
      <c r="K107" t="s">
        <v>2857</v>
      </c>
      <c r="L107" t="s">
        <v>3798</v>
      </c>
      <c r="M107" t="s">
        <v>2928</v>
      </c>
      <c r="N107" t="str">
        <f t="shared" si="12"/>
        <v>Temperature - Gear Lube Oil Return|Hi</v>
      </c>
      <c r="O107">
        <f t="shared" si="13"/>
        <v>90</v>
      </c>
    </row>
    <row r="108" spans="1:15">
      <c r="A108" t="str">
        <f t="shared" si="9"/>
        <v>FORTE-C-UC-123101A-01 (LP/IP Compressor Trem A)Temperature - Lube Oil DE Bearing Return|Hi</v>
      </c>
      <c r="B108" t="s">
        <v>3800</v>
      </c>
      <c r="C108" t="s">
        <v>3801</v>
      </c>
      <c r="D108" t="s">
        <v>4123</v>
      </c>
      <c r="E108" t="s">
        <v>2929</v>
      </c>
      <c r="F108" t="s">
        <v>49</v>
      </c>
      <c r="G108" t="s">
        <v>3969</v>
      </c>
      <c r="H108">
        <v>85</v>
      </c>
      <c r="I108" t="str">
        <f t="shared" si="10"/>
        <v>LP COMP, LO RETURN TEMP. DETE-1231-153*</v>
      </c>
      <c r="J108" t="str">
        <f t="shared" si="11"/>
        <v>FORTE-C-UC-123101A-01 (LP/IP Compressor Trem A)Temperature - Lube Oil DE Bearing Return|Hi</v>
      </c>
      <c r="K108" t="s">
        <v>2853</v>
      </c>
      <c r="L108" t="s">
        <v>3804</v>
      </c>
      <c r="M108" t="s">
        <v>2928</v>
      </c>
      <c r="N108" t="str">
        <f t="shared" si="12"/>
        <v>Temperature - Lube Oil DE Bearing Return|Hi</v>
      </c>
      <c r="O108">
        <f t="shared" si="13"/>
        <v>85</v>
      </c>
    </row>
    <row r="109" spans="1:15">
      <c r="A109" t="str">
        <f t="shared" si="9"/>
        <v>FORTE-C-UC-123101A-01 (LP/IP Compressor Trem A)Temperature - Lube Oil NDE Bearing Return|Hi</v>
      </c>
      <c r="B109" t="s">
        <v>3806</v>
      </c>
      <c r="C109" t="s">
        <v>3807</v>
      </c>
      <c r="D109" t="s">
        <v>4124</v>
      </c>
      <c r="E109" t="s">
        <v>2929</v>
      </c>
      <c r="F109" t="s">
        <v>49</v>
      </c>
      <c r="G109" t="s">
        <v>3969</v>
      </c>
      <c r="H109">
        <v>85</v>
      </c>
      <c r="I109" t="str">
        <f t="shared" si="10"/>
        <v>LP COMP, LO RETURN TEMP. NDETE-1231-154*</v>
      </c>
      <c r="J109" t="str">
        <f t="shared" si="11"/>
        <v>FORTE-C-UC-123101A-01 (LP/IP Compressor Trem A)Temperature - Lube Oil NDE Bearing Return|Hi</v>
      </c>
      <c r="K109" t="s">
        <v>2853</v>
      </c>
      <c r="L109" t="s">
        <v>3810</v>
      </c>
      <c r="M109" t="s">
        <v>2928</v>
      </c>
      <c r="N109" t="str">
        <f t="shared" si="12"/>
        <v>Temperature - Lube Oil NDE Bearing Return|Hi</v>
      </c>
      <c r="O109">
        <f t="shared" si="13"/>
        <v>85</v>
      </c>
    </row>
    <row r="110" spans="1:15">
      <c r="A110" t="str">
        <f t="shared" si="9"/>
        <v>FORTE-C-UC-123101A-02 (HP Compressor Trem A)Temperature - Lube Oil DE Bearing Return|Hi</v>
      </c>
      <c r="B110" t="s">
        <v>3812</v>
      </c>
      <c r="C110" t="s">
        <v>3813</v>
      </c>
      <c r="D110" t="s">
        <v>4125</v>
      </c>
      <c r="E110" t="s">
        <v>2929</v>
      </c>
      <c r="F110" t="s">
        <v>49</v>
      </c>
      <c r="G110" t="s">
        <v>3969</v>
      </c>
      <c r="H110">
        <v>85</v>
      </c>
      <c r="I110" t="str">
        <f t="shared" si="10"/>
        <v>HP COMP, LO RETURN TEMP. DETE-1231-155*</v>
      </c>
      <c r="J110" t="str">
        <f t="shared" si="11"/>
        <v>FORTE-C-UC-123101A-02 (HP Compressor Trem A)Temperature - Lube Oil DE Bearing Return|Hi</v>
      </c>
      <c r="K110" t="s">
        <v>2855</v>
      </c>
      <c r="L110" t="s">
        <v>3804</v>
      </c>
      <c r="M110" t="s">
        <v>2928</v>
      </c>
      <c r="N110" t="str">
        <f t="shared" si="12"/>
        <v>Temperature - Lube Oil DE Bearing Return|Hi</v>
      </c>
      <c r="O110">
        <f t="shared" si="13"/>
        <v>85</v>
      </c>
    </row>
    <row r="111" spans="1:15">
      <c r="A111" t="str">
        <f t="shared" si="9"/>
        <v>FORTE-C-UC-123101A-02 (HP Compressor Trem A)Temperature - Lube Oil NDE Bearing Return|Hi</v>
      </c>
      <c r="B111" t="s">
        <v>3817</v>
      </c>
      <c r="C111" t="s">
        <v>3818</v>
      </c>
      <c r="D111" t="s">
        <v>4126</v>
      </c>
      <c r="E111" t="s">
        <v>2929</v>
      </c>
      <c r="F111" t="s">
        <v>49</v>
      </c>
      <c r="G111" t="s">
        <v>3969</v>
      </c>
      <c r="H111">
        <v>85</v>
      </c>
      <c r="I111" t="str">
        <f t="shared" si="10"/>
        <v>HP COMP, LO RETURN TEMP. NDETE-1231-156*</v>
      </c>
      <c r="J111" t="str">
        <f t="shared" si="11"/>
        <v>FORTE-C-UC-123101A-02 (HP Compressor Trem A)Temperature - Lube Oil NDE Bearing Return|Hi</v>
      </c>
      <c r="K111" t="s">
        <v>2855</v>
      </c>
      <c r="L111" t="s">
        <v>3810</v>
      </c>
      <c r="M111" t="s">
        <v>2928</v>
      </c>
      <c r="N111" t="str">
        <f t="shared" si="12"/>
        <v>Temperature - Lube Oil NDE Bearing Return|Hi</v>
      </c>
      <c r="O111">
        <f t="shared" si="13"/>
        <v>85</v>
      </c>
    </row>
    <row r="112" spans="1:15">
      <c r="A112" t="e">
        <f t="shared" si="9"/>
        <v>#N/A</v>
      </c>
      <c r="B112" t="s">
        <v>3823</v>
      </c>
      <c r="C112" t="s">
        <v>4127</v>
      </c>
      <c r="D112" t="s">
        <v>4128</v>
      </c>
      <c r="E112" t="s">
        <v>2931</v>
      </c>
      <c r="F112" t="s">
        <v>194</v>
      </c>
      <c r="G112" t="s">
        <v>4129</v>
      </c>
      <c r="H112">
        <v>85</v>
      </c>
      <c r="I112" t="str">
        <f t="shared" si="10"/>
        <v>LO HEADER PRESSUREPIT-1231-151*</v>
      </c>
      <c r="J112" t="e">
        <f t="shared" si="11"/>
        <v>#N/A</v>
      </c>
      <c r="K112" t="s">
        <v>2855</v>
      </c>
      <c r="L112" t="e">
        <v>#N/A</v>
      </c>
      <c r="M112" t="s">
        <v>2928</v>
      </c>
      <c r="N112" t="e">
        <f t="shared" si="12"/>
        <v>#N/A</v>
      </c>
      <c r="O112">
        <f t="shared" si="13"/>
        <v>85</v>
      </c>
    </row>
    <row r="113" spans="1:15">
      <c r="A113" t="str">
        <f t="shared" si="9"/>
        <v>FORTE-C-UC-123101A-01 (LP/IP Compressor Trem A)Pressure - Lube Oil Bearings Header|LoLo</v>
      </c>
      <c r="B113" t="s">
        <v>3823</v>
      </c>
      <c r="C113" t="s">
        <v>3824</v>
      </c>
      <c r="D113" t="s">
        <v>4130</v>
      </c>
      <c r="E113" t="s">
        <v>2932</v>
      </c>
      <c r="F113" t="s">
        <v>194</v>
      </c>
      <c r="G113" t="s">
        <v>4129</v>
      </c>
      <c r="H113">
        <v>55</v>
      </c>
      <c r="I113" t="str">
        <f t="shared" si="10"/>
        <v>LO HEADER PRESSUREPIT-1231-152*</v>
      </c>
      <c r="J113" t="str">
        <f t="shared" si="11"/>
        <v>FORTE-C-UC-123101A-01 (LP/IP Compressor Trem A)Pressure - Lube Oil Bearings Header|LoLo</v>
      </c>
      <c r="K113" t="s">
        <v>2853</v>
      </c>
      <c r="L113" t="s">
        <v>864</v>
      </c>
      <c r="M113" t="s">
        <v>2928</v>
      </c>
      <c r="N113" t="str">
        <f t="shared" si="12"/>
        <v>Pressure - Lube Oil Bearings Header|LoLo</v>
      </c>
      <c r="O113">
        <f t="shared" si="13"/>
        <v>55</v>
      </c>
    </row>
    <row r="114" spans="1:15">
      <c r="A114" t="str">
        <f t="shared" si="9"/>
        <v>FORTE-C-UC-123101A-01 (LP/IP Compressor Trem A)Pressure - Upstream Lube Oil Cooler|LoLo</v>
      </c>
      <c r="B114" t="s">
        <v>3827</v>
      </c>
      <c r="C114" t="s">
        <v>3828</v>
      </c>
      <c r="D114" t="s">
        <v>4131</v>
      </c>
      <c r="E114" t="s">
        <v>2932</v>
      </c>
      <c r="F114" t="s">
        <v>194</v>
      </c>
      <c r="G114" t="s">
        <v>4132</v>
      </c>
      <c r="H114">
        <v>600</v>
      </c>
      <c r="I114" t="str">
        <f t="shared" si="10"/>
        <v>LO PRESSURE UPSTREAM COOLERSPIT-1231-167*</v>
      </c>
      <c r="J114" t="str">
        <f t="shared" si="11"/>
        <v>FORTE-C-UC-123101A-01 (LP/IP Compressor Trem A)Pressure - Upstream Lube Oil Cooler|LoLo</v>
      </c>
      <c r="K114" t="s">
        <v>2853</v>
      </c>
      <c r="L114" t="s">
        <v>3831</v>
      </c>
      <c r="M114" t="s">
        <v>2928</v>
      </c>
      <c r="N114" t="str">
        <f t="shared" si="12"/>
        <v>Pressure - Upstream Lube Oil Cooler|LoLo</v>
      </c>
      <c r="O114">
        <f t="shared" si="13"/>
        <v>600</v>
      </c>
    </row>
    <row r="115" spans="1:15">
      <c r="A115" t="str">
        <f t="shared" si="9"/>
        <v>FORTE-C-UC-123101A-01 (LP/IP Compressor Trem A)Pressure -  Lube Oil Main Pump Discharge|Hi</v>
      </c>
      <c r="B115" t="s">
        <v>3833</v>
      </c>
      <c r="C115" t="s">
        <v>3834</v>
      </c>
      <c r="D115" t="s">
        <v>4133</v>
      </c>
      <c r="E115" t="s">
        <v>2929</v>
      </c>
      <c r="F115" t="s">
        <v>194</v>
      </c>
      <c r="G115" t="s">
        <v>4132</v>
      </c>
      <c r="H115">
        <v>300</v>
      </c>
      <c r="I115" t="str">
        <f t="shared" si="10"/>
        <v>MAIN LO PUMP DISCHARGE PRESSUREPIT-1231-160*</v>
      </c>
      <c r="J115" t="str">
        <f t="shared" si="11"/>
        <v>FORTE-C-UC-123101A-01 (LP/IP Compressor Trem A)Pressure -  Lube Oil Main Pump Discharge|Hi</v>
      </c>
      <c r="K115" t="s">
        <v>2853</v>
      </c>
      <c r="L115" t="s">
        <v>828</v>
      </c>
      <c r="M115" t="s">
        <v>2928</v>
      </c>
      <c r="N115" t="str">
        <f t="shared" si="12"/>
        <v>Pressure -  Lube Oil Main Pump Discharge|Hi</v>
      </c>
      <c r="O115">
        <f t="shared" si="13"/>
        <v>300</v>
      </c>
    </row>
    <row r="116" spans="1:15">
      <c r="A116" t="str">
        <f t="shared" si="9"/>
        <v>FORTE-C-UC-123101A-01 (LP/IP Compressor Trem A)Pressure -  Lube Oil Auxiliary Pump Discharge|Hi</v>
      </c>
      <c r="B116" t="s">
        <v>3837</v>
      </c>
      <c r="C116" t="s">
        <v>3838</v>
      </c>
      <c r="D116" t="s">
        <v>4134</v>
      </c>
      <c r="E116" t="s">
        <v>2929</v>
      </c>
      <c r="F116" t="s">
        <v>194</v>
      </c>
      <c r="G116" t="s">
        <v>4132</v>
      </c>
      <c r="H116">
        <v>300</v>
      </c>
      <c r="I116" t="str">
        <f t="shared" si="10"/>
        <v>AUX. LO PUMP DISCHARGE PRESSUREPIT-1231-162*</v>
      </c>
      <c r="J116" t="str">
        <f t="shared" si="11"/>
        <v>FORTE-C-UC-123101A-01 (LP/IP Compressor Trem A)Pressure -  Lube Oil Auxiliary Pump Discharge|Hi</v>
      </c>
      <c r="K116" t="s">
        <v>2853</v>
      </c>
      <c r="L116" t="s">
        <v>816</v>
      </c>
      <c r="M116" t="s">
        <v>2928</v>
      </c>
      <c r="N116" t="str">
        <f t="shared" si="12"/>
        <v>Pressure -  Lube Oil Auxiliary Pump Discharge|Hi</v>
      </c>
      <c r="O116">
        <f t="shared" si="13"/>
        <v>300</v>
      </c>
    </row>
    <row r="117" spans="1:15">
      <c r="A117" t="str">
        <f t="shared" si="9"/>
        <v>FORTE-C-UC-123101A-01 (LP/IP Compressor Trem A)Pressure -  Lube Oil Emergency Pump Discharge|Hi</v>
      </c>
      <c r="B117" t="s">
        <v>3842</v>
      </c>
      <c r="C117" t="s">
        <v>3843</v>
      </c>
      <c r="D117" t="s">
        <v>4135</v>
      </c>
      <c r="E117" t="s">
        <v>2929</v>
      </c>
      <c r="F117" t="s">
        <v>194</v>
      </c>
      <c r="G117" t="s">
        <v>4136</v>
      </c>
      <c r="H117">
        <v>80</v>
      </c>
      <c r="I117" t="str">
        <f t="shared" si="10"/>
        <v>EMERGENCY LO PUMP DISCHARGE PRESSUREPIT-1231-164*</v>
      </c>
      <c r="J117" t="str">
        <f t="shared" si="11"/>
        <v>FORTE-C-UC-123101A-01 (LP/IP Compressor Trem A)Pressure -  Lube Oil Emergency Pump Discharge|Hi</v>
      </c>
      <c r="K117" t="s">
        <v>2853</v>
      </c>
      <c r="L117" t="s">
        <v>3455</v>
      </c>
      <c r="M117" t="s">
        <v>2928</v>
      </c>
      <c r="N117" t="str">
        <f t="shared" si="12"/>
        <v>Pressure -  Lube Oil Emergency Pump Discharge|Hi</v>
      </c>
      <c r="O117">
        <f t="shared" si="13"/>
        <v>80</v>
      </c>
    </row>
    <row r="118" spans="1:15">
      <c r="A118" t="e">
        <f t="shared" si="9"/>
        <v>#N/A</v>
      </c>
      <c r="B118" t="s">
        <v>3847</v>
      </c>
      <c r="C118" t="s">
        <v>4137</v>
      </c>
      <c r="D118" t="s">
        <v>4138</v>
      </c>
      <c r="E118" t="s">
        <v>2931</v>
      </c>
      <c r="F118" t="s">
        <v>28</v>
      </c>
      <c r="G118" t="s">
        <v>4139</v>
      </c>
      <c r="H118">
        <v>72</v>
      </c>
      <c r="I118" t="str">
        <f t="shared" si="10"/>
        <v>LO RESERVOIR LEVELLIT-1231-162*</v>
      </c>
      <c r="J118" t="e">
        <f t="shared" si="11"/>
        <v>#N/A</v>
      </c>
      <c r="K118" t="s">
        <v>2853</v>
      </c>
      <c r="L118" t="e">
        <v>#N/A</v>
      </c>
      <c r="M118" t="s">
        <v>2928</v>
      </c>
      <c r="N118" t="e">
        <f t="shared" si="12"/>
        <v>#N/A</v>
      </c>
      <c r="O118">
        <f t="shared" si="13"/>
        <v>72</v>
      </c>
    </row>
    <row r="119" spans="1:15">
      <c r="A119" t="str">
        <f t="shared" si="9"/>
        <v>FORTE-C-UC-123101A-01 (LP/IP Compressor Trem A)Level - Lube Oil Tank (1)|LoLo</v>
      </c>
      <c r="B119" t="s">
        <v>3847</v>
      </c>
      <c r="C119" t="s">
        <v>3848</v>
      </c>
      <c r="D119" t="s">
        <v>4140</v>
      </c>
      <c r="E119" t="s">
        <v>2932</v>
      </c>
      <c r="F119" t="s">
        <v>28</v>
      </c>
      <c r="G119" t="s">
        <v>4139</v>
      </c>
      <c r="H119">
        <v>41</v>
      </c>
      <c r="I119" t="str">
        <f t="shared" si="10"/>
        <v>LO RESERVOIR LEVELLIT-1231-161*</v>
      </c>
      <c r="J119" t="str">
        <f t="shared" si="11"/>
        <v>FORTE-C-UC-123101A-01 (LP/IP Compressor Trem A)Level - Lube Oil Tank (1)|LoLo</v>
      </c>
      <c r="K119" t="s">
        <v>2853</v>
      </c>
      <c r="L119" t="s">
        <v>756</v>
      </c>
      <c r="M119" t="s">
        <v>2928</v>
      </c>
      <c r="N119" t="str">
        <f t="shared" si="12"/>
        <v>Level - Lube Oil Tank (1)|LoLo</v>
      </c>
      <c r="O119">
        <f t="shared" si="13"/>
        <v>41</v>
      </c>
    </row>
    <row r="120" spans="1:15">
      <c r="A120" t="str">
        <f t="shared" si="9"/>
        <v>FORTE-C-UC-123101A-01 (LP/IP Compressor Trem A)Temperature - Lube Oil Tank|Hi</v>
      </c>
      <c r="B120" t="s">
        <v>3851</v>
      </c>
      <c r="C120" t="s">
        <v>3852</v>
      </c>
      <c r="D120" t="s">
        <v>4141</v>
      </c>
      <c r="E120" t="s">
        <v>2929</v>
      </c>
      <c r="F120" t="s">
        <v>49</v>
      </c>
      <c r="G120" t="s">
        <v>4139</v>
      </c>
      <c r="H120">
        <v>40</v>
      </c>
      <c r="I120" t="str">
        <f t="shared" si="10"/>
        <v>LO RESERVOIR TEMPTIT-1231-161*</v>
      </c>
      <c r="J120" t="str">
        <f t="shared" si="11"/>
        <v>FORTE-C-UC-123101A-01 (LP/IP Compressor Trem A)Temperature - Lube Oil Tank|Hi</v>
      </c>
      <c r="K120" t="s">
        <v>2853</v>
      </c>
      <c r="L120" t="s">
        <v>976</v>
      </c>
      <c r="M120" t="s">
        <v>2928</v>
      </c>
      <c r="N120" t="str">
        <f t="shared" si="12"/>
        <v>Temperature - Lube Oil Tank|Hi</v>
      </c>
      <c r="O120">
        <f t="shared" si="13"/>
        <v>40</v>
      </c>
    </row>
    <row r="121" spans="1:15">
      <c r="A121" t="str">
        <f t="shared" si="9"/>
        <v>FORTE-C-UC-123101A-01 (LP/IP Compressor Trem A)Temperature - Lube Oil Tank|Lo</v>
      </c>
      <c r="B121" t="s">
        <v>3851</v>
      </c>
      <c r="D121" t="s">
        <v>4142</v>
      </c>
      <c r="E121" t="s">
        <v>2931</v>
      </c>
      <c r="H121">
        <v>10</v>
      </c>
      <c r="I121" t="str">
        <f t="shared" si="10"/>
        <v>LO RESERVOIR TEMP</v>
      </c>
      <c r="J121" t="str">
        <f t="shared" si="11"/>
        <v>FORTE-C-UC-123101A-01 (LP/IP Compressor Trem A)Temperature - Lube Oil Tank|Lo</v>
      </c>
      <c r="K121" t="s">
        <v>2853</v>
      </c>
      <c r="L121" t="s">
        <v>976</v>
      </c>
      <c r="M121" t="s">
        <v>2928</v>
      </c>
      <c r="N121" t="str">
        <f t="shared" si="12"/>
        <v>Temperature - Lube Oil Tank|Lo</v>
      </c>
      <c r="O121">
        <f t="shared" si="13"/>
        <v>10</v>
      </c>
    </row>
    <row r="122" spans="1:15">
      <c r="A122" t="str">
        <f t="shared" si="9"/>
        <v>FORTE-C-UC-123101A-01 (LP/IP Compressor Trem A)Temperature - Downstream Lube Oil Cooler|HiHi</v>
      </c>
      <c r="B122" t="s">
        <v>3855</v>
      </c>
      <c r="C122" t="s">
        <v>3856</v>
      </c>
      <c r="D122" t="s">
        <v>4143</v>
      </c>
      <c r="E122" t="s">
        <v>2930</v>
      </c>
      <c r="F122" t="s">
        <v>49</v>
      </c>
      <c r="G122" t="s">
        <v>4139</v>
      </c>
      <c r="H122">
        <v>60</v>
      </c>
      <c r="I122" t="str">
        <f t="shared" si="10"/>
        <v>LO TEMP DOWNSTEAM COOLERSTIT-1231-165*</v>
      </c>
      <c r="J122" t="str">
        <f t="shared" si="11"/>
        <v>FORTE-C-UC-123101A-01 (LP/IP Compressor Trem A)Temperature - Downstream Lube Oil Cooler|HiHi</v>
      </c>
      <c r="K122" t="s">
        <v>2853</v>
      </c>
      <c r="L122" t="s">
        <v>3859</v>
      </c>
      <c r="M122" t="s">
        <v>2928</v>
      </c>
      <c r="N122" t="str">
        <f t="shared" si="12"/>
        <v>Temperature - Downstream Lube Oil Cooler|HiHi</v>
      </c>
      <c r="O122">
        <f t="shared" si="13"/>
        <v>60</v>
      </c>
    </row>
    <row r="123" spans="1:15">
      <c r="A123" t="e">
        <f t="shared" si="9"/>
        <v>#N/A</v>
      </c>
      <c r="B123" t="s">
        <v>3855</v>
      </c>
      <c r="C123" t="s">
        <v>4144</v>
      </c>
      <c r="D123" t="s">
        <v>4145</v>
      </c>
      <c r="E123" t="s">
        <v>2929</v>
      </c>
      <c r="F123" t="s">
        <v>49</v>
      </c>
      <c r="G123" t="s">
        <v>4139</v>
      </c>
      <c r="H123">
        <v>55</v>
      </c>
      <c r="I123" t="str">
        <f t="shared" si="10"/>
        <v>LO TEMP DOWNSTEAM COOLERSTIT-1231-164*</v>
      </c>
      <c r="J123" t="e">
        <f t="shared" si="11"/>
        <v>#N/A</v>
      </c>
      <c r="K123" t="s">
        <v>2853</v>
      </c>
      <c r="L123" t="e">
        <v>#N/A</v>
      </c>
      <c r="M123" t="s">
        <v>2928</v>
      </c>
      <c r="N123" t="e">
        <f t="shared" si="12"/>
        <v>#N/A</v>
      </c>
      <c r="O123">
        <f t="shared" si="13"/>
        <v>55</v>
      </c>
    </row>
    <row r="124" spans="1:15">
      <c r="A124" t="e">
        <f t="shared" si="9"/>
        <v>#N/A</v>
      </c>
      <c r="B124" t="s">
        <v>3855</v>
      </c>
      <c r="D124" t="s">
        <v>4146</v>
      </c>
      <c r="E124" t="s">
        <v>2931</v>
      </c>
      <c r="H124">
        <v>21</v>
      </c>
      <c r="I124" t="str">
        <f t="shared" si="10"/>
        <v>LO TEMP DOWNSTEAM COOLERS</v>
      </c>
      <c r="J124" t="e">
        <f t="shared" si="11"/>
        <v>#N/A</v>
      </c>
      <c r="K124" t="s">
        <v>2853</v>
      </c>
      <c r="L124" t="e">
        <v>#N/A</v>
      </c>
      <c r="M124" t="s">
        <v>2928</v>
      </c>
      <c r="N124" t="e">
        <f t="shared" si="12"/>
        <v>#N/A</v>
      </c>
      <c r="O124">
        <f t="shared" si="13"/>
        <v>21</v>
      </c>
    </row>
    <row r="125" spans="1:15">
      <c r="A125" t="str">
        <f t="shared" si="9"/>
        <v>FORTE-C-UC-123101A-01 (LP/IP Compressor Trem A)Delta Pressure - Lube Oil Filter|Hi</v>
      </c>
      <c r="B125" t="s">
        <v>3861</v>
      </c>
      <c r="C125" t="s">
        <v>3862</v>
      </c>
      <c r="D125" t="s">
        <v>4147</v>
      </c>
      <c r="E125" t="s">
        <v>2929</v>
      </c>
      <c r="F125" t="s">
        <v>194</v>
      </c>
      <c r="G125" t="s">
        <v>4148</v>
      </c>
      <c r="H125">
        <v>140</v>
      </c>
      <c r="I125" t="str">
        <f t="shared" si="10"/>
        <v>L.O. FILTER DIFF. PRESSUREPDIT-1231-169*</v>
      </c>
      <c r="J125" t="str">
        <f t="shared" si="11"/>
        <v>FORTE-C-UC-123101A-01 (LP/IP Compressor Trem A)Delta Pressure - Lube Oil Filter|Hi</v>
      </c>
      <c r="K125" t="s">
        <v>2853</v>
      </c>
      <c r="L125" t="s">
        <v>739</v>
      </c>
      <c r="M125" t="s">
        <v>2928</v>
      </c>
      <c r="N125" t="str">
        <f t="shared" si="12"/>
        <v>Delta Pressure - Lube Oil Filter|Hi</v>
      </c>
      <c r="O125">
        <f t="shared" si="13"/>
        <v>140</v>
      </c>
    </row>
    <row r="126" spans="1:15">
      <c r="A126" t="str">
        <f t="shared" si="9"/>
        <v>FORTE-C-UC-123101A-01 (LP/IP Compressor Trem A)Delta Pressure - Separation Gas Injection Filter|Hi</v>
      </c>
      <c r="B126" t="s">
        <v>3865</v>
      </c>
      <c r="C126" t="s">
        <v>3866</v>
      </c>
      <c r="D126" t="s">
        <v>4149</v>
      </c>
      <c r="E126" t="s">
        <v>2929</v>
      </c>
      <c r="F126" t="s">
        <v>194</v>
      </c>
      <c r="G126" t="s">
        <v>4150</v>
      </c>
      <c r="H126">
        <v>1.37</v>
      </c>
      <c r="I126" t="str">
        <f t="shared" si="10"/>
        <v>SEPARATION SEAL FILTER DIFF PRESSPDIT-1231-256*</v>
      </c>
      <c r="J126" t="str">
        <f t="shared" si="11"/>
        <v>FORTE-C-UC-123101A-01 (LP/IP Compressor Trem A)Delta Pressure - Separation Gas Injection Filter|Hi</v>
      </c>
      <c r="K126" t="s">
        <v>2853</v>
      </c>
      <c r="L126" t="s">
        <v>1302</v>
      </c>
      <c r="M126" t="s">
        <v>2928</v>
      </c>
      <c r="N126" t="str">
        <f t="shared" si="12"/>
        <v>Delta Pressure - Separation Gas Injection Filter|Hi</v>
      </c>
      <c r="O126">
        <f t="shared" si="13"/>
        <v>1.37</v>
      </c>
    </row>
    <row r="127" spans="1:15">
      <c r="A127" t="str">
        <f t="shared" si="9"/>
        <v>FORTE-C-UC-123101A-01 (LP/IP Compressor Trem A)Pressure - Separation Gas Injection (1)|Lo</v>
      </c>
      <c r="B127" t="s">
        <v>3870</v>
      </c>
      <c r="C127" t="s">
        <v>3871</v>
      </c>
      <c r="D127" t="s">
        <v>4151</v>
      </c>
      <c r="E127" t="s">
        <v>2931</v>
      </c>
      <c r="F127" t="s">
        <v>194</v>
      </c>
      <c r="G127" t="s">
        <v>4150</v>
      </c>
      <c r="H127">
        <v>0.62</v>
      </c>
      <c r="I127" t="str">
        <f t="shared" si="10"/>
        <v>SEPARATION SEAL SUPPLY PRESSUREPIT-1231-256*</v>
      </c>
      <c r="J127" t="str">
        <f t="shared" si="11"/>
        <v>FORTE-C-UC-123101A-01 (LP/IP Compressor Trem A)Pressure - Separation Gas Injection (1)|Lo</v>
      </c>
      <c r="K127" t="s">
        <v>2853</v>
      </c>
      <c r="L127" t="s">
        <v>1515</v>
      </c>
      <c r="M127" t="s">
        <v>2928</v>
      </c>
      <c r="N127" t="str">
        <f t="shared" si="12"/>
        <v>Pressure - Separation Gas Injection (1)|Lo</v>
      </c>
      <c r="O127">
        <f t="shared" si="13"/>
        <v>0.62</v>
      </c>
    </row>
    <row r="128" spans="1:15">
      <c r="A128" t="str">
        <f t="shared" si="9"/>
        <v>FORTE-C-UC-123101A-01 (LP/IP Compressor Trem A)Flow - Separation Seal Gas Injection DE|Hi</v>
      </c>
      <c r="B128" t="s">
        <v>3875</v>
      </c>
      <c r="C128" t="s">
        <v>3876</v>
      </c>
      <c r="D128" t="s">
        <v>4152</v>
      </c>
      <c r="E128" t="s">
        <v>2929</v>
      </c>
      <c r="F128" t="s">
        <v>3877</v>
      </c>
      <c r="H128">
        <v>3.9</v>
      </c>
      <c r="I128" t="str">
        <f t="shared" si="10"/>
        <v>LP COMP D.E.FILTERED SEPARATION GAS SUPPLY FLOWFIT-1231-257*</v>
      </c>
      <c r="J128" t="str">
        <f t="shared" si="11"/>
        <v>FORTE-C-UC-123101A-01 (LP/IP Compressor Trem A)Flow - Separation Seal Gas Injection DE|Hi</v>
      </c>
      <c r="K128" t="s">
        <v>2853</v>
      </c>
      <c r="L128" t="s">
        <v>3880</v>
      </c>
      <c r="M128" t="s">
        <v>2928</v>
      </c>
      <c r="N128" t="str">
        <f t="shared" si="12"/>
        <v>Flow - Separation Seal Gas Injection DE|Hi</v>
      </c>
      <c r="O128">
        <f t="shared" si="13"/>
        <v>3.9</v>
      </c>
    </row>
    <row r="129" spans="1:15">
      <c r="A129" t="str">
        <f t="shared" si="9"/>
        <v>FORTE-C-UC-123101A-01 (LP/IP Compressor Trem A)Flow - Separation Seal Gas Injection DE|Lo</v>
      </c>
      <c r="B129" t="s">
        <v>3875</v>
      </c>
      <c r="D129" t="s">
        <v>4153</v>
      </c>
      <c r="E129" t="s">
        <v>2931</v>
      </c>
      <c r="F129" t="s">
        <v>3877</v>
      </c>
      <c r="H129">
        <v>2</v>
      </c>
      <c r="I129" t="str">
        <f t="shared" ref="I129:I151" si="14">_xlfn.CONCAT(B129,C129)</f>
        <v>LP COMP D.E.FILTERED SEPARATION GAS SUPPLY FLOW</v>
      </c>
      <c r="J129" t="str">
        <f t="shared" si="11"/>
        <v>FORTE-C-UC-123101A-01 (LP/IP Compressor Trem A)Flow - Separation Seal Gas Injection DE|Lo</v>
      </c>
      <c r="K129" t="s">
        <v>2853</v>
      </c>
      <c r="L129" t="s">
        <v>3880</v>
      </c>
      <c r="M129" t="s">
        <v>2928</v>
      </c>
      <c r="N129" t="str">
        <f t="shared" si="12"/>
        <v>Flow - Separation Seal Gas Injection DE|Lo</v>
      </c>
      <c r="O129">
        <f t="shared" si="13"/>
        <v>2</v>
      </c>
    </row>
    <row r="130" spans="1:15">
      <c r="A130" t="str">
        <f t="shared" si="9"/>
        <v>FORTE-C-UC-123101A-01 (LP/IP Compressor Trem A)Flow - Separation Seal Gas Injection NDE|Hi</v>
      </c>
      <c r="B130" t="s">
        <v>3882</v>
      </c>
      <c r="C130" t="s">
        <v>3883</v>
      </c>
      <c r="D130" t="s">
        <v>4154</v>
      </c>
      <c r="E130" t="s">
        <v>2929</v>
      </c>
      <c r="F130" t="s">
        <v>3877</v>
      </c>
      <c r="H130">
        <v>3.9</v>
      </c>
      <c r="I130" t="str">
        <f t="shared" si="14"/>
        <v>LP COMP N.D.E.FILTERED SEPARATION GAS SUPPLY FLOWFIT-1231-258*</v>
      </c>
      <c r="J130" t="str">
        <f t="shared" si="11"/>
        <v>FORTE-C-UC-123101A-01 (LP/IP Compressor Trem A)Flow - Separation Seal Gas Injection NDE|Hi</v>
      </c>
      <c r="K130" t="s">
        <v>2853</v>
      </c>
      <c r="L130" t="s">
        <v>3886</v>
      </c>
      <c r="M130" t="s">
        <v>2928</v>
      </c>
      <c r="N130" t="str">
        <f t="shared" si="12"/>
        <v>Flow - Separation Seal Gas Injection NDE|Hi</v>
      </c>
      <c r="O130">
        <f t="shared" si="13"/>
        <v>3.9</v>
      </c>
    </row>
    <row r="131" spans="1:15">
      <c r="A131" t="str">
        <f t="shared" ref="A131:A151" si="15">J131</f>
        <v>FORTE-C-UC-123101A-01 (LP/IP Compressor Trem A)Flow - Separation Seal Gas Injection NDE|Lo</v>
      </c>
      <c r="B131" t="s">
        <v>3882</v>
      </c>
      <c r="D131" t="s">
        <v>4155</v>
      </c>
      <c r="E131" t="s">
        <v>2931</v>
      </c>
      <c r="F131" t="s">
        <v>3877</v>
      </c>
      <c r="H131">
        <v>2</v>
      </c>
      <c r="I131" t="str">
        <f t="shared" si="14"/>
        <v>LP COMP N.D.E.FILTERED SEPARATION GAS SUPPLY FLOW</v>
      </c>
      <c r="J131" t="str">
        <f t="shared" ref="J131:J151" si="16">_xlfn.CONCAT(K131,N131)</f>
        <v>FORTE-C-UC-123101A-01 (LP/IP Compressor Trem A)Flow - Separation Seal Gas Injection NDE|Lo</v>
      </c>
      <c r="K131" t="s">
        <v>2853</v>
      </c>
      <c r="L131" t="s">
        <v>3886</v>
      </c>
      <c r="M131" t="s">
        <v>2928</v>
      </c>
      <c r="N131" t="str">
        <f t="shared" ref="N131:N151" si="17">_xlfn.CONCAT(L131,M131,E131)</f>
        <v>Flow - Separation Seal Gas Injection NDE|Lo</v>
      </c>
      <c r="O131">
        <f t="shared" ref="O131:O151" si="18">H131</f>
        <v>2</v>
      </c>
    </row>
    <row r="132" spans="1:15">
      <c r="A132" t="str">
        <f t="shared" si="15"/>
        <v>FORTE-C-UC-123101A-02 (HP Compressor Trem A)Flow - Separation Seal Gas Injection DE|Hi</v>
      </c>
      <c r="B132" t="s">
        <v>3888</v>
      </c>
      <c r="C132" t="s">
        <v>3889</v>
      </c>
      <c r="D132" t="s">
        <v>4156</v>
      </c>
      <c r="E132" t="s">
        <v>2929</v>
      </c>
      <c r="F132" t="s">
        <v>3877</v>
      </c>
      <c r="H132">
        <v>3.9</v>
      </c>
      <c r="I132" t="str">
        <f t="shared" si="14"/>
        <v>HP COMP D.E.FILTERED SEPARATION GAS SUPPLY FLOWFIT-1231-259*</v>
      </c>
      <c r="J132" t="str">
        <f t="shared" si="16"/>
        <v>FORTE-C-UC-123101A-02 (HP Compressor Trem A)Flow - Separation Seal Gas Injection DE|Hi</v>
      </c>
      <c r="K132" t="s">
        <v>2855</v>
      </c>
      <c r="L132" t="s">
        <v>3880</v>
      </c>
      <c r="M132" t="s">
        <v>2928</v>
      </c>
      <c r="N132" t="str">
        <f t="shared" si="17"/>
        <v>Flow - Separation Seal Gas Injection DE|Hi</v>
      </c>
      <c r="O132">
        <f t="shared" si="18"/>
        <v>3.9</v>
      </c>
    </row>
    <row r="133" spans="1:15">
      <c r="A133" t="str">
        <f t="shared" si="15"/>
        <v>FORTE-C-UC-123101A-02 (HP Compressor Trem A)Flow - Separation Seal Gas Injection DE|Lo</v>
      </c>
      <c r="B133" t="s">
        <v>3888</v>
      </c>
      <c r="D133" t="s">
        <v>4157</v>
      </c>
      <c r="E133" t="s">
        <v>2931</v>
      </c>
      <c r="F133" t="s">
        <v>3877</v>
      </c>
      <c r="H133">
        <v>2</v>
      </c>
      <c r="I133" t="str">
        <f t="shared" si="14"/>
        <v>HP COMP D.E.FILTERED SEPARATION GAS SUPPLY FLOW</v>
      </c>
      <c r="J133" t="str">
        <f t="shared" si="16"/>
        <v>FORTE-C-UC-123101A-02 (HP Compressor Trem A)Flow - Separation Seal Gas Injection DE|Lo</v>
      </c>
      <c r="K133" t="s">
        <v>2855</v>
      </c>
      <c r="L133" t="s">
        <v>3880</v>
      </c>
      <c r="M133" t="s">
        <v>2928</v>
      </c>
      <c r="N133" t="str">
        <f t="shared" si="17"/>
        <v>Flow - Separation Seal Gas Injection DE|Lo</v>
      </c>
      <c r="O133">
        <f t="shared" si="18"/>
        <v>2</v>
      </c>
    </row>
    <row r="134" spans="1:15">
      <c r="A134" t="str">
        <f t="shared" si="15"/>
        <v>FORTE-C-UC-123101A-02 (HP Compressor Trem A)Flow - Separation Seal Gas Injection NDE|Hi</v>
      </c>
      <c r="B134" t="s">
        <v>3893</v>
      </c>
      <c r="C134" t="s">
        <v>3894</v>
      </c>
      <c r="D134" t="s">
        <v>4158</v>
      </c>
      <c r="E134" t="s">
        <v>2929</v>
      </c>
      <c r="F134" t="s">
        <v>3877</v>
      </c>
      <c r="H134">
        <v>3.9</v>
      </c>
      <c r="I134" t="str">
        <f t="shared" si="14"/>
        <v>HP COMP N.D.E.FILTERED SEPARATION GAS SUPPLY FLOWFIT-1231-260*</v>
      </c>
      <c r="J134" t="str">
        <f t="shared" si="16"/>
        <v>FORTE-C-UC-123101A-02 (HP Compressor Trem A)Flow - Separation Seal Gas Injection NDE|Hi</v>
      </c>
      <c r="K134" t="s">
        <v>2855</v>
      </c>
      <c r="L134" t="s">
        <v>3886</v>
      </c>
      <c r="M134" t="s">
        <v>2928</v>
      </c>
      <c r="N134" t="str">
        <f t="shared" si="17"/>
        <v>Flow - Separation Seal Gas Injection NDE|Hi</v>
      </c>
      <c r="O134">
        <f t="shared" si="18"/>
        <v>3.9</v>
      </c>
    </row>
    <row r="135" spans="1:15">
      <c r="A135" t="str">
        <f t="shared" si="15"/>
        <v>FORTE-C-UC-123101A-02 (HP Compressor Trem A)Flow - Separation Seal Gas Injection NDE|Lo</v>
      </c>
      <c r="B135" t="s">
        <v>3893</v>
      </c>
      <c r="D135" t="s">
        <v>4159</v>
      </c>
      <c r="E135" t="s">
        <v>2931</v>
      </c>
      <c r="F135" t="s">
        <v>3877</v>
      </c>
      <c r="H135">
        <v>2</v>
      </c>
      <c r="I135" t="str">
        <f t="shared" si="14"/>
        <v>HP COMP N.D.E.FILTERED SEPARATION GAS SUPPLY FLOW</v>
      </c>
      <c r="J135" t="str">
        <f t="shared" si="16"/>
        <v>FORTE-C-UC-123101A-02 (HP Compressor Trem A)Flow - Separation Seal Gas Injection NDE|Lo</v>
      </c>
      <c r="K135" t="s">
        <v>2855</v>
      </c>
      <c r="L135" t="s">
        <v>3886</v>
      </c>
      <c r="M135" t="s">
        <v>2928</v>
      </c>
      <c r="N135" t="str">
        <f t="shared" si="17"/>
        <v>Flow - Separation Seal Gas Injection NDE|Lo</v>
      </c>
      <c r="O135">
        <f t="shared" si="18"/>
        <v>2</v>
      </c>
    </row>
    <row r="136" spans="1:15">
      <c r="A136" t="str">
        <f t="shared" si="15"/>
        <v>FORTE-C-UC-123101A-01 (LP/IP Compressor Trem A)Flow - Nitrogen Seal Gas Injection DE|Hi</v>
      </c>
      <c r="B136" t="s">
        <v>3898</v>
      </c>
      <c r="C136" t="s">
        <v>3899</v>
      </c>
      <c r="D136" t="s">
        <v>4160</v>
      </c>
      <c r="E136" t="s">
        <v>2929</v>
      </c>
      <c r="F136" t="s">
        <v>3877</v>
      </c>
      <c r="H136">
        <v>5.2</v>
      </c>
      <c r="I136" t="str">
        <f t="shared" si="14"/>
        <v>LP COMP D.E.NITROGEN SUPPLY FLOWFIT-1231-251*</v>
      </c>
      <c r="J136" t="str">
        <f t="shared" si="16"/>
        <v>FORTE-C-UC-123101A-01 (LP/IP Compressor Trem A)Flow - Nitrogen Seal Gas Injection DE|Hi</v>
      </c>
      <c r="K136" t="s">
        <v>2853</v>
      </c>
      <c r="L136" t="s">
        <v>3902</v>
      </c>
      <c r="M136" t="s">
        <v>2928</v>
      </c>
      <c r="N136" t="str">
        <f t="shared" si="17"/>
        <v>Flow - Nitrogen Seal Gas Injection DE|Hi</v>
      </c>
      <c r="O136">
        <f t="shared" si="18"/>
        <v>5.2</v>
      </c>
    </row>
    <row r="137" spans="1:15">
      <c r="A137" t="str">
        <f t="shared" si="15"/>
        <v>FORTE-C-UC-123101A-01 (LP/IP Compressor Trem A)Flow - Nitrogen Seal Gas Injection DE|Lo</v>
      </c>
      <c r="B137" t="s">
        <v>3898</v>
      </c>
      <c r="D137" t="s">
        <v>4161</v>
      </c>
      <c r="E137" t="s">
        <v>2931</v>
      </c>
      <c r="F137" t="s">
        <v>3877</v>
      </c>
      <c r="H137">
        <v>1.6</v>
      </c>
      <c r="I137" t="str">
        <f t="shared" si="14"/>
        <v>LP COMP D.E.NITROGEN SUPPLY FLOW</v>
      </c>
      <c r="J137" t="str">
        <f t="shared" si="16"/>
        <v>FORTE-C-UC-123101A-01 (LP/IP Compressor Trem A)Flow - Nitrogen Seal Gas Injection DE|Lo</v>
      </c>
      <c r="K137" t="s">
        <v>2853</v>
      </c>
      <c r="L137" t="s">
        <v>3902</v>
      </c>
      <c r="M137" t="s">
        <v>2928</v>
      </c>
      <c r="N137" t="str">
        <f t="shared" si="17"/>
        <v>Flow - Nitrogen Seal Gas Injection DE|Lo</v>
      </c>
      <c r="O137">
        <f t="shared" si="18"/>
        <v>1.6</v>
      </c>
    </row>
    <row r="138" spans="1:15">
      <c r="A138" t="str">
        <f t="shared" si="15"/>
        <v>FORTE-C-UC-123101A-01 (LP/IP Compressor Trem A)Flow - Nitrogen Seal Gas Injection NDE|Hi</v>
      </c>
      <c r="B138" t="s">
        <v>3904</v>
      </c>
      <c r="C138" t="s">
        <v>3905</v>
      </c>
      <c r="D138" t="s">
        <v>4162</v>
      </c>
      <c r="E138" t="s">
        <v>2929</v>
      </c>
      <c r="F138" t="s">
        <v>3877</v>
      </c>
      <c r="H138">
        <v>5.2</v>
      </c>
      <c r="I138" t="str">
        <f t="shared" si="14"/>
        <v>LP COMP N.D.E.NITROGEN SUPPLY FLOWFIT-1231-252*</v>
      </c>
      <c r="J138" t="str">
        <f t="shared" si="16"/>
        <v>FORTE-C-UC-123101A-01 (LP/IP Compressor Trem A)Flow - Nitrogen Seal Gas Injection NDE|Hi</v>
      </c>
      <c r="K138" t="s">
        <v>2853</v>
      </c>
      <c r="L138" t="s">
        <v>3908</v>
      </c>
      <c r="M138" t="s">
        <v>2928</v>
      </c>
      <c r="N138" t="str">
        <f t="shared" si="17"/>
        <v>Flow - Nitrogen Seal Gas Injection NDE|Hi</v>
      </c>
      <c r="O138">
        <f t="shared" si="18"/>
        <v>5.2</v>
      </c>
    </row>
    <row r="139" spans="1:15">
      <c r="A139" t="str">
        <f t="shared" si="15"/>
        <v>FORTE-C-UC-123101A-01 (LP/IP Compressor Trem A)Flow - Nitrogen Seal Gas Injection NDE|Lo</v>
      </c>
      <c r="B139" t="s">
        <v>3904</v>
      </c>
      <c r="D139" t="s">
        <v>4163</v>
      </c>
      <c r="E139" t="s">
        <v>2931</v>
      </c>
      <c r="F139" t="s">
        <v>3877</v>
      </c>
      <c r="H139">
        <v>1.6</v>
      </c>
      <c r="I139" t="str">
        <f t="shared" si="14"/>
        <v>LP COMP N.D.E.NITROGEN SUPPLY FLOW</v>
      </c>
      <c r="J139" t="str">
        <f t="shared" si="16"/>
        <v>FORTE-C-UC-123101A-01 (LP/IP Compressor Trem A)Flow - Nitrogen Seal Gas Injection NDE|Lo</v>
      </c>
      <c r="K139" t="s">
        <v>2853</v>
      </c>
      <c r="L139" t="s">
        <v>3908</v>
      </c>
      <c r="M139" t="s">
        <v>2928</v>
      </c>
      <c r="N139" t="str">
        <f t="shared" si="17"/>
        <v>Flow - Nitrogen Seal Gas Injection NDE|Lo</v>
      </c>
      <c r="O139">
        <f t="shared" si="18"/>
        <v>1.6</v>
      </c>
    </row>
    <row r="140" spans="1:15">
      <c r="A140" t="str">
        <f t="shared" si="15"/>
        <v>FORTE-C-UC-123101A-02 (HP Compressor Trem A)Flow - Nitrogen Seal Gas Injection DE|Hi</v>
      </c>
      <c r="B140" t="s">
        <v>3910</v>
      </c>
      <c r="C140" t="s">
        <v>3911</v>
      </c>
      <c r="D140" t="s">
        <v>4164</v>
      </c>
      <c r="E140" t="s">
        <v>2929</v>
      </c>
      <c r="F140" t="s">
        <v>3877</v>
      </c>
      <c r="H140">
        <v>41.5</v>
      </c>
      <c r="I140" t="str">
        <f t="shared" si="14"/>
        <v>HP COMP D.E.NITROGEN SUPPLY FLOWFIT-1231-254*</v>
      </c>
      <c r="J140" t="str">
        <f t="shared" si="16"/>
        <v>FORTE-C-UC-123101A-02 (HP Compressor Trem A)Flow - Nitrogen Seal Gas Injection DE|Hi</v>
      </c>
      <c r="K140" t="s">
        <v>2855</v>
      </c>
      <c r="L140" t="s">
        <v>3902</v>
      </c>
      <c r="M140" t="s">
        <v>2928</v>
      </c>
      <c r="N140" t="str">
        <f t="shared" si="17"/>
        <v>Flow - Nitrogen Seal Gas Injection DE|Hi</v>
      </c>
      <c r="O140">
        <f t="shared" si="18"/>
        <v>41.5</v>
      </c>
    </row>
    <row r="141" spans="1:15">
      <c r="A141" t="str">
        <f t="shared" si="15"/>
        <v>FORTE-C-UC-123101A-02 (HP Compressor Trem A)Flow - Nitrogen Seal Gas Injection DE|Lo</v>
      </c>
      <c r="B141" t="s">
        <v>3910</v>
      </c>
      <c r="D141" t="s">
        <v>4165</v>
      </c>
      <c r="E141" t="s">
        <v>2931</v>
      </c>
      <c r="F141" t="s">
        <v>3877</v>
      </c>
      <c r="H141">
        <v>8.1</v>
      </c>
      <c r="I141" t="str">
        <f t="shared" si="14"/>
        <v>HP COMP D.E.NITROGEN SUPPLY FLOW</v>
      </c>
      <c r="J141" t="str">
        <f t="shared" si="16"/>
        <v>FORTE-C-UC-123101A-02 (HP Compressor Trem A)Flow - Nitrogen Seal Gas Injection DE|Lo</v>
      </c>
      <c r="K141" t="s">
        <v>2855</v>
      </c>
      <c r="L141" t="s">
        <v>3902</v>
      </c>
      <c r="M141" t="s">
        <v>2928</v>
      </c>
      <c r="N141" t="str">
        <f t="shared" si="17"/>
        <v>Flow - Nitrogen Seal Gas Injection DE|Lo</v>
      </c>
      <c r="O141">
        <f t="shared" si="18"/>
        <v>8.1</v>
      </c>
    </row>
    <row r="142" spans="1:15">
      <c r="A142" t="str">
        <f t="shared" si="15"/>
        <v>FORTE-C-UC-123101A-02 (HP Compressor Trem A)Flow - Nitrogen Seal Gas Injection NDE|Hi</v>
      </c>
      <c r="B142" t="s">
        <v>3915</v>
      </c>
      <c r="C142" t="s">
        <v>3916</v>
      </c>
      <c r="D142" t="s">
        <v>4166</v>
      </c>
      <c r="E142" t="s">
        <v>2929</v>
      </c>
      <c r="F142" t="s">
        <v>3877</v>
      </c>
      <c r="H142">
        <v>41.5</v>
      </c>
      <c r="I142" t="str">
        <f t="shared" si="14"/>
        <v>HP COMP N.D.E.NITROGEN SUPPLY FLOWFIT-1231-255*</v>
      </c>
      <c r="J142" t="str">
        <f t="shared" si="16"/>
        <v>FORTE-C-UC-123101A-02 (HP Compressor Trem A)Flow - Nitrogen Seal Gas Injection NDE|Hi</v>
      </c>
      <c r="K142" t="s">
        <v>2855</v>
      </c>
      <c r="L142" t="s">
        <v>3908</v>
      </c>
      <c r="M142" t="s">
        <v>2928</v>
      </c>
      <c r="N142" t="str">
        <f t="shared" si="17"/>
        <v>Flow - Nitrogen Seal Gas Injection NDE|Hi</v>
      </c>
      <c r="O142">
        <f t="shared" si="18"/>
        <v>41.5</v>
      </c>
    </row>
    <row r="143" spans="1:15">
      <c r="A143" t="str">
        <f t="shared" si="15"/>
        <v>FORTE-C-UC-123101A-02 (HP Compressor Trem A)Flow - Nitrogen Seal Gas Injection NDE|Lo</v>
      </c>
      <c r="B143" t="s">
        <v>3915</v>
      </c>
      <c r="D143" t="s">
        <v>4167</v>
      </c>
      <c r="E143" t="s">
        <v>2931</v>
      </c>
      <c r="F143" t="s">
        <v>3877</v>
      </c>
      <c r="H143">
        <v>8.1</v>
      </c>
      <c r="I143" t="str">
        <f t="shared" si="14"/>
        <v>HP COMP N.D.E.NITROGEN SUPPLY FLOW</v>
      </c>
      <c r="J143" t="str">
        <f t="shared" si="16"/>
        <v>FORTE-C-UC-123101A-02 (HP Compressor Trem A)Flow - Nitrogen Seal Gas Injection NDE|Lo</v>
      </c>
      <c r="K143" t="s">
        <v>2855</v>
      </c>
      <c r="L143" t="s">
        <v>3908</v>
      </c>
      <c r="M143" t="s">
        <v>2928</v>
      </c>
      <c r="N143" t="str">
        <f t="shared" si="17"/>
        <v>Flow - Nitrogen Seal Gas Injection NDE|Lo</v>
      </c>
      <c r="O143">
        <f t="shared" si="18"/>
        <v>8.1</v>
      </c>
    </row>
    <row r="144" spans="1:15">
      <c r="A144" t="str">
        <f t="shared" si="15"/>
        <v>FORTE-C-UC-123101A-01 (LP/IP Compressor Trem A)Flow - Primary Seal Gas to Vent DE (1)|Hi</v>
      </c>
      <c r="B144" t="s">
        <v>3920</v>
      </c>
      <c r="C144" t="s">
        <v>3921</v>
      </c>
      <c r="D144" t="s">
        <v>4168</v>
      </c>
      <c r="E144" t="s">
        <v>2929</v>
      </c>
      <c r="F144" t="s">
        <v>3877</v>
      </c>
      <c r="H144">
        <v>1.4</v>
      </c>
      <c r="I144" t="str">
        <f t="shared" si="14"/>
        <v>LP COMP D.E.1ST STAGE LEAKAGE FLOWFIT-1231-262*</v>
      </c>
      <c r="J144" t="str">
        <f t="shared" si="16"/>
        <v>FORTE-C-UC-123101A-01 (LP/IP Compressor Trem A)Flow - Primary Seal Gas to Vent DE (1)|Hi</v>
      </c>
      <c r="K144" t="s">
        <v>2853</v>
      </c>
      <c r="L144" t="s">
        <v>1330</v>
      </c>
      <c r="M144" t="s">
        <v>2928</v>
      </c>
      <c r="N144" t="str">
        <f t="shared" si="17"/>
        <v>Flow - Primary Seal Gas to Vent DE (1)|Hi</v>
      </c>
      <c r="O144">
        <f t="shared" si="18"/>
        <v>1.4</v>
      </c>
    </row>
    <row r="145" spans="1:15">
      <c r="A145" t="str">
        <f t="shared" si="15"/>
        <v>FORTE-C-UC-123101A-01 (LP/IP Compressor Trem A)Flow - Primary Seal Gas to Vent DE (1)|HiHi</v>
      </c>
      <c r="B145" t="s">
        <v>3920</v>
      </c>
      <c r="D145" t="s">
        <v>4169</v>
      </c>
      <c r="E145" t="s">
        <v>2930</v>
      </c>
      <c r="F145" t="s">
        <v>3877</v>
      </c>
      <c r="H145">
        <v>2</v>
      </c>
      <c r="I145" t="str">
        <f t="shared" si="14"/>
        <v>LP COMP D.E.1ST STAGE LEAKAGE FLOW</v>
      </c>
      <c r="J145" t="str">
        <f t="shared" si="16"/>
        <v>FORTE-C-UC-123101A-01 (LP/IP Compressor Trem A)Flow - Primary Seal Gas to Vent DE (1)|HiHi</v>
      </c>
      <c r="K145" t="s">
        <v>2853</v>
      </c>
      <c r="L145" t="s">
        <v>1330</v>
      </c>
      <c r="M145" t="s">
        <v>2928</v>
      </c>
      <c r="N145" t="str">
        <f t="shared" si="17"/>
        <v>Flow - Primary Seal Gas to Vent DE (1)|HiHi</v>
      </c>
      <c r="O145">
        <f t="shared" si="18"/>
        <v>2</v>
      </c>
    </row>
    <row r="146" spans="1:15">
      <c r="A146" t="str">
        <f t="shared" si="15"/>
        <v>FORTE-C-UC-123101A-01 (LP/IP Compressor Trem A)Flow - Primary Seal Gas to Vent NDE (1)|Hi</v>
      </c>
      <c r="B146" t="s">
        <v>3925</v>
      </c>
      <c r="C146" t="s">
        <v>3926</v>
      </c>
      <c r="D146" t="s">
        <v>4170</v>
      </c>
      <c r="E146" t="s">
        <v>2929</v>
      </c>
      <c r="F146" t="s">
        <v>3877</v>
      </c>
      <c r="H146">
        <v>1.4</v>
      </c>
      <c r="I146" t="str">
        <f t="shared" si="14"/>
        <v>LP COMP N.D.E.1ST STAGE LEAKAGE FLOWFIT-1231-264*</v>
      </c>
      <c r="J146" t="str">
        <f t="shared" si="16"/>
        <v>FORTE-C-UC-123101A-01 (LP/IP Compressor Trem A)Flow - Primary Seal Gas to Vent NDE (1)|Hi</v>
      </c>
      <c r="K146" t="s">
        <v>2853</v>
      </c>
      <c r="L146" t="s">
        <v>1341</v>
      </c>
      <c r="M146" t="s">
        <v>2928</v>
      </c>
      <c r="N146" t="str">
        <f t="shared" si="17"/>
        <v>Flow - Primary Seal Gas to Vent NDE (1)|Hi</v>
      </c>
      <c r="O146">
        <f t="shared" si="18"/>
        <v>1.4</v>
      </c>
    </row>
    <row r="147" spans="1:15">
      <c r="A147" t="str">
        <f t="shared" si="15"/>
        <v>FORTE-C-UC-123101A-01 (LP/IP Compressor Trem A)Flow - Primary Seal Gas to Vent NDE (1)|HiHi</v>
      </c>
      <c r="B147" t="s">
        <v>3925</v>
      </c>
      <c r="D147" t="s">
        <v>4171</v>
      </c>
      <c r="E147" t="s">
        <v>2930</v>
      </c>
      <c r="F147" t="s">
        <v>3877</v>
      </c>
      <c r="H147">
        <v>2</v>
      </c>
      <c r="I147" t="str">
        <f t="shared" si="14"/>
        <v>LP COMP N.D.E.1ST STAGE LEAKAGE FLOW</v>
      </c>
      <c r="J147" t="str">
        <f t="shared" si="16"/>
        <v>FORTE-C-UC-123101A-01 (LP/IP Compressor Trem A)Flow - Primary Seal Gas to Vent NDE (1)|HiHi</v>
      </c>
      <c r="K147" t="s">
        <v>2853</v>
      </c>
      <c r="L147" t="s">
        <v>1341</v>
      </c>
      <c r="M147" t="s">
        <v>2928</v>
      </c>
      <c r="N147" t="str">
        <f t="shared" si="17"/>
        <v>Flow - Primary Seal Gas to Vent NDE (1)|HiHi</v>
      </c>
      <c r="O147">
        <f t="shared" si="18"/>
        <v>2</v>
      </c>
    </row>
    <row r="148" spans="1:15">
      <c r="A148" t="e">
        <f t="shared" si="15"/>
        <v>#N/A</v>
      </c>
      <c r="B148" t="s">
        <v>4172</v>
      </c>
      <c r="C148" t="s">
        <v>4173</v>
      </c>
      <c r="D148" t="s">
        <v>4174</v>
      </c>
      <c r="E148" t="s">
        <v>2929</v>
      </c>
      <c r="F148" t="s">
        <v>3877</v>
      </c>
      <c r="H148">
        <v>5.2</v>
      </c>
      <c r="I148" t="str">
        <f t="shared" si="14"/>
        <v>HP COMP D.E.1ST STAGE LEAKAGE FLOWFIT-1231-261*</v>
      </c>
      <c r="J148" t="e">
        <f t="shared" si="16"/>
        <v>#N/A</v>
      </c>
      <c r="K148" t="s">
        <v>2853</v>
      </c>
      <c r="L148" t="e">
        <v>#N/A</v>
      </c>
      <c r="M148" t="s">
        <v>2928</v>
      </c>
      <c r="N148" t="e">
        <f t="shared" si="17"/>
        <v>#N/A</v>
      </c>
      <c r="O148">
        <f t="shared" si="18"/>
        <v>5.2</v>
      </c>
    </row>
    <row r="149" spans="1:15">
      <c r="A149" t="e">
        <f t="shared" si="15"/>
        <v>#N/A</v>
      </c>
      <c r="B149" t="s">
        <v>4172</v>
      </c>
      <c r="D149" t="s">
        <v>4175</v>
      </c>
      <c r="E149" t="s">
        <v>2930</v>
      </c>
      <c r="F149" t="s">
        <v>3877</v>
      </c>
      <c r="H149">
        <v>8.1999999999999993</v>
      </c>
      <c r="I149" t="str">
        <f t="shared" si="14"/>
        <v>HP COMP D.E.1ST STAGE LEAKAGE FLOW</v>
      </c>
      <c r="J149" t="e">
        <f t="shared" si="16"/>
        <v>#N/A</v>
      </c>
      <c r="K149" t="s">
        <v>2853</v>
      </c>
      <c r="L149" t="e">
        <v>#N/A</v>
      </c>
      <c r="M149" t="s">
        <v>2928</v>
      </c>
      <c r="N149" t="e">
        <f t="shared" si="17"/>
        <v>#N/A</v>
      </c>
      <c r="O149">
        <f t="shared" si="18"/>
        <v>8.1999999999999993</v>
      </c>
    </row>
    <row r="150" spans="1:15">
      <c r="A150" t="str">
        <f t="shared" si="15"/>
        <v>FORTE-C-UC-123101A-02 (HP Compressor Trem A)Flow - Primary Seal Gas to Vent NDE (1)|Hi</v>
      </c>
      <c r="B150" t="s">
        <v>3930</v>
      </c>
      <c r="C150" t="s">
        <v>3931</v>
      </c>
      <c r="D150" t="s">
        <v>4176</v>
      </c>
      <c r="E150" t="s">
        <v>2929</v>
      </c>
      <c r="F150" t="s">
        <v>3877</v>
      </c>
      <c r="H150">
        <v>5.2</v>
      </c>
      <c r="I150" t="str">
        <f t="shared" si="14"/>
        <v>HP COMP N.D.E.1ST STAGE LEAKAGE FLOWFIT-1231-263*</v>
      </c>
      <c r="J150" t="str">
        <f t="shared" si="16"/>
        <v>FORTE-C-UC-123101A-02 (HP Compressor Trem A)Flow - Primary Seal Gas to Vent NDE (1)|Hi</v>
      </c>
      <c r="K150" t="s">
        <v>2855</v>
      </c>
      <c r="L150" t="s">
        <v>1341</v>
      </c>
      <c r="M150" t="s">
        <v>2928</v>
      </c>
      <c r="N150" t="str">
        <f t="shared" si="17"/>
        <v>Flow - Primary Seal Gas to Vent NDE (1)|Hi</v>
      </c>
      <c r="O150">
        <f t="shared" si="18"/>
        <v>5.2</v>
      </c>
    </row>
    <row r="151" spans="1:15">
      <c r="A151" t="str">
        <f t="shared" si="15"/>
        <v>FORTE-C-UC-123101A-02 (HP Compressor Trem A)Flow - Primary Seal Gas to Vent NDE (1)|HiHi</v>
      </c>
      <c r="B151" t="s">
        <v>3930</v>
      </c>
      <c r="D151" t="s">
        <v>4177</v>
      </c>
      <c r="E151" t="s">
        <v>2930</v>
      </c>
      <c r="F151" t="s">
        <v>3877</v>
      </c>
      <c r="H151">
        <v>8.1999999999999993</v>
      </c>
      <c r="I151" t="str">
        <f t="shared" si="14"/>
        <v>HP COMP N.D.E.1ST STAGE LEAKAGE FLOW</v>
      </c>
      <c r="J151" t="str">
        <f t="shared" si="16"/>
        <v>FORTE-C-UC-123101A-02 (HP Compressor Trem A)Flow - Primary Seal Gas to Vent NDE (1)|HiHi</v>
      </c>
      <c r="K151" t="s">
        <v>2855</v>
      </c>
      <c r="L151" t="s">
        <v>1341</v>
      </c>
      <c r="M151" t="s">
        <v>2928</v>
      </c>
      <c r="N151" t="str">
        <f t="shared" si="17"/>
        <v>Flow - Primary Seal Gas to Vent NDE (1)|HiHi</v>
      </c>
      <c r="O151">
        <f t="shared" si="18"/>
        <v>8.1999999999999993</v>
      </c>
    </row>
  </sheetData>
  <autoFilter ref="B1:I151" xr:uid="{C578FA00-5A58-4D51-A7F3-A831A8417309}"/>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BF7AA0-5435-468F-B004-D29EF1017677}">
  <dimension ref="A1:F85"/>
  <sheetViews>
    <sheetView topLeftCell="A67" workbookViewId="0">
      <selection activeCell="A61" sqref="A61"/>
    </sheetView>
  </sheetViews>
  <sheetFormatPr defaultColWidth="8.88671875" defaultRowHeight="14.4"/>
  <cols>
    <col min="1" max="1" width="49.44140625" bestFit="1" customWidth="1"/>
    <col min="2" max="2" width="17.33203125" bestFit="1" customWidth="1"/>
    <col min="3" max="3" width="37.44140625" customWidth="1"/>
    <col min="4" max="4" width="51.88671875" customWidth="1"/>
    <col min="5" max="5" width="21.88671875" customWidth="1"/>
    <col min="6" max="6" width="63" bestFit="1" customWidth="1"/>
  </cols>
  <sheetData>
    <row r="1" spans="1:6">
      <c r="A1" s="123" t="s">
        <v>3500</v>
      </c>
      <c r="B1" s="123" t="s">
        <v>3502</v>
      </c>
      <c r="C1" s="123" t="s">
        <v>3503</v>
      </c>
      <c r="D1" s="123" t="s">
        <v>4178</v>
      </c>
      <c r="E1" s="124" t="s">
        <v>4179</v>
      </c>
      <c r="F1" s="124" t="s">
        <v>4180</v>
      </c>
    </row>
    <row r="2" spans="1:6">
      <c r="A2" t="s">
        <v>3626</v>
      </c>
      <c r="B2" t="s">
        <v>3628</v>
      </c>
      <c r="C2" t="s">
        <v>3629</v>
      </c>
      <c r="D2" t="s">
        <v>1663</v>
      </c>
      <c r="E2">
        <v>93</v>
      </c>
      <c r="F2" t="s">
        <v>4181</v>
      </c>
    </row>
    <row r="3" spans="1:6">
      <c r="A3" t="s">
        <v>3631</v>
      </c>
      <c r="B3" t="s">
        <v>3633</v>
      </c>
      <c r="C3" t="s">
        <v>3634</v>
      </c>
      <c r="D3" t="s">
        <v>1653</v>
      </c>
      <c r="E3">
        <v>92.9</v>
      </c>
      <c r="F3" t="s">
        <v>4182</v>
      </c>
    </row>
    <row r="4" spans="1:6">
      <c r="A4" t="s">
        <v>3842</v>
      </c>
      <c r="B4" t="s">
        <v>3844</v>
      </c>
      <c r="C4" t="s">
        <v>3845</v>
      </c>
      <c r="D4" t="s">
        <v>3455</v>
      </c>
      <c r="E4">
        <v>92.3</v>
      </c>
      <c r="F4" t="s">
        <v>4183</v>
      </c>
    </row>
    <row r="5" spans="1:6">
      <c r="A5" t="s">
        <v>3833</v>
      </c>
      <c r="B5" t="s">
        <v>3454</v>
      </c>
      <c r="C5" t="s">
        <v>3835</v>
      </c>
      <c r="D5" t="s">
        <v>828</v>
      </c>
      <c r="E5">
        <v>88.2</v>
      </c>
      <c r="F5" t="s">
        <v>4184</v>
      </c>
    </row>
    <row r="6" spans="1:6">
      <c r="A6" t="s">
        <v>3512</v>
      </c>
      <c r="B6" t="s">
        <v>3514</v>
      </c>
      <c r="C6" t="s">
        <v>3515</v>
      </c>
      <c r="D6" t="s">
        <v>1824</v>
      </c>
      <c r="E6">
        <v>87.9</v>
      </c>
      <c r="F6" t="s">
        <v>4185</v>
      </c>
    </row>
    <row r="7" spans="1:6">
      <c r="A7" t="s">
        <v>3565</v>
      </c>
      <c r="B7" t="s">
        <v>3567</v>
      </c>
      <c r="C7" t="s">
        <v>3568</v>
      </c>
      <c r="D7" t="s">
        <v>1824</v>
      </c>
      <c r="E7">
        <v>87.9</v>
      </c>
      <c r="F7" t="s">
        <v>4185</v>
      </c>
    </row>
    <row r="8" spans="1:6">
      <c r="A8" t="s">
        <v>3518</v>
      </c>
      <c r="B8" t="s">
        <v>3520</v>
      </c>
      <c r="C8" t="s">
        <v>3521</v>
      </c>
      <c r="D8" t="s">
        <v>1835</v>
      </c>
      <c r="E8">
        <v>87.6</v>
      </c>
      <c r="F8" t="s">
        <v>4186</v>
      </c>
    </row>
    <row r="9" spans="1:6">
      <c r="A9" t="s">
        <v>3570</v>
      </c>
      <c r="B9" t="s">
        <v>3572</v>
      </c>
      <c r="C9" t="s">
        <v>3573</v>
      </c>
      <c r="D9" t="s">
        <v>1835</v>
      </c>
      <c r="E9">
        <v>87.6</v>
      </c>
      <c r="F9" t="s">
        <v>4186</v>
      </c>
    </row>
    <row r="10" spans="1:6">
      <c r="A10" t="s">
        <v>3732</v>
      </c>
      <c r="B10" t="s">
        <v>3734</v>
      </c>
      <c r="C10" t="s">
        <v>3735</v>
      </c>
      <c r="D10" t="s">
        <v>1028</v>
      </c>
      <c r="E10">
        <v>83.6</v>
      </c>
      <c r="F10" t="s">
        <v>4187</v>
      </c>
    </row>
    <row r="11" spans="1:6">
      <c r="A11" t="s">
        <v>3837</v>
      </c>
      <c r="B11" t="s">
        <v>3839</v>
      </c>
      <c r="C11" t="s">
        <v>3840</v>
      </c>
      <c r="D11" t="s">
        <v>816</v>
      </c>
      <c r="E11">
        <v>83.3</v>
      </c>
      <c r="F11" t="s">
        <v>4188</v>
      </c>
    </row>
    <row r="12" spans="1:6">
      <c r="A12" t="s">
        <v>3616</v>
      </c>
      <c r="B12" t="s">
        <v>3618</v>
      </c>
      <c r="C12" t="s">
        <v>3619</v>
      </c>
      <c r="D12" t="s">
        <v>643</v>
      </c>
      <c r="E12">
        <v>83.1</v>
      </c>
      <c r="F12" t="s">
        <v>4189</v>
      </c>
    </row>
    <row r="13" spans="1:6">
      <c r="A13" t="s">
        <v>3756</v>
      </c>
      <c r="B13" t="s">
        <v>3758</v>
      </c>
      <c r="C13" t="s">
        <v>3759</v>
      </c>
      <c r="D13" t="s">
        <v>1001</v>
      </c>
      <c r="E13">
        <v>82.9</v>
      </c>
      <c r="F13" t="s">
        <v>4190</v>
      </c>
    </row>
    <row r="14" spans="1:6">
      <c r="A14" t="s">
        <v>3751</v>
      </c>
      <c r="B14" t="s">
        <v>3753</v>
      </c>
      <c r="C14" t="s">
        <v>3754</v>
      </c>
      <c r="D14" t="s">
        <v>992</v>
      </c>
      <c r="E14">
        <v>82.4</v>
      </c>
      <c r="F14" t="s">
        <v>4191</v>
      </c>
    </row>
    <row r="15" spans="1:6">
      <c r="A15" t="s">
        <v>3794</v>
      </c>
      <c r="B15" t="s">
        <v>3796</v>
      </c>
      <c r="C15" t="s">
        <v>3797</v>
      </c>
      <c r="D15" t="s">
        <v>1559</v>
      </c>
      <c r="E15">
        <v>80.900000000000006</v>
      </c>
      <c r="F15" t="s">
        <v>4192</v>
      </c>
    </row>
    <row r="16" spans="1:6">
      <c r="A16" t="s">
        <v>3641</v>
      </c>
      <c r="B16" t="s">
        <v>3643</v>
      </c>
      <c r="C16" t="s">
        <v>3644</v>
      </c>
      <c r="D16" t="s">
        <v>655</v>
      </c>
      <c r="E16">
        <v>80.5</v>
      </c>
      <c r="F16" t="s">
        <v>4193</v>
      </c>
    </row>
    <row r="17" spans="1:6">
      <c r="A17" t="s">
        <v>3646</v>
      </c>
      <c r="B17" t="s">
        <v>3648</v>
      </c>
      <c r="C17" t="s">
        <v>3649</v>
      </c>
      <c r="D17" t="s">
        <v>697</v>
      </c>
      <c r="E17">
        <v>80</v>
      </c>
      <c r="F17" t="s">
        <v>4194</v>
      </c>
    </row>
    <row r="18" spans="1:6">
      <c r="A18" t="s">
        <v>3651</v>
      </c>
      <c r="B18" t="s">
        <v>3653</v>
      </c>
      <c r="C18" t="s">
        <v>3654</v>
      </c>
      <c r="D18" t="s">
        <v>697</v>
      </c>
      <c r="E18">
        <v>80</v>
      </c>
      <c r="F18" t="s">
        <v>4194</v>
      </c>
    </row>
    <row r="19" spans="1:6">
      <c r="A19" t="s">
        <v>3800</v>
      </c>
      <c r="B19" t="s">
        <v>3802</v>
      </c>
      <c r="C19" t="s">
        <v>3803</v>
      </c>
      <c r="D19" t="s">
        <v>1559</v>
      </c>
      <c r="E19">
        <v>79.2</v>
      </c>
      <c r="F19" t="s">
        <v>4192</v>
      </c>
    </row>
    <row r="20" spans="1:6">
      <c r="A20" t="s">
        <v>3812</v>
      </c>
      <c r="B20" t="s">
        <v>3814</v>
      </c>
      <c r="C20" t="s">
        <v>3815</v>
      </c>
      <c r="D20" t="s">
        <v>1559</v>
      </c>
      <c r="E20">
        <v>79.2</v>
      </c>
      <c r="F20" t="s">
        <v>4192</v>
      </c>
    </row>
    <row r="21" spans="1:6">
      <c r="A21" t="s">
        <v>3855</v>
      </c>
      <c r="B21" t="s">
        <v>3857</v>
      </c>
      <c r="C21" t="s">
        <v>3858</v>
      </c>
      <c r="D21" t="s">
        <v>1619</v>
      </c>
      <c r="E21">
        <v>78.900000000000006</v>
      </c>
      <c r="F21" t="s">
        <v>4195</v>
      </c>
    </row>
    <row r="22" spans="1:6">
      <c r="A22" t="s">
        <v>3621</v>
      </c>
      <c r="B22" t="s">
        <v>3623</v>
      </c>
      <c r="C22" t="s">
        <v>3624</v>
      </c>
      <c r="D22" t="s">
        <v>649</v>
      </c>
      <c r="E22">
        <v>78.5</v>
      </c>
      <c r="F22" t="s">
        <v>4196</v>
      </c>
    </row>
    <row r="23" spans="1:6">
      <c r="A23" t="s">
        <v>3636</v>
      </c>
      <c r="B23" t="s">
        <v>3638</v>
      </c>
      <c r="C23" t="s">
        <v>3639</v>
      </c>
      <c r="D23" t="s">
        <v>661</v>
      </c>
      <c r="E23">
        <v>78.5</v>
      </c>
      <c r="F23" t="s">
        <v>4197</v>
      </c>
    </row>
    <row r="24" spans="1:6">
      <c r="A24" t="s">
        <v>3806</v>
      </c>
      <c r="B24" t="s">
        <v>3808</v>
      </c>
      <c r="C24" t="s">
        <v>3809</v>
      </c>
      <c r="D24" t="s">
        <v>1559</v>
      </c>
      <c r="E24">
        <v>77.8</v>
      </c>
      <c r="F24" t="s">
        <v>4192</v>
      </c>
    </row>
    <row r="25" spans="1:6">
      <c r="A25" t="s">
        <v>3817</v>
      </c>
      <c r="B25" t="s">
        <v>3819</v>
      </c>
      <c r="C25" t="s">
        <v>3820</v>
      </c>
      <c r="D25" t="s">
        <v>1559</v>
      </c>
      <c r="E25">
        <v>77.8</v>
      </c>
      <c r="F25" t="s">
        <v>4192</v>
      </c>
    </row>
    <row r="26" spans="1:6">
      <c r="A26" t="s">
        <v>3827</v>
      </c>
      <c r="B26" t="s">
        <v>3829</v>
      </c>
      <c r="C26" t="s">
        <v>3830</v>
      </c>
      <c r="D26" t="s">
        <v>928</v>
      </c>
      <c r="E26">
        <v>77.8</v>
      </c>
      <c r="F26" t="s">
        <v>4198</v>
      </c>
    </row>
    <row r="27" spans="1:6">
      <c r="A27" t="s">
        <v>3861</v>
      </c>
      <c r="B27" t="s">
        <v>3442</v>
      </c>
      <c r="C27" t="s">
        <v>3863</v>
      </c>
      <c r="D27" t="s">
        <v>739</v>
      </c>
      <c r="E27">
        <v>77.8</v>
      </c>
      <c r="F27" t="s">
        <v>4199</v>
      </c>
    </row>
    <row r="28" spans="1:6">
      <c r="A28" t="s">
        <v>3739</v>
      </c>
      <c r="B28" t="s">
        <v>3741</v>
      </c>
      <c r="C28" t="s">
        <v>3742</v>
      </c>
      <c r="D28" t="s">
        <v>1010</v>
      </c>
      <c r="E28">
        <v>77.400000000000006</v>
      </c>
      <c r="F28" t="s">
        <v>4200</v>
      </c>
    </row>
    <row r="29" spans="1:6">
      <c r="A29" t="s">
        <v>3687</v>
      </c>
      <c r="B29" t="s">
        <v>3689</v>
      </c>
      <c r="C29" t="s">
        <v>3690</v>
      </c>
      <c r="D29" t="s">
        <v>709</v>
      </c>
      <c r="E29">
        <v>77.3</v>
      </c>
      <c r="F29" t="s">
        <v>4201</v>
      </c>
    </row>
    <row r="30" spans="1:6">
      <c r="A30" t="s">
        <v>3692</v>
      </c>
      <c r="B30" t="s">
        <v>3694</v>
      </c>
      <c r="C30" t="s">
        <v>3695</v>
      </c>
      <c r="D30" t="s">
        <v>709</v>
      </c>
      <c r="E30">
        <v>77.3</v>
      </c>
      <c r="F30" t="s">
        <v>4201</v>
      </c>
    </row>
    <row r="31" spans="1:6">
      <c r="A31" t="s">
        <v>3771</v>
      </c>
      <c r="B31" t="s">
        <v>3773</v>
      </c>
      <c r="C31" t="s">
        <v>3774</v>
      </c>
      <c r="D31" t="s">
        <v>1155</v>
      </c>
      <c r="E31">
        <v>77.099999999999994</v>
      </c>
      <c r="F31" t="s">
        <v>4202</v>
      </c>
    </row>
    <row r="32" spans="1:6">
      <c r="A32" t="s">
        <v>3776</v>
      </c>
      <c r="B32" t="s">
        <v>3778</v>
      </c>
      <c r="C32" t="s">
        <v>3779</v>
      </c>
      <c r="D32" t="s">
        <v>1155</v>
      </c>
      <c r="E32">
        <v>77.099999999999994</v>
      </c>
      <c r="F32" t="s">
        <v>4202</v>
      </c>
    </row>
    <row r="33" spans="1:6">
      <c r="A33" t="s">
        <v>3761</v>
      </c>
      <c r="B33" t="s">
        <v>3763</v>
      </c>
      <c r="C33" t="s">
        <v>3764</v>
      </c>
      <c r="D33" t="s">
        <v>1137</v>
      </c>
      <c r="E33">
        <v>76.5</v>
      </c>
      <c r="F33" t="s">
        <v>4203</v>
      </c>
    </row>
    <row r="34" spans="1:6">
      <c r="A34" t="s">
        <v>3766</v>
      </c>
      <c r="B34" t="s">
        <v>3768</v>
      </c>
      <c r="C34" t="s">
        <v>3769</v>
      </c>
      <c r="D34" t="s">
        <v>1137</v>
      </c>
      <c r="E34">
        <v>76.5</v>
      </c>
      <c r="F34" t="s">
        <v>4203</v>
      </c>
    </row>
    <row r="35" spans="1:6">
      <c r="A35" t="s">
        <v>3745</v>
      </c>
      <c r="B35" t="s">
        <v>3747</v>
      </c>
      <c r="C35" t="s">
        <v>3748</v>
      </c>
      <c r="D35" t="s">
        <v>1001</v>
      </c>
      <c r="E35">
        <v>76.2</v>
      </c>
      <c r="F35" t="s">
        <v>4190</v>
      </c>
    </row>
    <row r="36" spans="1:6">
      <c r="A36" t="s">
        <v>4204</v>
      </c>
      <c r="B36" t="s">
        <v>3747</v>
      </c>
      <c r="C36" t="s">
        <v>3748</v>
      </c>
      <c r="D36" t="s">
        <v>1001</v>
      </c>
      <c r="E36">
        <v>76.2</v>
      </c>
      <c r="F36" t="s">
        <v>4190</v>
      </c>
    </row>
    <row r="37" spans="1:6">
      <c r="A37" t="s">
        <v>3656</v>
      </c>
      <c r="B37" t="s">
        <v>3658</v>
      </c>
      <c r="C37" t="s">
        <v>3659</v>
      </c>
      <c r="D37" t="s">
        <v>703</v>
      </c>
      <c r="E37">
        <v>75.3</v>
      </c>
      <c r="F37" t="s">
        <v>4205</v>
      </c>
    </row>
    <row r="38" spans="1:6">
      <c r="A38" t="s">
        <v>3661</v>
      </c>
      <c r="B38" t="s">
        <v>3663</v>
      </c>
      <c r="C38" t="s">
        <v>3664</v>
      </c>
      <c r="D38" t="s">
        <v>703</v>
      </c>
      <c r="E38">
        <v>75.3</v>
      </c>
      <c r="F38" t="s">
        <v>4205</v>
      </c>
    </row>
    <row r="39" spans="1:6">
      <c r="A39" t="s">
        <v>3677</v>
      </c>
      <c r="B39" t="s">
        <v>3679</v>
      </c>
      <c r="C39" t="s">
        <v>3680</v>
      </c>
      <c r="D39" t="s">
        <v>715</v>
      </c>
      <c r="E39">
        <v>75.3</v>
      </c>
      <c r="F39" t="s">
        <v>4206</v>
      </c>
    </row>
    <row r="40" spans="1:6">
      <c r="A40" t="s">
        <v>3682</v>
      </c>
      <c r="B40" t="s">
        <v>3684</v>
      </c>
      <c r="C40" t="s">
        <v>3685</v>
      </c>
      <c r="D40" t="s">
        <v>715</v>
      </c>
      <c r="E40">
        <v>75.3</v>
      </c>
      <c r="F40" t="s">
        <v>4206</v>
      </c>
    </row>
    <row r="41" spans="1:6">
      <c r="A41" t="s">
        <v>3523</v>
      </c>
      <c r="B41" t="s">
        <v>3525</v>
      </c>
      <c r="C41" t="s">
        <v>3526</v>
      </c>
      <c r="D41" t="s">
        <v>1608</v>
      </c>
      <c r="E41">
        <v>74.7</v>
      </c>
      <c r="F41" t="s">
        <v>4207</v>
      </c>
    </row>
    <row r="42" spans="1:6">
      <c r="A42" t="s">
        <v>3575</v>
      </c>
      <c r="B42" t="s">
        <v>3577</v>
      </c>
      <c r="C42" t="s">
        <v>3578</v>
      </c>
      <c r="D42" t="s">
        <v>1571</v>
      </c>
      <c r="E42">
        <v>74.7</v>
      </c>
      <c r="F42" t="s">
        <v>4208</v>
      </c>
    </row>
    <row r="43" spans="1:6">
      <c r="A43" t="s">
        <v>3529</v>
      </c>
      <c r="B43" t="s">
        <v>3531</v>
      </c>
      <c r="C43" t="s">
        <v>3532</v>
      </c>
      <c r="D43" t="s">
        <v>1601</v>
      </c>
      <c r="E43">
        <v>74.099999999999994</v>
      </c>
      <c r="F43" t="s">
        <v>4209</v>
      </c>
    </row>
    <row r="44" spans="1:6">
      <c r="A44" t="s">
        <v>3580</v>
      </c>
      <c r="B44" t="s">
        <v>3582</v>
      </c>
      <c r="C44" t="s">
        <v>3583</v>
      </c>
      <c r="D44" t="s">
        <v>1561</v>
      </c>
      <c r="E44">
        <v>74</v>
      </c>
      <c r="F44" t="s">
        <v>4210</v>
      </c>
    </row>
    <row r="45" spans="1:6">
      <c r="A45" t="s">
        <v>3788</v>
      </c>
      <c r="B45" t="s">
        <v>3790</v>
      </c>
      <c r="C45" t="s">
        <v>3791</v>
      </c>
      <c r="D45" t="s">
        <v>1559</v>
      </c>
      <c r="E45">
        <v>72.7</v>
      </c>
      <c r="F45" t="s">
        <v>4192</v>
      </c>
    </row>
    <row r="46" spans="1:6">
      <c r="A46" t="s">
        <v>3781</v>
      </c>
      <c r="B46" t="s">
        <v>3783</v>
      </c>
      <c r="C46" t="s">
        <v>3784</v>
      </c>
      <c r="D46" t="s">
        <v>1559</v>
      </c>
      <c r="E46">
        <v>71.400000000000006</v>
      </c>
      <c r="F46" t="s">
        <v>4192</v>
      </c>
    </row>
    <row r="47" spans="1:6">
      <c r="A47" t="s">
        <v>3544</v>
      </c>
      <c r="B47" t="s">
        <v>3546</v>
      </c>
      <c r="C47" t="s">
        <v>3547</v>
      </c>
      <c r="D47" t="s">
        <v>1753</v>
      </c>
      <c r="E47">
        <v>71.2</v>
      </c>
      <c r="F47" t="s">
        <v>4211</v>
      </c>
    </row>
    <row r="48" spans="1:6">
      <c r="A48" t="s">
        <v>3549</v>
      </c>
      <c r="B48" t="s">
        <v>3551</v>
      </c>
      <c r="C48" t="s">
        <v>3552</v>
      </c>
      <c r="D48" t="s">
        <v>1753</v>
      </c>
      <c r="E48">
        <v>71.2</v>
      </c>
      <c r="F48" t="s">
        <v>4211</v>
      </c>
    </row>
    <row r="49" spans="1:6">
      <c r="A49" t="s">
        <v>3595</v>
      </c>
      <c r="B49" t="s">
        <v>3597</v>
      </c>
      <c r="C49" t="s">
        <v>3598</v>
      </c>
      <c r="D49" t="s">
        <v>1753</v>
      </c>
      <c r="E49">
        <v>71.2</v>
      </c>
      <c r="F49" t="s">
        <v>4211</v>
      </c>
    </row>
    <row r="50" spans="1:6">
      <c r="A50" t="s">
        <v>3600</v>
      </c>
      <c r="B50" t="s">
        <v>3602</v>
      </c>
      <c r="C50" t="s">
        <v>3603</v>
      </c>
      <c r="D50" t="s">
        <v>1753</v>
      </c>
      <c r="E50">
        <v>71.2</v>
      </c>
      <c r="F50" t="s">
        <v>4211</v>
      </c>
    </row>
    <row r="51" spans="1:6">
      <c r="A51" t="s">
        <v>3851</v>
      </c>
      <c r="B51" t="s">
        <v>3462</v>
      </c>
      <c r="C51" t="s">
        <v>3853</v>
      </c>
      <c r="D51" t="s">
        <v>1559</v>
      </c>
      <c r="E51">
        <v>71.099999999999994</v>
      </c>
      <c r="F51" t="s">
        <v>4192</v>
      </c>
    </row>
    <row r="52" spans="1:6">
      <c r="A52" t="s">
        <v>3823</v>
      </c>
      <c r="B52" t="s">
        <v>3458</v>
      </c>
      <c r="C52" t="s">
        <v>3825</v>
      </c>
      <c r="D52" t="s">
        <v>864</v>
      </c>
      <c r="E52">
        <v>70.599999999999994</v>
      </c>
      <c r="F52" t="s">
        <v>4212</v>
      </c>
    </row>
    <row r="53" spans="1:6">
      <c r="A53" t="s">
        <v>3554</v>
      </c>
      <c r="B53" t="s">
        <v>3556</v>
      </c>
      <c r="C53" t="s">
        <v>3557</v>
      </c>
      <c r="D53" t="s">
        <v>1743</v>
      </c>
      <c r="E53">
        <v>70.400000000000006</v>
      </c>
      <c r="F53" t="s">
        <v>4213</v>
      </c>
    </row>
    <row r="54" spans="1:6">
      <c r="A54" t="s">
        <v>3559</v>
      </c>
      <c r="B54" t="s">
        <v>3561</v>
      </c>
      <c r="C54" t="s">
        <v>3562</v>
      </c>
      <c r="D54" t="s">
        <v>1743</v>
      </c>
      <c r="E54">
        <v>70.400000000000006</v>
      </c>
      <c r="F54" t="s">
        <v>4213</v>
      </c>
    </row>
    <row r="55" spans="1:6">
      <c r="A55" t="s">
        <v>3605</v>
      </c>
      <c r="B55" t="s">
        <v>3607</v>
      </c>
      <c r="C55" t="s">
        <v>3608</v>
      </c>
      <c r="D55" t="s">
        <v>1743</v>
      </c>
      <c r="E55">
        <v>70.400000000000006</v>
      </c>
      <c r="F55" t="s">
        <v>4213</v>
      </c>
    </row>
    <row r="56" spans="1:6">
      <c r="A56" t="s">
        <v>3610</v>
      </c>
      <c r="B56" t="s">
        <v>3612</v>
      </c>
      <c r="C56" t="s">
        <v>3613</v>
      </c>
      <c r="D56" t="s">
        <v>1743</v>
      </c>
      <c r="E56">
        <v>70.400000000000006</v>
      </c>
      <c r="F56" t="s">
        <v>4213</v>
      </c>
    </row>
    <row r="57" spans="1:6">
      <c r="A57" t="s">
        <v>3666</v>
      </c>
      <c r="B57" t="s">
        <v>3668</v>
      </c>
      <c r="C57" t="s">
        <v>3669</v>
      </c>
      <c r="D57" t="s">
        <v>9</v>
      </c>
      <c r="E57">
        <v>70.400000000000006</v>
      </c>
      <c r="F57" t="s">
        <v>4214</v>
      </c>
    </row>
    <row r="58" spans="1:6">
      <c r="A58" t="s">
        <v>3666</v>
      </c>
      <c r="B58" t="s">
        <v>3674</v>
      </c>
      <c r="C58" t="s">
        <v>3675</v>
      </c>
      <c r="D58" t="s">
        <v>9</v>
      </c>
      <c r="E58">
        <v>70.400000000000006</v>
      </c>
      <c r="F58" t="s">
        <v>4214</v>
      </c>
    </row>
    <row r="59" spans="1:6">
      <c r="A59" t="s">
        <v>3720</v>
      </c>
      <c r="B59" t="s">
        <v>3466</v>
      </c>
      <c r="C59" t="s">
        <v>3722</v>
      </c>
      <c r="D59" t="s">
        <v>339</v>
      </c>
      <c r="E59">
        <v>69.099999999999994</v>
      </c>
      <c r="F59" t="s">
        <v>4215</v>
      </c>
    </row>
    <row r="60" spans="1:6">
      <c r="A60" t="s">
        <v>3724</v>
      </c>
      <c r="B60" t="s">
        <v>3467</v>
      </c>
      <c r="C60" t="s">
        <v>3726</v>
      </c>
      <c r="D60" t="s">
        <v>343</v>
      </c>
      <c r="E60">
        <v>69.099999999999994</v>
      </c>
      <c r="F60" t="s">
        <v>4216</v>
      </c>
    </row>
    <row r="61" spans="1:6">
      <c r="A61" t="s">
        <v>3728</v>
      </c>
      <c r="B61" t="s">
        <v>3468</v>
      </c>
      <c r="C61" t="s">
        <v>3730</v>
      </c>
      <c r="D61" t="s">
        <v>343</v>
      </c>
      <c r="E61">
        <v>69.099999999999994</v>
      </c>
      <c r="F61" t="s">
        <v>4216</v>
      </c>
    </row>
    <row r="62" spans="1:6">
      <c r="A62" t="s">
        <v>3865</v>
      </c>
      <c r="B62" t="s">
        <v>3867</v>
      </c>
      <c r="C62" t="s">
        <v>3868</v>
      </c>
      <c r="D62" t="s">
        <v>1302</v>
      </c>
      <c r="E62">
        <v>65.8</v>
      </c>
      <c r="F62" t="s">
        <v>4217</v>
      </c>
    </row>
    <row r="63" spans="1:6">
      <c r="A63" t="s">
        <v>3708</v>
      </c>
      <c r="B63" t="s">
        <v>3463</v>
      </c>
      <c r="C63" t="s">
        <v>3710</v>
      </c>
      <c r="D63" t="s">
        <v>339</v>
      </c>
      <c r="E63">
        <v>65.5</v>
      </c>
      <c r="F63" t="s">
        <v>4215</v>
      </c>
    </row>
    <row r="64" spans="1:6">
      <c r="A64" t="s">
        <v>3712</v>
      </c>
      <c r="B64" t="s">
        <v>3464</v>
      </c>
      <c r="C64" t="s">
        <v>3714</v>
      </c>
      <c r="D64" t="s">
        <v>343</v>
      </c>
      <c r="E64">
        <v>65.5</v>
      </c>
      <c r="F64" t="s">
        <v>4216</v>
      </c>
    </row>
    <row r="65" spans="1:6">
      <c r="A65" t="s">
        <v>3716</v>
      </c>
      <c r="B65" t="s">
        <v>3465</v>
      </c>
      <c r="C65" t="s">
        <v>3718</v>
      </c>
      <c r="D65" t="s">
        <v>343</v>
      </c>
      <c r="E65">
        <v>65.5</v>
      </c>
      <c r="F65" t="s">
        <v>4216</v>
      </c>
    </row>
    <row r="66" spans="1:6">
      <c r="A66" t="s">
        <v>3534</v>
      </c>
      <c r="B66" t="s">
        <v>3536</v>
      </c>
      <c r="C66" t="s">
        <v>3537</v>
      </c>
      <c r="D66" t="s">
        <v>1170</v>
      </c>
      <c r="E66">
        <v>63.9</v>
      </c>
      <c r="F66" t="s">
        <v>4218</v>
      </c>
    </row>
    <row r="67" spans="1:6">
      <c r="A67" t="s">
        <v>3534</v>
      </c>
      <c r="B67" t="s">
        <v>3541</v>
      </c>
      <c r="C67" t="s">
        <v>3542</v>
      </c>
      <c r="D67" t="s">
        <v>1170</v>
      </c>
      <c r="E67">
        <v>63.9</v>
      </c>
      <c r="F67" t="s">
        <v>4218</v>
      </c>
    </row>
    <row r="68" spans="1:6">
      <c r="A68" t="s">
        <v>3585</v>
      </c>
      <c r="B68" t="s">
        <v>3587</v>
      </c>
      <c r="C68" t="s">
        <v>3588</v>
      </c>
      <c r="D68" t="s">
        <v>1170</v>
      </c>
      <c r="E68">
        <v>63.9</v>
      </c>
      <c r="F68" t="s">
        <v>4218</v>
      </c>
    </row>
    <row r="69" spans="1:6">
      <c r="A69" t="s">
        <v>3585</v>
      </c>
      <c r="B69" t="s">
        <v>3592</v>
      </c>
      <c r="C69" t="s">
        <v>3593</v>
      </c>
      <c r="D69" t="s">
        <v>1170</v>
      </c>
      <c r="E69">
        <v>63.9</v>
      </c>
      <c r="F69" t="s">
        <v>4218</v>
      </c>
    </row>
    <row r="70" spans="1:6">
      <c r="A70" t="s">
        <v>3870</v>
      </c>
      <c r="B70" t="s">
        <v>3872</v>
      </c>
      <c r="C70" t="s">
        <v>3873</v>
      </c>
      <c r="D70" t="s">
        <v>1432</v>
      </c>
      <c r="E70">
        <v>61.2</v>
      </c>
      <c r="F70" t="s">
        <v>4219</v>
      </c>
    </row>
    <row r="71" spans="1:6">
      <c r="A71" t="s">
        <v>3875</v>
      </c>
      <c r="B71" t="s">
        <v>3878</v>
      </c>
      <c r="C71" t="s">
        <v>3879</v>
      </c>
      <c r="D71" t="s">
        <v>1398</v>
      </c>
      <c r="E71">
        <v>61</v>
      </c>
      <c r="F71" t="s">
        <v>4220</v>
      </c>
    </row>
    <row r="72" spans="1:6">
      <c r="A72" t="s">
        <v>3888</v>
      </c>
      <c r="B72" t="s">
        <v>3890</v>
      </c>
      <c r="C72" t="s">
        <v>3891</v>
      </c>
      <c r="D72" t="s">
        <v>1398</v>
      </c>
      <c r="E72">
        <v>61</v>
      </c>
      <c r="F72" t="s">
        <v>4220</v>
      </c>
    </row>
    <row r="73" spans="1:6">
      <c r="A73" t="s">
        <v>3898</v>
      </c>
      <c r="B73" t="s">
        <v>3900</v>
      </c>
      <c r="C73" t="s">
        <v>3901</v>
      </c>
      <c r="D73" t="s">
        <v>1317</v>
      </c>
      <c r="E73">
        <v>60.9</v>
      </c>
      <c r="F73" t="s">
        <v>4221</v>
      </c>
    </row>
    <row r="74" spans="1:6">
      <c r="A74" t="s">
        <v>3910</v>
      </c>
      <c r="B74" t="s">
        <v>3912</v>
      </c>
      <c r="C74" t="s">
        <v>3913</v>
      </c>
      <c r="D74" t="s">
        <v>1317</v>
      </c>
      <c r="E74">
        <v>60.9</v>
      </c>
      <c r="F74" t="s">
        <v>4221</v>
      </c>
    </row>
    <row r="75" spans="1:6">
      <c r="A75" t="s">
        <v>3925</v>
      </c>
      <c r="B75" t="s">
        <v>3927</v>
      </c>
      <c r="C75" t="s">
        <v>3928</v>
      </c>
      <c r="D75" t="s">
        <v>1214</v>
      </c>
      <c r="E75">
        <v>60.6</v>
      </c>
      <c r="F75" t="s">
        <v>4222</v>
      </c>
    </row>
    <row r="76" spans="1:6">
      <c r="A76" t="s">
        <v>3930</v>
      </c>
      <c r="B76" t="s">
        <v>3932</v>
      </c>
      <c r="C76" t="s">
        <v>3933</v>
      </c>
      <c r="D76" t="s">
        <v>1214</v>
      </c>
      <c r="E76">
        <v>60.6</v>
      </c>
      <c r="F76" t="s">
        <v>4222</v>
      </c>
    </row>
    <row r="77" spans="1:6">
      <c r="A77" t="s">
        <v>3920</v>
      </c>
      <c r="B77" t="s">
        <v>3922</v>
      </c>
      <c r="C77" t="s">
        <v>3923</v>
      </c>
      <c r="D77" t="s">
        <v>1212</v>
      </c>
      <c r="E77">
        <v>60.3</v>
      </c>
      <c r="F77" t="s">
        <v>4223</v>
      </c>
    </row>
    <row r="78" spans="1:6">
      <c r="A78" t="s">
        <v>3882</v>
      </c>
      <c r="B78" t="s">
        <v>3884</v>
      </c>
      <c r="C78" t="s">
        <v>3885</v>
      </c>
      <c r="D78" t="s">
        <v>1398</v>
      </c>
      <c r="E78">
        <v>59.5</v>
      </c>
      <c r="F78" t="s">
        <v>4220</v>
      </c>
    </row>
    <row r="79" spans="1:6">
      <c r="A79" t="s">
        <v>3893</v>
      </c>
      <c r="B79" t="s">
        <v>3895</v>
      </c>
      <c r="C79" t="s">
        <v>3896</v>
      </c>
      <c r="D79" t="s">
        <v>1398</v>
      </c>
      <c r="E79">
        <v>59.5</v>
      </c>
      <c r="F79" t="s">
        <v>4220</v>
      </c>
    </row>
    <row r="80" spans="1:6">
      <c r="A80" t="s">
        <v>3904</v>
      </c>
      <c r="B80" t="s">
        <v>3906</v>
      </c>
      <c r="C80" t="s">
        <v>3907</v>
      </c>
      <c r="D80" t="s">
        <v>1317</v>
      </c>
      <c r="E80">
        <v>58.3</v>
      </c>
      <c r="F80" t="s">
        <v>4221</v>
      </c>
    </row>
    <row r="81" spans="1:6">
      <c r="A81" t="s">
        <v>3915</v>
      </c>
      <c r="B81" t="s">
        <v>3917</v>
      </c>
      <c r="C81" t="s">
        <v>3918</v>
      </c>
      <c r="D81" t="s">
        <v>1317</v>
      </c>
      <c r="E81">
        <v>58.3</v>
      </c>
      <c r="F81" t="s">
        <v>4221</v>
      </c>
    </row>
    <row r="82" spans="1:6">
      <c r="A82" t="s">
        <v>3935</v>
      </c>
      <c r="B82" t="s">
        <v>3937</v>
      </c>
      <c r="C82" t="s">
        <v>3938</v>
      </c>
      <c r="D82" t="s">
        <v>3455</v>
      </c>
      <c r="E82">
        <v>53</v>
      </c>
      <c r="F82" t="s">
        <v>4183</v>
      </c>
    </row>
    <row r="83" spans="1:6">
      <c r="A83" t="s">
        <v>3847</v>
      </c>
      <c r="B83" t="s">
        <v>3444</v>
      </c>
      <c r="C83" t="s">
        <v>3849</v>
      </c>
      <c r="D83" t="s">
        <v>756</v>
      </c>
      <c r="E83">
        <v>51.3</v>
      </c>
      <c r="F83" t="s">
        <v>4224</v>
      </c>
    </row>
    <row r="84" spans="1:6">
      <c r="A84" t="s">
        <v>3697</v>
      </c>
      <c r="B84" t="s">
        <v>3700</v>
      </c>
      <c r="C84" t="s">
        <v>3701</v>
      </c>
      <c r="D84" t="s">
        <v>1414</v>
      </c>
      <c r="E84">
        <v>50.9</v>
      </c>
      <c r="F84" t="s">
        <v>4225</v>
      </c>
    </row>
    <row r="85" spans="1:6">
      <c r="A85" t="s">
        <v>3697</v>
      </c>
      <c r="B85" t="s">
        <v>3704</v>
      </c>
      <c r="C85" t="s">
        <v>3705</v>
      </c>
      <c r="D85" t="s">
        <v>1414</v>
      </c>
      <c r="E85">
        <v>50.9</v>
      </c>
      <c r="F85" t="s">
        <v>4225</v>
      </c>
    </row>
  </sheetData>
  <autoFilter ref="A1:F111" xr:uid="{00000000-0001-0000-0000-000000000000}">
    <sortState xmlns:xlrd2="http://schemas.microsoft.com/office/spreadsheetml/2017/richdata2" ref="A2:F111">
      <sortCondition descending="1" ref="E1"/>
    </sortState>
  </autoFilter>
  <pageMargins left="0.75" right="0.75" top="1" bottom="1" header="0.5" footer="0.5"/>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82E4F2-0DB0-4892-BE37-696EB2C19657}">
  <sheetPr>
    <tabColor theme="7" tint="0.59999389629810485"/>
  </sheetPr>
  <dimension ref="A1:Q505"/>
  <sheetViews>
    <sheetView showGridLines="0" topLeftCell="A442" zoomScale="85" zoomScaleNormal="85" workbookViewId="0">
      <selection activeCell="I2" sqref="I2"/>
    </sheetView>
  </sheetViews>
  <sheetFormatPr defaultColWidth="9.109375" defaultRowHeight="14.4"/>
  <cols>
    <col min="1" max="1" width="80.109375" bestFit="1" customWidth="1"/>
    <col min="2" max="2" width="6.33203125" bestFit="1" customWidth="1"/>
    <col min="3" max="3" width="34" customWidth="1"/>
    <col min="4" max="4" width="27.33203125" bestFit="1" customWidth="1"/>
    <col min="5" max="5" width="23.6640625" bestFit="1" customWidth="1"/>
    <col min="6" max="6" width="39.44140625" bestFit="1" customWidth="1"/>
    <col min="7" max="7" width="26.5546875" bestFit="1" customWidth="1"/>
    <col min="8" max="8" width="12.33203125" customWidth="1"/>
    <col min="9" max="9" width="60.88671875" customWidth="1"/>
    <col min="10" max="10" width="26.44140625" bestFit="1" customWidth="1"/>
    <col min="11" max="11" width="13.44140625" bestFit="1" customWidth="1"/>
    <col min="12" max="12" width="11.44140625" customWidth="1"/>
    <col min="13" max="13" width="37.44140625" customWidth="1"/>
    <col min="14" max="14" width="15.44140625" customWidth="1"/>
    <col min="15" max="15" width="62.6640625" bestFit="1" customWidth="1"/>
    <col min="16" max="16" width="12.33203125" bestFit="1" customWidth="1"/>
    <col min="17" max="17" width="17.33203125" bestFit="1" customWidth="1"/>
  </cols>
  <sheetData>
    <row r="1" spans="1:17">
      <c r="A1" s="8" t="s">
        <v>2886</v>
      </c>
      <c r="B1" s="1" t="s">
        <v>2887</v>
      </c>
      <c r="C1" s="1" t="s">
        <v>2549</v>
      </c>
      <c r="D1" s="1" t="s">
        <v>2888</v>
      </c>
      <c r="E1" s="1" t="s">
        <v>2889</v>
      </c>
      <c r="F1" s="1" t="s">
        <v>0</v>
      </c>
      <c r="G1" s="1" t="s">
        <v>4226</v>
      </c>
      <c r="H1" s="1" t="s">
        <v>2891</v>
      </c>
      <c r="I1" s="1" t="s">
        <v>2846</v>
      </c>
      <c r="J1" s="1" t="s">
        <v>726</v>
      </c>
      <c r="K1" s="1" t="s">
        <v>2847</v>
      </c>
      <c r="L1" s="1" t="s">
        <v>2848</v>
      </c>
      <c r="M1" s="1" t="s">
        <v>431</v>
      </c>
      <c r="N1" s="8" t="s">
        <v>2900</v>
      </c>
      <c r="O1" s="8" t="s">
        <v>2901</v>
      </c>
      <c r="P1" s="8" t="s">
        <v>2902</v>
      </c>
      <c r="Q1" s="8" t="s">
        <v>2903</v>
      </c>
    </row>
    <row r="2" spans="1:17" ht="14.4" customHeight="1">
      <c r="A2" t="str">
        <f>Table325[[#This Row],[Template]]&amp;Table325[[#This Row],[parent_attribute]]</f>
        <v>Compressor Screw BasicAceleração - Carcaça da Caixa de Engrenagens (1)</v>
      </c>
      <c r="B2" t="s">
        <v>4227</v>
      </c>
      <c r="C2" t="s">
        <v>4228</v>
      </c>
      <c r="D2" t="s">
        <v>2906</v>
      </c>
      <c r="E2" t="s">
        <v>4229</v>
      </c>
      <c r="F2" t="s">
        <v>2879</v>
      </c>
      <c r="G2" t="s">
        <v>4230</v>
      </c>
      <c r="I2" t="s">
        <v>597</v>
      </c>
      <c r="J2" t="s">
        <v>4230</v>
      </c>
      <c r="K2" t="s">
        <v>117</v>
      </c>
      <c r="L2">
        <v>1</v>
      </c>
      <c r="M2" t="s">
        <v>475</v>
      </c>
      <c r="N2" t="str">
        <f t="shared" ref="N2:N66" si="0">IFERROR(IF(FIND("|",I2),"subattribute", "attribute"), "attribute")</f>
        <v>attribute</v>
      </c>
      <c r="O2" t="str">
        <f>TRIM(INDEX(_xlfn.TEXTSPLIT(Table325[[#This Row],[attribute_name]],"|"), 1,1))</f>
        <v>Aceleração - Carcaça da Caixa de Engrenagens (1)</v>
      </c>
      <c r="P2" t="str">
        <f>IFERROR(TRIM(INDEX(_xlfn.TEXTSPLIT(Table325[[#This Row],[attribute_name]],"|"), 1,2)), "")</f>
        <v/>
      </c>
      <c r="Q2" t="b" cm="1">
        <f t="array" ref="Q2">IF(ISERROR(IF(Table325[[#This Row],[type]]="subattribute", VLOOKUP(Table325[[#This Row],[Template]]&amp;Table325[[#This Row],[parent_attribute]],_xlfn._xlws.FILTER(Table325[[#All],[concat]], Table325[[#All],[type]]="attribute"),1, FALSE), TRUE)), FALSE, TRUE)</f>
        <v>1</v>
      </c>
    </row>
    <row r="3" spans="1:17" ht="14.4" customHeight="1">
      <c r="A3" t="str">
        <f>Table325[[#This Row],[Template]]&amp;Table325[[#This Row],[parent_attribute]]</f>
        <v>Compressor Screw BasicAceleração - Carcaça da Caixa de Engrenagens (1)</v>
      </c>
      <c r="B3" t="s">
        <v>4227</v>
      </c>
      <c r="C3" t="s">
        <v>4228</v>
      </c>
      <c r="D3" t="s">
        <v>2906</v>
      </c>
      <c r="E3" t="s">
        <v>4229</v>
      </c>
      <c r="F3" t="s">
        <v>2879</v>
      </c>
      <c r="G3" t="s">
        <v>4230</v>
      </c>
      <c r="I3" t="s">
        <v>4231</v>
      </c>
      <c r="J3">
        <v>6</v>
      </c>
      <c r="K3" t="s">
        <v>117</v>
      </c>
      <c r="L3">
        <v>1</v>
      </c>
      <c r="M3" t="s">
        <v>4232</v>
      </c>
      <c r="N3" t="str">
        <f t="shared" si="0"/>
        <v>subattribute</v>
      </c>
      <c r="O3" t="str">
        <f>TRIM(INDEX(_xlfn.TEXTSPLIT(Table325[[#This Row],[attribute_name]],"|"), 1,1))</f>
        <v>Aceleração - Carcaça da Caixa de Engrenagens (1)</v>
      </c>
      <c r="P3" t="str">
        <f>IFERROR(TRIM(INDEX(_xlfn.TEXTSPLIT(Table325[[#This Row],[attribute_name]],"|"), 1,2)), "")</f>
        <v>Hi</v>
      </c>
      <c r="Q3" t="b" cm="1">
        <f t="array" ref="Q3">IF(ISERROR(IF(Table325[[#This Row],[type]]="subattribute", VLOOKUP(Table325[[#This Row],[Template]]&amp;Table325[[#This Row],[parent_attribute]],_xlfn._xlws.FILTER(Table325[[#All],[concat]], Table325[[#All],[type]]="attribute"),1, FALSE), TRUE)), FALSE, TRUE)</f>
        <v>1</v>
      </c>
    </row>
    <row r="4" spans="1:17" ht="14.4" customHeight="1">
      <c r="A4" t="str">
        <f>Table325[[#This Row],[Template]]&amp;Table325[[#This Row],[parent_attribute]]</f>
        <v>Compressor Screw BasicAceleração - Carcaça da Caixa de Engrenagens (1)</v>
      </c>
      <c r="B4" t="s">
        <v>4227</v>
      </c>
      <c r="C4" t="s">
        <v>4228</v>
      </c>
      <c r="D4" t="s">
        <v>2906</v>
      </c>
      <c r="E4" t="s">
        <v>4229</v>
      </c>
      <c r="F4" t="s">
        <v>2879</v>
      </c>
      <c r="G4" t="s">
        <v>4230</v>
      </c>
      <c r="I4" t="s">
        <v>4233</v>
      </c>
      <c r="J4">
        <v>4</v>
      </c>
      <c r="K4" t="s">
        <v>117</v>
      </c>
      <c r="L4">
        <v>1</v>
      </c>
      <c r="M4" t="s">
        <v>4232</v>
      </c>
      <c r="N4" t="str">
        <f t="shared" si="0"/>
        <v>subattribute</v>
      </c>
      <c r="O4" t="str">
        <f>TRIM(INDEX(_xlfn.TEXTSPLIT(Table325[[#This Row],[attribute_name]],"|"), 1,1))</f>
        <v>Aceleração - Carcaça da Caixa de Engrenagens (1)</v>
      </c>
      <c r="P4" t="str">
        <f>IFERROR(TRIM(INDEX(_xlfn.TEXTSPLIT(Table325[[#This Row],[attribute_name]],"|"), 1,2)), "")</f>
        <v>Pre-alarm Hi</v>
      </c>
      <c r="Q4" t="b" cm="1">
        <f t="array" ref="Q4">IF(ISERROR(IF(Table325[[#This Row],[type]]="subattribute", VLOOKUP(Table325[[#This Row],[Template]]&amp;Table325[[#This Row],[parent_attribute]],_xlfn._xlws.FILTER(Table325[[#All],[concat]], Table325[[#All],[type]]="attribute"),1, FALSE), TRUE)), FALSE, TRUE)</f>
        <v>1</v>
      </c>
    </row>
    <row r="5" spans="1:17" ht="14.4" customHeight="1">
      <c r="A5" t="str">
        <f>Table325[[#This Row],[Template]]&amp;Table325[[#This Row],[parent_attribute]]</f>
        <v>Compressor Screw BasicAceleração - Carcaça da Caixa de Engrenagens (2)</v>
      </c>
      <c r="B5" t="s">
        <v>4227</v>
      </c>
      <c r="C5" t="s">
        <v>4228</v>
      </c>
      <c r="D5" t="s">
        <v>2906</v>
      </c>
      <c r="E5" t="s">
        <v>4229</v>
      </c>
      <c r="F5" t="s">
        <v>2879</v>
      </c>
      <c r="G5" t="s">
        <v>4234</v>
      </c>
      <c r="I5" t="s">
        <v>600</v>
      </c>
      <c r="J5" t="s">
        <v>4234</v>
      </c>
      <c r="K5" t="s">
        <v>117</v>
      </c>
      <c r="L5">
        <v>1</v>
      </c>
      <c r="M5" t="s">
        <v>475</v>
      </c>
      <c r="N5" t="str">
        <f t="shared" si="0"/>
        <v>attribute</v>
      </c>
      <c r="O5" t="str">
        <f>TRIM(INDEX(_xlfn.TEXTSPLIT(Table325[[#This Row],[attribute_name]],"|"), 1,1))</f>
        <v>Aceleração - Carcaça da Caixa de Engrenagens (2)</v>
      </c>
      <c r="P5" t="str">
        <f>IFERROR(TRIM(INDEX(_xlfn.TEXTSPLIT(Table325[[#This Row],[attribute_name]],"|"), 1,2)), "")</f>
        <v/>
      </c>
      <c r="Q5" t="b" cm="1">
        <f t="array" ref="Q5">IF(ISERROR(IF(Table325[[#This Row],[type]]="subattribute", VLOOKUP(Table325[[#This Row],[Template]]&amp;Table325[[#This Row],[parent_attribute]],_xlfn._xlws.FILTER(Table325[[#All],[concat]], Table325[[#All],[type]]="attribute"),1, FALSE), TRUE)), FALSE, TRUE)</f>
        <v>1</v>
      </c>
    </row>
    <row r="6" spans="1:17" ht="14.4" customHeight="1">
      <c r="A6" t="str">
        <f>Table325[[#This Row],[Template]]&amp;Table325[[#This Row],[parent_attribute]]</f>
        <v>Compressor Screw BasicAceleração - Carcaça da Caixa de Engrenagens (2)</v>
      </c>
      <c r="B6" t="s">
        <v>4227</v>
      </c>
      <c r="C6" t="s">
        <v>4228</v>
      </c>
      <c r="D6" t="s">
        <v>2906</v>
      </c>
      <c r="E6" t="s">
        <v>4229</v>
      </c>
      <c r="F6" t="s">
        <v>2879</v>
      </c>
      <c r="G6" t="s">
        <v>4234</v>
      </c>
      <c r="I6" t="s">
        <v>4235</v>
      </c>
      <c r="J6">
        <v>6</v>
      </c>
      <c r="K6" t="s">
        <v>117</v>
      </c>
      <c r="L6">
        <v>1</v>
      </c>
      <c r="M6" t="s">
        <v>4232</v>
      </c>
      <c r="N6" t="str">
        <f t="shared" si="0"/>
        <v>subattribute</v>
      </c>
      <c r="O6" t="str">
        <f>TRIM(INDEX(_xlfn.TEXTSPLIT(Table325[[#This Row],[attribute_name]],"|"), 1,1))</f>
        <v>Aceleração - Carcaça da Caixa de Engrenagens (2)</v>
      </c>
      <c r="P6" t="str">
        <f>IFERROR(TRIM(INDEX(_xlfn.TEXTSPLIT(Table325[[#This Row],[attribute_name]],"|"), 1,2)), "")</f>
        <v>Hi</v>
      </c>
      <c r="Q6" t="b" cm="1">
        <f t="array" ref="Q6">IF(ISERROR(IF(Table325[[#This Row],[type]]="subattribute", VLOOKUP(Table325[[#This Row],[Template]]&amp;Table325[[#This Row],[parent_attribute]],_xlfn._xlws.FILTER(Table325[[#All],[concat]], Table325[[#All],[type]]="attribute"),1, FALSE), TRUE)), FALSE, TRUE)</f>
        <v>1</v>
      </c>
    </row>
    <row r="7" spans="1:17" ht="14.4" customHeight="1">
      <c r="A7" t="str">
        <f>Table325[[#This Row],[Template]]&amp;Table325[[#This Row],[parent_attribute]]</f>
        <v>Compressor Screw BasicAceleração - Carcaça da Caixa de Engrenagens (2)</v>
      </c>
      <c r="B7" t="s">
        <v>4227</v>
      </c>
      <c r="C7" t="s">
        <v>4228</v>
      </c>
      <c r="D7" t="s">
        <v>2906</v>
      </c>
      <c r="E7" t="s">
        <v>4229</v>
      </c>
      <c r="F7" t="s">
        <v>2879</v>
      </c>
      <c r="G7" t="s">
        <v>4234</v>
      </c>
      <c r="I7" t="s">
        <v>4236</v>
      </c>
      <c r="J7">
        <v>4</v>
      </c>
      <c r="K7" t="s">
        <v>117</v>
      </c>
      <c r="L7">
        <v>1</v>
      </c>
      <c r="M7" t="s">
        <v>4232</v>
      </c>
      <c r="N7" t="str">
        <f t="shared" si="0"/>
        <v>subattribute</v>
      </c>
      <c r="O7" t="str">
        <f>TRIM(INDEX(_xlfn.TEXTSPLIT(Table325[[#This Row],[attribute_name]],"|"), 1,1))</f>
        <v>Aceleração - Carcaça da Caixa de Engrenagens (2)</v>
      </c>
      <c r="P7" t="str">
        <f>IFERROR(TRIM(INDEX(_xlfn.TEXTSPLIT(Table325[[#This Row],[attribute_name]],"|"), 1,2)), "")</f>
        <v>Pre-alarm Hi</v>
      </c>
      <c r="Q7" t="b" cm="1">
        <f t="array" ref="Q7">IF(ISERROR(IF(Table325[[#This Row],[type]]="subattribute", VLOOKUP(Table325[[#This Row],[Template]]&amp;Table325[[#This Row],[parent_attribute]],_xlfn._xlws.FILTER(Table325[[#All],[concat]], Table325[[#All],[type]]="attribute"),1, FALSE), TRUE)), FALSE, TRUE)</f>
        <v>1</v>
      </c>
    </row>
    <row r="8" spans="1:17" ht="14.4" customHeight="1">
      <c r="A8" t="str">
        <f>Table325[[#This Row],[Template]]&amp;Table325[[#This Row],[parent_attribute]]</f>
        <v>Compressor Screw BasicDelta de Pressão - Filtro de Óleo Lubrificante</v>
      </c>
      <c r="B8" t="s">
        <v>4227</v>
      </c>
      <c r="C8" t="s">
        <v>4228</v>
      </c>
      <c r="D8" t="s">
        <v>2906</v>
      </c>
      <c r="E8" t="s">
        <v>4229</v>
      </c>
      <c r="F8" t="s">
        <v>2879</v>
      </c>
      <c r="G8" t="s">
        <v>4237</v>
      </c>
      <c r="I8" t="s">
        <v>4238</v>
      </c>
      <c r="J8" t="s">
        <v>4237</v>
      </c>
      <c r="K8" t="s">
        <v>2976</v>
      </c>
      <c r="L8">
        <v>1</v>
      </c>
      <c r="M8" t="s">
        <v>462</v>
      </c>
      <c r="N8" t="str">
        <f t="shared" si="0"/>
        <v>attribute</v>
      </c>
      <c r="O8" t="str">
        <f>TRIM(INDEX(_xlfn.TEXTSPLIT(Table325[[#This Row],[attribute_name]],"|"), 1,1))</f>
        <v>Delta de Pressão - Filtro de Óleo Lubrificante</v>
      </c>
      <c r="P8" t="str">
        <f>IFERROR(TRIM(INDEX(_xlfn.TEXTSPLIT(Table325[[#This Row],[attribute_name]],"|"), 1,2)), "")</f>
        <v/>
      </c>
      <c r="Q8" t="b" cm="1">
        <f t="array" ref="Q8">IF(ISERROR(IF(Table325[[#This Row],[type]]="subattribute", VLOOKUP(Table325[[#This Row],[Template]]&amp;Table325[[#This Row],[parent_attribute]],_xlfn._xlws.FILTER(Table325[[#All],[concat]], Table325[[#All],[type]]="attribute"),1, FALSE), TRUE)), FALSE, TRUE)</f>
        <v>1</v>
      </c>
    </row>
    <row r="9" spans="1:17" ht="14.4" customHeight="1">
      <c r="A9" t="str">
        <f>Table325[[#This Row],[Template]]&amp;Table325[[#This Row],[parent_attribute]]</f>
        <v>Compressor Screw BasicDelta de Pressão - Filtro de Óleo Lubrificante</v>
      </c>
      <c r="B9" t="s">
        <v>4227</v>
      </c>
      <c r="C9" t="s">
        <v>4228</v>
      </c>
      <c r="D9" t="s">
        <v>2906</v>
      </c>
      <c r="E9" t="s">
        <v>4229</v>
      </c>
      <c r="F9" t="s">
        <v>2879</v>
      </c>
      <c r="G9" t="s">
        <v>4237</v>
      </c>
      <c r="I9" t="s">
        <v>4239</v>
      </c>
      <c r="J9">
        <v>100</v>
      </c>
      <c r="K9" t="s">
        <v>2976</v>
      </c>
      <c r="L9">
        <v>1</v>
      </c>
      <c r="M9" t="s">
        <v>4232</v>
      </c>
      <c r="N9" t="str">
        <f t="shared" si="0"/>
        <v>subattribute</v>
      </c>
      <c r="O9" t="str">
        <f>TRIM(INDEX(_xlfn.TEXTSPLIT(Table325[[#This Row],[attribute_name]],"|"), 1,1))</f>
        <v>Delta de Pressão - Filtro de Óleo Lubrificante</v>
      </c>
      <c r="P9" t="str">
        <f>IFERROR(TRIM(INDEX(_xlfn.TEXTSPLIT(Table325[[#This Row],[attribute_name]],"|"), 1,2)), "")</f>
        <v>Hi</v>
      </c>
      <c r="Q9" t="b" cm="1">
        <f t="array" ref="Q9">IF(ISERROR(IF(Table325[[#This Row],[type]]="subattribute", VLOOKUP(Table325[[#This Row],[Template]]&amp;Table325[[#This Row],[parent_attribute]],_xlfn._xlws.FILTER(Table325[[#All],[concat]], Table325[[#All],[type]]="attribute"),1, FALSE), TRUE)), FALSE, TRUE)</f>
        <v>1</v>
      </c>
    </row>
    <row r="10" spans="1:17" ht="14.4" customHeight="1">
      <c r="A10" t="str">
        <f>Table325[[#This Row],[Template]]&amp;Table325[[#This Row],[parent_attribute]]</f>
        <v>Compressor Screw BasicDelta de Pressão - Filtro de Óleo Lubrificante</v>
      </c>
      <c r="B10" t="s">
        <v>4227</v>
      </c>
      <c r="C10" t="s">
        <v>4228</v>
      </c>
      <c r="D10" t="s">
        <v>2906</v>
      </c>
      <c r="E10" t="s">
        <v>4229</v>
      </c>
      <c r="F10" t="s">
        <v>2879</v>
      </c>
      <c r="G10" t="s">
        <v>4237</v>
      </c>
      <c r="I10" t="s">
        <v>4240</v>
      </c>
      <c r="J10">
        <v>75</v>
      </c>
      <c r="K10" t="s">
        <v>2976</v>
      </c>
      <c r="L10">
        <v>1</v>
      </c>
      <c r="M10" t="s">
        <v>4232</v>
      </c>
      <c r="N10" t="str">
        <f t="shared" si="0"/>
        <v>subattribute</v>
      </c>
      <c r="O10" t="str">
        <f>TRIM(INDEX(_xlfn.TEXTSPLIT(Table325[[#This Row],[attribute_name]],"|"), 1,1))</f>
        <v>Delta de Pressão - Filtro de Óleo Lubrificante</v>
      </c>
      <c r="P10" t="str">
        <f>IFERROR(TRIM(INDEX(_xlfn.TEXTSPLIT(Table325[[#This Row],[attribute_name]],"|"), 1,2)), "")</f>
        <v>Pre-alarm Hi</v>
      </c>
      <c r="Q10" t="b" cm="1">
        <f t="array" ref="Q10">IF(ISERROR(IF(Table325[[#This Row],[type]]="subattribute", VLOOKUP(Table325[[#This Row],[Template]]&amp;Table325[[#This Row],[parent_attribute]],_xlfn._xlws.FILTER(Table325[[#All],[concat]], Table325[[#All],[type]]="attribute"),1, FALSE), TRUE)), FALSE, TRUE)</f>
        <v>1</v>
      </c>
    </row>
    <row r="11" spans="1:17" ht="14.4" customHeight="1">
      <c r="A11" t="str">
        <f>Table325[[#This Row],[Template]]&amp;Table325[[#This Row],[parent_attribute]]</f>
        <v>Compressor Screw BasicDelta de Pressão - Óleo de Selagem x Referência de Gás</v>
      </c>
      <c r="B11" t="s">
        <v>4227</v>
      </c>
      <c r="C11" t="s">
        <v>4228</v>
      </c>
      <c r="D11" t="s">
        <v>2906</v>
      </c>
      <c r="E11" t="s">
        <v>4229</v>
      </c>
      <c r="F11" t="s">
        <v>2879</v>
      </c>
      <c r="G11" t="s">
        <v>4241</v>
      </c>
      <c r="I11" t="s">
        <v>615</v>
      </c>
      <c r="J11" t="s">
        <v>4241</v>
      </c>
      <c r="K11" t="s">
        <v>2976</v>
      </c>
      <c r="L11">
        <v>1</v>
      </c>
      <c r="M11" t="s">
        <v>462</v>
      </c>
      <c r="N11" t="str">
        <f t="shared" si="0"/>
        <v>attribute</v>
      </c>
      <c r="O11" t="str">
        <f>TRIM(INDEX(_xlfn.TEXTSPLIT(Table325[[#This Row],[attribute_name]],"|"), 1,1))</f>
        <v>Delta de Pressão - Óleo de Selagem x Referência de Gás</v>
      </c>
      <c r="P11" t="str">
        <f>IFERROR(TRIM(INDEX(_xlfn.TEXTSPLIT(Table325[[#This Row],[attribute_name]],"|"), 1,2)), "")</f>
        <v/>
      </c>
      <c r="Q11" t="b" cm="1">
        <f t="array" ref="Q11">IF(ISERROR(IF(Table325[[#This Row],[type]]="subattribute", VLOOKUP(Table325[[#This Row],[Template]]&amp;Table325[[#This Row],[parent_attribute]],_xlfn._xlws.FILTER(Table325[[#All],[concat]], Table325[[#All],[type]]="attribute"),1, FALSE), TRUE)), FALSE, TRUE)</f>
        <v>1</v>
      </c>
    </row>
    <row r="12" spans="1:17" ht="14.4" customHeight="1">
      <c r="A12" t="str">
        <f>Table325[[#This Row],[Template]]&amp;Table325[[#This Row],[parent_attribute]]</f>
        <v>Compressor Screw BasicDelta de Pressão - Óleo de Selagem x Referência de Gás</v>
      </c>
      <c r="B12" t="s">
        <v>4227</v>
      </c>
      <c r="C12" t="s">
        <v>4228</v>
      </c>
      <c r="D12" t="s">
        <v>2906</v>
      </c>
      <c r="E12" t="s">
        <v>4229</v>
      </c>
      <c r="F12" t="s">
        <v>2879</v>
      </c>
      <c r="G12" t="s">
        <v>4241</v>
      </c>
      <c r="I12" t="s">
        <v>4242</v>
      </c>
      <c r="J12">
        <v>320</v>
      </c>
      <c r="K12" t="s">
        <v>2976</v>
      </c>
      <c r="L12">
        <v>1</v>
      </c>
      <c r="M12" t="s">
        <v>4232</v>
      </c>
      <c r="N12" t="str">
        <f t="shared" si="0"/>
        <v>subattribute</v>
      </c>
      <c r="O12" t="str">
        <f>TRIM(INDEX(_xlfn.TEXTSPLIT(Table325[[#This Row],[attribute_name]],"|"), 1,1))</f>
        <v>Delta de Pressão - Óleo de Selagem x Referência de Gás</v>
      </c>
      <c r="P12" t="str">
        <f>IFERROR(TRIM(INDEX(_xlfn.TEXTSPLIT(Table325[[#This Row],[attribute_name]],"|"), 1,2)), "")</f>
        <v>Lo</v>
      </c>
      <c r="Q12" t="b" cm="1">
        <f t="array" ref="Q12">IF(ISERROR(IF(Table325[[#This Row],[type]]="subattribute", VLOOKUP(Table325[[#This Row],[Template]]&amp;Table325[[#This Row],[parent_attribute]],_xlfn._xlws.FILTER(Table325[[#All],[concat]], Table325[[#All],[type]]="attribute"),1, FALSE), TRUE)), FALSE, TRUE)</f>
        <v>1</v>
      </c>
    </row>
    <row r="13" spans="1:17" ht="14.4" customHeight="1">
      <c r="A13" t="str">
        <f>Table325[[#This Row],[Template]]&amp;Table325[[#This Row],[parent_attribute]]</f>
        <v>Compressor Screw BasicDelta de Pressão - Óleo de Selagem x Referência de Gás</v>
      </c>
      <c r="B13" t="s">
        <v>4227</v>
      </c>
      <c r="C13" t="s">
        <v>4228</v>
      </c>
      <c r="D13" t="s">
        <v>2906</v>
      </c>
      <c r="E13" t="s">
        <v>4229</v>
      </c>
      <c r="F13" t="s">
        <v>2879</v>
      </c>
      <c r="G13" t="s">
        <v>4241</v>
      </c>
      <c r="I13" t="s">
        <v>4243</v>
      </c>
      <c r="J13">
        <v>250</v>
      </c>
      <c r="K13" t="s">
        <v>2976</v>
      </c>
      <c r="L13">
        <v>1</v>
      </c>
      <c r="M13" t="s">
        <v>4232</v>
      </c>
      <c r="N13" t="str">
        <f t="shared" si="0"/>
        <v>subattribute</v>
      </c>
      <c r="O13" t="str">
        <f>TRIM(INDEX(_xlfn.TEXTSPLIT(Table325[[#This Row],[attribute_name]],"|"), 1,1))</f>
        <v>Delta de Pressão - Óleo de Selagem x Referência de Gás</v>
      </c>
      <c r="P13" t="str">
        <f>IFERROR(TRIM(INDEX(_xlfn.TEXTSPLIT(Table325[[#This Row],[attribute_name]],"|"), 1,2)), "")</f>
        <v>LoLo</v>
      </c>
      <c r="Q13" t="b" cm="1">
        <f t="array" ref="Q13">IF(ISERROR(IF(Table325[[#This Row],[type]]="subattribute", VLOOKUP(Table325[[#This Row],[Template]]&amp;Table325[[#This Row],[parent_attribute]],_xlfn._xlws.FILTER(Table325[[#All],[concat]], Table325[[#All],[type]]="attribute"),1, FALSE), TRUE)), FALSE, TRUE)</f>
        <v>1</v>
      </c>
    </row>
    <row r="14" spans="1:17" ht="14.4" customHeight="1">
      <c r="A14" t="str">
        <f>Table325[[#This Row],[Template]]&amp;Table325[[#This Row],[parent_attribute]]</f>
        <v>Compressor Screw BasicDelta de Pressão - Óleo de Selagem x Referência de Gás</v>
      </c>
      <c r="B14" t="s">
        <v>4227</v>
      </c>
      <c r="C14" t="s">
        <v>4228</v>
      </c>
      <c r="D14" t="s">
        <v>2906</v>
      </c>
      <c r="E14" t="s">
        <v>4229</v>
      </c>
      <c r="F14" t="s">
        <v>2879</v>
      </c>
      <c r="G14" t="s">
        <v>4241</v>
      </c>
      <c r="I14" t="s">
        <v>4244</v>
      </c>
      <c r="J14">
        <v>350</v>
      </c>
      <c r="K14" t="s">
        <v>2976</v>
      </c>
      <c r="L14">
        <v>1</v>
      </c>
      <c r="M14" t="s">
        <v>4232</v>
      </c>
      <c r="N14" t="str">
        <f t="shared" si="0"/>
        <v>subattribute</v>
      </c>
      <c r="O14" t="str">
        <f>TRIM(INDEX(_xlfn.TEXTSPLIT(Table325[[#This Row],[attribute_name]],"|"), 1,1))</f>
        <v>Delta de Pressão - Óleo de Selagem x Referência de Gás</v>
      </c>
      <c r="P14" t="str">
        <f>IFERROR(TRIM(INDEX(_xlfn.TEXTSPLIT(Table325[[#This Row],[attribute_name]],"|"), 1,2)), "")</f>
        <v>Pre-alarm Lo</v>
      </c>
      <c r="Q14" t="b" cm="1">
        <f t="array" ref="Q14">IF(ISERROR(IF(Table325[[#This Row],[type]]="subattribute", VLOOKUP(Table325[[#This Row],[Template]]&amp;Table325[[#This Row],[parent_attribute]],_xlfn._xlws.FILTER(Table325[[#All],[concat]], Table325[[#All],[type]]="attribute"),1, FALSE), TRUE)), FALSE, TRUE)</f>
        <v>1</v>
      </c>
    </row>
    <row r="15" spans="1:17" ht="14.4" customHeight="1">
      <c r="A15" t="str">
        <f>Table325[[#This Row],[Template]]&amp;Table325[[#This Row],[parent_attribute]]</f>
        <v>Compressor Screw BasicDeslocamento Axial - Caixa de Engrenagens (1)</v>
      </c>
      <c r="B15" t="s">
        <v>4227</v>
      </c>
      <c r="C15" t="s">
        <v>4228</v>
      </c>
      <c r="D15" t="s">
        <v>2906</v>
      </c>
      <c r="E15" t="s">
        <v>4229</v>
      </c>
      <c r="F15" t="s">
        <v>2879</v>
      </c>
      <c r="G15" t="s">
        <v>4245</v>
      </c>
      <c r="I15" t="s">
        <v>611</v>
      </c>
      <c r="J15" t="s">
        <v>4245</v>
      </c>
      <c r="K15" t="s">
        <v>4246</v>
      </c>
      <c r="L15">
        <v>1</v>
      </c>
      <c r="M15" t="s">
        <v>475</v>
      </c>
      <c r="N15" t="str">
        <f t="shared" si="0"/>
        <v>attribute</v>
      </c>
      <c r="O15" t="str">
        <f>TRIM(INDEX(_xlfn.TEXTSPLIT(Table325[[#This Row],[attribute_name]],"|"), 1,1))</f>
        <v>Deslocamento Axial - Caixa de Engrenagens (1)</v>
      </c>
      <c r="P15" t="str">
        <f>IFERROR(TRIM(INDEX(_xlfn.TEXTSPLIT(Table325[[#This Row],[attribute_name]],"|"), 1,2)), "")</f>
        <v/>
      </c>
      <c r="Q15" t="b" cm="1">
        <f t="array" ref="Q15">IF(ISERROR(IF(Table325[[#This Row],[type]]="subattribute", VLOOKUP(Table325[[#This Row],[Template]]&amp;Table325[[#This Row],[parent_attribute]],_xlfn._xlws.FILTER(Table325[[#All],[concat]], Table325[[#All],[type]]="attribute"),1, FALSE), TRUE)), FALSE, TRUE)</f>
        <v>1</v>
      </c>
    </row>
    <row r="16" spans="1:17" ht="14.4" customHeight="1">
      <c r="A16" t="str">
        <f>Table325[[#This Row],[Template]]&amp;Table325[[#This Row],[parent_attribute]]</f>
        <v>Compressor Screw BasicDeslocamento Axial - Caixa de Engrenagens (1)</v>
      </c>
      <c r="B16" t="s">
        <v>4227</v>
      </c>
      <c r="C16" t="s">
        <v>4228</v>
      </c>
      <c r="D16" t="s">
        <v>2906</v>
      </c>
      <c r="E16" t="s">
        <v>4229</v>
      </c>
      <c r="F16" t="s">
        <v>2879</v>
      </c>
      <c r="G16" t="s">
        <v>4245</v>
      </c>
      <c r="I16" t="s">
        <v>882</v>
      </c>
      <c r="J16">
        <v>5</v>
      </c>
      <c r="K16" t="s">
        <v>4246</v>
      </c>
      <c r="L16">
        <v>1</v>
      </c>
      <c r="M16" t="s">
        <v>4232</v>
      </c>
      <c r="N16" t="str">
        <f t="shared" si="0"/>
        <v>subattribute</v>
      </c>
      <c r="O16" t="str">
        <f>TRIM(INDEX(_xlfn.TEXTSPLIT(Table325[[#This Row],[attribute_name]],"|"), 1,1))</f>
        <v>Deslocamento Axial - Caixa de Engrenagens (1)</v>
      </c>
      <c r="P16" t="str">
        <f>IFERROR(TRIM(INDEX(_xlfn.TEXTSPLIT(Table325[[#This Row],[attribute_name]],"|"), 1,2)), "")</f>
        <v>Hi</v>
      </c>
      <c r="Q16" t="b" cm="1">
        <f t="array" ref="Q16">IF(ISERROR(IF(Table325[[#This Row],[type]]="subattribute", VLOOKUP(Table325[[#This Row],[Template]]&amp;Table325[[#This Row],[parent_attribute]],_xlfn._xlws.FILTER(Table325[[#All],[concat]], Table325[[#All],[type]]="attribute"),1, FALSE), TRUE)), FALSE, TRUE)</f>
        <v>1</v>
      </c>
    </row>
    <row r="17" spans="1:17" ht="14.4" customHeight="1">
      <c r="A17" t="str">
        <f>Table325[[#This Row],[Template]]&amp;Table325[[#This Row],[parent_attribute]]</f>
        <v>Compressor Screw BasicDeslocamento Axial - Caixa de Engrenagens (1)</v>
      </c>
      <c r="B17" t="s">
        <v>4227</v>
      </c>
      <c r="C17" t="s">
        <v>4228</v>
      </c>
      <c r="D17" t="s">
        <v>2906</v>
      </c>
      <c r="E17" t="s">
        <v>4229</v>
      </c>
      <c r="F17" t="s">
        <v>2879</v>
      </c>
      <c r="G17" t="s">
        <v>4245</v>
      </c>
      <c r="I17" t="s">
        <v>884</v>
      </c>
      <c r="J17">
        <v>10</v>
      </c>
      <c r="K17" t="s">
        <v>4246</v>
      </c>
      <c r="L17">
        <v>1</v>
      </c>
      <c r="M17" t="s">
        <v>4232</v>
      </c>
      <c r="N17" t="str">
        <f t="shared" si="0"/>
        <v>subattribute</v>
      </c>
      <c r="O17" t="str">
        <f>TRIM(INDEX(_xlfn.TEXTSPLIT(Table325[[#This Row],[attribute_name]],"|"), 1,1))</f>
        <v>Deslocamento Axial - Caixa de Engrenagens (1)</v>
      </c>
      <c r="P17" t="str">
        <f>IFERROR(TRIM(INDEX(_xlfn.TEXTSPLIT(Table325[[#This Row],[attribute_name]],"|"), 1,2)), "")</f>
        <v>HiHi</v>
      </c>
      <c r="Q17" t="b" cm="1">
        <f t="array" ref="Q17">IF(ISERROR(IF(Table325[[#This Row],[type]]="subattribute", VLOOKUP(Table325[[#This Row],[Template]]&amp;Table325[[#This Row],[parent_attribute]],_xlfn._xlws.FILTER(Table325[[#All],[concat]], Table325[[#All],[type]]="attribute"),1, FALSE), TRUE)), FALSE, TRUE)</f>
        <v>1</v>
      </c>
    </row>
    <row r="18" spans="1:17" ht="14.4" customHeight="1">
      <c r="A18" t="str">
        <f>Table325[[#This Row],[Template]]&amp;Table325[[#This Row],[parent_attribute]]</f>
        <v>Compressor Screw BasicDeslocamento Axial - Caixa de Engrenagens (1)</v>
      </c>
      <c r="B18" t="s">
        <v>4227</v>
      </c>
      <c r="C18" t="s">
        <v>4228</v>
      </c>
      <c r="D18" t="s">
        <v>2906</v>
      </c>
      <c r="E18" t="s">
        <v>4229</v>
      </c>
      <c r="F18" t="s">
        <v>2879</v>
      </c>
      <c r="G18" t="s">
        <v>4245</v>
      </c>
      <c r="I18" t="s">
        <v>2935</v>
      </c>
      <c r="J18">
        <v>3.5</v>
      </c>
      <c r="K18" t="s">
        <v>4246</v>
      </c>
      <c r="L18">
        <v>1</v>
      </c>
      <c r="M18" t="s">
        <v>4232</v>
      </c>
      <c r="N18" t="str">
        <f t="shared" si="0"/>
        <v>subattribute</v>
      </c>
      <c r="O18" t="str">
        <f>TRIM(INDEX(_xlfn.TEXTSPLIT(Table325[[#This Row],[attribute_name]],"|"), 1,1))</f>
        <v>Deslocamento Axial - Caixa de Engrenagens (1)</v>
      </c>
      <c r="P18" t="str">
        <f>IFERROR(TRIM(INDEX(_xlfn.TEXTSPLIT(Table325[[#This Row],[attribute_name]],"|"), 1,2)), "")</f>
        <v>Pre-alarm Hi</v>
      </c>
      <c r="Q18" t="b" cm="1">
        <f t="array" ref="Q18">IF(ISERROR(IF(Table325[[#This Row],[type]]="subattribute", VLOOKUP(Table325[[#This Row],[Template]]&amp;Table325[[#This Row],[parent_attribute]],_xlfn._xlws.FILTER(Table325[[#All],[concat]], Table325[[#All],[type]]="attribute"),1, FALSE), TRUE)), FALSE, TRUE)</f>
        <v>1</v>
      </c>
    </row>
    <row r="19" spans="1:17" ht="14.4" customHeight="1">
      <c r="A19" t="str">
        <f>Table325[[#This Row],[Template]]&amp;Table325[[#This Row],[parent_attribute]]</f>
        <v>Compressor Screw BasicDeslocamento Axial - Caixa de Engrenagens (2)</v>
      </c>
      <c r="B19" t="s">
        <v>4227</v>
      </c>
      <c r="C19" t="s">
        <v>4228</v>
      </c>
      <c r="D19" t="s">
        <v>2906</v>
      </c>
      <c r="E19" t="s">
        <v>4229</v>
      </c>
      <c r="F19" t="s">
        <v>2879</v>
      </c>
      <c r="G19" t="s">
        <v>4247</v>
      </c>
      <c r="I19" t="s">
        <v>612</v>
      </c>
      <c r="J19" t="s">
        <v>4247</v>
      </c>
      <c r="K19" t="s">
        <v>4246</v>
      </c>
      <c r="L19">
        <v>1</v>
      </c>
      <c r="M19" t="s">
        <v>475</v>
      </c>
      <c r="N19" t="str">
        <f t="shared" si="0"/>
        <v>attribute</v>
      </c>
      <c r="O19" t="str">
        <f>TRIM(INDEX(_xlfn.TEXTSPLIT(Table325[[#This Row],[attribute_name]],"|"), 1,1))</f>
        <v>Deslocamento Axial - Caixa de Engrenagens (2)</v>
      </c>
      <c r="P19" t="str">
        <f>IFERROR(TRIM(INDEX(_xlfn.TEXTSPLIT(Table325[[#This Row],[attribute_name]],"|"), 1,2)), "")</f>
        <v/>
      </c>
      <c r="Q19" t="b" cm="1">
        <f t="array" ref="Q19">IF(ISERROR(IF(Table325[[#This Row],[type]]="subattribute", VLOOKUP(Table325[[#This Row],[Template]]&amp;Table325[[#This Row],[parent_attribute]],_xlfn._xlws.FILTER(Table325[[#All],[concat]], Table325[[#All],[type]]="attribute"),1, FALSE), TRUE)), FALSE, TRUE)</f>
        <v>1</v>
      </c>
    </row>
    <row r="20" spans="1:17" ht="14.4" customHeight="1">
      <c r="A20" t="str">
        <f>Table325[[#This Row],[Template]]&amp;Table325[[#This Row],[parent_attribute]]</f>
        <v>Compressor Screw BasicDeslocamento Axial - Caixa de Engrenagens (2)</v>
      </c>
      <c r="B20" t="s">
        <v>4227</v>
      </c>
      <c r="C20" t="s">
        <v>4228</v>
      </c>
      <c r="D20" t="s">
        <v>2906</v>
      </c>
      <c r="E20" t="s">
        <v>4229</v>
      </c>
      <c r="F20" t="s">
        <v>2879</v>
      </c>
      <c r="G20" t="s">
        <v>4247</v>
      </c>
      <c r="I20" t="s">
        <v>890</v>
      </c>
      <c r="J20">
        <v>5</v>
      </c>
      <c r="K20" t="s">
        <v>4246</v>
      </c>
      <c r="L20">
        <v>1</v>
      </c>
      <c r="M20" t="s">
        <v>4232</v>
      </c>
      <c r="N20" t="str">
        <f t="shared" si="0"/>
        <v>subattribute</v>
      </c>
      <c r="O20" t="str">
        <f>TRIM(INDEX(_xlfn.TEXTSPLIT(Table325[[#This Row],[attribute_name]],"|"), 1,1))</f>
        <v>Deslocamento Axial - Caixa de Engrenagens (2)</v>
      </c>
      <c r="P20" t="str">
        <f>IFERROR(TRIM(INDEX(_xlfn.TEXTSPLIT(Table325[[#This Row],[attribute_name]],"|"), 1,2)), "")</f>
        <v>Hi</v>
      </c>
      <c r="Q20" t="b" cm="1">
        <f t="array" ref="Q20">IF(ISERROR(IF(Table325[[#This Row],[type]]="subattribute", VLOOKUP(Table325[[#This Row],[Template]]&amp;Table325[[#This Row],[parent_attribute]],_xlfn._xlws.FILTER(Table325[[#All],[concat]], Table325[[#All],[type]]="attribute"),1, FALSE), TRUE)), FALSE, TRUE)</f>
        <v>1</v>
      </c>
    </row>
    <row r="21" spans="1:17" ht="14.4" customHeight="1">
      <c r="A21" t="str">
        <f>Table325[[#This Row],[Template]]&amp;Table325[[#This Row],[parent_attribute]]</f>
        <v>Compressor Screw BasicDeslocamento Axial - Caixa de Engrenagens (2)</v>
      </c>
      <c r="B21" t="s">
        <v>4227</v>
      </c>
      <c r="C21" t="s">
        <v>4228</v>
      </c>
      <c r="D21" t="s">
        <v>2906</v>
      </c>
      <c r="E21" t="s">
        <v>4229</v>
      </c>
      <c r="F21" t="s">
        <v>2879</v>
      </c>
      <c r="G21" t="s">
        <v>4247</v>
      </c>
      <c r="I21" t="s">
        <v>892</v>
      </c>
      <c r="J21">
        <v>10</v>
      </c>
      <c r="K21" t="s">
        <v>4246</v>
      </c>
      <c r="L21">
        <v>1</v>
      </c>
      <c r="M21" t="s">
        <v>4232</v>
      </c>
      <c r="N21" t="str">
        <f t="shared" si="0"/>
        <v>subattribute</v>
      </c>
      <c r="O21" t="str">
        <f>TRIM(INDEX(_xlfn.TEXTSPLIT(Table325[[#This Row],[attribute_name]],"|"), 1,1))</f>
        <v>Deslocamento Axial - Caixa de Engrenagens (2)</v>
      </c>
      <c r="P21" t="str">
        <f>IFERROR(TRIM(INDEX(_xlfn.TEXTSPLIT(Table325[[#This Row],[attribute_name]],"|"), 1,2)), "")</f>
        <v>HiHi</v>
      </c>
      <c r="Q21" t="b" cm="1">
        <f t="array" ref="Q21">IF(ISERROR(IF(Table325[[#This Row],[type]]="subattribute", VLOOKUP(Table325[[#This Row],[Template]]&amp;Table325[[#This Row],[parent_attribute]],_xlfn._xlws.FILTER(Table325[[#All],[concat]], Table325[[#All],[type]]="attribute"),1, FALSE), TRUE)), FALSE, TRUE)</f>
        <v>1</v>
      </c>
    </row>
    <row r="22" spans="1:17" ht="14.4" customHeight="1">
      <c r="A22" t="str">
        <f>Table325[[#This Row],[Template]]&amp;Table325[[#This Row],[parent_attribute]]</f>
        <v>Compressor Screw BasicDeslocamento Axial - Caixa de Engrenagens (2)</v>
      </c>
      <c r="B22" t="s">
        <v>4227</v>
      </c>
      <c r="C22" t="s">
        <v>4228</v>
      </c>
      <c r="D22" t="s">
        <v>2906</v>
      </c>
      <c r="E22" t="s">
        <v>4229</v>
      </c>
      <c r="F22" t="s">
        <v>2879</v>
      </c>
      <c r="G22" t="s">
        <v>4247</v>
      </c>
      <c r="I22" t="s">
        <v>2940</v>
      </c>
      <c r="J22">
        <v>3.5</v>
      </c>
      <c r="K22" t="s">
        <v>4246</v>
      </c>
      <c r="L22">
        <v>1</v>
      </c>
      <c r="M22" t="s">
        <v>4232</v>
      </c>
      <c r="N22" t="str">
        <f t="shared" si="0"/>
        <v>subattribute</v>
      </c>
      <c r="O22" t="str">
        <f>TRIM(INDEX(_xlfn.TEXTSPLIT(Table325[[#This Row],[attribute_name]],"|"), 1,1))</f>
        <v>Deslocamento Axial - Caixa de Engrenagens (2)</v>
      </c>
      <c r="P22" t="str">
        <f>IFERROR(TRIM(INDEX(_xlfn.TEXTSPLIT(Table325[[#This Row],[attribute_name]],"|"), 1,2)), "")</f>
        <v>Pre-alarm Hi</v>
      </c>
      <c r="Q22" t="b" cm="1">
        <f t="array" ref="Q22">IF(ISERROR(IF(Table325[[#This Row],[type]]="subattribute", VLOOKUP(Table325[[#This Row],[Template]]&amp;Table325[[#This Row],[parent_attribute]],_xlfn._xlws.FILTER(Table325[[#All],[concat]], Table325[[#All],[type]]="attribute"),1, FALSE), TRUE)), FALSE, TRUE)</f>
        <v>1</v>
      </c>
    </row>
    <row r="23" spans="1:17" ht="14.4" customHeight="1">
      <c r="A23" t="str">
        <f>Table325[[#This Row],[Template]]&amp;Table325[[#This Row],[parent_attribute]]</f>
        <v>Compressor Screw BasicDeslocamento Axial - Compressor Fêmea (1)</v>
      </c>
      <c r="B23" t="s">
        <v>4227</v>
      </c>
      <c r="C23" t="s">
        <v>4228</v>
      </c>
      <c r="D23" t="s">
        <v>2906</v>
      </c>
      <c r="E23" t="s">
        <v>4229</v>
      </c>
      <c r="F23" t="s">
        <v>2879</v>
      </c>
      <c r="G23" t="s">
        <v>4248</v>
      </c>
      <c r="I23" t="s">
        <v>608</v>
      </c>
      <c r="J23" t="s">
        <v>4248</v>
      </c>
      <c r="K23" t="s">
        <v>4246</v>
      </c>
      <c r="L23">
        <v>2</v>
      </c>
      <c r="M23" t="s">
        <v>440</v>
      </c>
      <c r="N23" t="str">
        <f t="shared" si="0"/>
        <v>attribute</v>
      </c>
      <c r="O23" t="str">
        <f>TRIM(INDEX(_xlfn.TEXTSPLIT(Table325[[#This Row],[attribute_name]],"|"), 1,1))</f>
        <v>Deslocamento Axial - Compressor Fêmea (1)</v>
      </c>
      <c r="P23" t="str">
        <f>IFERROR(TRIM(INDEX(_xlfn.TEXTSPLIT(Table325[[#This Row],[attribute_name]],"|"), 1,2)), "")</f>
        <v/>
      </c>
      <c r="Q23" t="b" cm="1">
        <f t="array" ref="Q23">IF(ISERROR(IF(Table325[[#This Row],[type]]="subattribute", VLOOKUP(Table325[[#This Row],[Template]]&amp;Table325[[#This Row],[parent_attribute]],_xlfn._xlws.FILTER(Table325[[#All],[concat]], Table325[[#All],[type]]="attribute"),1, FALSE), TRUE)), FALSE, TRUE)</f>
        <v>1</v>
      </c>
    </row>
    <row r="24" spans="1:17" ht="14.4" customHeight="1">
      <c r="A24" t="str">
        <f>Table325[[#This Row],[Template]]&amp;Table325[[#This Row],[parent_attribute]]</f>
        <v>Compressor Screw BasicDeslocamento Axial - Compressor Fêmea (1)</v>
      </c>
      <c r="B24" t="s">
        <v>4227</v>
      </c>
      <c r="C24" t="s">
        <v>4228</v>
      </c>
      <c r="D24" t="s">
        <v>2906</v>
      </c>
      <c r="E24" t="s">
        <v>4229</v>
      </c>
      <c r="F24" t="s">
        <v>2879</v>
      </c>
      <c r="G24" t="s">
        <v>4248</v>
      </c>
      <c r="I24" t="s">
        <v>4249</v>
      </c>
      <c r="J24">
        <v>11.8</v>
      </c>
      <c r="K24" t="s">
        <v>4246</v>
      </c>
      <c r="L24">
        <v>2</v>
      </c>
      <c r="M24" t="s">
        <v>4232</v>
      </c>
      <c r="N24" t="str">
        <f t="shared" si="0"/>
        <v>subattribute</v>
      </c>
      <c r="O24" t="str">
        <f>TRIM(INDEX(_xlfn.TEXTSPLIT(Table325[[#This Row],[attribute_name]],"|"), 1,1))</f>
        <v>Deslocamento Axial - Compressor Fêmea (1)</v>
      </c>
      <c r="P24" t="str">
        <f>IFERROR(TRIM(INDEX(_xlfn.TEXTSPLIT(Table325[[#This Row],[attribute_name]],"|"), 1,2)), "")</f>
        <v>Hi</v>
      </c>
      <c r="Q24" t="b" cm="1">
        <f t="array" ref="Q24">IF(ISERROR(IF(Table325[[#This Row],[type]]="subattribute", VLOOKUP(Table325[[#This Row],[Template]]&amp;Table325[[#This Row],[parent_attribute]],_xlfn._xlws.FILTER(Table325[[#All],[concat]], Table325[[#All],[type]]="attribute"),1, FALSE), TRUE)), FALSE, TRUE)</f>
        <v>1</v>
      </c>
    </row>
    <row r="25" spans="1:17" ht="14.4" customHeight="1">
      <c r="A25" t="str">
        <f>Table325[[#This Row],[Template]]&amp;Table325[[#This Row],[parent_attribute]]</f>
        <v>Compressor Screw BasicDeslocamento Axial - Compressor Fêmea (1)</v>
      </c>
      <c r="B25" t="s">
        <v>4227</v>
      </c>
      <c r="C25" t="s">
        <v>4228</v>
      </c>
      <c r="D25" t="s">
        <v>2906</v>
      </c>
      <c r="E25" t="s">
        <v>4229</v>
      </c>
      <c r="F25" t="s">
        <v>2879</v>
      </c>
      <c r="G25" t="s">
        <v>4248</v>
      </c>
      <c r="I25" t="s">
        <v>4250</v>
      </c>
      <c r="J25">
        <v>15.7</v>
      </c>
      <c r="K25" t="s">
        <v>4246</v>
      </c>
      <c r="L25">
        <v>2</v>
      </c>
      <c r="M25" t="s">
        <v>4232</v>
      </c>
      <c r="N25" t="str">
        <f t="shared" si="0"/>
        <v>subattribute</v>
      </c>
      <c r="O25" t="str">
        <f>TRIM(INDEX(_xlfn.TEXTSPLIT(Table325[[#This Row],[attribute_name]],"|"), 1,1))</f>
        <v>Deslocamento Axial - Compressor Fêmea (1)</v>
      </c>
      <c r="P25" t="str">
        <f>IFERROR(TRIM(INDEX(_xlfn.TEXTSPLIT(Table325[[#This Row],[attribute_name]],"|"), 1,2)), "")</f>
        <v>HiHi</v>
      </c>
      <c r="Q25" t="b" cm="1">
        <f t="array" ref="Q25">IF(ISERROR(IF(Table325[[#This Row],[type]]="subattribute", VLOOKUP(Table325[[#This Row],[Template]]&amp;Table325[[#This Row],[parent_attribute]],_xlfn._xlws.FILTER(Table325[[#All],[concat]], Table325[[#All],[type]]="attribute"),1, FALSE), TRUE)), FALSE, TRUE)</f>
        <v>1</v>
      </c>
    </row>
    <row r="26" spans="1:17" ht="14.4" customHeight="1">
      <c r="A26" t="str">
        <f>Table325[[#This Row],[Template]]&amp;Table325[[#This Row],[parent_attribute]]</f>
        <v>Compressor Screw BasicDeslocamento Axial - Compressor Fêmea (1)</v>
      </c>
      <c r="B26" t="s">
        <v>4227</v>
      </c>
      <c r="C26" t="s">
        <v>4228</v>
      </c>
      <c r="D26" t="s">
        <v>2906</v>
      </c>
      <c r="E26" t="s">
        <v>4229</v>
      </c>
      <c r="F26" t="s">
        <v>2879</v>
      </c>
      <c r="G26" t="s">
        <v>4248</v>
      </c>
      <c r="I26" t="s">
        <v>4251</v>
      </c>
      <c r="J26">
        <v>10</v>
      </c>
      <c r="K26" t="s">
        <v>4246</v>
      </c>
      <c r="L26">
        <v>2</v>
      </c>
      <c r="M26" t="s">
        <v>4232</v>
      </c>
      <c r="N26" t="str">
        <f t="shared" si="0"/>
        <v>subattribute</v>
      </c>
      <c r="O26" t="str">
        <f>TRIM(INDEX(_xlfn.TEXTSPLIT(Table325[[#This Row],[attribute_name]],"|"), 1,1))</f>
        <v>Deslocamento Axial - Compressor Fêmea (1)</v>
      </c>
      <c r="P26" t="str">
        <f>IFERROR(TRIM(INDEX(_xlfn.TEXTSPLIT(Table325[[#This Row],[attribute_name]],"|"), 1,2)), "")</f>
        <v>Pre-alarm Hi</v>
      </c>
      <c r="Q26" t="b" cm="1">
        <f t="array" ref="Q26">IF(ISERROR(IF(Table325[[#This Row],[type]]="subattribute", VLOOKUP(Table325[[#This Row],[Template]]&amp;Table325[[#This Row],[parent_attribute]],_xlfn._xlws.FILTER(Table325[[#All],[concat]], Table325[[#All],[type]]="attribute"),1, FALSE), TRUE)), FALSE, TRUE)</f>
        <v>1</v>
      </c>
    </row>
    <row r="27" spans="1:17" ht="14.4" customHeight="1">
      <c r="A27" t="str">
        <f>Table325[[#This Row],[Template]]&amp;Table325[[#This Row],[parent_attribute]]</f>
        <v>Compressor Screw BasicDeslocamento Axial - Compressor Macho (1)</v>
      </c>
      <c r="B27" t="s">
        <v>4227</v>
      </c>
      <c r="C27" t="s">
        <v>4228</v>
      </c>
      <c r="D27" t="s">
        <v>2906</v>
      </c>
      <c r="E27" t="s">
        <v>4229</v>
      </c>
      <c r="F27" t="s">
        <v>2879</v>
      </c>
      <c r="G27" t="s">
        <v>4252</v>
      </c>
      <c r="I27" t="s">
        <v>610</v>
      </c>
      <c r="J27" t="s">
        <v>4252</v>
      </c>
      <c r="K27" t="s">
        <v>4246</v>
      </c>
      <c r="L27">
        <v>2</v>
      </c>
      <c r="M27" t="s">
        <v>440</v>
      </c>
      <c r="N27" t="str">
        <f t="shared" si="0"/>
        <v>attribute</v>
      </c>
      <c r="O27" t="str">
        <f>TRIM(INDEX(_xlfn.TEXTSPLIT(Table325[[#This Row],[attribute_name]],"|"), 1,1))</f>
        <v>Deslocamento Axial - Compressor Macho (1)</v>
      </c>
      <c r="P27" t="str">
        <f>IFERROR(TRIM(INDEX(_xlfn.TEXTSPLIT(Table325[[#This Row],[attribute_name]],"|"), 1,2)), "")</f>
        <v/>
      </c>
      <c r="Q27" t="b" cm="1">
        <f t="array" ref="Q27">IF(ISERROR(IF(Table325[[#This Row],[type]]="subattribute", VLOOKUP(Table325[[#This Row],[Template]]&amp;Table325[[#This Row],[parent_attribute]],_xlfn._xlws.FILTER(Table325[[#All],[concat]], Table325[[#All],[type]]="attribute"),1, FALSE), TRUE)), FALSE, TRUE)</f>
        <v>1</v>
      </c>
    </row>
    <row r="28" spans="1:17" ht="14.4" customHeight="1">
      <c r="A28" t="str">
        <f>Table325[[#This Row],[Template]]&amp;Table325[[#This Row],[parent_attribute]]</f>
        <v>Compressor Screw BasicDeslocamento Axial - Compressor Macho (1)</v>
      </c>
      <c r="B28" t="s">
        <v>4227</v>
      </c>
      <c r="C28" t="s">
        <v>4228</v>
      </c>
      <c r="D28" t="s">
        <v>2906</v>
      </c>
      <c r="E28" t="s">
        <v>4229</v>
      </c>
      <c r="F28" t="s">
        <v>2879</v>
      </c>
      <c r="G28" t="s">
        <v>4252</v>
      </c>
      <c r="I28" t="s">
        <v>4253</v>
      </c>
      <c r="J28">
        <v>11.8</v>
      </c>
      <c r="K28" t="s">
        <v>4246</v>
      </c>
      <c r="L28">
        <v>2</v>
      </c>
      <c r="M28" t="s">
        <v>4232</v>
      </c>
      <c r="N28" t="str">
        <f t="shared" si="0"/>
        <v>subattribute</v>
      </c>
      <c r="O28" t="str">
        <f>TRIM(INDEX(_xlfn.TEXTSPLIT(Table325[[#This Row],[attribute_name]],"|"), 1,1))</f>
        <v>Deslocamento Axial - Compressor Macho (1)</v>
      </c>
      <c r="P28" t="str">
        <f>IFERROR(TRIM(INDEX(_xlfn.TEXTSPLIT(Table325[[#This Row],[attribute_name]],"|"), 1,2)), "")</f>
        <v>Hi</v>
      </c>
      <c r="Q28" t="b" cm="1">
        <f t="array" ref="Q28">IF(ISERROR(IF(Table325[[#This Row],[type]]="subattribute", VLOOKUP(Table325[[#This Row],[Template]]&amp;Table325[[#This Row],[parent_attribute]],_xlfn._xlws.FILTER(Table325[[#All],[concat]], Table325[[#All],[type]]="attribute"),1, FALSE), TRUE)), FALSE, TRUE)</f>
        <v>1</v>
      </c>
    </row>
    <row r="29" spans="1:17" ht="14.4" customHeight="1">
      <c r="A29" t="str">
        <f>Table325[[#This Row],[Template]]&amp;Table325[[#This Row],[parent_attribute]]</f>
        <v>Compressor Screw BasicDeslocamento Axial - Compressor Macho (1)</v>
      </c>
      <c r="B29" t="s">
        <v>4227</v>
      </c>
      <c r="C29" t="s">
        <v>4228</v>
      </c>
      <c r="D29" t="s">
        <v>2906</v>
      </c>
      <c r="E29" t="s">
        <v>4229</v>
      </c>
      <c r="F29" t="s">
        <v>2879</v>
      </c>
      <c r="G29" t="s">
        <v>4252</v>
      </c>
      <c r="I29" t="s">
        <v>4254</v>
      </c>
      <c r="J29">
        <v>15.7</v>
      </c>
      <c r="K29" t="s">
        <v>4246</v>
      </c>
      <c r="L29">
        <v>2</v>
      </c>
      <c r="M29" t="s">
        <v>4232</v>
      </c>
      <c r="N29" t="str">
        <f t="shared" si="0"/>
        <v>subattribute</v>
      </c>
      <c r="O29" t="str">
        <f>TRIM(INDEX(_xlfn.TEXTSPLIT(Table325[[#This Row],[attribute_name]],"|"), 1,1))</f>
        <v>Deslocamento Axial - Compressor Macho (1)</v>
      </c>
      <c r="P29" t="str">
        <f>IFERROR(TRIM(INDEX(_xlfn.TEXTSPLIT(Table325[[#This Row],[attribute_name]],"|"), 1,2)), "")</f>
        <v>HiHi</v>
      </c>
      <c r="Q29" t="b" cm="1">
        <f t="array" ref="Q29">IF(ISERROR(IF(Table325[[#This Row],[type]]="subattribute", VLOOKUP(Table325[[#This Row],[Template]]&amp;Table325[[#This Row],[parent_attribute]],_xlfn._xlws.FILTER(Table325[[#All],[concat]], Table325[[#All],[type]]="attribute"),1, FALSE), TRUE)), FALSE, TRUE)</f>
        <v>1</v>
      </c>
    </row>
    <row r="30" spans="1:17" ht="14.4" customHeight="1">
      <c r="A30" t="str">
        <f>Table325[[#This Row],[Template]]&amp;Table325[[#This Row],[parent_attribute]]</f>
        <v>Compressor Screw BasicDeslocamento Axial - Compressor Macho (1)</v>
      </c>
      <c r="B30" t="s">
        <v>4227</v>
      </c>
      <c r="C30" t="s">
        <v>4228</v>
      </c>
      <c r="D30" t="s">
        <v>2906</v>
      </c>
      <c r="E30" t="s">
        <v>4229</v>
      </c>
      <c r="F30" t="s">
        <v>2879</v>
      </c>
      <c r="G30" t="s">
        <v>4252</v>
      </c>
      <c r="I30" t="s">
        <v>4255</v>
      </c>
      <c r="J30">
        <v>10</v>
      </c>
      <c r="K30" t="s">
        <v>4246</v>
      </c>
      <c r="L30">
        <v>2</v>
      </c>
      <c r="M30" t="s">
        <v>4232</v>
      </c>
      <c r="N30" t="str">
        <f t="shared" si="0"/>
        <v>subattribute</v>
      </c>
      <c r="O30" t="str">
        <f>TRIM(INDEX(_xlfn.TEXTSPLIT(Table325[[#This Row],[attribute_name]],"|"), 1,1))</f>
        <v>Deslocamento Axial - Compressor Macho (1)</v>
      </c>
      <c r="P30" t="str">
        <f>IFERROR(TRIM(INDEX(_xlfn.TEXTSPLIT(Table325[[#This Row],[attribute_name]],"|"), 1,2)), "")</f>
        <v>Pre-alarm Hi</v>
      </c>
      <c r="Q30" t="b" cm="1">
        <f t="array" ref="Q30">IF(ISERROR(IF(Table325[[#This Row],[type]]="subattribute", VLOOKUP(Table325[[#This Row],[Template]]&amp;Table325[[#This Row],[parent_attribute]],_xlfn._xlws.FILTER(Table325[[#All],[concat]], Table325[[#All],[type]]="attribute"),1, FALSE), TRUE)), FALSE, TRUE)</f>
        <v>1</v>
      </c>
    </row>
    <row r="31" spans="1:17" ht="14.4" customHeight="1">
      <c r="A31" t="str">
        <f>Table325[[#This Row],[Template]]&amp;Table325[[#This Row],[parent_attribute]]</f>
        <v>Compressor Screw BasicKeyphasor - Compressor Macho</v>
      </c>
      <c r="B31" t="s">
        <v>4227</v>
      </c>
      <c r="C31" t="s">
        <v>4228</v>
      </c>
      <c r="D31" t="s">
        <v>2906</v>
      </c>
      <c r="E31" t="s">
        <v>4229</v>
      </c>
      <c r="F31" t="s">
        <v>2879</v>
      </c>
      <c r="G31" t="s">
        <v>4256</v>
      </c>
      <c r="I31" t="s">
        <v>618</v>
      </c>
      <c r="J31" t="s">
        <v>4256</v>
      </c>
      <c r="K31" t="s">
        <v>622</v>
      </c>
      <c r="L31">
        <v>1</v>
      </c>
      <c r="M31" t="s">
        <v>440</v>
      </c>
      <c r="N31" t="str">
        <f t="shared" si="0"/>
        <v>attribute</v>
      </c>
      <c r="O31" t="str">
        <f>TRIM(INDEX(_xlfn.TEXTSPLIT(Table325[[#This Row],[attribute_name]],"|"), 1,1))</f>
        <v>Keyphasor - Compressor Macho</v>
      </c>
      <c r="P31" t="str">
        <f>IFERROR(TRIM(INDEX(_xlfn.TEXTSPLIT(Table325[[#This Row],[attribute_name]],"|"), 1,2)), "")</f>
        <v/>
      </c>
      <c r="Q31" t="b" cm="1">
        <f t="array" ref="Q31">IF(ISERROR(IF(Table325[[#This Row],[type]]="subattribute", VLOOKUP(Table325[[#This Row],[Template]]&amp;Table325[[#This Row],[parent_attribute]],_xlfn._xlws.FILTER(Table325[[#All],[concat]], Table325[[#All],[type]]="attribute"),1, FALSE), TRUE)), FALSE, TRUE)</f>
        <v>1</v>
      </c>
    </row>
    <row r="32" spans="1:17" ht="14.4" customHeight="1">
      <c r="A32" t="str">
        <f>Table325[[#This Row],[Template]]&amp;Table325[[#This Row],[parent_attribute]]</f>
        <v>Compressor Screw BasicKeyphasor - Motor</v>
      </c>
      <c r="B32" t="s">
        <v>4227</v>
      </c>
      <c r="C32" t="s">
        <v>4228</v>
      </c>
      <c r="D32" t="s">
        <v>2906</v>
      </c>
      <c r="E32" t="s">
        <v>4229</v>
      </c>
      <c r="F32" t="s">
        <v>2879</v>
      </c>
      <c r="G32" t="s">
        <v>4257</v>
      </c>
      <c r="I32" t="s">
        <v>621</v>
      </c>
      <c r="J32" t="s">
        <v>4257</v>
      </c>
      <c r="K32" t="s">
        <v>622</v>
      </c>
      <c r="L32">
        <v>1</v>
      </c>
      <c r="M32" t="s">
        <v>475</v>
      </c>
      <c r="N32" t="str">
        <f t="shared" si="0"/>
        <v>attribute</v>
      </c>
      <c r="O32" t="str">
        <f>TRIM(INDEX(_xlfn.TEXTSPLIT(Table325[[#This Row],[attribute_name]],"|"), 1,1))</f>
        <v>Keyphasor - Motor</v>
      </c>
      <c r="P32" t="str">
        <f>IFERROR(TRIM(INDEX(_xlfn.TEXTSPLIT(Table325[[#This Row],[attribute_name]],"|"), 1,2)), "")</f>
        <v/>
      </c>
      <c r="Q32" t="b" cm="1">
        <f t="array" ref="Q32">IF(ISERROR(IF(Table325[[#This Row],[type]]="subattribute", VLOOKUP(Table325[[#This Row],[Template]]&amp;Table325[[#This Row],[parent_attribute]],_xlfn._xlws.FILTER(Table325[[#All],[concat]], Table325[[#All],[type]]="attribute"),1, FALSE), TRUE)), FALSE, TRUE)</f>
        <v>1</v>
      </c>
    </row>
    <row r="33" spans="1:17" ht="14.4" customHeight="1">
      <c r="A33" t="str">
        <f>Table325[[#This Row],[Template]]&amp;Table325[[#This Row],[parent_attribute]]</f>
        <v>Compressor Screw BasicNível (2) - Lavador de Gases</v>
      </c>
      <c r="B33" t="s">
        <v>4227</v>
      </c>
      <c r="C33" t="s">
        <v>4228</v>
      </c>
      <c r="D33" t="s">
        <v>2906</v>
      </c>
      <c r="E33" t="s">
        <v>4229</v>
      </c>
      <c r="F33" t="s">
        <v>2879</v>
      </c>
      <c r="G33" t="s">
        <v>4258</v>
      </c>
      <c r="I33" t="s">
        <v>4259</v>
      </c>
      <c r="J33" t="s">
        <v>4258</v>
      </c>
      <c r="K33" t="s">
        <v>28</v>
      </c>
      <c r="L33">
        <v>1</v>
      </c>
      <c r="M33" t="s">
        <v>531</v>
      </c>
      <c r="N33" t="str">
        <f t="shared" ref="N33:N35" si="1">IFERROR(IF(FIND("|",I33),"subattribute", "attribute"), "attribute")</f>
        <v>attribute</v>
      </c>
      <c r="O33" t="str">
        <f>TRIM(INDEX(_xlfn.TEXTSPLIT(Table325[[#This Row],[attribute_name]],"|"), 1,1))</f>
        <v>Nível (2) - Lavador de Gases</v>
      </c>
      <c r="P33" t="str">
        <f>IFERROR(TRIM(INDEX(_xlfn.TEXTSPLIT(Table325[[#This Row],[attribute_name]],"|"), 1,2)), "")</f>
        <v/>
      </c>
      <c r="Q33" t="b" cm="1">
        <f t="array" ref="Q33">IF(ISERROR(IF(Table325[[#This Row],[type]]="subattribute", VLOOKUP(Table325[[#This Row],[Template]]&amp;Table325[[#This Row],[parent_attribute]],_xlfn._xlws.FILTER(Table325[[#All],[concat]], Table325[[#All],[type]]="attribute"),1, FALSE), TRUE)), FALSE, TRUE)</f>
        <v>1</v>
      </c>
    </row>
    <row r="34" spans="1:17" ht="14.4" customHeight="1">
      <c r="A34" t="str">
        <f>Table325[[#This Row],[Template]]&amp;Table325[[#This Row],[parent_attribute]]</f>
        <v>Compressor Screw BasicNível (2) - Lavador de Gases</v>
      </c>
      <c r="B34" t="s">
        <v>4227</v>
      </c>
      <c r="C34" t="s">
        <v>4228</v>
      </c>
      <c r="D34" t="s">
        <v>2906</v>
      </c>
      <c r="E34" t="s">
        <v>4229</v>
      </c>
      <c r="F34" t="s">
        <v>2879</v>
      </c>
      <c r="G34" t="s">
        <v>4258</v>
      </c>
      <c r="I34" t="s">
        <v>4260</v>
      </c>
      <c r="J34">
        <v>80.8</v>
      </c>
      <c r="K34" t="s">
        <v>28</v>
      </c>
      <c r="L34">
        <v>1</v>
      </c>
      <c r="M34" t="s">
        <v>4232</v>
      </c>
      <c r="N34" t="str">
        <f t="shared" si="1"/>
        <v>subattribute</v>
      </c>
      <c r="O34" t="str">
        <f>TRIM(INDEX(_xlfn.TEXTSPLIT(Table325[[#This Row],[attribute_name]],"|"), 1,1))</f>
        <v>Nível (2) - Lavador de Gases</v>
      </c>
      <c r="P34" t="str">
        <f>IFERROR(TRIM(INDEX(_xlfn.TEXTSPLIT(Table325[[#This Row],[attribute_name]],"|"), 1,2)), "")</f>
        <v>Hi</v>
      </c>
      <c r="Q34" t="b" cm="1">
        <f t="array" ref="Q34">IF(ISERROR(IF(Table325[[#This Row],[type]]="subattribute", VLOOKUP(Table325[[#This Row],[Template]]&amp;Table325[[#This Row],[parent_attribute]],_xlfn._xlws.FILTER(Table325[[#All],[concat]], Table325[[#All],[type]]="attribute"),1, FALSE), TRUE)), FALSE, TRUE)</f>
        <v>1</v>
      </c>
    </row>
    <row r="35" spans="1:17" ht="14.4" customHeight="1">
      <c r="A35" t="str">
        <f>Table325[[#This Row],[Template]]&amp;Table325[[#This Row],[parent_attribute]]</f>
        <v>Compressor Screw BasicNível (2) - Lavador de Gases</v>
      </c>
      <c r="B35" t="s">
        <v>4227</v>
      </c>
      <c r="C35" t="s">
        <v>4228</v>
      </c>
      <c r="D35" t="s">
        <v>2906</v>
      </c>
      <c r="E35" t="s">
        <v>4229</v>
      </c>
      <c r="F35" t="s">
        <v>2879</v>
      </c>
      <c r="G35" t="s">
        <v>4258</v>
      </c>
      <c r="I35" t="s">
        <v>4261</v>
      </c>
      <c r="J35">
        <v>57.7</v>
      </c>
      <c r="K35" t="s">
        <v>28</v>
      </c>
      <c r="L35">
        <v>1</v>
      </c>
      <c r="M35" t="s">
        <v>4232</v>
      </c>
      <c r="N35" t="str">
        <f t="shared" si="1"/>
        <v>subattribute</v>
      </c>
      <c r="O35" t="str">
        <f>TRIM(INDEX(_xlfn.TEXTSPLIT(Table325[[#This Row],[attribute_name]],"|"), 1,1))</f>
        <v>Nível (2) - Lavador de Gases</v>
      </c>
      <c r="P35" t="str">
        <f>IFERROR(TRIM(INDEX(_xlfn.TEXTSPLIT(Table325[[#This Row],[attribute_name]],"|"), 1,2)), "")</f>
        <v>Lo</v>
      </c>
      <c r="Q35" t="b" cm="1">
        <f t="array" ref="Q35">IF(ISERROR(IF(Table325[[#This Row],[type]]="subattribute", VLOOKUP(Table325[[#This Row],[Template]]&amp;Table325[[#This Row],[parent_attribute]],_xlfn._xlws.FILTER(Table325[[#All],[concat]], Table325[[#All],[type]]="attribute"),1, FALSE), TRUE)), FALSE, TRUE)</f>
        <v>1</v>
      </c>
    </row>
    <row r="36" spans="1:17" ht="14.4" customHeight="1">
      <c r="A36" t="str">
        <f>Table325[[#This Row],[Template]]&amp;Table325[[#This Row],[parent_attribute]]</f>
        <v>Compressor Screw BasicNível - Lavador de Gases</v>
      </c>
      <c r="B36" t="s">
        <v>4227</v>
      </c>
      <c r="C36" t="s">
        <v>4228</v>
      </c>
      <c r="D36" t="s">
        <v>2906</v>
      </c>
      <c r="E36" t="s">
        <v>4229</v>
      </c>
      <c r="F36" t="s">
        <v>2879</v>
      </c>
      <c r="G36" t="s">
        <v>4262</v>
      </c>
      <c r="I36" t="s">
        <v>4263</v>
      </c>
      <c r="J36" t="s">
        <v>4262</v>
      </c>
      <c r="K36" t="s">
        <v>28</v>
      </c>
      <c r="L36">
        <v>1</v>
      </c>
      <c r="M36" t="s">
        <v>531</v>
      </c>
      <c r="N36" t="str">
        <f t="shared" si="0"/>
        <v>attribute</v>
      </c>
      <c r="O36" t="str">
        <f>TRIM(INDEX(_xlfn.TEXTSPLIT(Table325[[#This Row],[attribute_name]],"|"), 1,1))</f>
        <v>Nível - Lavador de Gases</v>
      </c>
      <c r="P36" t="str">
        <f>IFERROR(TRIM(INDEX(_xlfn.TEXTSPLIT(Table325[[#This Row],[attribute_name]],"|"), 1,2)), "")</f>
        <v/>
      </c>
      <c r="Q36" t="b" cm="1">
        <f t="array" ref="Q36">IF(ISERROR(IF(Table325[[#This Row],[type]]="subattribute", VLOOKUP(Table325[[#This Row],[Template]]&amp;Table325[[#This Row],[parent_attribute]],_xlfn._xlws.FILTER(Table325[[#All],[concat]], Table325[[#All],[type]]="attribute"),1, FALSE), TRUE)), FALSE, TRUE)</f>
        <v>1</v>
      </c>
    </row>
    <row r="37" spans="1:17" ht="14.4" customHeight="1">
      <c r="A37" t="str">
        <f>Table325[[#This Row],[Template]]&amp;Table325[[#This Row],[parent_attribute]]</f>
        <v>Compressor Screw BasicNível - Lavador de Gases</v>
      </c>
      <c r="B37" t="s">
        <v>4227</v>
      </c>
      <c r="C37" t="s">
        <v>4228</v>
      </c>
      <c r="D37" t="s">
        <v>2906</v>
      </c>
      <c r="E37" t="s">
        <v>4229</v>
      </c>
      <c r="F37" t="s">
        <v>2879</v>
      </c>
      <c r="G37" t="s">
        <v>4262</v>
      </c>
      <c r="I37" t="s">
        <v>4264</v>
      </c>
      <c r="J37">
        <v>92.3</v>
      </c>
      <c r="K37" t="s">
        <v>28</v>
      </c>
      <c r="L37">
        <v>1</v>
      </c>
      <c r="M37" t="s">
        <v>4232</v>
      </c>
      <c r="N37" t="str">
        <f t="shared" si="0"/>
        <v>subattribute</v>
      </c>
      <c r="O37" t="str">
        <f>TRIM(INDEX(_xlfn.TEXTSPLIT(Table325[[#This Row],[attribute_name]],"|"), 1,1))</f>
        <v>Nível - Lavador de Gases</v>
      </c>
      <c r="P37" t="str">
        <f>IFERROR(TRIM(INDEX(_xlfn.TEXTSPLIT(Table325[[#This Row],[attribute_name]],"|"), 1,2)), "")</f>
        <v>HiHi</v>
      </c>
      <c r="Q37" t="b" cm="1">
        <f t="array" ref="Q37">IF(ISERROR(IF(Table325[[#This Row],[type]]="subattribute", VLOOKUP(Table325[[#This Row],[Template]]&amp;Table325[[#This Row],[parent_attribute]],_xlfn._xlws.FILTER(Table325[[#All],[concat]], Table325[[#All],[type]]="attribute"),1, FALSE), TRUE)), FALSE, TRUE)</f>
        <v>1</v>
      </c>
    </row>
    <row r="38" spans="1:17" ht="14.4" customHeight="1">
      <c r="A38" t="str">
        <f>Table325[[#This Row],[Template]]&amp;Table325[[#This Row],[parent_attribute]]</f>
        <v>Compressor Screw BasicNível - Lavador de Gases</v>
      </c>
      <c r="B38" t="s">
        <v>4227</v>
      </c>
      <c r="C38" t="s">
        <v>4228</v>
      </c>
      <c r="D38" t="s">
        <v>2906</v>
      </c>
      <c r="E38" t="s">
        <v>4229</v>
      </c>
      <c r="F38" t="s">
        <v>2879</v>
      </c>
      <c r="G38" t="s">
        <v>4262</v>
      </c>
      <c r="I38" t="s">
        <v>4265</v>
      </c>
      <c r="J38">
        <v>46.2</v>
      </c>
      <c r="K38" t="s">
        <v>28</v>
      </c>
      <c r="L38">
        <v>1</v>
      </c>
      <c r="M38" t="s">
        <v>4232</v>
      </c>
      <c r="N38" t="str">
        <f t="shared" si="0"/>
        <v>subattribute</v>
      </c>
      <c r="O38" t="str">
        <f>TRIM(INDEX(_xlfn.TEXTSPLIT(Table325[[#This Row],[attribute_name]],"|"), 1,1))</f>
        <v>Nível - Lavador de Gases</v>
      </c>
      <c r="P38" t="str">
        <f>IFERROR(TRIM(INDEX(_xlfn.TEXTSPLIT(Table325[[#This Row],[attribute_name]],"|"), 1,2)), "")</f>
        <v>LoLo</v>
      </c>
      <c r="Q38" t="b" cm="1">
        <f t="array" ref="Q38">IF(ISERROR(IF(Table325[[#This Row],[type]]="subattribute", VLOOKUP(Table325[[#This Row],[Template]]&amp;Table325[[#This Row],[parent_attribute]],_xlfn._xlws.FILTER(Table325[[#All],[concat]], Table325[[#All],[type]]="attribute"),1, FALSE), TRUE)), FALSE, TRUE)</f>
        <v>1</v>
      </c>
    </row>
    <row r="39" spans="1:17" ht="14.4" customHeight="1">
      <c r="A39" t="str">
        <f>Table325[[#This Row],[Template]]&amp;Table325[[#This Row],[parent_attribute]]</f>
        <v>Compressor Screw BasicNível - Tanque de Óleo Lubrificante (3)</v>
      </c>
      <c r="B39" t="s">
        <v>4227</v>
      </c>
      <c r="C39" t="s">
        <v>4228</v>
      </c>
      <c r="D39" t="s">
        <v>2906</v>
      </c>
      <c r="E39" t="s">
        <v>4229</v>
      </c>
      <c r="F39" t="s">
        <v>2879</v>
      </c>
      <c r="G39" t="s">
        <v>4266</v>
      </c>
      <c r="I39" t="s">
        <v>624</v>
      </c>
      <c r="J39" t="s">
        <v>4266</v>
      </c>
      <c r="K39" t="s">
        <v>28</v>
      </c>
      <c r="L39">
        <v>1</v>
      </c>
      <c r="M39" t="s">
        <v>462</v>
      </c>
      <c r="N39" t="str">
        <f t="shared" si="0"/>
        <v>attribute</v>
      </c>
      <c r="O39" t="str">
        <f>TRIM(INDEX(_xlfn.TEXTSPLIT(Table325[[#This Row],[attribute_name]],"|"), 1,1))</f>
        <v>Nível - Tanque de Óleo Lubrificante (3)</v>
      </c>
      <c r="P39" t="str">
        <f>IFERROR(TRIM(INDEX(_xlfn.TEXTSPLIT(Table325[[#This Row],[attribute_name]],"|"), 1,2)), "")</f>
        <v/>
      </c>
      <c r="Q39" t="b" cm="1">
        <f t="array" ref="Q39">IF(ISERROR(IF(Table325[[#This Row],[type]]="subattribute", VLOOKUP(Table325[[#This Row],[Template]]&amp;Table325[[#This Row],[parent_attribute]],_xlfn._xlws.FILTER(Table325[[#All],[concat]], Table325[[#All],[type]]="attribute"),1, FALSE), TRUE)), FALSE, TRUE)</f>
        <v>1</v>
      </c>
    </row>
    <row r="40" spans="1:17" ht="14.4" customHeight="1">
      <c r="A40" t="str">
        <f>Table325[[#This Row],[Template]]&amp;Table325[[#This Row],[parent_attribute]]</f>
        <v>Compressor Screw BasicNível - Tanque de Óleo Lubrificante (3)</v>
      </c>
      <c r="B40" t="s">
        <v>4227</v>
      </c>
      <c r="C40" t="s">
        <v>4228</v>
      </c>
      <c r="D40" t="s">
        <v>2906</v>
      </c>
      <c r="E40" t="s">
        <v>4229</v>
      </c>
      <c r="F40" t="s">
        <v>2879</v>
      </c>
      <c r="G40" t="s">
        <v>4266</v>
      </c>
      <c r="I40" t="s">
        <v>4267</v>
      </c>
      <c r="J40">
        <v>70</v>
      </c>
      <c r="K40" t="s">
        <v>28</v>
      </c>
      <c r="L40">
        <v>1</v>
      </c>
      <c r="M40" t="s">
        <v>4232</v>
      </c>
      <c r="N40" t="str">
        <f t="shared" si="0"/>
        <v>subattribute</v>
      </c>
      <c r="O40" t="str">
        <f>TRIM(INDEX(_xlfn.TEXTSPLIT(Table325[[#This Row],[attribute_name]],"|"), 1,1))</f>
        <v>Nível - Tanque de Óleo Lubrificante (3)</v>
      </c>
      <c r="P40" t="str">
        <f>IFERROR(TRIM(INDEX(_xlfn.TEXTSPLIT(Table325[[#This Row],[attribute_name]],"|"), 1,2)), "")</f>
        <v>Pre-alarm Hi</v>
      </c>
      <c r="Q40" t="b" cm="1">
        <f t="array" ref="Q40">IF(ISERROR(IF(Table325[[#This Row],[type]]="subattribute", VLOOKUP(Table325[[#This Row],[Template]]&amp;Table325[[#This Row],[parent_attribute]],_xlfn._xlws.FILTER(Table325[[#All],[concat]], Table325[[#All],[type]]="attribute"),1, FALSE), TRUE)), FALSE, TRUE)</f>
        <v>1</v>
      </c>
    </row>
    <row r="41" spans="1:17" ht="14.4" customHeight="1">
      <c r="A41" t="str">
        <f>Table325[[#This Row],[Template]]&amp;Table325[[#This Row],[parent_attribute]]</f>
        <v>Compressor Screw BasicNível - Tanque de Óleo Lubrificante (3)</v>
      </c>
      <c r="B41" t="s">
        <v>4227</v>
      </c>
      <c r="C41" t="s">
        <v>4228</v>
      </c>
      <c r="D41" t="s">
        <v>2906</v>
      </c>
      <c r="E41" t="s">
        <v>4229</v>
      </c>
      <c r="F41" t="s">
        <v>2879</v>
      </c>
      <c r="G41" t="s">
        <v>4266</v>
      </c>
      <c r="I41" t="s">
        <v>4268</v>
      </c>
      <c r="J41">
        <v>30</v>
      </c>
      <c r="K41" t="s">
        <v>28</v>
      </c>
      <c r="L41">
        <v>1</v>
      </c>
      <c r="M41" t="s">
        <v>4232</v>
      </c>
      <c r="N41" t="str">
        <f t="shared" si="0"/>
        <v>subattribute</v>
      </c>
      <c r="O41" t="str">
        <f>TRIM(INDEX(_xlfn.TEXTSPLIT(Table325[[#This Row],[attribute_name]],"|"), 1,1))</f>
        <v>Nível - Tanque de Óleo Lubrificante (3)</v>
      </c>
      <c r="P41" t="str">
        <f>IFERROR(TRIM(INDEX(_xlfn.TEXTSPLIT(Table325[[#This Row],[attribute_name]],"|"), 1,2)), "")</f>
        <v>Pre-alarm Lo</v>
      </c>
      <c r="Q41" t="b" cm="1">
        <f t="array" ref="Q41">IF(ISERROR(IF(Table325[[#This Row],[type]]="subattribute", VLOOKUP(Table325[[#This Row],[Template]]&amp;Table325[[#This Row],[parent_attribute]],_xlfn._xlws.FILTER(Table325[[#All],[concat]], Table325[[#All],[type]]="attribute"),1, FALSE), TRUE)), FALSE, TRUE)</f>
        <v>1</v>
      </c>
    </row>
    <row r="42" spans="1:17" ht="14.4" customHeight="1">
      <c r="A42" t="str">
        <f>Table325[[#This Row],[Template]]&amp;Table325[[#This Row],[parent_attribute]]</f>
        <v>Compressor Screw BasicPressão - Descarga do Processo</v>
      </c>
      <c r="B42" t="s">
        <v>4227</v>
      </c>
      <c r="C42" t="s">
        <v>4228</v>
      </c>
      <c r="D42" t="s">
        <v>2906</v>
      </c>
      <c r="E42" t="s">
        <v>4229</v>
      </c>
      <c r="F42" t="s">
        <v>2879</v>
      </c>
      <c r="G42" t="s">
        <v>4269</v>
      </c>
      <c r="I42" t="s">
        <v>628</v>
      </c>
      <c r="J42" t="s">
        <v>4269</v>
      </c>
      <c r="K42" t="s">
        <v>2976</v>
      </c>
      <c r="L42">
        <v>1</v>
      </c>
      <c r="M42" t="s">
        <v>531</v>
      </c>
      <c r="N42" t="str">
        <f t="shared" si="0"/>
        <v>attribute</v>
      </c>
      <c r="O42" t="str">
        <f>TRIM(INDEX(_xlfn.TEXTSPLIT(Table325[[#This Row],[attribute_name]],"|"), 1,1))</f>
        <v>Pressão - Descarga do Processo</v>
      </c>
      <c r="P42" t="str">
        <f>IFERROR(TRIM(INDEX(_xlfn.TEXTSPLIT(Table325[[#This Row],[attribute_name]],"|"), 1,2)), "")</f>
        <v/>
      </c>
      <c r="Q42" t="b" cm="1">
        <f t="array" ref="Q42">IF(ISERROR(IF(Table325[[#This Row],[type]]="subattribute", VLOOKUP(Table325[[#This Row],[Template]]&amp;Table325[[#This Row],[parent_attribute]],_xlfn._xlws.FILTER(Table325[[#All],[concat]], Table325[[#All],[type]]="attribute"),1, FALSE), TRUE)), FALSE, TRUE)</f>
        <v>1</v>
      </c>
    </row>
    <row r="43" spans="1:17" ht="14.4" customHeight="1">
      <c r="A43" t="str">
        <f>Table325[[#This Row],[Template]]&amp;Table325[[#This Row],[parent_attribute]]</f>
        <v>Compressor Screw BasicPressão - Descarga do Processo</v>
      </c>
      <c r="B43" t="s">
        <v>4227</v>
      </c>
      <c r="C43" t="s">
        <v>4228</v>
      </c>
      <c r="D43" t="s">
        <v>2906</v>
      </c>
      <c r="E43" t="s">
        <v>4229</v>
      </c>
      <c r="F43" t="s">
        <v>2879</v>
      </c>
      <c r="G43" t="s">
        <v>4269</v>
      </c>
      <c r="I43" t="s">
        <v>4270</v>
      </c>
      <c r="J43">
        <v>1035</v>
      </c>
      <c r="K43" t="s">
        <v>2976</v>
      </c>
      <c r="L43">
        <v>1</v>
      </c>
      <c r="M43" t="s">
        <v>4232</v>
      </c>
      <c r="N43" t="str">
        <f t="shared" si="0"/>
        <v>subattribute</v>
      </c>
      <c r="O43" t="str">
        <f>TRIM(INDEX(_xlfn.TEXTSPLIT(Table325[[#This Row],[attribute_name]],"|"), 1,1))</f>
        <v>Pressão - Descarga do Processo</v>
      </c>
      <c r="P43" t="str">
        <f>IFERROR(TRIM(INDEX(_xlfn.TEXTSPLIT(Table325[[#This Row],[attribute_name]],"|"), 1,2)), "")</f>
        <v>HiHi</v>
      </c>
      <c r="Q43" t="b" cm="1">
        <f t="array" ref="Q43">IF(ISERROR(IF(Table325[[#This Row],[type]]="subattribute", VLOOKUP(Table325[[#This Row],[Template]]&amp;Table325[[#This Row],[parent_attribute]],_xlfn._xlws.FILTER(Table325[[#All],[concat]], Table325[[#All],[type]]="attribute"),1, FALSE), TRUE)), FALSE, TRUE)</f>
        <v>1</v>
      </c>
    </row>
    <row r="44" spans="1:17" ht="14.4" customHeight="1">
      <c r="A44" t="str">
        <f>Table325[[#This Row],[Template]]&amp;Table325[[#This Row],[parent_attribute]]</f>
        <v>Compressor Screw BasicPressão - Descarga do Processo</v>
      </c>
      <c r="B44" t="s">
        <v>4227</v>
      </c>
      <c r="C44" t="s">
        <v>4228</v>
      </c>
      <c r="D44" t="s">
        <v>2906</v>
      </c>
      <c r="E44" t="s">
        <v>4229</v>
      </c>
      <c r="F44" t="s">
        <v>2879</v>
      </c>
      <c r="G44" t="s">
        <v>4269</v>
      </c>
      <c r="I44" t="s">
        <v>4271</v>
      </c>
      <c r="J44">
        <v>360</v>
      </c>
      <c r="K44" t="s">
        <v>2976</v>
      </c>
      <c r="L44">
        <v>1</v>
      </c>
      <c r="M44" t="s">
        <v>4232</v>
      </c>
      <c r="N44" t="str">
        <f t="shared" si="0"/>
        <v>subattribute</v>
      </c>
      <c r="O44" t="str">
        <f>TRIM(INDEX(_xlfn.TEXTSPLIT(Table325[[#This Row],[attribute_name]],"|"), 1,1))</f>
        <v>Pressão - Descarga do Processo</v>
      </c>
      <c r="P44" t="str">
        <f>IFERROR(TRIM(INDEX(_xlfn.TEXTSPLIT(Table325[[#This Row],[attribute_name]],"|"), 1,2)), "")</f>
        <v>LoLo</v>
      </c>
      <c r="Q44" t="b" cm="1">
        <f t="array" ref="Q44">IF(ISERROR(IF(Table325[[#This Row],[type]]="subattribute", VLOOKUP(Table325[[#This Row],[Template]]&amp;Table325[[#This Row],[parent_attribute]],_xlfn._xlws.FILTER(Table325[[#All],[concat]], Table325[[#All],[type]]="attribute"),1, FALSE), TRUE)), FALSE, TRUE)</f>
        <v>1</v>
      </c>
    </row>
    <row r="45" spans="1:17" ht="14.4" customHeight="1">
      <c r="A45" t="str">
        <f>Table325[[#This Row],[Template]]&amp;Table325[[#This Row],[parent_attribute]]</f>
        <v>Compressor Screw BasicPressão - Descarga do Processo</v>
      </c>
      <c r="B45" t="s">
        <v>4227</v>
      </c>
      <c r="C45" t="s">
        <v>4228</v>
      </c>
      <c r="D45" t="s">
        <v>2906</v>
      </c>
      <c r="E45" t="s">
        <v>4229</v>
      </c>
      <c r="F45" t="s">
        <v>2879</v>
      </c>
      <c r="G45" t="s">
        <v>4269</v>
      </c>
      <c r="I45" t="s">
        <v>4272</v>
      </c>
      <c r="J45">
        <v>1010</v>
      </c>
      <c r="K45" t="s">
        <v>2976</v>
      </c>
      <c r="L45">
        <v>1</v>
      </c>
      <c r="M45" t="s">
        <v>4232</v>
      </c>
      <c r="N45" t="str">
        <f t="shared" si="0"/>
        <v>subattribute</v>
      </c>
      <c r="O45" t="str">
        <f>TRIM(INDEX(_xlfn.TEXTSPLIT(Table325[[#This Row],[attribute_name]],"|"), 1,1))</f>
        <v>Pressão - Descarga do Processo</v>
      </c>
      <c r="P45" t="str">
        <f>IFERROR(TRIM(INDEX(_xlfn.TEXTSPLIT(Table325[[#This Row],[attribute_name]],"|"), 1,2)), "")</f>
        <v>Pre-alarm Hi</v>
      </c>
      <c r="Q45" t="b" cm="1">
        <f t="array" ref="Q45">IF(ISERROR(IF(Table325[[#This Row],[type]]="subattribute", VLOOKUP(Table325[[#This Row],[Template]]&amp;Table325[[#This Row],[parent_attribute]],_xlfn._xlws.FILTER(Table325[[#All],[concat]], Table325[[#All],[type]]="attribute"),1, FALSE), TRUE)), FALSE, TRUE)</f>
        <v>1</v>
      </c>
    </row>
    <row r="46" spans="1:17" ht="14.4" customHeight="1">
      <c r="A46" t="str">
        <f>Table325[[#This Row],[Template]]&amp;Table325[[#This Row],[parent_attribute]]</f>
        <v>Compressor Screw BasicPressão - Descarga do Processo</v>
      </c>
      <c r="B46" t="s">
        <v>4227</v>
      </c>
      <c r="C46" t="s">
        <v>4228</v>
      </c>
      <c r="D46" t="s">
        <v>2906</v>
      </c>
      <c r="E46" t="s">
        <v>4229</v>
      </c>
      <c r="F46" t="s">
        <v>2879</v>
      </c>
      <c r="G46" t="s">
        <v>4269</v>
      </c>
      <c r="I46" t="s">
        <v>4273</v>
      </c>
      <c r="J46">
        <v>850</v>
      </c>
      <c r="K46" t="s">
        <v>2976</v>
      </c>
      <c r="L46">
        <v>1</v>
      </c>
      <c r="M46" t="s">
        <v>4232</v>
      </c>
      <c r="N46" t="str">
        <f t="shared" si="0"/>
        <v>subattribute</v>
      </c>
      <c r="O46" t="str">
        <f>TRIM(INDEX(_xlfn.TEXTSPLIT(Table325[[#This Row],[attribute_name]],"|"), 1,1))</f>
        <v>Pressão - Descarga do Processo</v>
      </c>
      <c r="P46" t="str">
        <f>IFERROR(TRIM(INDEX(_xlfn.TEXTSPLIT(Table325[[#This Row],[attribute_name]],"|"), 1,2)), "")</f>
        <v>Pre-alarm Lo</v>
      </c>
      <c r="Q46" t="b" cm="1">
        <f t="array" ref="Q46">IF(ISERROR(IF(Table325[[#This Row],[type]]="subattribute", VLOOKUP(Table325[[#This Row],[Template]]&amp;Table325[[#This Row],[parent_attribute]],_xlfn._xlws.FILTER(Table325[[#All],[concat]], Table325[[#All],[type]]="attribute"),1, FALSE), TRUE)), FALSE, TRUE)</f>
        <v>1</v>
      </c>
    </row>
    <row r="47" spans="1:17" ht="14.4" customHeight="1">
      <c r="A47" t="str">
        <f>Table325[[#This Row],[Template]]&amp;Table325[[#This Row],[parent_attribute]]</f>
        <v>Compressor Screw BasicPressão - Gás de Processo a Jusante do Scrubber</v>
      </c>
      <c r="B47" t="s">
        <v>4227</v>
      </c>
      <c r="C47" t="s">
        <v>4228</v>
      </c>
      <c r="D47" t="s">
        <v>2906</v>
      </c>
      <c r="E47" t="s">
        <v>4229</v>
      </c>
      <c r="F47" t="s">
        <v>2879</v>
      </c>
      <c r="G47" t="s">
        <v>4274</v>
      </c>
      <c r="I47" t="s">
        <v>630</v>
      </c>
      <c r="J47" t="s">
        <v>4274</v>
      </c>
      <c r="K47" t="s">
        <v>2976</v>
      </c>
      <c r="L47">
        <v>1</v>
      </c>
      <c r="M47" t="s">
        <v>483</v>
      </c>
      <c r="N47" t="str">
        <f t="shared" si="0"/>
        <v>attribute</v>
      </c>
      <c r="O47" t="str">
        <f>TRIM(INDEX(_xlfn.TEXTSPLIT(Table325[[#This Row],[attribute_name]],"|"), 1,1))</f>
        <v>Pressão - Gás de Processo a Jusante do Scrubber</v>
      </c>
      <c r="P47" t="str">
        <f>IFERROR(TRIM(INDEX(_xlfn.TEXTSPLIT(Table325[[#This Row],[attribute_name]],"|"), 1,2)), "")</f>
        <v/>
      </c>
      <c r="Q47" t="b" cm="1">
        <f t="array" ref="Q47">IF(ISERROR(IF(Table325[[#This Row],[type]]="subattribute", VLOOKUP(Table325[[#This Row],[Template]]&amp;Table325[[#This Row],[parent_attribute]],_xlfn._xlws.FILTER(Table325[[#All],[concat]], Table325[[#All],[type]]="attribute"),1, FALSE), TRUE)), FALSE, TRUE)</f>
        <v>1</v>
      </c>
    </row>
    <row r="48" spans="1:17" ht="14.4" customHeight="1">
      <c r="A48" t="str">
        <f>Table325[[#This Row],[Template]]&amp;Table325[[#This Row],[parent_attribute]]</f>
        <v>Compressor Screw BasicPressão - Gás de Processo a Jusante do Scrubber</v>
      </c>
      <c r="B48" t="s">
        <v>4227</v>
      </c>
      <c r="C48" t="s">
        <v>4228</v>
      </c>
      <c r="D48" t="s">
        <v>2906</v>
      </c>
      <c r="E48" t="s">
        <v>4229</v>
      </c>
      <c r="F48" t="s">
        <v>2879</v>
      </c>
      <c r="G48" t="s">
        <v>4274</v>
      </c>
      <c r="I48" t="s">
        <v>4275</v>
      </c>
      <c r="J48">
        <v>360</v>
      </c>
      <c r="K48" t="s">
        <v>2976</v>
      </c>
      <c r="L48">
        <v>1</v>
      </c>
      <c r="M48" t="s">
        <v>4232</v>
      </c>
      <c r="N48" t="str">
        <f t="shared" si="0"/>
        <v>subattribute</v>
      </c>
      <c r="O48" t="str">
        <f>TRIM(INDEX(_xlfn.TEXTSPLIT(Table325[[#This Row],[attribute_name]],"|"), 1,1))</f>
        <v>Pressão - Gás de Processo a Jusante do Scrubber</v>
      </c>
      <c r="P48" t="str">
        <f>IFERROR(TRIM(INDEX(_xlfn.TEXTSPLIT(Table325[[#This Row],[attribute_name]],"|"), 1,2)), "")</f>
        <v>HiHi</v>
      </c>
      <c r="Q48" t="b" cm="1">
        <f t="array" ref="Q48">IF(ISERROR(IF(Table325[[#This Row],[type]]="subattribute", VLOOKUP(Table325[[#This Row],[Template]]&amp;Table325[[#This Row],[parent_attribute]],_xlfn._xlws.FILTER(Table325[[#All],[concat]], Table325[[#All],[type]]="attribute"),1, FALSE), TRUE)), FALSE, TRUE)</f>
        <v>1</v>
      </c>
    </row>
    <row r="49" spans="1:17" ht="14.4" customHeight="1">
      <c r="A49" t="str">
        <f>Table325[[#This Row],[Template]]&amp;Table325[[#This Row],[parent_attribute]]</f>
        <v>Compressor Screw BasicPressão - Gás de Processo a Jusante do Scrubber</v>
      </c>
      <c r="B49" t="s">
        <v>4227</v>
      </c>
      <c r="C49" t="s">
        <v>4228</v>
      </c>
      <c r="D49" t="s">
        <v>2906</v>
      </c>
      <c r="E49" t="s">
        <v>4229</v>
      </c>
      <c r="F49" t="s">
        <v>2879</v>
      </c>
      <c r="G49" t="s">
        <v>4274</v>
      </c>
      <c r="I49" t="s">
        <v>4276</v>
      </c>
      <c r="J49">
        <v>130</v>
      </c>
      <c r="K49" t="s">
        <v>2976</v>
      </c>
      <c r="L49">
        <v>1</v>
      </c>
      <c r="M49" t="s">
        <v>4232</v>
      </c>
      <c r="N49" t="str">
        <f t="shared" si="0"/>
        <v>subattribute</v>
      </c>
      <c r="O49" t="str">
        <f>TRIM(INDEX(_xlfn.TEXTSPLIT(Table325[[#This Row],[attribute_name]],"|"), 1,1))</f>
        <v>Pressão - Gás de Processo a Jusante do Scrubber</v>
      </c>
      <c r="P49" t="str">
        <f>IFERROR(TRIM(INDEX(_xlfn.TEXTSPLIT(Table325[[#This Row],[attribute_name]],"|"), 1,2)), "")</f>
        <v>LoLo</v>
      </c>
      <c r="Q49" t="b" cm="1">
        <f t="array" ref="Q49">IF(ISERROR(IF(Table325[[#This Row],[type]]="subattribute", VLOOKUP(Table325[[#This Row],[Template]]&amp;Table325[[#This Row],[parent_attribute]],_xlfn._xlws.FILTER(Table325[[#All],[concat]], Table325[[#All],[type]]="attribute"),1, FALSE), TRUE)), FALSE, TRUE)</f>
        <v>1</v>
      </c>
    </row>
    <row r="50" spans="1:17" ht="14.4" customHeight="1">
      <c r="A50" t="str">
        <f>Table325[[#This Row],[Template]]&amp;Table325[[#This Row],[parent_attribute]]</f>
        <v>Compressor Screw BasicPressão - Gás de Processo a Jusante do Scrubber</v>
      </c>
      <c r="B50" t="s">
        <v>4227</v>
      </c>
      <c r="C50" t="s">
        <v>4228</v>
      </c>
      <c r="D50" t="s">
        <v>2906</v>
      </c>
      <c r="E50" t="s">
        <v>4229</v>
      </c>
      <c r="F50" t="s">
        <v>2879</v>
      </c>
      <c r="G50" t="s">
        <v>4274</v>
      </c>
      <c r="I50" t="s">
        <v>4277</v>
      </c>
      <c r="J50">
        <v>275</v>
      </c>
      <c r="K50" t="s">
        <v>2976</v>
      </c>
      <c r="L50">
        <v>1</v>
      </c>
      <c r="M50" t="s">
        <v>4232</v>
      </c>
      <c r="N50" t="str">
        <f t="shared" si="0"/>
        <v>subattribute</v>
      </c>
      <c r="O50" t="str">
        <f>TRIM(INDEX(_xlfn.TEXTSPLIT(Table325[[#This Row],[attribute_name]],"|"), 1,1))</f>
        <v>Pressão - Gás de Processo a Jusante do Scrubber</v>
      </c>
      <c r="P50" t="str">
        <f>IFERROR(TRIM(INDEX(_xlfn.TEXTSPLIT(Table325[[#This Row],[attribute_name]],"|"), 1,2)), "")</f>
        <v>Pre-alarm Hi</v>
      </c>
      <c r="Q50" t="b" cm="1">
        <f t="array" ref="Q50">IF(ISERROR(IF(Table325[[#This Row],[type]]="subattribute", VLOOKUP(Table325[[#This Row],[Template]]&amp;Table325[[#This Row],[parent_attribute]],_xlfn._xlws.FILTER(Table325[[#All],[concat]], Table325[[#All],[type]]="attribute"),1, FALSE), TRUE)), FALSE, TRUE)</f>
        <v>1</v>
      </c>
    </row>
    <row r="51" spans="1:17" ht="14.4" customHeight="1">
      <c r="A51" t="str">
        <f>Table325[[#This Row],[Template]]&amp;Table325[[#This Row],[parent_attribute]]</f>
        <v>Compressor Screw BasicPressão - Gás de Processo a Jusante do Scrubber</v>
      </c>
      <c r="B51" t="s">
        <v>4227</v>
      </c>
      <c r="C51" t="s">
        <v>4228</v>
      </c>
      <c r="D51" t="s">
        <v>2906</v>
      </c>
      <c r="E51" t="s">
        <v>4229</v>
      </c>
      <c r="F51" t="s">
        <v>2879</v>
      </c>
      <c r="G51" t="s">
        <v>4274</v>
      </c>
      <c r="I51" t="s">
        <v>4278</v>
      </c>
      <c r="J51">
        <v>200</v>
      </c>
      <c r="K51" t="s">
        <v>2976</v>
      </c>
      <c r="L51">
        <v>1</v>
      </c>
      <c r="M51" t="s">
        <v>4232</v>
      </c>
      <c r="N51" t="str">
        <f t="shared" si="0"/>
        <v>subattribute</v>
      </c>
      <c r="O51" t="str">
        <f>TRIM(INDEX(_xlfn.TEXTSPLIT(Table325[[#This Row],[attribute_name]],"|"), 1,1))</f>
        <v>Pressão - Gás de Processo a Jusante do Scrubber</v>
      </c>
      <c r="P51" t="str">
        <f>IFERROR(TRIM(INDEX(_xlfn.TEXTSPLIT(Table325[[#This Row],[attribute_name]],"|"), 1,2)), "")</f>
        <v>Pre-alarm Lo</v>
      </c>
      <c r="Q51" t="b" cm="1">
        <f t="array" ref="Q51">IF(ISERROR(IF(Table325[[#This Row],[type]]="subattribute", VLOOKUP(Table325[[#This Row],[Template]]&amp;Table325[[#This Row],[parent_attribute]],_xlfn._xlws.FILTER(Table325[[#All],[concat]], Table325[[#All],[type]]="attribute"),1, FALSE), TRUE)), FALSE, TRUE)</f>
        <v>1</v>
      </c>
    </row>
    <row r="52" spans="1:17" ht="14.4" customHeight="1">
      <c r="A52" t="str">
        <f>Table325[[#This Row],[Template]]&amp;Table325[[#This Row],[parent_attribute]]</f>
        <v>Compressor Screw BasicPressão - Linha Principal de Suprimento de Óleo Lubrificante</v>
      </c>
      <c r="B52" t="s">
        <v>4227</v>
      </c>
      <c r="C52" t="s">
        <v>4228</v>
      </c>
      <c r="D52" t="s">
        <v>2906</v>
      </c>
      <c r="E52" t="s">
        <v>4229</v>
      </c>
      <c r="F52" t="s">
        <v>2879</v>
      </c>
      <c r="G52" t="s">
        <v>4279</v>
      </c>
      <c r="I52" t="s">
        <v>626</v>
      </c>
      <c r="J52" t="s">
        <v>4279</v>
      </c>
      <c r="K52" t="s">
        <v>2976</v>
      </c>
      <c r="L52">
        <v>1</v>
      </c>
      <c r="M52" t="s">
        <v>462</v>
      </c>
      <c r="N52" t="str">
        <f t="shared" si="0"/>
        <v>attribute</v>
      </c>
      <c r="O52" t="str">
        <f>TRIM(INDEX(_xlfn.TEXTSPLIT(Table325[[#This Row],[attribute_name]],"|"), 1,1))</f>
        <v>Pressão - Linha Principal de Suprimento de Óleo Lubrificante</v>
      </c>
      <c r="P52" t="str">
        <f>IFERROR(TRIM(INDEX(_xlfn.TEXTSPLIT(Table325[[#This Row],[attribute_name]],"|"), 1,2)), "")</f>
        <v/>
      </c>
      <c r="Q52" t="b" cm="1">
        <f t="array" ref="Q52">IF(ISERROR(IF(Table325[[#This Row],[type]]="subattribute", VLOOKUP(Table325[[#This Row],[Template]]&amp;Table325[[#This Row],[parent_attribute]],_xlfn._xlws.FILTER(Table325[[#All],[concat]], Table325[[#All],[type]]="attribute"),1, FALSE), TRUE)), FALSE, TRUE)</f>
        <v>1</v>
      </c>
    </row>
    <row r="53" spans="1:17" ht="14.4" customHeight="1">
      <c r="A53" t="str">
        <f>Table325[[#This Row],[Template]]&amp;Table325[[#This Row],[parent_attribute]]</f>
        <v>Compressor Screw BasicPressão - Linha Principal de Suprimento de Óleo Lubrificante</v>
      </c>
      <c r="B53" t="s">
        <v>4227</v>
      </c>
      <c r="C53" t="s">
        <v>4228</v>
      </c>
      <c r="D53" t="s">
        <v>2906</v>
      </c>
      <c r="E53" t="s">
        <v>4229</v>
      </c>
      <c r="F53" t="s">
        <v>2879</v>
      </c>
      <c r="G53" t="s">
        <v>4279</v>
      </c>
      <c r="I53" t="s">
        <v>4280</v>
      </c>
      <c r="J53">
        <v>130</v>
      </c>
      <c r="K53" t="s">
        <v>2976</v>
      </c>
      <c r="L53">
        <v>1</v>
      </c>
      <c r="M53" t="s">
        <v>4232</v>
      </c>
      <c r="N53" t="str">
        <f t="shared" si="0"/>
        <v>subattribute</v>
      </c>
      <c r="O53" t="str">
        <f>TRIM(INDEX(_xlfn.TEXTSPLIT(Table325[[#This Row],[attribute_name]],"|"), 1,1))</f>
        <v>Pressão - Linha Principal de Suprimento de Óleo Lubrificante</v>
      </c>
      <c r="P53" t="str">
        <f>IFERROR(TRIM(INDEX(_xlfn.TEXTSPLIT(Table325[[#This Row],[attribute_name]],"|"), 1,2)), "")</f>
        <v>Lo</v>
      </c>
      <c r="Q53" t="b" cm="1">
        <f t="array" ref="Q53">IF(ISERROR(IF(Table325[[#This Row],[type]]="subattribute", VLOOKUP(Table325[[#This Row],[Template]]&amp;Table325[[#This Row],[parent_attribute]],_xlfn._xlws.FILTER(Table325[[#All],[concat]], Table325[[#All],[type]]="attribute"),1, FALSE), TRUE)), FALSE, TRUE)</f>
        <v>1</v>
      </c>
    </row>
    <row r="54" spans="1:17" ht="14.4" customHeight="1">
      <c r="A54" t="str">
        <f>Table325[[#This Row],[Template]]&amp;Table325[[#This Row],[parent_attribute]]</f>
        <v>Compressor Screw BasicPressão - Linha Principal de Suprimento de Óleo Lubrificante</v>
      </c>
      <c r="B54" t="s">
        <v>4227</v>
      </c>
      <c r="C54" t="s">
        <v>4228</v>
      </c>
      <c r="D54" t="s">
        <v>2906</v>
      </c>
      <c r="E54" t="s">
        <v>4229</v>
      </c>
      <c r="F54" t="s">
        <v>2879</v>
      </c>
      <c r="G54" t="s">
        <v>4279</v>
      </c>
      <c r="I54" t="s">
        <v>4281</v>
      </c>
      <c r="J54">
        <v>175</v>
      </c>
      <c r="K54" t="s">
        <v>2976</v>
      </c>
      <c r="L54">
        <v>1</v>
      </c>
      <c r="M54" t="s">
        <v>4232</v>
      </c>
      <c r="N54" t="str">
        <f t="shared" si="0"/>
        <v>subattribute</v>
      </c>
      <c r="O54" t="str">
        <f>TRIM(INDEX(_xlfn.TEXTSPLIT(Table325[[#This Row],[attribute_name]],"|"), 1,1))</f>
        <v>Pressão - Linha Principal de Suprimento de Óleo Lubrificante</v>
      </c>
      <c r="P54" t="str">
        <f>IFERROR(TRIM(INDEX(_xlfn.TEXTSPLIT(Table325[[#This Row],[attribute_name]],"|"), 1,2)), "")</f>
        <v>Pre-alarm Lo</v>
      </c>
      <c r="Q54" t="b" cm="1">
        <f t="array" ref="Q54">IF(ISERROR(IF(Table325[[#This Row],[type]]="subattribute", VLOOKUP(Table325[[#This Row],[Template]]&amp;Table325[[#This Row],[parent_attribute]],_xlfn._xlws.FILTER(Table325[[#All],[concat]], Table325[[#All],[type]]="attribute"),1, FALSE), TRUE)), FALSE, TRUE)</f>
        <v>1</v>
      </c>
    </row>
    <row r="55" spans="1:17" ht="14.4" customHeight="1">
      <c r="A55" t="str">
        <f>Table325[[#This Row],[Template]]&amp;Table325[[#This Row],[parent_attribute]]</f>
        <v>Compressor Screw BasicTemperatura - Descarga do Processo</v>
      </c>
      <c r="B55" t="s">
        <v>4227</v>
      </c>
      <c r="C55" t="s">
        <v>4228</v>
      </c>
      <c r="D55" t="s">
        <v>2906</v>
      </c>
      <c r="E55" t="s">
        <v>4229</v>
      </c>
      <c r="F55" t="s">
        <v>2879</v>
      </c>
      <c r="G55" t="s">
        <v>4282</v>
      </c>
      <c r="I55" t="s">
        <v>678</v>
      </c>
      <c r="J55" t="s">
        <v>4282</v>
      </c>
      <c r="K55" t="s">
        <v>4283</v>
      </c>
      <c r="L55">
        <v>1</v>
      </c>
      <c r="M55" t="s">
        <v>531</v>
      </c>
      <c r="N55" t="str">
        <f t="shared" si="0"/>
        <v>attribute</v>
      </c>
      <c r="O55" t="str">
        <f>TRIM(INDEX(_xlfn.TEXTSPLIT(Table325[[#This Row],[attribute_name]],"|"), 1,1))</f>
        <v>Temperatura - Descarga do Processo</v>
      </c>
      <c r="P55" t="str">
        <f>IFERROR(TRIM(INDEX(_xlfn.TEXTSPLIT(Table325[[#This Row],[attribute_name]],"|"), 1,2)), "")</f>
        <v/>
      </c>
      <c r="Q55" t="b" cm="1">
        <f t="array" ref="Q55">IF(ISERROR(IF(Table325[[#This Row],[type]]="subattribute", VLOOKUP(Table325[[#This Row],[Template]]&amp;Table325[[#This Row],[parent_attribute]],_xlfn._xlws.FILTER(Table325[[#All],[concat]], Table325[[#All],[type]]="attribute"),1, FALSE), TRUE)), FALSE, TRUE)</f>
        <v>1</v>
      </c>
    </row>
    <row r="56" spans="1:17" ht="14.4" customHeight="1">
      <c r="A56" t="str">
        <f>Table325[[#This Row],[Template]]&amp;Table325[[#This Row],[parent_attribute]]</f>
        <v>Compressor Screw BasicTemperatura - Descarga do Processo</v>
      </c>
      <c r="B56" t="s">
        <v>4227</v>
      </c>
      <c r="C56" t="s">
        <v>4228</v>
      </c>
      <c r="D56" t="s">
        <v>2906</v>
      </c>
      <c r="E56" t="s">
        <v>4229</v>
      </c>
      <c r="F56" t="s">
        <v>2879</v>
      </c>
      <c r="G56" t="s">
        <v>4282</v>
      </c>
      <c r="I56" t="s">
        <v>4284</v>
      </c>
      <c r="J56">
        <v>160</v>
      </c>
      <c r="K56" s="97" t="s">
        <v>4283</v>
      </c>
      <c r="L56">
        <v>1</v>
      </c>
      <c r="M56" t="s">
        <v>4232</v>
      </c>
      <c r="N56" t="str">
        <f t="shared" si="0"/>
        <v>subattribute</v>
      </c>
      <c r="O56" t="str">
        <f>TRIM(INDEX(_xlfn.TEXTSPLIT(Table325[[#This Row],[attribute_name]],"|"), 1,1))</f>
        <v>Temperatura - Descarga do Processo</v>
      </c>
      <c r="P56" t="str">
        <f>IFERROR(TRIM(INDEX(_xlfn.TEXTSPLIT(Table325[[#This Row],[attribute_name]],"|"), 1,2)), "")</f>
        <v>Hi</v>
      </c>
      <c r="Q56" t="b" cm="1">
        <f t="array" ref="Q56">IF(ISERROR(IF(Table325[[#This Row],[type]]="subattribute", VLOOKUP(Table325[[#This Row],[Template]]&amp;Table325[[#This Row],[parent_attribute]],_xlfn._xlws.FILTER(Table325[[#All],[concat]], Table325[[#All],[type]]="attribute"),1, FALSE), TRUE)), FALSE, TRUE)</f>
        <v>1</v>
      </c>
    </row>
    <row r="57" spans="1:17" ht="14.4" customHeight="1">
      <c r="A57" t="str">
        <f>Table325[[#This Row],[Template]]&amp;Table325[[#This Row],[parent_attribute]]</f>
        <v>Compressor Screw BasicTemperatura - Descarga do Processo</v>
      </c>
      <c r="B57" t="s">
        <v>4227</v>
      </c>
      <c r="C57" t="s">
        <v>4228</v>
      </c>
      <c r="D57" t="s">
        <v>2906</v>
      </c>
      <c r="E57" t="s">
        <v>4229</v>
      </c>
      <c r="F57" t="s">
        <v>2879</v>
      </c>
      <c r="G57" t="s">
        <v>4282</v>
      </c>
      <c r="I57" t="s">
        <v>4285</v>
      </c>
      <c r="J57" s="17">
        <v>157</v>
      </c>
      <c r="K57" s="97" t="s">
        <v>4283</v>
      </c>
      <c r="L57">
        <v>1</v>
      </c>
      <c r="M57" t="s">
        <v>4232</v>
      </c>
      <c r="N57" t="str">
        <f t="shared" si="0"/>
        <v>subattribute</v>
      </c>
      <c r="O57" t="str">
        <f>TRIM(INDEX(_xlfn.TEXTSPLIT(Table325[[#This Row],[attribute_name]],"|"), 1,1))</f>
        <v>Temperatura - Descarga do Processo</v>
      </c>
      <c r="P57" t="str">
        <f>IFERROR(TRIM(INDEX(_xlfn.TEXTSPLIT(Table325[[#This Row],[attribute_name]],"|"), 1,2)), "")</f>
        <v>Pre-alarm Hi</v>
      </c>
      <c r="Q57" t="b" cm="1">
        <f t="array" ref="Q57">IF(ISERROR(IF(Table325[[#This Row],[type]]="subattribute", VLOOKUP(Table325[[#This Row],[Template]]&amp;Table325[[#This Row],[parent_attribute]],_xlfn._xlws.FILTER(Table325[[#All],[concat]], Table325[[#All],[type]]="attribute"),1, FALSE), TRUE)), FALSE, TRUE)</f>
        <v>1</v>
      </c>
    </row>
    <row r="58" spans="1:17" ht="14.4" customHeight="1">
      <c r="A58" t="str">
        <f>Table325[[#This Row],[Template]]&amp;Table325[[#This Row],[parent_attribute]]</f>
        <v>Compressor Screw BasicTemperatura - Mancal Axial do Compressor Fêmea</v>
      </c>
      <c r="B58" t="s">
        <v>4227</v>
      </c>
      <c r="C58" t="s">
        <v>4228</v>
      </c>
      <c r="D58" t="s">
        <v>2906</v>
      </c>
      <c r="E58" t="s">
        <v>4229</v>
      </c>
      <c r="F58" t="s">
        <v>2879</v>
      </c>
      <c r="G58" t="s">
        <v>4286</v>
      </c>
      <c r="I58" t="s">
        <v>636</v>
      </c>
      <c r="J58" t="s">
        <v>4286</v>
      </c>
      <c r="K58" t="s">
        <v>4283</v>
      </c>
      <c r="L58">
        <v>1</v>
      </c>
      <c r="M58" t="s">
        <v>440</v>
      </c>
      <c r="N58" t="str">
        <f t="shared" si="0"/>
        <v>attribute</v>
      </c>
      <c r="O58" t="str">
        <f>TRIM(INDEX(_xlfn.TEXTSPLIT(Table325[[#This Row],[attribute_name]],"|"), 1,1))</f>
        <v>Temperatura - Mancal Axial do Compressor Fêmea</v>
      </c>
      <c r="P58" t="str">
        <f>IFERROR(TRIM(INDEX(_xlfn.TEXTSPLIT(Table325[[#This Row],[attribute_name]],"|"), 1,2)), "")</f>
        <v/>
      </c>
      <c r="Q58" t="b" cm="1">
        <f t="array" ref="Q58">IF(ISERROR(IF(Table325[[#This Row],[type]]="subattribute", VLOOKUP(Table325[[#This Row],[Template]]&amp;Table325[[#This Row],[parent_attribute]],_xlfn._xlws.FILTER(Table325[[#All],[concat]], Table325[[#All],[type]]="attribute"),1, FALSE), TRUE)), FALSE, TRUE)</f>
        <v>1</v>
      </c>
    </row>
    <row r="59" spans="1:17" ht="14.4" customHeight="1">
      <c r="A59" t="str">
        <f>Table325[[#This Row],[Template]]&amp;Table325[[#This Row],[parent_attribute]]</f>
        <v>Compressor Screw BasicTemperatura - Mancal Axial do Compressor Fêmea (1)</v>
      </c>
      <c r="B59" t="s">
        <v>4227</v>
      </c>
      <c r="C59" t="s">
        <v>4228</v>
      </c>
      <c r="D59" t="s">
        <v>2906</v>
      </c>
      <c r="E59" t="s">
        <v>4229</v>
      </c>
      <c r="F59" t="s">
        <v>2879</v>
      </c>
      <c r="G59" t="s">
        <v>4287</v>
      </c>
      <c r="I59" t="s">
        <v>4288</v>
      </c>
      <c r="J59" t="s">
        <v>4287</v>
      </c>
      <c r="K59" t="s">
        <v>4283</v>
      </c>
      <c r="L59">
        <v>1</v>
      </c>
      <c r="M59" t="s">
        <v>440</v>
      </c>
      <c r="N59" t="str">
        <f t="shared" si="0"/>
        <v>attribute</v>
      </c>
      <c r="O59" t="str">
        <f>TRIM(INDEX(_xlfn.TEXTSPLIT(Table325[[#This Row],[attribute_name]],"|"), 1,1))</f>
        <v>Temperatura - Mancal Axial do Compressor Fêmea (1)</v>
      </c>
      <c r="P59" t="str">
        <f>IFERROR(TRIM(INDEX(_xlfn.TEXTSPLIT(Table325[[#This Row],[attribute_name]],"|"), 1,2)), "")</f>
        <v/>
      </c>
      <c r="Q59" t="b" cm="1">
        <f t="array" ref="Q59">IF(ISERROR(IF(Table325[[#This Row],[type]]="subattribute", VLOOKUP(Table325[[#This Row],[Template]]&amp;Table325[[#This Row],[parent_attribute]],_xlfn._xlws.FILTER(Table325[[#All],[concat]], Table325[[#All],[type]]="attribute"),1, FALSE), TRUE)), FALSE, TRUE)</f>
        <v>1</v>
      </c>
    </row>
    <row r="60" spans="1:17" ht="14.4" customHeight="1">
      <c r="A60" t="str">
        <f>Table325[[#This Row],[Template]]&amp;Table325[[#This Row],[parent_attribute]]</f>
        <v>Compressor Screw BasicTemperatura - Mancal Axial do Compressor Fêmea (1)</v>
      </c>
      <c r="B60" t="s">
        <v>4227</v>
      </c>
      <c r="C60" t="s">
        <v>4228</v>
      </c>
      <c r="D60" t="s">
        <v>2906</v>
      </c>
      <c r="E60" t="s">
        <v>4229</v>
      </c>
      <c r="F60" t="s">
        <v>2879</v>
      </c>
      <c r="G60" t="s">
        <v>4287</v>
      </c>
      <c r="I60" t="s">
        <v>4289</v>
      </c>
      <c r="J60">
        <v>95</v>
      </c>
      <c r="K60" s="97" t="s">
        <v>4283</v>
      </c>
      <c r="L60">
        <v>1</v>
      </c>
      <c r="M60" t="s">
        <v>4232</v>
      </c>
      <c r="N60" t="str">
        <f t="shared" si="0"/>
        <v>subattribute</v>
      </c>
      <c r="O60" t="str">
        <f>TRIM(INDEX(_xlfn.TEXTSPLIT(Table325[[#This Row],[attribute_name]],"|"), 1,1))</f>
        <v>Temperatura - Mancal Axial do Compressor Fêmea (1)</v>
      </c>
      <c r="P60" t="str">
        <f>IFERROR(TRIM(INDEX(_xlfn.TEXTSPLIT(Table325[[#This Row],[attribute_name]],"|"), 1,2)), "")</f>
        <v>Hi</v>
      </c>
      <c r="Q60" t="b" cm="1">
        <f t="array" ref="Q60">IF(ISERROR(IF(Table325[[#This Row],[type]]="subattribute", VLOOKUP(Table325[[#This Row],[Template]]&amp;Table325[[#This Row],[parent_attribute]],_xlfn._xlws.FILTER(Table325[[#All],[concat]], Table325[[#All],[type]]="attribute"),1, FALSE), TRUE)), FALSE, TRUE)</f>
        <v>1</v>
      </c>
    </row>
    <row r="61" spans="1:17" ht="14.4" customHeight="1">
      <c r="A61" t="str">
        <f>Table325[[#This Row],[Template]]&amp;Table325[[#This Row],[parent_attribute]]</f>
        <v>Compressor Screw BasicTemperatura - Mancal Axial do Compressor Fêmea (1)</v>
      </c>
      <c r="B61" t="s">
        <v>4227</v>
      </c>
      <c r="C61" t="s">
        <v>4228</v>
      </c>
      <c r="D61" t="s">
        <v>2906</v>
      </c>
      <c r="E61" t="s">
        <v>4229</v>
      </c>
      <c r="F61" t="s">
        <v>2879</v>
      </c>
      <c r="G61" t="s">
        <v>4287</v>
      </c>
      <c r="I61" t="s">
        <v>4290</v>
      </c>
      <c r="J61">
        <v>100</v>
      </c>
      <c r="K61" s="97" t="s">
        <v>4283</v>
      </c>
      <c r="L61">
        <v>1</v>
      </c>
      <c r="M61" t="s">
        <v>4232</v>
      </c>
      <c r="N61" t="str">
        <f t="shared" si="0"/>
        <v>subattribute</v>
      </c>
      <c r="O61" t="str">
        <f>TRIM(INDEX(_xlfn.TEXTSPLIT(Table325[[#This Row],[attribute_name]],"|"), 1,1))</f>
        <v>Temperatura - Mancal Axial do Compressor Fêmea (1)</v>
      </c>
      <c r="P61" t="str">
        <f>IFERROR(TRIM(INDEX(_xlfn.TEXTSPLIT(Table325[[#This Row],[attribute_name]],"|"), 1,2)), "")</f>
        <v>HiHi</v>
      </c>
      <c r="Q61" t="b" cm="1">
        <f t="array" ref="Q61">IF(ISERROR(IF(Table325[[#This Row],[type]]="subattribute", VLOOKUP(Table325[[#This Row],[Template]]&amp;Table325[[#This Row],[parent_attribute]],_xlfn._xlws.FILTER(Table325[[#All],[concat]], Table325[[#All],[type]]="attribute"),1, FALSE), TRUE)), FALSE, TRUE)</f>
        <v>1</v>
      </c>
    </row>
    <row r="62" spans="1:17" ht="14.4" customHeight="1">
      <c r="A62" t="str">
        <f>Table325[[#This Row],[Template]]&amp;Table325[[#This Row],[parent_attribute]]</f>
        <v>Compressor Screw BasicTemperatura - Mancal Axial do Compressor Fêmea (1)</v>
      </c>
      <c r="B62" t="s">
        <v>4227</v>
      </c>
      <c r="C62" t="s">
        <v>4228</v>
      </c>
      <c r="D62" t="s">
        <v>2906</v>
      </c>
      <c r="E62" t="s">
        <v>4229</v>
      </c>
      <c r="F62" t="s">
        <v>2879</v>
      </c>
      <c r="G62" t="s">
        <v>4287</v>
      </c>
      <c r="I62" t="s">
        <v>4291</v>
      </c>
      <c r="J62">
        <v>65</v>
      </c>
      <c r="K62" s="97" t="s">
        <v>4283</v>
      </c>
      <c r="L62">
        <v>1</v>
      </c>
      <c r="M62" t="s">
        <v>4232</v>
      </c>
      <c r="N62" t="str">
        <f t="shared" si="0"/>
        <v>subattribute</v>
      </c>
      <c r="O62" t="str">
        <f>TRIM(INDEX(_xlfn.TEXTSPLIT(Table325[[#This Row],[attribute_name]],"|"), 1,1))</f>
        <v>Temperatura - Mancal Axial do Compressor Fêmea (1)</v>
      </c>
      <c r="P62" t="str">
        <f>IFERROR(TRIM(INDEX(_xlfn.TEXTSPLIT(Table325[[#This Row],[attribute_name]],"|"), 1,2)), "")</f>
        <v>Pre-alarm Hi</v>
      </c>
      <c r="Q62" t="b" cm="1">
        <f t="array" ref="Q62">IF(ISERROR(IF(Table325[[#This Row],[type]]="subattribute", VLOOKUP(Table325[[#This Row],[Template]]&amp;Table325[[#This Row],[parent_attribute]],_xlfn._xlws.FILTER(Table325[[#All],[concat]], Table325[[#All],[type]]="attribute"),1, FALSE), TRUE)), FALSE, TRUE)</f>
        <v>1</v>
      </c>
    </row>
    <row r="63" spans="1:17" ht="14.4" customHeight="1">
      <c r="A63" t="str">
        <f>Table325[[#This Row],[Template]]&amp;Table325[[#This Row],[parent_attribute]]</f>
        <v>Compressor Screw BasicTemperatura - Mancal Axial do Compressor Fêmea</v>
      </c>
      <c r="B63" t="s">
        <v>4227</v>
      </c>
      <c r="C63" t="s">
        <v>4228</v>
      </c>
      <c r="D63" t="s">
        <v>2906</v>
      </c>
      <c r="E63" t="s">
        <v>4229</v>
      </c>
      <c r="F63" t="s">
        <v>2879</v>
      </c>
      <c r="G63" t="s">
        <v>4286</v>
      </c>
      <c r="I63" t="s">
        <v>4292</v>
      </c>
      <c r="J63">
        <v>95</v>
      </c>
      <c r="K63" s="97" t="s">
        <v>4283</v>
      </c>
      <c r="L63">
        <v>1</v>
      </c>
      <c r="M63" t="s">
        <v>4232</v>
      </c>
      <c r="N63" t="str">
        <f t="shared" si="0"/>
        <v>subattribute</v>
      </c>
      <c r="O63" t="str">
        <f>TRIM(INDEX(_xlfn.TEXTSPLIT(Table325[[#This Row],[attribute_name]],"|"), 1,1))</f>
        <v>Temperatura - Mancal Axial do Compressor Fêmea</v>
      </c>
      <c r="P63" t="str">
        <f>IFERROR(TRIM(INDEX(_xlfn.TEXTSPLIT(Table325[[#This Row],[attribute_name]],"|"), 1,2)), "")</f>
        <v>Hi</v>
      </c>
      <c r="Q63" t="b" cm="1">
        <f t="array" ref="Q63">IF(ISERROR(IF(Table325[[#This Row],[type]]="subattribute", VLOOKUP(Table325[[#This Row],[Template]]&amp;Table325[[#This Row],[parent_attribute]],_xlfn._xlws.FILTER(Table325[[#All],[concat]], Table325[[#All],[type]]="attribute"),1, FALSE), TRUE)), FALSE, TRUE)</f>
        <v>1</v>
      </c>
    </row>
    <row r="64" spans="1:17" ht="14.4" customHeight="1">
      <c r="A64" t="str">
        <f>Table325[[#This Row],[Template]]&amp;Table325[[#This Row],[parent_attribute]]</f>
        <v>Compressor Screw BasicTemperatura - Mancal Axial do Compressor Fêmea</v>
      </c>
      <c r="B64" t="s">
        <v>4227</v>
      </c>
      <c r="C64" t="s">
        <v>4228</v>
      </c>
      <c r="D64" t="s">
        <v>2906</v>
      </c>
      <c r="E64" t="s">
        <v>4229</v>
      </c>
      <c r="F64" t="s">
        <v>2879</v>
      </c>
      <c r="G64" t="s">
        <v>4286</v>
      </c>
      <c r="I64" t="s">
        <v>4293</v>
      </c>
      <c r="J64">
        <v>100</v>
      </c>
      <c r="K64" s="97" t="s">
        <v>4283</v>
      </c>
      <c r="L64">
        <v>1</v>
      </c>
      <c r="M64" t="s">
        <v>4232</v>
      </c>
      <c r="N64" t="str">
        <f t="shared" si="0"/>
        <v>subattribute</v>
      </c>
      <c r="O64" t="str">
        <f>TRIM(INDEX(_xlfn.TEXTSPLIT(Table325[[#This Row],[attribute_name]],"|"), 1,1))</f>
        <v>Temperatura - Mancal Axial do Compressor Fêmea</v>
      </c>
      <c r="P64" t="str">
        <f>IFERROR(TRIM(INDEX(_xlfn.TEXTSPLIT(Table325[[#This Row],[attribute_name]],"|"), 1,2)), "")</f>
        <v>HiHi</v>
      </c>
      <c r="Q64" t="b" cm="1">
        <f t="array" ref="Q64">IF(ISERROR(IF(Table325[[#This Row],[type]]="subattribute", VLOOKUP(Table325[[#This Row],[Template]]&amp;Table325[[#This Row],[parent_attribute]],_xlfn._xlws.FILTER(Table325[[#All],[concat]], Table325[[#All],[type]]="attribute"),1, FALSE), TRUE)), FALSE, TRUE)</f>
        <v>1</v>
      </c>
    </row>
    <row r="65" spans="1:17" ht="14.4" customHeight="1">
      <c r="A65" t="str">
        <f>Table325[[#This Row],[Template]]&amp;Table325[[#This Row],[parent_attribute]]</f>
        <v>Compressor Screw BasicTemperatura - Mancal Axial do Compressor Fêmea</v>
      </c>
      <c r="B65" t="s">
        <v>4227</v>
      </c>
      <c r="C65" t="s">
        <v>4228</v>
      </c>
      <c r="D65" t="s">
        <v>2906</v>
      </c>
      <c r="E65" t="s">
        <v>4229</v>
      </c>
      <c r="F65" t="s">
        <v>2879</v>
      </c>
      <c r="G65" t="s">
        <v>4286</v>
      </c>
      <c r="I65" t="s">
        <v>4294</v>
      </c>
      <c r="J65">
        <v>65</v>
      </c>
      <c r="K65" s="97" t="s">
        <v>4283</v>
      </c>
      <c r="L65">
        <v>1</v>
      </c>
      <c r="M65" t="s">
        <v>4232</v>
      </c>
      <c r="N65" t="str">
        <f t="shared" si="0"/>
        <v>subattribute</v>
      </c>
      <c r="O65" t="str">
        <f>TRIM(INDEX(_xlfn.TEXTSPLIT(Table325[[#This Row],[attribute_name]],"|"), 1,1))</f>
        <v>Temperatura - Mancal Axial do Compressor Fêmea</v>
      </c>
      <c r="P65" t="str">
        <f>IFERROR(TRIM(INDEX(_xlfn.TEXTSPLIT(Table325[[#This Row],[attribute_name]],"|"), 1,2)), "")</f>
        <v>Pre-alarm Hi</v>
      </c>
      <c r="Q65" t="b" cm="1">
        <f t="array" ref="Q65">IF(ISERROR(IF(Table325[[#This Row],[type]]="subattribute", VLOOKUP(Table325[[#This Row],[Template]]&amp;Table325[[#This Row],[parent_attribute]],_xlfn._xlws.FILTER(Table325[[#All],[concat]], Table325[[#All],[type]]="attribute"),1, FALSE), TRUE)), FALSE, TRUE)</f>
        <v>1</v>
      </c>
    </row>
    <row r="66" spans="1:17" ht="14.4" customHeight="1">
      <c r="A66" t="str">
        <f>Table325[[#This Row],[Template]]&amp;Table325[[#This Row],[parent_attribute]]</f>
        <v>Compressor Screw BasicTemperatura - Mancal Axial do Compressor Macho</v>
      </c>
      <c r="B66" t="s">
        <v>4227</v>
      </c>
      <c r="C66" t="s">
        <v>4228</v>
      </c>
      <c r="D66" t="s">
        <v>2906</v>
      </c>
      <c r="E66" t="s">
        <v>4229</v>
      </c>
      <c r="F66" t="s">
        <v>2879</v>
      </c>
      <c r="G66" t="s">
        <v>4295</v>
      </c>
      <c r="I66" t="s">
        <v>642</v>
      </c>
      <c r="J66" t="s">
        <v>4295</v>
      </c>
      <c r="K66" t="s">
        <v>4283</v>
      </c>
      <c r="L66">
        <v>1</v>
      </c>
      <c r="M66" t="s">
        <v>440</v>
      </c>
      <c r="N66" t="str">
        <f t="shared" si="0"/>
        <v>attribute</v>
      </c>
      <c r="O66" t="str">
        <f>TRIM(INDEX(_xlfn.TEXTSPLIT(Table325[[#This Row],[attribute_name]],"|"), 1,1))</f>
        <v>Temperatura - Mancal Axial do Compressor Macho</v>
      </c>
      <c r="P66" t="str">
        <f>IFERROR(TRIM(INDEX(_xlfn.TEXTSPLIT(Table325[[#This Row],[attribute_name]],"|"), 1,2)), "")</f>
        <v/>
      </c>
      <c r="Q66" t="b" cm="1">
        <f t="array" ref="Q66">IF(ISERROR(IF(Table325[[#This Row],[type]]="subattribute", VLOOKUP(Table325[[#This Row],[Template]]&amp;Table325[[#This Row],[parent_attribute]],_xlfn._xlws.FILTER(Table325[[#All],[concat]], Table325[[#All],[type]]="attribute"),1, FALSE), TRUE)), FALSE, TRUE)</f>
        <v>1</v>
      </c>
    </row>
    <row r="67" spans="1:17" ht="14.4" customHeight="1">
      <c r="A67" t="str">
        <f>Table325[[#This Row],[Template]]&amp;Table325[[#This Row],[parent_attribute]]</f>
        <v>Compressor Screw BasicTemperatura - Mancal Axial do Compressor Macho (2)</v>
      </c>
      <c r="B67" t="s">
        <v>4227</v>
      </c>
      <c r="C67" t="s">
        <v>4228</v>
      </c>
      <c r="D67" t="s">
        <v>2906</v>
      </c>
      <c r="E67" t="s">
        <v>4229</v>
      </c>
      <c r="F67" t="s">
        <v>2879</v>
      </c>
      <c r="G67" t="s">
        <v>4296</v>
      </c>
      <c r="I67" t="s">
        <v>4297</v>
      </c>
      <c r="J67" t="s">
        <v>4296</v>
      </c>
      <c r="K67" t="s">
        <v>4283</v>
      </c>
      <c r="L67">
        <v>1</v>
      </c>
      <c r="M67" t="s">
        <v>440</v>
      </c>
      <c r="N67" t="str">
        <f t="shared" ref="N67:N130" si="2">IFERROR(IF(FIND("|",I67),"subattribute", "attribute"), "attribute")</f>
        <v>attribute</v>
      </c>
      <c r="O67" t="str">
        <f>TRIM(INDEX(_xlfn.TEXTSPLIT(Table325[[#This Row],[attribute_name]],"|"), 1,1))</f>
        <v>Temperatura - Mancal Axial do Compressor Macho (2)</v>
      </c>
      <c r="P67" t="str">
        <f>IFERROR(TRIM(INDEX(_xlfn.TEXTSPLIT(Table325[[#This Row],[attribute_name]],"|"), 1,2)), "")</f>
        <v/>
      </c>
      <c r="Q67" t="b" cm="1">
        <f t="array" ref="Q67">IF(ISERROR(IF(Table325[[#This Row],[type]]="subattribute", VLOOKUP(Table325[[#This Row],[Template]]&amp;Table325[[#This Row],[parent_attribute]],_xlfn._xlws.FILTER(Table325[[#All],[concat]], Table325[[#All],[type]]="attribute"),1, FALSE), TRUE)), FALSE, TRUE)</f>
        <v>1</v>
      </c>
    </row>
    <row r="68" spans="1:17" ht="14.4" customHeight="1">
      <c r="A68" t="str">
        <f>Table325[[#This Row],[Template]]&amp;Table325[[#This Row],[parent_attribute]]</f>
        <v>Compressor Screw BasicTemperatura - Mancal Axial do Compressor Macho (2)</v>
      </c>
      <c r="B68" t="s">
        <v>4227</v>
      </c>
      <c r="C68" t="s">
        <v>4228</v>
      </c>
      <c r="D68" t="s">
        <v>2906</v>
      </c>
      <c r="E68" t="s">
        <v>4229</v>
      </c>
      <c r="F68" t="s">
        <v>2879</v>
      </c>
      <c r="G68" t="s">
        <v>4296</v>
      </c>
      <c r="I68" t="s">
        <v>4298</v>
      </c>
      <c r="J68">
        <v>95</v>
      </c>
      <c r="K68" s="97" t="s">
        <v>4283</v>
      </c>
      <c r="L68">
        <v>1</v>
      </c>
      <c r="M68" t="s">
        <v>4232</v>
      </c>
      <c r="N68" t="str">
        <f t="shared" si="2"/>
        <v>subattribute</v>
      </c>
      <c r="O68" t="str">
        <f>TRIM(INDEX(_xlfn.TEXTSPLIT(Table325[[#This Row],[attribute_name]],"|"), 1,1))</f>
        <v>Temperatura - Mancal Axial do Compressor Macho (2)</v>
      </c>
      <c r="P68" t="str">
        <f>IFERROR(TRIM(INDEX(_xlfn.TEXTSPLIT(Table325[[#This Row],[attribute_name]],"|"), 1,2)), "")</f>
        <v>Hi</v>
      </c>
      <c r="Q68" t="b" cm="1">
        <f t="array" ref="Q68">IF(ISERROR(IF(Table325[[#This Row],[type]]="subattribute", VLOOKUP(Table325[[#This Row],[Template]]&amp;Table325[[#This Row],[parent_attribute]],_xlfn._xlws.FILTER(Table325[[#All],[concat]], Table325[[#All],[type]]="attribute"),1, FALSE), TRUE)), FALSE, TRUE)</f>
        <v>1</v>
      </c>
    </row>
    <row r="69" spans="1:17" ht="14.4" customHeight="1">
      <c r="A69" t="str">
        <f>Table325[[#This Row],[Template]]&amp;Table325[[#This Row],[parent_attribute]]</f>
        <v>Compressor Screw BasicTemperatura - Mancal Axial do Compressor Macho (2)</v>
      </c>
      <c r="B69" t="s">
        <v>4227</v>
      </c>
      <c r="C69" t="s">
        <v>4228</v>
      </c>
      <c r="D69" t="s">
        <v>2906</v>
      </c>
      <c r="E69" t="s">
        <v>4229</v>
      </c>
      <c r="F69" t="s">
        <v>2879</v>
      </c>
      <c r="G69" t="s">
        <v>4296</v>
      </c>
      <c r="I69" t="s">
        <v>4299</v>
      </c>
      <c r="J69">
        <v>100</v>
      </c>
      <c r="K69" s="97" t="s">
        <v>4283</v>
      </c>
      <c r="L69">
        <v>1</v>
      </c>
      <c r="M69" t="s">
        <v>4232</v>
      </c>
      <c r="N69" t="str">
        <f t="shared" si="2"/>
        <v>subattribute</v>
      </c>
      <c r="O69" t="str">
        <f>TRIM(INDEX(_xlfn.TEXTSPLIT(Table325[[#This Row],[attribute_name]],"|"), 1,1))</f>
        <v>Temperatura - Mancal Axial do Compressor Macho (2)</v>
      </c>
      <c r="P69" t="str">
        <f>IFERROR(TRIM(INDEX(_xlfn.TEXTSPLIT(Table325[[#This Row],[attribute_name]],"|"), 1,2)), "")</f>
        <v>HiHi</v>
      </c>
      <c r="Q69" t="b" cm="1">
        <f t="array" ref="Q69">IF(ISERROR(IF(Table325[[#This Row],[type]]="subattribute", VLOOKUP(Table325[[#This Row],[Template]]&amp;Table325[[#This Row],[parent_attribute]],_xlfn._xlws.FILTER(Table325[[#All],[concat]], Table325[[#All],[type]]="attribute"),1, FALSE), TRUE)), FALSE, TRUE)</f>
        <v>1</v>
      </c>
    </row>
    <row r="70" spans="1:17" ht="14.4" customHeight="1">
      <c r="A70" t="str">
        <f>Table325[[#This Row],[Template]]&amp;Table325[[#This Row],[parent_attribute]]</f>
        <v>Compressor Screw BasicTemperatura - Mancal Axial do Compressor Macho (2)</v>
      </c>
      <c r="B70" t="s">
        <v>4227</v>
      </c>
      <c r="C70" t="s">
        <v>4228</v>
      </c>
      <c r="D70" t="s">
        <v>2906</v>
      </c>
      <c r="E70" t="s">
        <v>4229</v>
      </c>
      <c r="F70" t="s">
        <v>2879</v>
      </c>
      <c r="G70" t="s">
        <v>4296</v>
      </c>
      <c r="I70" t="s">
        <v>4300</v>
      </c>
      <c r="J70">
        <v>65</v>
      </c>
      <c r="K70" s="97" t="s">
        <v>4283</v>
      </c>
      <c r="L70">
        <v>1</v>
      </c>
      <c r="M70" t="s">
        <v>4232</v>
      </c>
      <c r="N70" t="str">
        <f t="shared" si="2"/>
        <v>subattribute</v>
      </c>
      <c r="O70" t="str">
        <f>TRIM(INDEX(_xlfn.TEXTSPLIT(Table325[[#This Row],[attribute_name]],"|"), 1,1))</f>
        <v>Temperatura - Mancal Axial do Compressor Macho (2)</v>
      </c>
      <c r="P70" t="str">
        <f>IFERROR(TRIM(INDEX(_xlfn.TEXTSPLIT(Table325[[#This Row],[attribute_name]],"|"), 1,2)), "")</f>
        <v>Pre-alarm Hi</v>
      </c>
      <c r="Q70" t="b" cm="1">
        <f t="array" ref="Q70">IF(ISERROR(IF(Table325[[#This Row],[type]]="subattribute", VLOOKUP(Table325[[#This Row],[Template]]&amp;Table325[[#This Row],[parent_attribute]],_xlfn._xlws.FILTER(Table325[[#All],[concat]], Table325[[#All],[type]]="attribute"),1, FALSE), TRUE)), FALSE, TRUE)</f>
        <v>1</v>
      </c>
    </row>
    <row r="71" spans="1:17" ht="14.4" customHeight="1">
      <c r="A71" t="str">
        <f>Table325[[#This Row],[Template]]&amp;Table325[[#This Row],[parent_attribute]]</f>
        <v>Compressor Screw BasicTemperatura - Mancal Axial do Compressor Macho</v>
      </c>
      <c r="B71" t="s">
        <v>4227</v>
      </c>
      <c r="C71" t="s">
        <v>4228</v>
      </c>
      <c r="D71" t="s">
        <v>2906</v>
      </c>
      <c r="E71" t="s">
        <v>4229</v>
      </c>
      <c r="F71" t="s">
        <v>2879</v>
      </c>
      <c r="G71" t="s">
        <v>4295</v>
      </c>
      <c r="I71" t="s">
        <v>4301</v>
      </c>
      <c r="J71">
        <v>95</v>
      </c>
      <c r="K71" s="97" t="s">
        <v>4283</v>
      </c>
      <c r="L71">
        <v>1</v>
      </c>
      <c r="M71" t="s">
        <v>4232</v>
      </c>
      <c r="N71" t="str">
        <f t="shared" si="2"/>
        <v>subattribute</v>
      </c>
      <c r="O71" t="str">
        <f>TRIM(INDEX(_xlfn.TEXTSPLIT(Table325[[#This Row],[attribute_name]],"|"), 1,1))</f>
        <v>Temperatura - Mancal Axial do Compressor Macho</v>
      </c>
      <c r="P71" t="str">
        <f>IFERROR(TRIM(INDEX(_xlfn.TEXTSPLIT(Table325[[#This Row],[attribute_name]],"|"), 1,2)), "")</f>
        <v>Hi</v>
      </c>
      <c r="Q71" t="b" cm="1">
        <f t="array" ref="Q71">IF(ISERROR(IF(Table325[[#This Row],[type]]="subattribute", VLOOKUP(Table325[[#This Row],[Template]]&amp;Table325[[#This Row],[parent_attribute]],_xlfn._xlws.FILTER(Table325[[#All],[concat]], Table325[[#All],[type]]="attribute"),1, FALSE), TRUE)), FALSE, TRUE)</f>
        <v>1</v>
      </c>
    </row>
    <row r="72" spans="1:17" ht="14.4" customHeight="1">
      <c r="A72" t="str">
        <f>Table325[[#This Row],[Template]]&amp;Table325[[#This Row],[parent_attribute]]</f>
        <v>Compressor Screw BasicTemperatura - Mancal Axial do Compressor Macho</v>
      </c>
      <c r="B72" t="s">
        <v>4227</v>
      </c>
      <c r="C72" t="s">
        <v>4228</v>
      </c>
      <c r="D72" t="s">
        <v>2906</v>
      </c>
      <c r="E72" t="s">
        <v>4229</v>
      </c>
      <c r="F72" t="s">
        <v>2879</v>
      </c>
      <c r="G72" t="s">
        <v>4295</v>
      </c>
      <c r="I72" t="s">
        <v>4302</v>
      </c>
      <c r="J72">
        <v>100</v>
      </c>
      <c r="K72" s="97" t="s">
        <v>4283</v>
      </c>
      <c r="L72">
        <v>1</v>
      </c>
      <c r="M72" t="s">
        <v>4232</v>
      </c>
      <c r="N72" t="str">
        <f t="shared" si="2"/>
        <v>subattribute</v>
      </c>
      <c r="O72" t="str">
        <f>TRIM(INDEX(_xlfn.TEXTSPLIT(Table325[[#This Row],[attribute_name]],"|"), 1,1))</f>
        <v>Temperatura - Mancal Axial do Compressor Macho</v>
      </c>
      <c r="P72" t="str">
        <f>IFERROR(TRIM(INDEX(_xlfn.TEXTSPLIT(Table325[[#This Row],[attribute_name]],"|"), 1,2)), "")</f>
        <v>HiHi</v>
      </c>
      <c r="Q72" t="b" cm="1">
        <f t="array" ref="Q72">IF(ISERROR(IF(Table325[[#This Row],[type]]="subattribute", VLOOKUP(Table325[[#This Row],[Template]]&amp;Table325[[#This Row],[parent_attribute]],_xlfn._xlws.FILTER(Table325[[#All],[concat]], Table325[[#All],[type]]="attribute"),1, FALSE), TRUE)), FALSE, TRUE)</f>
        <v>1</v>
      </c>
    </row>
    <row r="73" spans="1:17" ht="14.4" customHeight="1">
      <c r="A73" t="str">
        <f>Table325[[#This Row],[Template]]&amp;Table325[[#This Row],[parent_attribute]]</f>
        <v>Compressor Screw BasicTemperatura - Mancal Axial do Compressor Macho</v>
      </c>
      <c r="B73" t="s">
        <v>4227</v>
      </c>
      <c r="C73" t="s">
        <v>4228</v>
      </c>
      <c r="D73" t="s">
        <v>2906</v>
      </c>
      <c r="E73" t="s">
        <v>4229</v>
      </c>
      <c r="F73" t="s">
        <v>2879</v>
      </c>
      <c r="G73" t="s">
        <v>4295</v>
      </c>
      <c r="I73" t="s">
        <v>4303</v>
      </c>
      <c r="J73">
        <v>65</v>
      </c>
      <c r="K73" s="97" t="s">
        <v>4283</v>
      </c>
      <c r="L73">
        <v>1</v>
      </c>
      <c r="M73" t="s">
        <v>4232</v>
      </c>
      <c r="N73" t="str">
        <f t="shared" si="2"/>
        <v>subattribute</v>
      </c>
      <c r="O73" t="str">
        <f>TRIM(INDEX(_xlfn.TEXTSPLIT(Table325[[#This Row],[attribute_name]],"|"), 1,1))</f>
        <v>Temperatura - Mancal Axial do Compressor Macho</v>
      </c>
      <c r="P73" t="str">
        <f>IFERROR(TRIM(INDEX(_xlfn.TEXTSPLIT(Table325[[#This Row],[attribute_name]],"|"), 1,2)), "")</f>
        <v>Pre-alarm Hi</v>
      </c>
      <c r="Q73" t="b" cm="1">
        <f t="array" ref="Q73">IF(ISERROR(IF(Table325[[#This Row],[type]]="subattribute", VLOOKUP(Table325[[#This Row],[Template]]&amp;Table325[[#This Row],[parent_attribute]],_xlfn._xlws.FILTER(Table325[[#All],[concat]], Table325[[#All],[type]]="attribute"),1, FALSE), TRUE)), FALSE, TRUE)</f>
        <v>1</v>
      </c>
    </row>
    <row r="74" spans="1:17" ht="14.4" customHeight="1">
      <c r="A74" t="str">
        <f>Table325[[#This Row],[Template]]&amp;Table325[[#This Row],[parent_attribute]]</f>
        <v>Compressor Screw BasicTemperatura - Mancal de Axial da Engrenagem Lado Externo (1)</v>
      </c>
      <c r="B74" t="s">
        <v>4227</v>
      </c>
      <c r="C74" t="s">
        <v>4228</v>
      </c>
      <c r="D74" t="s">
        <v>2906</v>
      </c>
      <c r="E74" t="s">
        <v>4229</v>
      </c>
      <c r="F74" t="s">
        <v>2879</v>
      </c>
      <c r="G74" t="s">
        <v>4304</v>
      </c>
      <c r="I74" t="s">
        <v>672</v>
      </c>
      <c r="J74" t="s">
        <v>4304</v>
      </c>
      <c r="K74" t="s">
        <v>4283</v>
      </c>
      <c r="L74">
        <v>1</v>
      </c>
      <c r="M74" t="s">
        <v>475</v>
      </c>
      <c r="N74" t="str">
        <f t="shared" si="2"/>
        <v>attribute</v>
      </c>
      <c r="O74" t="str">
        <f>TRIM(INDEX(_xlfn.TEXTSPLIT(Table325[[#This Row],[attribute_name]],"|"), 1,1))</f>
        <v>Temperatura - Mancal de Axial da Engrenagem Lado Externo (1)</v>
      </c>
      <c r="P74" t="str">
        <f>IFERROR(TRIM(INDEX(_xlfn.TEXTSPLIT(Table325[[#This Row],[attribute_name]],"|"), 1,2)), "")</f>
        <v/>
      </c>
      <c r="Q74" t="b" cm="1">
        <f t="array" ref="Q74">IF(ISERROR(IF(Table325[[#This Row],[type]]="subattribute", VLOOKUP(Table325[[#This Row],[Template]]&amp;Table325[[#This Row],[parent_attribute]],_xlfn._xlws.FILTER(Table325[[#All],[concat]], Table325[[#All],[type]]="attribute"),1, FALSE), TRUE)), FALSE, TRUE)</f>
        <v>1</v>
      </c>
    </row>
    <row r="75" spans="1:17" ht="14.4" customHeight="1">
      <c r="A75" t="str">
        <f>Table325[[#This Row],[Template]]&amp;Table325[[#This Row],[parent_attribute]]</f>
        <v>Compressor Screw BasicTemperatura - Mancal de Axial da Engrenagem Lado Externo (1)</v>
      </c>
      <c r="B75" t="s">
        <v>4227</v>
      </c>
      <c r="C75" t="s">
        <v>4228</v>
      </c>
      <c r="D75" t="s">
        <v>2906</v>
      </c>
      <c r="E75" t="s">
        <v>4229</v>
      </c>
      <c r="F75" t="s">
        <v>2879</v>
      </c>
      <c r="G75" t="s">
        <v>4304</v>
      </c>
      <c r="I75" t="s">
        <v>4305</v>
      </c>
      <c r="J75">
        <v>107</v>
      </c>
      <c r="K75" s="97" t="s">
        <v>4283</v>
      </c>
      <c r="L75">
        <v>1</v>
      </c>
      <c r="M75" t="s">
        <v>4232</v>
      </c>
      <c r="N75" t="str">
        <f t="shared" si="2"/>
        <v>subattribute</v>
      </c>
      <c r="O75" t="str">
        <f>TRIM(INDEX(_xlfn.TEXTSPLIT(Table325[[#This Row],[attribute_name]],"|"), 1,1))</f>
        <v>Temperatura - Mancal de Axial da Engrenagem Lado Externo (1)</v>
      </c>
      <c r="P75" t="str">
        <f>IFERROR(TRIM(INDEX(_xlfn.TEXTSPLIT(Table325[[#This Row],[attribute_name]],"|"), 1,2)), "")</f>
        <v>Hi</v>
      </c>
      <c r="Q75" t="b" cm="1">
        <f t="array" ref="Q75">IF(ISERROR(IF(Table325[[#This Row],[type]]="subattribute", VLOOKUP(Table325[[#This Row],[Template]]&amp;Table325[[#This Row],[parent_attribute]],_xlfn._xlws.FILTER(Table325[[#All],[concat]], Table325[[#All],[type]]="attribute"),1, FALSE), TRUE)), FALSE, TRUE)</f>
        <v>1</v>
      </c>
    </row>
    <row r="76" spans="1:17" ht="14.4" customHeight="1">
      <c r="A76" t="str">
        <f>Table325[[#This Row],[Template]]&amp;Table325[[#This Row],[parent_attribute]]</f>
        <v>Compressor Screw BasicTemperatura - Mancal de Axial da Engrenagem Lado Externo (1)</v>
      </c>
      <c r="B76" t="s">
        <v>4227</v>
      </c>
      <c r="C76" t="s">
        <v>4228</v>
      </c>
      <c r="D76" t="s">
        <v>2906</v>
      </c>
      <c r="E76" t="s">
        <v>4229</v>
      </c>
      <c r="F76" t="s">
        <v>2879</v>
      </c>
      <c r="G76" t="s">
        <v>4304</v>
      </c>
      <c r="I76" t="s">
        <v>4306</v>
      </c>
      <c r="J76">
        <v>116</v>
      </c>
      <c r="K76" s="97" t="s">
        <v>4283</v>
      </c>
      <c r="L76">
        <v>1</v>
      </c>
      <c r="M76" t="s">
        <v>4232</v>
      </c>
      <c r="N76" t="str">
        <f t="shared" si="2"/>
        <v>subattribute</v>
      </c>
      <c r="O76" t="str">
        <f>TRIM(INDEX(_xlfn.TEXTSPLIT(Table325[[#This Row],[attribute_name]],"|"), 1,1))</f>
        <v>Temperatura - Mancal de Axial da Engrenagem Lado Externo (1)</v>
      </c>
      <c r="P76" t="str">
        <f>IFERROR(TRIM(INDEX(_xlfn.TEXTSPLIT(Table325[[#This Row],[attribute_name]],"|"), 1,2)), "")</f>
        <v>HiHi</v>
      </c>
      <c r="Q76" t="b" cm="1">
        <f t="array" ref="Q76">IF(ISERROR(IF(Table325[[#This Row],[type]]="subattribute", VLOOKUP(Table325[[#This Row],[Template]]&amp;Table325[[#This Row],[parent_attribute]],_xlfn._xlws.FILTER(Table325[[#All],[concat]], Table325[[#All],[type]]="attribute"),1, FALSE), TRUE)), FALSE, TRUE)</f>
        <v>1</v>
      </c>
    </row>
    <row r="77" spans="1:17" ht="14.4" customHeight="1">
      <c r="A77" t="str">
        <f>Table325[[#This Row],[Template]]&amp;Table325[[#This Row],[parent_attribute]]</f>
        <v>Compressor Screw BasicTemperatura - Mancal de Axial da Engrenagem Lado Externo (1)</v>
      </c>
      <c r="B77" t="s">
        <v>4227</v>
      </c>
      <c r="C77" t="s">
        <v>4228</v>
      </c>
      <c r="D77" t="s">
        <v>2906</v>
      </c>
      <c r="E77" t="s">
        <v>4229</v>
      </c>
      <c r="F77" t="s">
        <v>2879</v>
      </c>
      <c r="G77" t="s">
        <v>4304</v>
      </c>
      <c r="I77" t="s">
        <v>4307</v>
      </c>
      <c r="J77">
        <v>65</v>
      </c>
      <c r="K77" s="97" t="s">
        <v>4283</v>
      </c>
      <c r="L77">
        <v>1</v>
      </c>
      <c r="M77" t="s">
        <v>4232</v>
      </c>
      <c r="N77" t="str">
        <f t="shared" si="2"/>
        <v>subattribute</v>
      </c>
      <c r="O77" t="str">
        <f>TRIM(INDEX(_xlfn.TEXTSPLIT(Table325[[#This Row],[attribute_name]],"|"), 1,1))</f>
        <v>Temperatura - Mancal de Axial da Engrenagem Lado Externo (1)</v>
      </c>
      <c r="P77" t="str">
        <f>IFERROR(TRIM(INDEX(_xlfn.TEXTSPLIT(Table325[[#This Row],[attribute_name]],"|"), 1,2)), "")</f>
        <v>Pre-alarm Hi</v>
      </c>
      <c r="Q77" t="b" cm="1">
        <f t="array" ref="Q77">IF(ISERROR(IF(Table325[[#This Row],[type]]="subattribute", VLOOKUP(Table325[[#This Row],[Template]]&amp;Table325[[#This Row],[parent_attribute]],_xlfn._xlws.FILTER(Table325[[#All],[concat]], Table325[[#All],[type]]="attribute"),1, FALSE), TRUE)), FALSE, TRUE)</f>
        <v>1</v>
      </c>
    </row>
    <row r="78" spans="1:17" ht="14.4" customHeight="1">
      <c r="A78" t="str">
        <f>Table325[[#This Row],[Template]]&amp;Table325[[#This Row],[parent_attribute]]</f>
        <v>Compressor Screw BasicTemperatura - Mancal de Axial da Engrenagem Lado Externo (2)</v>
      </c>
      <c r="B78" t="s">
        <v>4227</v>
      </c>
      <c r="C78" t="s">
        <v>4228</v>
      </c>
      <c r="D78" t="s">
        <v>2906</v>
      </c>
      <c r="E78" t="s">
        <v>4229</v>
      </c>
      <c r="F78" t="s">
        <v>2879</v>
      </c>
      <c r="G78" t="s">
        <v>4308</v>
      </c>
      <c r="I78" t="s">
        <v>674</v>
      </c>
      <c r="J78" t="s">
        <v>4308</v>
      </c>
      <c r="K78" t="s">
        <v>4283</v>
      </c>
      <c r="L78">
        <v>1</v>
      </c>
      <c r="M78" t="s">
        <v>475</v>
      </c>
      <c r="N78" t="str">
        <f t="shared" si="2"/>
        <v>attribute</v>
      </c>
      <c r="O78" t="str">
        <f>TRIM(INDEX(_xlfn.TEXTSPLIT(Table325[[#This Row],[attribute_name]],"|"), 1,1))</f>
        <v>Temperatura - Mancal de Axial da Engrenagem Lado Externo (2)</v>
      </c>
      <c r="P78" t="str">
        <f>IFERROR(TRIM(INDEX(_xlfn.TEXTSPLIT(Table325[[#This Row],[attribute_name]],"|"), 1,2)), "")</f>
        <v/>
      </c>
      <c r="Q78" t="b" cm="1">
        <f t="array" ref="Q78">IF(ISERROR(IF(Table325[[#This Row],[type]]="subattribute", VLOOKUP(Table325[[#This Row],[Template]]&amp;Table325[[#This Row],[parent_attribute]],_xlfn._xlws.FILTER(Table325[[#All],[concat]], Table325[[#All],[type]]="attribute"),1, FALSE), TRUE)), FALSE, TRUE)</f>
        <v>1</v>
      </c>
    </row>
    <row r="79" spans="1:17" ht="14.4" customHeight="1">
      <c r="A79" t="str">
        <f>Table325[[#This Row],[Template]]&amp;Table325[[#This Row],[parent_attribute]]</f>
        <v>Compressor Screw BasicTemperatura - Mancal de Axial da Engrenagem Lado Externo (2)</v>
      </c>
      <c r="B79" t="s">
        <v>4227</v>
      </c>
      <c r="C79" t="s">
        <v>4228</v>
      </c>
      <c r="D79" t="s">
        <v>2906</v>
      </c>
      <c r="E79" t="s">
        <v>4229</v>
      </c>
      <c r="F79" t="s">
        <v>2879</v>
      </c>
      <c r="G79" t="s">
        <v>4308</v>
      </c>
      <c r="I79" t="s">
        <v>4309</v>
      </c>
      <c r="J79">
        <v>107</v>
      </c>
      <c r="K79" s="97" t="s">
        <v>4283</v>
      </c>
      <c r="L79">
        <v>1</v>
      </c>
      <c r="M79" t="s">
        <v>4232</v>
      </c>
      <c r="N79" t="str">
        <f t="shared" si="2"/>
        <v>subattribute</v>
      </c>
      <c r="O79" t="str">
        <f>TRIM(INDEX(_xlfn.TEXTSPLIT(Table325[[#This Row],[attribute_name]],"|"), 1,1))</f>
        <v>Temperatura - Mancal de Axial da Engrenagem Lado Externo (2)</v>
      </c>
      <c r="P79" t="str">
        <f>IFERROR(TRIM(INDEX(_xlfn.TEXTSPLIT(Table325[[#This Row],[attribute_name]],"|"), 1,2)), "")</f>
        <v>Hi</v>
      </c>
      <c r="Q79" t="b" cm="1">
        <f t="array" ref="Q79">IF(ISERROR(IF(Table325[[#This Row],[type]]="subattribute", VLOOKUP(Table325[[#This Row],[Template]]&amp;Table325[[#This Row],[parent_attribute]],_xlfn._xlws.FILTER(Table325[[#All],[concat]], Table325[[#All],[type]]="attribute"),1, FALSE), TRUE)), FALSE, TRUE)</f>
        <v>1</v>
      </c>
    </row>
    <row r="80" spans="1:17" ht="14.4" customHeight="1">
      <c r="A80" t="str">
        <f>Table325[[#This Row],[Template]]&amp;Table325[[#This Row],[parent_attribute]]</f>
        <v>Compressor Screw BasicTemperatura - Mancal de Axial da Engrenagem Lado Externo (2)</v>
      </c>
      <c r="B80" t="s">
        <v>4227</v>
      </c>
      <c r="C80" t="s">
        <v>4228</v>
      </c>
      <c r="D80" t="s">
        <v>2906</v>
      </c>
      <c r="E80" t="s">
        <v>4229</v>
      </c>
      <c r="F80" t="s">
        <v>2879</v>
      </c>
      <c r="G80" t="s">
        <v>4308</v>
      </c>
      <c r="I80" t="s">
        <v>4310</v>
      </c>
      <c r="J80">
        <v>116</v>
      </c>
      <c r="K80" s="97" t="s">
        <v>4283</v>
      </c>
      <c r="L80">
        <v>1</v>
      </c>
      <c r="M80" t="s">
        <v>4232</v>
      </c>
      <c r="N80" t="str">
        <f t="shared" si="2"/>
        <v>subattribute</v>
      </c>
      <c r="O80" t="str">
        <f>TRIM(INDEX(_xlfn.TEXTSPLIT(Table325[[#This Row],[attribute_name]],"|"), 1,1))</f>
        <v>Temperatura - Mancal de Axial da Engrenagem Lado Externo (2)</v>
      </c>
      <c r="P80" t="str">
        <f>IFERROR(TRIM(INDEX(_xlfn.TEXTSPLIT(Table325[[#This Row],[attribute_name]],"|"), 1,2)), "")</f>
        <v>HiHi</v>
      </c>
      <c r="Q80" t="b" cm="1">
        <f t="array" ref="Q80">IF(ISERROR(IF(Table325[[#This Row],[type]]="subattribute", VLOOKUP(Table325[[#This Row],[Template]]&amp;Table325[[#This Row],[parent_attribute]],_xlfn._xlws.FILTER(Table325[[#All],[concat]], Table325[[#All],[type]]="attribute"),1, FALSE), TRUE)), FALSE, TRUE)</f>
        <v>1</v>
      </c>
    </row>
    <row r="81" spans="1:17" ht="14.4" customHeight="1">
      <c r="A81" t="str">
        <f>Table325[[#This Row],[Template]]&amp;Table325[[#This Row],[parent_attribute]]</f>
        <v>Compressor Screw BasicTemperatura - Mancal de Axial da Engrenagem Lado Externo (2)</v>
      </c>
      <c r="B81" t="s">
        <v>4227</v>
      </c>
      <c r="C81" t="s">
        <v>4228</v>
      </c>
      <c r="D81" t="s">
        <v>2906</v>
      </c>
      <c r="E81" t="s">
        <v>4229</v>
      </c>
      <c r="F81" t="s">
        <v>2879</v>
      </c>
      <c r="G81" t="s">
        <v>4308</v>
      </c>
      <c r="I81" t="s">
        <v>4311</v>
      </c>
      <c r="J81">
        <v>65</v>
      </c>
      <c r="K81" s="97" t="s">
        <v>4283</v>
      </c>
      <c r="L81">
        <v>1</v>
      </c>
      <c r="M81" t="s">
        <v>4232</v>
      </c>
      <c r="N81" t="str">
        <f t="shared" si="2"/>
        <v>subattribute</v>
      </c>
      <c r="O81" t="str">
        <f>TRIM(INDEX(_xlfn.TEXTSPLIT(Table325[[#This Row],[attribute_name]],"|"), 1,1))</f>
        <v>Temperatura - Mancal de Axial da Engrenagem Lado Externo (2)</v>
      </c>
      <c r="P81" t="str">
        <f>IFERROR(TRIM(INDEX(_xlfn.TEXTSPLIT(Table325[[#This Row],[attribute_name]],"|"), 1,2)), "")</f>
        <v>Pre-alarm Hi</v>
      </c>
      <c r="Q81" t="b" cm="1">
        <f t="array" ref="Q81">IF(ISERROR(IF(Table325[[#This Row],[type]]="subattribute", VLOOKUP(Table325[[#This Row],[Template]]&amp;Table325[[#This Row],[parent_attribute]],_xlfn._xlws.FILTER(Table325[[#All],[concat]], Table325[[#All],[type]]="attribute"),1, FALSE), TRUE)), FALSE, TRUE)</f>
        <v>1</v>
      </c>
    </row>
    <row r="82" spans="1:17">
      <c r="A82" t="str">
        <f>Table325[[#This Row],[Template]]&amp;Table325[[#This Row],[parent_attribute]]</f>
        <v>Compressor Screw BasicTemperatura - Mancal de Axial da Engrenagem Lado Interno (1)</v>
      </c>
      <c r="B82" t="s">
        <v>4227</v>
      </c>
      <c r="C82" t="s">
        <v>4228</v>
      </c>
      <c r="D82" t="s">
        <v>2906</v>
      </c>
      <c r="E82" t="s">
        <v>4229</v>
      </c>
      <c r="F82" t="s">
        <v>2879</v>
      </c>
      <c r="G82" t="s">
        <v>4312</v>
      </c>
      <c r="I82" t="s">
        <v>668</v>
      </c>
      <c r="J82" t="s">
        <v>4312</v>
      </c>
      <c r="K82" t="s">
        <v>4283</v>
      </c>
      <c r="L82">
        <v>1</v>
      </c>
      <c r="M82" t="s">
        <v>475</v>
      </c>
      <c r="N82" t="str">
        <f t="shared" si="2"/>
        <v>attribute</v>
      </c>
      <c r="O82" t="str">
        <f>TRIM(INDEX(_xlfn.TEXTSPLIT(Table325[[#This Row],[attribute_name]],"|"), 1,1))</f>
        <v>Temperatura - Mancal de Axial da Engrenagem Lado Interno (1)</v>
      </c>
      <c r="P82" t="str">
        <f>IFERROR(TRIM(INDEX(_xlfn.TEXTSPLIT(Table325[[#This Row],[attribute_name]],"|"), 1,2)), "")</f>
        <v/>
      </c>
      <c r="Q82" t="b" cm="1">
        <f t="array" ref="Q82">IF(ISERROR(IF(Table325[[#This Row],[type]]="subattribute", VLOOKUP(Table325[[#This Row],[Template]]&amp;Table325[[#This Row],[parent_attribute]],_xlfn._xlws.FILTER(Table325[[#All],[concat]], Table325[[#All],[type]]="attribute"),1, FALSE), TRUE)), FALSE, TRUE)</f>
        <v>1</v>
      </c>
    </row>
    <row r="83" spans="1:17">
      <c r="A83" t="str">
        <f>Table325[[#This Row],[Template]]&amp;Table325[[#This Row],[parent_attribute]]</f>
        <v>Compressor Screw BasicTemperatura - Mancal de Axial da Engrenagem Lado Interno (1)</v>
      </c>
      <c r="B83" t="s">
        <v>4227</v>
      </c>
      <c r="C83" t="s">
        <v>4228</v>
      </c>
      <c r="D83" t="s">
        <v>2906</v>
      </c>
      <c r="E83" t="s">
        <v>4229</v>
      </c>
      <c r="F83" t="s">
        <v>2879</v>
      </c>
      <c r="G83" t="s">
        <v>4312</v>
      </c>
      <c r="I83" t="s">
        <v>4313</v>
      </c>
      <c r="J83">
        <v>107</v>
      </c>
      <c r="K83" s="97" t="s">
        <v>4283</v>
      </c>
      <c r="L83">
        <v>1</v>
      </c>
      <c r="M83" t="s">
        <v>4232</v>
      </c>
      <c r="N83" t="str">
        <f t="shared" si="2"/>
        <v>subattribute</v>
      </c>
      <c r="O83" t="str">
        <f>TRIM(INDEX(_xlfn.TEXTSPLIT(Table325[[#This Row],[attribute_name]],"|"), 1,1))</f>
        <v>Temperatura - Mancal de Axial da Engrenagem Lado Interno (1)</v>
      </c>
      <c r="P83" t="str">
        <f>IFERROR(TRIM(INDEX(_xlfn.TEXTSPLIT(Table325[[#This Row],[attribute_name]],"|"), 1,2)), "")</f>
        <v>Hi</v>
      </c>
      <c r="Q83" t="b" cm="1">
        <f t="array" ref="Q83">IF(ISERROR(IF(Table325[[#This Row],[type]]="subattribute", VLOOKUP(Table325[[#This Row],[Template]]&amp;Table325[[#This Row],[parent_attribute]],_xlfn._xlws.FILTER(Table325[[#All],[concat]], Table325[[#All],[type]]="attribute"),1, FALSE), TRUE)), FALSE, TRUE)</f>
        <v>1</v>
      </c>
    </row>
    <row r="84" spans="1:17">
      <c r="A84" t="str">
        <f>Table325[[#This Row],[Template]]&amp;Table325[[#This Row],[parent_attribute]]</f>
        <v>Compressor Screw BasicTemperatura - Mancal de Axial da Engrenagem Lado Interno (1)</v>
      </c>
      <c r="B84" t="s">
        <v>4227</v>
      </c>
      <c r="C84" t="s">
        <v>4228</v>
      </c>
      <c r="D84" t="s">
        <v>2906</v>
      </c>
      <c r="E84" t="s">
        <v>4229</v>
      </c>
      <c r="F84" t="s">
        <v>2879</v>
      </c>
      <c r="G84" t="s">
        <v>4312</v>
      </c>
      <c r="I84" t="s">
        <v>4314</v>
      </c>
      <c r="J84">
        <v>116</v>
      </c>
      <c r="K84" s="97" t="s">
        <v>4283</v>
      </c>
      <c r="L84">
        <v>1</v>
      </c>
      <c r="M84" t="s">
        <v>4232</v>
      </c>
      <c r="N84" t="str">
        <f t="shared" si="2"/>
        <v>subattribute</v>
      </c>
      <c r="O84" t="str">
        <f>TRIM(INDEX(_xlfn.TEXTSPLIT(Table325[[#This Row],[attribute_name]],"|"), 1,1))</f>
        <v>Temperatura - Mancal de Axial da Engrenagem Lado Interno (1)</v>
      </c>
      <c r="P84" t="str">
        <f>IFERROR(TRIM(INDEX(_xlfn.TEXTSPLIT(Table325[[#This Row],[attribute_name]],"|"), 1,2)), "")</f>
        <v>HiHi</v>
      </c>
      <c r="Q84" t="b" cm="1">
        <f t="array" ref="Q84">IF(ISERROR(IF(Table325[[#This Row],[type]]="subattribute", VLOOKUP(Table325[[#This Row],[Template]]&amp;Table325[[#This Row],[parent_attribute]],_xlfn._xlws.FILTER(Table325[[#All],[concat]], Table325[[#All],[type]]="attribute"),1, FALSE), TRUE)), FALSE, TRUE)</f>
        <v>1</v>
      </c>
    </row>
    <row r="85" spans="1:17">
      <c r="A85" t="str">
        <f>Table325[[#This Row],[Template]]&amp;Table325[[#This Row],[parent_attribute]]</f>
        <v>Compressor Screw BasicTemperatura - Mancal de Axial da Engrenagem Lado Interno (1)</v>
      </c>
      <c r="B85" t="s">
        <v>4227</v>
      </c>
      <c r="C85" t="s">
        <v>4228</v>
      </c>
      <c r="D85" t="s">
        <v>2906</v>
      </c>
      <c r="E85" t="s">
        <v>4229</v>
      </c>
      <c r="F85" t="s">
        <v>2879</v>
      </c>
      <c r="G85" t="s">
        <v>4312</v>
      </c>
      <c r="I85" t="s">
        <v>4315</v>
      </c>
      <c r="J85">
        <v>65</v>
      </c>
      <c r="K85" s="97" t="s">
        <v>4283</v>
      </c>
      <c r="L85">
        <v>1</v>
      </c>
      <c r="M85" t="s">
        <v>4232</v>
      </c>
      <c r="N85" t="str">
        <f t="shared" si="2"/>
        <v>subattribute</v>
      </c>
      <c r="O85" t="str">
        <f>TRIM(INDEX(_xlfn.TEXTSPLIT(Table325[[#This Row],[attribute_name]],"|"), 1,1))</f>
        <v>Temperatura - Mancal de Axial da Engrenagem Lado Interno (1)</v>
      </c>
      <c r="P85" t="str">
        <f>IFERROR(TRIM(INDEX(_xlfn.TEXTSPLIT(Table325[[#This Row],[attribute_name]],"|"), 1,2)), "")</f>
        <v>Pre-alarm Hi</v>
      </c>
      <c r="Q85" t="b" cm="1">
        <f t="array" ref="Q85">IF(ISERROR(IF(Table325[[#This Row],[type]]="subattribute", VLOOKUP(Table325[[#This Row],[Template]]&amp;Table325[[#This Row],[parent_attribute]],_xlfn._xlws.FILTER(Table325[[#All],[concat]], Table325[[#All],[type]]="attribute"),1, FALSE), TRUE)), FALSE, TRUE)</f>
        <v>1</v>
      </c>
    </row>
    <row r="86" spans="1:17">
      <c r="A86" t="str">
        <f>Table325[[#This Row],[Template]]&amp;Table325[[#This Row],[parent_attribute]]</f>
        <v>Compressor Screw BasicTemperatura - Mancal de Axial da Engrenagem Lado Interno (2)</v>
      </c>
      <c r="B86" t="s">
        <v>4227</v>
      </c>
      <c r="C86" t="s">
        <v>4228</v>
      </c>
      <c r="D86" t="s">
        <v>2906</v>
      </c>
      <c r="E86" t="s">
        <v>4229</v>
      </c>
      <c r="F86" t="s">
        <v>2879</v>
      </c>
      <c r="G86" t="s">
        <v>4316</v>
      </c>
      <c r="I86" t="s">
        <v>670</v>
      </c>
      <c r="J86" t="s">
        <v>4316</v>
      </c>
      <c r="K86" t="s">
        <v>4283</v>
      </c>
      <c r="L86">
        <v>1</v>
      </c>
      <c r="M86" t="s">
        <v>475</v>
      </c>
      <c r="N86" t="str">
        <f t="shared" si="2"/>
        <v>attribute</v>
      </c>
      <c r="O86" t="str">
        <f>TRIM(INDEX(_xlfn.TEXTSPLIT(Table325[[#This Row],[attribute_name]],"|"), 1,1))</f>
        <v>Temperatura - Mancal de Axial da Engrenagem Lado Interno (2)</v>
      </c>
      <c r="P86" t="str">
        <f>IFERROR(TRIM(INDEX(_xlfn.TEXTSPLIT(Table325[[#This Row],[attribute_name]],"|"), 1,2)), "")</f>
        <v/>
      </c>
      <c r="Q86" t="b" cm="1">
        <f t="array" ref="Q86">IF(ISERROR(IF(Table325[[#This Row],[type]]="subattribute", VLOOKUP(Table325[[#This Row],[Template]]&amp;Table325[[#This Row],[parent_attribute]],_xlfn._xlws.FILTER(Table325[[#All],[concat]], Table325[[#All],[type]]="attribute"),1, FALSE), TRUE)), FALSE, TRUE)</f>
        <v>1</v>
      </c>
    </row>
    <row r="87" spans="1:17">
      <c r="A87" t="str">
        <f>Table325[[#This Row],[Template]]&amp;Table325[[#This Row],[parent_attribute]]</f>
        <v>Compressor Screw BasicTemperatura - Mancal de Axial da Engrenagem Lado Interno (2)</v>
      </c>
      <c r="B87" t="s">
        <v>4227</v>
      </c>
      <c r="C87" t="s">
        <v>4228</v>
      </c>
      <c r="D87" t="s">
        <v>2906</v>
      </c>
      <c r="E87" t="s">
        <v>4229</v>
      </c>
      <c r="F87" t="s">
        <v>2879</v>
      </c>
      <c r="G87" t="s">
        <v>4316</v>
      </c>
      <c r="I87" t="s">
        <v>4317</v>
      </c>
      <c r="J87">
        <v>107</v>
      </c>
      <c r="K87" s="97" t="s">
        <v>4283</v>
      </c>
      <c r="L87">
        <v>1</v>
      </c>
      <c r="M87" t="s">
        <v>4232</v>
      </c>
      <c r="N87" t="str">
        <f t="shared" si="2"/>
        <v>subattribute</v>
      </c>
      <c r="O87" t="str">
        <f>TRIM(INDEX(_xlfn.TEXTSPLIT(Table325[[#This Row],[attribute_name]],"|"), 1,1))</f>
        <v>Temperatura - Mancal de Axial da Engrenagem Lado Interno (2)</v>
      </c>
      <c r="P87" t="str">
        <f>IFERROR(TRIM(INDEX(_xlfn.TEXTSPLIT(Table325[[#This Row],[attribute_name]],"|"), 1,2)), "")</f>
        <v>Hi</v>
      </c>
      <c r="Q87" t="b" cm="1">
        <f t="array" ref="Q87">IF(ISERROR(IF(Table325[[#This Row],[type]]="subattribute", VLOOKUP(Table325[[#This Row],[Template]]&amp;Table325[[#This Row],[parent_attribute]],_xlfn._xlws.FILTER(Table325[[#All],[concat]], Table325[[#All],[type]]="attribute"),1, FALSE), TRUE)), FALSE, TRUE)</f>
        <v>1</v>
      </c>
    </row>
    <row r="88" spans="1:17">
      <c r="A88" t="str">
        <f>Table325[[#This Row],[Template]]&amp;Table325[[#This Row],[parent_attribute]]</f>
        <v>Compressor Screw BasicTemperatura - Mancal de Axial da Engrenagem Lado Interno (2)</v>
      </c>
      <c r="B88" t="s">
        <v>4227</v>
      </c>
      <c r="C88" t="s">
        <v>4228</v>
      </c>
      <c r="D88" t="s">
        <v>2906</v>
      </c>
      <c r="E88" t="s">
        <v>4229</v>
      </c>
      <c r="F88" t="s">
        <v>2879</v>
      </c>
      <c r="G88" t="s">
        <v>4316</v>
      </c>
      <c r="I88" t="s">
        <v>4318</v>
      </c>
      <c r="J88">
        <v>116</v>
      </c>
      <c r="K88" s="97" t="s">
        <v>4283</v>
      </c>
      <c r="L88">
        <v>1</v>
      </c>
      <c r="M88" t="s">
        <v>4232</v>
      </c>
      <c r="N88" t="str">
        <f t="shared" si="2"/>
        <v>subattribute</v>
      </c>
      <c r="O88" t="str">
        <f>TRIM(INDEX(_xlfn.TEXTSPLIT(Table325[[#This Row],[attribute_name]],"|"), 1,1))</f>
        <v>Temperatura - Mancal de Axial da Engrenagem Lado Interno (2)</v>
      </c>
      <c r="P88" t="str">
        <f>IFERROR(TRIM(INDEX(_xlfn.TEXTSPLIT(Table325[[#This Row],[attribute_name]],"|"), 1,2)), "")</f>
        <v>HiHi</v>
      </c>
      <c r="Q88" t="b" cm="1">
        <f t="array" ref="Q88">IF(ISERROR(IF(Table325[[#This Row],[type]]="subattribute", VLOOKUP(Table325[[#This Row],[Template]]&amp;Table325[[#This Row],[parent_attribute]],_xlfn._xlws.FILTER(Table325[[#All],[concat]], Table325[[#All],[type]]="attribute"),1, FALSE), TRUE)), FALSE, TRUE)</f>
        <v>1</v>
      </c>
    </row>
    <row r="89" spans="1:17">
      <c r="A89" t="str">
        <f>Table325[[#This Row],[Template]]&amp;Table325[[#This Row],[parent_attribute]]</f>
        <v>Compressor Screw BasicTemperatura - Mancal de Axial da Engrenagem Lado Interno (2)</v>
      </c>
      <c r="B89" t="s">
        <v>4227</v>
      </c>
      <c r="C89" t="s">
        <v>4228</v>
      </c>
      <c r="D89" t="s">
        <v>2906</v>
      </c>
      <c r="E89" t="s">
        <v>4229</v>
      </c>
      <c r="F89" t="s">
        <v>2879</v>
      </c>
      <c r="G89" t="s">
        <v>4316</v>
      </c>
      <c r="I89" t="s">
        <v>4319</v>
      </c>
      <c r="J89">
        <v>65</v>
      </c>
      <c r="K89" s="97" t="s">
        <v>4283</v>
      </c>
      <c r="L89">
        <v>1</v>
      </c>
      <c r="M89" t="s">
        <v>4232</v>
      </c>
      <c r="N89" t="str">
        <f t="shared" si="2"/>
        <v>subattribute</v>
      </c>
      <c r="O89" t="str">
        <f>TRIM(INDEX(_xlfn.TEXTSPLIT(Table325[[#This Row],[attribute_name]],"|"), 1,1))</f>
        <v>Temperatura - Mancal de Axial da Engrenagem Lado Interno (2)</v>
      </c>
      <c r="P89" t="str">
        <f>IFERROR(TRIM(INDEX(_xlfn.TEXTSPLIT(Table325[[#This Row],[attribute_name]],"|"), 1,2)), "")</f>
        <v>Pre-alarm Hi</v>
      </c>
      <c r="Q89" t="b" cm="1">
        <f t="array" ref="Q89">IF(ISERROR(IF(Table325[[#This Row],[type]]="subattribute", VLOOKUP(Table325[[#This Row],[Template]]&amp;Table325[[#This Row],[parent_attribute]],_xlfn._xlws.FILTER(Table325[[#All],[concat]], Table325[[#All],[type]]="attribute"),1, FALSE), TRUE)), FALSE, TRUE)</f>
        <v>1</v>
      </c>
    </row>
    <row r="90" spans="1:17">
      <c r="A90" t="str">
        <f>Table325[[#This Row],[Template]]&amp;Table325[[#This Row],[parent_attribute]]</f>
        <v>Compressor Screw BasicTemperatura - Mancal de Descarga do Compressor Fêmea</v>
      </c>
      <c r="B90" t="s">
        <v>4227</v>
      </c>
      <c r="C90" t="s">
        <v>4228</v>
      </c>
      <c r="D90" t="s">
        <v>2906</v>
      </c>
      <c r="E90" t="s">
        <v>4229</v>
      </c>
      <c r="F90" t="s">
        <v>2879</v>
      </c>
      <c r="G90" t="s">
        <v>4320</v>
      </c>
      <c r="I90" t="s">
        <v>632</v>
      </c>
      <c r="J90" t="s">
        <v>4320</v>
      </c>
      <c r="K90" t="s">
        <v>4283</v>
      </c>
      <c r="L90">
        <v>1</v>
      </c>
      <c r="M90" t="s">
        <v>440</v>
      </c>
      <c r="N90" t="str">
        <f t="shared" si="2"/>
        <v>attribute</v>
      </c>
      <c r="O90" t="str">
        <f>TRIM(INDEX(_xlfn.TEXTSPLIT(Table325[[#This Row],[attribute_name]],"|"), 1,1))</f>
        <v>Temperatura - Mancal de Descarga do Compressor Fêmea</v>
      </c>
      <c r="P90" t="str">
        <f>IFERROR(TRIM(INDEX(_xlfn.TEXTSPLIT(Table325[[#This Row],[attribute_name]],"|"), 1,2)), "")</f>
        <v/>
      </c>
      <c r="Q90" t="b" cm="1">
        <f t="array" ref="Q90">IF(ISERROR(IF(Table325[[#This Row],[type]]="subattribute", VLOOKUP(Table325[[#This Row],[Template]]&amp;Table325[[#This Row],[parent_attribute]],_xlfn._xlws.FILTER(Table325[[#All],[concat]], Table325[[#All],[type]]="attribute"),1, FALSE), TRUE)), FALSE, TRUE)</f>
        <v>1</v>
      </c>
    </row>
    <row r="91" spans="1:17">
      <c r="A91" t="str">
        <f>Table325[[#This Row],[Template]]&amp;Table325[[#This Row],[parent_attribute]]</f>
        <v>Compressor Screw BasicTemperatura - Mancal de Descarga do Compressor Fêmea</v>
      </c>
      <c r="B91" t="s">
        <v>4227</v>
      </c>
      <c r="C91" t="s">
        <v>4228</v>
      </c>
      <c r="D91" t="s">
        <v>2906</v>
      </c>
      <c r="E91" t="s">
        <v>4229</v>
      </c>
      <c r="F91" t="s">
        <v>2879</v>
      </c>
      <c r="G91" t="s">
        <v>4320</v>
      </c>
      <c r="I91" t="s">
        <v>4321</v>
      </c>
      <c r="J91">
        <v>95</v>
      </c>
      <c r="K91" s="97" t="s">
        <v>4283</v>
      </c>
      <c r="L91">
        <v>1</v>
      </c>
      <c r="M91" t="s">
        <v>4232</v>
      </c>
      <c r="N91" t="str">
        <f t="shared" si="2"/>
        <v>subattribute</v>
      </c>
      <c r="O91" t="str">
        <f>TRIM(INDEX(_xlfn.TEXTSPLIT(Table325[[#This Row],[attribute_name]],"|"), 1,1))</f>
        <v>Temperatura - Mancal de Descarga do Compressor Fêmea</v>
      </c>
      <c r="P91" t="str">
        <f>IFERROR(TRIM(INDEX(_xlfn.TEXTSPLIT(Table325[[#This Row],[attribute_name]],"|"), 1,2)), "")</f>
        <v>Hi</v>
      </c>
      <c r="Q91" t="b" cm="1">
        <f t="array" ref="Q91">IF(ISERROR(IF(Table325[[#This Row],[type]]="subattribute", VLOOKUP(Table325[[#This Row],[Template]]&amp;Table325[[#This Row],[parent_attribute]],_xlfn._xlws.FILTER(Table325[[#All],[concat]], Table325[[#All],[type]]="attribute"),1, FALSE), TRUE)), FALSE, TRUE)</f>
        <v>1</v>
      </c>
    </row>
    <row r="92" spans="1:17">
      <c r="A92" t="str">
        <f>Table325[[#This Row],[Template]]&amp;Table325[[#This Row],[parent_attribute]]</f>
        <v>Compressor Screw BasicTemperatura - Mancal de Descarga do Compressor Fêmea</v>
      </c>
      <c r="B92" t="s">
        <v>4227</v>
      </c>
      <c r="C92" t="s">
        <v>4228</v>
      </c>
      <c r="D92" t="s">
        <v>2906</v>
      </c>
      <c r="E92" t="s">
        <v>4229</v>
      </c>
      <c r="F92" t="s">
        <v>2879</v>
      </c>
      <c r="G92" t="s">
        <v>4320</v>
      </c>
      <c r="I92" t="s">
        <v>4322</v>
      </c>
      <c r="J92">
        <v>100</v>
      </c>
      <c r="K92" s="97" t="s">
        <v>4283</v>
      </c>
      <c r="L92">
        <v>1</v>
      </c>
      <c r="M92" t="s">
        <v>4232</v>
      </c>
      <c r="N92" t="str">
        <f t="shared" si="2"/>
        <v>subattribute</v>
      </c>
      <c r="O92" t="str">
        <f>TRIM(INDEX(_xlfn.TEXTSPLIT(Table325[[#This Row],[attribute_name]],"|"), 1,1))</f>
        <v>Temperatura - Mancal de Descarga do Compressor Fêmea</v>
      </c>
      <c r="P92" t="str">
        <f>IFERROR(TRIM(INDEX(_xlfn.TEXTSPLIT(Table325[[#This Row],[attribute_name]],"|"), 1,2)), "")</f>
        <v>HiHi</v>
      </c>
      <c r="Q92" t="b" cm="1">
        <f t="array" ref="Q92">IF(ISERROR(IF(Table325[[#This Row],[type]]="subattribute", VLOOKUP(Table325[[#This Row],[Template]]&amp;Table325[[#This Row],[parent_attribute]],_xlfn._xlws.FILTER(Table325[[#All],[concat]], Table325[[#All],[type]]="attribute"),1, FALSE), TRUE)), FALSE, TRUE)</f>
        <v>1</v>
      </c>
    </row>
    <row r="93" spans="1:17">
      <c r="A93" t="str">
        <f>Table325[[#This Row],[Template]]&amp;Table325[[#This Row],[parent_attribute]]</f>
        <v>Compressor Screw BasicTemperatura - Mancal de Descarga do Compressor Fêmea</v>
      </c>
      <c r="B93" t="s">
        <v>4227</v>
      </c>
      <c r="C93" t="s">
        <v>4228</v>
      </c>
      <c r="D93" t="s">
        <v>2906</v>
      </c>
      <c r="E93" t="s">
        <v>4229</v>
      </c>
      <c r="F93" t="s">
        <v>2879</v>
      </c>
      <c r="G93" t="s">
        <v>4320</v>
      </c>
      <c r="I93" t="s">
        <v>4323</v>
      </c>
      <c r="J93">
        <v>65</v>
      </c>
      <c r="K93" s="97" t="s">
        <v>4283</v>
      </c>
      <c r="L93">
        <v>1</v>
      </c>
      <c r="M93" t="s">
        <v>4232</v>
      </c>
      <c r="N93" t="str">
        <f t="shared" si="2"/>
        <v>subattribute</v>
      </c>
      <c r="O93" t="str">
        <f>TRIM(INDEX(_xlfn.TEXTSPLIT(Table325[[#This Row],[attribute_name]],"|"), 1,1))</f>
        <v>Temperatura - Mancal de Descarga do Compressor Fêmea</v>
      </c>
      <c r="P93" t="str">
        <f>IFERROR(TRIM(INDEX(_xlfn.TEXTSPLIT(Table325[[#This Row],[attribute_name]],"|"), 1,2)), "")</f>
        <v>Pre-alarm Hi</v>
      </c>
      <c r="Q93" t="b" cm="1">
        <f t="array" ref="Q93">IF(ISERROR(IF(Table325[[#This Row],[type]]="subattribute", VLOOKUP(Table325[[#This Row],[Template]]&amp;Table325[[#This Row],[parent_attribute]],_xlfn._xlws.FILTER(Table325[[#All],[concat]], Table325[[#All],[type]]="attribute"),1, FALSE), TRUE)), FALSE, TRUE)</f>
        <v>1</v>
      </c>
    </row>
    <row r="94" spans="1:17">
      <c r="A94" t="str">
        <f>Table325[[#This Row],[Template]]&amp;Table325[[#This Row],[parent_attribute]]</f>
        <v>Compressor Screw BasicTemperatura - Mancal de Descarga do Compressor Macho</v>
      </c>
      <c r="B94" t="s">
        <v>4227</v>
      </c>
      <c r="C94" t="s">
        <v>4228</v>
      </c>
      <c r="D94" t="s">
        <v>2906</v>
      </c>
      <c r="E94" t="s">
        <v>4229</v>
      </c>
      <c r="F94" t="s">
        <v>2879</v>
      </c>
      <c r="G94" t="s">
        <v>4324</v>
      </c>
      <c r="I94" t="s">
        <v>638</v>
      </c>
      <c r="J94" t="s">
        <v>4324</v>
      </c>
      <c r="K94" t="s">
        <v>4283</v>
      </c>
      <c r="L94">
        <v>1</v>
      </c>
      <c r="M94" t="s">
        <v>440</v>
      </c>
      <c r="N94" t="str">
        <f t="shared" si="2"/>
        <v>attribute</v>
      </c>
      <c r="O94" t="str">
        <f>TRIM(INDEX(_xlfn.TEXTSPLIT(Table325[[#This Row],[attribute_name]],"|"), 1,1))</f>
        <v>Temperatura - Mancal de Descarga do Compressor Macho</v>
      </c>
      <c r="P94" t="str">
        <f>IFERROR(TRIM(INDEX(_xlfn.TEXTSPLIT(Table325[[#This Row],[attribute_name]],"|"), 1,2)), "")</f>
        <v/>
      </c>
      <c r="Q94" t="b" cm="1">
        <f t="array" ref="Q94">IF(ISERROR(IF(Table325[[#This Row],[type]]="subattribute", VLOOKUP(Table325[[#This Row],[Template]]&amp;Table325[[#This Row],[parent_attribute]],_xlfn._xlws.FILTER(Table325[[#All],[concat]], Table325[[#All],[type]]="attribute"),1, FALSE), TRUE)), FALSE, TRUE)</f>
        <v>1</v>
      </c>
    </row>
    <row r="95" spans="1:17">
      <c r="A95" t="str">
        <f>Table325[[#This Row],[Template]]&amp;Table325[[#This Row],[parent_attribute]]</f>
        <v>Compressor Screw BasicTemperatura - Mancal de Descarga do Compressor Macho</v>
      </c>
      <c r="B95" t="s">
        <v>4227</v>
      </c>
      <c r="C95" t="s">
        <v>4228</v>
      </c>
      <c r="D95" t="s">
        <v>2906</v>
      </c>
      <c r="E95" t="s">
        <v>4229</v>
      </c>
      <c r="F95" t="s">
        <v>2879</v>
      </c>
      <c r="G95" t="s">
        <v>4324</v>
      </c>
      <c r="I95" t="s">
        <v>4325</v>
      </c>
      <c r="J95">
        <v>95</v>
      </c>
      <c r="K95" s="97" t="s">
        <v>4283</v>
      </c>
      <c r="L95">
        <v>1</v>
      </c>
      <c r="M95" t="s">
        <v>4232</v>
      </c>
      <c r="N95" t="str">
        <f t="shared" si="2"/>
        <v>subattribute</v>
      </c>
      <c r="O95" t="str">
        <f>TRIM(INDEX(_xlfn.TEXTSPLIT(Table325[[#This Row],[attribute_name]],"|"), 1,1))</f>
        <v>Temperatura - Mancal de Descarga do Compressor Macho</v>
      </c>
      <c r="P95" t="str">
        <f>IFERROR(TRIM(INDEX(_xlfn.TEXTSPLIT(Table325[[#This Row],[attribute_name]],"|"), 1,2)), "")</f>
        <v>Hi</v>
      </c>
      <c r="Q95" t="b" cm="1">
        <f t="array" ref="Q95">IF(ISERROR(IF(Table325[[#This Row],[type]]="subattribute", VLOOKUP(Table325[[#This Row],[Template]]&amp;Table325[[#This Row],[parent_attribute]],_xlfn._xlws.FILTER(Table325[[#All],[concat]], Table325[[#All],[type]]="attribute"),1, FALSE), TRUE)), FALSE, TRUE)</f>
        <v>1</v>
      </c>
    </row>
    <row r="96" spans="1:17">
      <c r="A96" t="str">
        <f>Table325[[#This Row],[Template]]&amp;Table325[[#This Row],[parent_attribute]]</f>
        <v>Compressor Screw BasicTemperatura - Mancal de Descarga do Compressor Macho</v>
      </c>
      <c r="B96" t="s">
        <v>4227</v>
      </c>
      <c r="C96" t="s">
        <v>4228</v>
      </c>
      <c r="D96" t="s">
        <v>2906</v>
      </c>
      <c r="E96" t="s">
        <v>4229</v>
      </c>
      <c r="F96" t="s">
        <v>2879</v>
      </c>
      <c r="G96" t="s">
        <v>4324</v>
      </c>
      <c r="I96" t="s">
        <v>4326</v>
      </c>
      <c r="J96">
        <v>100</v>
      </c>
      <c r="K96" s="97" t="s">
        <v>4283</v>
      </c>
      <c r="L96">
        <v>1</v>
      </c>
      <c r="M96" t="s">
        <v>4232</v>
      </c>
      <c r="N96" t="str">
        <f t="shared" si="2"/>
        <v>subattribute</v>
      </c>
      <c r="O96" t="str">
        <f>TRIM(INDEX(_xlfn.TEXTSPLIT(Table325[[#This Row],[attribute_name]],"|"), 1,1))</f>
        <v>Temperatura - Mancal de Descarga do Compressor Macho</v>
      </c>
      <c r="P96" t="str">
        <f>IFERROR(TRIM(INDEX(_xlfn.TEXTSPLIT(Table325[[#This Row],[attribute_name]],"|"), 1,2)), "")</f>
        <v>HiHi</v>
      </c>
      <c r="Q96" t="b" cm="1">
        <f t="array" ref="Q96">IF(ISERROR(IF(Table325[[#This Row],[type]]="subattribute", VLOOKUP(Table325[[#This Row],[Template]]&amp;Table325[[#This Row],[parent_attribute]],_xlfn._xlws.FILTER(Table325[[#All],[concat]], Table325[[#All],[type]]="attribute"),1, FALSE), TRUE)), FALSE, TRUE)</f>
        <v>1</v>
      </c>
    </row>
    <row r="97" spans="1:17">
      <c r="A97" t="str">
        <f>Table325[[#This Row],[Template]]&amp;Table325[[#This Row],[parent_attribute]]</f>
        <v>Compressor Screw BasicTemperatura - Mancal de Descarga do Compressor Macho</v>
      </c>
      <c r="B97" t="s">
        <v>4227</v>
      </c>
      <c r="C97" t="s">
        <v>4228</v>
      </c>
      <c r="D97" t="s">
        <v>2906</v>
      </c>
      <c r="E97" t="s">
        <v>4229</v>
      </c>
      <c r="F97" t="s">
        <v>2879</v>
      </c>
      <c r="G97" t="s">
        <v>4324</v>
      </c>
      <c r="I97" t="s">
        <v>4327</v>
      </c>
      <c r="J97">
        <v>65</v>
      </c>
      <c r="K97" s="97" t="s">
        <v>4283</v>
      </c>
      <c r="L97">
        <v>1</v>
      </c>
      <c r="M97" t="s">
        <v>4232</v>
      </c>
      <c r="N97" t="str">
        <f t="shared" si="2"/>
        <v>subattribute</v>
      </c>
      <c r="O97" t="str">
        <f>TRIM(INDEX(_xlfn.TEXTSPLIT(Table325[[#This Row],[attribute_name]],"|"), 1,1))</f>
        <v>Temperatura - Mancal de Descarga do Compressor Macho</v>
      </c>
      <c r="P97" t="str">
        <f>IFERROR(TRIM(INDEX(_xlfn.TEXTSPLIT(Table325[[#This Row],[attribute_name]],"|"), 1,2)), "")</f>
        <v>Pre-alarm Hi</v>
      </c>
      <c r="Q97" t="b" cm="1">
        <f t="array" ref="Q97">IF(ISERROR(IF(Table325[[#This Row],[type]]="subattribute", VLOOKUP(Table325[[#This Row],[Template]]&amp;Table325[[#This Row],[parent_attribute]],_xlfn._xlws.FILTER(Table325[[#All],[concat]], Table325[[#All],[type]]="attribute"),1, FALSE), TRUE)), FALSE, TRUE)</f>
        <v>1</v>
      </c>
    </row>
    <row r="98" spans="1:17">
      <c r="A98" t="str">
        <f>Table325[[#This Row],[Template]]&amp;Table325[[#This Row],[parent_attribute]]</f>
        <v>Compressor Screw BasicTemperatura - Mancal de Sucção do Compressor Fêmea</v>
      </c>
      <c r="B98" t="s">
        <v>4227</v>
      </c>
      <c r="C98" t="s">
        <v>4228</v>
      </c>
      <c r="D98" t="s">
        <v>2906</v>
      </c>
      <c r="E98" t="s">
        <v>4229</v>
      </c>
      <c r="F98" t="s">
        <v>2879</v>
      </c>
      <c r="G98" t="s">
        <v>4328</v>
      </c>
      <c r="I98" t="s">
        <v>634</v>
      </c>
      <c r="J98" t="s">
        <v>4328</v>
      </c>
      <c r="K98" t="s">
        <v>4283</v>
      </c>
      <c r="L98">
        <v>1</v>
      </c>
      <c r="M98" t="s">
        <v>440</v>
      </c>
      <c r="N98" t="str">
        <f t="shared" si="2"/>
        <v>attribute</v>
      </c>
      <c r="O98" t="str">
        <f>TRIM(INDEX(_xlfn.TEXTSPLIT(Table325[[#This Row],[attribute_name]],"|"), 1,1))</f>
        <v>Temperatura - Mancal de Sucção do Compressor Fêmea</v>
      </c>
      <c r="P98" t="str">
        <f>IFERROR(TRIM(INDEX(_xlfn.TEXTSPLIT(Table325[[#This Row],[attribute_name]],"|"), 1,2)), "")</f>
        <v/>
      </c>
      <c r="Q98" t="b" cm="1">
        <f t="array" ref="Q98">IF(ISERROR(IF(Table325[[#This Row],[type]]="subattribute", VLOOKUP(Table325[[#This Row],[Template]]&amp;Table325[[#This Row],[parent_attribute]],_xlfn._xlws.FILTER(Table325[[#All],[concat]], Table325[[#All],[type]]="attribute"),1, FALSE), TRUE)), FALSE, TRUE)</f>
        <v>1</v>
      </c>
    </row>
    <row r="99" spans="1:17">
      <c r="A99" t="str">
        <f>Table325[[#This Row],[Template]]&amp;Table325[[#This Row],[parent_attribute]]</f>
        <v>Compressor Screw BasicTemperatura - Mancal de Sucção do Compressor Fêmea</v>
      </c>
      <c r="B99" t="s">
        <v>4227</v>
      </c>
      <c r="C99" t="s">
        <v>4228</v>
      </c>
      <c r="D99" t="s">
        <v>2906</v>
      </c>
      <c r="E99" t="s">
        <v>4229</v>
      </c>
      <c r="F99" t="s">
        <v>2879</v>
      </c>
      <c r="G99" t="s">
        <v>4328</v>
      </c>
      <c r="I99" t="s">
        <v>4329</v>
      </c>
      <c r="J99">
        <v>95</v>
      </c>
      <c r="K99" s="97" t="s">
        <v>4283</v>
      </c>
      <c r="L99">
        <v>1</v>
      </c>
      <c r="M99" t="s">
        <v>4232</v>
      </c>
      <c r="N99" t="str">
        <f t="shared" si="2"/>
        <v>subattribute</v>
      </c>
      <c r="O99" t="str">
        <f>TRIM(INDEX(_xlfn.TEXTSPLIT(Table325[[#This Row],[attribute_name]],"|"), 1,1))</f>
        <v>Temperatura - Mancal de Sucção do Compressor Fêmea</v>
      </c>
      <c r="P99" t="str">
        <f>IFERROR(TRIM(INDEX(_xlfn.TEXTSPLIT(Table325[[#This Row],[attribute_name]],"|"), 1,2)), "")</f>
        <v>Hi</v>
      </c>
      <c r="Q99" t="b" cm="1">
        <f t="array" ref="Q99">IF(ISERROR(IF(Table325[[#This Row],[type]]="subattribute", VLOOKUP(Table325[[#This Row],[Template]]&amp;Table325[[#This Row],[parent_attribute]],_xlfn._xlws.FILTER(Table325[[#All],[concat]], Table325[[#All],[type]]="attribute"),1, FALSE), TRUE)), FALSE, TRUE)</f>
        <v>1</v>
      </c>
    </row>
    <row r="100" spans="1:17">
      <c r="A100" t="str">
        <f>Table325[[#This Row],[Template]]&amp;Table325[[#This Row],[parent_attribute]]</f>
        <v>Compressor Screw BasicTemperatura - Mancal de Sucção do Compressor Fêmea</v>
      </c>
      <c r="B100" t="s">
        <v>4227</v>
      </c>
      <c r="C100" t="s">
        <v>4228</v>
      </c>
      <c r="D100" t="s">
        <v>2906</v>
      </c>
      <c r="E100" t="s">
        <v>4229</v>
      </c>
      <c r="F100" t="s">
        <v>2879</v>
      </c>
      <c r="G100" t="s">
        <v>4328</v>
      </c>
      <c r="I100" t="s">
        <v>4330</v>
      </c>
      <c r="J100">
        <v>100</v>
      </c>
      <c r="K100" s="97" t="s">
        <v>4283</v>
      </c>
      <c r="L100">
        <v>1</v>
      </c>
      <c r="M100" t="s">
        <v>4232</v>
      </c>
      <c r="N100" t="str">
        <f t="shared" si="2"/>
        <v>subattribute</v>
      </c>
      <c r="O100" t="str">
        <f>TRIM(INDEX(_xlfn.TEXTSPLIT(Table325[[#This Row],[attribute_name]],"|"), 1,1))</f>
        <v>Temperatura - Mancal de Sucção do Compressor Fêmea</v>
      </c>
      <c r="P100" t="str">
        <f>IFERROR(TRIM(INDEX(_xlfn.TEXTSPLIT(Table325[[#This Row],[attribute_name]],"|"), 1,2)), "")</f>
        <v>HiHi</v>
      </c>
      <c r="Q100" t="b" cm="1">
        <f t="array" ref="Q100">IF(ISERROR(IF(Table325[[#This Row],[type]]="subattribute", VLOOKUP(Table325[[#This Row],[Template]]&amp;Table325[[#This Row],[parent_attribute]],_xlfn._xlws.FILTER(Table325[[#All],[concat]], Table325[[#All],[type]]="attribute"),1, FALSE), TRUE)), FALSE, TRUE)</f>
        <v>1</v>
      </c>
    </row>
    <row r="101" spans="1:17">
      <c r="A101" t="str">
        <f>Table325[[#This Row],[Template]]&amp;Table325[[#This Row],[parent_attribute]]</f>
        <v>Compressor Screw BasicTemperatura - Mancal de Sucção do Compressor Fêmea</v>
      </c>
      <c r="B101" t="s">
        <v>4227</v>
      </c>
      <c r="C101" t="s">
        <v>4228</v>
      </c>
      <c r="D101" t="s">
        <v>2906</v>
      </c>
      <c r="E101" t="s">
        <v>4229</v>
      </c>
      <c r="F101" t="s">
        <v>2879</v>
      </c>
      <c r="G101" t="s">
        <v>4328</v>
      </c>
      <c r="I101" t="s">
        <v>4331</v>
      </c>
      <c r="J101">
        <v>80</v>
      </c>
      <c r="K101" s="97" t="s">
        <v>4283</v>
      </c>
      <c r="L101">
        <v>1</v>
      </c>
      <c r="M101" t="s">
        <v>4232</v>
      </c>
      <c r="N101" t="str">
        <f t="shared" si="2"/>
        <v>subattribute</v>
      </c>
      <c r="O101" t="str">
        <f>TRIM(INDEX(_xlfn.TEXTSPLIT(Table325[[#This Row],[attribute_name]],"|"), 1,1))</f>
        <v>Temperatura - Mancal de Sucção do Compressor Fêmea</v>
      </c>
      <c r="P101" t="str">
        <f>IFERROR(TRIM(INDEX(_xlfn.TEXTSPLIT(Table325[[#This Row],[attribute_name]],"|"), 1,2)), "")</f>
        <v>Pre-alarm Hi</v>
      </c>
      <c r="Q101" t="b" cm="1">
        <f t="array" ref="Q101">IF(ISERROR(IF(Table325[[#This Row],[type]]="subattribute", VLOOKUP(Table325[[#This Row],[Template]]&amp;Table325[[#This Row],[parent_attribute]],_xlfn._xlws.FILTER(Table325[[#All],[concat]], Table325[[#All],[type]]="attribute"),1, FALSE), TRUE)), FALSE, TRUE)</f>
        <v>1</v>
      </c>
    </row>
    <row r="102" spans="1:17">
      <c r="A102" t="str">
        <f>Table325[[#This Row],[Template]]&amp;Table325[[#This Row],[parent_attribute]]</f>
        <v>Compressor Screw BasicTemperatura - Mancal de Sucção do Compressor Macho</v>
      </c>
      <c r="B102" t="s">
        <v>4227</v>
      </c>
      <c r="C102" t="s">
        <v>4228</v>
      </c>
      <c r="D102" t="s">
        <v>2906</v>
      </c>
      <c r="E102" t="s">
        <v>4229</v>
      </c>
      <c r="F102" t="s">
        <v>2879</v>
      </c>
      <c r="G102" t="s">
        <v>4332</v>
      </c>
      <c r="I102" t="s">
        <v>640</v>
      </c>
      <c r="J102" t="s">
        <v>4332</v>
      </c>
      <c r="K102" t="s">
        <v>4283</v>
      </c>
      <c r="L102">
        <v>1</v>
      </c>
      <c r="M102" t="s">
        <v>440</v>
      </c>
      <c r="N102" t="str">
        <f t="shared" si="2"/>
        <v>attribute</v>
      </c>
      <c r="O102" t="str">
        <f>TRIM(INDEX(_xlfn.TEXTSPLIT(Table325[[#This Row],[attribute_name]],"|"), 1,1))</f>
        <v>Temperatura - Mancal de Sucção do Compressor Macho</v>
      </c>
      <c r="P102" t="str">
        <f>IFERROR(TRIM(INDEX(_xlfn.TEXTSPLIT(Table325[[#This Row],[attribute_name]],"|"), 1,2)), "")</f>
        <v/>
      </c>
      <c r="Q102" t="b" cm="1">
        <f t="array" ref="Q102">IF(ISERROR(IF(Table325[[#This Row],[type]]="subattribute", VLOOKUP(Table325[[#This Row],[Template]]&amp;Table325[[#This Row],[parent_attribute]],_xlfn._xlws.FILTER(Table325[[#All],[concat]], Table325[[#All],[type]]="attribute"),1, FALSE), TRUE)), FALSE, TRUE)</f>
        <v>1</v>
      </c>
    </row>
    <row r="103" spans="1:17">
      <c r="A103" t="str">
        <f>Table325[[#This Row],[Template]]&amp;Table325[[#This Row],[parent_attribute]]</f>
        <v>Compressor Screw BasicTemperatura - Mancal de Sucção do Compressor Macho</v>
      </c>
      <c r="B103" t="s">
        <v>4227</v>
      </c>
      <c r="C103" t="s">
        <v>4228</v>
      </c>
      <c r="D103" t="s">
        <v>2906</v>
      </c>
      <c r="E103" t="s">
        <v>4229</v>
      </c>
      <c r="F103" t="s">
        <v>2879</v>
      </c>
      <c r="G103" t="s">
        <v>4332</v>
      </c>
      <c r="I103" t="s">
        <v>4333</v>
      </c>
      <c r="J103">
        <v>95</v>
      </c>
      <c r="K103" s="97" t="s">
        <v>4283</v>
      </c>
      <c r="L103">
        <v>1</v>
      </c>
      <c r="M103" t="s">
        <v>4232</v>
      </c>
      <c r="N103" t="str">
        <f t="shared" si="2"/>
        <v>subattribute</v>
      </c>
      <c r="O103" t="str">
        <f>TRIM(INDEX(_xlfn.TEXTSPLIT(Table325[[#This Row],[attribute_name]],"|"), 1,1))</f>
        <v>Temperatura - Mancal de Sucção do Compressor Macho</v>
      </c>
      <c r="P103" t="str">
        <f>IFERROR(TRIM(INDEX(_xlfn.TEXTSPLIT(Table325[[#This Row],[attribute_name]],"|"), 1,2)), "")</f>
        <v>Hi</v>
      </c>
      <c r="Q103" t="b" cm="1">
        <f t="array" ref="Q103">IF(ISERROR(IF(Table325[[#This Row],[type]]="subattribute", VLOOKUP(Table325[[#This Row],[Template]]&amp;Table325[[#This Row],[parent_attribute]],_xlfn._xlws.FILTER(Table325[[#All],[concat]], Table325[[#All],[type]]="attribute"),1, FALSE), TRUE)), FALSE, TRUE)</f>
        <v>1</v>
      </c>
    </row>
    <row r="104" spans="1:17">
      <c r="A104" t="str">
        <f>Table325[[#This Row],[Template]]&amp;Table325[[#This Row],[parent_attribute]]</f>
        <v>Compressor Screw BasicTemperatura - Mancal de Sucção do Compressor Macho</v>
      </c>
      <c r="B104" t="s">
        <v>4227</v>
      </c>
      <c r="C104" t="s">
        <v>4228</v>
      </c>
      <c r="D104" t="s">
        <v>2906</v>
      </c>
      <c r="E104" t="s">
        <v>4229</v>
      </c>
      <c r="F104" t="s">
        <v>2879</v>
      </c>
      <c r="G104" t="s">
        <v>4332</v>
      </c>
      <c r="I104" t="s">
        <v>4334</v>
      </c>
      <c r="J104">
        <v>100</v>
      </c>
      <c r="K104" s="97" t="s">
        <v>4283</v>
      </c>
      <c r="L104">
        <v>1</v>
      </c>
      <c r="M104" t="s">
        <v>4232</v>
      </c>
      <c r="N104" t="str">
        <f t="shared" si="2"/>
        <v>subattribute</v>
      </c>
      <c r="O104" t="str">
        <f>TRIM(INDEX(_xlfn.TEXTSPLIT(Table325[[#This Row],[attribute_name]],"|"), 1,1))</f>
        <v>Temperatura - Mancal de Sucção do Compressor Macho</v>
      </c>
      <c r="P104" t="str">
        <f>IFERROR(TRIM(INDEX(_xlfn.TEXTSPLIT(Table325[[#This Row],[attribute_name]],"|"), 1,2)), "")</f>
        <v>HiHi</v>
      </c>
      <c r="Q104" t="b" cm="1">
        <f t="array" ref="Q104">IF(ISERROR(IF(Table325[[#This Row],[type]]="subattribute", VLOOKUP(Table325[[#This Row],[Template]]&amp;Table325[[#This Row],[parent_attribute]],_xlfn._xlws.FILTER(Table325[[#All],[concat]], Table325[[#All],[type]]="attribute"),1, FALSE), TRUE)), FALSE, TRUE)</f>
        <v>1</v>
      </c>
    </row>
    <row r="105" spans="1:17">
      <c r="A105" t="str">
        <f>Table325[[#This Row],[Template]]&amp;Table325[[#This Row],[parent_attribute]]</f>
        <v>Compressor Screw BasicTemperatura - Mancal de Sucção do Compressor Macho</v>
      </c>
      <c r="B105" t="s">
        <v>4227</v>
      </c>
      <c r="C105" t="s">
        <v>4228</v>
      </c>
      <c r="D105" t="s">
        <v>2906</v>
      </c>
      <c r="E105" t="s">
        <v>4229</v>
      </c>
      <c r="F105" t="s">
        <v>2879</v>
      </c>
      <c r="G105" t="s">
        <v>4332</v>
      </c>
      <c r="I105" t="s">
        <v>4335</v>
      </c>
      <c r="J105">
        <v>65</v>
      </c>
      <c r="K105" s="97" t="s">
        <v>4283</v>
      </c>
      <c r="L105">
        <v>1</v>
      </c>
      <c r="M105" t="s">
        <v>4232</v>
      </c>
      <c r="N105" t="str">
        <f t="shared" si="2"/>
        <v>subattribute</v>
      </c>
      <c r="O105" t="str">
        <f>TRIM(INDEX(_xlfn.TEXTSPLIT(Table325[[#This Row],[attribute_name]],"|"), 1,1))</f>
        <v>Temperatura - Mancal de Sucção do Compressor Macho</v>
      </c>
      <c r="P105" t="str">
        <f>IFERROR(TRIM(INDEX(_xlfn.TEXTSPLIT(Table325[[#This Row],[attribute_name]],"|"), 1,2)), "")</f>
        <v>Pre-alarm Hi</v>
      </c>
      <c r="Q105" t="b" cm="1">
        <f t="array" ref="Q105">IF(ISERROR(IF(Table325[[#This Row],[type]]="subattribute", VLOOKUP(Table325[[#This Row],[Template]]&amp;Table325[[#This Row],[parent_attribute]],_xlfn._xlws.FILTER(Table325[[#All],[concat]], Table325[[#All],[type]]="attribute"),1, FALSE), TRUE)), FALSE, TRUE)</f>
        <v>1</v>
      </c>
    </row>
    <row r="106" spans="1:17">
      <c r="A106" t="str">
        <f>Table325[[#This Row],[Template]]&amp;Table325[[#This Row],[parent_attribute]]</f>
        <v>Compressor Screw BasicTemperatura - Mancal do Eixo HS da Engrenagem (LA) (1)</v>
      </c>
      <c r="B106" t="s">
        <v>4227</v>
      </c>
      <c r="C106" t="s">
        <v>4228</v>
      </c>
      <c r="D106" t="s">
        <v>2906</v>
      </c>
      <c r="E106" t="s">
        <v>4229</v>
      </c>
      <c r="F106" t="s">
        <v>2879</v>
      </c>
      <c r="G106" t="s">
        <v>4336</v>
      </c>
      <c r="I106" t="s">
        <v>645</v>
      </c>
      <c r="J106" t="s">
        <v>4336</v>
      </c>
      <c r="K106" t="s">
        <v>4283</v>
      </c>
      <c r="L106">
        <v>1</v>
      </c>
      <c r="M106" t="s">
        <v>475</v>
      </c>
      <c r="N106" t="str">
        <f t="shared" si="2"/>
        <v>attribute</v>
      </c>
      <c r="O106" t="str">
        <f>TRIM(INDEX(_xlfn.TEXTSPLIT(Table325[[#This Row],[attribute_name]],"|"), 1,1))</f>
        <v>Temperatura - Mancal do Eixo HS da Engrenagem (LA) (1)</v>
      </c>
      <c r="P106" t="str">
        <f>IFERROR(TRIM(INDEX(_xlfn.TEXTSPLIT(Table325[[#This Row],[attribute_name]],"|"), 1,2)), "")</f>
        <v/>
      </c>
      <c r="Q106" t="b" cm="1">
        <f t="array" ref="Q106">IF(ISERROR(IF(Table325[[#This Row],[type]]="subattribute", VLOOKUP(Table325[[#This Row],[Template]]&amp;Table325[[#This Row],[parent_attribute]],_xlfn._xlws.FILTER(Table325[[#All],[concat]], Table325[[#All],[type]]="attribute"),1, FALSE), TRUE)), FALSE, TRUE)</f>
        <v>1</v>
      </c>
    </row>
    <row r="107" spans="1:17">
      <c r="A107" t="str">
        <f>Table325[[#This Row],[Template]]&amp;Table325[[#This Row],[parent_attribute]]</f>
        <v>Compressor Screw BasicTemperatura - Mancal do Eixo HS da Engrenagem (LA) (1)</v>
      </c>
      <c r="B107" t="s">
        <v>4227</v>
      </c>
      <c r="C107" t="s">
        <v>4228</v>
      </c>
      <c r="D107" t="s">
        <v>2906</v>
      </c>
      <c r="E107" t="s">
        <v>4229</v>
      </c>
      <c r="F107" t="s">
        <v>2879</v>
      </c>
      <c r="G107" t="s">
        <v>4336</v>
      </c>
      <c r="I107" t="s">
        <v>4337</v>
      </c>
      <c r="J107">
        <v>107</v>
      </c>
      <c r="K107" s="97" t="s">
        <v>4283</v>
      </c>
      <c r="L107">
        <v>1</v>
      </c>
      <c r="M107" t="s">
        <v>4232</v>
      </c>
      <c r="N107" t="str">
        <f t="shared" si="2"/>
        <v>subattribute</v>
      </c>
      <c r="O107" t="str">
        <f>TRIM(INDEX(_xlfn.TEXTSPLIT(Table325[[#This Row],[attribute_name]],"|"), 1,1))</f>
        <v>Temperatura - Mancal do Eixo HS da Engrenagem (LA) (1)</v>
      </c>
      <c r="P107" t="str">
        <f>IFERROR(TRIM(INDEX(_xlfn.TEXTSPLIT(Table325[[#This Row],[attribute_name]],"|"), 1,2)), "")</f>
        <v>Hi</v>
      </c>
      <c r="Q107" t="b" cm="1">
        <f t="array" ref="Q107">IF(ISERROR(IF(Table325[[#This Row],[type]]="subattribute", VLOOKUP(Table325[[#This Row],[Template]]&amp;Table325[[#This Row],[parent_attribute]],_xlfn._xlws.FILTER(Table325[[#All],[concat]], Table325[[#All],[type]]="attribute"),1, FALSE), TRUE)), FALSE, TRUE)</f>
        <v>1</v>
      </c>
    </row>
    <row r="108" spans="1:17">
      <c r="A108" t="str">
        <f>Table325[[#This Row],[Template]]&amp;Table325[[#This Row],[parent_attribute]]</f>
        <v>Compressor Screw BasicTemperatura - Mancal do Eixo HS da Engrenagem (LA) (1)</v>
      </c>
      <c r="B108" t="s">
        <v>4227</v>
      </c>
      <c r="C108" t="s">
        <v>4228</v>
      </c>
      <c r="D108" t="s">
        <v>2906</v>
      </c>
      <c r="E108" t="s">
        <v>4229</v>
      </c>
      <c r="F108" t="s">
        <v>2879</v>
      </c>
      <c r="G108" t="s">
        <v>4336</v>
      </c>
      <c r="I108" t="s">
        <v>4338</v>
      </c>
      <c r="J108">
        <v>116</v>
      </c>
      <c r="K108" s="97" t="s">
        <v>4283</v>
      </c>
      <c r="L108">
        <v>1</v>
      </c>
      <c r="M108" t="s">
        <v>4232</v>
      </c>
      <c r="N108" t="str">
        <f t="shared" si="2"/>
        <v>subattribute</v>
      </c>
      <c r="O108" t="str">
        <f>TRIM(INDEX(_xlfn.TEXTSPLIT(Table325[[#This Row],[attribute_name]],"|"), 1,1))</f>
        <v>Temperatura - Mancal do Eixo HS da Engrenagem (LA) (1)</v>
      </c>
      <c r="P108" t="str">
        <f>IFERROR(TRIM(INDEX(_xlfn.TEXTSPLIT(Table325[[#This Row],[attribute_name]],"|"), 1,2)), "")</f>
        <v>HiHi</v>
      </c>
      <c r="Q108" t="b" cm="1">
        <f t="array" ref="Q108">IF(ISERROR(IF(Table325[[#This Row],[type]]="subattribute", VLOOKUP(Table325[[#This Row],[Template]]&amp;Table325[[#This Row],[parent_attribute]],_xlfn._xlws.FILTER(Table325[[#All],[concat]], Table325[[#All],[type]]="attribute"),1, FALSE), TRUE)), FALSE, TRUE)</f>
        <v>1</v>
      </c>
    </row>
    <row r="109" spans="1:17">
      <c r="A109" t="str">
        <f>Table325[[#This Row],[Template]]&amp;Table325[[#This Row],[parent_attribute]]</f>
        <v>Compressor Screw BasicTemperatura - Mancal do Eixo HS da Engrenagem (LA) (1)</v>
      </c>
      <c r="B109" t="s">
        <v>4227</v>
      </c>
      <c r="C109" t="s">
        <v>4228</v>
      </c>
      <c r="D109" t="s">
        <v>2906</v>
      </c>
      <c r="E109" t="s">
        <v>4229</v>
      </c>
      <c r="F109" t="s">
        <v>2879</v>
      </c>
      <c r="G109" t="s">
        <v>4336</v>
      </c>
      <c r="I109" t="s">
        <v>4339</v>
      </c>
      <c r="J109">
        <v>75</v>
      </c>
      <c r="K109" s="97" t="s">
        <v>4283</v>
      </c>
      <c r="L109">
        <v>1</v>
      </c>
      <c r="M109" t="s">
        <v>4232</v>
      </c>
      <c r="N109" t="str">
        <f t="shared" si="2"/>
        <v>subattribute</v>
      </c>
      <c r="O109" t="str">
        <f>TRIM(INDEX(_xlfn.TEXTSPLIT(Table325[[#This Row],[attribute_name]],"|"), 1,1))</f>
        <v>Temperatura - Mancal do Eixo HS da Engrenagem (LA) (1)</v>
      </c>
      <c r="P109" t="str">
        <f>IFERROR(TRIM(INDEX(_xlfn.TEXTSPLIT(Table325[[#This Row],[attribute_name]],"|"), 1,2)), "")</f>
        <v>Pre-alarm Hi</v>
      </c>
      <c r="Q109" t="b" cm="1">
        <f t="array" ref="Q109">IF(ISERROR(IF(Table325[[#This Row],[type]]="subattribute", VLOOKUP(Table325[[#This Row],[Template]]&amp;Table325[[#This Row],[parent_attribute]],_xlfn._xlws.FILTER(Table325[[#All],[concat]], Table325[[#All],[type]]="attribute"),1, FALSE), TRUE)), FALSE, TRUE)</f>
        <v>1</v>
      </c>
    </row>
    <row r="110" spans="1:17">
      <c r="A110" t="str">
        <f>Table325[[#This Row],[Template]]&amp;Table325[[#This Row],[parent_attribute]]</f>
        <v>Compressor Screw BasicTemperatura - Mancal do Eixo HS da Engrenagem (LA) (2)</v>
      </c>
      <c r="B110" t="s">
        <v>4227</v>
      </c>
      <c r="C110" t="s">
        <v>4228</v>
      </c>
      <c r="D110" t="s">
        <v>2906</v>
      </c>
      <c r="E110" t="s">
        <v>4229</v>
      </c>
      <c r="F110" t="s">
        <v>2879</v>
      </c>
      <c r="G110" t="s">
        <v>4340</v>
      </c>
      <c r="I110" t="s">
        <v>648</v>
      </c>
      <c r="J110" t="s">
        <v>4340</v>
      </c>
      <c r="K110" t="s">
        <v>4283</v>
      </c>
      <c r="L110">
        <v>1</v>
      </c>
      <c r="M110" t="s">
        <v>475</v>
      </c>
      <c r="N110" t="str">
        <f t="shared" si="2"/>
        <v>attribute</v>
      </c>
      <c r="O110" t="str">
        <f>TRIM(INDEX(_xlfn.TEXTSPLIT(Table325[[#This Row],[attribute_name]],"|"), 1,1))</f>
        <v>Temperatura - Mancal do Eixo HS da Engrenagem (LA) (2)</v>
      </c>
      <c r="P110" t="str">
        <f>IFERROR(TRIM(INDEX(_xlfn.TEXTSPLIT(Table325[[#This Row],[attribute_name]],"|"), 1,2)), "")</f>
        <v/>
      </c>
      <c r="Q110" t="b" cm="1">
        <f t="array" ref="Q110">IF(ISERROR(IF(Table325[[#This Row],[type]]="subattribute", VLOOKUP(Table325[[#This Row],[Template]]&amp;Table325[[#This Row],[parent_attribute]],_xlfn._xlws.FILTER(Table325[[#All],[concat]], Table325[[#All],[type]]="attribute"),1, FALSE), TRUE)), FALSE, TRUE)</f>
        <v>1</v>
      </c>
    </row>
    <row r="111" spans="1:17">
      <c r="A111" t="str">
        <f>Table325[[#This Row],[Template]]&amp;Table325[[#This Row],[parent_attribute]]</f>
        <v>Compressor Screw BasicTemperatura - Mancal do Eixo HS da Engrenagem (LA) (2)</v>
      </c>
      <c r="B111" t="s">
        <v>4227</v>
      </c>
      <c r="C111" t="s">
        <v>4228</v>
      </c>
      <c r="D111" t="s">
        <v>2906</v>
      </c>
      <c r="E111" t="s">
        <v>4229</v>
      </c>
      <c r="F111" t="s">
        <v>2879</v>
      </c>
      <c r="G111" t="s">
        <v>4340</v>
      </c>
      <c r="I111" t="s">
        <v>4341</v>
      </c>
      <c r="J111">
        <v>107</v>
      </c>
      <c r="K111" s="97" t="s">
        <v>4283</v>
      </c>
      <c r="L111">
        <v>1</v>
      </c>
      <c r="M111" t="s">
        <v>4232</v>
      </c>
      <c r="N111" t="str">
        <f t="shared" si="2"/>
        <v>subattribute</v>
      </c>
      <c r="O111" t="str">
        <f>TRIM(INDEX(_xlfn.TEXTSPLIT(Table325[[#This Row],[attribute_name]],"|"), 1,1))</f>
        <v>Temperatura - Mancal do Eixo HS da Engrenagem (LA) (2)</v>
      </c>
      <c r="P111" t="str">
        <f>IFERROR(TRIM(INDEX(_xlfn.TEXTSPLIT(Table325[[#This Row],[attribute_name]],"|"), 1,2)), "")</f>
        <v>Hi</v>
      </c>
      <c r="Q111" t="b" cm="1">
        <f t="array" ref="Q111">IF(ISERROR(IF(Table325[[#This Row],[type]]="subattribute", VLOOKUP(Table325[[#This Row],[Template]]&amp;Table325[[#This Row],[parent_attribute]],_xlfn._xlws.FILTER(Table325[[#All],[concat]], Table325[[#All],[type]]="attribute"),1, FALSE), TRUE)), FALSE, TRUE)</f>
        <v>1</v>
      </c>
    </row>
    <row r="112" spans="1:17">
      <c r="A112" t="str">
        <f>Table325[[#This Row],[Template]]&amp;Table325[[#This Row],[parent_attribute]]</f>
        <v>Compressor Screw BasicTemperatura - Mancal do Eixo HS da Engrenagem (LA) (2)</v>
      </c>
      <c r="B112" t="s">
        <v>4227</v>
      </c>
      <c r="C112" t="s">
        <v>4228</v>
      </c>
      <c r="D112" t="s">
        <v>2906</v>
      </c>
      <c r="E112" t="s">
        <v>4229</v>
      </c>
      <c r="F112" t="s">
        <v>2879</v>
      </c>
      <c r="G112" t="s">
        <v>4340</v>
      </c>
      <c r="I112" t="s">
        <v>4342</v>
      </c>
      <c r="J112">
        <v>116</v>
      </c>
      <c r="K112" s="97" t="s">
        <v>4283</v>
      </c>
      <c r="L112">
        <v>1</v>
      </c>
      <c r="M112" t="s">
        <v>4232</v>
      </c>
      <c r="N112" t="str">
        <f t="shared" si="2"/>
        <v>subattribute</v>
      </c>
      <c r="O112" t="str">
        <f>TRIM(INDEX(_xlfn.TEXTSPLIT(Table325[[#This Row],[attribute_name]],"|"), 1,1))</f>
        <v>Temperatura - Mancal do Eixo HS da Engrenagem (LA) (2)</v>
      </c>
      <c r="P112" t="str">
        <f>IFERROR(TRIM(INDEX(_xlfn.TEXTSPLIT(Table325[[#This Row],[attribute_name]],"|"), 1,2)), "")</f>
        <v>HiHi</v>
      </c>
      <c r="Q112" t="b" cm="1">
        <f t="array" ref="Q112">IF(ISERROR(IF(Table325[[#This Row],[type]]="subattribute", VLOOKUP(Table325[[#This Row],[Template]]&amp;Table325[[#This Row],[parent_attribute]],_xlfn._xlws.FILTER(Table325[[#All],[concat]], Table325[[#All],[type]]="attribute"),1, FALSE), TRUE)), FALSE, TRUE)</f>
        <v>1</v>
      </c>
    </row>
    <row r="113" spans="1:17">
      <c r="A113" t="str">
        <f>Table325[[#This Row],[Template]]&amp;Table325[[#This Row],[parent_attribute]]</f>
        <v>Compressor Screw BasicTemperatura - Mancal do Eixo HS da Engrenagem (LA) (2)</v>
      </c>
      <c r="B113" t="s">
        <v>4227</v>
      </c>
      <c r="C113" t="s">
        <v>4228</v>
      </c>
      <c r="D113" t="s">
        <v>2906</v>
      </c>
      <c r="E113" t="s">
        <v>4229</v>
      </c>
      <c r="F113" t="s">
        <v>2879</v>
      </c>
      <c r="G113" t="s">
        <v>4340</v>
      </c>
      <c r="I113" t="s">
        <v>4343</v>
      </c>
      <c r="J113">
        <v>75</v>
      </c>
      <c r="K113" s="97" t="s">
        <v>4283</v>
      </c>
      <c r="L113">
        <v>1</v>
      </c>
      <c r="M113" t="s">
        <v>4232</v>
      </c>
      <c r="N113" t="str">
        <f t="shared" si="2"/>
        <v>subattribute</v>
      </c>
      <c r="O113" t="str">
        <f>TRIM(INDEX(_xlfn.TEXTSPLIT(Table325[[#This Row],[attribute_name]],"|"), 1,1))</f>
        <v>Temperatura - Mancal do Eixo HS da Engrenagem (LA) (2)</v>
      </c>
      <c r="P113" t="str">
        <f>IFERROR(TRIM(INDEX(_xlfn.TEXTSPLIT(Table325[[#This Row],[attribute_name]],"|"), 1,2)), "")</f>
        <v>Pre-alarm Hi</v>
      </c>
      <c r="Q113" t="b" cm="1">
        <f t="array" ref="Q113">IF(ISERROR(IF(Table325[[#This Row],[type]]="subattribute", VLOOKUP(Table325[[#This Row],[Template]]&amp;Table325[[#This Row],[parent_attribute]],_xlfn._xlws.FILTER(Table325[[#All],[concat]], Table325[[#All],[type]]="attribute"),1, FALSE), TRUE)), FALSE, TRUE)</f>
        <v>1</v>
      </c>
    </row>
    <row r="114" spans="1:17">
      <c r="A114" t="str">
        <f>Table325[[#This Row],[Template]]&amp;Table325[[#This Row],[parent_attribute]]</f>
        <v>Compressor Screw BasicTemperatura - Mancal do Eixo HS da Engrenagem (LOA) (1)</v>
      </c>
      <c r="B114" t="s">
        <v>4227</v>
      </c>
      <c r="C114" t="s">
        <v>4228</v>
      </c>
      <c r="D114" t="s">
        <v>2906</v>
      </c>
      <c r="E114" t="s">
        <v>4229</v>
      </c>
      <c r="F114" t="s">
        <v>2879</v>
      </c>
      <c r="G114" t="s">
        <v>4344</v>
      </c>
      <c r="I114" t="s">
        <v>651</v>
      </c>
      <c r="J114" t="s">
        <v>4344</v>
      </c>
      <c r="K114" t="s">
        <v>4283</v>
      </c>
      <c r="L114">
        <v>1</v>
      </c>
      <c r="M114" t="s">
        <v>475</v>
      </c>
      <c r="N114" t="str">
        <f t="shared" si="2"/>
        <v>attribute</v>
      </c>
      <c r="O114" t="str">
        <f>TRIM(INDEX(_xlfn.TEXTSPLIT(Table325[[#This Row],[attribute_name]],"|"), 1,1))</f>
        <v>Temperatura - Mancal do Eixo HS da Engrenagem (LOA) (1)</v>
      </c>
      <c r="P114" t="str">
        <f>IFERROR(TRIM(INDEX(_xlfn.TEXTSPLIT(Table325[[#This Row],[attribute_name]],"|"), 1,2)), "")</f>
        <v/>
      </c>
      <c r="Q114" t="b" cm="1">
        <f t="array" ref="Q114">IF(ISERROR(IF(Table325[[#This Row],[type]]="subattribute", VLOOKUP(Table325[[#This Row],[Template]]&amp;Table325[[#This Row],[parent_attribute]],_xlfn._xlws.FILTER(Table325[[#All],[concat]], Table325[[#All],[type]]="attribute"),1, FALSE), TRUE)), FALSE, TRUE)</f>
        <v>1</v>
      </c>
    </row>
    <row r="115" spans="1:17" ht="14.4" customHeight="1">
      <c r="A115" t="str">
        <f>Table325[[#This Row],[Template]]&amp;Table325[[#This Row],[parent_attribute]]</f>
        <v>Compressor Screw BasicTemperatura - Mancal do Eixo HS da Engrenagem (LOA) (1)</v>
      </c>
      <c r="B115" t="s">
        <v>4227</v>
      </c>
      <c r="C115" t="s">
        <v>4228</v>
      </c>
      <c r="D115" t="s">
        <v>2906</v>
      </c>
      <c r="E115" t="s">
        <v>4229</v>
      </c>
      <c r="F115" t="s">
        <v>2879</v>
      </c>
      <c r="G115" t="s">
        <v>4344</v>
      </c>
      <c r="I115" t="s">
        <v>4345</v>
      </c>
      <c r="J115">
        <v>107</v>
      </c>
      <c r="K115" s="97" t="s">
        <v>4283</v>
      </c>
      <c r="L115">
        <v>1</v>
      </c>
      <c r="M115" t="s">
        <v>4232</v>
      </c>
      <c r="N115" t="str">
        <f t="shared" si="2"/>
        <v>subattribute</v>
      </c>
      <c r="O115" t="str">
        <f>TRIM(INDEX(_xlfn.TEXTSPLIT(Table325[[#This Row],[attribute_name]],"|"), 1,1))</f>
        <v>Temperatura - Mancal do Eixo HS da Engrenagem (LOA) (1)</v>
      </c>
      <c r="P115" t="str">
        <f>IFERROR(TRIM(INDEX(_xlfn.TEXTSPLIT(Table325[[#This Row],[attribute_name]],"|"), 1,2)), "")</f>
        <v>Hi</v>
      </c>
      <c r="Q115" t="b" cm="1">
        <f t="array" ref="Q115">IF(ISERROR(IF(Table325[[#This Row],[type]]="subattribute", VLOOKUP(Table325[[#This Row],[Template]]&amp;Table325[[#This Row],[parent_attribute]],_xlfn._xlws.FILTER(Table325[[#All],[concat]], Table325[[#All],[type]]="attribute"),1, FALSE), TRUE)), FALSE, TRUE)</f>
        <v>1</v>
      </c>
    </row>
    <row r="116" spans="1:17" ht="14.4" customHeight="1">
      <c r="A116" t="str">
        <f>Table325[[#This Row],[Template]]&amp;Table325[[#This Row],[parent_attribute]]</f>
        <v>Compressor Screw BasicTemperatura - Mancal do Eixo HS da Engrenagem (LOA) (1)</v>
      </c>
      <c r="B116" t="s">
        <v>4227</v>
      </c>
      <c r="C116" t="s">
        <v>4228</v>
      </c>
      <c r="D116" t="s">
        <v>2906</v>
      </c>
      <c r="E116" t="s">
        <v>4229</v>
      </c>
      <c r="F116" t="s">
        <v>2879</v>
      </c>
      <c r="G116" t="s">
        <v>4344</v>
      </c>
      <c r="I116" t="s">
        <v>4346</v>
      </c>
      <c r="J116">
        <v>116</v>
      </c>
      <c r="K116" s="97" t="s">
        <v>4283</v>
      </c>
      <c r="L116">
        <v>1</v>
      </c>
      <c r="M116" t="s">
        <v>4232</v>
      </c>
      <c r="N116" t="str">
        <f t="shared" si="2"/>
        <v>subattribute</v>
      </c>
      <c r="O116" t="str">
        <f>TRIM(INDEX(_xlfn.TEXTSPLIT(Table325[[#This Row],[attribute_name]],"|"), 1,1))</f>
        <v>Temperatura - Mancal do Eixo HS da Engrenagem (LOA) (1)</v>
      </c>
      <c r="P116" t="str">
        <f>IFERROR(TRIM(INDEX(_xlfn.TEXTSPLIT(Table325[[#This Row],[attribute_name]],"|"), 1,2)), "")</f>
        <v>HiHi</v>
      </c>
      <c r="Q116" t="b" cm="1">
        <f t="array" ref="Q116">IF(ISERROR(IF(Table325[[#This Row],[type]]="subattribute", VLOOKUP(Table325[[#This Row],[Template]]&amp;Table325[[#This Row],[parent_attribute]],_xlfn._xlws.FILTER(Table325[[#All],[concat]], Table325[[#All],[type]]="attribute"),1, FALSE), TRUE)), FALSE, TRUE)</f>
        <v>1</v>
      </c>
    </row>
    <row r="117" spans="1:17" ht="14.4" customHeight="1">
      <c r="A117" t="str">
        <f>Table325[[#This Row],[Template]]&amp;Table325[[#This Row],[parent_attribute]]</f>
        <v>Compressor Screw BasicTemperatura - Mancal do Eixo HS da Engrenagem (LOA) (1)</v>
      </c>
      <c r="B117" t="s">
        <v>4227</v>
      </c>
      <c r="C117" t="s">
        <v>4228</v>
      </c>
      <c r="D117" t="s">
        <v>2906</v>
      </c>
      <c r="E117" t="s">
        <v>4229</v>
      </c>
      <c r="F117" t="s">
        <v>2879</v>
      </c>
      <c r="G117" t="s">
        <v>4344</v>
      </c>
      <c r="I117" t="s">
        <v>4347</v>
      </c>
      <c r="J117">
        <v>75</v>
      </c>
      <c r="K117" s="97" t="s">
        <v>4283</v>
      </c>
      <c r="L117">
        <v>1</v>
      </c>
      <c r="M117" t="s">
        <v>4232</v>
      </c>
      <c r="N117" t="str">
        <f t="shared" si="2"/>
        <v>subattribute</v>
      </c>
      <c r="O117" t="str">
        <f>TRIM(INDEX(_xlfn.TEXTSPLIT(Table325[[#This Row],[attribute_name]],"|"), 1,1))</f>
        <v>Temperatura - Mancal do Eixo HS da Engrenagem (LOA) (1)</v>
      </c>
      <c r="P117" t="str">
        <f>IFERROR(TRIM(INDEX(_xlfn.TEXTSPLIT(Table325[[#This Row],[attribute_name]],"|"), 1,2)), "")</f>
        <v>Pre-alarm Hi</v>
      </c>
      <c r="Q117" t="b" cm="1">
        <f t="array" ref="Q117">IF(ISERROR(IF(Table325[[#This Row],[type]]="subattribute", VLOOKUP(Table325[[#This Row],[Template]]&amp;Table325[[#This Row],[parent_attribute]],_xlfn._xlws.FILTER(Table325[[#All],[concat]], Table325[[#All],[type]]="attribute"),1, FALSE), TRUE)), FALSE, TRUE)</f>
        <v>1</v>
      </c>
    </row>
    <row r="118" spans="1:17" ht="14.4" customHeight="1">
      <c r="A118" t="str">
        <f>Table325[[#This Row],[Template]]&amp;Table325[[#This Row],[parent_attribute]]</f>
        <v>Compressor Screw BasicTemperatura - Mancal do Eixo HS da Engrenagem (LOA) (2)</v>
      </c>
      <c r="B118" t="s">
        <v>4227</v>
      </c>
      <c r="C118" t="s">
        <v>4228</v>
      </c>
      <c r="D118" t="s">
        <v>2906</v>
      </c>
      <c r="E118" t="s">
        <v>4229</v>
      </c>
      <c r="F118" t="s">
        <v>2879</v>
      </c>
      <c r="G118" t="s">
        <v>4348</v>
      </c>
      <c r="I118" t="s">
        <v>654</v>
      </c>
      <c r="J118" t="s">
        <v>4348</v>
      </c>
      <c r="K118" t="s">
        <v>4283</v>
      </c>
      <c r="L118">
        <v>1</v>
      </c>
      <c r="M118" t="s">
        <v>475</v>
      </c>
      <c r="N118" t="str">
        <f t="shared" si="2"/>
        <v>attribute</v>
      </c>
      <c r="O118" t="str">
        <f>TRIM(INDEX(_xlfn.TEXTSPLIT(Table325[[#This Row],[attribute_name]],"|"), 1,1))</f>
        <v>Temperatura - Mancal do Eixo HS da Engrenagem (LOA) (2)</v>
      </c>
      <c r="P118" t="str">
        <f>IFERROR(TRIM(INDEX(_xlfn.TEXTSPLIT(Table325[[#This Row],[attribute_name]],"|"), 1,2)), "")</f>
        <v/>
      </c>
      <c r="Q118" t="b" cm="1">
        <f t="array" ref="Q118">IF(ISERROR(IF(Table325[[#This Row],[type]]="subattribute", VLOOKUP(Table325[[#This Row],[Template]]&amp;Table325[[#This Row],[parent_attribute]],_xlfn._xlws.FILTER(Table325[[#All],[concat]], Table325[[#All],[type]]="attribute"),1, FALSE), TRUE)), FALSE, TRUE)</f>
        <v>1</v>
      </c>
    </row>
    <row r="119" spans="1:17" ht="14.4" customHeight="1">
      <c r="A119" t="str">
        <f>Table325[[#This Row],[Template]]&amp;Table325[[#This Row],[parent_attribute]]</f>
        <v>Compressor Screw BasicTemperatura - Mancal do Eixo HS da Engrenagem (LOA) (2)</v>
      </c>
      <c r="B119" t="s">
        <v>4227</v>
      </c>
      <c r="C119" t="s">
        <v>4228</v>
      </c>
      <c r="D119" t="s">
        <v>2906</v>
      </c>
      <c r="E119" t="s">
        <v>4229</v>
      </c>
      <c r="F119" t="s">
        <v>2879</v>
      </c>
      <c r="G119" t="s">
        <v>4348</v>
      </c>
      <c r="I119" t="s">
        <v>4349</v>
      </c>
      <c r="J119">
        <v>107</v>
      </c>
      <c r="K119" s="97" t="s">
        <v>4283</v>
      </c>
      <c r="L119">
        <v>1</v>
      </c>
      <c r="M119" t="s">
        <v>4232</v>
      </c>
      <c r="N119" t="str">
        <f t="shared" si="2"/>
        <v>subattribute</v>
      </c>
      <c r="O119" t="str">
        <f>TRIM(INDEX(_xlfn.TEXTSPLIT(Table325[[#This Row],[attribute_name]],"|"), 1,1))</f>
        <v>Temperatura - Mancal do Eixo HS da Engrenagem (LOA) (2)</v>
      </c>
      <c r="P119" t="str">
        <f>IFERROR(TRIM(INDEX(_xlfn.TEXTSPLIT(Table325[[#This Row],[attribute_name]],"|"), 1,2)), "")</f>
        <v>Hi</v>
      </c>
      <c r="Q119" t="b" cm="1">
        <f t="array" ref="Q119">IF(ISERROR(IF(Table325[[#This Row],[type]]="subattribute", VLOOKUP(Table325[[#This Row],[Template]]&amp;Table325[[#This Row],[parent_attribute]],_xlfn._xlws.FILTER(Table325[[#All],[concat]], Table325[[#All],[type]]="attribute"),1, FALSE), TRUE)), FALSE, TRUE)</f>
        <v>1</v>
      </c>
    </row>
    <row r="120" spans="1:17" ht="14.4" customHeight="1">
      <c r="A120" t="str">
        <f>Table325[[#This Row],[Template]]&amp;Table325[[#This Row],[parent_attribute]]</f>
        <v>Compressor Screw BasicTemperatura - Mancal do Eixo HS da Engrenagem (LOA) (2)</v>
      </c>
      <c r="B120" t="s">
        <v>4227</v>
      </c>
      <c r="C120" t="s">
        <v>4228</v>
      </c>
      <c r="D120" t="s">
        <v>2906</v>
      </c>
      <c r="E120" t="s">
        <v>4229</v>
      </c>
      <c r="F120" t="s">
        <v>2879</v>
      </c>
      <c r="G120" t="s">
        <v>4348</v>
      </c>
      <c r="I120" t="s">
        <v>4350</v>
      </c>
      <c r="J120">
        <v>116</v>
      </c>
      <c r="K120" s="97" t="s">
        <v>4283</v>
      </c>
      <c r="L120">
        <v>1</v>
      </c>
      <c r="M120" t="s">
        <v>4232</v>
      </c>
      <c r="N120" t="str">
        <f t="shared" si="2"/>
        <v>subattribute</v>
      </c>
      <c r="O120" t="str">
        <f>TRIM(INDEX(_xlfn.TEXTSPLIT(Table325[[#This Row],[attribute_name]],"|"), 1,1))</f>
        <v>Temperatura - Mancal do Eixo HS da Engrenagem (LOA) (2)</v>
      </c>
      <c r="P120" t="str">
        <f>IFERROR(TRIM(INDEX(_xlfn.TEXTSPLIT(Table325[[#This Row],[attribute_name]],"|"), 1,2)), "")</f>
        <v>HiHi</v>
      </c>
      <c r="Q120" t="b" cm="1">
        <f t="array" ref="Q120">IF(ISERROR(IF(Table325[[#This Row],[type]]="subattribute", VLOOKUP(Table325[[#This Row],[Template]]&amp;Table325[[#This Row],[parent_attribute]],_xlfn._xlws.FILTER(Table325[[#All],[concat]], Table325[[#All],[type]]="attribute"),1, FALSE), TRUE)), FALSE, TRUE)</f>
        <v>1</v>
      </c>
    </row>
    <row r="121" spans="1:17" ht="14.4" customHeight="1">
      <c r="A121" t="str">
        <f>Table325[[#This Row],[Template]]&amp;Table325[[#This Row],[parent_attribute]]</f>
        <v>Compressor Screw BasicTemperatura - Mancal do Eixo HS da Engrenagem (LOA) (2)</v>
      </c>
      <c r="B121" t="s">
        <v>4227</v>
      </c>
      <c r="C121" t="s">
        <v>4228</v>
      </c>
      <c r="D121" t="s">
        <v>2906</v>
      </c>
      <c r="E121" t="s">
        <v>4229</v>
      </c>
      <c r="F121" t="s">
        <v>2879</v>
      </c>
      <c r="G121" t="s">
        <v>4348</v>
      </c>
      <c r="I121" t="s">
        <v>4351</v>
      </c>
      <c r="J121">
        <v>75</v>
      </c>
      <c r="K121" s="97" t="s">
        <v>4283</v>
      </c>
      <c r="L121">
        <v>1</v>
      </c>
      <c r="M121" t="s">
        <v>4232</v>
      </c>
      <c r="N121" t="str">
        <f t="shared" si="2"/>
        <v>subattribute</v>
      </c>
      <c r="O121" t="str">
        <f>TRIM(INDEX(_xlfn.TEXTSPLIT(Table325[[#This Row],[attribute_name]],"|"), 1,1))</f>
        <v>Temperatura - Mancal do Eixo HS da Engrenagem (LOA) (2)</v>
      </c>
      <c r="P121" t="str">
        <f>IFERROR(TRIM(INDEX(_xlfn.TEXTSPLIT(Table325[[#This Row],[attribute_name]],"|"), 1,2)), "")</f>
        <v>Pre-alarm Hi</v>
      </c>
      <c r="Q121" t="b" cm="1">
        <f t="array" ref="Q121">IF(ISERROR(IF(Table325[[#This Row],[type]]="subattribute", VLOOKUP(Table325[[#This Row],[Template]]&amp;Table325[[#This Row],[parent_attribute]],_xlfn._xlws.FILTER(Table325[[#All],[concat]], Table325[[#All],[type]]="attribute"),1, FALSE), TRUE)), FALSE, TRUE)</f>
        <v>1</v>
      </c>
    </row>
    <row r="122" spans="1:17" ht="14.4" customHeight="1">
      <c r="A122" t="str">
        <f>Table325[[#This Row],[Template]]&amp;Table325[[#This Row],[parent_attribute]]</f>
        <v>Compressor Screw BasicTemperatura - Mancal do Eixo LS da Engrenagem (LA) (1)</v>
      </c>
      <c r="B122" t="s">
        <v>4227</v>
      </c>
      <c r="C122" t="s">
        <v>4228</v>
      </c>
      <c r="D122" t="s">
        <v>2906</v>
      </c>
      <c r="E122" t="s">
        <v>4229</v>
      </c>
      <c r="F122" t="s">
        <v>2879</v>
      </c>
      <c r="G122" t="s">
        <v>4352</v>
      </c>
      <c r="I122" t="s">
        <v>657</v>
      </c>
      <c r="J122" t="s">
        <v>4352</v>
      </c>
      <c r="K122" t="s">
        <v>4283</v>
      </c>
      <c r="L122">
        <v>1</v>
      </c>
      <c r="M122" t="s">
        <v>475</v>
      </c>
      <c r="N122" t="str">
        <f t="shared" si="2"/>
        <v>attribute</v>
      </c>
      <c r="O122" t="str">
        <f>TRIM(INDEX(_xlfn.TEXTSPLIT(Table325[[#This Row],[attribute_name]],"|"), 1,1))</f>
        <v>Temperatura - Mancal do Eixo LS da Engrenagem (LA) (1)</v>
      </c>
      <c r="P122" t="str">
        <f>IFERROR(TRIM(INDEX(_xlfn.TEXTSPLIT(Table325[[#This Row],[attribute_name]],"|"), 1,2)), "")</f>
        <v/>
      </c>
      <c r="Q122" t="b" cm="1">
        <f t="array" ref="Q122">IF(ISERROR(IF(Table325[[#This Row],[type]]="subattribute", VLOOKUP(Table325[[#This Row],[Template]]&amp;Table325[[#This Row],[parent_attribute]],_xlfn._xlws.FILTER(Table325[[#All],[concat]], Table325[[#All],[type]]="attribute"),1, FALSE), TRUE)), FALSE, TRUE)</f>
        <v>1</v>
      </c>
    </row>
    <row r="123" spans="1:17" ht="14.4" customHeight="1">
      <c r="A123" t="str">
        <f>Table325[[#This Row],[Template]]&amp;Table325[[#This Row],[parent_attribute]]</f>
        <v>Compressor Screw BasicTemperatura - Mancal do Eixo LS da Engrenagem (LA) (1)</v>
      </c>
      <c r="B123" t="s">
        <v>4227</v>
      </c>
      <c r="C123" t="s">
        <v>4228</v>
      </c>
      <c r="D123" t="s">
        <v>2906</v>
      </c>
      <c r="E123" t="s">
        <v>4229</v>
      </c>
      <c r="F123" t="s">
        <v>2879</v>
      </c>
      <c r="G123" t="s">
        <v>4352</v>
      </c>
      <c r="I123" t="s">
        <v>4353</v>
      </c>
      <c r="J123">
        <v>107</v>
      </c>
      <c r="K123" s="97" t="s">
        <v>4283</v>
      </c>
      <c r="L123">
        <v>1</v>
      </c>
      <c r="M123" t="s">
        <v>4232</v>
      </c>
      <c r="N123" t="str">
        <f t="shared" si="2"/>
        <v>subattribute</v>
      </c>
      <c r="O123" t="str">
        <f>TRIM(INDEX(_xlfn.TEXTSPLIT(Table325[[#This Row],[attribute_name]],"|"), 1,1))</f>
        <v>Temperatura - Mancal do Eixo LS da Engrenagem (LA) (1)</v>
      </c>
      <c r="P123" t="str">
        <f>IFERROR(TRIM(INDEX(_xlfn.TEXTSPLIT(Table325[[#This Row],[attribute_name]],"|"), 1,2)), "")</f>
        <v>Hi</v>
      </c>
      <c r="Q123" t="b" cm="1">
        <f t="array" ref="Q123">IF(ISERROR(IF(Table325[[#This Row],[type]]="subattribute", VLOOKUP(Table325[[#This Row],[Template]]&amp;Table325[[#This Row],[parent_attribute]],_xlfn._xlws.FILTER(Table325[[#All],[concat]], Table325[[#All],[type]]="attribute"),1, FALSE), TRUE)), FALSE, TRUE)</f>
        <v>1</v>
      </c>
    </row>
    <row r="124" spans="1:17" ht="14.4" customHeight="1">
      <c r="A124" t="str">
        <f>Table325[[#This Row],[Template]]&amp;Table325[[#This Row],[parent_attribute]]</f>
        <v>Compressor Screw BasicTemperatura - Mancal do Eixo LS da Engrenagem (LA) (1)</v>
      </c>
      <c r="B124" t="s">
        <v>4227</v>
      </c>
      <c r="C124" t="s">
        <v>4228</v>
      </c>
      <c r="D124" t="s">
        <v>2906</v>
      </c>
      <c r="E124" t="s">
        <v>4229</v>
      </c>
      <c r="F124" t="s">
        <v>2879</v>
      </c>
      <c r="G124" t="s">
        <v>4352</v>
      </c>
      <c r="I124" t="s">
        <v>4354</v>
      </c>
      <c r="J124">
        <v>116</v>
      </c>
      <c r="K124" s="97" t="s">
        <v>4283</v>
      </c>
      <c r="L124">
        <v>1</v>
      </c>
      <c r="M124" t="s">
        <v>4232</v>
      </c>
      <c r="N124" t="str">
        <f t="shared" si="2"/>
        <v>subattribute</v>
      </c>
      <c r="O124" t="str">
        <f>TRIM(INDEX(_xlfn.TEXTSPLIT(Table325[[#This Row],[attribute_name]],"|"), 1,1))</f>
        <v>Temperatura - Mancal do Eixo LS da Engrenagem (LA) (1)</v>
      </c>
      <c r="P124" t="str">
        <f>IFERROR(TRIM(INDEX(_xlfn.TEXTSPLIT(Table325[[#This Row],[attribute_name]],"|"), 1,2)), "")</f>
        <v>HiHi</v>
      </c>
      <c r="Q124" t="b" cm="1">
        <f t="array" ref="Q124">IF(ISERROR(IF(Table325[[#This Row],[type]]="subattribute", VLOOKUP(Table325[[#This Row],[Template]]&amp;Table325[[#This Row],[parent_attribute]],_xlfn._xlws.FILTER(Table325[[#All],[concat]], Table325[[#All],[type]]="attribute"),1, FALSE), TRUE)), FALSE, TRUE)</f>
        <v>1</v>
      </c>
    </row>
    <row r="125" spans="1:17" ht="14.4" customHeight="1">
      <c r="A125" t="str">
        <f>Table325[[#This Row],[Template]]&amp;Table325[[#This Row],[parent_attribute]]</f>
        <v>Compressor Screw BasicTemperatura - Mancal do Eixo LS da Engrenagem (LA) (1)</v>
      </c>
      <c r="B125" t="s">
        <v>4227</v>
      </c>
      <c r="C125" t="s">
        <v>4228</v>
      </c>
      <c r="D125" t="s">
        <v>2906</v>
      </c>
      <c r="E125" t="s">
        <v>4229</v>
      </c>
      <c r="F125" t="s">
        <v>2879</v>
      </c>
      <c r="G125" t="s">
        <v>4352</v>
      </c>
      <c r="I125" t="s">
        <v>4355</v>
      </c>
      <c r="J125">
        <v>75</v>
      </c>
      <c r="K125" s="97" t="s">
        <v>4283</v>
      </c>
      <c r="L125">
        <v>1</v>
      </c>
      <c r="M125" t="s">
        <v>4232</v>
      </c>
      <c r="N125" t="str">
        <f t="shared" si="2"/>
        <v>subattribute</v>
      </c>
      <c r="O125" t="str">
        <f>TRIM(INDEX(_xlfn.TEXTSPLIT(Table325[[#This Row],[attribute_name]],"|"), 1,1))</f>
        <v>Temperatura - Mancal do Eixo LS da Engrenagem (LA) (1)</v>
      </c>
      <c r="P125" t="str">
        <f>IFERROR(TRIM(INDEX(_xlfn.TEXTSPLIT(Table325[[#This Row],[attribute_name]],"|"), 1,2)), "")</f>
        <v>Pre-alarm Hi</v>
      </c>
      <c r="Q125" t="b" cm="1">
        <f t="array" ref="Q125">IF(ISERROR(IF(Table325[[#This Row],[type]]="subattribute", VLOOKUP(Table325[[#This Row],[Template]]&amp;Table325[[#This Row],[parent_attribute]],_xlfn._xlws.FILTER(Table325[[#All],[concat]], Table325[[#All],[type]]="attribute"),1, FALSE), TRUE)), FALSE, TRUE)</f>
        <v>1</v>
      </c>
    </row>
    <row r="126" spans="1:17" ht="14.4" customHeight="1">
      <c r="A126" t="str">
        <f>Table325[[#This Row],[Template]]&amp;Table325[[#This Row],[parent_attribute]]</f>
        <v>Compressor Screw BasicTemperatura - Mancal do Eixo LS da Engrenagem (LA) (2)</v>
      </c>
      <c r="B126" t="s">
        <v>4227</v>
      </c>
      <c r="C126" t="s">
        <v>4228</v>
      </c>
      <c r="D126" t="s">
        <v>2906</v>
      </c>
      <c r="E126" t="s">
        <v>4229</v>
      </c>
      <c r="F126" t="s">
        <v>2879</v>
      </c>
      <c r="G126" t="s">
        <v>4356</v>
      </c>
      <c r="I126" t="s">
        <v>660</v>
      </c>
      <c r="J126" t="s">
        <v>4356</v>
      </c>
      <c r="K126" t="s">
        <v>4283</v>
      </c>
      <c r="L126">
        <v>1</v>
      </c>
      <c r="M126" t="s">
        <v>475</v>
      </c>
      <c r="N126" t="str">
        <f t="shared" si="2"/>
        <v>attribute</v>
      </c>
      <c r="O126" t="str">
        <f>TRIM(INDEX(_xlfn.TEXTSPLIT(Table325[[#This Row],[attribute_name]],"|"), 1,1))</f>
        <v>Temperatura - Mancal do Eixo LS da Engrenagem (LA) (2)</v>
      </c>
      <c r="P126" t="str">
        <f>IFERROR(TRIM(INDEX(_xlfn.TEXTSPLIT(Table325[[#This Row],[attribute_name]],"|"), 1,2)), "")</f>
        <v/>
      </c>
      <c r="Q126" t="b" cm="1">
        <f t="array" ref="Q126">IF(ISERROR(IF(Table325[[#This Row],[type]]="subattribute", VLOOKUP(Table325[[#This Row],[Template]]&amp;Table325[[#This Row],[parent_attribute]],_xlfn._xlws.FILTER(Table325[[#All],[concat]], Table325[[#All],[type]]="attribute"),1, FALSE), TRUE)), FALSE, TRUE)</f>
        <v>1</v>
      </c>
    </row>
    <row r="127" spans="1:17" ht="14.4" customHeight="1">
      <c r="A127" t="str">
        <f>Table325[[#This Row],[Template]]&amp;Table325[[#This Row],[parent_attribute]]</f>
        <v>Compressor Screw BasicTemperatura - Mancal do Eixo LS da Engrenagem (LA) (2)</v>
      </c>
      <c r="B127" t="s">
        <v>4227</v>
      </c>
      <c r="C127" t="s">
        <v>4228</v>
      </c>
      <c r="D127" t="s">
        <v>2906</v>
      </c>
      <c r="E127" t="s">
        <v>4229</v>
      </c>
      <c r="F127" t="s">
        <v>2879</v>
      </c>
      <c r="G127" t="s">
        <v>4356</v>
      </c>
      <c r="I127" t="s">
        <v>4357</v>
      </c>
      <c r="J127">
        <v>107</v>
      </c>
      <c r="K127" s="97" t="s">
        <v>4283</v>
      </c>
      <c r="L127">
        <v>1</v>
      </c>
      <c r="M127" t="s">
        <v>4232</v>
      </c>
      <c r="N127" t="str">
        <f t="shared" si="2"/>
        <v>subattribute</v>
      </c>
      <c r="O127" t="str">
        <f>TRIM(INDEX(_xlfn.TEXTSPLIT(Table325[[#This Row],[attribute_name]],"|"), 1,1))</f>
        <v>Temperatura - Mancal do Eixo LS da Engrenagem (LA) (2)</v>
      </c>
      <c r="P127" t="str">
        <f>IFERROR(TRIM(INDEX(_xlfn.TEXTSPLIT(Table325[[#This Row],[attribute_name]],"|"), 1,2)), "")</f>
        <v>Hi</v>
      </c>
      <c r="Q127" t="b" cm="1">
        <f t="array" ref="Q127">IF(ISERROR(IF(Table325[[#This Row],[type]]="subattribute", VLOOKUP(Table325[[#This Row],[Template]]&amp;Table325[[#This Row],[parent_attribute]],_xlfn._xlws.FILTER(Table325[[#All],[concat]], Table325[[#All],[type]]="attribute"),1, FALSE), TRUE)), FALSE, TRUE)</f>
        <v>1</v>
      </c>
    </row>
    <row r="128" spans="1:17" ht="14.4" customHeight="1">
      <c r="A128" t="str">
        <f>Table325[[#This Row],[Template]]&amp;Table325[[#This Row],[parent_attribute]]</f>
        <v>Compressor Screw BasicTemperatura - Mancal do Eixo LS da Engrenagem (LA) (2)</v>
      </c>
      <c r="B128" t="s">
        <v>4227</v>
      </c>
      <c r="C128" t="s">
        <v>4228</v>
      </c>
      <c r="D128" t="s">
        <v>2906</v>
      </c>
      <c r="E128" t="s">
        <v>4229</v>
      </c>
      <c r="F128" t="s">
        <v>2879</v>
      </c>
      <c r="G128" t="s">
        <v>4356</v>
      </c>
      <c r="I128" t="s">
        <v>4358</v>
      </c>
      <c r="J128">
        <v>116</v>
      </c>
      <c r="K128" s="97" t="s">
        <v>4283</v>
      </c>
      <c r="L128">
        <v>1</v>
      </c>
      <c r="M128" t="s">
        <v>4232</v>
      </c>
      <c r="N128" t="str">
        <f t="shared" si="2"/>
        <v>subattribute</v>
      </c>
      <c r="O128" t="str">
        <f>TRIM(INDEX(_xlfn.TEXTSPLIT(Table325[[#This Row],[attribute_name]],"|"), 1,1))</f>
        <v>Temperatura - Mancal do Eixo LS da Engrenagem (LA) (2)</v>
      </c>
      <c r="P128" t="str">
        <f>IFERROR(TRIM(INDEX(_xlfn.TEXTSPLIT(Table325[[#This Row],[attribute_name]],"|"), 1,2)), "")</f>
        <v>HiHi</v>
      </c>
      <c r="Q128" t="b" cm="1">
        <f t="array" ref="Q128">IF(ISERROR(IF(Table325[[#This Row],[type]]="subattribute", VLOOKUP(Table325[[#This Row],[Template]]&amp;Table325[[#This Row],[parent_attribute]],_xlfn._xlws.FILTER(Table325[[#All],[concat]], Table325[[#All],[type]]="attribute"),1, FALSE), TRUE)), FALSE, TRUE)</f>
        <v>1</v>
      </c>
    </row>
    <row r="129" spans="1:17" ht="14.4" customHeight="1">
      <c r="A129" t="str">
        <f>Table325[[#This Row],[Template]]&amp;Table325[[#This Row],[parent_attribute]]</f>
        <v>Compressor Screw BasicTemperatura - Mancal do Eixo LS da Engrenagem (LA) (2)</v>
      </c>
      <c r="B129" t="s">
        <v>4227</v>
      </c>
      <c r="C129" t="s">
        <v>4228</v>
      </c>
      <c r="D129" t="s">
        <v>2906</v>
      </c>
      <c r="E129" t="s">
        <v>4229</v>
      </c>
      <c r="F129" t="s">
        <v>2879</v>
      </c>
      <c r="G129" t="s">
        <v>4356</v>
      </c>
      <c r="I129" t="s">
        <v>4359</v>
      </c>
      <c r="J129">
        <v>75</v>
      </c>
      <c r="K129" s="97" t="s">
        <v>4283</v>
      </c>
      <c r="L129">
        <v>1</v>
      </c>
      <c r="M129" t="s">
        <v>4232</v>
      </c>
      <c r="N129" t="str">
        <f t="shared" si="2"/>
        <v>subattribute</v>
      </c>
      <c r="O129" t="str">
        <f>TRIM(INDEX(_xlfn.TEXTSPLIT(Table325[[#This Row],[attribute_name]],"|"), 1,1))</f>
        <v>Temperatura - Mancal do Eixo LS da Engrenagem (LA) (2)</v>
      </c>
      <c r="P129" t="str">
        <f>IFERROR(TRIM(INDEX(_xlfn.TEXTSPLIT(Table325[[#This Row],[attribute_name]],"|"), 1,2)), "")</f>
        <v>Pre-alarm Hi</v>
      </c>
      <c r="Q129" t="b" cm="1">
        <f t="array" ref="Q129">IF(ISERROR(IF(Table325[[#This Row],[type]]="subattribute", VLOOKUP(Table325[[#This Row],[Template]]&amp;Table325[[#This Row],[parent_attribute]],_xlfn._xlws.FILTER(Table325[[#All],[concat]], Table325[[#All],[type]]="attribute"),1, FALSE), TRUE)), FALSE, TRUE)</f>
        <v>1</v>
      </c>
    </row>
    <row r="130" spans="1:17" ht="14.4" customHeight="1">
      <c r="A130" t="str">
        <f>Table325[[#This Row],[Template]]&amp;Table325[[#This Row],[parent_attribute]]</f>
        <v>Compressor Screw BasicTemperatura - Mancal do Eixo LS da Engrenagem (LOA) (1)</v>
      </c>
      <c r="B130" t="s">
        <v>4227</v>
      </c>
      <c r="C130" t="s">
        <v>4228</v>
      </c>
      <c r="D130" t="s">
        <v>2906</v>
      </c>
      <c r="E130" t="s">
        <v>4229</v>
      </c>
      <c r="F130" t="s">
        <v>2879</v>
      </c>
      <c r="G130" t="s">
        <v>4360</v>
      </c>
      <c r="I130" t="s">
        <v>663</v>
      </c>
      <c r="J130" t="s">
        <v>4360</v>
      </c>
      <c r="K130" t="s">
        <v>4283</v>
      </c>
      <c r="L130">
        <v>1</v>
      </c>
      <c r="M130" t="s">
        <v>475</v>
      </c>
      <c r="N130" t="str">
        <f t="shared" si="2"/>
        <v>attribute</v>
      </c>
      <c r="O130" t="str">
        <f>TRIM(INDEX(_xlfn.TEXTSPLIT(Table325[[#This Row],[attribute_name]],"|"), 1,1))</f>
        <v>Temperatura - Mancal do Eixo LS da Engrenagem (LOA) (1)</v>
      </c>
      <c r="P130" t="str">
        <f>IFERROR(TRIM(INDEX(_xlfn.TEXTSPLIT(Table325[[#This Row],[attribute_name]],"|"), 1,2)), "")</f>
        <v/>
      </c>
      <c r="Q130" t="b" cm="1">
        <f t="array" ref="Q130">IF(ISERROR(IF(Table325[[#This Row],[type]]="subattribute", VLOOKUP(Table325[[#This Row],[Template]]&amp;Table325[[#This Row],[parent_attribute]],_xlfn._xlws.FILTER(Table325[[#All],[concat]], Table325[[#All],[type]]="attribute"),1, FALSE), TRUE)), FALSE, TRUE)</f>
        <v>1</v>
      </c>
    </row>
    <row r="131" spans="1:17" ht="14.4" customHeight="1">
      <c r="A131" t="str">
        <f>Table325[[#This Row],[Template]]&amp;Table325[[#This Row],[parent_attribute]]</f>
        <v>Compressor Screw BasicTemperatura - Mancal do Eixo LS da Engrenagem (LOA) (1)</v>
      </c>
      <c r="B131" t="s">
        <v>4227</v>
      </c>
      <c r="C131" t="s">
        <v>4228</v>
      </c>
      <c r="D131" t="s">
        <v>2906</v>
      </c>
      <c r="E131" t="s">
        <v>4229</v>
      </c>
      <c r="F131" t="s">
        <v>2879</v>
      </c>
      <c r="G131" t="s">
        <v>4360</v>
      </c>
      <c r="I131" t="s">
        <v>4361</v>
      </c>
      <c r="J131">
        <v>107</v>
      </c>
      <c r="K131" s="97" t="s">
        <v>4283</v>
      </c>
      <c r="L131">
        <v>1</v>
      </c>
      <c r="M131" t="s">
        <v>4232</v>
      </c>
      <c r="N131" t="str">
        <f t="shared" ref="N131:N194" si="3">IFERROR(IF(FIND("|",I131),"subattribute", "attribute"), "attribute")</f>
        <v>subattribute</v>
      </c>
      <c r="O131" t="str">
        <f>TRIM(INDEX(_xlfn.TEXTSPLIT(Table325[[#This Row],[attribute_name]],"|"), 1,1))</f>
        <v>Temperatura - Mancal do Eixo LS da Engrenagem (LOA) (1)</v>
      </c>
      <c r="P131" t="str">
        <f>IFERROR(TRIM(INDEX(_xlfn.TEXTSPLIT(Table325[[#This Row],[attribute_name]],"|"), 1,2)), "")</f>
        <v>Hi</v>
      </c>
      <c r="Q131" t="b" cm="1">
        <f t="array" ref="Q131">IF(ISERROR(IF(Table325[[#This Row],[type]]="subattribute", VLOOKUP(Table325[[#This Row],[Template]]&amp;Table325[[#This Row],[parent_attribute]],_xlfn._xlws.FILTER(Table325[[#All],[concat]], Table325[[#All],[type]]="attribute"),1, FALSE), TRUE)), FALSE, TRUE)</f>
        <v>1</v>
      </c>
    </row>
    <row r="132" spans="1:17" ht="14.4" customHeight="1">
      <c r="A132" t="str">
        <f>Table325[[#This Row],[Template]]&amp;Table325[[#This Row],[parent_attribute]]</f>
        <v>Compressor Screw BasicTemperatura - Mancal do Eixo LS da Engrenagem (LOA) (1)</v>
      </c>
      <c r="B132" t="s">
        <v>4227</v>
      </c>
      <c r="C132" t="s">
        <v>4228</v>
      </c>
      <c r="D132" t="s">
        <v>2906</v>
      </c>
      <c r="E132" t="s">
        <v>4229</v>
      </c>
      <c r="F132" t="s">
        <v>2879</v>
      </c>
      <c r="G132" t="s">
        <v>4360</v>
      </c>
      <c r="I132" t="s">
        <v>4362</v>
      </c>
      <c r="J132">
        <v>116</v>
      </c>
      <c r="K132" s="97" t="s">
        <v>4283</v>
      </c>
      <c r="L132">
        <v>1</v>
      </c>
      <c r="M132" t="s">
        <v>4232</v>
      </c>
      <c r="N132" t="str">
        <f t="shared" si="3"/>
        <v>subattribute</v>
      </c>
      <c r="O132" t="str">
        <f>TRIM(INDEX(_xlfn.TEXTSPLIT(Table325[[#This Row],[attribute_name]],"|"), 1,1))</f>
        <v>Temperatura - Mancal do Eixo LS da Engrenagem (LOA) (1)</v>
      </c>
      <c r="P132" t="str">
        <f>IFERROR(TRIM(INDEX(_xlfn.TEXTSPLIT(Table325[[#This Row],[attribute_name]],"|"), 1,2)), "")</f>
        <v>HiHi</v>
      </c>
      <c r="Q132" t="b" cm="1">
        <f t="array" ref="Q132">IF(ISERROR(IF(Table325[[#This Row],[type]]="subattribute", VLOOKUP(Table325[[#This Row],[Template]]&amp;Table325[[#This Row],[parent_attribute]],_xlfn._xlws.FILTER(Table325[[#All],[concat]], Table325[[#All],[type]]="attribute"),1, FALSE), TRUE)), FALSE, TRUE)</f>
        <v>1</v>
      </c>
    </row>
    <row r="133" spans="1:17" ht="14.4" customHeight="1">
      <c r="A133" t="str">
        <f>Table325[[#This Row],[Template]]&amp;Table325[[#This Row],[parent_attribute]]</f>
        <v>Compressor Screw BasicTemperatura - Mancal do Eixo LS da Engrenagem (LOA) (1)</v>
      </c>
      <c r="B133" t="s">
        <v>4227</v>
      </c>
      <c r="C133" t="s">
        <v>4228</v>
      </c>
      <c r="D133" t="s">
        <v>2906</v>
      </c>
      <c r="E133" t="s">
        <v>4229</v>
      </c>
      <c r="F133" t="s">
        <v>2879</v>
      </c>
      <c r="G133" t="s">
        <v>4360</v>
      </c>
      <c r="I133" t="s">
        <v>4363</v>
      </c>
      <c r="J133">
        <v>75</v>
      </c>
      <c r="K133" s="97" t="s">
        <v>4283</v>
      </c>
      <c r="L133">
        <v>1</v>
      </c>
      <c r="M133" t="s">
        <v>4232</v>
      </c>
      <c r="N133" t="str">
        <f t="shared" si="3"/>
        <v>subattribute</v>
      </c>
      <c r="O133" t="str">
        <f>TRIM(INDEX(_xlfn.TEXTSPLIT(Table325[[#This Row],[attribute_name]],"|"), 1,1))</f>
        <v>Temperatura - Mancal do Eixo LS da Engrenagem (LOA) (1)</v>
      </c>
      <c r="P133" t="str">
        <f>IFERROR(TRIM(INDEX(_xlfn.TEXTSPLIT(Table325[[#This Row],[attribute_name]],"|"), 1,2)), "")</f>
        <v>Pre-alarm Hi</v>
      </c>
      <c r="Q133" t="b" cm="1">
        <f t="array" ref="Q133">IF(ISERROR(IF(Table325[[#This Row],[type]]="subattribute", VLOOKUP(Table325[[#This Row],[Template]]&amp;Table325[[#This Row],[parent_attribute]],_xlfn._xlws.FILTER(Table325[[#All],[concat]], Table325[[#All],[type]]="attribute"),1, FALSE), TRUE)), FALSE, TRUE)</f>
        <v>1</v>
      </c>
    </row>
    <row r="134" spans="1:17" ht="14.4" customHeight="1">
      <c r="A134" t="str">
        <f>Table325[[#This Row],[Template]]&amp;Table325[[#This Row],[parent_attribute]]</f>
        <v>Compressor Screw BasicTemperatura - Mancal do Eixo LS da Engrenagem (LOA) (2)</v>
      </c>
      <c r="B134" t="s">
        <v>4227</v>
      </c>
      <c r="C134" t="s">
        <v>4228</v>
      </c>
      <c r="D134" t="s">
        <v>2906</v>
      </c>
      <c r="E134" t="s">
        <v>4229</v>
      </c>
      <c r="F134" t="s">
        <v>2879</v>
      </c>
      <c r="G134" t="s">
        <v>4364</v>
      </c>
      <c r="I134" t="s">
        <v>666</v>
      </c>
      <c r="J134" t="s">
        <v>4364</v>
      </c>
      <c r="K134" t="s">
        <v>4283</v>
      </c>
      <c r="L134">
        <v>1</v>
      </c>
      <c r="M134" t="s">
        <v>475</v>
      </c>
      <c r="N134" t="str">
        <f t="shared" si="3"/>
        <v>attribute</v>
      </c>
      <c r="O134" t="str">
        <f>TRIM(INDEX(_xlfn.TEXTSPLIT(Table325[[#This Row],[attribute_name]],"|"), 1,1))</f>
        <v>Temperatura - Mancal do Eixo LS da Engrenagem (LOA) (2)</v>
      </c>
      <c r="P134" t="str">
        <f>IFERROR(TRIM(INDEX(_xlfn.TEXTSPLIT(Table325[[#This Row],[attribute_name]],"|"), 1,2)), "")</f>
        <v/>
      </c>
      <c r="Q134" t="b" cm="1">
        <f t="array" ref="Q134">IF(ISERROR(IF(Table325[[#This Row],[type]]="subattribute", VLOOKUP(Table325[[#This Row],[Template]]&amp;Table325[[#This Row],[parent_attribute]],_xlfn._xlws.FILTER(Table325[[#All],[concat]], Table325[[#All],[type]]="attribute"),1, FALSE), TRUE)), FALSE, TRUE)</f>
        <v>1</v>
      </c>
    </row>
    <row r="135" spans="1:17" ht="14.4" customHeight="1">
      <c r="A135" t="str">
        <f>Table325[[#This Row],[Template]]&amp;Table325[[#This Row],[parent_attribute]]</f>
        <v>Compressor Screw BasicTemperatura - Mancal do Eixo LS da Engrenagem (LOA) (2)</v>
      </c>
      <c r="B135" t="s">
        <v>4227</v>
      </c>
      <c r="C135" t="s">
        <v>4228</v>
      </c>
      <c r="D135" t="s">
        <v>2906</v>
      </c>
      <c r="E135" t="s">
        <v>4229</v>
      </c>
      <c r="F135" t="s">
        <v>2879</v>
      </c>
      <c r="G135" t="s">
        <v>4364</v>
      </c>
      <c r="I135" t="s">
        <v>4365</v>
      </c>
      <c r="J135">
        <v>107</v>
      </c>
      <c r="K135" s="97" t="s">
        <v>4283</v>
      </c>
      <c r="L135">
        <v>1</v>
      </c>
      <c r="M135" t="s">
        <v>4232</v>
      </c>
      <c r="N135" t="str">
        <f t="shared" si="3"/>
        <v>subattribute</v>
      </c>
      <c r="O135" t="str">
        <f>TRIM(INDEX(_xlfn.TEXTSPLIT(Table325[[#This Row],[attribute_name]],"|"), 1,1))</f>
        <v>Temperatura - Mancal do Eixo LS da Engrenagem (LOA) (2)</v>
      </c>
      <c r="P135" t="str">
        <f>IFERROR(TRIM(INDEX(_xlfn.TEXTSPLIT(Table325[[#This Row],[attribute_name]],"|"), 1,2)), "")</f>
        <v>Hi</v>
      </c>
      <c r="Q135" t="b" cm="1">
        <f t="array" ref="Q135">IF(ISERROR(IF(Table325[[#This Row],[type]]="subattribute", VLOOKUP(Table325[[#This Row],[Template]]&amp;Table325[[#This Row],[parent_attribute]],_xlfn._xlws.FILTER(Table325[[#All],[concat]], Table325[[#All],[type]]="attribute"),1, FALSE), TRUE)), FALSE, TRUE)</f>
        <v>1</v>
      </c>
    </row>
    <row r="136" spans="1:17" ht="14.4" customHeight="1">
      <c r="A136" t="str">
        <f>Table325[[#This Row],[Template]]&amp;Table325[[#This Row],[parent_attribute]]</f>
        <v>Compressor Screw BasicTemperatura - Mancal do Eixo LS da Engrenagem (LOA) (2)</v>
      </c>
      <c r="B136" t="s">
        <v>4227</v>
      </c>
      <c r="C136" t="s">
        <v>4228</v>
      </c>
      <c r="D136" t="s">
        <v>2906</v>
      </c>
      <c r="E136" t="s">
        <v>4229</v>
      </c>
      <c r="F136" t="s">
        <v>2879</v>
      </c>
      <c r="G136" t="s">
        <v>4364</v>
      </c>
      <c r="I136" t="s">
        <v>4366</v>
      </c>
      <c r="J136">
        <v>116</v>
      </c>
      <c r="K136" s="97" t="s">
        <v>4283</v>
      </c>
      <c r="L136">
        <v>1</v>
      </c>
      <c r="M136" t="s">
        <v>4232</v>
      </c>
      <c r="N136" t="str">
        <f t="shared" si="3"/>
        <v>subattribute</v>
      </c>
      <c r="O136" t="str">
        <f>TRIM(INDEX(_xlfn.TEXTSPLIT(Table325[[#This Row],[attribute_name]],"|"), 1,1))</f>
        <v>Temperatura - Mancal do Eixo LS da Engrenagem (LOA) (2)</v>
      </c>
      <c r="P136" t="str">
        <f>IFERROR(TRIM(INDEX(_xlfn.TEXTSPLIT(Table325[[#This Row],[attribute_name]],"|"), 1,2)), "")</f>
        <v>HiHi</v>
      </c>
      <c r="Q136" t="b" cm="1">
        <f t="array" ref="Q136">IF(ISERROR(IF(Table325[[#This Row],[type]]="subattribute", VLOOKUP(Table325[[#This Row],[Template]]&amp;Table325[[#This Row],[parent_attribute]],_xlfn._xlws.FILTER(Table325[[#All],[concat]], Table325[[#All],[type]]="attribute"),1, FALSE), TRUE)), FALSE, TRUE)</f>
        <v>1</v>
      </c>
    </row>
    <row r="137" spans="1:17" ht="14.4" customHeight="1">
      <c r="A137" t="str">
        <f>Table325[[#This Row],[Template]]&amp;Table325[[#This Row],[parent_attribute]]</f>
        <v>Compressor Screw BasicTemperatura - Mancal do Eixo LS da Engrenagem (LOA) (2)</v>
      </c>
      <c r="B137" t="s">
        <v>4227</v>
      </c>
      <c r="C137" t="s">
        <v>4228</v>
      </c>
      <c r="D137" t="s">
        <v>2906</v>
      </c>
      <c r="E137" t="s">
        <v>4229</v>
      </c>
      <c r="F137" t="s">
        <v>2879</v>
      </c>
      <c r="G137" t="s">
        <v>4364</v>
      </c>
      <c r="I137" t="s">
        <v>4367</v>
      </c>
      <c r="J137">
        <v>75</v>
      </c>
      <c r="K137" s="97" t="s">
        <v>4283</v>
      </c>
      <c r="L137">
        <v>1</v>
      </c>
      <c r="M137" t="s">
        <v>4232</v>
      </c>
      <c r="N137" t="str">
        <f t="shared" si="3"/>
        <v>subattribute</v>
      </c>
      <c r="O137" t="str">
        <f>TRIM(INDEX(_xlfn.TEXTSPLIT(Table325[[#This Row],[attribute_name]],"|"), 1,1))</f>
        <v>Temperatura - Mancal do Eixo LS da Engrenagem (LOA) (2)</v>
      </c>
      <c r="P137" t="str">
        <f>IFERROR(TRIM(INDEX(_xlfn.TEXTSPLIT(Table325[[#This Row],[attribute_name]],"|"), 1,2)), "")</f>
        <v>Pre-alarm Hi</v>
      </c>
      <c r="Q137" t="b" cm="1">
        <f t="array" ref="Q137">IF(ISERROR(IF(Table325[[#This Row],[type]]="subattribute", VLOOKUP(Table325[[#This Row],[Template]]&amp;Table325[[#This Row],[parent_attribute]],_xlfn._xlws.FILTER(Table325[[#All],[concat]], Table325[[#All],[type]]="attribute"),1, FALSE), TRUE)), FALSE, TRUE)</f>
        <v>1</v>
      </c>
    </row>
    <row r="138" spans="1:17" ht="14.4" customHeight="1">
      <c r="A138" t="str">
        <f>Table325[[#This Row],[Template]]&amp;Table325[[#This Row],[parent_attribute]]</f>
        <v>Compressor Screw BasicTemperatura - Óleo Lubrificante a Montante do Filtro</v>
      </c>
      <c r="B138" t="s">
        <v>4227</v>
      </c>
      <c r="C138" t="s">
        <v>4228</v>
      </c>
      <c r="D138" t="s">
        <v>2906</v>
      </c>
      <c r="E138" t="s">
        <v>4229</v>
      </c>
      <c r="F138" t="s">
        <v>2879</v>
      </c>
      <c r="G138" t="s">
        <v>4368</v>
      </c>
      <c r="I138" t="s">
        <v>4369</v>
      </c>
      <c r="J138" t="s">
        <v>4368</v>
      </c>
      <c r="K138" t="s">
        <v>4283</v>
      </c>
      <c r="L138">
        <v>1</v>
      </c>
      <c r="M138" t="s">
        <v>462</v>
      </c>
      <c r="N138" t="str">
        <f t="shared" si="3"/>
        <v>attribute</v>
      </c>
      <c r="O138" t="str">
        <f>TRIM(INDEX(_xlfn.TEXTSPLIT(Table325[[#This Row],[attribute_name]],"|"), 1,1))</f>
        <v>Temperatura - Óleo Lubrificante a Montante do Filtro</v>
      </c>
      <c r="P138" t="str">
        <f>IFERROR(TRIM(INDEX(_xlfn.TEXTSPLIT(Table325[[#This Row],[attribute_name]],"|"), 1,2)), "")</f>
        <v/>
      </c>
      <c r="Q138" t="b" cm="1">
        <f t="array" ref="Q138">IF(ISERROR(IF(Table325[[#This Row],[type]]="subattribute", VLOOKUP(Table325[[#This Row],[Template]]&amp;Table325[[#This Row],[parent_attribute]],_xlfn._xlws.FILTER(Table325[[#All],[concat]], Table325[[#All],[type]]="attribute"),1, FALSE), TRUE)), FALSE, TRUE)</f>
        <v>1</v>
      </c>
    </row>
    <row r="139" spans="1:17" ht="14.4" customHeight="1">
      <c r="A139" t="str">
        <f>Table325[[#This Row],[Template]]&amp;Table325[[#This Row],[parent_attribute]]</f>
        <v>Compressor Screw BasicTemperatura - Óleo Lubrificante a Montante do Filtro</v>
      </c>
      <c r="B139" t="s">
        <v>4227</v>
      </c>
      <c r="C139" t="s">
        <v>4228</v>
      </c>
      <c r="D139" t="s">
        <v>2906</v>
      </c>
      <c r="E139" t="s">
        <v>4229</v>
      </c>
      <c r="F139" t="s">
        <v>2879</v>
      </c>
      <c r="G139" t="s">
        <v>4368</v>
      </c>
      <c r="I139" t="s">
        <v>4370</v>
      </c>
      <c r="J139">
        <v>65</v>
      </c>
      <c r="K139" s="97" t="s">
        <v>4283</v>
      </c>
      <c r="L139">
        <v>1</v>
      </c>
      <c r="M139" t="s">
        <v>4232</v>
      </c>
      <c r="N139" t="str">
        <f t="shared" si="3"/>
        <v>subattribute</v>
      </c>
      <c r="O139" t="str">
        <f>TRIM(INDEX(_xlfn.TEXTSPLIT(Table325[[#This Row],[attribute_name]],"|"), 1,1))</f>
        <v>Temperatura - Óleo Lubrificante a Montante do Filtro</v>
      </c>
      <c r="P139" t="str">
        <f>IFERROR(TRIM(INDEX(_xlfn.TEXTSPLIT(Table325[[#This Row],[attribute_name]],"|"), 1,2)), "")</f>
        <v>Hi</v>
      </c>
      <c r="Q139" t="b" cm="1">
        <f t="array" ref="Q139">IF(ISERROR(IF(Table325[[#This Row],[type]]="subattribute", VLOOKUP(Table325[[#This Row],[Template]]&amp;Table325[[#This Row],[parent_attribute]],_xlfn._xlws.FILTER(Table325[[#All],[concat]], Table325[[#All],[type]]="attribute"),1, FALSE), TRUE)), FALSE, TRUE)</f>
        <v>1</v>
      </c>
    </row>
    <row r="140" spans="1:17" ht="14.4" customHeight="1">
      <c r="A140" t="str">
        <f>Table325[[#This Row],[Template]]&amp;Table325[[#This Row],[parent_attribute]]</f>
        <v>Compressor Screw BasicTemperatura - Óleo Lubrificante a Montante do Filtro</v>
      </c>
      <c r="B140" t="s">
        <v>4227</v>
      </c>
      <c r="C140" t="s">
        <v>4228</v>
      </c>
      <c r="D140" t="s">
        <v>2906</v>
      </c>
      <c r="E140" t="s">
        <v>4229</v>
      </c>
      <c r="F140" t="s">
        <v>2879</v>
      </c>
      <c r="G140" t="s">
        <v>4368</v>
      </c>
      <c r="I140" t="s">
        <v>4371</v>
      </c>
      <c r="J140">
        <v>60</v>
      </c>
      <c r="K140" s="97" t="s">
        <v>4283</v>
      </c>
      <c r="L140">
        <v>1</v>
      </c>
      <c r="M140" t="s">
        <v>4232</v>
      </c>
      <c r="N140" t="str">
        <f t="shared" si="3"/>
        <v>subattribute</v>
      </c>
      <c r="O140" t="str">
        <f>TRIM(INDEX(_xlfn.TEXTSPLIT(Table325[[#This Row],[attribute_name]],"|"), 1,1))</f>
        <v>Temperatura - Óleo Lubrificante a Montante do Filtro</v>
      </c>
      <c r="P140" t="str">
        <f>IFERROR(TRIM(INDEX(_xlfn.TEXTSPLIT(Table325[[#This Row],[attribute_name]],"|"), 1,2)), "")</f>
        <v>Pre-alarm Hi</v>
      </c>
      <c r="Q140" t="b" cm="1">
        <f t="array" ref="Q140">IF(ISERROR(IF(Table325[[#This Row],[type]]="subattribute", VLOOKUP(Table325[[#This Row],[Template]]&amp;Table325[[#This Row],[parent_attribute]],_xlfn._xlws.FILTER(Table325[[#All],[concat]], Table325[[#All],[type]]="attribute"),1, FALSE), TRUE)), FALSE, TRUE)</f>
        <v>1</v>
      </c>
    </row>
    <row r="141" spans="1:17" ht="14.4" customHeight="1">
      <c r="A141" t="str">
        <f>Table325[[#This Row],[Template]]&amp;Table325[[#This Row],[parent_attribute]]</f>
        <v>Compressor Screw BasicTemperatura - Saída do Resfriador de Processo - Sucção Compressor</v>
      </c>
      <c r="B141" t="s">
        <v>4227</v>
      </c>
      <c r="C141" t="s">
        <v>4228</v>
      </c>
      <c r="D141" t="s">
        <v>2906</v>
      </c>
      <c r="E141" t="s">
        <v>4229</v>
      </c>
      <c r="F141" t="s">
        <v>2879</v>
      </c>
      <c r="G141" t="s">
        <v>4372</v>
      </c>
      <c r="I141" t="s">
        <v>4373</v>
      </c>
      <c r="J141" t="s">
        <v>4372</v>
      </c>
      <c r="K141" t="s">
        <v>4283</v>
      </c>
      <c r="L141">
        <v>1</v>
      </c>
      <c r="M141" t="s">
        <v>531</v>
      </c>
      <c r="N141" t="str">
        <f t="shared" si="3"/>
        <v>attribute</v>
      </c>
      <c r="O141" t="str">
        <f>TRIM(INDEX(_xlfn.TEXTSPLIT(Table325[[#This Row],[attribute_name]],"|"), 1,1))</f>
        <v>Temperatura - Saída do Resfriador de Processo - Sucção Compressor</v>
      </c>
      <c r="P141" t="str">
        <f>IFERROR(TRIM(INDEX(_xlfn.TEXTSPLIT(Table325[[#This Row],[attribute_name]],"|"), 1,2)), "")</f>
        <v/>
      </c>
      <c r="Q141" t="b" cm="1">
        <f t="array" ref="Q141">IF(ISERROR(IF(Table325[[#This Row],[type]]="subattribute", VLOOKUP(Table325[[#This Row],[Template]]&amp;Table325[[#This Row],[parent_attribute]],_xlfn._xlws.FILTER(Table325[[#All],[concat]], Table325[[#All],[type]]="attribute"),1, FALSE), TRUE)), FALSE, TRUE)</f>
        <v>1</v>
      </c>
    </row>
    <row r="142" spans="1:17" ht="14.4" customHeight="1">
      <c r="A142" t="str">
        <f>Table325[[#This Row],[Template]]&amp;Table325[[#This Row],[parent_attribute]]</f>
        <v>Compressor Screw BasicTemperatura - Saída do Resfriador de Processo - Sucção Compressor</v>
      </c>
      <c r="B142" t="s">
        <v>4227</v>
      </c>
      <c r="C142" t="s">
        <v>4228</v>
      </c>
      <c r="D142" t="s">
        <v>2906</v>
      </c>
      <c r="E142" t="s">
        <v>4229</v>
      </c>
      <c r="F142" t="s">
        <v>2879</v>
      </c>
      <c r="G142" t="s">
        <v>4372</v>
      </c>
      <c r="I142" t="s">
        <v>4374</v>
      </c>
      <c r="J142">
        <v>45</v>
      </c>
      <c r="K142" s="97" t="s">
        <v>4283</v>
      </c>
      <c r="L142">
        <v>1</v>
      </c>
      <c r="M142" t="s">
        <v>4232</v>
      </c>
      <c r="N142" t="str">
        <f t="shared" si="3"/>
        <v>subattribute</v>
      </c>
      <c r="O142" t="str">
        <f>TRIM(INDEX(_xlfn.TEXTSPLIT(Table325[[#This Row],[attribute_name]],"|"), 1,1))</f>
        <v>Temperatura - Saída do Resfriador de Processo - Sucção Compressor</v>
      </c>
      <c r="P142" t="str">
        <f>IFERROR(TRIM(INDEX(_xlfn.TEXTSPLIT(Table325[[#This Row],[attribute_name]],"|"), 1,2)), "")</f>
        <v>Hi</v>
      </c>
      <c r="Q142" t="b" cm="1">
        <f t="array" ref="Q142">IF(ISERROR(IF(Table325[[#This Row],[type]]="subattribute", VLOOKUP(Table325[[#This Row],[Template]]&amp;Table325[[#This Row],[parent_attribute]],_xlfn._xlws.FILTER(Table325[[#All],[concat]], Table325[[#All],[type]]="attribute"),1, FALSE), TRUE)), FALSE, TRUE)</f>
        <v>1</v>
      </c>
    </row>
    <row r="143" spans="1:17" ht="14.4" customHeight="1">
      <c r="A143" t="str">
        <f>Table325[[#This Row],[Template]]&amp;Table325[[#This Row],[parent_attribute]]</f>
        <v>Compressor Screw BasicTemperatura - Saída do Resfriador de Processo - Sucção Compressor</v>
      </c>
      <c r="B143" t="s">
        <v>4227</v>
      </c>
      <c r="C143" t="s">
        <v>4228</v>
      </c>
      <c r="D143" t="s">
        <v>2906</v>
      </c>
      <c r="E143" t="s">
        <v>4229</v>
      </c>
      <c r="F143" t="s">
        <v>2879</v>
      </c>
      <c r="G143" t="s">
        <v>4372</v>
      </c>
      <c r="I143" t="s">
        <v>4375</v>
      </c>
      <c r="J143">
        <v>0</v>
      </c>
      <c r="K143" s="97" t="s">
        <v>4283</v>
      </c>
      <c r="L143">
        <v>1</v>
      </c>
      <c r="M143" t="s">
        <v>4232</v>
      </c>
      <c r="N143" t="str">
        <f t="shared" si="3"/>
        <v>subattribute</v>
      </c>
      <c r="O143" t="str">
        <f>TRIM(INDEX(_xlfn.TEXTSPLIT(Table325[[#This Row],[attribute_name]],"|"), 1,1))</f>
        <v>Temperatura - Saída do Resfriador de Processo - Sucção Compressor</v>
      </c>
      <c r="P143" t="str">
        <f>IFERROR(TRIM(INDEX(_xlfn.TEXTSPLIT(Table325[[#This Row],[attribute_name]],"|"), 1,2)), "")</f>
        <v>Lo</v>
      </c>
      <c r="Q143" t="b" cm="1">
        <f t="array" ref="Q143">IF(ISERROR(IF(Table325[[#This Row],[type]]="subattribute", VLOOKUP(Table325[[#This Row],[Template]]&amp;Table325[[#This Row],[parent_attribute]],_xlfn._xlws.FILTER(Table325[[#All],[concat]], Table325[[#All],[type]]="attribute"),1, FALSE), TRUE)), FALSE, TRUE)</f>
        <v>1</v>
      </c>
    </row>
    <row r="144" spans="1:17" ht="14.4" customHeight="1">
      <c r="A144" t="str">
        <f>Table325[[#This Row],[Template]]&amp;Table325[[#This Row],[parent_attribute]]</f>
        <v>Compressor Screw BasicTemperatura - Saída do Resfriador de Processo - Sucção Compressor</v>
      </c>
      <c r="B144" t="s">
        <v>4227</v>
      </c>
      <c r="C144" t="s">
        <v>4228</v>
      </c>
      <c r="D144" t="s">
        <v>2906</v>
      </c>
      <c r="E144" t="s">
        <v>4229</v>
      </c>
      <c r="F144" t="s">
        <v>2879</v>
      </c>
      <c r="G144" t="s">
        <v>4372</v>
      </c>
      <c r="I144" t="s">
        <v>4376</v>
      </c>
      <c r="J144">
        <v>43</v>
      </c>
      <c r="K144" s="97" t="s">
        <v>4283</v>
      </c>
      <c r="L144">
        <v>1</v>
      </c>
      <c r="M144" t="s">
        <v>4232</v>
      </c>
      <c r="N144" t="str">
        <f t="shared" si="3"/>
        <v>subattribute</v>
      </c>
      <c r="O144" t="str">
        <f>TRIM(INDEX(_xlfn.TEXTSPLIT(Table325[[#This Row],[attribute_name]],"|"), 1,1))</f>
        <v>Temperatura - Saída do Resfriador de Processo - Sucção Compressor</v>
      </c>
      <c r="P144" t="str">
        <f>IFERROR(TRIM(INDEX(_xlfn.TEXTSPLIT(Table325[[#This Row],[attribute_name]],"|"), 1,2)), "")</f>
        <v>Pre-alarm Hi</v>
      </c>
      <c r="Q144" t="b" cm="1">
        <f t="array" ref="Q144">IF(ISERROR(IF(Table325[[#This Row],[type]]="subattribute", VLOOKUP(Table325[[#This Row],[Template]]&amp;Table325[[#This Row],[parent_attribute]],_xlfn._xlws.FILTER(Table325[[#All],[concat]], Table325[[#All],[type]]="attribute"),1, FALSE), TRUE)), FALSE, TRUE)</f>
        <v>1</v>
      </c>
    </row>
    <row r="145" spans="1:17" ht="14.4" customHeight="1">
      <c r="A145" t="str">
        <f>Table325[[#This Row],[Template]]&amp;Table325[[#This Row],[parent_attribute]]</f>
        <v>Compressor Screw BasicTemperatura - Saída do Resfriador de Processo - Sucção Compressor</v>
      </c>
      <c r="B145" t="s">
        <v>4227</v>
      </c>
      <c r="C145" t="s">
        <v>4228</v>
      </c>
      <c r="D145" t="s">
        <v>2906</v>
      </c>
      <c r="E145" t="s">
        <v>4229</v>
      </c>
      <c r="F145" t="s">
        <v>2879</v>
      </c>
      <c r="G145" t="s">
        <v>4372</v>
      </c>
      <c r="I145" t="s">
        <v>4377</v>
      </c>
      <c r="J145">
        <v>20</v>
      </c>
      <c r="K145" s="97" t="s">
        <v>4283</v>
      </c>
      <c r="L145">
        <v>1</v>
      </c>
      <c r="M145" t="s">
        <v>4232</v>
      </c>
      <c r="N145" t="str">
        <f t="shared" si="3"/>
        <v>subattribute</v>
      </c>
      <c r="O145" t="str">
        <f>TRIM(INDEX(_xlfn.TEXTSPLIT(Table325[[#This Row],[attribute_name]],"|"), 1,1))</f>
        <v>Temperatura - Saída do Resfriador de Processo - Sucção Compressor</v>
      </c>
      <c r="P145" t="str">
        <f>IFERROR(TRIM(INDEX(_xlfn.TEXTSPLIT(Table325[[#This Row],[attribute_name]],"|"), 1,2)), "")</f>
        <v>Pre-alarm Lo</v>
      </c>
      <c r="Q145" t="b" cm="1">
        <f t="array" ref="Q145">IF(ISERROR(IF(Table325[[#This Row],[type]]="subattribute", VLOOKUP(Table325[[#This Row],[Template]]&amp;Table325[[#This Row],[parent_attribute]],_xlfn._xlws.FILTER(Table325[[#All],[concat]], Table325[[#All],[type]]="attribute"),1, FALSE), TRUE)), FALSE, TRUE)</f>
        <v>1</v>
      </c>
    </row>
    <row r="146" spans="1:17" ht="14.4" customHeight="1">
      <c r="A146" t="str">
        <f>Table325[[#This Row],[Template]]&amp;Table325[[#This Row],[parent_attribute]]</f>
        <v>Compressor Screw BasicVálvula - Blowdown Alívio do Processo Aberto</v>
      </c>
      <c r="B146" t="s">
        <v>4227</v>
      </c>
      <c r="C146" t="s">
        <v>4228</v>
      </c>
      <c r="D146" t="s">
        <v>2906</v>
      </c>
      <c r="E146" t="s">
        <v>4229</v>
      </c>
      <c r="F146" t="s">
        <v>2879</v>
      </c>
      <c r="G146" t="s">
        <v>4378</v>
      </c>
      <c r="I146" t="s">
        <v>4379</v>
      </c>
      <c r="J146" t="s">
        <v>4378</v>
      </c>
      <c r="L146">
        <v>1</v>
      </c>
      <c r="M146" t="s">
        <v>531</v>
      </c>
      <c r="N146" t="str">
        <f t="shared" si="3"/>
        <v>attribute</v>
      </c>
      <c r="O146" t="str">
        <f>TRIM(INDEX(_xlfn.TEXTSPLIT(Table325[[#This Row],[attribute_name]],"|"), 1,1))</f>
        <v>Válvula - Blowdown Alívio do Processo Aberto</v>
      </c>
      <c r="P146" t="str">
        <f>IFERROR(TRIM(INDEX(_xlfn.TEXTSPLIT(Table325[[#This Row],[attribute_name]],"|"), 1,2)), "")</f>
        <v/>
      </c>
      <c r="Q146" t="b" cm="1">
        <f t="array" ref="Q146">IF(ISERROR(IF(Table325[[#This Row],[type]]="subattribute", VLOOKUP(Table325[[#This Row],[Template]]&amp;Table325[[#This Row],[parent_attribute]],_xlfn._xlws.FILTER(Table325[[#All],[concat]], Table325[[#All],[type]]="attribute"),1, FALSE), TRUE)), FALSE, TRUE)</f>
        <v>1</v>
      </c>
    </row>
    <row r="147" spans="1:17" ht="14.4" customHeight="1">
      <c r="A147" t="str">
        <f>Table325[[#This Row],[Template]]&amp;Table325[[#This Row],[parent_attribute]]</f>
        <v>Compressor Screw BasicVálvula - Blowdown Alívio do Processo Fechado</v>
      </c>
      <c r="B147" t="s">
        <v>4227</v>
      </c>
      <c r="C147" t="s">
        <v>4228</v>
      </c>
      <c r="D147" t="s">
        <v>2906</v>
      </c>
      <c r="E147" t="s">
        <v>4229</v>
      </c>
      <c r="F147" t="s">
        <v>2879</v>
      </c>
      <c r="G147" t="s">
        <v>4380</v>
      </c>
      <c r="I147" t="s">
        <v>4381</v>
      </c>
      <c r="J147" t="s">
        <v>4380</v>
      </c>
      <c r="L147">
        <v>1</v>
      </c>
      <c r="M147" t="s">
        <v>531</v>
      </c>
      <c r="N147" t="str">
        <f t="shared" si="3"/>
        <v>attribute</v>
      </c>
      <c r="O147" t="str">
        <f>TRIM(INDEX(_xlfn.TEXTSPLIT(Table325[[#This Row],[attribute_name]],"|"), 1,1))</f>
        <v>Válvula - Blowdown Alívio do Processo Fechado</v>
      </c>
      <c r="P147" t="str">
        <f>IFERROR(TRIM(INDEX(_xlfn.TEXTSPLIT(Table325[[#This Row],[attribute_name]],"|"), 1,2)), "")</f>
        <v/>
      </c>
      <c r="Q147" t="b" cm="1">
        <f t="array" ref="Q147">IF(ISERROR(IF(Table325[[#This Row],[type]]="subattribute", VLOOKUP(Table325[[#This Row],[Template]]&amp;Table325[[#This Row],[parent_attribute]],_xlfn._xlws.FILTER(Table325[[#All],[concat]], Table325[[#All],[type]]="attribute"),1, FALSE), TRUE)), FALSE, TRUE)</f>
        <v>1</v>
      </c>
    </row>
    <row r="148" spans="1:17" ht="14.4" customHeight="1">
      <c r="A148" t="str">
        <f>Table325[[#This Row],[Template]]&amp;Table325[[#This Row],[parent_attribute]]</f>
        <v>Compressor Screw BasicVálvula - Recirculação Abertura</v>
      </c>
      <c r="B148" t="s">
        <v>4227</v>
      </c>
      <c r="C148" t="s">
        <v>4228</v>
      </c>
      <c r="D148" t="s">
        <v>2906</v>
      </c>
      <c r="E148" t="s">
        <v>4229</v>
      </c>
      <c r="F148" t="s">
        <v>2879</v>
      </c>
      <c r="G148" t="s">
        <v>4382</v>
      </c>
      <c r="I148" t="s">
        <v>4383</v>
      </c>
      <c r="J148" t="s">
        <v>4382</v>
      </c>
      <c r="K148" t="s">
        <v>28</v>
      </c>
      <c r="L148">
        <v>1</v>
      </c>
      <c r="M148" t="s">
        <v>531</v>
      </c>
      <c r="N148" t="str">
        <f t="shared" si="3"/>
        <v>attribute</v>
      </c>
      <c r="O148" t="str">
        <f>TRIM(INDEX(_xlfn.TEXTSPLIT(Table325[[#This Row],[attribute_name]],"|"), 1,1))</f>
        <v>Válvula - Recirculação Abertura</v>
      </c>
      <c r="P148" t="str">
        <f>IFERROR(TRIM(INDEX(_xlfn.TEXTSPLIT(Table325[[#This Row],[attribute_name]],"|"), 1,2)), "")</f>
        <v/>
      </c>
      <c r="Q148" t="b" cm="1">
        <f t="array" ref="Q148">IF(ISERROR(IF(Table325[[#This Row],[type]]="subattribute", VLOOKUP(Table325[[#This Row],[Template]]&amp;Table325[[#This Row],[parent_attribute]],_xlfn._xlws.FILTER(Table325[[#All],[concat]], Table325[[#All],[type]]="attribute"),1, FALSE), TRUE)), FALSE, TRUE)</f>
        <v>1</v>
      </c>
    </row>
    <row r="149" spans="1:17" ht="14.4" customHeight="1">
      <c r="A149" t="str">
        <f>Table325[[#This Row],[Template]]&amp;Table325[[#This Row],[parent_attribute]]</f>
        <v>Compressor Screw BasicVálvula - Recirculação Point Value</v>
      </c>
      <c r="B149" t="s">
        <v>4227</v>
      </c>
      <c r="C149" t="s">
        <v>4228</v>
      </c>
      <c r="D149" t="s">
        <v>2906</v>
      </c>
      <c r="E149" t="s">
        <v>4229</v>
      </c>
      <c r="F149" t="s">
        <v>2879</v>
      </c>
      <c r="G149" t="s">
        <v>4384</v>
      </c>
      <c r="I149" t="s">
        <v>4385</v>
      </c>
      <c r="J149" t="s">
        <v>4384</v>
      </c>
      <c r="K149" t="s">
        <v>4386</v>
      </c>
      <c r="L149">
        <v>1</v>
      </c>
      <c r="M149" t="s">
        <v>531</v>
      </c>
      <c r="N149" t="str">
        <f t="shared" si="3"/>
        <v>attribute</v>
      </c>
      <c r="O149" t="str">
        <f>TRIM(INDEX(_xlfn.TEXTSPLIT(Table325[[#This Row],[attribute_name]],"|"), 1,1))</f>
        <v>Válvula - Recirculação Point Value</v>
      </c>
      <c r="P149" t="str">
        <f>IFERROR(TRIM(INDEX(_xlfn.TEXTSPLIT(Table325[[#This Row],[attribute_name]],"|"), 1,2)), "")</f>
        <v/>
      </c>
      <c r="Q149" t="b" cm="1">
        <f t="array" ref="Q149">IF(ISERROR(IF(Table325[[#This Row],[type]]="subattribute", VLOOKUP(Table325[[#This Row],[Template]]&amp;Table325[[#This Row],[parent_attribute]],_xlfn._xlws.FILTER(Table325[[#All],[concat]], Table325[[#All],[type]]="attribute"),1, FALSE), TRUE)), FALSE, TRUE)</f>
        <v>1</v>
      </c>
    </row>
    <row r="150" spans="1:17" ht="14.4" customHeight="1">
      <c r="A150" t="str">
        <f>Table325[[#This Row],[Template]]&amp;Table325[[#This Row],[parent_attribute]]</f>
        <v>Compressor Screw BasicVálvula - Recirculação Set Point</v>
      </c>
      <c r="B150" t="s">
        <v>4227</v>
      </c>
      <c r="C150" t="s">
        <v>4228</v>
      </c>
      <c r="D150" t="s">
        <v>2906</v>
      </c>
      <c r="E150" t="s">
        <v>4229</v>
      </c>
      <c r="F150" t="s">
        <v>2879</v>
      </c>
      <c r="G150" t="s">
        <v>4387</v>
      </c>
      <c r="I150" t="s">
        <v>4388</v>
      </c>
      <c r="J150" t="s">
        <v>4387</v>
      </c>
      <c r="K150" t="s">
        <v>4386</v>
      </c>
      <c r="L150">
        <v>1</v>
      </c>
      <c r="M150" t="s">
        <v>531</v>
      </c>
      <c r="N150" t="str">
        <f t="shared" si="3"/>
        <v>attribute</v>
      </c>
      <c r="O150" t="str">
        <f>TRIM(INDEX(_xlfn.TEXTSPLIT(Table325[[#This Row],[attribute_name]],"|"), 1,1))</f>
        <v>Válvula - Recirculação Set Point</v>
      </c>
      <c r="P150" t="str">
        <f>IFERROR(TRIM(INDEX(_xlfn.TEXTSPLIT(Table325[[#This Row],[attribute_name]],"|"), 1,2)), "")</f>
        <v/>
      </c>
      <c r="Q150" t="b" cm="1">
        <f t="array" ref="Q150">IF(ISERROR(IF(Table325[[#This Row],[type]]="subattribute", VLOOKUP(Table325[[#This Row],[Template]]&amp;Table325[[#This Row],[parent_attribute]],_xlfn._xlws.FILTER(Table325[[#All],[concat]], Table325[[#All],[type]]="attribute"),1, FALSE), TRUE)), FALSE, TRUE)</f>
        <v>1</v>
      </c>
    </row>
    <row r="151" spans="1:17" ht="14.4" customHeight="1">
      <c r="A151" t="str">
        <f>Table325[[#This Row],[Template]]&amp;Table325[[#This Row],[parent_attribute]]</f>
        <v>Compressor Screw BasicVazão - Água de refrigeração casco do compressor</v>
      </c>
      <c r="B151" t="s">
        <v>4227</v>
      </c>
      <c r="C151" t="s">
        <v>4228</v>
      </c>
      <c r="D151" t="s">
        <v>2906</v>
      </c>
      <c r="E151" t="s">
        <v>4229</v>
      </c>
      <c r="F151" t="s">
        <v>2879</v>
      </c>
      <c r="G151" t="s">
        <v>4389</v>
      </c>
      <c r="I151" t="s">
        <v>4390</v>
      </c>
      <c r="J151" t="s">
        <v>4389</v>
      </c>
      <c r="K151" t="s">
        <v>4391</v>
      </c>
      <c r="L151">
        <v>1</v>
      </c>
      <c r="M151" t="s">
        <v>531</v>
      </c>
      <c r="N151" t="str">
        <f t="shared" si="3"/>
        <v>attribute</v>
      </c>
      <c r="O151" t="str">
        <f>TRIM(INDEX(_xlfn.TEXTSPLIT(Table325[[#This Row],[attribute_name]],"|"), 1,1))</f>
        <v>Vazão - Água de refrigeração casco do compressor</v>
      </c>
      <c r="P151" t="str">
        <f>IFERROR(TRIM(INDEX(_xlfn.TEXTSPLIT(Table325[[#This Row],[attribute_name]],"|"), 1,2)), "")</f>
        <v/>
      </c>
      <c r="Q151" t="b" cm="1">
        <f t="array" ref="Q151">IF(ISERROR(IF(Table325[[#This Row],[type]]="subattribute", VLOOKUP(Table325[[#This Row],[Template]]&amp;Table325[[#This Row],[parent_attribute]],_xlfn._xlws.FILTER(Table325[[#All],[concat]], Table325[[#All],[type]]="attribute"),1, FALSE), TRUE)), FALSE, TRUE)</f>
        <v>1</v>
      </c>
    </row>
    <row r="152" spans="1:17" ht="14.4" customHeight="1">
      <c r="A152" t="str">
        <f>Table325[[#This Row],[Template]]&amp;Table325[[#This Row],[parent_attribute]]</f>
        <v>Compressor Screw BasicVazão - Água de refrigeração casco do compressor</v>
      </c>
      <c r="B152" t="s">
        <v>4227</v>
      </c>
      <c r="C152" t="s">
        <v>4228</v>
      </c>
      <c r="D152" t="s">
        <v>2906</v>
      </c>
      <c r="E152" t="s">
        <v>4229</v>
      </c>
      <c r="F152" t="s">
        <v>2879</v>
      </c>
      <c r="G152" t="s">
        <v>4389</v>
      </c>
      <c r="I152" t="s">
        <v>4392</v>
      </c>
      <c r="J152">
        <v>0.8</v>
      </c>
      <c r="K152" t="s">
        <v>4391</v>
      </c>
      <c r="L152">
        <v>2</v>
      </c>
      <c r="M152" t="s">
        <v>4232</v>
      </c>
      <c r="N152" t="str">
        <f t="shared" si="3"/>
        <v>subattribute</v>
      </c>
      <c r="O152" t="str">
        <f>TRIM(INDEX(_xlfn.TEXTSPLIT(Table325[[#This Row],[attribute_name]],"|"), 1,1))</f>
        <v>Vazão - Água de refrigeração casco do compressor</v>
      </c>
      <c r="P152" t="str">
        <f>IFERROR(TRIM(INDEX(_xlfn.TEXTSPLIT(Table325[[#This Row],[attribute_name]],"|"), 1,2)), "")</f>
        <v>Lo</v>
      </c>
      <c r="Q152" t="b" cm="1">
        <f t="array" ref="Q152">IF(ISERROR(IF(Table325[[#This Row],[type]]="subattribute", VLOOKUP(Table325[[#This Row],[Template]]&amp;Table325[[#This Row],[parent_attribute]],_xlfn._xlws.FILTER(Table325[[#All],[concat]], Table325[[#All],[type]]="attribute"),1, FALSE), TRUE)), FALSE, TRUE)</f>
        <v>1</v>
      </c>
    </row>
    <row r="153" spans="1:17" ht="14.4" customHeight="1">
      <c r="A153" t="str">
        <f>Table325[[#This Row],[Template]]&amp;Table325[[#This Row],[parent_attribute]]</f>
        <v>Compressor Screw BasicVazão - Água de refrigeração casco do compressor</v>
      </c>
      <c r="B153" t="s">
        <v>4227</v>
      </c>
      <c r="C153" t="s">
        <v>4228</v>
      </c>
      <c r="D153" t="s">
        <v>2906</v>
      </c>
      <c r="E153" t="s">
        <v>4229</v>
      </c>
      <c r="F153" t="s">
        <v>2879</v>
      </c>
      <c r="G153" t="s">
        <v>4389</v>
      </c>
      <c r="I153" t="s">
        <v>4393</v>
      </c>
      <c r="J153" s="17"/>
      <c r="K153" t="s">
        <v>4391</v>
      </c>
      <c r="L153">
        <v>2</v>
      </c>
      <c r="M153" t="s">
        <v>4232</v>
      </c>
      <c r="N153" t="str">
        <f t="shared" si="3"/>
        <v>subattribute</v>
      </c>
      <c r="O153" t="str">
        <f>TRIM(INDEX(_xlfn.TEXTSPLIT(Table325[[#This Row],[attribute_name]],"|"), 1,1))</f>
        <v>Vazão - Água de refrigeração casco do compressor</v>
      </c>
      <c r="P153" t="str">
        <f>IFERROR(TRIM(INDEX(_xlfn.TEXTSPLIT(Table325[[#This Row],[attribute_name]],"|"), 1,2)), "")</f>
        <v>Pre-alarm Lo</v>
      </c>
      <c r="Q153" t="b" cm="1">
        <f t="array" ref="Q153">IF(ISERROR(IF(Table325[[#This Row],[type]]="subattribute", VLOOKUP(Table325[[#This Row],[Template]]&amp;Table325[[#This Row],[parent_attribute]],_xlfn._xlws.FILTER(Table325[[#All],[concat]], Table325[[#All],[type]]="attribute"),1, FALSE), TRUE)), FALSE, TRUE)</f>
        <v>1</v>
      </c>
    </row>
    <row r="154" spans="1:17" ht="14.4" customHeight="1">
      <c r="A154" t="str">
        <f>Table325[[#This Row],[Template]]&amp;Table325[[#This Row],[parent_attribute]]</f>
        <v>Compressor Screw BasicVazão - Descarga Compressor</v>
      </c>
      <c r="B154" t="s">
        <v>4227</v>
      </c>
      <c r="C154" t="s">
        <v>4228</v>
      </c>
      <c r="D154" t="s">
        <v>2906</v>
      </c>
      <c r="E154" t="s">
        <v>4229</v>
      </c>
      <c r="F154" t="s">
        <v>2879</v>
      </c>
      <c r="G154" t="s">
        <v>4394</v>
      </c>
      <c r="I154" t="s">
        <v>4395</v>
      </c>
      <c r="J154" t="s">
        <v>4394</v>
      </c>
      <c r="K154" t="s">
        <v>4391</v>
      </c>
      <c r="L154">
        <v>1</v>
      </c>
      <c r="M154" t="s">
        <v>531</v>
      </c>
      <c r="N154" t="str">
        <f t="shared" si="3"/>
        <v>attribute</v>
      </c>
      <c r="O154" t="str">
        <f>TRIM(INDEX(_xlfn.TEXTSPLIT(Table325[[#This Row],[attribute_name]],"|"), 1,1))</f>
        <v>Vazão - Descarga Compressor</v>
      </c>
      <c r="P154" t="str">
        <f>IFERROR(TRIM(INDEX(_xlfn.TEXTSPLIT(Table325[[#This Row],[attribute_name]],"|"), 1,2)), "")</f>
        <v/>
      </c>
      <c r="Q154" t="b" cm="1">
        <f t="array" ref="Q154">IF(ISERROR(IF(Table325[[#This Row],[type]]="subattribute", VLOOKUP(Table325[[#This Row],[Template]]&amp;Table325[[#This Row],[parent_attribute]],_xlfn._xlws.FILTER(Table325[[#All],[concat]], Table325[[#All],[type]]="attribute"),1, FALSE), TRUE)), FALSE, TRUE)</f>
        <v>1</v>
      </c>
    </row>
    <row r="155" spans="1:17" ht="14.4" customHeight="1">
      <c r="A155" t="str">
        <f>Table325[[#This Row],[Template]]&amp;Table325[[#This Row],[parent_attribute]]</f>
        <v>Compressor Screw BasicVibração - Mancal (LA) do Eixo HS da Engrenagem (1)</v>
      </c>
      <c r="B155" t="s">
        <v>4227</v>
      </c>
      <c r="C155" t="s">
        <v>4228</v>
      </c>
      <c r="D155" t="s">
        <v>2906</v>
      </c>
      <c r="E155" t="s">
        <v>4229</v>
      </c>
      <c r="F155" t="s">
        <v>2879</v>
      </c>
      <c r="G155" t="s">
        <v>4396</v>
      </c>
      <c r="I155" t="s">
        <v>699</v>
      </c>
      <c r="J155" t="s">
        <v>4396</v>
      </c>
      <c r="K155" t="s">
        <v>4246</v>
      </c>
      <c r="L155">
        <v>2</v>
      </c>
      <c r="M155" t="s">
        <v>475</v>
      </c>
      <c r="N155" t="str">
        <f t="shared" si="3"/>
        <v>attribute</v>
      </c>
      <c r="O155" t="str">
        <f>TRIM(INDEX(_xlfn.TEXTSPLIT(Table325[[#This Row],[attribute_name]],"|"), 1,1))</f>
        <v>Vibração - Mancal (LA) do Eixo HS da Engrenagem (1)</v>
      </c>
      <c r="P155" t="str">
        <f>IFERROR(TRIM(INDEX(_xlfn.TEXTSPLIT(Table325[[#This Row],[attribute_name]],"|"), 1,2)), "")</f>
        <v/>
      </c>
      <c r="Q155" t="b" cm="1">
        <f t="array" ref="Q155">IF(ISERROR(IF(Table325[[#This Row],[type]]="subattribute", VLOOKUP(Table325[[#This Row],[Template]]&amp;Table325[[#This Row],[parent_attribute]],_xlfn._xlws.FILTER(Table325[[#All],[concat]], Table325[[#All],[type]]="attribute"),1, FALSE), TRUE)), FALSE, TRUE)</f>
        <v>1</v>
      </c>
    </row>
    <row r="156" spans="1:17" ht="14.4" customHeight="1">
      <c r="A156" t="str">
        <f>Table325[[#This Row],[Template]]&amp;Table325[[#This Row],[parent_attribute]]</f>
        <v>Compressor Screw BasicVibração - Mancal (LA) do Eixo HS da Engrenagem (1)</v>
      </c>
      <c r="B156" t="s">
        <v>4227</v>
      </c>
      <c r="C156" t="s">
        <v>4228</v>
      </c>
      <c r="D156" t="s">
        <v>2906</v>
      </c>
      <c r="E156" t="s">
        <v>4229</v>
      </c>
      <c r="F156" t="s">
        <v>2879</v>
      </c>
      <c r="G156" t="s">
        <v>4396</v>
      </c>
      <c r="I156" t="s">
        <v>4397</v>
      </c>
      <c r="J156">
        <v>1.75</v>
      </c>
      <c r="K156" t="s">
        <v>4246</v>
      </c>
      <c r="L156">
        <v>2</v>
      </c>
      <c r="M156" t="s">
        <v>4232</v>
      </c>
      <c r="N156" t="str">
        <f t="shared" si="3"/>
        <v>subattribute</v>
      </c>
      <c r="O156" t="str">
        <f>TRIM(INDEX(_xlfn.TEXTSPLIT(Table325[[#This Row],[attribute_name]],"|"), 1,1))</f>
        <v>Vibração - Mancal (LA) do Eixo HS da Engrenagem (1)</v>
      </c>
      <c r="P156" t="str">
        <f>IFERROR(TRIM(INDEX(_xlfn.TEXTSPLIT(Table325[[#This Row],[attribute_name]],"|"), 1,2)), "")</f>
        <v>Hi</v>
      </c>
      <c r="Q156" t="b" cm="1">
        <f t="array" ref="Q156">IF(ISERROR(IF(Table325[[#This Row],[type]]="subattribute", VLOOKUP(Table325[[#This Row],[Template]]&amp;Table325[[#This Row],[parent_attribute]],_xlfn._xlws.FILTER(Table325[[#All],[concat]], Table325[[#All],[type]]="attribute"),1, FALSE), TRUE)), FALSE, TRUE)</f>
        <v>1</v>
      </c>
    </row>
    <row r="157" spans="1:17" ht="14.4" customHeight="1">
      <c r="A157" t="str">
        <f>Table325[[#This Row],[Template]]&amp;Table325[[#This Row],[parent_attribute]]</f>
        <v>Compressor Screw BasicVibração - Mancal (LA) do Eixo HS da Engrenagem (1)</v>
      </c>
      <c r="B157" t="s">
        <v>4227</v>
      </c>
      <c r="C157" t="s">
        <v>4228</v>
      </c>
      <c r="D157" t="s">
        <v>2906</v>
      </c>
      <c r="E157" t="s">
        <v>4229</v>
      </c>
      <c r="F157" t="s">
        <v>2879</v>
      </c>
      <c r="G157" t="s">
        <v>4396</v>
      </c>
      <c r="I157" t="s">
        <v>4398</v>
      </c>
      <c r="J157">
        <v>2.5</v>
      </c>
      <c r="K157" t="s">
        <v>4246</v>
      </c>
      <c r="L157">
        <v>2</v>
      </c>
      <c r="M157" t="s">
        <v>4232</v>
      </c>
      <c r="N157" t="str">
        <f t="shared" si="3"/>
        <v>subattribute</v>
      </c>
      <c r="O157" t="str">
        <f>TRIM(INDEX(_xlfn.TEXTSPLIT(Table325[[#This Row],[attribute_name]],"|"), 1,1))</f>
        <v>Vibração - Mancal (LA) do Eixo HS da Engrenagem (1)</v>
      </c>
      <c r="P157" t="str">
        <f>IFERROR(TRIM(INDEX(_xlfn.TEXTSPLIT(Table325[[#This Row],[attribute_name]],"|"), 1,2)), "")</f>
        <v>HiHi</v>
      </c>
      <c r="Q157" t="b" cm="1">
        <f t="array" ref="Q157">IF(ISERROR(IF(Table325[[#This Row],[type]]="subattribute", VLOOKUP(Table325[[#This Row],[Template]]&amp;Table325[[#This Row],[parent_attribute]],_xlfn._xlws.FILTER(Table325[[#All],[concat]], Table325[[#All],[type]]="attribute"),1, FALSE), TRUE)), FALSE, TRUE)</f>
        <v>1</v>
      </c>
    </row>
    <row r="158" spans="1:17" ht="14.4" customHeight="1">
      <c r="A158" t="str">
        <f>Table325[[#This Row],[Template]]&amp;Table325[[#This Row],[parent_attribute]]</f>
        <v>Compressor Screw BasicVibração - Mancal (LA) do Eixo HS da Engrenagem (1)</v>
      </c>
      <c r="B158" t="s">
        <v>4227</v>
      </c>
      <c r="C158" t="s">
        <v>4228</v>
      </c>
      <c r="D158" t="s">
        <v>2906</v>
      </c>
      <c r="E158" t="s">
        <v>4229</v>
      </c>
      <c r="F158" t="s">
        <v>2879</v>
      </c>
      <c r="G158" t="s">
        <v>4396</v>
      </c>
      <c r="I158" t="s">
        <v>4399</v>
      </c>
      <c r="J158">
        <v>1</v>
      </c>
      <c r="K158" t="s">
        <v>4246</v>
      </c>
      <c r="L158">
        <v>2</v>
      </c>
      <c r="M158" t="s">
        <v>4232</v>
      </c>
      <c r="N158" t="str">
        <f t="shared" si="3"/>
        <v>subattribute</v>
      </c>
      <c r="O158" t="str">
        <f>TRIM(INDEX(_xlfn.TEXTSPLIT(Table325[[#This Row],[attribute_name]],"|"), 1,1))</f>
        <v>Vibração - Mancal (LA) do Eixo HS da Engrenagem (1)</v>
      </c>
      <c r="P158" t="str">
        <f>IFERROR(TRIM(INDEX(_xlfn.TEXTSPLIT(Table325[[#This Row],[attribute_name]],"|"), 1,2)), "")</f>
        <v>Pre-alarm Hi</v>
      </c>
      <c r="Q158" t="b" cm="1">
        <f t="array" ref="Q158">IF(ISERROR(IF(Table325[[#This Row],[type]]="subattribute", VLOOKUP(Table325[[#This Row],[Template]]&amp;Table325[[#This Row],[parent_attribute]],_xlfn._xlws.FILTER(Table325[[#All],[concat]], Table325[[#All],[type]]="attribute"),1, FALSE), TRUE)), FALSE, TRUE)</f>
        <v>1</v>
      </c>
    </row>
    <row r="159" spans="1:17" ht="14.4" customHeight="1">
      <c r="A159" t="str">
        <f>Table325[[#This Row],[Template]]&amp;Table325[[#This Row],[parent_attribute]]</f>
        <v>Compressor Screw BasicVibração - Mancal (LA) do Eixo HS da Engrenagem (2)</v>
      </c>
      <c r="B159" t="s">
        <v>4227</v>
      </c>
      <c r="C159" t="s">
        <v>4228</v>
      </c>
      <c r="D159" t="s">
        <v>2906</v>
      </c>
      <c r="E159" t="s">
        <v>4229</v>
      </c>
      <c r="F159" t="s">
        <v>2879</v>
      </c>
      <c r="G159" t="s">
        <v>4400</v>
      </c>
      <c r="I159" t="s">
        <v>702</v>
      </c>
      <c r="J159" t="s">
        <v>4400</v>
      </c>
      <c r="K159" t="s">
        <v>4246</v>
      </c>
      <c r="L159">
        <v>2</v>
      </c>
      <c r="M159" t="s">
        <v>475</v>
      </c>
      <c r="N159" t="str">
        <f t="shared" si="3"/>
        <v>attribute</v>
      </c>
      <c r="O159" t="str">
        <f>TRIM(INDEX(_xlfn.TEXTSPLIT(Table325[[#This Row],[attribute_name]],"|"), 1,1))</f>
        <v>Vibração - Mancal (LA) do Eixo HS da Engrenagem (2)</v>
      </c>
      <c r="P159" t="str">
        <f>IFERROR(TRIM(INDEX(_xlfn.TEXTSPLIT(Table325[[#This Row],[attribute_name]],"|"), 1,2)), "")</f>
        <v/>
      </c>
      <c r="Q159" t="b" cm="1">
        <f t="array" ref="Q159">IF(ISERROR(IF(Table325[[#This Row],[type]]="subattribute", VLOOKUP(Table325[[#This Row],[Template]]&amp;Table325[[#This Row],[parent_attribute]],_xlfn._xlws.FILTER(Table325[[#All],[concat]], Table325[[#All],[type]]="attribute"),1, FALSE), TRUE)), FALSE, TRUE)</f>
        <v>1</v>
      </c>
    </row>
    <row r="160" spans="1:17" ht="14.4" customHeight="1">
      <c r="A160" t="str">
        <f>Table325[[#This Row],[Template]]&amp;Table325[[#This Row],[parent_attribute]]</f>
        <v>Compressor Screw BasicVibração - Mancal (LA) do Eixo HS da Engrenagem (2)</v>
      </c>
      <c r="B160" t="s">
        <v>4227</v>
      </c>
      <c r="C160" t="s">
        <v>4228</v>
      </c>
      <c r="D160" t="s">
        <v>2906</v>
      </c>
      <c r="E160" t="s">
        <v>4229</v>
      </c>
      <c r="F160" t="s">
        <v>2879</v>
      </c>
      <c r="G160" t="s">
        <v>4400</v>
      </c>
      <c r="I160" t="s">
        <v>4401</v>
      </c>
      <c r="J160">
        <v>1.75</v>
      </c>
      <c r="K160" t="s">
        <v>4246</v>
      </c>
      <c r="L160">
        <v>2</v>
      </c>
      <c r="M160" t="s">
        <v>4232</v>
      </c>
      <c r="N160" t="str">
        <f t="shared" si="3"/>
        <v>subattribute</v>
      </c>
      <c r="O160" t="str">
        <f>TRIM(INDEX(_xlfn.TEXTSPLIT(Table325[[#This Row],[attribute_name]],"|"), 1,1))</f>
        <v>Vibração - Mancal (LA) do Eixo HS da Engrenagem (2)</v>
      </c>
      <c r="P160" t="str">
        <f>IFERROR(TRIM(INDEX(_xlfn.TEXTSPLIT(Table325[[#This Row],[attribute_name]],"|"), 1,2)), "")</f>
        <v>Hi</v>
      </c>
      <c r="Q160" t="b" cm="1">
        <f t="array" ref="Q160">IF(ISERROR(IF(Table325[[#This Row],[type]]="subattribute", VLOOKUP(Table325[[#This Row],[Template]]&amp;Table325[[#This Row],[parent_attribute]],_xlfn._xlws.FILTER(Table325[[#All],[concat]], Table325[[#All],[type]]="attribute"),1, FALSE), TRUE)), FALSE, TRUE)</f>
        <v>1</v>
      </c>
    </row>
    <row r="161" spans="1:17" ht="14.4" customHeight="1">
      <c r="A161" t="str">
        <f>Table325[[#This Row],[Template]]&amp;Table325[[#This Row],[parent_attribute]]</f>
        <v>Compressor Screw BasicVibração - Mancal (LA) do Eixo HS da Engrenagem (2)</v>
      </c>
      <c r="B161" t="s">
        <v>4227</v>
      </c>
      <c r="C161" t="s">
        <v>4228</v>
      </c>
      <c r="D161" t="s">
        <v>2906</v>
      </c>
      <c r="E161" t="s">
        <v>4229</v>
      </c>
      <c r="F161" t="s">
        <v>2879</v>
      </c>
      <c r="G161" t="s">
        <v>4400</v>
      </c>
      <c r="I161" t="s">
        <v>4402</v>
      </c>
      <c r="J161">
        <v>2.5</v>
      </c>
      <c r="K161" t="s">
        <v>4246</v>
      </c>
      <c r="L161">
        <v>2</v>
      </c>
      <c r="M161" t="s">
        <v>4232</v>
      </c>
      <c r="N161" t="str">
        <f t="shared" si="3"/>
        <v>subattribute</v>
      </c>
      <c r="O161" t="str">
        <f>TRIM(INDEX(_xlfn.TEXTSPLIT(Table325[[#This Row],[attribute_name]],"|"), 1,1))</f>
        <v>Vibração - Mancal (LA) do Eixo HS da Engrenagem (2)</v>
      </c>
      <c r="P161" t="str">
        <f>IFERROR(TRIM(INDEX(_xlfn.TEXTSPLIT(Table325[[#This Row],[attribute_name]],"|"), 1,2)), "")</f>
        <v>HiHi</v>
      </c>
      <c r="Q161" t="b" cm="1">
        <f t="array" ref="Q161">IF(ISERROR(IF(Table325[[#This Row],[type]]="subattribute", VLOOKUP(Table325[[#This Row],[Template]]&amp;Table325[[#This Row],[parent_attribute]],_xlfn._xlws.FILTER(Table325[[#All],[concat]], Table325[[#All],[type]]="attribute"),1, FALSE), TRUE)), FALSE, TRUE)</f>
        <v>1</v>
      </c>
    </row>
    <row r="162" spans="1:17" ht="14.4" customHeight="1">
      <c r="A162" t="str">
        <f>Table325[[#This Row],[Template]]&amp;Table325[[#This Row],[parent_attribute]]</f>
        <v>Compressor Screw BasicVibração - Mancal (LA) do Eixo HS da Engrenagem (2)</v>
      </c>
      <c r="B162" t="s">
        <v>4227</v>
      </c>
      <c r="C162" t="s">
        <v>4228</v>
      </c>
      <c r="D162" t="s">
        <v>2906</v>
      </c>
      <c r="E162" t="s">
        <v>4229</v>
      </c>
      <c r="F162" t="s">
        <v>2879</v>
      </c>
      <c r="G162" t="s">
        <v>4400</v>
      </c>
      <c r="I162" t="s">
        <v>4403</v>
      </c>
      <c r="J162">
        <v>1</v>
      </c>
      <c r="K162" t="s">
        <v>4246</v>
      </c>
      <c r="L162">
        <v>2</v>
      </c>
      <c r="M162" t="s">
        <v>4232</v>
      </c>
      <c r="N162" t="str">
        <f t="shared" si="3"/>
        <v>subattribute</v>
      </c>
      <c r="O162" t="str">
        <f>TRIM(INDEX(_xlfn.TEXTSPLIT(Table325[[#This Row],[attribute_name]],"|"), 1,1))</f>
        <v>Vibração - Mancal (LA) do Eixo HS da Engrenagem (2)</v>
      </c>
      <c r="P162" t="str">
        <f>IFERROR(TRIM(INDEX(_xlfn.TEXTSPLIT(Table325[[#This Row],[attribute_name]],"|"), 1,2)), "")</f>
        <v>Pre-alarm Hi</v>
      </c>
      <c r="Q162" t="b" cm="1">
        <f t="array" ref="Q162">IF(ISERROR(IF(Table325[[#This Row],[type]]="subattribute", VLOOKUP(Table325[[#This Row],[Template]]&amp;Table325[[#This Row],[parent_attribute]],_xlfn._xlws.FILTER(Table325[[#All],[concat]], Table325[[#All],[type]]="attribute"),1, FALSE), TRUE)), FALSE, TRUE)</f>
        <v>1</v>
      </c>
    </row>
    <row r="163" spans="1:17" ht="14.4" customHeight="1">
      <c r="A163" t="str">
        <f>Table325[[#This Row],[Template]]&amp;Table325[[#This Row],[parent_attribute]]</f>
        <v>Compressor Screw BasicVibração - Mancal (LA) do Eixo LS da Engrenagem (1)</v>
      </c>
      <c r="B163" t="s">
        <v>4227</v>
      </c>
      <c r="C163" t="s">
        <v>4228</v>
      </c>
      <c r="D163" t="s">
        <v>2906</v>
      </c>
      <c r="E163" t="s">
        <v>4229</v>
      </c>
      <c r="F163" t="s">
        <v>2879</v>
      </c>
      <c r="G163" t="s">
        <v>4404</v>
      </c>
      <c r="I163" t="s">
        <v>711</v>
      </c>
      <c r="J163" t="s">
        <v>4404</v>
      </c>
      <c r="K163" t="s">
        <v>4246</v>
      </c>
      <c r="L163">
        <v>2</v>
      </c>
      <c r="M163" t="s">
        <v>475</v>
      </c>
      <c r="N163" t="str">
        <f t="shared" si="3"/>
        <v>attribute</v>
      </c>
      <c r="O163" t="str">
        <f>TRIM(INDEX(_xlfn.TEXTSPLIT(Table325[[#This Row],[attribute_name]],"|"), 1,1))</f>
        <v>Vibração - Mancal (LA) do Eixo LS da Engrenagem (1)</v>
      </c>
      <c r="P163" t="str">
        <f>IFERROR(TRIM(INDEX(_xlfn.TEXTSPLIT(Table325[[#This Row],[attribute_name]],"|"), 1,2)), "")</f>
        <v/>
      </c>
      <c r="Q163" t="b" cm="1">
        <f t="array" ref="Q163">IF(ISERROR(IF(Table325[[#This Row],[type]]="subattribute", VLOOKUP(Table325[[#This Row],[Template]]&amp;Table325[[#This Row],[parent_attribute]],_xlfn._xlws.FILTER(Table325[[#All],[concat]], Table325[[#All],[type]]="attribute"),1, FALSE), TRUE)), FALSE, TRUE)</f>
        <v>1</v>
      </c>
    </row>
    <row r="164" spans="1:17" ht="14.4" customHeight="1">
      <c r="A164" t="str">
        <f>Table325[[#This Row],[Template]]&amp;Table325[[#This Row],[parent_attribute]]</f>
        <v>Compressor Screw BasicVibração - Mancal (LA) do Eixo LS da Engrenagem (1)</v>
      </c>
      <c r="B164" t="s">
        <v>4227</v>
      </c>
      <c r="C164" t="s">
        <v>4228</v>
      </c>
      <c r="D164" t="s">
        <v>2906</v>
      </c>
      <c r="E164" t="s">
        <v>4229</v>
      </c>
      <c r="F164" t="s">
        <v>2879</v>
      </c>
      <c r="G164" t="s">
        <v>4404</v>
      </c>
      <c r="I164" t="s">
        <v>4405</v>
      </c>
      <c r="J164">
        <v>2.5</v>
      </c>
      <c r="K164" t="s">
        <v>4246</v>
      </c>
      <c r="L164">
        <v>2</v>
      </c>
      <c r="M164" t="s">
        <v>4232</v>
      </c>
      <c r="N164" t="str">
        <f t="shared" si="3"/>
        <v>subattribute</v>
      </c>
      <c r="O164" t="str">
        <f>TRIM(INDEX(_xlfn.TEXTSPLIT(Table325[[#This Row],[attribute_name]],"|"), 1,1))</f>
        <v>Vibração - Mancal (LA) do Eixo LS da Engrenagem (1)</v>
      </c>
      <c r="P164" t="str">
        <f>IFERROR(TRIM(INDEX(_xlfn.TEXTSPLIT(Table325[[#This Row],[attribute_name]],"|"), 1,2)), "")</f>
        <v>Hi</v>
      </c>
      <c r="Q164" t="b" cm="1">
        <f t="array" ref="Q164">IF(ISERROR(IF(Table325[[#This Row],[type]]="subattribute", VLOOKUP(Table325[[#This Row],[Template]]&amp;Table325[[#This Row],[parent_attribute]],_xlfn._xlws.FILTER(Table325[[#All],[concat]], Table325[[#All],[type]]="attribute"),1, FALSE), TRUE)), FALSE, TRUE)</f>
        <v>1</v>
      </c>
    </row>
    <row r="165" spans="1:17" ht="14.4" customHeight="1">
      <c r="A165" t="str">
        <f>Table325[[#This Row],[Template]]&amp;Table325[[#This Row],[parent_attribute]]</f>
        <v>Compressor Screw BasicVibração - Mancal (LA) do Eixo LS da Engrenagem (1)</v>
      </c>
      <c r="B165" t="s">
        <v>4227</v>
      </c>
      <c r="C165" t="s">
        <v>4228</v>
      </c>
      <c r="D165" t="s">
        <v>2906</v>
      </c>
      <c r="E165" t="s">
        <v>4229</v>
      </c>
      <c r="F165" t="s">
        <v>2879</v>
      </c>
      <c r="G165" t="s">
        <v>4404</v>
      </c>
      <c r="I165" t="s">
        <v>4406</v>
      </c>
      <c r="J165">
        <v>4</v>
      </c>
      <c r="K165" t="s">
        <v>4246</v>
      </c>
      <c r="L165">
        <v>2</v>
      </c>
      <c r="M165" t="s">
        <v>4232</v>
      </c>
      <c r="N165" t="str">
        <f t="shared" si="3"/>
        <v>subattribute</v>
      </c>
      <c r="O165" t="str">
        <f>TRIM(INDEX(_xlfn.TEXTSPLIT(Table325[[#This Row],[attribute_name]],"|"), 1,1))</f>
        <v>Vibração - Mancal (LA) do Eixo LS da Engrenagem (1)</v>
      </c>
      <c r="P165" t="str">
        <f>IFERROR(TRIM(INDEX(_xlfn.TEXTSPLIT(Table325[[#This Row],[attribute_name]],"|"), 1,2)), "")</f>
        <v>HiHi</v>
      </c>
      <c r="Q165" t="b" cm="1">
        <f t="array" ref="Q165">IF(ISERROR(IF(Table325[[#This Row],[type]]="subattribute", VLOOKUP(Table325[[#This Row],[Template]]&amp;Table325[[#This Row],[parent_attribute]],_xlfn._xlws.FILTER(Table325[[#All],[concat]], Table325[[#All],[type]]="attribute"),1, FALSE), TRUE)), FALSE, TRUE)</f>
        <v>1</v>
      </c>
    </row>
    <row r="166" spans="1:17" ht="14.4" customHeight="1">
      <c r="A166" t="str">
        <f>Table325[[#This Row],[Template]]&amp;Table325[[#This Row],[parent_attribute]]</f>
        <v>Compressor Screw BasicVibração - Mancal (LA) do Eixo LS da Engrenagem (1)</v>
      </c>
      <c r="B166" t="s">
        <v>4227</v>
      </c>
      <c r="C166" t="s">
        <v>4228</v>
      </c>
      <c r="D166" t="s">
        <v>2906</v>
      </c>
      <c r="E166" t="s">
        <v>4229</v>
      </c>
      <c r="F166" t="s">
        <v>2879</v>
      </c>
      <c r="G166" t="s">
        <v>4404</v>
      </c>
      <c r="I166" t="s">
        <v>4407</v>
      </c>
      <c r="J166">
        <v>1</v>
      </c>
      <c r="K166" t="s">
        <v>4246</v>
      </c>
      <c r="L166">
        <v>2</v>
      </c>
      <c r="M166" t="s">
        <v>4232</v>
      </c>
      <c r="N166" t="str">
        <f t="shared" si="3"/>
        <v>subattribute</v>
      </c>
      <c r="O166" t="str">
        <f>TRIM(INDEX(_xlfn.TEXTSPLIT(Table325[[#This Row],[attribute_name]],"|"), 1,1))</f>
        <v>Vibração - Mancal (LA) do Eixo LS da Engrenagem (1)</v>
      </c>
      <c r="P166" t="str">
        <f>IFERROR(TRIM(INDEX(_xlfn.TEXTSPLIT(Table325[[#This Row],[attribute_name]],"|"), 1,2)), "")</f>
        <v>Pre-alarm Hi</v>
      </c>
      <c r="Q166" t="b" cm="1">
        <f t="array" ref="Q166">IF(ISERROR(IF(Table325[[#This Row],[type]]="subattribute", VLOOKUP(Table325[[#This Row],[Template]]&amp;Table325[[#This Row],[parent_attribute]],_xlfn._xlws.FILTER(Table325[[#All],[concat]], Table325[[#All],[type]]="attribute"),1, FALSE), TRUE)), FALSE, TRUE)</f>
        <v>1</v>
      </c>
    </row>
    <row r="167" spans="1:17" ht="14.4" customHeight="1">
      <c r="A167" t="str">
        <f>Table325[[#This Row],[Template]]&amp;Table325[[#This Row],[parent_attribute]]</f>
        <v>Compressor Screw BasicVibração - Mancal (LA) do Eixo LS da Engrenagem (2)</v>
      </c>
      <c r="B167" t="s">
        <v>4227</v>
      </c>
      <c r="C167" t="s">
        <v>4228</v>
      </c>
      <c r="D167" t="s">
        <v>2906</v>
      </c>
      <c r="E167" t="s">
        <v>4229</v>
      </c>
      <c r="F167" t="s">
        <v>2879</v>
      </c>
      <c r="G167" t="s">
        <v>4408</v>
      </c>
      <c r="I167" t="s">
        <v>714</v>
      </c>
      <c r="J167" t="s">
        <v>4408</v>
      </c>
      <c r="K167" t="s">
        <v>4246</v>
      </c>
      <c r="L167">
        <v>2</v>
      </c>
      <c r="M167" t="s">
        <v>475</v>
      </c>
      <c r="N167" t="str">
        <f t="shared" si="3"/>
        <v>attribute</v>
      </c>
      <c r="O167" t="str">
        <f>TRIM(INDEX(_xlfn.TEXTSPLIT(Table325[[#This Row],[attribute_name]],"|"), 1,1))</f>
        <v>Vibração - Mancal (LA) do Eixo LS da Engrenagem (2)</v>
      </c>
      <c r="P167" t="str">
        <f>IFERROR(TRIM(INDEX(_xlfn.TEXTSPLIT(Table325[[#This Row],[attribute_name]],"|"), 1,2)), "")</f>
        <v/>
      </c>
      <c r="Q167" t="b" cm="1">
        <f t="array" ref="Q167">IF(ISERROR(IF(Table325[[#This Row],[type]]="subattribute", VLOOKUP(Table325[[#This Row],[Template]]&amp;Table325[[#This Row],[parent_attribute]],_xlfn._xlws.FILTER(Table325[[#All],[concat]], Table325[[#All],[type]]="attribute"),1, FALSE), TRUE)), FALSE, TRUE)</f>
        <v>1</v>
      </c>
    </row>
    <row r="168" spans="1:17" ht="14.4" customHeight="1">
      <c r="A168" t="str">
        <f>Table325[[#This Row],[Template]]&amp;Table325[[#This Row],[parent_attribute]]</f>
        <v>Compressor Screw BasicVibração - Mancal (LA) do Eixo LS da Engrenagem (2)</v>
      </c>
      <c r="B168" t="s">
        <v>4227</v>
      </c>
      <c r="C168" t="s">
        <v>4228</v>
      </c>
      <c r="D168" t="s">
        <v>2906</v>
      </c>
      <c r="E168" t="s">
        <v>4229</v>
      </c>
      <c r="F168" t="s">
        <v>2879</v>
      </c>
      <c r="G168" t="s">
        <v>4408</v>
      </c>
      <c r="I168" t="s">
        <v>4409</v>
      </c>
      <c r="J168">
        <v>2.5</v>
      </c>
      <c r="K168" t="s">
        <v>4246</v>
      </c>
      <c r="L168">
        <v>2</v>
      </c>
      <c r="M168" t="s">
        <v>4232</v>
      </c>
      <c r="N168" t="str">
        <f t="shared" si="3"/>
        <v>subattribute</v>
      </c>
      <c r="O168" t="str">
        <f>TRIM(INDEX(_xlfn.TEXTSPLIT(Table325[[#This Row],[attribute_name]],"|"), 1,1))</f>
        <v>Vibração - Mancal (LA) do Eixo LS da Engrenagem (2)</v>
      </c>
      <c r="P168" t="str">
        <f>IFERROR(TRIM(INDEX(_xlfn.TEXTSPLIT(Table325[[#This Row],[attribute_name]],"|"), 1,2)), "")</f>
        <v>Hi</v>
      </c>
      <c r="Q168" t="b" cm="1">
        <f t="array" ref="Q168">IF(ISERROR(IF(Table325[[#This Row],[type]]="subattribute", VLOOKUP(Table325[[#This Row],[Template]]&amp;Table325[[#This Row],[parent_attribute]],_xlfn._xlws.FILTER(Table325[[#All],[concat]], Table325[[#All],[type]]="attribute"),1, FALSE), TRUE)), FALSE, TRUE)</f>
        <v>1</v>
      </c>
    </row>
    <row r="169" spans="1:17" ht="14.4" customHeight="1">
      <c r="A169" t="str">
        <f>Table325[[#This Row],[Template]]&amp;Table325[[#This Row],[parent_attribute]]</f>
        <v>Compressor Screw BasicVibração - Mancal (LA) do Eixo LS da Engrenagem (2)</v>
      </c>
      <c r="B169" t="s">
        <v>4227</v>
      </c>
      <c r="C169" t="s">
        <v>4228</v>
      </c>
      <c r="D169" t="s">
        <v>2906</v>
      </c>
      <c r="E169" t="s">
        <v>4229</v>
      </c>
      <c r="F169" t="s">
        <v>2879</v>
      </c>
      <c r="G169" t="s">
        <v>4408</v>
      </c>
      <c r="I169" t="s">
        <v>4410</v>
      </c>
      <c r="J169">
        <v>4</v>
      </c>
      <c r="K169" t="s">
        <v>4246</v>
      </c>
      <c r="L169">
        <v>2</v>
      </c>
      <c r="M169" t="s">
        <v>4232</v>
      </c>
      <c r="N169" t="str">
        <f t="shared" si="3"/>
        <v>subattribute</v>
      </c>
      <c r="O169" t="str">
        <f>TRIM(INDEX(_xlfn.TEXTSPLIT(Table325[[#This Row],[attribute_name]],"|"), 1,1))</f>
        <v>Vibração - Mancal (LA) do Eixo LS da Engrenagem (2)</v>
      </c>
      <c r="P169" t="str">
        <f>IFERROR(TRIM(INDEX(_xlfn.TEXTSPLIT(Table325[[#This Row],[attribute_name]],"|"), 1,2)), "")</f>
        <v>HiHi</v>
      </c>
      <c r="Q169" t="b" cm="1">
        <f t="array" ref="Q169">IF(ISERROR(IF(Table325[[#This Row],[type]]="subattribute", VLOOKUP(Table325[[#This Row],[Template]]&amp;Table325[[#This Row],[parent_attribute]],_xlfn._xlws.FILTER(Table325[[#All],[concat]], Table325[[#All],[type]]="attribute"),1, FALSE), TRUE)), FALSE, TRUE)</f>
        <v>1</v>
      </c>
    </row>
    <row r="170" spans="1:17" ht="14.4" customHeight="1">
      <c r="A170" t="str">
        <f>Table325[[#This Row],[Template]]&amp;Table325[[#This Row],[parent_attribute]]</f>
        <v>Compressor Screw BasicVibração - Mancal (LA) do Eixo LS da Engrenagem (2)</v>
      </c>
      <c r="B170" t="s">
        <v>4227</v>
      </c>
      <c r="C170" t="s">
        <v>4228</v>
      </c>
      <c r="D170" t="s">
        <v>2906</v>
      </c>
      <c r="E170" t="s">
        <v>4229</v>
      </c>
      <c r="F170" t="s">
        <v>2879</v>
      </c>
      <c r="G170" t="s">
        <v>4408</v>
      </c>
      <c r="I170" t="s">
        <v>4411</v>
      </c>
      <c r="J170">
        <v>1</v>
      </c>
      <c r="K170" t="s">
        <v>4246</v>
      </c>
      <c r="L170">
        <v>2</v>
      </c>
      <c r="M170" t="s">
        <v>4232</v>
      </c>
      <c r="N170" t="str">
        <f t="shared" si="3"/>
        <v>subattribute</v>
      </c>
      <c r="O170" t="str">
        <f>TRIM(INDEX(_xlfn.TEXTSPLIT(Table325[[#This Row],[attribute_name]],"|"), 1,1))</f>
        <v>Vibração - Mancal (LA) do Eixo LS da Engrenagem (2)</v>
      </c>
      <c r="P170" t="str">
        <f>IFERROR(TRIM(INDEX(_xlfn.TEXTSPLIT(Table325[[#This Row],[attribute_name]],"|"), 1,2)), "")</f>
        <v>Pre-alarm Hi</v>
      </c>
      <c r="Q170" t="b" cm="1">
        <f t="array" ref="Q170">IF(ISERROR(IF(Table325[[#This Row],[type]]="subattribute", VLOOKUP(Table325[[#This Row],[Template]]&amp;Table325[[#This Row],[parent_attribute]],_xlfn._xlws.FILTER(Table325[[#All],[concat]], Table325[[#All],[type]]="attribute"),1, FALSE), TRUE)), FALSE, TRUE)</f>
        <v>1</v>
      </c>
    </row>
    <row r="171" spans="1:17" ht="14.4" customHeight="1">
      <c r="A171" t="str">
        <f>Table325[[#This Row],[Template]]&amp;Table325[[#This Row],[parent_attribute]]</f>
        <v>Compressor Screw BasicVibração - Mancal (LOA) do Eixo HS da Engrenagem (1)</v>
      </c>
      <c r="B171" t="s">
        <v>4227</v>
      </c>
      <c r="C171" t="s">
        <v>4228</v>
      </c>
      <c r="D171" t="s">
        <v>2906</v>
      </c>
      <c r="E171" t="s">
        <v>4229</v>
      </c>
      <c r="F171" t="s">
        <v>2879</v>
      </c>
      <c r="G171" t="s">
        <v>4412</v>
      </c>
      <c r="I171" t="s">
        <v>705</v>
      </c>
      <c r="J171" t="s">
        <v>4412</v>
      </c>
      <c r="K171" t="s">
        <v>4246</v>
      </c>
      <c r="L171">
        <v>2</v>
      </c>
      <c r="M171" t="s">
        <v>475</v>
      </c>
      <c r="N171" t="str">
        <f t="shared" si="3"/>
        <v>attribute</v>
      </c>
      <c r="O171" t="str">
        <f>TRIM(INDEX(_xlfn.TEXTSPLIT(Table325[[#This Row],[attribute_name]],"|"), 1,1))</f>
        <v>Vibração - Mancal (LOA) do Eixo HS da Engrenagem (1)</v>
      </c>
      <c r="P171" t="str">
        <f>IFERROR(TRIM(INDEX(_xlfn.TEXTSPLIT(Table325[[#This Row],[attribute_name]],"|"), 1,2)), "")</f>
        <v/>
      </c>
      <c r="Q171" t="b" cm="1">
        <f t="array" ref="Q171">IF(ISERROR(IF(Table325[[#This Row],[type]]="subattribute", VLOOKUP(Table325[[#This Row],[Template]]&amp;Table325[[#This Row],[parent_attribute]],_xlfn._xlws.FILTER(Table325[[#All],[concat]], Table325[[#All],[type]]="attribute"),1, FALSE), TRUE)), FALSE, TRUE)</f>
        <v>1</v>
      </c>
    </row>
    <row r="172" spans="1:17" ht="14.4" customHeight="1">
      <c r="A172" t="str">
        <f>Table325[[#This Row],[Template]]&amp;Table325[[#This Row],[parent_attribute]]</f>
        <v>Compressor Screw BasicVibração - Mancal (LOA) do Eixo HS da Engrenagem (1)</v>
      </c>
      <c r="B172" t="s">
        <v>4227</v>
      </c>
      <c r="C172" t="s">
        <v>4228</v>
      </c>
      <c r="D172" t="s">
        <v>2906</v>
      </c>
      <c r="E172" t="s">
        <v>4229</v>
      </c>
      <c r="F172" t="s">
        <v>2879</v>
      </c>
      <c r="G172" t="s">
        <v>4412</v>
      </c>
      <c r="I172" t="s">
        <v>4413</v>
      </c>
      <c r="J172">
        <v>1.75</v>
      </c>
      <c r="K172" t="s">
        <v>4246</v>
      </c>
      <c r="L172">
        <v>2</v>
      </c>
      <c r="M172" t="s">
        <v>4232</v>
      </c>
      <c r="N172" t="str">
        <f t="shared" si="3"/>
        <v>subattribute</v>
      </c>
      <c r="O172" t="str">
        <f>TRIM(INDEX(_xlfn.TEXTSPLIT(Table325[[#This Row],[attribute_name]],"|"), 1,1))</f>
        <v>Vibração - Mancal (LOA) do Eixo HS da Engrenagem (1)</v>
      </c>
      <c r="P172" t="str">
        <f>IFERROR(TRIM(INDEX(_xlfn.TEXTSPLIT(Table325[[#This Row],[attribute_name]],"|"), 1,2)), "")</f>
        <v>Hi</v>
      </c>
      <c r="Q172" t="b" cm="1">
        <f t="array" ref="Q172">IF(ISERROR(IF(Table325[[#This Row],[type]]="subattribute", VLOOKUP(Table325[[#This Row],[Template]]&amp;Table325[[#This Row],[parent_attribute]],_xlfn._xlws.FILTER(Table325[[#All],[concat]], Table325[[#All],[type]]="attribute"),1, FALSE), TRUE)), FALSE, TRUE)</f>
        <v>1</v>
      </c>
    </row>
    <row r="173" spans="1:17" ht="14.4" customHeight="1">
      <c r="A173" t="str">
        <f>Table325[[#This Row],[Template]]&amp;Table325[[#This Row],[parent_attribute]]</f>
        <v>Compressor Screw BasicVibração - Mancal (LOA) do Eixo HS da Engrenagem (1)</v>
      </c>
      <c r="B173" t="s">
        <v>4227</v>
      </c>
      <c r="C173" t="s">
        <v>4228</v>
      </c>
      <c r="D173" t="s">
        <v>2906</v>
      </c>
      <c r="E173" t="s">
        <v>4229</v>
      </c>
      <c r="F173" t="s">
        <v>2879</v>
      </c>
      <c r="G173" t="s">
        <v>4412</v>
      </c>
      <c r="I173" t="s">
        <v>4414</v>
      </c>
      <c r="J173">
        <v>2.5</v>
      </c>
      <c r="K173" t="s">
        <v>4246</v>
      </c>
      <c r="L173">
        <v>2</v>
      </c>
      <c r="M173" t="s">
        <v>4232</v>
      </c>
      <c r="N173" t="str">
        <f t="shared" si="3"/>
        <v>subattribute</v>
      </c>
      <c r="O173" t="str">
        <f>TRIM(INDEX(_xlfn.TEXTSPLIT(Table325[[#This Row],[attribute_name]],"|"), 1,1))</f>
        <v>Vibração - Mancal (LOA) do Eixo HS da Engrenagem (1)</v>
      </c>
      <c r="P173" t="str">
        <f>IFERROR(TRIM(INDEX(_xlfn.TEXTSPLIT(Table325[[#This Row],[attribute_name]],"|"), 1,2)), "")</f>
        <v>HiHi</v>
      </c>
      <c r="Q173" t="b" cm="1">
        <f t="array" ref="Q173">IF(ISERROR(IF(Table325[[#This Row],[type]]="subattribute", VLOOKUP(Table325[[#This Row],[Template]]&amp;Table325[[#This Row],[parent_attribute]],_xlfn._xlws.FILTER(Table325[[#All],[concat]], Table325[[#All],[type]]="attribute"),1, FALSE), TRUE)), FALSE, TRUE)</f>
        <v>1</v>
      </c>
    </row>
    <row r="174" spans="1:17" ht="14.4" customHeight="1">
      <c r="A174" t="str">
        <f>Table325[[#This Row],[Template]]&amp;Table325[[#This Row],[parent_attribute]]</f>
        <v>Compressor Screw BasicVibração - Mancal (LOA) do Eixo HS da Engrenagem (1)</v>
      </c>
      <c r="B174" t="s">
        <v>4227</v>
      </c>
      <c r="C174" t="s">
        <v>4228</v>
      </c>
      <c r="D174" t="s">
        <v>2906</v>
      </c>
      <c r="E174" t="s">
        <v>4229</v>
      </c>
      <c r="F174" t="s">
        <v>2879</v>
      </c>
      <c r="G174" t="s">
        <v>4412</v>
      </c>
      <c r="I174" t="s">
        <v>4415</v>
      </c>
      <c r="J174">
        <v>1</v>
      </c>
      <c r="K174" t="s">
        <v>4246</v>
      </c>
      <c r="L174">
        <v>2</v>
      </c>
      <c r="M174" t="s">
        <v>4232</v>
      </c>
      <c r="N174" t="str">
        <f t="shared" si="3"/>
        <v>subattribute</v>
      </c>
      <c r="O174" t="str">
        <f>TRIM(INDEX(_xlfn.TEXTSPLIT(Table325[[#This Row],[attribute_name]],"|"), 1,1))</f>
        <v>Vibração - Mancal (LOA) do Eixo HS da Engrenagem (1)</v>
      </c>
      <c r="P174" t="str">
        <f>IFERROR(TRIM(INDEX(_xlfn.TEXTSPLIT(Table325[[#This Row],[attribute_name]],"|"), 1,2)), "")</f>
        <v>Pre-alarm Hi</v>
      </c>
      <c r="Q174" t="b" cm="1">
        <f t="array" ref="Q174">IF(ISERROR(IF(Table325[[#This Row],[type]]="subattribute", VLOOKUP(Table325[[#This Row],[Template]]&amp;Table325[[#This Row],[parent_attribute]],_xlfn._xlws.FILTER(Table325[[#All],[concat]], Table325[[#All],[type]]="attribute"),1, FALSE), TRUE)), FALSE, TRUE)</f>
        <v>1</v>
      </c>
    </row>
    <row r="175" spans="1:17" ht="14.4" customHeight="1">
      <c r="A175" t="str">
        <f>Table325[[#This Row],[Template]]&amp;Table325[[#This Row],[parent_attribute]]</f>
        <v>Compressor Screw BasicVibração - Mancal (LOA) do Eixo HS da Engrenagem (2)</v>
      </c>
      <c r="B175" t="s">
        <v>4227</v>
      </c>
      <c r="C175" t="s">
        <v>4228</v>
      </c>
      <c r="D175" t="s">
        <v>2906</v>
      </c>
      <c r="E175" t="s">
        <v>4229</v>
      </c>
      <c r="F175" t="s">
        <v>2879</v>
      </c>
      <c r="G175" t="s">
        <v>4416</v>
      </c>
      <c r="I175" t="s">
        <v>708</v>
      </c>
      <c r="J175" t="s">
        <v>4416</v>
      </c>
      <c r="K175" t="s">
        <v>4246</v>
      </c>
      <c r="L175">
        <v>2</v>
      </c>
      <c r="M175" t="s">
        <v>475</v>
      </c>
      <c r="N175" t="str">
        <f t="shared" si="3"/>
        <v>attribute</v>
      </c>
      <c r="O175" t="str">
        <f>TRIM(INDEX(_xlfn.TEXTSPLIT(Table325[[#This Row],[attribute_name]],"|"), 1,1))</f>
        <v>Vibração - Mancal (LOA) do Eixo HS da Engrenagem (2)</v>
      </c>
      <c r="P175" t="str">
        <f>IFERROR(TRIM(INDEX(_xlfn.TEXTSPLIT(Table325[[#This Row],[attribute_name]],"|"), 1,2)), "")</f>
        <v/>
      </c>
      <c r="Q175" t="b" cm="1">
        <f t="array" ref="Q175">IF(ISERROR(IF(Table325[[#This Row],[type]]="subattribute", VLOOKUP(Table325[[#This Row],[Template]]&amp;Table325[[#This Row],[parent_attribute]],_xlfn._xlws.FILTER(Table325[[#All],[concat]], Table325[[#All],[type]]="attribute"),1, FALSE), TRUE)), FALSE, TRUE)</f>
        <v>1</v>
      </c>
    </row>
    <row r="176" spans="1:17" ht="14.4" customHeight="1">
      <c r="A176" t="str">
        <f>Table325[[#This Row],[Template]]&amp;Table325[[#This Row],[parent_attribute]]</f>
        <v>Compressor Screw BasicVibração - Mancal (LOA) do Eixo HS da Engrenagem (2)</v>
      </c>
      <c r="B176" t="s">
        <v>4227</v>
      </c>
      <c r="C176" t="s">
        <v>4228</v>
      </c>
      <c r="D176" t="s">
        <v>2906</v>
      </c>
      <c r="E176" t="s">
        <v>4229</v>
      </c>
      <c r="F176" t="s">
        <v>2879</v>
      </c>
      <c r="G176" t="s">
        <v>4416</v>
      </c>
      <c r="I176" t="s">
        <v>4417</v>
      </c>
      <c r="J176">
        <v>1.75</v>
      </c>
      <c r="K176" t="s">
        <v>4246</v>
      </c>
      <c r="L176">
        <v>2</v>
      </c>
      <c r="M176" t="s">
        <v>4232</v>
      </c>
      <c r="N176" t="str">
        <f t="shared" si="3"/>
        <v>subattribute</v>
      </c>
      <c r="O176" t="str">
        <f>TRIM(INDEX(_xlfn.TEXTSPLIT(Table325[[#This Row],[attribute_name]],"|"), 1,1))</f>
        <v>Vibração - Mancal (LOA) do Eixo HS da Engrenagem (2)</v>
      </c>
      <c r="P176" t="str">
        <f>IFERROR(TRIM(INDEX(_xlfn.TEXTSPLIT(Table325[[#This Row],[attribute_name]],"|"), 1,2)), "")</f>
        <v>Hi</v>
      </c>
      <c r="Q176" t="b" cm="1">
        <f t="array" ref="Q176">IF(ISERROR(IF(Table325[[#This Row],[type]]="subattribute", VLOOKUP(Table325[[#This Row],[Template]]&amp;Table325[[#This Row],[parent_attribute]],_xlfn._xlws.FILTER(Table325[[#All],[concat]], Table325[[#All],[type]]="attribute"),1, FALSE), TRUE)), FALSE, TRUE)</f>
        <v>1</v>
      </c>
    </row>
    <row r="177" spans="1:17" ht="14.4" customHeight="1">
      <c r="A177" t="str">
        <f>Table325[[#This Row],[Template]]&amp;Table325[[#This Row],[parent_attribute]]</f>
        <v>Compressor Screw BasicVibração - Mancal (LOA) do Eixo HS da Engrenagem (2)</v>
      </c>
      <c r="B177" t="s">
        <v>4227</v>
      </c>
      <c r="C177" t="s">
        <v>4228</v>
      </c>
      <c r="D177" t="s">
        <v>2906</v>
      </c>
      <c r="E177" t="s">
        <v>4229</v>
      </c>
      <c r="F177" t="s">
        <v>2879</v>
      </c>
      <c r="G177" t="s">
        <v>4416</v>
      </c>
      <c r="I177" t="s">
        <v>4418</v>
      </c>
      <c r="J177">
        <v>2.5</v>
      </c>
      <c r="K177" t="s">
        <v>4246</v>
      </c>
      <c r="L177">
        <v>2</v>
      </c>
      <c r="M177" t="s">
        <v>4232</v>
      </c>
      <c r="N177" t="str">
        <f t="shared" si="3"/>
        <v>subattribute</v>
      </c>
      <c r="O177" t="str">
        <f>TRIM(INDEX(_xlfn.TEXTSPLIT(Table325[[#This Row],[attribute_name]],"|"), 1,1))</f>
        <v>Vibração - Mancal (LOA) do Eixo HS da Engrenagem (2)</v>
      </c>
      <c r="P177" t="str">
        <f>IFERROR(TRIM(INDEX(_xlfn.TEXTSPLIT(Table325[[#This Row],[attribute_name]],"|"), 1,2)), "")</f>
        <v>HiHi</v>
      </c>
      <c r="Q177" t="b" cm="1">
        <f t="array" ref="Q177">IF(ISERROR(IF(Table325[[#This Row],[type]]="subattribute", VLOOKUP(Table325[[#This Row],[Template]]&amp;Table325[[#This Row],[parent_attribute]],_xlfn._xlws.FILTER(Table325[[#All],[concat]], Table325[[#All],[type]]="attribute"),1, FALSE), TRUE)), FALSE, TRUE)</f>
        <v>1</v>
      </c>
    </row>
    <row r="178" spans="1:17" ht="14.4" customHeight="1">
      <c r="A178" t="str">
        <f>Table325[[#This Row],[Template]]&amp;Table325[[#This Row],[parent_attribute]]</f>
        <v>Compressor Screw BasicVibração - Mancal (LOA) do Eixo HS da Engrenagem (2)</v>
      </c>
      <c r="B178" t="s">
        <v>4227</v>
      </c>
      <c r="C178" t="s">
        <v>4228</v>
      </c>
      <c r="D178" t="s">
        <v>2906</v>
      </c>
      <c r="E178" t="s">
        <v>4229</v>
      </c>
      <c r="F178" t="s">
        <v>2879</v>
      </c>
      <c r="G178" t="s">
        <v>4416</v>
      </c>
      <c r="I178" t="s">
        <v>4419</v>
      </c>
      <c r="J178">
        <v>1</v>
      </c>
      <c r="K178" t="s">
        <v>4246</v>
      </c>
      <c r="L178">
        <v>2</v>
      </c>
      <c r="M178" t="s">
        <v>4232</v>
      </c>
      <c r="N178" t="str">
        <f t="shared" si="3"/>
        <v>subattribute</v>
      </c>
      <c r="O178" t="str">
        <f>TRIM(INDEX(_xlfn.TEXTSPLIT(Table325[[#This Row],[attribute_name]],"|"), 1,1))</f>
        <v>Vibração - Mancal (LOA) do Eixo HS da Engrenagem (2)</v>
      </c>
      <c r="P178" t="str">
        <f>IFERROR(TRIM(INDEX(_xlfn.TEXTSPLIT(Table325[[#This Row],[attribute_name]],"|"), 1,2)), "")</f>
        <v>Pre-alarm Hi</v>
      </c>
      <c r="Q178" t="b" cm="1">
        <f t="array" ref="Q178">IF(ISERROR(IF(Table325[[#This Row],[type]]="subattribute", VLOOKUP(Table325[[#This Row],[Template]]&amp;Table325[[#This Row],[parent_attribute]],_xlfn._xlws.FILTER(Table325[[#All],[concat]], Table325[[#All],[type]]="attribute"),1, FALSE), TRUE)), FALSE, TRUE)</f>
        <v>1</v>
      </c>
    </row>
    <row r="179" spans="1:17" ht="14.4" customHeight="1">
      <c r="A179" t="str">
        <f>Table325[[#This Row],[Template]]&amp;Table325[[#This Row],[parent_attribute]]</f>
        <v>Compressor Screw BasicVibração - Mancal (LOA) do Eixo LS da Engrenagem (1)</v>
      </c>
      <c r="B179" t="s">
        <v>4227</v>
      </c>
      <c r="C179" t="s">
        <v>4228</v>
      </c>
      <c r="D179" t="s">
        <v>2906</v>
      </c>
      <c r="E179" t="s">
        <v>4229</v>
      </c>
      <c r="F179" t="s">
        <v>2879</v>
      </c>
      <c r="G179" t="s">
        <v>4420</v>
      </c>
      <c r="I179" t="s">
        <v>717</v>
      </c>
      <c r="J179" t="s">
        <v>4420</v>
      </c>
      <c r="K179" t="s">
        <v>4246</v>
      </c>
      <c r="L179">
        <v>2</v>
      </c>
      <c r="M179" t="s">
        <v>475</v>
      </c>
      <c r="N179" t="str">
        <f t="shared" si="3"/>
        <v>attribute</v>
      </c>
      <c r="O179" t="str">
        <f>TRIM(INDEX(_xlfn.TEXTSPLIT(Table325[[#This Row],[attribute_name]],"|"), 1,1))</f>
        <v>Vibração - Mancal (LOA) do Eixo LS da Engrenagem (1)</v>
      </c>
      <c r="P179" t="str">
        <f>IFERROR(TRIM(INDEX(_xlfn.TEXTSPLIT(Table325[[#This Row],[attribute_name]],"|"), 1,2)), "")</f>
        <v/>
      </c>
      <c r="Q179" t="b" cm="1">
        <f t="array" ref="Q179">IF(ISERROR(IF(Table325[[#This Row],[type]]="subattribute", VLOOKUP(Table325[[#This Row],[Template]]&amp;Table325[[#This Row],[parent_attribute]],_xlfn._xlws.FILTER(Table325[[#All],[concat]], Table325[[#All],[type]]="attribute"),1, FALSE), TRUE)), FALSE, TRUE)</f>
        <v>1</v>
      </c>
    </row>
    <row r="180" spans="1:17" ht="14.4" customHeight="1">
      <c r="A180" t="str">
        <f>Table325[[#This Row],[Template]]&amp;Table325[[#This Row],[parent_attribute]]</f>
        <v>Compressor Screw BasicVibração - Mancal (LOA) do Eixo LS da Engrenagem (1)</v>
      </c>
      <c r="B180" t="s">
        <v>4227</v>
      </c>
      <c r="C180" t="s">
        <v>4228</v>
      </c>
      <c r="D180" t="s">
        <v>2906</v>
      </c>
      <c r="E180" t="s">
        <v>4229</v>
      </c>
      <c r="F180" t="s">
        <v>2879</v>
      </c>
      <c r="G180" t="s">
        <v>4420</v>
      </c>
      <c r="I180" t="s">
        <v>4421</v>
      </c>
      <c r="J180">
        <v>2.5</v>
      </c>
      <c r="K180" t="s">
        <v>4246</v>
      </c>
      <c r="L180">
        <v>2</v>
      </c>
      <c r="M180" t="s">
        <v>4232</v>
      </c>
      <c r="N180" t="str">
        <f t="shared" si="3"/>
        <v>subattribute</v>
      </c>
      <c r="O180" t="str">
        <f>TRIM(INDEX(_xlfn.TEXTSPLIT(Table325[[#This Row],[attribute_name]],"|"), 1,1))</f>
        <v>Vibração - Mancal (LOA) do Eixo LS da Engrenagem (1)</v>
      </c>
      <c r="P180" t="str">
        <f>IFERROR(TRIM(INDEX(_xlfn.TEXTSPLIT(Table325[[#This Row],[attribute_name]],"|"), 1,2)), "")</f>
        <v>Hi</v>
      </c>
      <c r="Q180" t="b" cm="1">
        <f t="array" ref="Q180">IF(ISERROR(IF(Table325[[#This Row],[type]]="subattribute", VLOOKUP(Table325[[#This Row],[Template]]&amp;Table325[[#This Row],[parent_attribute]],_xlfn._xlws.FILTER(Table325[[#All],[concat]], Table325[[#All],[type]]="attribute"),1, FALSE), TRUE)), FALSE, TRUE)</f>
        <v>1</v>
      </c>
    </row>
    <row r="181" spans="1:17" ht="14.4" customHeight="1">
      <c r="A181" t="str">
        <f>Table325[[#This Row],[Template]]&amp;Table325[[#This Row],[parent_attribute]]</f>
        <v>Compressor Screw BasicVibração - Mancal (LOA) do Eixo LS da Engrenagem (1)</v>
      </c>
      <c r="B181" t="s">
        <v>4227</v>
      </c>
      <c r="C181" t="s">
        <v>4228</v>
      </c>
      <c r="D181" t="s">
        <v>2906</v>
      </c>
      <c r="E181" t="s">
        <v>4229</v>
      </c>
      <c r="F181" t="s">
        <v>2879</v>
      </c>
      <c r="G181" t="s">
        <v>4420</v>
      </c>
      <c r="I181" t="s">
        <v>4422</v>
      </c>
      <c r="J181">
        <v>4</v>
      </c>
      <c r="K181" t="s">
        <v>4246</v>
      </c>
      <c r="L181">
        <v>2</v>
      </c>
      <c r="M181" t="s">
        <v>4232</v>
      </c>
      <c r="N181" t="str">
        <f t="shared" si="3"/>
        <v>subattribute</v>
      </c>
      <c r="O181" t="str">
        <f>TRIM(INDEX(_xlfn.TEXTSPLIT(Table325[[#This Row],[attribute_name]],"|"), 1,1))</f>
        <v>Vibração - Mancal (LOA) do Eixo LS da Engrenagem (1)</v>
      </c>
      <c r="P181" t="str">
        <f>IFERROR(TRIM(INDEX(_xlfn.TEXTSPLIT(Table325[[#This Row],[attribute_name]],"|"), 1,2)), "")</f>
        <v>HiHi</v>
      </c>
      <c r="Q181" t="b" cm="1">
        <f t="array" ref="Q181">IF(ISERROR(IF(Table325[[#This Row],[type]]="subattribute", VLOOKUP(Table325[[#This Row],[Template]]&amp;Table325[[#This Row],[parent_attribute]],_xlfn._xlws.FILTER(Table325[[#All],[concat]], Table325[[#All],[type]]="attribute"),1, FALSE), TRUE)), FALSE, TRUE)</f>
        <v>1</v>
      </c>
    </row>
    <row r="182" spans="1:17" ht="14.4" customHeight="1">
      <c r="A182" t="str">
        <f>Table325[[#This Row],[Template]]&amp;Table325[[#This Row],[parent_attribute]]</f>
        <v>Compressor Screw BasicVibração - Mancal (LOA) do Eixo LS da Engrenagem (1)</v>
      </c>
      <c r="B182" t="s">
        <v>4227</v>
      </c>
      <c r="C182" t="s">
        <v>4228</v>
      </c>
      <c r="D182" t="s">
        <v>2906</v>
      </c>
      <c r="E182" t="s">
        <v>4229</v>
      </c>
      <c r="F182" t="s">
        <v>2879</v>
      </c>
      <c r="G182" t="s">
        <v>4420</v>
      </c>
      <c r="I182" t="s">
        <v>4423</v>
      </c>
      <c r="J182">
        <v>1</v>
      </c>
      <c r="K182" t="s">
        <v>4246</v>
      </c>
      <c r="L182">
        <v>2</v>
      </c>
      <c r="M182" t="s">
        <v>4232</v>
      </c>
      <c r="N182" t="str">
        <f t="shared" si="3"/>
        <v>subattribute</v>
      </c>
      <c r="O182" t="str">
        <f>TRIM(INDEX(_xlfn.TEXTSPLIT(Table325[[#This Row],[attribute_name]],"|"), 1,1))</f>
        <v>Vibração - Mancal (LOA) do Eixo LS da Engrenagem (1)</v>
      </c>
      <c r="P182" t="str">
        <f>IFERROR(TRIM(INDEX(_xlfn.TEXTSPLIT(Table325[[#This Row],[attribute_name]],"|"), 1,2)), "")</f>
        <v>Pre-alarm Hi</v>
      </c>
      <c r="Q182" t="b" cm="1">
        <f t="array" ref="Q182">IF(ISERROR(IF(Table325[[#This Row],[type]]="subattribute", VLOOKUP(Table325[[#This Row],[Template]]&amp;Table325[[#This Row],[parent_attribute]],_xlfn._xlws.FILTER(Table325[[#All],[concat]], Table325[[#All],[type]]="attribute"),1, FALSE), TRUE)), FALSE, TRUE)</f>
        <v>1</v>
      </c>
    </row>
    <row r="183" spans="1:17" ht="14.4" customHeight="1">
      <c r="A183" t="str">
        <f>Table325[[#This Row],[Template]]&amp;Table325[[#This Row],[parent_attribute]]</f>
        <v>Compressor Screw BasicVibração - Mancal (LOA) do Eixo LS da Engrenagem (2)</v>
      </c>
      <c r="B183" t="s">
        <v>4227</v>
      </c>
      <c r="C183" t="s">
        <v>4228</v>
      </c>
      <c r="D183" t="s">
        <v>2906</v>
      </c>
      <c r="E183" t="s">
        <v>4229</v>
      </c>
      <c r="F183" t="s">
        <v>2879</v>
      </c>
      <c r="G183" t="s">
        <v>4424</v>
      </c>
      <c r="I183" t="s">
        <v>720</v>
      </c>
      <c r="J183" t="s">
        <v>4424</v>
      </c>
      <c r="K183" t="s">
        <v>4246</v>
      </c>
      <c r="L183">
        <v>2</v>
      </c>
      <c r="M183" t="s">
        <v>475</v>
      </c>
      <c r="N183" t="str">
        <f t="shared" si="3"/>
        <v>attribute</v>
      </c>
      <c r="O183" t="str">
        <f>TRIM(INDEX(_xlfn.TEXTSPLIT(Table325[[#This Row],[attribute_name]],"|"), 1,1))</f>
        <v>Vibração - Mancal (LOA) do Eixo LS da Engrenagem (2)</v>
      </c>
      <c r="P183" t="str">
        <f>IFERROR(TRIM(INDEX(_xlfn.TEXTSPLIT(Table325[[#This Row],[attribute_name]],"|"), 1,2)), "")</f>
        <v/>
      </c>
      <c r="Q183" t="b" cm="1">
        <f t="array" ref="Q183">IF(ISERROR(IF(Table325[[#This Row],[type]]="subattribute", VLOOKUP(Table325[[#This Row],[Template]]&amp;Table325[[#This Row],[parent_attribute]],_xlfn._xlws.FILTER(Table325[[#All],[concat]], Table325[[#All],[type]]="attribute"),1, FALSE), TRUE)), FALSE, TRUE)</f>
        <v>1</v>
      </c>
    </row>
    <row r="184" spans="1:17" ht="14.4" customHeight="1">
      <c r="A184" t="str">
        <f>Table325[[#This Row],[Template]]&amp;Table325[[#This Row],[parent_attribute]]</f>
        <v>Compressor Screw BasicVibração - Mancal (LOA) do Eixo LS da Engrenagem (2)</v>
      </c>
      <c r="B184" t="s">
        <v>4227</v>
      </c>
      <c r="C184" t="s">
        <v>4228</v>
      </c>
      <c r="D184" t="s">
        <v>2906</v>
      </c>
      <c r="E184" t="s">
        <v>4229</v>
      </c>
      <c r="F184" t="s">
        <v>2879</v>
      </c>
      <c r="G184" t="s">
        <v>4424</v>
      </c>
      <c r="I184" t="s">
        <v>4425</v>
      </c>
      <c r="J184">
        <v>2.5</v>
      </c>
      <c r="K184" t="s">
        <v>4246</v>
      </c>
      <c r="L184">
        <v>2</v>
      </c>
      <c r="M184" t="s">
        <v>4232</v>
      </c>
      <c r="N184" t="str">
        <f t="shared" si="3"/>
        <v>subattribute</v>
      </c>
      <c r="O184" t="str">
        <f>TRIM(INDEX(_xlfn.TEXTSPLIT(Table325[[#This Row],[attribute_name]],"|"), 1,1))</f>
        <v>Vibração - Mancal (LOA) do Eixo LS da Engrenagem (2)</v>
      </c>
      <c r="P184" t="str">
        <f>IFERROR(TRIM(INDEX(_xlfn.TEXTSPLIT(Table325[[#This Row],[attribute_name]],"|"), 1,2)), "")</f>
        <v>Hi</v>
      </c>
      <c r="Q184" t="b" cm="1">
        <f t="array" ref="Q184">IF(ISERROR(IF(Table325[[#This Row],[type]]="subattribute", VLOOKUP(Table325[[#This Row],[Template]]&amp;Table325[[#This Row],[parent_attribute]],_xlfn._xlws.FILTER(Table325[[#All],[concat]], Table325[[#All],[type]]="attribute"),1, FALSE), TRUE)), FALSE, TRUE)</f>
        <v>1</v>
      </c>
    </row>
    <row r="185" spans="1:17" ht="14.4" customHeight="1">
      <c r="A185" t="str">
        <f>Table325[[#This Row],[Template]]&amp;Table325[[#This Row],[parent_attribute]]</f>
        <v>Compressor Screw BasicVibração - Mancal (LOA) do Eixo LS da Engrenagem (2)</v>
      </c>
      <c r="B185" t="s">
        <v>4227</v>
      </c>
      <c r="C185" t="s">
        <v>4228</v>
      </c>
      <c r="D185" t="s">
        <v>2906</v>
      </c>
      <c r="E185" t="s">
        <v>4229</v>
      </c>
      <c r="F185" t="s">
        <v>2879</v>
      </c>
      <c r="G185" t="s">
        <v>4424</v>
      </c>
      <c r="I185" t="s">
        <v>4426</v>
      </c>
      <c r="J185">
        <v>4</v>
      </c>
      <c r="K185" t="s">
        <v>4246</v>
      </c>
      <c r="L185">
        <v>2</v>
      </c>
      <c r="M185" t="s">
        <v>4232</v>
      </c>
      <c r="N185" t="str">
        <f t="shared" si="3"/>
        <v>subattribute</v>
      </c>
      <c r="O185" t="str">
        <f>TRIM(INDEX(_xlfn.TEXTSPLIT(Table325[[#This Row],[attribute_name]],"|"), 1,1))</f>
        <v>Vibração - Mancal (LOA) do Eixo LS da Engrenagem (2)</v>
      </c>
      <c r="P185" t="str">
        <f>IFERROR(TRIM(INDEX(_xlfn.TEXTSPLIT(Table325[[#This Row],[attribute_name]],"|"), 1,2)), "")</f>
        <v>HiHi</v>
      </c>
      <c r="Q185" t="b" cm="1">
        <f t="array" ref="Q185">IF(ISERROR(IF(Table325[[#This Row],[type]]="subattribute", VLOOKUP(Table325[[#This Row],[Template]]&amp;Table325[[#This Row],[parent_attribute]],_xlfn._xlws.FILTER(Table325[[#All],[concat]], Table325[[#All],[type]]="attribute"),1, FALSE), TRUE)), FALSE, TRUE)</f>
        <v>1</v>
      </c>
    </row>
    <row r="186" spans="1:17" ht="14.4" customHeight="1">
      <c r="A186" t="str">
        <f>Table325[[#This Row],[Template]]&amp;Table325[[#This Row],[parent_attribute]]</f>
        <v>Compressor Screw BasicVibração - Mancal (LOA) do Eixo LS da Engrenagem (2)</v>
      </c>
      <c r="B186" t="s">
        <v>4227</v>
      </c>
      <c r="C186" t="s">
        <v>4228</v>
      </c>
      <c r="D186" t="s">
        <v>2906</v>
      </c>
      <c r="E186" t="s">
        <v>4229</v>
      </c>
      <c r="F186" t="s">
        <v>2879</v>
      </c>
      <c r="G186" t="s">
        <v>4424</v>
      </c>
      <c r="I186" t="s">
        <v>4427</v>
      </c>
      <c r="J186">
        <v>1</v>
      </c>
      <c r="K186" t="s">
        <v>4246</v>
      </c>
      <c r="L186">
        <v>2</v>
      </c>
      <c r="M186" t="s">
        <v>4232</v>
      </c>
      <c r="N186" t="str">
        <f t="shared" si="3"/>
        <v>subattribute</v>
      </c>
      <c r="O186" t="str">
        <f>TRIM(INDEX(_xlfn.TEXTSPLIT(Table325[[#This Row],[attribute_name]],"|"), 1,1))</f>
        <v>Vibração - Mancal (LOA) do Eixo LS da Engrenagem (2)</v>
      </c>
      <c r="P186" t="str">
        <f>IFERROR(TRIM(INDEX(_xlfn.TEXTSPLIT(Table325[[#This Row],[attribute_name]],"|"), 1,2)), "")</f>
        <v>Pre-alarm Hi</v>
      </c>
      <c r="Q186" t="b" cm="1">
        <f t="array" ref="Q186">IF(ISERROR(IF(Table325[[#This Row],[type]]="subattribute", VLOOKUP(Table325[[#This Row],[Template]]&amp;Table325[[#This Row],[parent_attribute]],_xlfn._xlws.FILTER(Table325[[#All],[concat]], Table325[[#All],[type]]="attribute"),1, FALSE), TRUE)), FALSE, TRUE)</f>
        <v>1</v>
      </c>
    </row>
    <row r="187" spans="1:17" ht="14.4" customHeight="1">
      <c r="A187" t="str">
        <f>Table325[[#This Row],[Template]]&amp;Table325[[#This Row],[parent_attribute]]</f>
        <v>Compressor Screw BasicVibração - Mancal de Descarga do Compressor Fêmea (1)</v>
      </c>
      <c r="B187" t="s">
        <v>4227</v>
      </c>
      <c r="C187" t="s">
        <v>4228</v>
      </c>
      <c r="D187" t="s">
        <v>2906</v>
      </c>
      <c r="E187" t="s">
        <v>4229</v>
      </c>
      <c r="F187" t="s">
        <v>2879</v>
      </c>
      <c r="G187" t="s">
        <v>4428</v>
      </c>
      <c r="I187" t="s">
        <v>682</v>
      </c>
      <c r="J187" t="s">
        <v>4428</v>
      </c>
      <c r="K187" t="s">
        <v>4246</v>
      </c>
      <c r="L187">
        <v>1</v>
      </c>
      <c r="M187" t="s">
        <v>440</v>
      </c>
      <c r="N187" t="str">
        <f t="shared" si="3"/>
        <v>attribute</v>
      </c>
      <c r="O187" t="str">
        <f>TRIM(INDEX(_xlfn.TEXTSPLIT(Table325[[#This Row],[attribute_name]],"|"), 1,1))</f>
        <v>Vibração - Mancal de Descarga do Compressor Fêmea (1)</v>
      </c>
      <c r="P187" t="str">
        <f>IFERROR(TRIM(INDEX(_xlfn.TEXTSPLIT(Table325[[#This Row],[attribute_name]],"|"), 1,2)), "")</f>
        <v/>
      </c>
      <c r="Q187" t="b" cm="1">
        <f t="array" ref="Q187">IF(ISERROR(IF(Table325[[#This Row],[type]]="subattribute", VLOOKUP(Table325[[#This Row],[Template]]&amp;Table325[[#This Row],[parent_attribute]],_xlfn._xlws.FILTER(Table325[[#All],[concat]], Table325[[#All],[type]]="attribute"),1, FALSE), TRUE)), FALSE, TRUE)</f>
        <v>1</v>
      </c>
    </row>
    <row r="188" spans="1:17" ht="14.4" customHeight="1">
      <c r="A188" t="str">
        <f>Table325[[#This Row],[Template]]&amp;Table325[[#This Row],[parent_attribute]]</f>
        <v>Compressor Screw BasicVibração - Mancal de Descarga do Compressor Fêmea (1)</v>
      </c>
      <c r="B188" t="s">
        <v>4227</v>
      </c>
      <c r="C188" t="s">
        <v>4228</v>
      </c>
      <c r="D188" t="s">
        <v>2906</v>
      </c>
      <c r="E188" t="s">
        <v>4229</v>
      </c>
      <c r="F188" t="s">
        <v>2879</v>
      </c>
      <c r="G188" t="s">
        <v>4428</v>
      </c>
      <c r="I188" t="s">
        <v>4429</v>
      </c>
      <c r="J188">
        <v>1.5</v>
      </c>
      <c r="K188" t="s">
        <v>4246</v>
      </c>
      <c r="L188">
        <v>2</v>
      </c>
      <c r="M188" t="s">
        <v>4232</v>
      </c>
      <c r="N188" t="str">
        <f t="shared" si="3"/>
        <v>subattribute</v>
      </c>
      <c r="O188" t="str">
        <f>TRIM(INDEX(_xlfn.TEXTSPLIT(Table325[[#This Row],[attribute_name]],"|"), 1,1))</f>
        <v>Vibração - Mancal de Descarga do Compressor Fêmea (1)</v>
      </c>
      <c r="P188" t="str">
        <f>IFERROR(TRIM(INDEX(_xlfn.TEXTSPLIT(Table325[[#This Row],[attribute_name]],"|"), 1,2)), "")</f>
        <v>Hi</v>
      </c>
      <c r="Q188" t="b" cm="1">
        <f t="array" ref="Q188">IF(ISERROR(IF(Table325[[#This Row],[type]]="subattribute", VLOOKUP(Table325[[#This Row],[Template]]&amp;Table325[[#This Row],[parent_attribute]],_xlfn._xlws.FILTER(Table325[[#All],[concat]], Table325[[#All],[type]]="attribute"),1, FALSE), TRUE)), FALSE, TRUE)</f>
        <v>1</v>
      </c>
    </row>
    <row r="189" spans="1:17" ht="14.4" customHeight="1">
      <c r="A189" t="str">
        <f>Table325[[#This Row],[Template]]&amp;Table325[[#This Row],[parent_attribute]]</f>
        <v>Compressor Screw BasicVibração - Mancal de Descarga do Compressor Fêmea (1)</v>
      </c>
      <c r="B189" t="s">
        <v>4227</v>
      </c>
      <c r="C189" t="s">
        <v>4228</v>
      </c>
      <c r="D189" t="s">
        <v>2906</v>
      </c>
      <c r="E189" t="s">
        <v>4229</v>
      </c>
      <c r="F189" t="s">
        <v>2879</v>
      </c>
      <c r="G189" t="s">
        <v>4428</v>
      </c>
      <c r="I189" t="s">
        <v>4430</v>
      </c>
      <c r="J189">
        <v>2.7</v>
      </c>
      <c r="K189" t="s">
        <v>4246</v>
      </c>
      <c r="L189">
        <v>2</v>
      </c>
      <c r="M189" t="s">
        <v>4232</v>
      </c>
      <c r="N189" t="str">
        <f t="shared" si="3"/>
        <v>subattribute</v>
      </c>
      <c r="O189" t="str">
        <f>TRIM(INDEX(_xlfn.TEXTSPLIT(Table325[[#This Row],[attribute_name]],"|"), 1,1))</f>
        <v>Vibração - Mancal de Descarga do Compressor Fêmea (1)</v>
      </c>
      <c r="P189" t="str">
        <f>IFERROR(TRIM(INDEX(_xlfn.TEXTSPLIT(Table325[[#This Row],[attribute_name]],"|"), 1,2)), "")</f>
        <v>HiHi</v>
      </c>
      <c r="Q189" t="b" cm="1">
        <f t="array" ref="Q189">IF(ISERROR(IF(Table325[[#This Row],[type]]="subattribute", VLOOKUP(Table325[[#This Row],[Template]]&amp;Table325[[#This Row],[parent_attribute]],_xlfn._xlws.FILTER(Table325[[#All],[concat]], Table325[[#All],[type]]="attribute"),1, FALSE), TRUE)), FALSE, TRUE)</f>
        <v>1</v>
      </c>
    </row>
    <row r="190" spans="1:17" ht="14.4" customHeight="1">
      <c r="A190" t="str">
        <f>Table325[[#This Row],[Template]]&amp;Table325[[#This Row],[parent_attribute]]</f>
        <v>Compressor Screw BasicVibração - Mancal de Descarga do Compressor Fêmea (1)</v>
      </c>
      <c r="B190" t="s">
        <v>4227</v>
      </c>
      <c r="C190" t="s">
        <v>4228</v>
      </c>
      <c r="D190" t="s">
        <v>2906</v>
      </c>
      <c r="E190" t="s">
        <v>4229</v>
      </c>
      <c r="F190" t="s">
        <v>2879</v>
      </c>
      <c r="G190" t="s">
        <v>4428</v>
      </c>
      <c r="I190" t="s">
        <v>4431</v>
      </c>
      <c r="J190">
        <v>1</v>
      </c>
      <c r="K190" t="s">
        <v>4246</v>
      </c>
      <c r="L190">
        <v>2</v>
      </c>
      <c r="M190" t="s">
        <v>4232</v>
      </c>
      <c r="N190" t="str">
        <f t="shared" si="3"/>
        <v>subattribute</v>
      </c>
      <c r="O190" t="str">
        <f>TRIM(INDEX(_xlfn.TEXTSPLIT(Table325[[#This Row],[attribute_name]],"|"), 1,1))</f>
        <v>Vibração - Mancal de Descarga do Compressor Fêmea (1)</v>
      </c>
      <c r="P190" t="str">
        <f>IFERROR(TRIM(INDEX(_xlfn.TEXTSPLIT(Table325[[#This Row],[attribute_name]],"|"), 1,2)), "")</f>
        <v>Pre-alarm Hi</v>
      </c>
      <c r="Q190" t="b" cm="1">
        <f t="array" ref="Q190">IF(ISERROR(IF(Table325[[#This Row],[type]]="subattribute", VLOOKUP(Table325[[#This Row],[Template]]&amp;Table325[[#This Row],[parent_attribute]],_xlfn._xlws.FILTER(Table325[[#All],[concat]], Table325[[#All],[type]]="attribute"),1, FALSE), TRUE)), FALSE, TRUE)</f>
        <v>1</v>
      </c>
    </row>
    <row r="191" spans="1:17" ht="14.4" customHeight="1">
      <c r="A191" t="str">
        <f>Table325[[#This Row],[Template]]&amp;Table325[[#This Row],[parent_attribute]]</f>
        <v>Compressor Screw BasicVibração - Mancal de Descarga do Compressor Fêmea (2)</v>
      </c>
      <c r="B191" t="s">
        <v>4227</v>
      </c>
      <c r="C191" t="s">
        <v>4228</v>
      </c>
      <c r="D191" t="s">
        <v>2906</v>
      </c>
      <c r="E191" t="s">
        <v>4229</v>
      </c>
      <c r="F191" t="s">
        <v>2879</v>
      </c>
      <c r="G191" t="s">
        <v>4432</v>
      </c>
      <c r="I191" t="s">
        <v>684</v>
      </c>
      <c r="J191" t="s">
        <v>4432</v>
      </c>
      <c r="K191" t="s">
        <v>4246</v>
      </c>
      <c r="L191">
        <v>2</v>
      </c>
      <c r="M191" t="s">
        <v>440</v>
      </c>
      <c r="N191" t="str">
        <f t="shared" si="3"/>
        <v>attribute</v>
      </c>
      <c r="O191" t="str">
        <f>TRIM(INDEX(_xlfn.TEXTSPLIT(Table325[[#This Row],[attribute_name]],"|"), 1,1))</f>
        <v>Vibração - Mancal de Descarga do Compressor Fêmea (2)</v>
      </c>
      <c r="P191" t="str">
        <f>IFERROR(TRIM(INDEX(_xlfn.TEXTSPLIT(Table325[[#This Row],[attribute_name]],"|"), 1,2)), "")</f>
        <v/>
      </c>
      <c r="Q191" t="b" cm="1">
        <f t="array" ref="Q191">IF(ISERROR(IF(Table325[[#This Row],[type]]="subattribute", VLOOKUP(Table325[[#This Row],[Template]]&amp;Table325[[#This Row],[parent_attribute]],_xlfn._xlws.FILTER(Table325[[#All],[concat]], Table325[[#All],[type]]="attribute"),1, FALSE), TRUE)), FALSE, TRUE)</f>
        <v>1</v>
      </c>
    </row>
    <row r="192" spans="1:17">
      <c r="A192" t="str">
        <f>Table325[[#This Row],[Template]]&amp;Table325[[#This Row],[parent_attribute]]</f>
        <v>Compressor Screw BasicVibração - Mancal de Descarga do Compressor Fêmea (2)</v>
      </c>
      <c r="B192" t="s">
        <v>4227</v>
      </c>
      <c r="C192" t="s">
        <v>4228</v>
      </c>
      <c r="D192" t="s">
        <v>2906</v>
      </c>
      <c r="E192" t="s">
        <v>4229</v>
      </c>
      <c r="F192" t="s">
        <v>2879</v>
      </c>
      <c r="G192" t="s">
        <v>4432</v>
      </c>
      <c r="I192" t="s">
        <v>4433</v>
      </c>
      <c r="J192">
        <v>1.5</v>
      </c>
      <c r="K192" t="s">
        <v>4246</v>
      </c>
      <c r="L192">
        <v>2</v>
      </c>
      <c r="M192" t="s">
        <v>4232</v>
      </c>
      <c r="N192" t="str">
        <f t="shared" si="3"/>
        <v>subattribute</v>
      </c>
      <c r="O192" t="str">
        <f>TRIM(INDEX(_xlfn.TEXTSPLIT(Table325[[#This Row],[attribute_name]],"|"), 1,1))</f>
        <v>Vibração - Mancal de Descarga do Compressor Fêmea (2)</v>
      </c>
      <c r="P192" t="str">
        <f>IFERROR(TRIM(INDEX(_xlfn.TEXTSPLIT(Table325[[#This Row],[attribute_name]],"|"), 1,2)), "")</f>
        <v>Hi</v>
      </c>
      <c r="Q192" t="b" cm="1">
        <f t="array" ref="Q192">IF(ISERROR(IF(Table325[[#This Row],[type]]="subattribute", VLOOKUP(Table325[[#This Row],[Template]]&amp;Table325[[#This Row],[parent_attribute]],_xlfn._xlws.FILTER(Table325[[#All],[concat]], Table325[[#All],[type]]="attribute"),1, FALSE), TRUE)), FALSE, TRUE)</f>
        <v>1</v>
      </c>
    </row>
    <row r="193" spans="1:17" ht="14.4" customHeight="1">
      <c r="A193" t="str">
        <f>Table325[[#This Row],[Template]]&amp;Table325[[#This Row],[parent_attribute]]</f>
        <v>Compressor Screw BasicVibração - Mancal de Descarga do Compressor Fêmea (2)</v>
      </c>
      <c r="B193" t="s">
        <v>4227</v>
      </c>
      <c r="C193" t="s">
        <v>4228</v>
      </c>
      <c r="D193" t="s">
        <v>2906</v>
      </c>
      <c r="E193" t="s">
        <v>4229</v>
      </c>
      <c r="F193" t="s">
        <v>2879</v>
      </c>
      <c r="G193" t="s">
        <v>4432</v>
      </c>
      <c r="I193" t="s">
        <v>4434</v>
      </c>
      <c r="J193">
        <v>2.7</v>
      </c>
      <c r="K193" t="s">
        <v>4246</v>
      </c>
      <c r="L193">
        <v>2</v>
      </c>
      <c r="M193" t="s">
        <v>4232</v>
      </c>
      <c r="N193" t="str">
        <f t="shared" si="3"/>
        <v>subattribute</v>
      </c>
      <c r="O193" t="str">
        <f>TRIM(INDEX(_xlfn.TEXTSPLIT(Table325[[#This Row],[attribute_name]],"|"), 1,1))</f>
        <v>Vibração - Mancal de Descarga do Compressor Fêmea (2)</v>
      </c>
      <c r="P193" t="str">
        <f>IFERROR(TRIM(INDEX(_xlfn.TEXTSPLIT(Table325[[#This Row],[attribute_name]],"|"), 1,2)), "")</f>
        <v>HiHi</v>
      </c>
      <c r="Q193" t="b" cm="1">
        <f t="array" ref="Q193">IF(ISERROR(IF(Table325[[#This Row],[type]]="subattribute", VLOOKUP(Table325[[#This Row],[Template]]&amp;Table325[[#This Row],[parent_attribute]],_xlfn._xlws.FILTER(Table325[[#All],[concat]], Table325[[#All],[type]]="attribute"),1, FALSE), TRUE)), FALSE, TRUE)</f>
        <v>1</v>
      </c>
    </row>
    <row r="194" spans="1:17" ht="14.4" customHeight="1">
      <c r="A194" t="str">
        <f>Table325[[#This Row],[Template]]&amp;Table325[[#This Row],[parent_attribute]]</f>
        <v>Compressor Screw BasicVibração - Mancal de Descarga do Compressor Fêmea (2)</v>
      </c>
      <c r="B194" t="s">
        <v>4227</v>
      </c>
      <c r="C194" t="s">
        <v>4228</v>
      </c>
      <c r="D194" t="s">
        <v>2906</v>
      </c>
      <c r="E194" t="s">
        <v>4229</v>
      </c>
      <c r="F194" t="s">
        <v>2879</v>
      </c>
      <c r="G194" t="s">
        <v>4432</v>
      </c>
      <c r="I194" t="s">
        <v>4435</v>
      </c>
      <c r="J194">
        <v>1</v>
      </c>
      <c r="K194" t="s">
        <v>4246</v>
      </c>
      <c r="L194">
        <v>2</v>
      </c>
      <c r="M194" t="s">
        <v>4232</v>
      </c>
      <c r="N194" t="str">
        <f t="shared" si="3"/>
        <v>subattribute</v>
      </c>
      <c r="O194" t="str">
        <f>TRIM(INDEX(_xlfn.TEXTSPLIT(Table325[[#This Row],[attribute_name]],"|"), 1,1))</f>
        <v>Vibração - Mancal de Descarga do Compressor Fêmea (2)</v>
      </c>
      <c r="P194" t="str">
        <f>IFERROR(TRIM(INDEX(_xlfn.TEXTSPLIT(Table325[[#This Row],[attribute_name]],"|"), 1,2)), "")</f>
        <v>Pre-alarm Hi</v>
      </c>
      <c r="Q194" t="b" cm="1">
        <f t="array" ref="Q194">IF(ISERROR(IF(Table325[[#This Row],[type]]="subattribute", VLOOKUP(Table325[[#This Row],[Template]]&amp;Table325[[#This Row],[parent_attribute]],_xlfn._xlws.FILTER(Table325[[#All],[concat]], Table325[[#All],[type]]="attribute"),1, FALSE), TRUE)), FALSE, TRUE)</f>
        <v>1</v>
      </c>
    </row>
    <row r="195" spans="1:17" ht="14.4" customHeight="1">
      <c r="A195" t="str">
        <f>Table325[[#This Row],[Template]]&amp;Table325[[#This Row],[parent_attribute]]</f>
        <v>Compressor Screw BasicVibração - Mancal de Descarga do Compressor Macho (1)</v>
      </c>
      <c r="B195" t="s">
        <v>4227</v>
      </c>
      <c r="C195" t="s">
        <v>4228</v>
      </c>
      <c r="D195" t="s">
        <v>2906</v>
      </c>
      <c r="E195" t="s">
        <v>4229</v>
      </c>
      <c r="F195" t="s">
        <v>2879</v>
      </c>
      <c r="G195" t="s">
        <v>4436</v>
      </c>
      <c r="I195" t="s">
        <v>690</v>
      </c>
      <c r="J195" t="s">
        <v>4436</v>
      </c>
      <c r="K195" t="s">
        <v>4246</v>
      </c>
      <c r="L195">
        <v>2</v>
      </c>
      <c r="M195" t="s">
        <v>440</v>
      </c>
      <c r="N195" t="str">
        <f t="shared" ref="N195:N259" si="4">IFERROR(IF(FIND("|",I195),"subattribute", "attribute"), "attribute")</f>
        <v>attribute</v>
      </c>
      <c r="O195" t="str">
        <f>TRIM(INDEX(_xlfn.TEXTSPLIT(Table325[[#This Row],[attribute_name]],"|"), 1,1))</f>
        <v>Vibração - Mancal de Descarga do Compressor Macho (1)</v>
      </c>
      <c r="P195" t="str">
        <f>IFERROR(TRIM(INDEX(_xlfn.TEXTSPLIT(Table325[[#This Row],[attribute_name]],"|"), 1,2)), "")</f>
        <v/>
      </c>
      <c r="Q195" t="b" cm="1">
        <f t="array" ref="Q195">IF(ISERROR(IF(Table325[[#This Row],[type]]="subattribute", VLOOKUP(Table325[[#This Row],[Template]]&amp;Table325[[#This Row],[parent_attribute]],_xlfn._xlws.FILTER(Table325[[#All],[concat]], Table325[[#All],[type]]="attribute"),1, FALSE), TRUE)), FALSE, TRUE)</f>
        <v>1</v>
      </c>
    </row>
    <row r="196" spans="1:17" ht="14.4" customHeight="1">
      <c r="A196" t="str">
        <f>Table325[[#This Row],[Template]]&amp;Table325[[#This Row],[parent_attribute]]</f>
        <v>Compressor Screw BasicVibração - Mancal de Descarga do Compressor Macho (1)</v>
      </c>
      <c r="B196" t="s">
        <v>4227</v>
      </c>
      <c r="C196" t="s">
        <v>4228</v>
      </c>
      <c r="D196" t="s">
        <v>2906</v>
      </c>
      <c r="E196" t="s">
        <v>4229</v>
      </c>
      <c r="F196" t="s">
        <v>2879</v>
      </c>
      <c r="G196" t="s">
        <v>4436</v>
      </c>
      <c r="I196" t="s">
        <v>4437</v>
      </c>
      <c r="J196">
        <v>1.5</v>
      </c>
      <c r="K196" t="s">
        <v>4246</v>
      </c>
      <c r="L196">
        <v>2</v>
      </c>
      <c r="M196" t="s">
        <v>4232</v>
      </c>
      <c r="N196" t="str">
        <f t="shared" si="4"/>
        <v>subattribute</v>
      </c>
      <c r="O196" t="str">
        <f>TRIM(INDEX(_xlfn.TEXTSPLIT(Table325[[#This Row],[attribute_name]],"|"), 1,1))</f>
        <v>Vibração - Mancal de Descarga do Compressor Macho (1)</v>
      </c>
      <c r="P196" t="str">
        <f>IFERROR(TRIM(INDEX(_xlfn.TEXTSPLIT(Table325[[#This Row],[attribute_name]],"|"), 1,2)), "")</f>
        <v>Hi</v>
      </c>
      <c r="Q196" t="b" cm="1">
        <f t="array" ref="Q196">IF(ISERROR(IF(Table325[[#This Row],[type]]="subattribute", VLOOKUP(Table325[[#This Row],[Template]]&amp;Table325[[#This Row],[parent_attribute]],_xlfn._xlws.FILTER(Table325[[#All],[concat]], Table325[[#All],[type]]="attribute"),1, FALSE), TRUE)), FALSE, TRUE)</f>
        <v>1</v>
      </c>
    </row>
    <row r="197" spans="1:17" ht="14.4" customHeight="1">
      <c r="A197" t="str">
        <f>Table325[[#This Row],[Template]]&amp;Table325[[#This Row],[parent_attribute]]</f>
        <v>Compressor Screw BasicVibração - Mancal de Descarga do Compressor Macho (1)</v>
      </c>
      <c r="B197" t="s">
        <v>4227</v>
      </c>
      <c r="C197" t="s">
        <v>4228</v>
      </c>
      <c r="D197" t="s">
        <v>2906</v>
      </c>
      <c r="E197" t="s">
        <v>4229</v>
      </c>
      <c r="F197" t="s">
        <v>2879</v>
      </c>
      <c r="G197" t="s">
        <v>4436</v>
      </c>
      <c r="I197" t="s">
        <v>4438</v>
      </c>
      <c r="J197">
        <v>1.7</v>
      </c>
      <c r="K197" t="s">
        <v>4246</v>
      </c>
      <c r="L197">
        <v>2</v>
      </c>
      <c r="M197" t="s">
        <v>4232</v>
      </c>
      <c r="N197" t="str">
        <f t="shared" si="4"/>
        <v>subattribute</v>
      </c>
      <c r="O197" t="str">
        <f>TRIM(INDEX(_xlfn.TEXTSPLIT(Table325[[#This Row],[attribute_name]],"|"), 1,1))</f>
        <v>Vibração - Mancal de Descarga do Compressor Macho (1)</v>
      </c>
      <c r="P197" t="str">
        <f>IFERROR(TRIM(INDEX(_xlfn.TEXTSPLIT(Table325[[#This Row],[attribute_name]],"|"), 1,2)), "")</f>
        <v>HiHi</v>
      </c>
      <c r="Q197" t="b" cm="1">
        <f t="array" ref="Q197">IF(ISERROR(IF(Table325[[#This Row],[type]]="subattribute", VLOOKUP(Table325[[#This Row],[Template]]&amp;Table325[[#This Row],[parent_attribute]],_xlfn._xlws.FILTER(Table325[[#All],[concat]], Table325[[#All],[type]]="attribute"),1, FALSE), TRUE)), FALSE, TRUE)</f>
        <v>1</v>
      </c>
    </row>
    <row r="198" spans="1:17" ht="14.4" customHeight="1">
      <c r="A198" t="str">
        <f>Table325[[#This Row],[Template]]&amp;Table325[[#This Row],[parent_attribute]]</f>
        <v>Compressor Screw BasicVibração - Mancal de Descarga do Compressor Macho (1)</v>
      </c>
      <c r="B198" t="s">
        <v>4227</v>
      </c>
      <c r="C198" t="s">
        <v>4228</v>
      </c>
      <c r="D198" t="s">
        <v>2906</v>
      </c>
      <c r="E198" t="s">
        <v>4229</v>
      </c>
      <c r="F198" t="s">
        <v>2879</v>
      </c>
      <c r="G198" t="s">
        <v>4436</v>
      </c>
      <c r="I198" t="s">
        <v>4439</v>
      </c>
      <c r="J198">
        <v>1.2</v>
      </c>
      <c r="K198" t="s">
        <v>4246</v>
      </c>
      <c r="L198">
        <v>2</v>
      </c>
      <c r="M198" t="s">
        <v>4232</v>
      </c>
      <c r="N198" t="str">
        <f t="shared" si="4"/>
        <v>subattribute</v>
      </c>
      <c r="O198" t="str">
        <f>TRIM(INDEX(_xlfn.TEXTSPLIT(Table325[[#This Row],[attribute_name]],"|"), 1,1))</f>
        <v>Vibração - Mancal de Descarga do Compressor Macho (1)</v>
      </c>
      <c r="P198" t="str">
        <f>IFERROR(TRIM(INDEX(_xlfn.TEXTSPLIT(Table325[[#This Row],[attribute_name]],"|"), 1,2)), "")</f>
        <v>Pre-alarm Hi</v>
      </c>
      <c r="Q198" t="b" cm="1">
        <f t="array" ref="Q198">IF(ISERROR(IF(Table325[[#This Row],[type]]="subattribute", VLOOKUP(Table325[[#This Row],[Template]]&amp;Table325[[#This Row],[parent_attribute]],_xlfn._xlws.FILTER(Table325[[#All],[concat]], Table325[[#All],[type]]="attribute"),1, FALSE), TRUE)), FALSE, TRUE)</f>
        <v>1</v>
      </c>
    </row>
    <row r="199" spans="1:17" ht="14.4" customHeight="1">
      <c r="A199" t="str">
        <f>Table325[[#This Row],[Template]]&amp;Table325[[#This Row],[parent_attribute]]</f>
        <v>Compressor Screw BasicVibração - Mancal de Descarga do Compressor Macho (2)</v>
      </c>
      <c r="B199" t="s">
        <v>4227</v>
      </c>
      <c r="C199" t="s">
        <v>4228</v>
      </c>
      <c r="D199" t="s">
        <v>2906</v>
      </c>
      <c r="E199" t="s">
        <v>4229</v>
      </c>
      <c r="F199" t="s">
        <v>2879</v>
      </c>
      <c r="G199" t="s">
        <v>4440</v>
      </c>
      <c r="I199" t="s">
        <v>692</v>
      </c>
      <c r="J199" t="s">
        <v>4440</v>
      </c>
      <c r="K199" t="s">
        <v>4246</v>
      </c>
      <c r="L199">
        <v>2</v>
      </c>
      <c r="M199" t="s">
        <v>440</v>
      </c>
      <c r="N199" t="str">
        <f t="shared" si="4"/>
        <v>attribute</v>
      </c>
      <c r="O199" t="str">
        <f>TRIM(INDEX(_xlfn.TEXTSPLIT(Table325[[#This Row],[attribute_name]],"|"), 1,1))</f>
        <v>Vibração - Mancal de Descarga do Compressor Macho (2)</v>
      </c>
      <c r="P199" t="str">
        <f>IFERROR(TRIM(INDEX(_xlfn.TEXTSPLIT(Table325[[#This Row],[attribute_name]],"|"), 1,2)), "")</f>
        <v/>
      </c>
      <c r="Q199" t="b" cm="1">
        <f t="array" ref="Q199">IF(ISERROR(IF(Table325[[#This Row],[type]]="subattribute", VLOOKUP(Table325[[#This Row],[Template]]&amp;Table325[[#This Row],[parent_attribute]],_xlfn._xlws.FILTER(Table325[[#All],[concat]], Table325[[#All],[type]]="attribute"),1, FALSE), TRUE)), FALSE, TRUE)</f>
        <v>1</v>
      </c>
    </row>
    <row r="200" spans="1:17" ht="14.4" customHeight="1">
      <c r="A200" t="str">
        <f>Table325[[#This Row],[Template]]&amp;Table325[[#This Row],[parent_attribute]]</f>
        <v>Compressor Screw BasicVibração - Mancal de Descarga do Compressor Macho (2)</v>
      </c>
      <c r="B200" t="s">
        <v>4227</v>
      </c>
      <c r="C200" t="s">
        <v>4228</v>
      </c>
      <c r="D200" t="s">
        <v>2906</v>
      </c>
      <c r="E200" t="s">
        <v>4229</v>
      </c>
      <c r="F200" t="s">
        <v>2879</v>
      </c>
      <c r="G200" t="s">
        <v>4440</v>
      </c>
      <c r="I200" t="s">
        <v>4441</v>
      </c>
      <c r="J200">
        <v>1.5</v>
      </c>
      <c r="K200" t="s">
        <v>4246</v>
      </c>
      <c r="L200">
        <v>2</v>
      </c>
      <c r="M200" t="s">
        <v>4232</v>
      </c>
      <c r="N200" t="str">
        <f t="shared" si="4"/>
        <v>subattribute</v>
      </c>
      <c r="O200" t="str">
        <f>TRIM(INDEX(_xlfn.TEXTSPLIT(Table325[[#This Row],[attribute_name]],"|"), 1,1))</f>
        <v>Vibração - Mancal de Descarga do Compressor Macho (2)</v>
      </c>
      <c r="P200" t="str">
        <f>IFERROR(TRIM(INDEX(_xlfn.TEXTSPLIT(Table325[[#This Row],[attribute_name]],"|"), 1,2)), "")</f>
        <v>Hi</v>
      </c>
      <c r="Q200" t="b" cm="1">
        <f t="array" ref="Q200">IF(ISERROR(IF(Table325[[#This Row],[type]]="subattribute", VLOOKUP(Table325[[#This Row],[Template]]&amp;Table325[[#This Row],[parent_attribute]],_xlfn._xlws.FILTER(Table325[[#All],[concat]], Table325[[#All],[type]]="attribute"),1, FALSE), TRUE)), FALSE, TRUE)</f>
        <v>1</v>
      </c>
    </row>
    <row r="201" spans="1:17" ht="14.4" customHeight="1">
      <c r="A201" t="str">
        <f>Table325[[#This Row],[Template]]&amp;Table325[[#This Row],[parent_attribute]]</f>
        <v>Compressor Screw BasicVibração - Mancal de Descarga do Compressor Macho (2)</v>
      </c>
      <c r="B201" t="s">
        <v>4227</v>
      </c>
      <c r="C201" t="s">
        <v>4228</v>
      </c>
      <c r="D201" t="s">
        <v>2906</v>
      </c>
      <c r="E201" t="s">
        <v>4229</v>
      </c>
      <c r="F201" t="s">
        <v>2879</v>
      </c>
      <c r="G201" t="s">
        <v>4440</v>
      </c>
      <c r="I201" t="s">
        <v>4442</v>
      </c>
      <c r="J201">
        <v>1.7</v>
      </c>
      <c r="K201" t="s">
        <v>4246</v>
      </c>
      <c r="L201">
        <v>2</v>
      </c>
      <c r="M201" t="s">
        <v>4232</v>
      </c>
      <c r="N201" t="str">
        <f t="shared" si="4"/>
        <v>subattribute</v>
      </c>
      <c r="O201" t="str">
        <f>TRIM(INDEX(_xlfn.TEXTSPLIT(Table325[[#This Row],[attribute_name]],"|"), 1,1))</f>
        <v>Vibração - Mancal de Descarga do Compressor Macho (2)</v>
      </c>
      <c r="P201" t="str">
        <f>IFERROR(TRIM(INDEX(_xlfn.TEXTSPLIT(Table325[[#This Row],[attribute_name]],"|"), 1,2)), "")</f>
        <v>HiHi</v>
      </c>
      <c r="Q201" t="b" cm="1">
        <f t="array" ref="Q201">IF(ISERROR(IF(Table325[[#This Row],[type]]="subattribute", VLOOKUP(Table325[[#This Row],[Template]]&amp;Table325[[#This Row],[parent_attribute]],_xlfn._xlws.FILTER(Table325[[#All],[concat]], Table325[[#All],[type]]="attribute"),1, FALSE), TRUE)), FALSE, TRUE)</f>
        <v>1</v>
      </c>
    </row>
    <row r="202" spans="1:17" ht="14.4" customHeight="1">
      <c r="A202" t="str">
        <f>Table325[[#This Row],[Template]]&amp;Table325[[#This Row],[parent_attribute]]</f>
        <v>Compressor Screw BasicVibração - Mancal de Descarga do Compressor Macho (2)</v>
      </c>
      <c r="B202" t="s">
        <v>4227</v>
      </c>
      <c r="C202" t="s">
        <v>4228</v>
      </c>
      <c r="D202" t="s">
        <v>2906</v>
      </c>
      <c r="E202" t="s">
        <v>4229</v>
      </c>
      <c r="F202" t="s">
        <v>2879</v>
      </c>
      <c r="G202" t="s">
        <v>4440</v>
      </c>
      <c r="I202" t="s">
        <v>4443</v>
      </c>
      <c r="J202">
        <v>1.2</v>
      </c>
      <c r="K202" t="s">
        <v>4246</v>
      </c>
      <c r="L202">
        <v>2</v>
      </c>
      <c r="M202" t="s">
        <v>4232</v>
      </c>
      <c r="N202" t="str">
        <f t="shared" si="4"/>
        <v>subattribute</v>
      </c>
      <c r="O202" t="str">
        <f>TRIM(INDEX(_xlfn.TEXTSPLIT(Table325[[#This Row],[attribute_name]],"|"), 1,1))</f>
        <v>Vibração - Mancal de Descarga do Compressor Macho (2)</v>
      </c>
      <c r="P202" t="str">
        <f>IFERROR(TRIM(INDEX(_xlfn.TEXTSPLIT(Table325[[#This Row],[attribute_name]],"|"), 1,2)), "")</f>
        <v>Pre-alarm Hi</v>
      </c>
      <c r="Q202" t="b" cm="1">
        <f t="array" ref="Q202">IF(ISERROR(IF(Table325[[#This Row],[type]]="subattribute", VLOOKUP(Table325[[#This Row],[Template]]&amp;Table325[[#This Row],[parent_attribute]],_xlfn._xlws.FILTER(Table325[[#All],[concat]], Table325[[#All],[type]]="attribute"),1, FALSE), TRUE)), FALSE, TRUE)</f>
        <v>1</v>
      </c>
    </row>
    <row r="203" spans="1:17" ht="14.4" customHeight="1">
      <c r="A203" t="str">
        <f>Table325[[#This Row],[Template]]&amp;Table325[[#This Row],[parent_attribute]]</f>
        <v>Compressor Screw BasicVibração - Mancal de Sucção do Compressor Fêmea (1)</v>
      </c>
      <c r="B203" t="s">
        <v>4227</v>
      </c>
      <c r="C203" t="s">
        <v>4228</v>
      </c>
      <c r="D203" t="s">
        <v>2906</v>
      </c>
      <c r="E203" t="s">
        <v>4229</v>
      </c>
      <c r="F203" t="s">
        <v>2879</v>
      </c>
      <c r="G203" t="s">
        <v>4444</v>
      </c>
      <c r="I203" t="s">
        <v>686</v>
      </c>
      <c r="J203" t="s">
        <v>4444</v>
      </c>
      <c r="K203" t="s">
        <v>4246</v>
      </c>
      <c r="L203">
        <v>2</v>
      </c>
      <c r="M203" t="s">
        <v>440</v>
      </c>
      <c r="N203" t="str">
        <f t="shared" si="4"/>
        <v>attribute</v>
      </c>
      <c r="O203" t="str">
        <f>TRIM(INDEX(_xlfn.TEXTSPLIT(Table325[[#This Row],[attribute_name]],"|"), 1,1))</f>
        <v>Vibração - Mancal de Sucção do Compressor Fêmea (1)</v>
      </c>
      <c r="P203" t="str">
        <f>IFERROR(TRIM(INDEX(_xlfn.TEXTSPLIT(Table325[[#This Row],[attribute_name]],"|"), 1,2)), "")</f>
        <v/>
      </c>
      <c r="Q203" t="b" cm="1">
        <f t="array" ref="Q203">IF(ISERROR(IF(Table325[[#This Row],[type]]="subattribute", VLOOKUP(Table325[[#This Row],[Template]]&amp;Table325[[#This Row],[parent_attribute]],_xlfn._xlws.FILTER(Table325[[#All],[concat]], Table325[[#All],[type]]="attribute"),1, FALSE), TRUE)), FALSE, TRUE)</f>
        <v>1</v>
      </c>
    </row>
    <row r="204" spans="1:17" ht="14.4" customHeight="1">
      <c r="A204" t="str">
        <f>Table325[[#This Row],[Template]]&amp;Table325[[#This Row],[parent_attribute]]</f>
        <v>Compressor Screw BasicVibração - Mancal de Sucção do Compressor Fêmea (1)</v>
      </c>
      <c r="B204" t="s">
        <v>4227</v>
      </c>
      <c r="C204" t="s">
        <v>4228</v>
      </c>
      <c r="D204" t="s">
        <v>2906</v>
      </c>
      <c r="E204" t="s">
        <v>4229</v>
      </c>
      <c r="F204" t="s">
        <v>2879</v>
      </c>
      <c r="G204" t="s">
        <v>4444</v>
      </c>
      <c r="I204" t="s">
        <v>4445</v>
      </c>
      <c r="J204">
        <v>1.5</v>
      </c>
      <c r="K204" t="s">
        <v>4246</v>
      </c>
      <c r="L204">
        <v>2</v>
      </c>
      <c r="M204" t="s">
        <v>4232</v>
      </c>
      <c r="N204" t="str">
        <f t="shared" si="4"/>
        <v>subattribute</v>
      </c>
      <c r="O204" t="str">
        <f>TRIM(INDEX(_xlfn.TEXTSPLIT(Table325[[#This Row],[attribute_name]],"|"), 1,1))</f>
        <v>Vibração - Mancal de Sucção do Compressor Fêmea (1)</v>
      </c>
      <c r="P204" t="str">
        <f>IFERROR(TRIM(INDEX(_xlfn.TEXTSPLIT(Table325[[#This Row],[attribute_name]],"|"), 1,2)), "")</f>
        <v>Hi</v>
      </c>
      <c r="Q204" t="b" cm="1">
        <f t="array" ref="Q204">IF(ISERROR(IF(Table325[[#This Row],[type]]="subattribute", VLOOKUP(Table325[[#This Row],[Template]]&amp;Table325[[#This Row],[parent_attribute]],_xlfn._xlws.FILTER(Table325[[#All],[concat]], Table325[[#All],[type]]="attribute"),1, FALSE), TRUE)), FALSE, TRUE)</f>
        <v>1</v>
      </c>
    </row>
    <row r="205" spans="1:17" ht="14.4" customHeight="1">
      <c r="A205" t="str">
        <f>Table325[[#This Row],[Template]]&amp;Table325[[#This Row],[parent_attribute]]</f>
        <v>Compressor Screw BasicVibração - Mancal de Sucção do Compressor Fêmea (1)</v>
      </c>
      <c r="B205" t="s">
        <v>4227</v>
      </c>
      <c r="C205" t="s">
        <v>4228</v>
      </c>
      <c r="D205" t="s">
        <v>2906</v>
      </c>
      <c r="E205" t="s">
        <v>4229</v>
      </c>
      <c r="F205" t="s">
        <v>2879</v>
      </c>
      <c r="G205" t="s">
        <v>4444</v>
      </c>
      <c r="I205" t="s">
        <v>4446</v>
      </c>
      <c r="J205">
        <v>2.16</v>
      </c>
      <c r="K205" t="s">
        <v>4246</v>
      </c>
      <c r="L205">
        <v>2</v>
      </c>
      <c r="M205" t="s">
        <v>4232</v>
      </c>
      <c r="N205" t="str">
        <f t="shared" si="4"/>
        <v>subattribute</v>
      </c>
      <c r="O205" t="str">
        <f>TRIM(INDEX(_xlfn.TEXTSPLIT(Table325[[#This Row],[attribute_name]],"|"), 1,1))</f>
        <v>Vibração - Mancal de Sucção do Compressor Fêmea (1)</v>
      </c>
      <c r="P205" t="str">
        <f>IFERROR(TRIM(INDEX(_xlfn.TEXTSPLIT(Table325[[#This Row],[attribute_name]],"|"), 1,2)), "")</f>
        <v>HiHi</v>
      </c>
      <c r="Q205" t="b" cm="1">
        <f t="array" ref="Q205">IF(ISERROR(IF(Table325[[#This Row],[type]]="subattribute", VLOOKUP(Table325[[#This Row],[Template]]&amp;Table325[[#This Row],[parent_attribute]],_xlfn._xlws.FILTER(Table325[[#All],[concat]], Table325[[#All],[type]]="attribute"),1, FALSE), TRUE)), FALSE, TRUE)</f>
        <v>1</v>
      </c>
    </row>
    <row r="206" spans="1:17" ht="14.4" customHeight="1">
      <c r="A206" t="str">
        <f>Table325[[#This Row],[Template]]&amp;Table325[[#This Row],[parent_attribute]]</f>
        <v>Compressor Screw BasicVibração - Mancal de Sucção do Compressor Fêmea (1)</v>
      </c>
      <c r="B206" t="s">
        <v>4227</v>
      </c>
      <c r="C206" t="s">
        <v>4228</v>
      </c>
      <c r="D206" t="s">
        <v>2906</v>
      </c>
      <c r="E206" t="s">
        <v>4229</v>
      </c>
      <c r="F206" t="s">
        <v>2879</v>
      </c>
      <c r="G206" t="s">
        <v>4444</v>
      </c>
      <c r="I206" t="s">
        <v>4447</v>
      </c>
      <c r="J206">
        <v>1</v>
      </c>
      <c r="K206" t="s">
        <v>4246</v>
      </c>
      <c r="L206">
        <v>2</v>
      </c>
      <c r="M206" t="s">
        <v>4232</v>
      </c>
      <c r="N206" t="str">
        <f t="shared" si="4"/>
        <v>subattribute</v>
      </c>
      <c r="O206" t="str">
        <f>TRIM(INDEX(_xlfn.TEXTSPLIT(Table325[[#This Row],[attribute_name]],"|"), 1,1))</f>
        <v>Vibração - Mancal de Sucção do Compressor Fêmea (1)</v>
      </c>
      <c r="P206" t="str">
        <f>IFERROR(TRIM(INDEX(_xlfn.TEXTSPLIT(Table325[[#This Row],[attribute_name]],"|"), 1,2)), "")</f>
        <v>Pre-alarm Hi</v>
      </c>
      <c r="Q206" t="b" cm="1">
        <f t="array" ref="Q206">IF(ISERROR(IF(Table325[[#This Row],[type]]="subattribute", VLOOKUP(Table325[[#This Row],[Template]]&amp;Table325[[#This Row],[parent_attribute]],_xlfn._xlws.FILTER(Table325[[#All],[concat]], Table325[[#All],[type]]="attribute"),1, FALSE), TRUE)), FALSE, TRUE)</f>
        <v>1</v>
      </c>
    </row>
    <row r="207" spans="1:17" ht="14.4" customHeight="1">
      <c r="A207" t="str">
        <f>Table325[[#This Row],[Template]]&amp;Table325[[#This Row],[parent_attribute]]</f>
        <v>Compressor Screw BasicVibração - Mancal de Sucção do Compressor Fêmea (2)</v>
      </c>
      <c r="B207" t="s">
        <v>4227</v>
      </c>
      <c r="C207" t="s">
        <v>4228</v>
      </c>
      <c r="D207" t="s">
        <v>2906</v>
      </c>
      <c r="E207" t="s">
        <v>4229</v>
      </c>
      <c r="F207" t="s">
        <v>2879</v>
      </c>
      <c r="G207" t="s">
        <v>4448</v>
      </c>
      <c r="I207" t="s">
        <v>688</v>
      </c>
      <c r="J207" t="s">
        <v>4448</v>
      </c>
      <c r="K207" t="s">
        <v>4246</v>
      </c>
      <c r="L207">
        <v>2</v>
      </c>
      <c r="M207" t="s">
        <v>440</v>
      </c>
      <c r="N207" t="str">
        <f t="shared" si="4"/>
        <v>attribute</v>
      </c>
      <c r="O207" t="str">
        <f>TRIM(INDEX(_xlfn.TEXTSPLIT(Table325[[#This Row],[attribute_name]],"|"), 1,1))</f>
        <v>Vibração - Mancal de Sucção do Compressor Fêmea (2)</v>
      </c>
      <c r="P207" t="str">
        <f>IFERROR(TRIM(INDEX(_xlfn.TEXTSPLIT(Table325[[#This Row],[attribute_name]],"|"), 1,2)), "")</f>
        <v/>
      </c>
      <c r="Q207" t="b" cm="1">
        <f t="array" ref="Q207">IF(ISERROR(IF(Table325[[#This Row],[type]]="subattribute", VLOOKUP(Table325[[#This Row],[Template]]&amp;Table325[[#This Row],[parent_attribute]],_xlfn._xlws.FILTER(Table325[[#All],[concat]], Table325[[#All],[type]]="attribute"),1, FALSE), TRUE)), FALSE, TRUE)</f>
        <v>1</v>
      </c>
    </row>
    <row r="208" spans="1:17" ht="14.4" customHeight="1">
      <c r="A208" t="str">
        <f>Table325[[#This Row],[Template]]&amp;Table325[[#This Row],[parent_attribute]]</f>
        <v>Compressor Screw BasicVibração - Mancal de Sucção do Compressor Fêmea (2)</v>
      </c>
      <c r="B208" t="s">
        <v>4227</v>
      </c>
      <c r="C208" t="s">
        <v>4228</v>
      </c>
      <c r="D208" t="s">
        <v>2906</v>
      </c>
      <c r="E208" t="s">
        <v>4229</v>
      </c>
      <c r="F208" t="s">
        <v>2879</v>
      </c>
      <c r="G208" t="s">
        <v>4448</v>
      </c>
      <c r="I208" t="s">
        <v>4449</v>
      </c>
      <c r="J208">
        <v>1.5</v>
      </c>
      <c r="K208" t="s">
        <v>4246</v>
      </c>
      <c r="L208">
        <v>2</v>
      </c>
      <c r="M208" t="s">
        <v>4232</v>
      </c>
      <c r="N208" t="str">
        <f t="shared" si="4"/>
        <v>subattribute</v>
      </c>
      <c r="O208" t="str">
        <f>TRIM(INDEX(_xlfn.TEXTSPLIT(Table325[[#This Row],[attribute_name]],"|"), 1,1))</f>
        <v>Vibração - Mancal de Sucção do Compressor Fêmea (2)</v>
      </c>
      <c r="P208" t="str">
        <f>IFERROR(TRIM(INDEX(_xlfn.TEXTSPLIT(Table325[[#This Row],[attribute_name]],"|"), 1,2)), "")</f>
        <v>Hi</v>
      </c>
      <c r="Q208" t="b" cm="1">
        <f t="array" ref="Q208">IF(ISERROR(IF(Table325[[#This Row],[type]]="subattribute", VLOOKUP(Table325[[#This Row],[Template]]&amp;Table325[[#This Row],[parent_attribute]],_xlfn._xlws.FILTER(Table325[[#All],[concat]], Table325[[#All],[type]]="attribute"),1, FALSE), TRUE)), FALSE, TRUE)</f>
        <v>1</v>
      </c>
    </row>
    <row r="209" spans="1:17" ht="14.4" customHeight="1">
      <c r="A209" t="str">
        <f>Table325[[#This Row],[Template]]&amp;Table325[[#This Row],[parent_attribute]]</f>
        <v>Compressor Screw BasicVibração - Mancal de Sucção do Compressor Fêmea (2)</v>
      </c>
      <c r="B209" t="s">
        <v>4227</v>
      </c>
      <c r="C209" t="s">
        <v>4228</v>
      </c>
      <c r="D209" t="s">
        <v>2906</v>
      </c>
      <c r="E209" t="s">
        <v>4229</v>
      </c>
      <c r="F209" t="s">
        <v>2879</v>
      </c>
      <c r="G209" t="s">
        <v>4448</v>
      </c>
      <c r="I209" t="s">
        <v>4450</v>
      </c>
      <c r="J209">
        <v>2.16</v>
      </c>
      <c r="K209" t="s">
        <v>4246</v>
      </c>
      <c r="L209">
        <v>2</v>
      </c>
      <c r="M209" t="s">
        <v>4232</v>
      </c>
      <c r="N209" t="str">
        <f t="shared" si="4"/>
        <v>subattribute</v>
      </c>
      <c r="O209" t="str">
        <f>TRIM(INDEX(_xlfn.TEXTSPLIT(Table325[[#This Row],[attribute_name]],"|"), 1,1))</f>
        <v>Vibração - Mancal de Sucção do Compressor Fêmea (2)</v>
      </c>
      <c r="P209" t="str">
        <f>IFERROR(TRIM(INDEX(_xlfn.TEXTSPLIT(Table325[[#This Row],[attribute_name]],"|"), 1,2)), "")</f>
        <v>HiHi</v>
      </c>
      <c r="Q209" t="b" cm="1">
        <f t="array" ref="Q209">IF(ISERROR(IF(Table325[[#This Row],[type]]="subattribute", VLOOKUP(Table325[[#This Row],[Template]]&amp;Table325[[#This Row],[parent_attribute]],_xlfn._xlws.FILTER(Table325[[#All],[concat]], Table325[[#All],[type]]="attribute"),1, FALSE), TRUE)), FALSE, TRUE)</f>
        <v>1</v>
      </c>
    </row>
    <row r="210" spans="1:17" ht="14.4" customHeight="1">
      <c r="A210" t="str">
        <f>Table325[[#This Row],[Template]]&amp;Table325[[#This Row],[parent_attribute]]</f>
        <v>Compressor Screw BasicVibração - Mancal de Sucção do Compressor Fêmea (2)</v>
      </c>
      <c r="B210" t="s">
        <v>4227</v>
      </c>
      <c r="C210" t="s">
        <v>4228</v>
      </c>
      <c r="D210" t="s">
        <v>2906</v>
      </c>
      <c r="E210" t="s">
        <v>4229</v>
      </c>
      <c r="F210" t="s">
        <v>2879</v>
      </c>
      <c r="G210" t="s">
        <v>4448</v>
      </c>
      <c r="I210" t="s">
        <v>4451</v>
      </c>
      <c r="J210">
        <v>1</v>
      </c>
      <c r="K210" t="s">
        <v>4246</v>
      </c>
      <c r="L210">
        <v>2</v>
      </c>
      <c r="M210" t="s">
        <v>4232</v>
      </c>
      <c r="N210" t="str">
        <f t="shared" si="4"/>
        <v>subattribute</v>
      </c>
      <c r="O210" t="str">
        <f>TRIM(INDEX(_xlfn.TEXTSPLIT(Table325[[#This Row],[attribute_name]],"|"), 1,1))</f>
        <v>Vibração - Mancal de Sucção do Compressor Fêmea (2)</v>
      </c>
      <c r="P210" t="str">
        <f>IFERROR(TRIM(INDEX(_xlfn.TEXTSPLIT(Table325[[#This Row],[attribute_name]],"|"), 1,2)), "")</f>
        <v>Pre-alarm Hi</v>
      </c>
      <c r="Q210" t="b" cm="1">
        <f t="array" ref="Q210">IF(ISERROR(IF(Table325[[#This Row],[type]]="subattribute", VLOOKUP(Table325[[#This Row],[Template]]&amp;Table325[[#This Row],[parent_attribute]],_xlfn._xlws.FILTER(Table325[[#All],[concat]], Table325[[#All],[type]]="attribute"),1, FALSE), TRUE)), FALSE, TRUE)</f>
        <v>1</v>
      </c>
    </row>
    <row r="211" spans="1:17" ht="14.4" customHeight="1">
      <c r="A211" t="str">
        <f>Table325[[#This Row],[Template]]&amp;Table325[[#This Row],[parent_attribute]]</f>
        <v>Compressor Screw BasicVibração - Mancal de Sucção do Compressor Macho (1)</v>
      </c>
      <c r="B211" t="s">
        <v>4227</v>
      </c>
      <c r="C211" t="s">
        <v>4228</v>
      </c>
      <c r="D211" t="s">
        <v>2906</v>
      </c>
      <c r="E211" t="s">
        <v>4229</v>
      </c>
      <c r="F211" t="s">
        <v>2879</v>
      </c>
      <c r="G211" t="s">
        <v>4452</v>
      </c>
      <c r="I211" t="s">
        <v>694</v>
      </c>
      <c r="J211" t="s">
        <v>4452</v>
      </c>
      <c r="K211" t="s">
        <v>4246</v>
      </c>
      <c r="L211">
        <v>2</v>
      </c>
      <c r="M211" t="s">
        <v>440</v>
      </c>
      <c r="N211" t="str">
        <f t="shared" si="4"/>
        <v>attribute</v>
      </c>
      <c r="O211" t="str">
        <f>TRIM(INDEX(_xlfn.TEXTSPLIT(Table325[[#This Row],[attribute_name]],"|"), 1,1))</f>
        <v>Vibração - Mancal de Sucção do Compressor Macho (1)</v>
      </c>
      <c r="P211" t="str">
        <f>IFERROR(TRIM(INDEX(_xlfn.TEXTSPLIT(Table325[[#This Row],[attribute_name]],"|"), 1,2)), "")</f>
        <v/>
      </c>
      <c r="Q211" t="b" cm="1">
        <f t="array" ref="Q211">IF(ISERROR(IF(Table325[[#This Row],[type]]="subattribute", VLOOKUP(Table325[[#This Row],[Template]]&amp;Table325[[#This Row],[parent_attribute]],_xlfn._xlws.FILTER(Table325[[#All],[concat]], Table325[[#All],[type]]="attribute"),1, FALSE), TRUE)), FALSE, TRUE)</f>
        <v>1</v>
      </c>
    </row>
    <row r="212" spans="1:17" ht="14.4" customHeight="1">
      <c r="A212" t="str">
        <f>Table325[[#This Row],[Template]]&amp;Table325[[#This Row],[parent_attribute]]</f>
        <v>Compressor Screw BasicVibração - Mancal de Sucção do Compressor Macho (1)</v>
      </c>
      <c r="B212" t="s">
        <v>4227</v>
      </c>
      <c r="C212" t="s">
        <v>4228</v>
      </c>
      <c r="D212" t="s">
        <v>2906</v>
      </c>
      <c r="E212" t="s">
        <v>4229</v>
      </c>
      <c r="F212" t="s">
        <v>2879</v>
      </c>
      <c r="G212" t="s">
        <v>4452</v>
      </c>
      <c r="I212" t="s">
        <v>4453</v>
      </c>
      <c r="J212">
        <v>1.5</v>
      </c>
      <c r="K212" t="s">
        <v>4246</v>
      </c>
      <c r="L212">
        <v>2</v>
      </c>
      <c r="M212" t="s">
        <v>4232</v>
      </c>
      <c r="N212" t="str">
        <f t="shared" si="4"/>
        <v>subattribute</v>
      </c>
      <c r="O212" t="str">
        <f>TRIM(INDEX(_xlfn.TEXTSPLIT(Table325[[#This Row],[attribute_name]],"|"), 1,1))</f>
        <v>Vibração - Mancal de Sucção do Compressor Macho (1)</v>
      </c>
      <c r="P212" t="str">
        <f>IFERROR(TRIM(INDEX(_xlfn.TEXTSPLIT(Table325[[#This Row],[attribute_name]],"|"), 1,2)), "")</f>
        <v>Hi</v>
      </c>
      <c r="Q212" t="b" cm="1">
        <f t="array" ref="Q212">IF(ISERROR(IF(Table325[[#This Row],[type]]="subattribute", VLOOKUP(Table325[[#This Row],[Template]]&amp;Table325[[#This Row],[parent_attribute]],_xlfn._xlws.FILTER(Table325[[#All],[concat]], Table325[[#All],[type]]="attribute"),1, FALSE), TRUE)), FALSE, TRUE)</f>
        <v>1</v>
      </c>
    </row>
    <row r="213" spans="1:17" ht="14.4" customHeight="1">
      <c r="A213" t="str">
        <f>Table325[[#This Row],[Template]]&amp;Table325[[#This Row],[parent_attribute]]</f>
        <v>Compressor Screw BasicVibração - Mancal de Sucção do Compressor Macho (1)</v>
      </c>
      <c r="B213" t="s">
        <v>4227</v>
      </c>
      <c r="C213" t="s">
        <v>4228</v>
      </c>
      <c r="D213" t="s">
        <v>2906</v>
      </c>
      <c r="E213" t="s">
        <v>4229</v>
      </c>
      <c r="F213" t="s">
        <v>2879</v>
      </c>
      <c r="G213" t="s">
        <v>4452</v>
      </c>
      <c r="I213" t="s">
        <v>4454</v>
      </c>
      <c r="J213">
        <v>1.7</v>
      </c>
      <c r="K213" t="s">
        <v>4246</v>
      </c>
      <c r="L213">
        <v>2</v>
      </c>
      <c r="M213" t="s">
        <v>4232</v>
      </c>
      <c r="N213" t="str">
        <f t="shared" si="4"/>
        <v>subattribute</v>
      </c>
      <c r="O213" t="str">
        <f>TRIM(INDEX(_xlfn.TEXTSPLIT(Table325[[#This Row],[attribute_name]],"|"), 1,1))</f>
        <v>Vibração - Mancal de Sucção do Compressor Macho (1)</v>
      </c>
      <c r="P213" t="str">
        <f>IFERROR(TRIM(INDEX(_xlfn.TEXTSPLIT(Table325[[#This Row],[attribute_name]],"|"), 1,2)), "")</f>
        <v>HiHi</v>
      </c>
      <c r="Q213" t="b" cm="1">
        <f t="array" ref="Q213">IF(ISERROR(IF(Table325[[#This Row],[type]]="subattribute", VLOOKUP(Table325[[#This Row],[Template]]&amp;Table325[[#This Row],[parent_attribute]],_xlfn._xlws.FILTER(Table325[[#All],[concat]], Table325[[#All],[type]]="attribute"),1, FALSE), TRUE)), FALSE, TRUE)</f>
        <v>1</v>
      </c>
    </row>
    <row r="214" spans="1:17" ht="14.4" customHeight="1">
      <c r="A214" t="str">
        <f>Table325[[#This Row],[Template]]&amp;Table325[[#This Row],[parent_attribute]]</f>
        <v>Compressor Screw BasicVibração - Mancal de Sucção do Compressor Macho (1)</v>
      </c>
      <c r="B214" t="s">
        <v>4227</v>
      </c>
      <c r="C214" t="s">
        <v>4228</v>
      </c>
      <c r="D214" t="s">
        <v>2906</v>
      </c>
      <c r="E214" t="s">
        <v>4229</v>
      </c>
      <c r="F214" t="s">
        <v>2879</v>
      </c>
      <c r="G214" t="s">
        <v>4452</v>
      </c>
      <c r="I214" t="s">
        <v>4455</v>
      </c>
      <c r="J214">
        <v>1</v>
      </c>
      <c r="K214" t="s">
        <v>4246</v>
      </c>
      <c r="L214">
        <v>2</v>
      </c>
      <c r="M214" t="s">
        <v>4232</v>
      </c>
      <c r="N214" t="str">
        <f t="shared" si="4"/>
        <v>subattribute</v>
      </c>
      <c r="O214" t="str">
        <f>TRIM(INDEX(_xlfn.TEXTSPLIT(Table325[[#This Row],[attribute_name]],"|"), 1,1))</f>
        <v>Vibração - Mancal de Sucção do Compressor Macho (1)</v>
      </c>
      <c r="P214" t="str">
        <f>IFERROR(TRIM(INDEX(_xlfn.TEXTSPLIT(Table325[[#This Row],[attribute_name]],"|"), 1,2)), "")</f>
        <v>Pre-alarm Hi</v>
      </c>
      <c r="Q214" t="b" cm="1">
        <f t="array" ref="Q214">IF(ISERROR(IF(Table325[[#This Row],[type]]="subattribute", VLOOKUP(Table325[[#This Row],[Template]]&amp;Table325[[#This Row],[parent_attribute]],_xlfn._xlws.FILTER(Table325[[#All],[concat]], Table325[[#All],[type]]="attribute"),1, FALSE), TRUE)), FALSE, TRUE)</f>
        <v>1</v>
      </c>
    </row>
    <row r="215" spans="1:17" ht="14.4" customHeight="1">
      <c r="A215" t="str">
        <f>Table325[[#This Row],[Template]]&amp;Table325[[#This Row],[parent_attribute]]</f>
        <v>Compressor Screw BasicVibração - Mancal de Sucção do Compressor Macho (2)</v>
      </c>
      <c r="B215" t="s">
        <v>4227</v>
      </c>
      <c r="C215" t="s">
        <v>4228</v>
      </c>
      <c r="D215" t="s">
        <v>2906</v>
      </c>
      <c r="E215" t="s">
        <v>4229</v>
      </c>
      <c r="F215" t="s">
        <v>2879</v>
      </c>
      <c r="G215" t="s">
        <v>4456</v>
      </c>
      <c r="I215" t="s">
        <v>696</v>
      </c>
      <c r="J215" t="s">
        <v>4456</v>
      </c>
      <c r="K215" t="s">
        <v>4246</v>
      </c>
      <c r="L215">
        <v>2</v>
      </c>
      <c r="M215" t="s">
        <v>440</v>
      </c>
      <c r="N215" t="str">
        <f t="shared" si="4"/>
        <v>attribute</v>
      </c>
      <c r="O215" t="str">
        <f>TRIM(INDEX(_xlfn.TEXTSPLIT(Table325[[#This Row],[attribute_name]],"|"), 1,1))</f>
        <v>Vibração - Mancal de Sucção do Compressor Macho (2)</v>
      </c>
      <c r="P215" t="str">
        <f>IFERROR(TRIM(INDEX(_xlfn.TEXTSPLIT(Table325[[#This Row],[attribute_name]],"|"), 1,2)), "")</f>
        <v/>
      </c>
      <c r="Q215" t="b" cm="1">
        <f t="array" ref="Q215">IF(ISERROR(IF(Table325[[#This Row],[type]]="subattribute", VLOOKUP(Table325[[#This Row],[Template]]&amp;Table325[[#This Row],[parent_attribute]],_xlfn._xlws.FILTER(Table325[[#All],[concat]], Table325[[#All],[type]]="attribute"),1, FALSE), TRUE)), FALSE, TRUE)</f>
        <v>1</v>
      </c>
    </row>
    <row r="216" spans="1:17" ht="14.4" customHeight="1">
      <c r="A216" t="str">
        <f>Table325[[#This Row],[Template]]&amp;Table325[[#This Row],[parent_attribute]]</f>
        <v>Compressor Screw BasicVibração - Mancal de Sucção do Compressor Macho (2)</v>
      </c>
      <c r="B216" t="s">
        <v>4227</v>
      </c>
      <c r="C216" t="s">
        <v>4228</v>
      </c>
      <c r="D216" t="s">
        <v>2906</v>
      </c>
      <c r="E216" t="s">
        <v>4229</v>
      </c>
      <c r="F216" t="s">
        <v>2879</v>
      </c>
      <c r="G216" t="s">
        <v>4456</v>
      </c>
      <c r="I216" t="s">
        <v>4457</v>
      </c>
      <c r="J216">
        <v>1.5</v>
      </c>
      <c r="K216" t="s">
        <v>4246</v>
      </c>
      <c r="L216">
        <v>2</v>
      </c>
      <c r="M216" t="s">
        <v>4232</v>
      </c>
      <c r="N216" t="str">
        <f t="shared" si="4"/>
        <v>subattribute</v>
      </c>
      <c r="O216" t="str">
        <f>TRIM(INDEX(_xlfn.TEXTSPLIT(Table325[[#This Row],[attribute_name]],"|"), 1,1))</f>
        <v>Vibração - Mancal de Sucção do Compressor Macho (2)</v>
      </c>
      <c r="P216" t="str">
        <f>IFERROR(TRIM(INDEX(_xlfn.TEXTSPLIT(Table325[[#This Row],[attribute_name]],"|"), 1,2)), "")</f>
        <v>Hi</v>
      </c>
      <c r="Q216" t="b" cm="1">
        <f t="array" ref="Q216">IF(ISERROR(IF(Table325[[#This Row],[type]]="subattribute", VLOOKUP(Table325[[#This Row],[Template]]&amp;Table325[[#This Row],[parent_attribute]],_xlfn._xlws.FILTER(Table325[[#All],[concat]], Table325[[#All],[type]]="attribute"),1, FALSE), TRUE)), FALSE, TRUE)</f>
        <v>1</v>
      </c>
    </row>
    <row r="217" spans="1:17" ht="14.4" customHeight="1">
      <c r="A217" t="str">
        <f>Table325[[#This Row],[Template]]&amp;Table325[[#This Row],[parent_attribute]]</f>
        <v>Compressor Screw BasicVibração - Mancal de Sucção do Compressor Macho (2)</v>
      </c>
      <c r="B217" t="s">
        <v>4227</v>
      </c>
      <c r="C217" t="s">
        <v>4228</v>
      </c>
      <c r="D217" t="s">
        <v>2906</v>
      </c>
      <c r="E217" t="s">
        <v>4229</v>
      </c>
      <c r="F217" t="s">
        <v>2879</v>
      </c>
      <c r="G217" t="s">
        <v>4456</v>
      </c>
      <c r="I217" t="s">
        <v>4458</v>
      </c>
      <c r="J217">
        <v>1.7</v>
      </c>
      <c r="K217" t="s">
        <v>4246</v>
      </c>
      <c r="L217">
        <v>2</v>
      </c>
      <c r="M217" t="s">
        <v>4232</v>
      </c>
      <c r="N217" t="str">
        <f t="shared" si="4"/>
        <v>subattribute</v>
      </c>
      <c r="O217" t="str">
        <f>TRIM(INDEX(_xlfn.TEXTSPLIT(Table325[[#This Row],[attribute_name]],"|"), 1,1))</f>
        <v>Vibração - Mancal de Sucção do Compressor Macho (2)</v>
      </c>
      <c r="P217" t="str">
        <f>IFERROR(TRIM(INDEX(_xlfn.TEXTSPLIT(Table325[[#This Row],[attribute_name]],"|"), 1,2)), "")</f>
        <v>HiHi</v>
      </c>
      <c r="Q217" t="b" cm="1">
        <f t="array" ref="Q217">IF(ISERROR(IF(Table325[[#This Row],[type]]="subattribute", VLOOKUP(Table325[[#This Row],[Template]]&amp;Table325[[#This Row],[parent_attribute]],_xlfn._xlws.FILTER(Table325[[#All],[concat]], Table325[[#All],[type]]="attribute"),1, FALSE), TRUE)), FALSE, TRUE)</f>
        <v>1</v>
      </c>
    </row>
    <row r="218" spans="1:17" ht="14.4" customHeight="1">
      <c r="A218" t="str">
        <f>Table325[[#This Row],[Template]]&amp;Table325[[#This Row],[parent_attribute]]</f>
        <v>Compressor Screw BasicVibração - Mancal de Sucção do Compressor Macho (2)</v>
      </c>
      <c r="B218" t="s">
        <v>4227</v>
      </c>
      <c r="C218" t="s">
        <v>4228</v>
      </c>
      <c r="D218" t="s">
        <v>2906</v>
      </c>
      <c r="E218" t="s">
        <v>4229</v>
      </c>
      <c r="F218" t="s">
        <v>2879</v>
      </c>
      <c r="G218" t="s">
        <v>4456</v>
      </c>
      <c r="I218" t="s">
        <v>4459</v>
      </c>
      <c r="J218">
        <v>1</v>
      </c>
      <c r="K218" t="s">
        <v>4246</v>
      </c>
      <c r="L218">
        <v>2</v>
      </c>
      <c r="M218" t="s">
        <v>4232</v>
      </c>
      <c r="N218" t="str">
        <f t="shared" si="4"/>
        <v>subattribute</v>
      </c>
      <c r="O218" t="str">
        <f>TRIM(INDEX(_xlfn.TEXTSPLIT(Table325[[#This Row],[attribute_name]],"|"), 1,1))</f>
        <v>Vibração - Mancal de Sucção do Compressor Macho (2)</v>
      </c>
      <c r="P218" t="str">
        <f>IFERROR(TRIM(INDEX(_xlfn.TEXTSPLIT(Table325[[#This Row],[attribute_name]],"|"), 1,2)), "")</f>
        <v>Pre-alarm Hi</v>
      </c>
      <c r="Q218" t="b" cm="1">
        <f t="array" ref="Q218">IF(ISERROR(IF(Table325[[#This Row],[type]]="subattribute", VLOOKUP(Table325[[#This Row],[Template]]&amp;Table325[[#This Row],[parent_attribute]],_xlfn._xlws.FILTER(Table325[[#All],[concat]], Table325[[#All],[type]]="attribute"),1, FALSE), TRUE)), FALSE, TRUE)</f>
        <v>1</v>
      </c>
    </row>
    <row r="219" spans="1:17" ht="14.4" customHeight="1">
      <c r="A219" t="str">
        <f>Table325[[#This Row],[Template]]&amp;Table325[[#This Row],[parent_attribute]]</f>
        <v>Compressor Screw BasicAceleração - Carcaça da Caixa de Engrenagens (1)</v>
      </c>
      <c r="B219" t="s">
        <v>4227</v>
      </c>
      <c r="C219" t="s">
        <v>4228</v>
      </c>
      <c r="D219" t="s">
        <v>2906</v>
      </c>
      <c r="E219" t="s">
        <v>4229</v>
      </c>
      <c r="F219" t="s">
        <v>2880</v>
      </c>
      <c r="G219" t="s">
        <v>4460</v>
      </c>
      <c r="I219" t="s">
        <v>597</v>
      </c>
      <c r="J219" t="s">
        <v>4460</v>
      </c>
      <c r="K219" t="s">
        <v>117</v>
      </c>
      <c r="L219">
        <v>1</v>
      </c>
      <c r="M219" t="s">
        <v>475</v>
      </c>
      <c r="N219" t="str">
        <f t="shared" si="4"/>
        <v>attribute</v>
      </c>
      <c r="O219" t="str">
        <f>TRIM(INDEX(_xlfn.TEXTSPLIT(Table325[[#This Row],[attribute_name]],"|"), 1,1))</f>
        <v>Aceleração - Carcaça da Caixa de Engrenagens (1)</v>
      </c>
      <c r="P219" t="str">
        <f>IFERROR(TRIM(INDEX(_xlfn.TEXTSPLIT(Table325[[#This Row],[attribute_name]],"|"), 1,2)), "")</f>
        <v/>
      </c>
      <c r="Q219" t="b" cm="1">
        <f t="array" ref="Q219">IF(ISERROR(IF(Table325[[#This Row],[type]]="subattribute", VLOOKUP(Table325[[#This Row],[Template]]&amp;Table325[[#This Row],[parent_attribute]],_xlfn._xlws.FILTER(Table325[[#All],[concat]], Table325[[#All],[type]]="attribute"),1, FALSE), TRUE)), FALSE, TRUE)</f>
        <v>1</v>
      </c>
    </row>
    <row r="220" spans="1:17" ht="14.4" customHeight="1">
      <c r="A220" t="str">
        <f>Table325[[#This Row],[Template]]&amp;Table325[[#This Row],[parent_attribute]]</f>
        <v>Compressor Screw BasicAceleração - Carcaça da Caixa de Engrenagens (1)</v>
      </c>
      <c r="B220" t="s">
        <v>4227</v>
      </c>
      <c r="C220" t="s">
        <v>4228</v>
      </c>
      <c r="D220" t="s">
        <v>2906</v>
      </c>
      <c r="E220" t="s">
        <v>4229</v>
      </c>
      <c r="F220" t="s">
        <v>2880</v>
      </c>
      <c r="G220" t="s">
        <v>4460</v>
      </c>
      <c r="I220" t="s">
        <v>4231</v>
      </c>
      <c r="J220">
        <v>6</v>
      </c>
      <c r="K220" t="s">
        <v>117</v>
      </c>
      <c r="L220">
        <v>1</v>
      </c>
      <c r="M220" t="s">
        <v>4232</v>
      </c>
      <c r="N220" t="str">
        <f t="shared" si="4"/>
        <v>subattribute</v>
      </c>
      <c r="O220" t="str">
        <f>TRIM(INDEX(_xlfn.TEXTSPLIT(Table325[[#This Row],[attribute_name]],"|"), 1,1))</f>
        <v>Aceleração - Carcaça da Caixa de Engrenagens (1)</v>
      </c>
      <c r="P220" t="str">
        <f>IFERROR(TRIM(INDEX(_xlfn.TEXTSPLIT(Table325[[#This Row],[attribute_name]],"|"), 1,2)), "")</f>
        <v>Hi</v>
      </c>
      <c r="Q220" t="b" cm="1">
        <f t="array" ref="Q220">IF(ISERROR(IF(Table325[[#This Row],[type]]="subattribute", VLOOKUP(Table325[[#This Row],[Template]]&amp;Table325[[#This Row],[parent_attribute]],_xlfn._xlws.FILTER(Table325[[#All],[concat]], Table325[[#All],[type]]="attribute"),1, FALSE), TRUE)), FALSE, TRUE)</f>
        <v>1</v>
      </c>
    </row>
    <row r="221" spans="1:17" ht="14.4" customHeight="1">
      <c r="A221" t="str">
        <f>Table325[[#This Row],[Template]]&amp;Table325[[#This Row],[parent_attribute]]</f>
        <v>Compressor Screw BasicAceleração - Carcaça da Caixa de Engrenagens (1)</v>
      </c>
      <c r="B221" t="s">
        <v>4227</v>
      </c>
      <c r="C221" t="s">
        <v>4228</v>
      </c>
      <c r="D221" t="s">
        <v>2906</v>
      </c>
      <c r="E221" t="s">
        <v>4229</v>
      </c>
      <c r="F221" t="s">
        <v>2880</v>
      </c>
      <c r="G221" t="s">
        <v>4460</v>
      </c>
      <c r="I221" t="s">
        <v>4233</v>
      </c>
      <c r="J221">
        <v>4</v>
      </c>
      <c r="K221" t="s">
        <v>117</v>
      </c>
      <c r="L221">
        <v>1</v>
      </c>
      <c r="M221" t="s">
        <v>4232</v>
      </c>
      <c r="N221" t="str">
        <f t="shared" si="4"/>
        <v>subattribute</v>
      </c>
      <c r="O221" t="str">
        <f>TRIM(INDEX(_xlfn.TEXTSPLIT(Table325[[#This Row],[attribute_name]],"|"), 1,1))</f>
        <v>Aceleração - Carcaça da Caixa de Engrenagens (1)</v>
      </c>
      <c r="P221" t="str">
        <f>IFERROR(TRIM(INDEX(_xlfn.TEXTSPLIT(Table325[[#This Row],[attribute_name]],"|"), 1,2)), "")</f>
        <v>Pre-alarm Hi</v>
      </c>
      <c r="Q221" t="b" cm="1">
        <f t="array" ref="Q221">IF(ISERROR(IF(Table325[[#This Row],[type]]="subattribute", VLOOKUP(Table325[[#This Row],[Template]]&amp;Table325[[#This Row],[parent_attribute]],_xlfn._xlws.FILTER(Table325[[#All],[concat]], Table325[[#All],[type]]="attribute"),1, FALSE), TRUE)), FALSE, TRUE)</f>
        <v>1</v>
      </c>
    </row>
    <row r="222" spans="1:17" ht="14.4" customHeight="1">
      <c r="A222" t="str">
        <f>Table325[[#This Row],[Template]]&amp;Table325[[#This Row],[parent_attribute]]</f>
        <v>Compressor Screw BasicAceleração - Carcaça da Caixa de Engrenagens (2)</v>
      </c>
      <c r="B222" t="s">
        <v>4227</v>
      </c>
      <c r="C222" t="s">
        <v>4228</v>
      </c>
      <c r="D222" t="s">
        <v>2906</v>
      </c>
      <c r="E222" t="s">
        <v>4229</v>
      </c>
      <c r="F222" t="s">
        <v>2880</v>
      </c>
      <c r="G222" t="s">
        <v>4461</v>
      </c>
      <c r="I222" t="s">
        <v>600</v>
      </c>
      <c r="J222" t="s">
        <v>4461</v>
      </c>
      <c r="K222" t="s">
        <v>117</v>
      </c>
      <c r="L222">
        <v>1</v>
      </c>
      <c r="M222" t="s">
        <v>475</v>
      </c>
      <c r="N222" t="str">
        <f t="shared" si="4"/>
        <v>attribute</v>
      </c>
      <c r="O222" t="str">
        <f>TRIM(INDEX(_xlfn.TEXTSPLIT(Table325[[#This Row],[attribute_name]],"|"), 1,1))</f>
        <v>Aceleração - Carcaça da Caixa de Engrenagens (2)</v>
      </c>
      <c r="P222" t="str">
        <f>IFERROR(TRIM(INDEX(_xlfn.TEXTSPLIT(Table325[[#This Row],[attribute_name]],"|"), 1,2)), "")</f>
        <v/>
      </c>
      <c r="Q222" t="b" cm="1">
        <f t="array" ref="Q222">IF(ISERROR(IF(Table325[[#This Row],[type]]="subattribute", VLOOKUP(Table325[[#This Row],[Template]]&amp;Table325[[#This Row],[parent_attribute]],_xlfn._xlws.FILTER(Table325[[#All],[concat]], Table325[[#All],[type]]="attribute"),1, FALSE), TRUE)), FALSE, TRUE)</f>
        <v>1</v>
      </c>
    </row>
    <row r="223" spans="1:17" ht="14.4" customHeight="1">
      <c r="A223" t="str">
        <f>Table325[[#This Row],[Template]]&amp;Table325[[#This Row],[parent_attribute]]</f>
        <v>Compressor Screw BasicAceleração - Carcaça da Caixa de Engrenagens (2)</v>
      </c>
      <c r="B223" t="s">
        <v>4227</v>
      </c>
      <c r="C223" t="s">
        <v>4228</v>
      </c>
      <c r="D223" t="s">
        <v>2906</v>
      </c>
      <c r="E223" t="s">
        <v>4229</v>
      </c>
      <c r="F223" t="s">
        <v>2880</v>
      </c>
      <c r="G223" t="s">
        <v>4461</v>
      </c>
      <c r="I223" t="s">
        <v>4235</v>
      </c>
      <c r="J223">
        <v>6</v>
      </c>
      <c r="K223" t="s">
        <v>117</v>
      </c>
      <c r="L223">
        <v>1</v>
      </c>
      <c r="M223" t="s">
        <v>4232</v>
      </c>
      <c r="N223" t="str">
        <f t="shared" si="4"/>
        <v>subattribute</v>
      </c>
      <c r="O223" t="str">
        <f>TRIM(INDEX(_xlfn.TEXTSPLIT(Table325[[#This Row],[attribute_name]],"|"), 1,1))</f>
        <v>Aceleração - Carcaça da Caixa de Engrenagens (2)</v>
      </c>
      <c r="P223" t="str">
        <f>IFERROR(TRIM(INDEX(_xlfn.TEXTSPLIT(Table325[[#This Row],[attribute_name]],"|"), 1,2)), "")</f>
        <v>Hi</v>
      </c>
      <c r="Q223" t="b" cm="1">
        <f t="array" ref="Q223">IF(ISERROR(IF(Table325[[#This Row],[type]]="subattribute", VLOOKUP(Table325[[#This Row],[Template]]&amp;Table325[[#This Row],[parent_attribute]],_xlfn._xlws.FILTER(Table325[[#All],[concat]], Table325[[#All],[type]]="attribute"),1, FALSE), TRUE)), FALSE, TRUE)</f>
        <v>1</v>
      </c>
    </row>
    <row r="224" spans="1:17" ht="14.4" customHeight="1">
      <c r="A224" t="str">
        <f>Table325[[#This Row],[Template]]&amp;Table325[[#This Row],[parent_attribute]]</f>
        <v>Compressor Screw BasicAceleração - Carcaça da Caixa de Engrenagens (2)</v>
      </c>
      <c r="B224" t="s">
        <v>4227</v>
      </c>
      <c r="C224" t="s">
        <v>4228</v>
      </c>
      <c r="D224" t="s">
        <v>2906</v>
      </c>
      <c r="E224" t="s">
        <v>4229</v>
      </c>
      <c r="F224" t="s">
        <v>2880</v>
      </c>
      <c r="G224" t="s">
        <v>4461</v>
      </c>
      <c r="I224" t="s">
        <v>4236</v>
      </c>
      <c r="J224">
        <v>4</v>
      </c>
      <c r="K224" t="s">
        <v>117</v>
      </c>
      <c r="L224">
        <v>1</v>
      </c>
      <c r="M224" t="s">
        <v>4232</v>
      </c>
      <c r="N224" t="str">
        <f t="shared" si="4"/>
        <v>subattribute</v>
      </c>
      <c r="O224" t="str">
        <f>TRIM(INDEX(_xlfn.TEXTSPLIT(Table325[[#This Row],[attribute_name]],"|"), 1,1))</f>
        <v>Aceleração - Carcaça da Caixa de Engrenagens (2)</v>
      </c>
      <c r="P224" t="str">
        <f>IFERROR(TRIM(INDEX(_xlfn.TEXTSPLIT(Table325[[#This Row],[attribute_name]],"|"), 1,2)), "")</f>
        <v>Pre-alarm Hi</v>
      </c>
      <c r="Q224" t="b" cm="1">
        <f t="array" ref="Q224">IF(ISERROR(IF(Table325[[#This Row],[type]]="subattribute", VLOOKUP(Table325[[#This Row],[Template]]&amp;Table325[[#This Row],[parent_attribute]],_xlfn._xlws.FILTER(Table325[[#All],[concat]], Table325[[#All],[type]]="attribute"),1, FALSE), TRUE)), FALSE, TRUE)</f>
        <v>1</v>
      </c>
    </row>
    <row r="225" spans="1:17" ht="14.4" customHeight="1">
      <c r="A225" t="str">
        <f>Table325[[#This Row],[Template]]&amp;Table325[[#This Row],[parent_attribute]]</f>
        <v>Compressor Screw BasicDelta de Pressão - Filtro de Óleo Lubrificante</v>
      </c>
      <c r="B225" t="s">
        <v>4227</v>
      </c>
      <c r="C225" t="s">
        <v>4228</v>
      </c>
      <c r="D225" t="s">
        <v>2906</v>
      </c>
      <c r="E225" t="s">
        <v>4229</v>
      </c>
      <c r="F225" t="s">
        <v>2880</v>
      </c>
      <c r="G225" t="s">
        <v>4462</v>
      </c>
      <c r="I225" t="s">
        <v>4238</v>
      </c>
      <c r="J225" t="s">
        <v>4462</v>
      </c>
      <c r="K225" t="s">
        <v>2976</v>
      </c>
      <c r="L225">
        <v>1</v>
      </c>
      <c r="M225" t="s">
        <v>462</v>
      </c>
      <c r="N225" t="str">
        <f t="shared" si="4"/>
        <v>attribute</v>
      </c>
      <c r="O225" t="str">
        <f>TRIM(INDEX(_xlfn.TEXTSPLIT(Table325[[#This Row],[attribute_name]],"|"), 1,1))</f>
        <v>Delta de Pressão - Filtro de Óleo Lubrificante</v>
      </c>
      <c r="P225" t="str">
        <f>IFERROR(TRIM(INDEX(_xlfn.TEXTSPLIT(Table325[[#This Row],[attribute_name]],"|"), 1,2)), "")</f>
        <v/>
      </c>
      <c r="Q225" t="b" cm="1">
        <f t="array" ref="Q225">IF(ISERROR(IF(Table325[[#This Row],[type]]="subattribute", VLOOKUP(Table325[[#This Row],[Template]]&amp;Table325[[#This Row],[parent_attribute]],_xlfn._xlws.FILTER(Table325[[#All],[concat]], Table325[[#All],[type]]="attribute"),1, FALSE), TRUE)), FALSE, TRUE)</f>
        <v>1</v>
      </c>
    </row>
    <row r="226" spans="1:17" ht="14.4" customHeight="1">
      <c r="A226" t="str">
        <f>Table325[[#This Row],[Template]]&amp;Table325[[#This Row],[parent_attribute]]</f>
        <v>Compressor Screw BasicDelta de Pressão - Filtro de Óleo Lubrificante</v>
      </c>
      <c r="B226" t="s">
        <v>4227</v>
      </c>
      <c r="C226" t="s">
        <v>4228</v>
      </c>
      <c r="D226" t="s">
        <v>2906</v>
      </c>
      <c r="E226" t="s">
        <v>4229</v>
      </c>
      <c r="F226" t="s">
        <v>2880</v>
      </c>
      <c r="G226" t="s">
        <v>4462</v>
      </c>
      <c r="I226" t="s">
        <v>4239</v>
      </c>
      <c r="J226">
        <v>100</v>
      </c>
      <c r="K226" t="s">
        <v>2976</v>
      </c>
      <c r="L226">
        <v>1</v>
      </c>
      <c r="M226" t="s">
        <v>4232</v>
      </c>
      <c r="N226" t="str">
        <f t="shared" si="4"/>
        <v>subattribute</v>
      </c>
      <c r="O226" t="str">
        <f>TRIM(INDEX(_xlfn.TEXTSPLIT(Table325[[#This Row],[attribute_name]],"|"), 1,1))</f>
        <v>Delta de Pressão - Filtro de Óleo Lubrificante</v>
      </c>
      <c r="P226" t="str">
        <f>IFERROR(TRIM(INDEX(_xlfn.TEXTSPLIT(Table325[[#This Row],[attribute_name]],"|"), 1,2)), "")</f>
        <v>Hi</v>
      </c>
      <c r="Q226" t="b" cm="1">
        <f t="array" ref="Q226">IF(ISERROR(IF(Table325[[#This Row],[type]]="subattribute", VLOOKUP(Table325[[#This Row],[Template]]&amp;Table325[[#This Row],[parent_attribute]],_xlfn._xlws.FILTER(Table325[[#All],[concat]], Table325[[#All],[type]]="attribute"),1, FALSE), TRUE)), FALSE, TRUE)</f>
        <v>1</v>
      </c>
    </row>
    <row r="227" spans="1:17" ht="14.4" customHeight="1">
      <c r="A227" t="str">
        <f>Table325[[#This Row],[Template]]&amp;Table325[[#This Row],[parent_attribute]]</f>
        <v>Compressor Screw BasicDelta de Pressão - Filtro de Óleo Lubrificante</v>
      </c>
      <c r="B227" t="s">
        <v>4227</v>
      </c>
      <c r="C227" t="s">
        <v>4228</v>
      </c>
      <c r="D227" t="s">
        <v>2906</v>
      </c>
      <c r="E227" t="s">
        <v>4229</v>
      </c>
      <c r="F227" t="s">
        <v>2880</v>
      </c>
      <c r="G227" t="s">
        <v>4462</v>
      </c>
      <c r="I227" t="s">
        <v>4240</v>
      </c>
      <c r="J227">
        <v>90</v>
      </c>
      <c r="K227" t="s">
        <v>2976</v>
      </c>
      <c r="L227">
        <v>1</v>
      </c>
      <c r="M227" t="s">
        <v>4232</v>
      </c>
      <c r="N227" t="str">
        <f t="shared" si="4"/>
        <v>subattribute</v>
      </c>
      <c r="O227" t="str">
        <f>TRIM(INDEX(_xlfn.TEXTSPLIT(Table325[[#This Row],[attribute_name]],"|"), 1,1))</f>
        <v>Delta de Pressão - Filtro de Óleo Lubrificante</v>
      </c>
      <c r="P227" t="str">
        <f>IFERROR(TRIM(INDEX(_xlfn.TEXTSPLIT(Table325[[#This Row],[attribute_name]],"|"), 1,2)), "")</f>
        <v>Pre-alarm Hi</v>
      </c>
      <c r="Q227" t="b" cm="1">
        <f t="array" ref="Q227">IF(ISERROR(IF(Table325[[#This Row],[type]]="subattribute", VLOOKUP(Table325[[#This Row],[Template]]&amp;Table325[[#This Row],[parent_attribute]],_xlfn._xlws.FILTER(Table325[[#All],[concat]], Table325[[#All],[type]]="attribute"),1, FALSE), TRUE)), FALSE, TRUE)</f>
        <v>1</v>
      </c>
    </row>
    <row r="228" spans="1:17" ht="14.4" customHeight="1">
      <c r="A228" t="str">
        <f>Table325[[#This Row],[Template]]&amp;Table325[[#This Row],[parent_attribute]]</f>
        <v>Compressor Screw BasicDelta de Pressão - Óleo de Selagem x Referência de Gás</v>
      </c>
      <c r="B228" t="s">
        <v>4227</v>
      </c>
      <c r="C228" t="s">
        <v>4228</v>
      </c>
      <c r="D228" t="s">
        <v>2906</v>
      </c>
      <c r="E228" t="s">
        <v>4229</v>
      </c>
      <c r="F228" t="s">
        <v>2880</v>
      </c>
      <c r="G228" t="s">
        <v>4463</v>
      </c>
      <c r="I228" t="s">
        <v>615</v>
      </c>
      <c r="J228" t="s">
        <v>4463</v>
      </c>
      <c r="K228" t="s">
        <v>2976</v>
      </c>
      <c r="L228">
        <v>1</v>
      </c>
      <c r="M228" t="s">
        <v>462</v>
      </c>
      <c r="N228" t="str">
        <f t="shared" si="4"/>
        <v>attribute</v>
      </c>
      <c r="O228" t="str">
        <f>TRIM(INDEX(_xlfn.TEXTSPLIT(Table325[[#This Row],[attribute_name]],"|"), 1,1))</f>
        <v>Delta de Pressão - Óleo de Selagem x Referência de Gás</v>
      </c>
      <c r="P228" t="str">
        <f>IFERROR(TRIM(INDEX(_xlfn.TEXTSPLIT(Table325[[#This Row],[attribute_name]],"|"), 1,2)), "")</f>
        <v/>
      </c>
      <c r="Q228" t="b" cm="1">
        <f t="array" ref="Q228">IF(ISERROR(IF(Table325[[#This Row],[type]]="subattribute", VLOOKUP(Table325[[#This Row],[Template]]&amp;Table325[[#This Row],[parent_attribute]],_xlfn._xlws.FILTER(Table325[[#All],[concat]], Table325[[#All],[type]]="attribute"),1, FALSE), TRUE)), FALSE, TRUE)</f>
        <v>1</v>
      </c>
    </row>
    <row r="229" spans="1:17" ht="14.4" customHeight="1">
      <c r="A229" t="str">
        <f>Table325[[#This Row],[Template]]&amp;Table325[[#This Row],[parent_attribute]]</f>
        <v>Compressor Screw BasicDelta de Pressão - Óleo de Selagem x Referência de Gás</v>
      </c>
      <c r="B229" t="s">
        <v>4227</v>
      </c>
      <c r="C229" t="s">
        <v>4228</v>
      </c>
      <c r="D229" t="s">
        <v>2906</v>
      </c>
      <c r="E229" t="s">
        <v>4229</v>
      </c>
      <c r="F229" t="s">
        <v>2880</v>
      </c>
      <c r="G229" t="s">
        <v>4463</v>
      </c>
      <c r="I229" t="s">
        <v>4242</v>
      </c>
      <c r="J229">
        <v>320</v>
      </c>
      <c r="K229" t="s">
        <v>2976</v>
      </c>
      <c r="L229">
        <v>1</v>
      </c>
      <c r="M229" t="s">
        <v>4232</v>
      </c>
      <c r="N229" t="str">
        <f t="shared" si="4"/>
        <v>subattribute</v>
      </c>
      <c r="O229" t="str">
        <f>TRIM(INDEX(_xlfn.TEXTSPLIT(Table325[[#This Row],[attribute_name]],"|"), 1,1))</f>
        <v>Delta de Pressão - Óleo de Selagem x Referência de Gás</v>
      </c>
      <c r="P229" t="str">
        <f>IFERROR(TRIM(INDEX(_xlfn.TEXTSPLIT(Table325[[#This Row],[attribute_name]],"|"), 1,2)), "")</f>
        <v>Lo</v>
      </c>
      <c r="Q229" t="b" cm="1">
        <f t="array" ref="Q229">IF(ISERROR(IF(Table325[[#This Row],[type]]="subattribute", VLOOKUP(Table325[[#This Row],[Template]]&amp;Table325[[#This Row],[parent_attribute]],_xlfn._xlws.FILTER(Table325[[#All],[concat]], Table325[[#All],[type]]="attribute"),1, FALSE), TRUE)), FALSE, TRUE)</f>
        <v>1</v>
      </c>
    </row>
    <row r="230" spans="1:17" ht="14.4" customHeight="1">
      <c r="A230" t="str">
        <f>Table325[[#This Row],[Template]]&amp;Table325[[#This Row],[parent_attribute]]</f>
        <v>Compressor Screw BasicDelta de Pressão - Óleo de Selagem x Referência de Gás</v>
      </c>
      <c r="B230" t="s">
        <v>4227</v>
      </c>
      <c r="C230" t="s">
        <v>4228</v>
      </c>
      <c r="D230" t="s">
        <v>2906</v>
      </c>
      <c r="E230" t="s">
        <v>4229</v>
      </c>
      <c r="F230" t="s">
        <v>2880</v>
      </c>
      <c r="G230" t="s">
        <v>4463</v>
      </c>
      <c r="I230" t="s">
        <v>4243</v>
      </c>
      <c r="J230">
        <v>250</v>
      </c>
      <c r="K230" t="s">
        <v>2976</v>
      </c>
      <c r="L230">
        <v>1</v>
      </c>
      <c r="M230" t="s">
        <v>4232</v>
      </c>
      <c r="N230" t="str">
        <f t="shared" si="4"/>
        <v>subattribute</v>
      </c>
      <c r="O230" t="str">
        <f>TRIM(INDEX(_xlfn.TEXTSPLIT(Table325[[#This Row],[attribute_name]],"|"), 1,1))</f>
        <v>Delta de Pressão - Óleo de Selagem x Referência de Gás</v>
      </c>
      <c r="P230" t="str">
        <f>IFERROR(TRIM(INDEX(_xlfn.TEXTSPLIT(Table325[[#This Row],[attribute_name]],"|"), 1,2)), "")</f>
        <v>LoLo</v>
      </c>
      <c r="Q230" t="b" cm="1">
        <f t="array" ref="Q230">IF(ISERROR(IF(Table325[[#This Row],[type]]="subattribute", VLOOKUP(Table325[[#This Row],[Template]]&amp;Table325[[#This Row],[parent_attribute]],_xlfn._xlws.FILTER(Table325[[#All],[concat]], Table325[[#All],[type]]="attribute"),1, FALSE), TRUE)), FALSE, TRUE)</f>
        <v>1</v>
      </c>
    </row>
    <row r="231" spans="1:17" ht="14.4" customHeight="1">
      <c r="A231" t="str">
        <f>Table325[[#This Row],[Template]]&amp;Table325[[#This Row],[parent_attribute]]</f>
        <v>Compressor Screw BasicDelta de Pressão - Óleo de Selagem x Referência de Gás</v>
      </c>
      <c r="B231" t="s">
        <v>4227</v>
      </c>
      <c r="C231" t="s">
        <v>4228</v>
      </c>
      <c r="D231" t="s">
        <v>2906</v>
      </c>
      <c r="E231" t="s">
        <v>4229</v>
      </c>
      <c r="F231" t="s">
        <v>2880</v>
      </c>
      <c r="G231" t="s">
        <v>4463</v>
      </c>
      <c r="I231" t="s">
        <v>4244</v>
      </c>
      <c r="J231">
        <v>500</v>
      </c>
      <c r="K231" t="s">
        <v>2976</v>
      </c>
      <c r="L231">
        <v>1</v>
      </c>
      <c r="M231" t="s">
        <v>4232</v>
      </c>
      <c r="N231" t="str">
        <f t="shared" si="4"/>
        <v>subattribute</v>
      </c>
      <c r="O231" t="str">
        <f>TRIM(INDEX(_xlfn.TEXTSPLIT(Table325[[#This Row],[attribute_name]],"|"), 1,1))</f>
        <v>Delta de Pressão - Óleo de Selagem x Referência de Gás</v>
      </c>
      <c r="P231" t="str">
        <f>IFERROR(TRIM(INDEX(_xlfn.TEXTSPLIT(Table325[[#This Row],[attribute_name]],"|"), 1,2)), "")</f>
        <v>Pre-alarm Lo</v>
      </c>
      <c r="Q231" t="b" cm="1">
        <f t="array" ref="Q231">IF(ISERROR(IF(Table325[[#This Row],[type]]="subattribute", VLOOKUP(Table325[[#This Row],[Template]]&amp;Table325[[#This Row],[parent_attribute]],_xlfn._xlws.FILTER(Table325[[#All],[concat]], Table325[[#All],[type]]="attribute"),1, FALSE), TRUE)), FALSE, TRUE)</f>
        <v>1</v>
      </c>
    </row>
    <row r="232" spans="1:17" ht="14.4" customHeight="1">
      <c r="A232" t="str">
        <f>Table325[[#This Row],[Template]]&amp;Table325[[#This Row],[parent_attribute]]</f>
        <v>Compressor Screw BasicDeslocamento Axial - Caixa de Engrenagens (1)</v>
      </c>
      <c r="B232" t="s">
        <v>4227</v>
      </c>
      <c r="C232" t="s">
        <v>4228</v>
      </c>
      <c r="D232" t="s">
        <v>2906</v>
      </c>
      <c r="E232" t="s">
        <v>4229</v>
      </c>
      <c r="F232" t="s">
        <v>2880</v>
      </c>
      <c r="G232" t="s">
        <v>4464</v>
      </c>
      <c r="I232" t="s">
        <v>611</v>
      </c>
      <c r="J232" t="s">
        <v>4464</v>
      </c>
      <c r="K232" t="s">
        <v>4246</v>
      </c>
      <c r="L232">
        <v>1</v>
      </c>
      <c r="M232" t="s">
        <v>475</v>
      </c>
      <c r="N232" t="str">
        <f t="shared" si="4"/>
        <v>attribute</v>
      </c>
      <c r="O232" t="str">
        <f>TRIM(INDEX(_xlfn.TEXTSPLIT(Table325[[#This Row],[attribute_name]],"|"), 1,1))</f>
        <v>Deslocamento Axial - Caixa de Engrenagens (1)</v>
      </c>
      <c r="P232" t="str">
        <f>IFERROR(TRIM(INDEX(_xlfn.TEXTSPLIT(Table325[[#This Row],[attribute_name]],"|"), 1,2)), "")</f>
        <v/>
      </c>
      <c r="Q232" t="b" cm="1">
        <f t="array" ref="Q232">IF(ISERROR(IF(Table325[[#This Row],[type]]="subattribute", VLOOKUP(Table325[[#This Row],[Template]]&amp;Table325[[#This Row],[parent_attribute]],_xlfn._xlws.FILTER(Table325[[#All],[concat]], Table325[[#All],[type]]="attribute"),1, FALSE), TRUE)), FALSE, TRUE)</f>
        <v>1</v>
      </c>
    </row>
    <row r="233" spans="1:17" ht="14.4" customHeight="1">
      <c r="A233" t="str">
        <f>Table325[[#This Row],[Template]]&amp;Table325[[#This Row],[parent_attribute]]</f>
        <v>Compressor Screw BasicDeslocamento Axial - Caixa de Engrenagens (1)</v>
      </c>
      <c r="B233" t="s">
        <v>4227</v>
      </c>
      <c r="C233" t="s">
        <v>4228</v>
      </c>
      <c r="D233" t="s">
        <v>2906</v>
      </c>
      <c r="E233" t="s">
        <v>4229</v>
      </c>
      <c r="F233" t="s">
        <v>2880</v>
      </c>
      <c r="G233" t="s">
        <v>4464</v>
      </c>
      <c r="I233" t="s">
        <v>882</v>
      </c>
      <c r="J233">
        <v>5</v>
      </c>
      <c r="K233" t="s">
        <v>4246</v>
      </c>
      <c r="L233">
        <v>1</v>
      </c>
      <c r="M233" t="s">
        <v>4232</v>
      </c>
      <c r="N233" t="str">
        <f t="shared" si="4"/>
        <v>subattribute</v>
      </c>
      <c r="O233" t="str">
        <f>TRIM(INDEX(_xlfn.TEXTSPLIT(Table325[[#This Row],[attribute_name]],"|"), 1,1))</f>
        <v>Deslocamento Axial - Caixa de Engrenagens (1)</v>
      </c>
      <c r="P233" t="str">
        <f>IFERROR(TRIM(INDEX(_xlfn.TEXTSPLIT(Table325[[#This Row],[attribute_name]],"|"), 1,2)), "")</f>
        <v>Hi</v>
      </c>
      <c r="Q233" t="b" cm="1">
        <f t="array" ref="Q233">IF(ISERROR(IF(Table325[[#This Row],[type]]="subattribute", VLOOKUP(Table325[[#This Row],[Template]]&amp;Table325[[#This Row],[parent_attribute]],_xlfn._xlws.FILTER(Table325[[#All],[concat]], Table325[[#All],[type]]="attribute"),1, FALSE), TRUE)), FALSE, TRUE)</f>
        <v>1</v>
      </c>
    </row>
    <row r="234" spans="1:17" ht="14.4" customHeight="1">
      <c r="A234" t="str">
        <f>Table325[[#This Row],[Template]]&amp;Table325[[#This Row],[parent_attribute]]</f>
        <v>Compressor Screw BasicDeslocamento Axial - Caixa de Engrenagens (1)</v>
      </c>
      <c r="B234" t="s">
        <v>4227</v>
      </c>
      <c r="C234" t="s">
        <v>4228</v>
      </c>
      <c r="D234" t="s">
        <v>2906</v>
      </c>
      <c r="E234" t="s">
        <v>4229</v>
      </c>
      <c r="F234" t="s">
        <v>2880</v>
      </c>
      <c r="G234" t="s">
        <v>4464</v>
      </c>
      <c r="I234" t="s">
        <v>884</v>
      </c>
      <c r="J234">
        <v>10</v>
      </c>
      <c r="K234" t="s">
        <v>4246</v>
      </c>
      <c r="L234">
        <v>1</v>
      </c>
      <c r="M234" t="s">
        <v>4232</v>
      </c>
      <c r="N234" t="str">
        <f t="shared" si="4"/>
        <v>subattribute</v>
      </c>
      <c r="O234" t="str">
        <f>TRIM(INDEX(_xlfn.TEXTSPLIT(Table325[[#This Row],[attribute_name]],"|"), 1,1))</f>
        <v>Deslocamento Axial - Caixa de Engrenagens (1)</v>
      </c>
      <c r="P234" t="str">
        <f>IFERROR(TRIM(INDEX(_xlfn.TEXTSPLIT(Table325[[#This Row],[attribute_name]],"|"), 1,2)), "")</f>
        <v>HiHi</v>
      </c>
      <c r="Q234" t="b" cm="1">
        <f t="array" ref="Q234">IF(ISERROR(IF(Table325[[#This Row],[type]]="subattribute", VLOOKUP(Table325[[#This Row],[Template]]&amp;Table325[[#This Row],[parent_attribute]],_xlfn._xlws.FILTER(Table325[[#All],[concat]], Table325[[#All],[type]]="attribute"),1, FALSE), TRUE)), FALSE, TRUE)</f>
        <v>1</v>
      </c>
    </row>
    <row r="235" spans="1:17" ht="14.4" customHeight="1">
      <c r="A235" t="str">
        <f>Table325[[#This Row],[Template]]&amp;Table325[[#This Row],[parent_attribute]]</f>
        <v>Compressor Screw BasicDeslocamento Axial - Caixa de Engrenagens (1)</v>
      </c>
      <c r="B235" t="s">
        <v>4227</v>
      </c>
      <c r="C235" t="s">
        <v>4228</v>
      </c>
      <c r="D235" t="s">
        <v>2906</v>
      </c>
      <c r="E235" t="s">
        <v>4229</v>
      </c>
      <c r="F235" t="s">
        <v>2880</v>
      </c>
      <c r="G235" t="s">
        <v>4464</v>
      </c>
      <c r="I235" t="s">
        <v>2935</v>
      </c>
      <c r="J235" s="17"/>
      <c r="K235" t="s">
        <v>4246</v>
      </c>
      <c r="L235">
        <v>1</v>
      </c>
      <c r="M235" t="s">
        <v>4232</v>
      </c>
      <c r="N235" t="str">
        <f t="shared" si="4"/>
        <v>subattribute</v>
      </c>
      <c r="O235" t="str">
        <f>TRIM(INDEX(_xlfn.TEXTSPLIT(Table325[[#This Row],[attribute_name]],"|"), 1,1))</f>
        <v>Deslocamento Axial - Caixa de Engrenagens (1)</v>
      </c>
      <c r="P235" t="str">
        <f>IFERROR(TRIM(INDEX(_xlfn.TEXTSPLIT(Table325[[#This Row],[attribute_name]],"|"), 1,2)), "")</f>
        <v>Pre-alarm Hi</v>
      </c>
      <c r="Q235" t="b" cm="1">
        <f t="array" ref="Q235">IF(ISERROR(IF(Table325[[#This Row],[type]]="subattribute", VLOOKUP(Table325[[#This Row],[Template]]&amp;Table325[[#This Row],[parent_attribute]],_xlfn._xlws.FILTER(Table325[[#All],[concat]], Table325[[#All],[type]]="attribute"),1, FALSE), TRUE)), FALSE, TRUE)</f>
        <v>1</v>
      </c>
    </row>
    <row r="236" spans="1:17" ht="14.4" customHeight="1">
      <c r="A236" t="str">
        <f>Table325[[#This Row],[Template]]&amp;Table325[[#This Row],[parent_attribute]]</f>
        <v>Compressor Screw BasicDeslocamento Axial - Caixa de Engrenagens (2)</v>
      </c>
      <c r="B236" t="s">
        <v>4227</v>
      </c>
      <c r="C236" t="s">
        <v>4228</v>
      </c>
      <c r="D236" t="s">
        <v>2906</v>
      </c>
      <c r="E236" t="s">
        <v>4229</v>
      </c>
      <c r="F236" t="s">
        <v>2880</v>
      </c>
      <c r="G236" t="s">
        <v>4465</v>
      </c>
      <c r="I236" t="s">
        <v>612</v>
      </c>
      <c r="J236" t="s">
        <v>4465</v>
      </c>
      <c r="K236" t="s">
        <v>4246</v>
      </c>
      <c r="L236">
        <v>1</v>
      </c>
      <c r="M236" t="s">
        <v>475</v>
      </c>
      <c r="N236" t="str">
        <f t="shared" si="4"/>
        <v>attribute</v>
      </c>
      <c r="O236" t="str">
        <f>TRIM(INDEX(_xlfn.TEXTSPLIT(Table325[[#This Row],[attribute_name]],"|"), 1,1))</f>
        <v>Deslocamento Axial - Caixa de Engrenagens (2)</v>
      </c>
      <c r="P236" t="str">
        <f>IFERROR(TRIM(INDEX(_xlfn.TEXTSPLIT(Table325[[#This Row],[attribute_name]],"|"), 1,2)), "")</f>
        <v/>
      </c>
      <c r="Q236" t="b" cm="1">
        <f t="array" ref="Q236">IF(ISERROR(IF(Table325[[#This Row],[type]]="subattribute", VLOOKUP(Table325[[#This Row],[Template]]&amp;Table325[[#This Row],[parent_attribute]],_xlfn._xlws.FILTER(Table325[[#All],[concat]], Table325[[#All],[type]]="attribute"),1, FALSE), TRUE)), FALSE, TRUE)</f>
        <v>1</v>
      </c>
    </row>
    <row r="237" spans="1:17" ht="14.4" customHeight="1">
      <c r="A237" t="str">
        <f>Table325[[#This Row],[Template]]&amp;Table325[[#This Row],[parent_attribute]]</f>
        <v>Compressor Screw BasicDeslocamento Axial - Caixa de Engrenagens (2)</v>
      </c>
      <c r="B237" t="s">
        <v>4227</v>
      </c>
      <c r="C237" t="s">
        <v>4228</v>
      </c>
      <c r="D237" t="s">
        <v>2906</v>
      </c>
      <c r="E237" t="s">
        <v>4229</v>
      </c>
      <c r="F237" t="s">
        <v>2880</v>
      </c>
      <c r="G237" t="s">
        <v>4465</v>
      </c>
      <c r="I237" t="s">
        <v>890</v>
      </c>
      <c r="J237">
        <v>5</v>
      </c>
      <c r="K237" t="s">
        <v>4246</v>
      </c>
      <c r="L237">
        <v>1</v>
      </c>
      <c r="M237" t="s">
        <v>4232</v>
      </c>
      <c r="N237" t="str">
        <f t="shared" si="4"/>
        <v>subattribute</v>
      </c>
      <c r="O237" t="str">
        <f>TRIM(INDEX(_xlfn.TEXTSPLIT(Table325[[#This Row],[attribute_name]],"|"), 1,1))</f>
        <v>Deslocamento Axial - Caixa de Engrenagens (2)</v>
      </c>
      <c r="P237" t="str">
        <f>IFERROR(TRIM(INDEX(_xlfn.TEXTSPLIT(Table325[[#This Row],[attribute_name]],"|"), 1,2)), "")</f>
        <v>Hi</v>
      </c>
      <c r="Q237" t="b" cm="1">
        <f t="array" ref="Q237">IF(ISERROR(IF(Table325[[#This Row],[type]]="subattribute", VLOOKUP(Table325[[#This Row],[Template]]&amp;Table325[[#This Row],[parent_attribute]],_xlfn._xlws.FILTER(Table325[[#All],[concat]], Table325[[#All],[type]]="attribute"),1, FALSE), TRUE)), FALSE, TRUE)</f>
        <v>1</v>
      </c>
    </row>
    <row r="238" spans="1:17" ht="14.4" customHeight="1">
      <c r="A238" t="str">
        <f>Table325[[#This Row],[Template]]&amp;Table325[[#This Row],[parent_attribute]]</f>
        <v>Compressor Screw BasicDeslocamento Axial - Caixa de Engrenagens (2)</v>
      </c>
      <c r="B238" t="s">
        <v>4227</v>
      </c>
      <c r="C238" t="s">
        <v>4228</v>
      </c>
      <c r="D238" t="s">
        <v>2906</v>
      </c>
      <c r="E238" t="s">
        <v>4229</v>
      </c>
      <c r="F238" t="s">
        <v>2880</v>
      </c>
      <c r="G238" t="s">
        <v>4465</v>
      </c>
      <c r="I238" t="s">
        <v>892</v>
      </c>
      <c r="J238">
        <v>10</v>
      </c>
      <c r="K238" t="s">
        <v>4246</v>
      </c>
      <c r="L238">
        <v>1</v>
      </c>
      <c r="M238" t="s">
        <v>4232</v>
      </c>
      <c r="N238" t="str">
        <f t="shared" si="4"/>
        <v>subattribute</v>
      </c>
      <c r="O238" t="str">
        <f>TRIM(INDEX(_xlfn.TEXTSPLIT(Table325[[#This Row],[attribute_name]],"|"), 1,1))</f>
        <v>Deslocamento Axial - Caixa de Engrenagens (2)</v>
      </c>
      <c r="P238" t="str">
        <f>IFERROR(TRIM(INDEX(_xlfn.TEXTSPLIT(Table325[[#This Row],[attribute_name]],"|"), 1,2)), "")</f>
        <v>HiHi</v>
      </c>
      <c r="Q238" t="b" cm="1">
        <f t="array" ref="Q238">IF(ISERROR(IF(Table325[[#This Row],[type]]="subattribute", VLOOKUP(Table325[[#This Row],[Template]]&amp;Table325[[#This Row],[parent_attribute]],_xlfn._xlws.FILTER(Table325[[#All],[concat]], Table325[[#All],[type]]="attribute"),1, FALSE), TRUE)), FALSE, TRUE)</f>
        <v>1</v>
      </c>
    </row>
    <row r="239" spans="1:17" ht="14.4" customHeight="1">
      <c r="A239" t="str">
        <f>Table325[[#This Row],[Template]]&amp;Table325[[#This Row],[parent_attribute]]</f>
        <v>Compressor Screw BasicDeslocamento Axial - Caixa de Engrenagens (2)</v>
      </c>
      <c r="B239" t="s">
        <v>4227</v>
      </c>
      <c r="C239" t="s">
        <v>4228</v>
      </c>
      <c r="D239" t="s">
        <v>2906</v>
      </c>
      <c r="E239" t="s">
        <v>4229</v>
      </c>
      <c r="F239" t="s">
        <v>2880</v>
      </c>
      <c r="G239" t="s">
        <v>4465</v>
      </c>
      <c r="I239" t="s">
        <v>2940</v>
      </c>
      <c r="J239" s="17"/>
      <c r="K239" t="s">
        <v>4246</v>
      </c>
      <c r="L239">
        <v>1</v>
      </c>
      <c r="M239" t="s">
        <v>4232</v>
      </c>
      <c r="N239" t="str">
        <f t="shared" si="4"/>
        <v>subattribute</v>
      </c>
      <c r="O239" t="str">
        <f>TRIM(INDEX(_xlfn.TEXTSPLIT(Table325[[#This Row],[attribute_name]],"|"), 1,1))</f>
        <v>Deslocamento Axial - Caixa de Engrenagens (2)</v>
      </c>
      <c r="P239" t="str">
        <f>IFERROR(TRIM(INDEX(_xlfn.TEXTSPLIT(Table325[[#This Row],[attribute_name]],"|"), 1,2)), "")</f>
        <v>Pre-alarm Hi</v>
      </c>
      <c r="Q239" t="b" cm="1">
        <f t="array" ref="Q239">IF(ISERROR(IF(Table325[[#This Row],[type]]="subattribute", VLOOKUP(Table325[[#This Row],[Template]]&amp;Table325[[#This Row],[parent_attribute]],_xlfn._xlws.FILTER(Table325[[#All],[concat]], Table325[[#All],[type]]="attribute"),1, FALSE), TRUE)), FALSE, TRUE)</f>
        <v>1</v>
      </c>
    </row>
    <row r="240" spans="1:17" ht="14.4" customHeight="1">
      <c r="A240" t="str">
        <f>Table325[[#This Row],[Template]]&amp;Table325[[#This Row],[parent_attribute]]</f>
        <v>Compressor Screw BasicDeslocamento Axial - Compressor Fêmea (1)</v>
      </c>
      <c r="B240" t="s">
        <v>4227</v>
      </c>
      <c r="C240" t="s">
        <v>4228</v>
      </c>
      <c r="D240" t="s">
        <v>2906</v>
      </c>
      <c r="E240" t="s">
        <v>4229</v>
      </c>
      <c r="F240" t="s">
        <v>2880</v>
      </c>
      <c r="G240" t="s">
        <v>4466</v>
      </c>
      <c r="I240" t="s">
        <v>608</v>
      </c>
      <c r="J240" t="s">
        <v>4466</v>
      </c>
      <c r="K240" t="s">
        <v>4246</v>
      </c>
      <c r="L240">
        <v>2</v>
      </c>
      <c r="M240" t="s">
        <v>440</v>
      </c>
      <c r="N240" t="str">
        <f t="shared" si="4"/>
        <v>attribute</v>
      </c>
      <c r="O240" t="str">
        <f>TRIM(INDEX(_xlfn.TEXTSPLIT(Table325[[#This Row],[attribute_name]],"|"), 1,1))</f>
        <v>Deslocamento Axial - Compressor Fêmea (1)</v>
      </c>
      <c r="P240" t="str">
        <f>IFERROR(TRIM(INDEX(_xlfn.TEXTSPLIT(Table325[[#This Row],[attribute_name]],"|"), 1,2)), "")</f>
        <v/>
      </c>
      <c r="Q240" t="b" cm="1">
        <f t="array" ref="Q240">IF(ISERROR(IF(Table325[[#This Row],[type]]="subattribute", VLOOKUP(Table325[[#This Row],[Template]]&amp;Table325[[#This Row],[parent_attribute]],_xlfn._xlws.FILTER(Table325[[#All],[concat]], Table325[[#All],[type]]="attribute"),1, FALSE), TRUE)), FALSE, TRUE)</f>
        <v>1</v>
      </c>
    </row>
    <row r="241" spans="1:17" ht="14.4" customHeight="1">
      <c r="A241" t="str">
        <f>Table325[[#This Row],[Template]]&amp;Table325[[#This Row],[parent_attribute]]</f>
        <v>Compressor Screw BasicDeslocamento Axial - Compressor Fêmea (1)</v>
      </c>
      <c r="B241" t="s">
        <v>4227</v>
      </c>
      <c r="C241" t="s">
        <v>4228</v>
      </c>
      <c r="D241" t="s">
        <v>2906</v>
      </c>
      <c r="E241" t="s">
        <v>4229</v>
      </c>
      <c r="F241" t="s">
        <v>2880</v>
      </c>
      <c r="G241" t="s">
        <v>4466</v>
      </c>
      <c r="I241" t="s">
        <v>4249</v>
      </c>
      <c r="J241">
        <v>11.8</v>
      </c>
      <c r="K241" t="s">
        <v>4246</v>
      </c>
      <c r="L241">
        <v>2</v>
      </c>
      <c r="M241" t="s">
        <v>4232</v>
      </c>
      <c r="N241" t="str">
        <f t="shared" si="4"/>
        <v>subattribute</v>
      </c>
      <c r="O241" t="str">
        <f>TRIM(INDEX(_xlfn.TEXTSPLIT(Table325[[#This Row],[attribute_name]],"|"), 1,1))</f>
        <v>Deslocamento Axial - Compressor Fêmea (1)</v>
      </c>
      <c r="P241" t="str">
        <f>IFERROR(TRIM(INDEX(_xlfn.TEXTSPLIT(Table325[[#This Row],[attribute_name]],"|"), 1,2)), "")</f>
        <v>Hi</v>
      </c>
      <c r="Q241" t="b" cm="1">
        <f t="array" ref="Q241">IF(ISERROR(IF(Table325[[#This Row],[type]]="subattribute", VLOOKUP(Table325[[#This Row],[Template]]&amp;Table325[[#This Row],[parent_attribute]],_xlfn._xlws.FILTER(Table325[[#All],[concat]], Table325[[#All],[type]]="attribute"),1, FALSE), TRUE)), FALSE, TRUE)</f>
        <v>1</v>
      </c>
    </row>
    <row r="242" spans="1:17" ht="14.4" customHeight="1">
      <c r="A242" t="str">
        <f>Table325[[#This Row],[Template]]&amp;Table325[[#This Row],[parent_attribute]]</f>
        <v>Compressor Screw BasicDeslocamento Axial - Compressor Fêmea (1)</v>
      </c>
      <c r="B242" t="s">
        <v>4227</v>
      </c>
      <c r="C242" t="s">
        <v>4228</v>
      </c>
      <c r="D242" t="s">
        <v>2906</v>
      </c>
      <c r="E242" t="s">
        <v>4229</v>
      </c>
      <c r="F242" t="s">
        <v>2880</v>
      </c>
      <c r="G242" t="s">
        <v>4466</v>
      </c>
      <c r="I242" t="s">
        <v>4250</v>
      </c>
      <c r="J242">
        <v>15.7</v>
      </c>
      <c r="K242" t="s">
        <v>4246</v>
      </c>
      <c r="L242">
        <v>2</v>
      </c>
      <c r="M242" t="s">
        <v>4232</v>
      </c>
      <c r="N242" t="str">
        <f t="shared" si="4"/>
        <v>subattribute</v>
      </c>
      <c r="O242" t="str">
        <f>TRIM(INDEX(_xlfn.TEXTSPLIT(Table325[[#This Row],[attribute_name]],"|"), 1,1))</f>
        <v>Deslocamento Axial - Compressor Fêmea (1)</v>
      </c>
      <c r="P242" t="str">
        <f>IFERROR(TRIM(INDEX(_xlfn.TEXTSPLIT(Table325[[#This Row],[attribute_name]],"|"), 1,2)), "")</f>
        <v>HiHi</v>
      </c>
      <c r="Q242" t="b" cm="1">
        <f t="array" ref="Q242">IF(ISERROR(IF(Table325[[#This Row],[type]]="subattribute", VLOOKUP(Table325[[#This Row],[Template]]&amp;Table325[[#This Row],[parent_attribute]],_xlfn._xlws.FILTER(Table325[[#All],[concat]], Table325[[#All],[type]]="attribute"),1, FALSE), TRUE)), FALSE, TRUE)</f>
        <v>1</v>
      </c>
    </row>
    <row r="243" spans="1:17" ht="14.4" customHeight="1">
      <c r="A243" t="str">
        <f>Table325[[#This Row],[Template]]&amp;Table325[[#This Row],[parent_attribute]]</f>
        <v>Compressor Screw BasicDeslocamento Axial - Compressor Fêmea (1)</v>
      </c>
      <c r="B243" t="s">
        <v>4227</v>
      </c>
      <c r="C243" t="s">
        <v>4228</v>
      </c>
      <c r="D243" t="s">
        <v>2906</v>
      </c>
      <c r="E243" t="s">
        <v>4229</v>
      </c>
      <c r="F243" t="s">
        <v>2880</v>
      </c>
      <c r="G243" t="s">
        <v>4466</v>
      </c>
      <c r="I243" t="s">
        <v>4251</v>
      </c>
      <c r="J243">
        <v>10</v>
      </c>
      <c r="K243" t="s">
        <v>4246</v>
      </c>
      <c r="L243">
        <v>2</v>
      </c>
      <c r="M243" t="s">
        <v>4232</v>
      </c>
      <c r="N243" t="str">
        <f t="shared" si="4"/>
        <v>subattribute</v>
      </c>
      <c r="O243" t="str">
        <f>TRIM(INDEX(_xlfn.TEXTSPLIT(Table325[[#This Row],[attribute_name]],"|"), 1,1))</f>
        <v>Deslocamento Axial - Compressor Fêmea (1)</v>
      </c>
      <c r="P243" t="str">
        <f>IFERROR(TRIM(INDEX(_xlfn.TEXTSPLIT(Table325[[#This Row],[attribute_name]],"|"), 1,2)), "")</f>
        <v>Pre-alarm Hi</v>
      </c>
      <c r="Q243" t="b" cm="1">
        <f t="array" ref="Q243">IF(ISERROR(IF(Table325[[#This Row],[type]]="subattribute", VLOOKUP(Table325[[#This Row],[Template]]&amp;Table325[[#This Row],[parent_attribute]],_xlfn._xlws.FILTER(Table325[[#All],[concat]], Table325[[#All],[type]]="attribute"),1, FALSE), TRUE)), FALSE, TRUE)</f>
        <v>1</v>
      </c>
    </row>
    <row r="244" spans="1:17" ht="14.4" customHeight="1">
      <c r="A244" t="str">
        <f>Table325[[#This Row],[Template]]&amp;Table325[[#This Row],[parent_attribute]]</f>
        <v>Compressor Screw BasicDeslocamento Axial - Compressor Macho (1)</v>
      </c>
      <c r="B244" t="s">
        <v>4227</v>
      </c>
      <c r="C244" t="s">
        <v>4228</v>
      </c>
      <c r="D244" t="s">
        <v>2906</v>
      </c>
      <c r="E244" t="s">
        <v>4229</v>
      </c>
      <c r="F244" t="s">
        <v>2880</v>
      </c>
      <c r="G244" t="s">
        <v>4467</v>
      </c>
      <c r="I244" t="s">
        <v>610</v>
      </c>
      <c r="J244" t="s">
        <v>4467</v>
      </c>
      <c r="K244" t="s">
        <v>4246</v>
      </c>
      <c r="L244">
        <v>2</v>
      </c>
      <c r="M244" t="s">
        <v>440</v>
      </c>
      <c r="N244" t="str">
        <f t="shared" si="4"/>
        <v>attribute</v>
      </c>
      <c r="O244" t="str">
        <f>TRIM(INDEX(_xlfn.TEXTSPLIT(Table325[[#This Row],[attribute_name]],"|"), 1,1))</f>
        <v>Deslocamento Axial - Compressor Macho (1)</v>
      </c>
      <c r="P244" t="str">
        <f>IFERROR(TRIM(INDEX(_xlfn.TEXTSPLIT(Table325[[#This Row],[attribute_name]],"|"), 1,2)), "")</f>
        <v/>
      </c>
      <c r="Q244" t="b" cm="1">
        <f t="array" ref="Q244">IF(ISERROR(IF(Table325[[#This Row],[type]]="subattribute", VLOOKUP(Table325[[#This Row],[Template]]&amp;Table325[[#This Row],[parent_attribute]],_xlfn._xlws.FILTER(Table325[[#All],[concat]], Table325[[#All],[type]]="attribute"),1, FALSE), TRUE)), FALSE, TRUE)</f>
        <v>1</v>
      </c>
    </row>
    <row r="245" spans="1:17" ht="14.4" customHeight="1">
      <c r="A245" t="str">
        <f>Table325[[#This Row],[Template]]&amp;Table325[[#This Row],[parent_attribute]]</f>
        <v>Compressor Screw BasicDeslocamento Axial - Compressor Macho (1)</v>
      </c>
      <c r="B245" t="s">
        <v>4227</v>
      </c>
      <c r="C245" t="s">
        <v>4228</v>
      </c>
      <c r="D245" t="s">
        <v>2906</v>
      </c>
      <c r="E245" t="s">
        <v>4229</v>
      </c>
      <c r="F245" t="s">
        <v>2880</v>
      </c>
      <c r="G245" t="s">
        <v>4467</v>
      </c>
      <c r="I245" t="s">
        <v>4253</v>
      </c>
      <c r="J245">
        <v>11.8</v>
      </c>
      <c r="K245" t="s">
        <v>4246</v>
      </c>
      <c r="L245">
        <v>2</v>
      </c>
      <c r="M245" t="s">
        <v>4232</v>
      </c>
      <c r="N245" t="str">
        <f t="shared" si="4"/>
        <v>subattribute</v>
      </c>
      <c r="O245" t="str">
        <f>TRIM(INDEX(_xlfn.TEXTSPLIT(Table325[[#This Row],[attribute_name]],"|"), 1,1))</f>
        <v>Deslocamento Axial - Compressor Macho (1)</v>
      </c>
      <c r="P245" t="str">
        <f>IFERROR(TRIM(INDEX(_xlfn.TEXTSPLIT(Table325[[#This Row],[attribute_name]],"|"), 1,2)), "")</f>
        <v>Hi</v>
      </c>
      <c r="Q245" t="b" cm="1">
        <f t="array" ref="Q245">IF(ISERROR(IF(Table325[[#This Row],[type]]="subattribute", VLOOKUP(Table325[[#This Row],[Template]]&amp;Table325[[#This Row],[parent_attribute]],_xlfn._xlws.FILTER(Table325[[#All],[concat]], Table325[[#All],[type]]="attribute"),1, FALSE), TRUE)), FALSE, TRUE)</f>
        <v>1</v>
      </c>
    </row>
    <row r="246" spans="1:17" ht="14.4" customHeight="1">
      <c r="A246" t="str">
        <f>Table325[[#This Row],[Template]]&amp;Table325[[#This Row],[parent_attribute]]</f>
        <v>Compressor Screw BasicDeslocamento Axial - Compressor Macho (1)</v>
      </c>
      <c r="B246" t="s">
        <v>4227</v>
      </c>
      <c r="C246" t="s">
        <v>4228</v>
      </c>
      <c r="D246" t="s">
        <v>2906</v>
      </c>
      <c r="E246" t="s">
        <v>4229</v>
      </c>
      <c r="F246" t="s">
        <v>2880</v>
      </c>
      <c r="G246" t="s">
        <v>4467</v>
      </c>
      <c r="I246" t="s">
        <v>4254</v>
      </c>
      <c r="J246">
        <v>15.7</v>
      </c>
      <c r="K246" t="s">
        <v>4246</v>
      </c>
      <c r="L246">
        <v>2</v>
      </c>
      <c r="M246" t="s">
        <v>4232</v>
      </c>
      <c r="N246" t="str">
        <f t="shared" si="4"/>
        <v>subattribute</v>
      </c>
      <c r="O246" t="str">
        <f>TRIM(INDEX(_xlfn.TEXTSPLIT(Table325[[#This Row],[attribute_name]],"|"), 1,1))</f>
        <v>Deslocamento Axial - Compressor Macho (1)</v>
      </c>
      <c r="P246" t="str">
        <f>IFERROR(TRIM(INDEX(_xlfn.TEXTSPLIT(Table325[[#This Row],[attribute_name]],"|"), 1,2)), "")</f>
        <v>HiHi</v>
      </c>
      <c r="Q246" t="b" cm="1">
        <f t="array" ref="Q246">IF(ISERROR(IF(Table325[[#This Row],[type]]="subattribute", VLOOKUP(Table325[[#This Row],[Template]]&amp;Table325[[#This Row],[parent_attribute]],_xlfn._xlws.FILTER(Table325[[#All],[concat]], Table325[[#All],[type]]="attribute"),1, FALSE), TRUE)), FALSE, TRUE)</f>
        <v>1</v>
      </c>
    </row>
    <row r="247" spans="1:17" ht="14.4" customHeight="1">
      <c r="A247" t="str">
        <f>Table325[[#This Row],[Template]]&amp;Table325[[#This Row],[parent_attribute]]</f>
        <v>Compressor Screw BasicDeslocamento Axial - Compressor Macho (1)</v>
      </c>
      <c r="B247" t="s">
        <v>4227</v>
      </c>
      <c r="C247" t="s">
        <v>4228</v>
      </c>
      <c r="D247" t="s">
        <v>2906</v>
      </c>
      <c r="E247" t="s">
        <v>4229</v>
      </c>
      <c r="F247" t="s">
        <v>2880</v>
      </c>
      <c r="G247" t="s">
        <v>4467</v>
      </c>
      <c r="I247" t="s">
        <v>4255</v>
      </c>
      <c r="J247">
        <v>10</v>
      </c>
      <c r="K247" t="s">
        <v>4246</v>
      </c>
      <c r="L247">
        <v>2</v>
      </c>
      <c r="M247" t="s">
        <v>4232</v>
      </c>
      <c r="N247" t="str">
        <f t="shared" si="4"/>
        <v>subattribute</v>
      </c>
      <c r="O247" t="str">
        <f>TRIM(INDEX(_xlfn.TEXTSPLIT(Table325[[#This Row],[attribute_name]],"|"), 1,1))</f>
        <v>Deslocamento Axial - Compressor Macho (1)</v>
      </c>
      <c r="P247" t="str">
        <f>IFERROR(TRIM(INDEX(_xlfn.TEXTSPLIT(Table325[[#This Row],[attribute_name]],"|"), 1,2)), "")</f>
        <v>Pre-alarm Hi</v>
      </c>
      <c r="Q247" t="b" cm="1">
        <f t="array" ref="Q247">IF(ISERROR(IF(Table325[[#This Row],[type]]="subattribute", VLOOKUP(Table325[[#This Row],[Template]]&amp;Table325[[#This Row],[parent_attribute]],_xlfn._xlws.FILTER(Table325[[#All],[concat]], Table325[[#All],[type]]="attribute"),1, FALSE), TRUE)), FALSE, TRUE)</f>
        <v>1</v>
      </c>
    </row>
    <row r="248" spans="1:17" ht="14.4" customHeight="1">
      <c r="A248" t="str">
        <f>Table325[[#This Row],[Template]]&amp;Table325[[#This Row],[parent_attribute]]</f>
        <v>Compressor Screw BasicKeyphasor - Compressor Macho</v>
      </c>
      <c r="B248" t="s">
        <v>4227</v>
      </c>
      <c r="C248" t="s">
        <v>4228</v>
      </c>
      <c r="D248" t="s">
        <v>2906</v>
      </c>
      <c r="E248" t="s">
        <v>4229</v>
      </c>
      <c r="F248" t="s">
        <v>2880</v>
      </c>
      <c r="G248" t="s">
        <v>4468</v>
      </c>
      <c r="I248" t="s">
        <v>618</v>
      </c>
      <c r="J248" t="s">
        <v>4468</v>
      </c>
      <c r="K248" t="s">
        <v>622</v>
      </c>
      <c r="L248">
        <v>1</v>
      </c>
      <c r="M248" t="s">
        <v>440</v>
      </c>
      <c r="N248" t="str">
        <f t="shared" si="4"/>
        <v>attribute</v>
      </c>
      <c r="O248" t="str">
        <f>TRIM(INDEX(_xlfn.TEXTSPLIT(Table325[[#This Row],[attribute_name]],"|"), 1,1))</f>
        <v>Keyphasor - Compressor Macho</v>
      </c>
      <c r="P248" t="str">
        <f>IFERROR(TRIM(INDEX(_xlfn.TEXTSPLIT(Table325[[#This Row],[attribute_name]],"|"), 1,2)), "")</f>
        <v/>
      </c>
      <c r="Q248" t="b" cm="1">
        <f t="array" ref="Q248">IF(ISERROR(IF(Table325[[#This Row],[type]]="subattribute", VLOOKUP(Table325[[#This Row],[Template]]&amp;Table325[[#This Row],[parent_attribute]],_xlfn._xlws.FILTER(Table325[[#All],[concat]], Table325[[#All],[type]]="attribute"),1, FALSE), TRUE)), FALSE, TRUE)</f>
        <v>1</v>
      </c>
    </row>
    <row r="249" spans="1:17" ht="14.4" customHeight="1">
      <c r="A249" t="str">
        <f>Table325[[#This Row],[Template]]&amp;Table325[[#This Row],[parent_attribute]]</f>
        <v>Compressor Screw BasicKeyphasor - Motor</v>
      </c>
      <c r="B249" t="s">
        <v>4227</v>
      </c>
      <c r="C249" t="s">
        <v>4228</v>
      </c>
      <c r="D249" t="s">
        <v>2906</v>
      </c>
      <c r="E249" t="s">
        <v>4229</v>
      </c>
      <c r="F249" t="s">
        <v>2880</v>
      </c>
      <c r="G249" t="s">
        <v>4469</v>
      </c>
      <c r="I249" t="s">
        <v>621</v>
      </c>
      <c r="J249" t="s">
        <v>4469</v>
      </c>
      <c r="K249" t="s">
        <v>622</v>
      </c>
      <c r="L249">
        <v>1</v>
      </c>
      <c r="M249" t="s">
        <v>475</v>
      </c>
      <c r="N249" t="str">
        <f t="shared" si="4"/>
        <v>attribute</v>
      </c>
      <c r="O249" t="str">
        <f>TRIM(INDEX(_xlfn.TEXTSPLIT(Table325[[#This Row],[attribute_name]],"|"), 1,1))</f>
        <v>Keyphasor - Motor</v>
      </c>
      <c r="P249" t="str">
        <f>IFERROR(TRIM(INDEX(_xlfn.TEXTSPLIT(Table325[[#This Row],[attribute_name]],"|"), 1,2)), "")</f>
        <v/>
      </c>
      <c r="Q249" t="b" cm="1">
        <f t="array" ref="Q249">IF(ISERROR(IF(Table325[[#This Row],[type]]="subattribute", VLOOKUP(Table325[[#This Row],[Template]]&amp;Table325[[#This Row],[parent_attribute]],_xlfn._xlws.FILTER(Table325[[#All],[concat]], Table325[[#All],[type]]="attribute"),1, FALSE), TRUE)), FALSE, TRUE)</f>
        <v>1</v>
      </c>
    </row>
    <row r="250" spans="1:17" ht="14.4" customHeight="1">
      <c r="A250" t="str">
        <f>Table325[[#This Row],[Template]]&amp;Table325[[#This Row],[parent_attribute]]</f>
        <v>Compressor Screw BasicNível (2) - Lavador de Gases</v>
      </c>
      <c r="B250" t="s">
        <v>4227</v>
      </c>
      <c r="C250" t="s">
        <v>4228</v>
      </c>
      <c r="D250" t="s">
        <v>2906</v>
      </c>
      <c r="E250" t="s">
        <v>4229</v>
      </c>
      <c r="F250" t="s">
        <v>2880</v>
      </c>
      <c r="G250" t="s">
        <v>4470</v>
      </c>
      <c r="I250" t="s">
        <v>4259</v>
      </c>
      <c r="J250" t="s">
        <v>4470</v>
      </c>
      <c r="K250" t="s">
        <v>28</v>
      </c>
      <c r="L250">
        <v>1</v>
      </c>
      <c r="M250" t="s">
        <v>531</v>
      </c>
      <c r="N250" t="str">
        <f t="shared" ref="N250:N252" si="5">IFERROR(IF(FIND("|",I250),"subattribute", "attribute"), "attribute")</f>
        <v>attribute</v>
      </c>
      <c r="O250" t="str">
        <f>TRIM(INDEX(_xlfn.TEXTSPLIT(Table325[[#This Row],[attribute_name]],"|"), 1,1))</f>
        <v>Nível (2) - Lavador de Gases</v>
      </c>
      <c r="P250" t="str">
        <f>IFERROR(TRIM(INDEX(_xlfn.TEXTSPLIT(Table325[[#This Row],[attribute_name]],"|"), 1,2)), "")</f>
        <v/>
      </c>
      <c r="Q250" t="b" cm="1">
        <f t="array" ref="Q250">IF(ISERROR(IF(Table325[[#This Row],[type]]="subattribute", VLOOKUP(Table325[[#This Row],[Template]]&amp;Table325[[#This Row],[parent_attribute]],_xlfn._xlws.FILTER(Table325[[#All],[concat]], Table325[[#All],[type]]="attribute"),1, FALSE), TRUE)), FALSE, TRUE)</f>
        <v>1</v>
      </c>
    </row>
    <row r="251" spans="1:17" ht="14.4" customHeight="1">
      <c r="A251" t="str">
        <f>Table325[[#This Row],[Template]]&amp;Table325[[#This Row],[parent_attribute]]</f>
        <v>Compressor Screw BasicNível (2) - Lavador de Gases</v>
      </c>
      <c r="B251" t="s">
        <v>4227</v>
      </c>
      <c r="C251" t="s">
        <v>4228</v>
      </c>
      <c r="D251" t="s">
        <v>2906</v>
      </c>
      <c r="E251" t="s">
        <v>4229</v>
      </c>
      <c r="F251" t="s">
        <v>2880</v>
      </c>
      <c r="G251" t="s">
        <v>4470</v>
      </c>
      <c r="I251" t="s">
        <v>4260</v>
      </c>
      <c r="J251">
        <v>80.8</v>
      </c>
      <c r="K251" t="s">
        <v>28</v>
      </c>
      <c r="L251">
        <v>1</v>
      </c>
      <c r="M251" t="s">
        <v>4232</v>
      </c>
      <c r="N251" t="str">
        <f t="shared" si="5"/>
        <v>subattribute</v>
      </c>
      <c r="O251" t="str">
        <f>TRIM(INDEX(_xlfn.TEXTSPLIT(Table325[[#This Row],[attribute_name]],"|"), 1,1))</f>
        <v>Nível (2) - Lavador de Gases</v>
      </c>
      <c r="P251" t="str">
        <f>IFERROR(TRIM(INDEX(_xlfn.TEXTSPLIT(Table325[[#This Row],[attribute_name]],"|"), 1,2)), "")</f>
        <v>Hi</v>
      </c>
      <c r="Q251" t="b" cm="1">
        <f t="array" ref="Q251">IF(ISERROR(IF(Table325[[#This Row],[type]]="subattribute", VLOOKUP(Table325[[#This Row],[Template]]&amp;Table325[[#This Row],[parent_attribute]],_xlfn._xlws.FILTER(Table325[[#All],[concat]], Table325[[#All],[type]]="attribute"),1, FALSE), TRUE)), FALSE, TRUE)</f>
        <v>1</v>
      </c>
    </row>
    <row r="252" spans="1:17" ht="14.4" customHeight="1">
      <c r="A252" t="str">
        <f>Table325[[#This Row],[Template]]&amp;Table325[[#This Row],[parent_attribute]]</f>
        <v>Compressor Screw BasicNível (2) - Lavador de Gases</v>
      </c>
      <c r="B252" t="s">
        <v>4227</v>
      </c>
      <c r="C252" t="s">
        <v>4228</v>
      </c>
      <c r="D252" t="s">
        <v>2906</v>
      </c>
      <c r="E252" t="s">
        <v>4229</v>
      </c>
      <c r="F252" t="s">
        <v>2880</v>
      </c>
      <c r="G252" t="s">
        <v>4470</v>
      </c>
      <c r="I252" t="s">
        <v>4261</v>
      </c>
      <c r="J252">
        <v>57.7</v>
      </c>
      <c r="K252" t="s">
        <v>28</v>
      </c>
      <c r="L252">
        <v>1</v>
      </c>
      <c r="M252" t="s">
        <v>4232</v>
      </c>
      <c r="N252" t="str">
        <f t="shared" si="5"/>
        <v>subattribute</v>
      </c>
      <c r="O252" t="str">
        <f>TRIM(INDEX(_xlfn.TEXTSPLIT(Table325[[#This Row],[attribute_name]],"|"), 1,1))</f>
        <v>Nível (2) - Lavador de Gases</v>
      </c>
      <c r="P252" t="str">
        <f>IFERROR(TRIM(INDEX(_xlfn.TEXTSPLIT(Table325[[#This Row],[attribute_name]],"|"), 1,2)), "")</f>
        <v>Lo</v>
      </c>
      <c r="Q252" t="b" cm="1">
        <f t="array" ref="Q252">IF(ISERROR(IF(Table325[[#This Row],[type]]="subattribute", VLOOKUP(Table325[[#This Row],[Template]]&amp;Table325[[#This Row],[parent_attribute]],_xlfn._xlws.FILTER(Table325[[#All],[concat]], Table325[[#All],[type]]="attribute"),1, FALSE), TRUE)), FALSE, TRUE)</f>
        <v>1</v>
      </c>
    </row>
    <row r="253" spans="1:17" ht="14.4" customHeight="1">
      <c r="A253" t="str">
        <f>Table325[[#This Row],[Template]]&amp;Table325[[#This Row],[parent_attribute]]</f>
        <v>Compressor Screw BasicNível - Lavador de Gases</v>
      </c>
      <c r="B253" t="s">
        <v>4227</v>
      </c>
      <c r="C253" t="s">
        <v>4228</v>
      </c>
      <c r="D253" t="s">
        <v>2906</v>
      </c>
      <c r="E253" t="s">
        <v>4229</v>
      </c>
      <c r="F253" t="s">
        <v>2880</v>
      </c>
      <c r="G253" t="s">
        <v>4471</v>
      </c>
      <c r="I253" t="s">
        <v>4263</v>
      </c>
      <c r="J253" t="s">
        <v>4471</v>
      </c>
      <c r="K253" t="s">
        <v>28</v>
      </c>
      <c r="L253">
        <v>1</v>
      </c>
      <c r="M253" t="s">
        <v>531</v>
      </c>
      <c r="N253" t="str">
        <f t="shared" si="4"/>
        <v>attribute</v>
      </c>
      <c r="O253" t="str">
        <f>TRIM(INDEX(_xlfn.TEXTSPLIT(Table325[[#This Row],[attribute_name]],"|"), 1,1))</f>
        <v>Nível - Lavador de Gases</v>
      </c>
      <c r="P253" t="str">
        <f>IFERROR(TRIM(INDEX(_xlfn.TEXTSPLIT(Table325[[#This Row],[attribute_name]],"|"), 1,2)), "")</f>
        <v/>
      </c>
      <c r="Q253" t="b" cm="1">
        <f t="array" ref="Q253">IF(ISERROR(IF(Table325[[#This Row],[type]]="subattribute", VLOOKUP(Table325[[#This Row],[Template]]&amp;Table325[[#This Row],[parent_attribute]],_xlfn._xlws.FILTER(Table325[[#All],[concat]], Table325[[#All],[type]]="attribute"),1, FALSE), TRUE)), FALSE, TRUE)</f>
        <v>1</v>
      </c>
    </row>
    <row r="254" spans="1:17" ht="14.4" customHeight="1">
      <c r="A254" t="str">
        <f>Table325[[#This Row],[Template]]&amp;Table325[[#This Row],[parent_attribute]]</f>
        <v>Compressor Screw BasicNível - Lavador de Gases</v>
      </c>
      <c r="B254" t="s">
        <v>4227</v>
      </c>
      <c r="C254" t="s">
        <v>4228</v>
      </c>
      <c r="D254" t="s">
        <v>2906</v>
      </c>
      <c r="E254" t="s">
        <v>4229</v>
      </c>
      <c r="F254" t="s">
        <v>2880</v>
      </c>
      <c r="G254" t="s">
        <v>4471</v>
      </c>
      <c r="I254" t="s">
        <v>4264</v>
      </c>
      <c r="J254">
        <v>92.3</v>
      </c>
      <c r="K254" t="s">
        <v>28</v>
      </c>
      <c r="L254">
        <v>1</v>
      </c>
      <c r="M254" t="s">
        <v>4232</v>
      </c>
      <c r="N254" t="str">
        <f t="shared" si="4"/>
        <v>subattribute</v>
      </c>
      <c r="O254" t="str">
        <f>TRIM(INDEX(_xlfn.TEXTSPLIT(Table325[[#This Row],[attribute_name]],"|"), 1,1))</f>
        <v>Nível - Lavador de Gases</v>
      </c>
      <c r="P254" t="str">
        <f>IFERROR(TRIM(INDEX(_xlfn.TEXTSPLIT(Table325[[#This Row],[attribute_name]],"|"), 1,2)), "")</f>
        <v>HiHi</v>
      </c>
      <c r="Q254" t="b" cm="1">
        <f t="array" ref="Q254">IF(ISERROR(IF(Table325[[#This Row],[type]]="subattribute", VLOOKUP(Table325[[#This Row],[Template]]&amp;Table325[[#This Row],[parent_attribute]],_xlfn._xlws.FILTER(Table325[[#All],[concat]], Table325[[#All],[type]]="attribute"),1, FALSE), TRUE)), FALSE, TRUE)</f>
        <v>1</v>
      </c>
    </row>
    <row r="255" spans="1:17" ht="14.4" customHeight="1">
      <c r="A255" t="str">
        <f>Table325[[#This Row],[Template]]&amp;Table325[[#This Row],[parent_attribute]]</f>
        <v>Compressor Screw BasicNível - Lavador de Gases</v>
      </c>
      <c r="B255" t="s">
        <v>4227</v>
      </c>
      <c r="C255" t="s">
        <v>4228</v>
      </c>
      <c r="D255" t="s">
        <v>2906</v>
      </c>
      <c r="E255" t="s">
        <v>4229</v>
      </c>
      <c r="F255" t="s">
        <v>2880</v>
      </c>
      <c r="G255" t="s">
        <v>4471</v>
      </c>
      <c r="I255" t="s">
        <v>4265</v>
      </c>
      <c r="J255">
        <v>46.2</v>
      </c>
      <c r="K255" t="s">
        <v>28</v>
      </c>
      <c r="L255">
        <v>1</v>
      </c>
      <c r="M255" t="s">
        <v>4232</v>
      </c>
      <c r="N255" t="str">
        <f t="shared" si="4"/>
        <v>subattribute</v>
      </c>
      <c r="O255" t="str">
        <f>TRIM(INDEX(_xlfn.TEXTSPLIT(Table325[[#This Row],[attribute_name]],"|"), 1,1))</f>
        <v>Nível - Lavador de Gases</v>
      </c>
      <c r="P255" t="str">
        <f>IFERROR(TRIM(INDEX(_xlfn.TEXTSPLIT(Table325[[#This Row],[attribute_name]],"|"), 1,2)), "")</f>
        <v>LoLo</v>
      </c>
      <c r="Q255" t="b" cm="1">
        <f t="array" ref="Q255">IF(ISERROR(IF(Table325[[#This Row],[type]]="subattribute", VLOOKUP(Table325[[#This Row],[Template]]&amp;Table325[[#This Row],[parent_attribute]],_xlfn._xlws.FILTER(Table325[[#All],[concat]], Table325[[#All],[type]]="attribute"),1, FALSE), TRUE)), FALSE, TRUE)</f>
        <v>1</v>
      </c>
    </row>
    <row r="256" spans="1:17" ht="14.4" customHeight="1">
      <c r="A256" t="str">
        <f>Table325[[#This Row],[Template]]&amp;Table325[[#This Row],[parent_attribute]]</f>
        <v>Compressor Screw BasicNível - Tanque de Óleo Lubrificante (3)</v>
      </c>
      <c r="B256" t="s">
        <v>4227</v>
      </c>
      <c r="C256" t="s">
        <v>4228</v>
      </c>
      <c r="D256" t="s">
        <v>2906</v>
      </c>
      <c r="E256" t="s">
        <v>4229</v>
      </c>
      <c r="F256" t="s">
        <v>2880</v>
      </c>
      <c r="G256" t="s">
        <v>4472</v>
      </c>
      <c r="I256" t="s">
        <v>624</v>
      </c>
      <c r="J256" t="s">
        <v>4472</v>
      </c>
      <c r="K256" t="s">
        <v>28</v>
      </c>
      <c r="L256">
        <v>1</v>
      </c>
      <c r="M256" t="s">
        <v>462</v>
      </c>
      <c r="N256" t="str">
        <f t="shared" si="4"/>
        <v>attribute</v>
      </c>
      <c r="O256" t="str">
        <f>TRIM(INDEX(_xlfn.TEXTSPLIT(Table325[[#This Row],[attribute_name]],"|"), 1,1))</f>
        <v>Nível - Tanque de Óleo Lubrificante (3)</v>
      </c>
      <c r="P256" t="str">
        <f>IFERROR(TRIM(INDEX(_xlfn.TEXTSPLIT(Table325[[#This Row],[attribute_name]],"|"), 1,2)), "")</f>
        <v/>
      </c>
      <c r="Q256" t="b" cm="1">
        <f t="array" ref="Q256">IF(ISERROR(IF(Table325[[#This Row],[type]]="subattribute", VLOOKUP(Table325[[#This Row],[Template]]&amp;Table325[[#This Row],[parent_attribute]],_xlfn._xlws.FILTER(Table325[[#All],[concat]], Table325[[#All],[type]]="attribute"),1, FALSE), TRUE)), FALSE, TRUE)</f>
        <v>1</v>
      </c>
    </row>
    <row r="257" spans="1:17" ht="14.4" customHeight="1">
      <c r="A257" t="str">
        <f>Table325[[#This Row],[Template]]&amp;Table325[[#This Row],[parent_attribute]]</f>
        <v>Compressor Screw BasicNível - Tanque de Óleo Lubrificante (3)</v>
      </c>
      <c r="B257" t="s">
        <v>4227</v>
      </c>
      <c r="C257" t="s">
        <v>4228</v>
      </c>
      <c r="D257" t="s">
        <v>2906</v>
      </c>
      <c r="E257" t="s">
        <v>4229</v>
      </c>
      <c r="F257" t="s">
        <v>2880</v>
      </c>
      <c r="G257" t="s">
        <v>4472</v>
      </c>
      <c r="I257" t="s">
        <v>4267</v>
      </c>
      <c r="J257">
        <v>70</v>
      </c>
      <c r="K257" t="s">
        <v>28</v>
      </c>
      <c r="L257">
        <v>1</v>
      </c>
      <c r="M257" t="s">
        <v>4232</v>
      </c>
      <c r="N257" t="str">
        <f t="shared" si="4"/>
        <v>subattribute</v>
      </c>
      <c r="O257" t="str">
        <f>TRIM(INDEX(_xlfn.TEXTSPLIT(Table325[[#This Row],[attribute_name]],"|"), 1,1))</f>
        <v>Nível - Tanque de Óleo Lubrificante (3)</v>
      </c>
      <c r="P257" t="str">
        <f>IFERROR(TRIM(INDEX(_xlfn.TEXTSPLIT(Table325[[#This Row],[attribute_name]],"|"), 1,2)), "")</f>
        <v>Pre-alarm Hi</v>
      </c>
      <c r="Q257" t="b" cm="1">
        <f t="array" ref="Q257">IF(ISERROR(IF(Table325[[#This Row],[type]]="subattribute", VLOOKUP(Table325[[#This Row],[Template]]&amp;Table325[[#This Row],[parent_attribute]],_xlfn._xlws.FILTER(Table325[[#All],[concat]], Table325[[#All],[type]]="attribute"),1, FALSE), TRUE)), FALSE, TRUE)</f>
        <v>1</v>
      </c>
    </row>
    <row r="258" spans="1:17" ht="14.4" customHeight="1">
      <c r="A258" t="str">
        <f>Table325[[#This Row],[Template]]&amp;Table325[[#This Row],[parent_attribute]]</f>
        <v>Compressor Screw BasicNível - Tanque de Óleo Lubrificante (3)</v>
      </c>
      <c r="B258" t="s">
        <v>4227</v>
      </c>
      <c r="C258" t="s">
        <v>4228</v>
      </c>
      <c r="D258" t="s">
        <v>2906</v>
      </c>
      <c r="E258" t="s">
        <v>4229</v>
      </c>
      <c r="F258" t="s">
        <v>2880</v>
      </c>
      <c r="G258" t="s">
        <v>4472</v>
      </c>
      <c r="I258" t="s">
        <v>4268</v>
      </c>
      <c r="J258">
        <v>30</v>
      </c>
      <c r="K258" t="s">
        <v>28</v>
      </c>
      <c r="L258">
        <v>1</v>
      </c>
      <c r="M258" t="s">
        <v>4232</v>
      </c>
      <c r="N258" t="str">
        <f t="shared" si="4"/>
        <v>subattribute</v>
      </c>
      <c r="O258" t="str">
        <f>TRIM(INDEX(_xlfn.TEXTSPLIT(Table325[[#This Row],[attribute_name]],"|"), 1,1))</f>
        <v>Nível - Tanque de Óleo Lubrificante (3)</v>
      </c>
      <c r="P258" t="str">
        <f>IFERROR(TRIM(INDEX(_xlfn.TEXTSPLIT(Table325[[#This Row],[attribute_name]],"|"), 1,2)), "")</f>
        <v>Pre-alarm Lo</v>
      </c>
      <c r="Q258" t="b" cm="1">
        <f t="array" ref="Q258">IF(ISERROR(IF(Table325[[#This Row],[type]]="subattribute", VLOOKUP(Table325[[#This Row],[Template]]&amp;Table325[[#This Row],[parent_attribute]],_xlfn._xlws.FILTER(Table325[[#All],[concat]], Table325[[#All],[type]]="attribute"),1, FALSE), TRUE)), FALSE, TRUE)</f>
        <v>1</v>
      </c>
    </row>
    <row r="259" spans="1:17" ht="14.4" customHeight="1">
      <c r="A259" t="str">
        <f>Table325[[#This Row],[Template]]&amp;Table325[[#This Row],[parent_attribute]]</f>
        <v>Compressor Screw BasicPressão - Descarga do Processo</v>
      </c>
      <c r="B259" t="s">
        <v>4227</v>
      </c>
      <c r="C259" t="s">
        <v>4228</v>
      </c>
      <c r="D259" t="s">
        <v>2906</v>
      </c>
      <c r="E259" t="s">
        <v>4229</v>
      </c>
      <c r="F259" t="s">
        <v>2880</v>
      </c>
      <c r="G259" t="s">
        <v>4473</v>
      </c>
      <c r="I259" t="s">
        <v>628</v>
      </c>
      <c r="J259" t="s">
        <v>4473</v>
      </c>
      <c r="K259" t="s">
        <v>2976</v>
      </c>
      <c r="L259">
        <v>1</v>
      </c>
      <c r="M259" t="s">
        <v>531</v>
      </c>
      <c r="N259" t="str">
        <f t="shared" si="4"/>
        <v>attribute</v>
      </c>
      <c r="O259" t="str">
        <f>TRIM(INDEX(_xlfn.TEXTSPLIT(Table325[[#This Row],[attribute_name]],"|"), 1,1))</f>
        <v>Pressão - Descarga do Processo</v>
      </c>
      <c r="P259" t="str">
        <f>IFERROR(TRIM(INDEX(_xlfn.TEXTSPLIT(Table325[[#This Row],[attribute_name]],"|"), 1,2)), "")</f>
        <v/>
      </c>
      <c r="Q259" t="b" cm="1">
        <f t="array" ref="Q259">IF(ISERROR(IF(Table325[[#This Row],[type]]="subattribute", VLOOKUP(Table325[[#This Row],[Template]]&amp;Table325[[#This Row],[parent_attribute]],_xlfn._xlws.FILTER(Table325[[#All],[concat]], Table325[[#All],[type]]="attribute"),1, FALSE), TRUE)), FALSE, TRUE)</f>
        <v>1</v>
      </c>
    </row>
    <row r="260" spans="1:17" ht="14.4" customHeight="1">
      <c r="A260" t="str">
        <f>Table325[[#This Row],[Template]]&amp;Table325[[#This Row],[parent_attribute]]</f>
        <v>Compressor Screw BasicPressão - Descarga do Processo</v>
      </c>
      <c r="B260" t="s">
        <v>4227</v>
      </c>
      <c r="C260" t="s">
        <v>4228</v>
      </c>
      <c r="D260" t="s">
        <v>2906</v>
      </c>
      <c r="E260" t="s">
        <v>4229</v>
      </c>
      <c r="F260" t="s">
        <v>2880</v>
      </c>
      <c r="G260" t="s">
        <v>4473</v>
      </c>
      <c r="I260" t="s">
        <v>4270</v>
      </c>
      <c r="J260">
        <v>1035</v>
      </c>
      <c r="K260" t="s">
        <v>2976</v>
      </c>
      <c r="L260">
        <v>1</v>
      </c>
      <c r="M260" t="s">
        <v>4232</v>
      </c>
      <c r="N260" t="str">
        <f t="shared" ref="N260:N323" si="6">IFERROR(IF(FIND("|",I260),"subattribute", "attribute"), "attribute")</f>
        <v>subattribute</v>
      </c>
      <c r="O260" t="str">
        <f>TRIM(INDEX(_xlfn.TEXTSPLIT(Table325[[#This Row],[attribute_name]],"|"), 1,1))</f>
        <v>Pressão - Descarga do Processo</v>
      </c>
      <c r="P260" t="str">
        <f>IFERROR(TRIM(INDEX(_xlfn.TEXTSPLIT(Table325[[#This Row],[attribute_name]],"|"), 1,2)), "")</f>
        <v>HiHi</v>
      </c>
      <c r="Q260" t="b" cm="1">
        <f t="array" ref="Q260">IF(ISERROR(IF(Table325[[#This Row],[type]]="subattribute", VLOOKUP(Table325[[#This Row],[Template]]&amp;Table325[[#This Row],[parent_attribute]],_xlfn._xlws.FILTER(Table325[[#All],[concat]], Table325[[#All],[type]]="attribute"),1, FALSE), TRUE)), FALSE, TRUE)</f>
        <v>1</v>
      </c>
    </row>
    <row r="261" spans="1:17" ht="14.4" customHeight="1">
      <c r="A261" t="str">
        <f>Table325[[#This Row],[Template]]&amp;Table325[[#This Row],[parent_attribute]]</f>
        <v>Compressor Screw BasicPressão - Descarga do Processo</v>
      </c>
      <c r="B261" t="s">
        <v>4227</v>
      </c>
      <c r="C261" t="s">
        <v>4228</v>
      </c>
      <c r="D261" t="s">
        <v>2906</v>
      </c>
      <c r="E261" t="s">
        <v>4229</v>
      </c>
      <c r="F261" t="s">
        <v>2880</v>
      </c>
      <c r="G261" t="s">
        <v>4473</v>
      </c>
      <c r="I261" t="s">
        <v>4271</v>
      </c>
      <c r="J261">
        <v>360</v>
      </c>
      <c r="K261" t="s">
        <v>2976</v>
      </c>
      <c r="L261">
        <v>1</v>
      </c>
      <c r="M261" t="s">
        <v>4232</v>
      </c>
      <c r="N261" t="str">
        <f t="shared" si="6"/>
        <v>subattribute</v>
      </c>
      <c r="O261" t="str">
        <f>TRIM(INDEX(_xlfn.TEXTSPLIT(Table325[[#This Row],[attribute_name]],"|"), 1,1))</f>
        <v>Pressão - Descarga do Processo</v>
      </c>
      <c r="P261" t="str">
        <f>IFERROR(TRIM(INDEX(_xlfn.TEXTSPLIT(Table325[[#This Row],[attribute_name]],"|"), 1,2)), "")</f>
        <v>LoLo</v>
      </c>
      <c r="Q261" t="b" cm="1">
        <f t="array" ref="Q261">IF(ISERROR(IF(Table325[[#This Row],[type]]="subattribute", VLOOKUP(Table325[[#This Row],[Template]]&amp;Table325[[#This Row],[parent_attribute]],_xlfn._xlws.FILTER(Table325[[#All],[concat]], Table325[[#All],[type]]="attribute"),1, FALSE), TRUE)), FALSE, TRUE)</f>
        <v>1</v>
      </c>
    </row>
    <row r="262" spans="1:17" ht="14.4" customHeight="1">
      <c r="A262" t="str">
        <f>Table325[[#This Row],[Template]]&amp;Table325[[#This Row],[parent_attribute]]</f>
        <v>Compressor Screw BasicPressão - Descarga do Processo</v>
      </c>
      <c r="B262" t="s">
        <v>4227</v>
      </c>
      <c r="C262" t="s">
        <v>4228</v>
      </c>
      <c r="D262" t="s">
        <v>2906</v>
      </c>
      <c r="E262" t="s">
        <v>4229</v>
      </c>
      <c r="F262" t="s">
        <v>2880</v>
      </c>
      <c r="G262" t="s">
        <v>4473</v>
      </c>
      <c r="I262" t="s">
        <v>4272</v>
      </c>
      <c r="J262">
        <v>1010</v>
      </c>
      <c r="K262" t="s">
        <v>2976</v>
      </c>
      <c r="L262">
        <v>1</v>
      </c>
      <c r="M262" t="s">
        <v>4232</v>
      </c>
      <c r="N262" t="str">
        <f t="shared" si="6"/>
        <v>subattribute</v>
      </c>
      <c r="O262" t="str">
        <f>TRIM(INDEX(_xlfn.TEXTSPLIT(Table325[[#This Row],[attribute_name]],"|"), 1,1))</f>
        <v>Pressão - Descarga do Processo</v>
      </c>
      <c r="P262" t="str">
        <f>IFERROR(TRIM(INDEX(_xlfn.TEXTSPLIT(Table325[[#This Row],[attribute_name]],"|"), 1,2)), "")</f>
        <v>Pre-alarm Hi</v>
      </c>
      <c r="Q262" t="b" cm="1">
        <f t="array" ref="Q262">IF(ISERROR(IF(Table325[[#This Row],[type]]="subattribute", VLOOKUP(Table325[[#This Row],[Template]]&amp;Table325[[#This Row],[parent_attribute]],_xlfn._xlws.FILTER(Table325[[#All],[concat]], Table325[[#All],[type]]="attribute"),1, FALSE), TRUE)), FALSE, TRUE)</f>
        <v>1</v>
      </c>
    </row>
    <row r="263" spans="1:17" ht="14.4" customHeight="1">
      <c r="A263" t="str">
        <f>Table325[[#This Row],[Template]]&amp;Table325[[#This Row],[parent_attribute]]</f>
        <v>Compressor Screw BasicPressão - Descarga do Processo</v>
      </c>
      <c r="B263" t="s">
        <v>4227</v>
      </c>
      <c r="C263" t="s">
        <v>4228</v>
      </c>
      <c r="D263" t="s">
        <v>2906</v>
      </c>
      <c r="E263" t="s">
        <v>4229</v>
      </c>
      <c r="F263" t="s">
        <v>2880</v>
      </c>
      <c r="G263" t="s">
        <v>4473</v>
      </c>
      <c r="I263" t="s">
        <v>4273</v>
      </c>
      <c r="J263">
        <v>850</v>
      </c>
      <c r="K263" t="s">
        <v>2976</v>
      </c>
      <c r="L263">
        <v>1</v>
      </c>
      <c r="M263" t="s">
        <v>4232</v>
      </c>
      <c r="N263" t="str">
        <f t="shared" si="6"/>
        <v>subattribute</v>
      </c>
      <c r="O263" t="str">
        <f>TRIM(INDEX(_xlfn.TEXTSPLIT(Table325[[#This Row],[attribute_name]],"|"), 1,1))</f>
        <v>Pressão - Descarga do Processo</v>
      </c>
      <c r="P263" t="str">
        <f>IFERROR(TRIM(INDEX(_xlfn.TEXTSPLIT(Table325[[#This Row],[attribute_name]],"|"), 1,2)), "")</f>
        <v>Pre-alarm Lo</v>
      </c>
      <c r="Q263" t="b" cm="1">
        <f t="array" ref="Q263">IF(ISERROR(IF(Table325[[#This Row],[type]]="subattribute", VLOOKUP(Table325[[#This Row],[Template]]&amp;Table325[[#This Row],[parent_attribute]],_xlfn._xlws.FILTER(Table325[[#All],[concat]], Table325[[#All],[type]]="attribute"),1, FALSE), TRUE)), FALSE, TRUE)</f>
        <v>1</v>
      </c>
    </row>
    <row r="264" spans="1:17" ht="14.4" customHeight="1">
      <c r="A264" t="str">
        <f>Table325[[#This Row],[Template]]&amp;Table325[[#This Row],[parent_attribute]]</f>
        <v>Compressor Screw BasicPressão - Gás de Processo a Jusante do Scrubber</v>
      </c>
      <c r="B264" t="s">
        <v>4227</v>
      </c>
      <c r="C264" t="s">
        <v>4228</v>
      </c>
      <c r="D264" t="s">
        <v>2906</v>
      </c>
      <c r="E264" t="s">
        <v>4229</v>
      </c>
      <c r="F264" t="s">
        <v>2880</v>
      </c>
      <c r="G264" t="s">
        <v>4474</v>
      </c>
      <c r="I264" t="s">
        <v>630</v>
      </c>
      <c r="J264" t="s">
        <v>4474</v>
      </c>
      <c r="K264" t="s">
        <v>2976</v>
      </c>
      <c r="L264">
        <v>1</v>
      </c>
      <c r="M264" t="s">
        <v>483</v>
      </c>
      <c r="N264" t="str">
        <f t="shared" si="6"/>
        <v>attribute</v>
      </c>
      <c r="O264" t="str">
        <f>TRIM(INDEX(_xlfn.TEXTSPLIT(Table325[[#This Row],[attribute_name]],"|"), 1,1))</f>
        <v>Pressão - Gás de Processo a Jusante do Scrubber</v>
      </c>
      <c r="P264" t="str">
        <f>IFERROR(TRIM(INDEX(_xlfn.TEXTSPLIT(Table325[[#This Row],[attribute_name]],"|"), 1,2)), "")</f>
        <v/>
      </c>
      <c r="Q264" t="b" cm="1">
        <f t="array" ref="Q264">IF(ISERROR(IF(Table325[[#This Row],[type]]="subattribute", VLOOKUP(Table325[[#This Row],[Template]]&amp;Table325[[#This Row],[parent_attribute]],_xlfn._xlws.FILTER(Table325[[#All],[concat]], Table325[[#All],[type]]="attribute"),1, FALSE), TRUE)), FALSE, TRUE)</f>
        <v>1</v>
      </c>
    </row>
    <row r="265" spans="1:17" ht="14.4" customHeight="1">
      <c r="A265" t="str">
        <f>Table325[[#This Row],[Template]]&amp;Table325[[#This Row],[parent_attribute]]</f>
        <v>Compressor Screw BasicPressão - Gás de Processo a Jusante do Scrubber</v>
      </c>
      <c r="B265" t="s">
        <v>4227</v>
      </c>
      <c r="C265" t="s">
        <v>4228</v>
      </c>
      <c r="D265" t="s">
        <v>2906</v>
      </c>
      <c r="E265" t="s">
        <v>4229</v>
      </c>
      <c r="F265" t="s">
        <v>2880</v>
      </c>
      <c r="G265" t="s">
        <v>4474</v>
      </c>
      <c r="I265" t="s">
        <v>4275</v>
      </c>
      <c r="J265">
        <v>360</v>
      </c>
      <c r="K265" t="s">
        <v>2976</v>
      </c>
      <c r="L265">
        <v>1</v>
      </c>
      <c r="M265" t="s">
        <v>4232</v>
      </c>
      <c r="N265" t="str">
        <f t="shared" si="6"/>
        <v>subattribute</v>
      </c>
      <c r="O265" t="str">
        <f>TRIM(INDEX(_xlfn.TEXTSPLIT(Table325[[#This Row],[attribute_name]],"|"), 1,1))</f>
        <v>Pressão - Gás de Processo a Jusante do Scrubber</v>
      </c>
      <c r="P265" t="str">
        <f>IFERROR(TRIM(INDEX(_xlfn.TEXTSPLIT(Table325[[#This Row],[attribute_name]],"|"), 1,2)), "")</f>
        <v>HiHi</v>
      </c>
      <c r="Q265" t="b" cm="1">
        <f t="array" ref="Q265">IF(ISERROR(IF(Table325[[#This Row],[type]]="subattribute", VLOOKUP(Table325[[#This Row],[Template]]&amp;Table325[[#This Row],[parent_attribute]],_xlfn._xlws.FILTER(Table325[[#All],[concat]], Table325[[#All],[type]]="attribute"),1, FALSE), TRUE)), FALSE, TRUE)</f>
        <v>1</v>
      </c>
    </row>
    <row r="266" spans="1:17" ht="14.4" customHeight="1">
      <c r="A266" t="str">
        <f>Table325[[#This Row],[Template]]&amp;Table325[[#This Row],[parent_attribute]]</f>
        <v>Compressor Screw BasicPressão - Gás de Processo a Jusante do Scrubber</v>
      </c>
      <c r="B266" t="s">
        <v>4227</v>
      </c>
      <c r="C266" t="s">
        <v>4228</v>
      </c>
      <c r="D266" t="s">
        <v>2906</v>
      </c>
      <c r="E266" t="s">
        <v>4229</v>
      </c>
      <c r="F266" t="s">
        <v>2880</v>
      </c>
      <c r="G266" t="s">
        <v>4474</v>
      </c>
      <c r="I266" t="s">
        <v>4276</v>
      </c>
      <c r="J266">
        <v>130</v>
      </c>
      <c r="K266" t="s">
        <v>2976</v>
      </c>
      <c r="L266">
        <v>1</v>
      </c>
      <c r="M266" t="s">
        <v>4232</v>
      </c>
      <c r="N266" t="str">
        <f t="shared" si="6"/>
        <v>subattribute</v>
      </c>
      <c r="O266" t="str">
        <f>TRIM(INDEX(_xlfn.TEXTSPLIT(Table325[[#This Row],[attribute_name]],"|"), 1,1))</f>
        <v>Pressão - Gás de Processo a Jusante do Scrubber</v>
      </c>
      <c r="P266" t="str">
        <f>IFERROR(TRIM(INDEX(_xlfn.TEXTSPLIT(Table325[[#This Row],[attribute_name]],"|"), 1,2)), "")</f>
        <v>LoLo</v>
      </c>
      <c r="Q266" t="b" cm="1">
        <f t="array" ref="Q266">IF(ISERROR(IF(Table325[[#This Row],[type]]="subattribute", VLOOKUP(Table325[[#This Row],[Template]]&amp;Table325[[#This Row],[parent_attribute]],_xlfn._xlws.FILTER(Table325[[#All],[concat]], Table325[[#All],[type]]="attribute"),1, FALSE), TRUE)), FALSE, TRUE)</f>
        <v>1</v>
      </c>
    </row>
    <row r="267" spans="1:17" ht="14.4" customHeight="1">
      <c r="A267" t="str">
        <f>Table325[[#This Row],[Template]]&amp;Table325[[#This Row],[parent_attribute]]</f>
        <v>Compressor Screw BasicPressão - Gás de Processo a Jusante do Scrubber</v>
      </c>
      <c r="B267" t="s">
        <v>4227</v>
      </c>
      <c r="C267" t="s">
        <v>4228</v>
      </c>
      <c r="D267" t="s">
        <v>2906</v>
      </c>
      <c r="E267" t="s">
        <v>4229</v>
      </c>
      <c r="F267" t="s">
        <v>2880</v>
      </c>
      <c r="G267" t="s">
        <v>4474</v>
      </c>
      <c r="I267" t="s">
        <v>4277</v>
      </c>
      <c r="J267">
        <v>275</v>
      </c>
      <c r="K267" t="s">
        <v>2976</v>
      </c>
      <c r="L267">
        <v>1</v>
      </c>
      <c r="M267" t="s">
        <v>4232</v>
      </c>
      <c r="N267" t="str">
        <f t="shared" si="6"/>
        <v>subattribute</v>
      </c>
      <c r="O267" t="str">
        <f>TRIM(INDEX(_xlfn.TEXTSPLIT(Table325[[#This Row],[attribute_name]],"|"), 1,1))</f>
        <v>Pressão - Gás de Processo a Jusante do Scrubber</v>
      </c>
      <c r="P267" t="str">
        <f>IFERROR(TRIM(INDEX(_xlfn.TEXTSPLIT(Table325[[#This Row],[attribute_name]],"|"), 1,2)), "")</f>
        <v>Pre-alarm Hi</v>
      </c>
      <c r="Q267" t="b" cm="1">
        <f t="array" ref="Q267">IF(ISERROR(IF(Table325[[#This Row],[type]]="subattribute", VLOOKUP(Table325[[#This Row],[Template]]&amp;Table325[[#This Row],[parent_attribute]],_xlfn._xlws.FILTER(Table325[[#All],[concat]], Table325[[#All],[type]]="attribute"),1, FALSE), TRUE)), FALSE, TRUE)</f>
        <v>1</v>
      </c>
    </row>
    <row r="268" spans="1:17" ht="14.4" customHeight="1">
      <c r="A268" t="str">
        <f>Table325[[#This Row],[Template]]&amp;Table325[[#This Row],[parent_attribute]]</f>
        <v>Compressor Screw BasicPressão - Gás de Processo a Jusante do Scrubber</v>
      </c>
      <c r="B268" t="s">
        <v>4227</v>
      </c>
      <c r="C268" t="s">
        <v>4228</v>
      </c>
      <c r="D268" t="s">
        <v>2906</v>
      </c>
      <c r="E268" t="s">
        <v>4229</v>
      </c>
      <c r="F268" t="s">
        <v>2880</v>
      </c>
      <c r="G268" t="s">
        <v>4474</v>
      </c>
      <c r="I268" t="s">
        <v>4278</v>
      </c>
      <c r="J268">
        <v>200</v>
      </c>
      <c r="K268" t="s">
        <v>2976</v>
      </c>
      <c r="L268">
        <v>1</v>
      </c>
      <c r="M268" t="s">
        <v>4232</v>
      </c>
      <c r="N268" t="str">
        <f t="shared" si="6"/>
        <v>subattribute</v>
      </c>
      <c r="O268" t="str">
        <f>TRIM(INDEX(_xlfn.TEXTSPLIT(Table325[[#This Row],[attribute_name]],"|"), 1,1))</f>
        <v>Pressão - Gás de Processo a Jusante do Scrubber</v>
      </c>
      <c r="P268" t="str">
        <f>IFERROR(TRIM(INDEX(_xlfn.TEXTSPLIT(Table325[[#This Row],[attribute_name]],"|"), 1,2)), "")</f>
        <v>Pre-alarm Lo</v>
      </c>
      <c r="Q268" t="b" cm="1">
        <f t="array" ref="Q268">IF(ISERROR(IF(Table325[[#This Row],[type]]="subattribute", VLOOKUP(Table325[[#This Row],[Template]]&amp;Table325[[#This Row],[parent_attribute]],_xlfn._xlws.FILTER(Table325[[#All],[concat]], Table325[[#All],[type]]="attribute"),1, FALSE), TRUE)), FALSE, TRUE)</f>
        <v>1</v>
      </c>
    </row>
    <row r="269" spans="1:17" ht="14.4" customHeight="1">
      <c r="A269" t="str">
        <f>Table325[[#This Row],[Template]]&amp;Table325[[#This Row],[parent_attribute]]</f>
        <v>Compressor Screw BasicPressão - Linha Principal de Suprimento de Óleo Lubrificante</v>
      </c>
      <c r="B269" t="s">
        <v>4227</v>
      </c>
      <c r="C269" t="s">
        <v>4228</v>
      </c>
      <c r="D269" t="s">
        <v>2906</v>
      </c>
      <c r="E269" t="s">
        <v>4229</v>
      </c>
      <c r="F269" t="s">
        <v>2880</v>
      </c>
      <c r="G269" t="s">
        <v>4475</v>
      </c>
      <c r="I269" t="s">
        <v>626</v>
      </c>
      <c r="J269" t="s">
        <v>4475</v>
      </c>
      <c r="K269" t="s">
        <v>2976</v>
      </c>
      <c r="L269">
        <v>1</v>
      </c>
      <c r="M269" t="s">
        <v>462</v>
      </c>
      <c r="N269" t="str">
        <f t="shared" si="6"/>
        <v>attribute</v>
      </c>
      <c r="O269" t="str">
        <f>TRIM(INDEX(_xlfn.TEXTSPLIT(Table325[[#This Row],[attribute_name]],"|"), 1,1))</f>
        <v>Pressão - Linha Principal de Suprimento de Óleo Lubrificante</v>
      </c>
      <c r="P269" t="str">
        <f>IFERROR(TRIM(INDEX(_xlfn.TEXTSPLIT(Table325[[#This Row],[attribute_name]],"|"), 1,2)), "")</f>
        <v/>
      </c>
      <c r="Q269" t="b" cm="1">
        <f t="array" ref="Q269">IF(ISERROR(IF(Table325[[#This Row],[type]]="subattribute", VLOOKUP(Table325[[#This Row],[Template]]&amp;Table325[[#This Row],[parent_attribute]],_xlfn._xlws.FILTER(Table325[[#All],[concat]], Table325[[#All],[type]]="attribute"),1, FALSE), TRUE)), FALSE, TRUE)</f>
        <v>1</v>
      </c>
    </row>
    <row r="270" spans="1:17" ht="14.4" customHeight="1">
      <c r="A270" t="str">
        <f>Table325[[#This Row],[Template]]&amp;Table325[[#This Row],[parent_attribute]]</f>
        <v>Compressor Screw BasicPressão - Linha Principal de Suprimento de Óleo Lubrificante</v>
      </c>
      <c r="B270" t="s">
        <v>4227</v>
      </c>
      <c r="C270" t="s">
        <v>4228</v>
      </c>
      <c r="D270" t="s">
        <v>2906</v>
      </c>
      <c r="E270" t="s">
        <v>4229</v>
      </c>
      <c r="F270" t="s">
        <v>2880</v>
      </c>
      <c r="G270" t="s">
        <v>4475</v>
      </c>
      <c r="I270" t="s">
        <v>4280</v>
      </c>
      <c r="J270">
        <v>130</v>
      </c>
      <c r="K270" t="s">
        <v>2976</v>
      </c>
      <c r="L270">
        <v>1</v>
      </c>
      <c r="M270" t="s">
        <v>4232</v>
      </c>
      <c r="N270" t="str">
        <f t="shared" si="6"/>
        <v>subattribute</v>
      </c>
      <c r="O270" t="str">
        <f>TRIM(INDEX(_xlfn.TEXTSPLIT(Table325[[#This Row],[attribute_name]],"|"), 1,1))</f>
        <v>Pressão - Linha Principal de Suprimento de Óleo Lubrificante</v>
      </c>
      <c r="P270" t="str">
        <f>IFERROR(TRIM(INDEX(_xlfn.TEXTSPLIT(Table325[[#This Row],[attribute_name]],"|"), 1,2)), "")</f>
        <v>Lo</v>
      </c>
      <c r="Q270" t="b" cm="1">
        <f t="array" ref="Q270">IF(ISERROR(IF(Table325[[#This Row],[type]]="subattribute", VLOOKUP(Table325[[#This Row],[Template]]&amp;Table325[[#This Row],[parent_attribute]],_xlfn._xlws.FILTER(Table325[[#All],[concat]], Table325[[#All],[type]]="attribute"),1, FALSE), TRUE)), FALSE, TRUE)</f>
        <v>1</v>
      </c>
    </row>
    <row r="271" spans="1:17" ht="14.4" customHeight="1">
      <c r="A271" t="str">
        <f>Table325[[#This Row],[Template]]&amp;Table325[[#This Row],[parent_attribute]]</f>
        <v>Compressor Screw BasicPressão - Linha Principal de Suprimento de Óleo Lubrificante</v>
      </c>
      <c r="B271" t="s">
        <v>4227</v>
      </c>
      <c r="C271" t="s">
        <v>4228</v>
      </c>
      <c r="D271" t="s">
        <v>2906</v>
      </c>
      <c r="E271" t="s">
        <v>4229</v>
      </c>
      <c r="F271" t="s">
        <v>2880</v>
      </c>
      <c r="G271" t="s">
        <v>4475</v>
      </c>
      <c r="I271" t="s">
        <v>4281</v>
      </c>
      <c r="J271" s="17"/>
      <c r="K271" t="s">
        <v>2976</v>
      </c>
      <c r="L271">
        <v>1</v>
      </c>
      <c r="M271" t="s">
        <v>4232</v>
      </c>
      <c r="N271" t="str">
        <f t="shared" si="6"/>
        <v>subattribute</v>
      </c>
      <c r="O271" t="str">
        <f>TRIM(INDEX(_xlfn.TEXTSPLIT(Table325[[#This Row],[attribute_name]],"|"), 1,1))</f>
        <v>Pressão - Linha Principal de Suprimento de Óleo Lubrificante</v>
      </c>
      <c r="P271" t="str">
        <f>IFERROR(TRIM(INDEX(_xlfn.TEXTSPLIT(Table325[[#This Row],[attribute_name]],"|"), 1,2)), "")</f>
        <v>Pre-alarm Lo</v>
      </c>
      <c r="Q271" t="b" cm="1">
        <f t="array" ref="Q271">IF(ISERROR(IF(Table325[[#This Row],[type]]="subattribute", VLOOKUP(Table325[[#This Row],[Template]]&amp;Table325[[#This Row],[parent_attribute]],_xlfn._xlws.FILTER(Table325[[#All],[concat]], Table325[[#All],[type]]="attribute"),1, FALSE), TRUE)), FALSE, TRUE)</f>
        <v>1</v>
      </c>
    </row>
    <row r="272" spans="1:17" ht="14.4" customHeight="1">
      <c r="A272" t="str">
        <f>Table325[[#This Row],[Template]]&amp;Table325[[#This Row],[parent_attribute]]</f>
        <v>Compressor Screw BasicTemperatura - Descarga do Processo</v>
      </c>
      <c r="B272" t="s">
        <v>4227</v>
      </c>
      <c r="C272" t="s">
        <v>4228</v>
      </c>
      <c r="D272" t="s">
        <v>2906</v>
      </c>
      <c r="E272" t="s">
        <v>4229</v>
      </c>
      <c r="F272" t="s">
        <v>2880</v>
      </c>
      <c r="G272" t="s">
        <v>4476</v>
      </c>
      <c r="I272" t="s">
        <v>678</v>
      </c>
      <c r="J272" t="s">
        <v>4476</v>
      </c>
      <c r="K272" t="s">
        <v>4283</v>
      </c>
      <c r="L272">
        <v>1</v>
      </c>
      <c r="M272" t="s">
        <v>531</v>
      </c>
      <c r="N272" t="str">
        <f t="shared" si="6"/>
        <v>attribute</v>
      </c>
      <c r="O272" t="str">
        <f>TRIM(INDEX(_xlfn.TEXTSPLIT(Table325[[#This Row],[attribute_name]],"|"), 1,1))</f>
        <v>Temperatura - Descarga do Processo</v>
      </c>
      <c r="P272" t="str">
        <f>IFERROR(TRIM(INDEX(_xlfn.TEXTSPLIT(Table325[[#This Row],[attribute_name]],"|"), 1,2)), "")</f>
        <v/>
      </c>
      <c r="Q272" t="b" cm="1">
        <f t="array" ref="Q272">IF(ISERROR(IF(Table325[[#This Row],[type]]="subattribute", VLOOKUP(Table325[[#This Row],[Template]]&amp;Table325[[#This Row],[parent_attribute]],_xlfn._xlws.FILTER(Table325[[#All],[concat]], Table325[[#All],[type]]="attribute"),1, FALSE), TRUE)), FALSE, TRUE)</f>
        <v>1</v>
      </c>
    </row>
    <row r="273" spans="1:17" ht="14.4" customHeight="1">
      <c r="A273" t="str">
        <f>Table325[[#This Row],[Template]]&amp;Table325[[#This Row],[parent_attribute]]</f>
        <v>Compressor Screw BasicTemperatura - Descarga do Processo</v>
      </c>
      <c r="B273" t="s">
        <v>4227</v>
      </c>
      <c r="C273" t="s">
        <v>4228</v>
      </c>
      <c r="D273" t="s">
        <v>2906</v>
      </c>
      <c r="E273" t="s">
        <v>4229</v>
      </c>
      <c r="F273" t="s">
        <v>2880</v>
      </c>
      <c r="G273" t="s">
        <v>4476</v>
      </c>
      <c r="I273" t="s">
        <v>4284</v>
      </c>
      <c r="J273">
        <v>160</v>
      </c>
      <c r="K273" s="97" t="s">
        <v>4283</v>
      </c>
      <c r="L273">
        <v>1</v>
      </c>
      <c r="M273" t="s">
        <v>4232</v>
      </c>
      <c r="N273" t="str">
        <f t="shared" si="6"/>
        <v>subattribute</v>
      </c>
      <c r="O273" t="str">
        <f>TRIM(INDEX(_xlfn.TEXTSPLIT(Table325[[#This Row],[attribute_name]],"|"), 1,1))</f>
        <v>Temperatura - Descarga do Processo</v>
      </c>
      <c r="P273" t="str">
        <f>IFERROR(TRIM(INDEX(_xlfn.TEXTSPLIT(Table325[[#This Row],[attribute_name]],"|"), 1,2)), "")</f>
        <v>Hi</v>
      </c>
      <c r="Q273" t="b" cm="1">
        <f t="array" ref="Q273">IF(ISERROR(IF(Table325[[#This Row],[type]]="subattribute", VLOOKUP(Table325[[#This Row],[Template]]&amp;Table325[[#This Row],[parent_attribute]],_xlfn._xlws.FILTER(Table325[[#All],[concat]], Table325[[#All],[type]]="attribute"),1, FALSE), TRUE)), FALSE, TRUE)</f>
        <v>1</v>
      </c>
    </row>
    <row r="274" spans="1:17" ht="14.4" customHeight="1">
      <c r="A274" t="str">
        <f>Table325[[#This Row],[Template]]&amp;Table325[[#This Row],[parent_attribute]]</f>
        <v>Compressor Screw BasicTemperatura - Descarga do Processo</v>
      </c>
      <c r="B274" t="s">
        <v>4227</v>
      </c>
      <c r="C274" t="s">
        <v>4228</v>
      </c>
      <c r="D274" t="s">
        <v>2906</v>
      </c>
      <c r="E274" t="s">
        <v>4229</v>
      </c>
      <c r="F274" t="s">
        <v>2880</v>
      </c>
      <c r="G274" t="s">
        <v>4476</v>
      </c>
      <c r="I274" t="s">
        <v>4285</v>
      </c>
      <c r="J274" s="17">
        <v>150</v>
      </c>
      <c r="K274" s="97" t="s">
        <v>4283</v>
      </c>
      <c r="L274">
        <v>1</v>
      </c>
      <c r="M274" t="s">
        <v>4232</v>
      </c>
      <c r="N274" t="str">
        <f t="shared" si="6"/>
        <v>subattribute</v>
      </c>
      <c r="O274" t="str">
        <f>TRIM(INDEX(_xlfn.TEXTSPLIT(Table325[[#This Row],[attribute_name]],"|"), 1,1))</f>
        <v>Temperatura - Descarga do Processo</v>
      </c>
      <c r="P274" t="str">
        <f>IFERROR(TRIM(INDEX(_xlfn.TEXTSPLIT(Table325[[#This Row],[attribute_name]],"|"), 1,2)), "")</f>
        <v>Pre-alarm Hi</v>
      </c>
      <c r="Q274" t="b" cm="1">
        <f t="array" ref="Q274">IF(ISERROR(IF(Table325[[#This Row],[type]]="subattribute", VLOOKUP(Table325[[#This Row],[Template]]&amp;Table325[[#This Row],[parent_attribute]],_xlfn._xlws.FILTER(Table325[[#All],[concat]], Table325[[#All],[type]]="attribute"),1, FALSE), TRUE)), FALSE, TRUE)</f>
        <v>1</v>
      </c>
    </row>
    <row r="275" spans="1:17" ht="14.4" customHeight="1">
      <c r="A275" t="str">
        <f>Table325[[#This Row],[Template]]&amp;Table325[[#This Row],[parent_attribute]]</f>
        <v>Compressor Screw BasicTemperatura - Mancal Axial do Compressor Fêmea</v>
      </c>
      <c r="B275" t="s">
        <v>4227</v>
      </c>
      <c r="C275" t="s">
        <v>4228</v>
      </c>
      <c r="D275" t="s">
        <v>2906</v>
      </c>
      <c r="E275" t="s">
        <v>4229</v>
      </c>
      <c r="F275" t="s">
        <v>2880</v>
      </c>
      <c r="G275" t="s">
        <v>4477</v>
      </c>
      <c r="I275" t="s">
        <v>636</v>
      </c>
      <c r="J275" t="s">
        <v>4477</v>
      </c>
      <c r="K275" t="s">
        <v>4283</v>
      </c>
      <c r="L275">
        <v>1</v>
      </c>
      <c r="M275" t="s">
        <v>440</v>
      </c>
      <c r="N275" t="str">
        <f t="shared" si="6"/>
        <v>attribute</v>
      </c>
      <c r="O275" t="str">
        <f>TRIM(INDEX(_xlfn.TEXTSPLIT(Table325[[#This Row],[attribute_name]],"|"), 1,1))</f>
        <v>Temperatura - Mancal Axial do Compressor Fêmea</v>
      </c>
      <c r="P275" t="str">
        <f>IFERROR(TRIM(INDEX(_xlfn.TEXTSPLIT(Table325[[#This Row],[attribute_name]],"|"), 1,2)), "")</f>
        <v/>
      </c>
      <c r="Q275" t="b" cm="1">
        <f t="array" ref="Q275">IF(ISERROR(IF(Table325[[#This Row],[type]]="subattribute", VLOOKUP(Table325[[#This Row],[Template]]&amp;Table325[[#This Row],[parent_attribute]],_xlfn._xlws.FILTER(Table325[[#All],[concat]], Table325[[#All],[type]]="attribute"),1, FALSE), TRUE)), FALSE, TRUE)</f>
        <v>1</v>
      </c>
    </row>
    <row r="276" spans="1:17" ht="14.4" customHeight="1">
      <c r="A276" t="str">
        <f>Table325[[#This Row],[Template]]&amp;Table325[[#This Row],[parent_attribute]]</f>
        <v>Compressor Screw BasicTemperatura - Mancal Axial do Compressor Fêmea (1)</v>
      </c>
      <c r="B276" t="s">
        <v>4227</v>
      </c>
      <c r="C276" t="s">
        <v>4228</v>
      </c>
      <c r="D276" t="s">
        <v>2906</v>
      </c>
      <c r="E276" t="s">
        <v>4229</v>
      </c>
      <c r="F276" t="s">
        <v>2880</v>
      </c>
      <c r="G276" t="s">
        <v>4478</v>
      </c>
      <c r="I276" t="s">
        <v>4288</v>
      </c>
      <c r="J276" t="s">
        <v>4478</v>
      </c>
      <c r="K276" t="s">
        <v>4283</v>
      </c>
      <c r="L276">
        <v>1</v>
      </c>
      <c r="M276" t="s">
        <v>440</v>
      </c>
      <c r="N276" t="str">
        <f t="shared" si="6"/>
        <v>attribute</v>
      </c>
      <c r="O276" t="str">
        <f>TRIM(INDEX(_xlfn.TEXTSPLIT(Table325[[#This Row],[attribute_name]],"|"), 1,1))</f>
        <v>Temperatura - Mancal Axial do Compressor Fêmea (1)</v>
      </c>
      <c r="P276" t="str">
        <f>IFERROR(TRIM(INDEX(_xlfn.TEXTSPLIT(Table325[[#This Row],[attribute_name]],"|"), 1,2)), "")</f>
        <v/>
      </c>
      <c r="Q276" t="b" cm="1">
        <f t="array" ref="Q276">IF(ISERROR(IF(Table325[[#This Row],[type]]="subattribute", VLOOKUP(Table325[[#This Row],[Template]]&amp;Table325[[#This Row],[parent_attribute]],_xlfn._xlws.FILTER(Table325[[#All],[concat]], Table325[[#All],[type]]="attribute"),1, FALSE), TRUE)), FALSE, TRUE)</f>
        <v>1</v>
      </c>
    </row>
    <row r="277" spans="1:17" ht="14.4" customHeight="1">
      <c r="A277" t="str">
        <f>Table325[[#This Row],[Template]]&amp;Table325[[#This Row],[parent_attribute]]</f>
        <v>Compressor Screw BasicTemperatura - Mancal Axial do Compressor Fêmea (1)</v>
      </c>
      <c r="B277" t="s">
        <v>4227</v>
      </c>
      <c r="C277" t="s">
        <v>4228</v>
      </c>
      <c r="D277" t="s">
        <v>2906</v>
      </c>
      <c r="E277" t="s">
        <v>4229</v>
      </c>
      <c r="F277" t="s">
        <v>2880</v>
      </c>
      <c r="G277" t="s">
        <v>4478</v>
      </c>
      <c r="I277" t="s">
        <v>4289</v>
      </c>
      <c r="J277">
        <v>95</v>
      </c>
      <c r="K277" s="97" t="s">
        <v>4283</v>
      </c>
      <c r="L277">
        <v>1</v>
      </c>
      <c r="M277" t="s">
        <v>4232</v>
      </c>
      <c r="N277" t="str">
        <f t="shared" si="6"/>
        <v>subattribute</v>
      </c>
      <c r="O277" t="str">
        <f>TRIM(INDEX(_xlfn.TEXTSPLIT(Table325[[#This Row],[attribute_name]],"|"), 1,1))</f>
        <v>Temperatura - Mancal Axial do Compressor Fêmea (1)</v>
      </c>
      <c r="P277" t="str">
        <f>IFERROR(TRIM(INDEX(_xlfn.TEXTSPLIT(Table325[[#This Row],[attribute_name]],"|"), 1,2)), "")</f>
        <v>Hi</v>
      </c>
      <c r="Q277" t="b" cm="1">
        <f t="array" ref="Q277">IF(ISERROR(IF(Table325[[#This Row],[type]]="subattribute", VLOOKUP(Table325[[#This Row],[Template]]&amp;Table325[[#This Row],[parent_attribute]],_xlfn._xlws.FILTER(Table325[[#All],[concat]], Table325[[#All],[type]]="attribute"),1, FALSE), TRUE)), FALSE, TRUE)</f>
        <v>1</v>
      </c>
    </row>
    <row r="278" spans="1:17" ht="14.4" customHeight="1">
      <c r="A278" t="str">
        <f>Table325[[#This Row],[Template]]&amp;Table325[[#This Row],[parent_attribute]]</f>
        <v>Compressor Screw BasicTemperatura - Mancal Axial do Compressor Fêmea (1)</v>
      </c>
      <c r="B278" t="s">
        <v>4227</v>
      </c>
      <c r="C278" t="s">
        <v>4228</v>
      </c>
      <c r="D278" t="s">
        <v>2906</v>
      </c>
      <c r="E278" t="s">
        <v>4229</v>
      </c>
      <c r="F278" t="s">
        <v>2880</v>
      </c>
      <c r="G278" t="s">
        <v>4478</v>
      </c>
      <c r="I278" t="s">
        <v>4290</v>
      </c>
      <c r="J278">
        <v>100</v>
      </c>
      <c r="K278" s="97" t="s">
        <v>4283</v>
      </c>
      <c r="L278">
        <v>1</v>
      </c>
      <c r="M278" t="s">
        <v>4232</v>
      </c>
      <c r="N278" t="str">
        <f t="shared" si="6"/>
        <v>subattribute</v>
      </c>
      <c r="O278" t="str">
        <f>TRIM(INDEX(_xlfn.TEXTSPLIT(Table325[[#This Row],[attribute_name]],"|"), 1,1))</f>
        <v>Temperatura - Mancal Axial do Compressor Fêmea (1)</v>
      </c>
      <c r="P278" t="str">
        <f>IFERROR(TRIM(INDEX(_xlfn.TEXTSPLIT(Table325[[#This Row],[attribute_name]],"|"), 1,2)), "")</f>
        <v>HiHi</v>
      </c>
      <c r="Q278" t="b" cm="1">
        <f t="array" ref="Q278">IF(ISERROR(IF(Table325[[#This Row],[type]]="subattribute", VLOOKUP(Table325[[#This Row],[Template]]&amp;Table325[[#This Row],[parent_attribute]],_xlfn._xlws.FILTER(Table325[[#All],[concat]], Table325[[#All],[type]]="attribute"),1, FALSE), TRUE)), FALSE, TRUE)</f>
        <v>1</v>
      </c>
    </row>
    <row r="279" spans="1:17" ht="14.4" customHeight="1">
      <c r="A279" t="str">
        <f>Table325[[#This Row],[Template]]&amp;Table325[[#This Row],[parent_attribute]]</f>
        <v>Compressor Screw BasicTemperatura - Mancal Axial do Compressor Fêmea (1)</v>
      </c>
      <c r="B279" t="s">
        <v>4227</v>
      </c>
      <c r="C279" t="s">
        <v>4228</v>
      </c>
      <c r="D279" t="s">
        <v>2906</v>
      </c>
      <c r="E279" t="s">
        <v>4229</v>
      </c>
      <c r="F279" t="s">
        <v>2880</v>
      </c>
      <c r="G279" t="s">
        <v>4478</v>
      </c>
      <c r="I279" t="s">
        <v>4291</v>
      </c>
      <c r="J279">
        <v>65</v>
      </c>
      <c r="K279" s="97" t="s">
        <v>4283</v>
      </c>
      <c r="L279">
        <v>1</v>
      </c>
      <c r="M279" t="s">
        <v>4232</v>
      </c>
      <c r="N279" t="str">
        <f t="shared" si="6"/>
        <v>subattribute</v>
      </c>
      <c r="O279" t="str">
        <f>TRIM(INDEX(_xlfn.TEXTSPLIT(Table325[[#This Row],[attribute_name]],"|"), 1,1))</f>
        <v>Temperatura - Mancal Axial do Compressor Fêmea (1)</v>
      </c>
      <c r="P279" t="str">
        <f>IFERROR(TRIM(INDEX(_xlfn.TEXTSPLIT(Table325[[#This Row],[attribute_name]],"|"), 1,2)), "")</f>
        <v>Pre-alarm Hi</v>
      </c>
      <c r="Q279" t="b" cm="1">
        <f t="array" ref="Q279">IF(ISERROR(IF(Table325[[#This Row],[type]]="subattribute", VLOOKUP(Table325[[#This Row],[Template]]&amp;Table325[[#This Row],[parent_attribute]],_xlfn._xlws.FILTER(Table325[[#All],[concat]], Table325[[#All],[type]]="attribute"),1, FALSE), TRUE)), FALSE, TRUE)</f>
        <v>1</v>
      </c>
    </row>
    <row r="280" spans="1:17" ht="14.4" customHeight="1">
      <c r="A280" t="str">
        <f>Table325[[#This Row],[Template]]&amp;Table325[[#This Row],[parent_attribute]]</f>
        <v>Compressor Screw BasicTemperatura - Mancal Axial do Compressor Fêmea</v>
      </c>
      <c r="B280" t="s">
        <v>4227</v>
      </c>
      <c r="C280" t="s">
        <v>4228</v>
      </c>
      <c r="D280" t="s">
        <v>2906</v>
      </c>
      <c r="E280" t="s">
        <v>4229</v>
      </c>
      <c r="F280" t="s">
        <v>2880</v>
      </c>
      <c r="G280" t="s">
        <v>4477</v>
      </c>
      <c r="I280" t="s">
        <v>4292</v>
      </c>
      <c r="J280">
        <v>95</v>
      </c>
      <c r="K280" s="97" t="s">
        <v>4283</v>
      </c>
      <c r="L280">
        <v>1</v>
      </c>
      <c r="M280" t="s">
        <v>4232</v>
      </c>
      <c r="N280" t="str">
        <f t="shared" si="6"/>
        <v>subattribute</v>
      </c>
      <c r="O280" t="str">
        <f>TRIM(INDEX(_xlfn.TEXTSPLIT(Table325[[#This Row],[attribute_name]],"|"), 1,1))</f>
        <v>Temperatura - Mancal Axial do Compressor Fêmea</v>
      </c>
      <c r="P280" t="str">
        <f>IFERROR(TRIM(INDEX(_xlfn.TEXTSPLIT(Table325[[#This Row],[attribute_name]],"|"), 1,2)), "")</f>
        <v>Hi</v>
      </c>
      <c r="Q280" t="b" cm="1">
        <f t="array" ref="Q280">IF(ISERROR(IF(Table325[[#This Row],[type]]="subattribute", VLOOKUP(Table325[[#This Row],[Template]]&amp;Table325[[#This Row],[parent_attribute]],_xlfn._xlws.FILTER(Table325[[#All],[concat]], Table325[[#All],[type]]="attribute"),1, FALSE), TRUE)), FALSE, TRUE)</f>
        <v>1</v>
      </c>
    </row>
    <row r="281" spans="1:17" ht="14.4" customHeight="1">
      <c r="A281" t="str">
        <f>Table325[[#This Row],[Template]]&amp;Table325[[#This Row],[parent_attribute]]</f>
        <v>Compressor Screw BasicTemperatura - Mancal Axial do Compressor Fêmea</v>
      </c>
      <c r="B281" t="s">
        <v>4227</v>
      </c>
      <c r="C281" t="s">
        <v>4228</v>
      </c>
      <c r="D281" t="s">
        <v>2906</v>
      </c>
      <c r="E281" t="s">
        <v>4229</v>
      </c>
      <c r="F281" t="s">
        <v>2880</v>
      </c>
      <c r="G281" t="s">
        <v>4477</v>
      </c>
      <c r="I281" t="s">
        <v>4293</v>
      </c>
      <c r="J281">
        <v>100</v>
      </c>
      <c r="K281" s="97" t="s">
        <v>4283</v>
      </c>
      <c r="L281">
        <v>1</v>
      </c>
      <c r="M281" t="s">
        <v>4232</v>
      </c>
      <c r="N281" t="str">
        <f t="shared" si="6"/>
        <v>subattribute</v>
      </c>
      <c r="O281" t="str">
        <f>TRIM(INDEX(_xlfn.TEXTSPLIT(Table325[[#This Row],[attribute_name]],"|"), 1,1))</f>
        <v>Temperatura - Mancal Axial do Compressor Fêmea</v>
      </c>
      <c r="P281" t="str">
        <f>IFERROR(TRIM(INDEX(_xlfn.TEXTSPLIT(Table325[[#This Row],[attribute_name]],"|"), 1,2)), "")</f>
        <v>HiHi</v>
      </c>
      <c r="Q281" t="b" cm="1">
        <f t="array" ref="Q281">IF(ISERROR(IF(Table325[[#This Row],[type]]="subattribute", VLOOKUP(Table325[[#This Row],[Template]]&amp;Table325[[#This Row],[parent_attribute]],_xlfn._xlws.FILTER(Table325[[#All],[concat]], Table325[[#All],[type]]="attribute"),1, FALSE), TRUE)), FALSE, TRUE)</f>
        <v>1</v>
      </c>
    </row>
    <row r="282" spans="1:17" ht="14.4" customHeight="1">
      <c r="A282" t="str">
        <f>Table325[[#This Row],[Template]]&amp;Table325[[#This Row],[parent_attribute]]</f>
        <v>Compressor Screw BasicTemperatura - Mancal Axial do Compressor Fêmea</v>
      </c>
      <c r="B282" t="s">
        <v>4227</v>
      </c>
      <c r="C282" t="s">
        <v>4228</v>
      </c>
      <c r="D282" t="s">
        <v>2906</v>
      </c>
      <c r="E282" t="s">
        <v>4229</v>
      </c>
      <c r="F282" t="s">
        <v>2880</v>
      </c>
      <c r="G282" t="s">
        <v>4477</v>
      </c>
      <c r="I282" t="s">
        <v>4294</v>
      </c>
      <c r="J282">
        <v>65</v>
      </c>
      <c r="K282" s="97" t="s">
        <v>4283</v>
      </c>
      <c r="L282">
        <v>1</v>
      </c>
      <c r="M282" t="s">
        <v>4232</v>
      </c>
      <c r="N282" t="str">
        <f t="shared" si="6"/>
        <v>subattribute</v>
      </c>
      <c r="O282" t="str">
        <f>TRIM(INDEX(_xlfn.TEXTSPLIT(Table325[[#This Row],[attribute_name]],"|"), 1,1))</f>
        <v>Temperatura - Mancal Axial do Compressor Fêmea</v>
      </c>
      <c r="P282" t="str">
        <f>IFERROR(TRIM(INDEX(_xlfn.TEXTSPLIT(Table325[[#This Row],[attribute_name]],"|"), 1,2)), "")</f>
        <v>Pre-alarm Hi</v>
      </c>
      <c r="Q282" t="b" cm="1">
        <f t="array" ref="Q282">IF(ISERROR(IF(Table325[[#This Row],[type]]="subattribute", VLOOKUP(Table325[[#This Row],[Template]]&amp;Table325[[#This Row],[parent_attribute]],_xlfn._xlws.FILTER(Table325[[#All],[concat]], Table325[[#All],[type]]="attribute"),1, FALSE), TRUE)), FALSE, TRUE)</f>
        <v>1</v>
      </c>
    </row>
    <row r="283" spans="1:17" ht="14.4" customHeight="1">
      <c r="A283" t="str">
        <f>Table325[[#This Row],[Template]]&amp;Table325[[#This Row],[parent_attribute]]</f>
        <v>Compressor Screw BasicTemperatura - Mancal Axial do Compressor Macho</v>
      </c>
      <c r="B283" t="s">
        <v>4227</v>
      </c>
      <c r="C283" t="s">
        <v>4228</v>
      </c>
      <c r="D283" t="s">
        <v>2906</v>
      </c>
      <c r="E283" t="s">
        <v>4229</v>
      </c>
      <c r="F283" t="s">
        <v>2880</v>
      </c>
      <c r="G283" t="s">
        <v>4479</v>
      </c>
      <c r="I283" t="s">
        <v>642</v>
      </c>
      <c r="J283" t="s">
        <v>4479</v>
      </c>
      <c r="K283" t="s">
        <v>4283</v>
      </c>
      <c r="L283">
        <v>1</v>
      </c>
      <c r="M283" t="s">
        <v>440</v>
      </c>
      <c r="N283" t="str">
        <f t="shared" si="6"/>
        <v>attribute</v>
      </c>
      <c r="O283" t="str">
        <f>TRIM(INDEX(_xlfn.TEXTSPLIT(Table325[[#This Row],[attribute_name]],"|"), 1,1))</f>
        <v>Temperatura - Mancal Axial do Compressor Macho</v>
      </c>
      <c r="P283" t="str">
        <f>IFERROR(TRIM(INDEX(_xlfn.TEXTSPLIT(Table325[[#This Row],[attribute_name]],"|"), 1,2)), "")</f>
        <v/>
      </c>
      <c r="Q283" t="b" cm="1">
        <f t="array" ref="Q283">IF(ISERROR(IF(Table325[[#This Row],[type]]="subattribute", VLOOKUP(Table325[[#This Row],[Template]]&amp;Table325[[#This Row],[parent_attribute]],_xlfn._xlws.FILTER(Table325[[#All],[concat]], Table325[[#All],[type]]="attribute"),1, FALSE), TRUE)), FALSE, TRUE)</f>
        <v>1</v>
      </c>
    </row>
    <row r="284" spans="1:17" ht="14.4" customHeight="1">
      <c r="A284" t="str">
        <f>Table325[[#This Row],[Template]]&amp;Table325[[#This Row],[parent_attribute]]</f>
        <v>Compressor Screw BasicTemperatura - Mancal Axial do Compressor Macho (2)</v>
      </c>
      <c r="B284" t="s">
        <v>4227</v>
      </c>
      <c r="C284" t="s">
        <v>4228</v>
      </c>
      <c r="D284" t="s">
        <v>2906</v>
      </c>
      <c r="E284" t="s">
        <v>4229</v>
      </c>
      <c r="F284" t="s">
        <v>2880</v>
      </c>
      <c r="G284" t="s">
        <v>4480</v>
      </c>
      <c r="I284" t="s">
        <v>4297</v>
      </c>
      <c r="J284" t="s">
        <v>4480</v>
      </c>
      <c r="K284" t="s">
        <v>4283</v>
      </c>
      <c r="L284">
        <v>1</v>
      </c>
      <c r="M284" t="s">
        <v>440</v>
      </c>
      <c r="N284" t="str">
        <f t="shared" si="6"/>
        <v>attribute</v>
      </c>
      <c r="O284" t="str">
        <f>TRIM(INDEX(_xlfn.TEXTSPLIT(Table325[[#This Row],[attribute_name]],"|"), 1,1))</f>
        <v>Temperatura - Mancal Axial do Compressor Macho (2)</v>
      </c>
      <c r="P284" t="str">
        <f>IFERROR(TRIM(INDEX(_xlfn.TEXTSPLIT(Table325[[#This Row],[attribute_name]],"|"), 1,2)), "")</f>
        <v/>
      </c>
      <c r="Q284" t="b" cm="1">
        <f t="array" ref="Q284">IF(ISERROR(IF(Table325[[#This Row],[type]]="subattribute", VLOOKUP(Table325[[#This Row],[Template]]&amp;Table325[[#This Row],[parent_attribute]],_xlfn._xlws.FILTER(Table325[[#All],[concat]], Table325[[#All],[type]]="attribute"),1, FALSE), TRUE)), FALSE, TRUE)</f>
        <v>1</v>
      </c>
    </row>
    <row r="285" spans="1:17" ht="14.4" customHeight="1">
      <c r="A285" t="str">
        <f>Table325[[#This Row],[Template]]&amp;Table325[[#This Row],[parent_attribute]]</f>
        <v>Compressor Screw BasicTemperatura - Mancal Axial do Compressor Macho (2)</v>
      </c>
      <c r="B285" t="s">
        <v>4227</v>
      </c>
      <c r="C285" t="s">
        <v>4228</v>
      </c>
      <c r="D285" t="s">
        <v>2906</v>
      </c>
      <c r="E285" t="s">
        <v>4229</v>
      </c>
      <c r="F285" t="s">
        <v>2880</v>
      </c>
      <c r="G285" t="s">
        <v>4480</v>
      </c>
      <c r="I285" t="s">
        <v>4298</v>
      </c>
      <c r="J285">
        <v>95</v>
      </c>
      <c r="K285" s="97" t="s">
        <v>4283</v>
      </c>
      <c r="L285">
        <v>1</v>
      </c>
      <c r="M285" t="s">
        <v>4232</v>
      </c>
      <c r="N285" t="str">
        <f t="shared" si="6"/>
        <v>subattribute</v>
      </c>
      <c r="O285" t="str">
        <f>TRIM(INDEX(_xlfn.TEXTSPLIT(Table325[[#This Row],[attribute_name]],"|"), 1,1))</f>
        <v>Temperatura - Mancal Axial do Compressor Macho (2)</v>
      </c>
      <c r="P285" t="str">
        <f>IFERROR(TRIM(INDEX(_xlfn.TEXTSPLIT(Table325[[#This Row],[attribute_name]],"|"), 1,2)), "")</f>
        <v>Hi</v>
      </c>
      <c r="Q285" t="b" cm="1">
        <f t="array" ref="Q285">IF(ISERROR(IF(Table325[[#This Row],[type]]="subattribute", VLOOKUP(Table325[[#This Row],[Template]]&amp;Table325[[#This Row],[parent_attribute]],_xlfn._xlws.FILTER(Table325[[#All],[concat]], Table325[[#All],[type]]="attribute"),1, FALSE), TRUE)), FALSE, TRUE)</f>
        <v>1</v>
      </c>
    </row>
    <row r="286" spans="1:17" ht="14.4" customHeight="1">
      <c r="A286" t="str">
        <f>Table325[[#This Row],[Template]]&amp;Table325[[#This Row],[parent_attribute]]</f>
        <v>Compressor Screw BasicTemperatura - Mancal Axial do Compressor Macho (2)</v>
      </c>
      <c r="B286" t="s">
        <v>4227</v>
      </c>
      <c r="C286" t="s">
        <v>4228</v>
      </c>
      <c r="D286" t="s">
        <v>2906</v>
      </c>
      <c r="E286" t="s">
        <v>4229</v>
      </c>
      <c r="F286" t="s">
        <v>2880</v>
      </c>
      <c r="G286" t="s">
        <v>4480</v>
      </c>
      <c r="I286" t="s">
        <v>4299</v>
      </c>
      <c r="J286">
        <v>100</v>
      </c>
      <c r="K286" s="97" t="s">
        <v>4283</v>
      </c>
      <c r="L286">
        <v>1</v>
      </c>
      <c r="M286" t="s">
        <v>4232</v>
      </c>
      <c r="N286" t="str">
        <f t="shared" si="6"/>
        <v>subattribute</v>
      </c>
      <c r="O286" t="str">
        <f>TRIM(INDEX(_xlfn.TEXTSPLIT(Table325[[#This Row],[attribute_name]],"|"), 1,1))</f>
        <v>Temperatura - Mancal Axial do Compressor Macho (2)</v>
      </c>
      <c r="P286" t="str">
        <f>IFERROR(TRIM(INDEX(_xlfn.TEXTSPLIT(Table325[[#This Row],[attribute_name]],"|"), 1,2)), "")</f>
        <v>HiHi</v>
      </c>
      <c r="Q286" t="b" cm="1">
        <f t="array" ref="Q286">IF(ISERROR(IF(Table325[[#This Row],[type]]="subattribute", VLOOKUP(Table325[[#This Row],[Template]]&amp;Table325[[#This Row],[parent_attribute]],_xlfn._xlws.FILTER(Table325[[#All],[concat]], Table325[[#All],[type]]="attribute"),1, FALSE), TRUE)), FALSE, TRUE)</f>
        <v>1</v>
      </c>
    </row>
    <row r="287" spans="1:17" ht="14.4" customHeight="1">
      <c r="A287" t="str">
        <f>Table325[[#This Row],[Template]]&amp;Table325[[#This Row],[parent_attribute]]</f>
        <v>Compressor Screw BasicTemperatura - Mancal Axial do Compressor Macho (2)</v>
      </c>
      <c r="B287" t="s">
        <v>4227</v>
      </c>
      <c r="C287" t="s">
        <v>4228</v>
      </c>
      <c r="D287" t="s">
        <v>2906</v>
      </c>
      <c r="E287" t="s">
        <v>4229</v>
      </c>
      <c r="F287" t="s">
        <v>2880</v>
      </c>
      <c r="G287" t="s">
        <v>4480</v>
      </c>
      <c r="I287" t="s">
        <v>4300</v>
      </c>
      <c r="J287">
        <v>65</v>
      </c>
      <c r="K287" s="97" t="s">
        <v>4283</v>
      </c>
      <c r="L287">
        <v>1</v>
      </c>
      <c r="M287" t="s">
        <v>4232</v>
      </c>
      <c r="N287" t="str">
        <f t="shared" si="6"/>
        <v>subattribute</v>
      </c>
      <c r="O287" t="str">
        <f>TRIM(INDEX(_xlfn.TEXTSPLIT(Table325[[#This Row],[attribute_name]],"|"), 1,1))</f>
        <v>Temperatura - Mancal Axial do Compressor Macho (2)</v>
      </c>
      <c r="P287" t="str">
        <f>IFERROR(TRIM(INDEX(_xlfn.TEXTSPLIT(Table325[[#This Row],[attribute_name]],"|"), 1,2)), "")</f>
        <v>Pre-alarm Hi</v>
      </c>
      <c r="Q287" t="b" cm="1">
        <f t="array" ref="Q287">IF(ISERROR(IF(Table325[[#This Row],[type]]="subattribute", VLOOKUP(Table325[[#This Row],[Template]]&amp;Table325[[#This Row],[parent_attribute]],_xlfn._xlws.FILTER(Table325[[#All],[concat]], Table325[[#All],[type]]="attribute"),1, FALSE), TRUE)), FALSE, TRUE)</f>
        <v>1</v>
      </c>
    </row>
    <row r="288" spans="1:17" ht="14.4" customHeight="1">
      <c r="A288" t="str">
        <f>Table325[[#This Row],[Template]]&amp;Table325[[#This Row],[parent_attribute]]</f>
        <v>Compressor Screw BasicTemperatura - Mancal Axial do Compressor Macho</v>
      </c>
      <c r="B288" t="s">
        <v>4227</v>
      </c>
      <c r="C288" t="s">
        <v>4228</v>
      </c>
      <c r="D288" t="s">
        <v>2906</v>
      </c>
      <c r="E288" t="s">
        <v>4229</v>
      </c>
      <c r="F288" t="s">
        <v>2880</v>
      </c>
      <c r="G288" t="s">
        <v>4479</v>
      </c>
      <c r="I288" t="s">
        <v>4301</v>
      </c>
      <c r="J288">
        <v>95</v>
      </c>
      <c r="K288" s="97" t="s">
        <v>4283</v>
      </c>
      <c r="L288">
        <v>1</v>
      </c>
      <c r="M288" t="s">
        <v>4232</v>
      </c>
      <c r="N288" t="str">
        <f t="shared" si="6"/>
        <v>subattribute</v>
      </c>
      <c r="O288" t="str">
        <f>TRIM(INDEX(_xlfn.TEXTSPLIT(Table325[[#This Row],[attribute_name]],"|"), 1,1))</f>
        <v>Temperatura - Mancal Axial do Compressor Macho</v>
      </c>
      <c r="P288" t="str">
        <f>IFERROR(TRIM(INDEX(_xlfn.TEXTSPLIT(Table325[[#This Row],[attribute_name]],"|"), 1,2)), "")</f>
        <v>Hi</v>
      </c>
      <c r="Q288" t="b" cm="1">
        <f t="array" ref="Q288">IF(ISERROR(IF(Table325[[#This Row],[type]]="subattribute", VLOOKUP(Table325[[#This Row],[Template]]&amp;Table325[[#This Row],[parent_attribute]],_xlfn._xlws.FILTER(Table325[[#All],[concat]], Table325[[#All],[type]]="attribute"),1, FALSE), TRUE)), FALSE, TRUE)</f>
        <v>1</v>
      </c>
    </row>
    <row r="289" spans="1:17" ht="14.4" customHeight="1">
      <c r="A289" t="str">
        <f>Table325[[#This Row],[Template]]&amp;Table325[[#This Row],[parent_attribute]]</f>
        <v>Compressor Screw BasicTemperatura - Mancal Axial do Compressor Macho</v>
      </c>
      <c r="B289" t="s">
        <v>4227</v>
      </c>
      <c r="C289" t="s">
        <v>4228</v>
      </c>
      <c r="D289" t="s">
        <v>2906</v>
      </c>
      <c r="E289" t="s">
        <v>4229</v>
      </c>
      <c r="F289" t="s">
        <v>2880</v>
      </c>
      <c r="G289" t="s">
        <v>4479</v>
      </c>
      <c r="I289" t="s">
        <v>4302</v>
      </c>
      <c r="J289">
        <v>100</v>
      </c>
      <c r="K289" s="97" t="s">
        <v>4283</v>
      </c>
      <c r="L289">
        <v>1</v>
      </c>
      <c r="M289" t="s">
        <v>4232</v>
      </c>
      <c r="N289" t="str">
        <f t="shared" si="6"/>
        <v>subattribute</v>
      </c>
      <c r="O289" t="str">
        <f>TRIM(INDEX(_xlfn.TEXTSPLIT(Table325[[#This Row],[attribute_name]],"|"), 1,1))</f>
        <v>Temperatura - Mancal Axial do Compressor Macho</v>
      </c>
      <c r="P289" t="str">
        <f>IFERROR(TRIM(INDEX(_xlfn.TEXTSPLIT(Table325[[#This Row],[attribute_name]],"|"), 1,2)), "")</f>
        <v>HiHi</v>
      </c>
      <c r="Q289" t="b" cm="1">
        <f t="array" ref="Q289">IF(ISERROR(IF(Table325[[#This Row],[type]]="subattribute", VLOOKUP(Table325[[#This Row],[Template]]&amp;Table325[[#This Row],[parent_attribute]],_xlfn._xlws.FILTER(Table325[[#All],[concat]], Table325[[#All],[type]]="attribute"),1, FALSE), TRUE)), FALSE, TRUE)</f>
        <v>1</v>
      </c>
    </row>
    <row r="290" spans="1:17" ht="14.4" customHeight="1">
      <c r="A290" t="str">
        <f>Table325[[#This Row],[Template]]&amp;Table325[[#This Row],[parent_attribute]]</f>
        <v>Compressor Screw BasicTemperatura - Mancal Axial do Compressor Macho</v>
      </c>
      <c r="B290" t="s">
        <v>4227</v>
      </c>
      <c r="C290" t="s">
        <v>4228</v>
      </c>
      <c r="D290" t="s">
        <v>2906</v>
      </c>
      <c r="E290" t="s">
        <v>4229</v>
      </c>
      <c r="F290" t="s">
        <v>2880</v>
      </c>
      <c r="G290" t="s">
        <v>4479</v>
      </c>
      <c r="I290" t="s">
        <v>4303</v>
      </c>
      <c r="J290">
        <v>65</v>
      </c>
      <c r="K290" s="97" t="s">
        <v>4283</v>
      </c>
      <c r="L290">
        <v>1</v>
      </c>
      <c r="M290" t="s">
        <v>4232</v>
      </c>
      <c r="N290" t="str">
        <f t="shared" si="6"/>
        <v>subattribute</v>
      </c>
      <c r="O290" t="str">
        <f>TRIM(INDEX(_xlfn.TEXTSPLIT(Table325[[#This Row],[attribute_name]],"|"), 1,1))</f>
        <v>Temperatura - Mancal Axial do Compressor Macho</v>
      </c>
      <c r="P290" t="str">
        <f>IFERROR(TRIM(INDEX(_xlfn.TEXTSPLIT(Table325[[#This Row],[attribute_name]],"|"), 1,2)), "")</f>
        <v>Pre-alarm Hi</v>
      </c>
      <c r="Q290" t="b" cm="1">
        <f t="array" ref="Q290">IF(ISERROR(IF(Table325[[#This Row],[type]]="subattribute", VLOOKUP(Table325[[#This Row],[Template]]&amp;Table325[[#This Row],[parent_attribute]],_xlfn._xlws.FILTER(Table325[[#All],[concat]], Table325[[#All],[type]]="attribute"),1, FALSE), TRUE)), FALSE, TRUE)</f>
        <v>1</v>
      </c>
    </row>
    <row r="291" spans="1:17" ht="14.4" customHeight="1">
      <c r="A291" t="str">
        <f>Table325[[#This Row],[Template]]&amp;Table325[[#This Row],[parent_attribute]]</f>
        <v>Compressor Screw BasicTemperatura - Mancal de Axial da Engrenagem Lado Externo (1)</v>
      </c>
      <c r="B291" t="s">
        <v>4227</v>
      </c>
      <c r="C291" t="s">
        <v>4228</v>
      </c>
      <c r="D291" t="s">
        <v>2906</v>
      </c>
      <c r="E291" t="s">
        <v>4229</v>
      </c>
      <c r="F291" t="s">
        <v>2880</v>
      </c>
      <c r="G291" t="s">
        <v>4481</v>
      </c>
      <c r="I291" t="s">
        <v>672</v>
      </c>
      <c r="J291" t="s">
        <v>4481</v>
      </c>
      <c r="K291" t="s">
        <v>4283</v>
      </c>
      <c r="L291">
        <v>1</v>
      </c>
      <c r="M291" t="s">
        <v>475</v>
      </c>
      <c r="N291" t="str">
        <f t="shared" si="6"/>
        <v>attribute</v>
      </c>
      <c r="O291" t="str">
        <f>TRIM(INDEX(_xlfn.TEXTSPLIT(Table325[[#This Row],[attribute_name]],"|"), 1,1))</f>
        <v>Temperatura - Mancal de Axial da Engrenagem Lado Externo (1)</v>
      </c>
      <c r="P291" t="str">
        <f>IFERROR(TRIM(INDEX(_xlfn.TEXTSPLIT(Table325[[#This Row],[attribute_name]],"|"), 1,2)), "")</f>
        <v/>
      </c>
      <c r="Q291" t="b" cm="1">
        <f t="array" ref="Q291">IF(ISERROR(IF(Table325[[#This Row],[type]]="subattribute", VLOOKUP(Table325[[#This Row],[Template]]&amp;Table325[[#This Row],[parent_attribute]],_xlfn._xlws.FILTER(Table325[[#All],[concat]], Table325[[#All],[type]]="attribute"),1, FALSE), TRUE)), FALSE, TRUE)</f>
        <v>1</v>
      </c>
    </row>
    <row r="292" spans="1:17" ht="14.4" customHeight="1">
      <c r="A292" t="str">
        <f>Table325[[#This Row],[Template]]&amp;Table325[[#This Row],[parent_attribute]]</f>
        <v>Compressor Screw BasicTemperatura - Mancal de Axial da Engrenagem Lado Externo (1)</v>
      </c>
      <c r="B292" t="s">
        <v>4227</v>
      </c>
      <c r="C292" t="s">
        <v>4228</v>
      </c>
      <c r="D292" t="s">
        <v>2906</v>
      </c>
      <c r="E292" t="s">
        <v>4229</v>
      </c>
      <c r="F292" t="s">
        <v>2880</v>
      </c>
      <c r="G292" t="s">
        <v>4481</v>
      </c>
      <c r="I292" t="s">
        <v>4305</v>
      </c>
      <c r="J292">
        <v>107</v>
      </c>
      <c r="K292" s="97" t="s">
        <v>4283</v>
      </c>
      <c r="L292">
        <v>1</v>
      </c>
      <c r="M292" t="s">
        <v>4232</v>
      </c>
      <c r="N292" t="str">
        <f t="shared" si="6"/>
        <v>subattribute</v>
      </c>
      <c r="O292" t="str">
        <f>TRIM(INDEX(_xlfn.TEXTSPLIT(Table325[[#This Row],[attribute_name]],"|"), 1,1))</f>
        <v>Temperatura - Mancal de Axial da Engrenagem Lado Externo (1)</v>
      </c>
      <c r="P292" t="str">
        <f>IFERROR(TRIM(INDEX(_xlfn.TEXTSPLIT(Table325[[#This Row],[attribute_name]],"|"), 1,2)), "")</f>
        <v>Hi</v>
      </c>
      <c r="Q292" t="b" cm="1">
        <f t="array" ref="Q292">IF(ISERROR(IF(Table325[[#This Row],[type]]="subattribute", VLOOKUP(Table325[[#This Row],[Template]]&amp;Table325[[#This Row],[parent_attribute]],_xlfn._xlws.FILTER(Table325[[#All],[concat]], Table325[[#All],[type]]="attribute"),1, FALSE), TRUE)), FALSE, TRUE)</f>
        <v>1</v>
      </c>
    </row>
    <row r="293" spans="1:17" ht="14.4" customHeight="1">
      <c r="A293" t="str">
        <f>Table325[[#This Row],[Template]]&amp;Table325[[#This Row],[parent_attribute]]</f>
        <v>Compressor Screw BasicTemperatura - Mancal de Axial da Engrenagem Lado Externo (1)</v>
      </c>
      <c r="B293" t="s">
        <v>4227</v>
      </c>
      <c r="C293" t="s">
        <v>4228</v>
      </c>
      <c r="D293" t="s">
        <v>2906</v>
      </c>
      <c r="E293" t="s">
        <v>4229</v>
      </c>
      <c r="F293" t="s">
        <v>2880</v>
      </c>
      <c r="G293" t="s">
        <v>4481</v>
      </c>
      <c r="I293" t="s">
        <v>4306</v>
      </c>
      <c r="J293">
        <v>116</v>
      </c>
      <c r="K293" s="97" t="s">
        <v>4283</v>
      </c>
      <c r="L293">
        <v>1</v>
      </c>
      <c r="M293" t="s">
        <v>4232</v>
      </c>
      <c r="N293" t="str">
        <f t="shared" si="6"/>
        <v>subattribute</v>
      </c>
      <c r="O293" t="str">
        <f>TRIM(INDEX(_xlfn.TEXTSPLIT(Table325[[#This Row],[attribute_name]],"|"), 1,1))</f>
        <v>Temperatura - Mancal de Axial da Engrenagem Lado Externo (1)</v>
      </c>
      <c r="P293" t="str">
        <f>IFERROR(TRIM(INDEX(_xlfn.TEXTSPLIT(Table325[[#This Row],[attribute_name]],"|"), 1,2)), "")</f>
        <v>HiHi</v>
      </c>
      <c r="Q293" t="b" cm="1">
        <f t="array" ref="Q293">IF(ISERROR(IF(Table325[[#This Row],[type]]="subattribute", VLOOKUP(Table325[[#This Row],[Template]]&amp;Table325[[#This Row],[parent_attribute]],_xlfn._xlws.FILTER(Table325[[#All],[concat]], Table325[[#All],[type]]="attribute"),1, FALSE), TRUE)), FALSE, TRUE)</f>
        <v>1</v>
      </c>
    </row>
    <row r="294" spans="1:17" ht="14.4" customHeight="1">
      <c r="A294" t="str">
        <f>Table325[[#This Row],[Template]]&amp;Table325[[#This Row],[parent_attribute]]</f>
        <v>Compressor Screw BasicTemperatura - Mancal de Axial da Engrenagem Lado Externo (1)</v>
      </c>
      <c r="B294" t="s">
        <v>4227</v>
      </c>
      <c r="C294" t="s">
        <v>4228</v>
      </c>
      <c r="D294" t="s">
        <v>2906</v>
      </c>
      <c r="E294" t="s">
        <v>4229</v>
      </c>
      <c r="F294" t="s">
        <v>2880</v>
      </c>
      <c r="G294" t="s">
        <v>4481</v>
      </c>
      <c r="I294" t="s">
        <v>4307</v>
      </c>
      <c r="J294">
        <v>75</v>
      </c>
      <c r="K294" s="97" t="s">
        <v>4283</v>
      </c>
      <c r="L294">
        <v>1</v>
      </c>
      <c r="M294" t="s">
        <v>4232</v>
      </c>
      <c r="N294" t="str">
        <f t="shared" si="6"/>
        <v>subattribute</v>
      </c>
      <c r="O294" t="str">
        <f>TRIM(INDEX(_xlfn.TEXTSPLIT(Table325[[#This Row],[attribute_name]],"|"), 1,1))</f>
        <v>Temperatura - Mancal de Axial da Engrenagem Lado Externo (1)</v>
      </c>
      <c r="P294" t="str">
        <f>IFERROR(TRIM(INDEX(_xlfn.TEXTSPLIT(Table325[[#This Row],[attribute_name]],"|"), 1,2)), "")</f>
        <v>Pre-alarm Hi</v>
      </c>
      <c r="Q294" t="b" cm="1">
        <f t="array" ref="Q294">IF(ISERROR(IF(Table325[[#This Row],[type]]="subattribute", VLOOKUP(Table325[[#This Row],[Template]]&amp;Table325[[#This Row],[parent_attribute]],_xlfn._xlws.FILTER(Table325[[#All],[concat]], Table325[[#All],[type]]="attribute"),1, FALSE), TRUE)), FALSE, TRUE)</f>
        <v>1</v>
      </c>
    </row>
    <row r="295" spans="1:17" ht="14.4" customHeight="1">
      <c r="A295" t="str">
        <f>Table325[[#This Row],[Template]]&amp;Table325[[#This Row],[parent_attribute]]</f>
        <v>Compressor Screw BasicTemperatura - Mancal de Axial da Engrenagem Lado Externo (2)</v>
      </c>
      <c r="B295" t="s">
        <v>4227</v>
      </c>
      <c r="C295" t="s">
        <v>4228</v>
      </c>
      <c r="D295" t="s">
        <v>2906</v>
      </c>
      <c r="E295" t="s">
        <v>4229</v>
      </c>
      <c r="F295" t="s">
        <v>2880</v>
      </c>
      <c r="G295" t="s">
        <v>4482</v>
      </c>
      <c r="I295" t="s">
        <v>674</v>
      </c>
      <c r="J295" t="s">
        <v>4482</v>
      </c>
      <c r="K295" t="s">
        <v>4283</v>
      </c>
      <c r="L295">
        <v>1</v>
      </c>
      <c r="M295" t="s">
        <v>475</v>
      </c>
      <c r="N295" t="str">
        <f t="shared" si="6"/>
        <v>attribute</v>
      </c>
      <c r="O295" t="str">
        <f>TRIM(INDEX(_xlfn.TEXTSPLIT(Table325[[#This Row],[attribute_name]],"|"), 1,1))</f>
        <v>Temperatura - Mancal de Axial da Engrenagem Lado Externo (2)</v>
      </c>
      <c r="P295" t="str">
        <f>IFERROR(TRIM(INDEX(_xlfn.TEXTSPLIT(Table325[[#This Row],[attribute_name]],"|"), 1,2)), "")</f>
        <v/>
      </c>
      <c r="Q295" t="b" cm="1">
        <f t="array" ref="Q295">IF(ISERROR(IF(Table325[[#This Row],[type]]="subattribute", VLOOKUP(Table325[[#This Row],[Template]]&amp;Table325[[#This Row],[parent_attribute]],_xlfn._xlws.FILTER(Table325[[#All],[concat]], Table325[[#All],[type]]="attribute"),1, FALSE), TRUE)), FALSE, TRUE)</f>
        <v>1</v>
      </c>
    </row>
    <row r="296" spans="1:17" ht="14.4" customHeight="1">
      <c r="A296" t="str">
        <f>Table325[[#This Row],[Template]]&amp;Table325[[#This Row],[parent_attribute]]</f>
        <v>Compressor Screw BasicTemperatura - Mancal de Axial da Engrenagem Lado Externo (2)</v>
      </c>
      <c r="B296" t="s">
        <v>4227</v>
      </c>
      <c r="C296" t="s">
        <v>4228</v>
      </c>
      <c r="D296" t="s">
        <v>2906</v>
      </c>
      <c r="E296" t="s">
        <v>4229</v>
      </c>
      <c r="F296" t="s">
        <v>2880</v>
      </c>
      <c r="G296" t="s">
        <v>4482</v>
      </c>
      <c r="I296" t="s">
        <v>4309</v>
      </c>
      <c r="J296">
        <v>107</v>
      </c>
      <c r="K296" s="97" t="s">
        <v>4283</v>
      </c>
      <c r="L296">
        <v>1</v>
      </c>
      <c r="M296" t="s">
        <v>4232</v>
      </c>
      <c r="N296" t="str">
        <f t="shared" si="6"/>
        <v>subattribute</v>
      </c>
      <c r="O296" t="str">
        <f>TRIM(INDEX(_xlfn.TEXTSPLIT(Table325[[#This Row],[attribute_name]],"|"), 1,1))</f>
        <v>Temperatura - Mancal de Axial da Engrenagem Lado Externo (2)</v>
      </c>
      <c r="P296" t="str">
        <f>IFERROR(TRIM(INDEX(_xlfn.TEXTSPLIT(Table325[[#This Row],[attribute_name]],"|"), 1,2)), "")</f>
        <v>Hi</v>
      </c>
      <c r="Q296" t="b" cm="1">
        <f t="array" ref="Q296">IF(ISERROR(IF(Table325[[#This Row],[type]]="subattribute", VLOOKUP(Table325[[#This Row],[Template]]&amp;Table325[[#This Row],[parent_attribute]],_xlfn._xlws.FILTER(Table325[[#All],[concat]], Table325[[#All],[type]]="attribute"),1, FALSE), TRUE)), FALSE, TRUE)</f>
        <v>1</v>
      </c>
    </row>
    <row r="297" spans="1:17" ht="14.4" customHeight="1">
      <c r="A297" t="str">
        <f>Table325[[#This Row],[Template]]&amp;Table325[[#This Row],[parent_attribute]]</f>
        <v>Compressor Screw BasicTemperatura - Mancal de Axial da Engrenagem Lado Externo (2)</v>
      </c>
      <c r="B297" t="s">
        <v>4227</v>
      </c>
      <c r="C297" t="s">
        <v>4228</v>
      </c>
      <c r="D297" t="s">
        <v>2906</v>
      </c>
      <c r="E297" t="s">
        <v>4229</v>
      </c>
      <c r="F297" t="s">
        <v>2880</v>
      </c>
      <c r="G297" t="s">
        <v>4482</v>
      </c>
      <c r="I297" t="s">
        <v>4310</v>
      </c>
      <c r="J297">
        <v>116</v>
      </c>
      <c r="K297" s="97" t="s">
        <v>4283</v>
      </c>
      <c r="L297">
        <v>1</v>
      </c>
      <c r="M297" t="s">
        <v>4232</v>
      </c>
      <c r="N297" t="str">
        <f t="shared" si="6"/>
        <v>subattribute</v>
      </c>
      <c r="O297" t="str">
        <f>TRIM(INDEX(_xlfn.TEXTSPLIT(Table325[[#This Row],[attribute_name]],"|"), 1,1))</f>
        <v>Temperatura - Mancal de Axial da Engrenagem Lado Externo (2)</v>
      </c>
      <c r="P297" t="str">
        <f>IFERROR(TRIM(INDEX(_xlfn.TEXTSPLIT(Table325[[#This Row],[attribute_name]],"|"), 1,2)), "")</f>
        <v>HiHi</v>
      </c>
      <c r="Q297" t="b" cm="1">
        <f t="array" ref="Q297">IF(ISERROR(IF(Table325[[#This Row],[type]]="subattribute", VLOOKUP(Table325[[#This Row],[Template]]&amp;Table325[[#This Row],[parent_attribute]],_xlfn._xlws.FILTER(Table325[[#All],[concat]], Table325[[#All],[type]]="attribute"),1, FALSE), TRUE)), FALSE, TRUE)</f>
        <v>1</v>
      </c>
    </row>
    <row r="298" spans="1:17" ht="14.4" customHeight="1">
      <c r="A298" t="str">
        <f>Table325[[#This Row],[Template]]&amp;Table325[[#This Row],[parent_attribute]]</f>
        <v>Compressor Screw BasicTemperatura - Mancal de Axial da Engrenagem Lado Externo (2)</v>
      </c>
      <c r="B298" t="s">
        <v>4227</v>
      </c>
      <c r="C298" t="s">
        <v>4228</v>
      </c>
      <c r="D298" t="s">
        <v>2906</v>
      </c>
      <c r="E298" t="s">
        <v>4229</v>
      </c>
      <c r="F298" t="s">
        <v>2880</v>
      </c>
      <c r="G298" t="s">
        <v>4482</v>
      </c>
      <c r="I298" t="s">
        <v>4311</v>
      </c>
      <c r="J298">
        <v>75</v>
      </c>
      <c r="K298" s="97" t="s">
        <v>4283</v>
      </c>
      <c r="L298">
        <v>1</v>
      </c>
      <c r="M298" t="s">
        <v>4232</v>
      </c>
      <c r="N298" t="str">
        <f t="shared" si="6"/>
        <v>subattribute</v>
      </c>
      <c r="O298" t="str">
        <f>TRIM(INDEX(_xlfn.TEXTSPLIT(Table325[[#This Row],[attribute_name]],"|"), 1,1))</f>
        <v>Temperatura - Mancal de Axial da Engrenagem Lado Externo (2)</v>
      </c>
      <c r="P298" t="str">
        <f>IFERROR(TRIM(INDEX(_xlfn.TEXTSPLIT(Table325[[#This Row],[attribute_name]],"|"), 1,2)), "")</f>
        <v>Pre-alarm Hi</v>
      </c>
      <c r="Q298" t="b" cm="1">
        <f t="array" ref="Q298">IF(ISERROR(IF(Table325[[#This Row],[type]]="subattribute", VLOOKUP(Table325[[#This Row],[Template]]&amp;Table325[[#This Row],[parent_attribute]],_xlfn._xlws.FILTER(Table325[[#All],[concat]], Table325[[#All],[type]]="attribute"),1, FALSE), TRUE)), FALSE, TRUE)</f>
        <v>1</v>
      </c>
    </row>
    <row r="299" spans="1:17" ht="14.4" customHeight="1">
      <c r="A299" t="str">
        <f>Table325[[#This Row],[Template]]&amp;Table325[[#This Row],[parent_attribute]]</f>
        <v>Compressor Screw BasicTemperatura - Mancal de Axial da Engrenagem Lado Interno (1)</v>
      </c>
      <c r="B299" t="s">
        <v>4227</v>
      </c>
      <c r="C299" t="s">
        <v>4228</v>
      </c>
      <c r="D299" t="s">
        <v>2906</v>
      </c>
      <c r="E299" t="s">
        <v>4229</v>
      </c>
      <c r="F299" t="s">
        <v>2880</v>
      </c>
      <c r="G299" t="s">
        <v>4483</v>
      </c>
      <c r="I299" t="s">
        <v>668</v>
      </c>
      <c r="J299" t="s">
        <v>4483</v>
      </c>
      <c r="K299" t="s">
        <v>4283</v>
      </c>
      <c r="L299">
        <v>1</v>
      </c>
      <c r="M299" t="s">
        <v>475</v>
      </c>
      <c r="N299" t="str">
        <f t="shared" si="6"/>
        <v>attribute</v>
      </c>
      <c r="O299" t="str">
        <f>TRIM(INDEX(_xlfn.TEXTSPLIT(Table325[[#This Row],[attribute_name]],"|"), 1,1))</f>
        <v>Temperatura - Mancal de Axial da Engrenagem Lado Interno (1)</v>
      </c>
      <c r="P299" t="str">
        <f>IFERROR(TRIM(INDEX(_xlfn.TEXTSPLIT(Table325[[#This Row],[attribute_name]],"|"), 1,2)), "")</f>
        <v/>
      </c>
      <c r="Q299" t="b" cm="1">
        <f t="array" ref="Q299">IF(ISERROR(IF(Table325[[#This Row],[type]]="subattribute", VLOOKUP(Table325[[#This Row],[Template]]&amp;Table325[[#This Row],[parent_attribute]],_xlfn._xlws.FILTER(Table325[[#All],[concat]], Table325[[#All],[type]]="attribute"),1, FALSE), TRUE)), FALSE, TRUE)</f>
        <v>1</v>
      </c>
    </row>
    <row r="300" spans="1:17" ht="14.4" customHeight="1">
      <c r="A300" t="str">
        <f>Table325[[#This Row],[Template]]&amp;Table325[[#This Row],[parent_attribute]]</f>
        <v>Compressor Screw BasicTemperatura - Mancal de Axial da Engrenagem Lado Interno (1)</v>
      </c>
      <c r="B300" t="s">
        <v>4227</v>
      </c>
      <c r="C300" t="s">
        <v>4228</v>
      </c>
      <c r="D300" t="s">
        <v>2906</v>
      </c>
      <c r="E300" t="s">
        <v>4229</v>
      </c>
      <c r="F300" t="s">
        <v>2880</v>
      </c>
      <c r="G300" t="s">
        <v>4483</v>
      </c>
      <c r="I300" t="s">
        <v>4313</v>
      </c>
      <c r="J300">
        <v>107</v>
      </c>
      <c r="K300" s="97" t="s">
        <v>4283</v>
      </c>
      <c r="L300">
        <v>1</v>
      </c>
      <c r="M300" t="s">
        <v>4232</v>
      </c>
      <c r="N300" t="str">
        <f t="shared" si="6"/>
        <v>subattribute</v>
      </c>
      <c r="O300" t="str">
        <f>TRIM(INDEX(_xlfn.TEXTSPLIT(Table325[[#This Row],[attribute_name]],"|"), 1,1))</f>
        <v>Temperatura - Mancal de Axial da Engrenagem Lado Interno (1)</v>
      </c>
      <c r="P300" t="str">
        <f>IFERROR(TRIM(INDEX(_xlfn.TEXTSPLIT(Table325[[#This Row],[attribute_name]],"|"), 1,2)), "")</f>
        <v>Hi</v>
      </c>
      <c r="Q300" t="b" cm="1">
        <f t="array" ref="Q300">IF(ISERROR(IF(Table325[[#This Row],[type]]="subattribute", VLOOKUP(Table325[[#This Row],[Template]]&amp;Table325[[#This Row],[parent_attribute]],_xlfn._xlws.FILTER(Table325[[#All],[concat]], Table325[[#All],[type]]="attribute"),1, FALSE), TRUE)), FALSE, TRUE)</f>
        <v>1</v>
      </c>
    </row>
    <row r="301" spans="1:17" ht="14.4" customHeight="1">
      <c r="A301" t="str">
        <f>Table325[[#This Row],[Template]]&amp;Table325[[#This Row],[parent_attribute]]</f>
        <v>Compressor Screw BasicTemperatura - Mancal de Axial da Engrenagem Lado Interno (1)</v>
      </c>
      <c r="B301" t="s">
        <v>4227</v>
      </c>
      <c r="C301" t="s">
        <v>4228</v>
      </c>
      <c r="D301" t="s">
        <v>2906</v>
      </c>
      <c r="E301" t="s">
        <v>4229</v>
      </c>
      <c r="F301" t="s">
        <v>2880</v>
      </c>
      <c r="G301" t="s">
        <v>4483</v>
      </c>
      <c r="I301" t="s">
        <v>4314</v>
      </c>
      <c r="J301">
        <v>116</v>
      </c>
      <c r="K301" s="97" t="s">
        <v>4283</v>
      </c>
      <c r="L301">
        <v>1</v>
      </c>
      <c r="M301" t="s">
        <v>4232</v>
      </c>
      <c r="N301" t="str">
        <f t="shared" si="6"/>
        <v>subattribute</v>
      </c>
      <c r="O301" t="str">
        <f>TRIM(INDEX(_xlfn.TEXTSPLIT(Table325[[#This Row],[attribute_name]],"|"), 1,1))</f>
        <v>Temperatura - Mancal de Axial da Engrenagem Lado Interno (1)</v>
      </c>
      <c r="P301" t="str">
        <f>IFERROR(TRIM(INDEX(_xlfn.TEXTSPLIT(Table325[[#This Row],[attribute_name]],"|"), 1,2)), "")</f>
        <v>HiHi</v>
      </c>
      <c r="Q301" t="b" cm="1">
        <f t="array" ref="Q301">IF(ISERROR(IF(Table325[[#This Row],[type]]="subattribute", VLOOKUP(Table325[[#This Row],[Template]]&amp;Table325[[#This Row],[parent_attribute]],_xlfn._xlws.FILTER(Table325[[#All],[concat]], Table325[[#All],[type]]="attribute"),1, FALSE), TRUE)), FALSE, TRUE)</f>
        <v>1</v>
      </c>
    </row>
    <row r="302" spans="1:17" ht="14.4" customHeight="1">
      <c r="A302" t="str">
        <f>Table325[[#This Row],[Template]]&amp;Table325[[#This Row],[parent_attribute]]</f>
        <v>Compressor Screw BasicTemperatura - Mancal de Axial da Engrenagem Lado Interno (1)</v>
      </c>
      <c r="B302" t="s">
        <v>4227</v>
      </c>
      <c r="C302" t="s">
        <v>4228</v>
      </c>
      <c r="D302" t="s">
        <v>2906</v>
      </c>
      <c r="E302" t="s">
        <v>4229</v>
      </c>
      <c r="F302" t="s">
        <v>2880</v>
      </c>
      <c r="G302" t="s">
        <v>4483</v>
      </c>
      <c r="I302" t="s">
        <v>4315</v>
      </c>
      <c r="J302">
        <v>75</v>
      </c>
      <c r="K302" s="97" t="s">
        <v>4283</v>
      </c>
      <c r="L302">
        <v>1</v>
      </c>
      <c r="M302" t="s">
        <v>4232</v>
      </c>
      <c r="N302" t="str">
        <f t="shared" si="6"/>
        <v>subattribute</v>
      </c>
      <c r="O302" t="str">
        <f>TRIM(INDEX(_xlfn.TEXTSPLIT(Table325[[#This Row],[attribute_name]],"|"), 1,1))</f>
        <v>Temperatura - Mancal de Axial da Engrenagem Lado Interno (1)</v>
      </c>
      <c r="P302" t="str">
        <f>IFERROR(TRIM(INDEX(_xlfn.TEXTSPLIT(Table325[[#This Row],[attribute_name]],"|"), 1,2)), "")</f>
        <v>Pre-alarm Hi</v>
      </c>
      <c r="Q302" t="b" cm="1">
        <f t="array" ref="Q302">IF(ISERROR(IF(Table325[[#This Row],[type]]="subattribute", VLOOKUP(Table325[[#This Row],[Template]]&amp;Table325[[#This Row],[parent_attribute]],_xlfn._xlws.FILTER(Table325[[#All],[concat]], Table325[[#All],[type]]="attribute"),1, FALSE), TRUE)), FALSE, TRUE)</f>
        <v>1</v>
      </c>
    </row>
    <row r="303" spans="1:17" ht="14.4" customHeight="1">
      <c r="A303" t="str">
        <f>Table325[[#This Row],[Template]]&amp;Table325[[#This Row],[parent_attribute]]</f>
        <v>Compressor Screw BasicTemperatura - Mancal de Axial da Engrenagem Lado Interno (2)</v>
      </c>
      <c r="B303" t="s">
        <v>4227</v>
      </c>
      <c r="C303" t="s">
        <v>4228</v>
      </c>
      <c r="D303" t="s">
        <v>2906</v>
      </c>
      <c r="E303" t="s">
        <v>4229</v>
      </c>
      <c r="F303" t="s">
        <v>2880</v>
      </c>
      <c r="G303" t="s">
        <v>4484</v>
      </c>
      <c r="I303" t="s">
        <v>670</v>
      </c>
      <c r="J303" t="s">
        <v>4484</v>
      </c>
      <c r="K303" t="s">
        <v>4283</v>
      </c>
      <c r="L303">
        <v>1</v>
      </c>
      <c r="M303" t="s">
        <v>475</v>
      </c>
      <c r="N303" t="str">
        <f t="shared" si="6"/>
        <v>attribute</v>
      </c>
      <c r="O303" t="str">
        <f>TRIM(INDEX(_xlfn.TEXTSPLIT(Table325[[#This Row],[attribute_name]],"|"), 1,1))</f>
        <v>Temperatura - Mancal de Axial da Engrenagem Lado Interno (2)</v>
      </c>
      <c r="P303" t="str">
        <f>IFERROR(TRIM(INDEX(_xlfn.TEXTSPLIT(Table325[[#This Row],[attribute_name]],"|"), 1,2)), "")</f>
        <v/>
      </c>
      <c r="Q303" t="b" cm="1">
        <f t="array" ref="Q303">IF(ISERROR(IF(Table325[[#This Row],[type]]="subattribute", VLOOKUP(Table325[[#This Row],[Template]]&amp;Table325[[#This Row],[parent_attribute]],_xlfn._xlws.FILTER(Table325[[#All],[concat]], Table325[[#All],[type]]="attribute"),1, FALSE), TRUE)), FALSE, TRUE)</f>
        <v>1</v>
      </c>
    </row>
    <row r="304" spans="1:17" ht="14.4" customHeight="1">
      <c r="A304" t="str">
        <f>Table325[[#This Row],[Template]]&amp;Table325[[#This Row],[parent_attribute]]</f>
        <v>Compressor Screw BasicTemperatura - Mancal de Axial da Engrenagem Lado Interno (2)</v>
      </c>
      <c r="B304" t="s">
        <v>4227</v>
      </c>
      <c r="C304" t="s">
        <v>4228</v>
      </c>
      <c r="D304" t="s">
        <v>2906</v>
      </c>
      <c r="E304" t="s">
        <v>4229</v>
      </c>
      <c r="F304" t="s">
        <v>2880</v>
      </c>
      <c r="G304" t="s">
        <v>4484</v>
      </c>
      <c r="I304" t="s">
        <v>4317</v>
      </c>
      <c r="J304">
        <v>107</v>
      </c>
      <c r="K304" s="97" t="s">
        <v>4283</v>
      </c>
      <c r="L304">
        <v>1</v>
      </c>
      <c r="M304" t="s">
        <v>4232</v>
      </c>
      <c r="N304" t="str">
        <f t="shared" si="6"/>
        <v>subattribute</v>
      </c>
      <c r="O304" t="str">
        <f>TRIM(INDEX(_xlfn.TEXTSPLIT(Table325[[#This Row],[attribute_name]],"|"), 1,1))</f>
        <v>Temperatura - Mancal de Axial da Engrenagem Lado Interno (2)</v>
      </c>
      <c r="P304" t="str">
        <f>IFERROR(TRIM(INDEX(_xlfn.TEXTSPLIT(Table325[[#This Row],[attribute_name]],"|"), 1,2)), "")</f>
        <v>Hi</v>
      </c>
      <c r="Q304" t="b" cm="1">
        <f t="array" ref="Q304">IF(ISERROR(IF(Table325[[#This Row],[type]]="subattribute", VLOOKUP(Table325[[#This Row],[Template]]&amp;Table325[[#This Row],[parent_attribute]],_xlfn._xlws.FILTER(Table325[[#All],[concat]], Table325[[#All],[type]]="attribute"),1, FALSE), TRUE)), FALSE, TRUE)</f>
        <v>1</v>
      </c>
    </row>
    <row r="305" spans="1:17" ht="14.4" customHeight="1">
      <c r="A305" t="str">
        <f>Table325[[#This Row],[Template]]&amp;Table325[[#This Row],[parent_attribute]]</f>
        <v>Compressor Screw BasicTemperatura - Mancal de Axial da Engrenagem Lado Interno (2)</v>
      </c>
      <c r="B305" t="s">
        <v>4227</v>
      </c>
      <c r="C305" t="s">
        <v>4228</v>
      </c>
      <c r="D305" t="s">
        <v>2906</v>
      </c>
      <c r="E305" t="s">
        <v>4229</v>
      </c>
      <c r="F305" t="s">
        <v>2880</v>
      </c>
      <c r="G305" t="s">
        <v>4484</v>
      </c>
      <c r="I305" t="s">
        <v>4318</v>
      </c>
      <c r="J305">
        <v>116</v>
      </c>
      <c r="K305" s="97" t="s">
        <v>4283</v>
      </c>
      <c r="L305">
        <v>1</v>
      </c>
      <c r="M305" t="s">
        <v>4232</v>
      </c>
      <c r="N305" t="str">
        <f t="shared" si="6"/>
        <v>subattribute</v>
      </c>
      <c r="O305" t="str">
        <f>TRIM(INDEX(_xlfn.TEXTSPLIT(Table325[[#This Row],[attribute_name]],"|"), 1,1))</f>
        <v>Temperatura - Mancal de Axial da Engrenagem Lado Interno (2)</v>
      </c>
      <c r="P305" t="str">
        <f>IFERROR(TRIM(INDEX(_xlfn.TEXTSPLIT(Table325[[#This Row],[attribute_name]],"|"), 1,2)), "")</f>
        <v>HiHi</v>
      </c>
      <c r="Q305" t="b" cm="1">
        <f t="array" ref="Q305">IF(ISERROR(IF(Table325[[#This Row],[type]]="subattribute", VLOOKUP(Table325[[#This Row],[Template]]&amp;Table325[[#This Row],[parent_attribute]],_xlfn._xlws.FILTER(Table325[[#All],[concat]], Table325[[#All],[type]]="attribute"),1, FALSE), TRUE)), FALSE, TRUE)</f>
        <v>1</v>
      </c>
    </row>
    <row r="306" spans="1:17" ht="14.4" customHeight="1">
      <c r="A306" t="str">
        <f>Table325[[#This Row],[Template]]&amp;Table325[[#This Row],[parent_attribute]]</f>
        <v>Compressor Screw BasicTemperatura - Mancal de Axial da Engrenagem Lado Interno (2)</v>
      </c>
      <c r="B306" t="s">
        <v>4227</v>
      </c>
      <c r="C306" t="s">
        <v>4228</v>
      </c>
      <c r="D306" t="s">
        <v>2906</v>
      </c>
      <c r="E306" t="s">
        <v>4229</v>
      </c>
      <c r="F306" t="s">
        <v>2880</v>
      </c>
      <c r="G306" t="s">
        <v>4484</v>
      </c>
      <c r="I306" t="s">
        <v>4319</v>
      </c>
      <c r="J306">
        <v>75</v>
      </c>
      <c r="K306" s="97" t="s">
        <v>4283</v>
      </c>
      <c r="L306">
        <v>1</v>
      </c>
      <c r="M306" t="s">
        <v>4232</v>
      </c>
      <c r="N306" t="str">
        <f t="shared" si="6"/>
        <v>subattribute</v>
      </c>
      <c r="O306" t="str">
        <f>TRIM(INDEX(_xlfn.TEXTSPLIT(Table325[[#This Row],[attribute_name]],"|"), 1,1))</f>
        <v>Temperatura - Mancal de Axial da Engrenagem Lado Interno (2)</v>
      </c>
      <c r="P306" t="str">
        <f>IFERROR(TRIM(INDEX(_xlfn.TEXTSPLIT(Table325[[#This Row],[attribute_name]],"|"), 1,2)), "")</f>
        <v>Pre-alarm Hi</v>
      </c>
      <c r="Q306" t="b" cm="1">
        <f t="array" ref="Q306">IF(ISERROR(IF(Table325[[#This Row],[type]]="subattribute", VLOOKUP(Table325[[#This Row],[Template]]&amp;Table325[[#This Row],[parent_attribute]],_xlfn._xlws.FILTER(Table325[[#All],[concat]], Table325[[#All],[type]]="attribute"),1, FALSE), TRUE)), FALSE, TRUE)</f>
        <v>1</v>
      </c>
    </row>
    <row r="307" spans="1:17" ht="14.4" customHeight="1">
      <c r="A307" t="str">
        <f>Table325[[#This Row],[Template]]&amp;Table325[[#This Row],[parent_attribute]]</f>
        <v>Compressor Screw BasicTemperatura - Mancal de Descarga do Compressor Fêmea</v>
      </c>
      <c r="B307" t="s">
        <v>4227</v>
      </c>
      <c r="C307" t="s">
        <v>4228</v>
      </c>
      <c r="D307" t="s">
        <v>2906</v>
      </c>
      <c r="E307" t="s">
        <v>4229</v>
      </c>
      <c r="F307" t="s">
        <v>2880</v>
      </c>
      <c r="G307" t="s">
        <v>4485</v>
      </c>
      <c r="I307" t="s">
        <v>632</v>
      </c>
      <c r="J307" t="s">
        <v>4485</v>
      </c>
      <c r="K307" t="s">
        <v>4283</v>
      </c>
      <c r="L307">
        <v>1</v>
      </c>
      <c r="M307" t="s">
        <v>440</v>
      </c>
      <c r="N307" t="str">
        <f t="shared" si="6"/>
        <v>attribute</v>
      </c>
      <c r="O307" t="str">
        <f>TRIM(INDEX(_xlfn.TEXTSPLIT(Table325[[#This Row],[attribute_name]],"|"), 1,1))</f>
        <v>Temperatura - Mancal de Descarga do Compressor Fêmea</v>
      </c>
      <c r="P307" t="str">
        <f>IFERROR(TRIM(INDEX(_xlfn.TEXTSPLIT(Table325[[#This Row],[attribute_name]],"|"), 1,2)), "")</f>
        <v/>
      </c>
      <c r="Q307" t="b" cm="1">
        <f t="array" ref="Q307">IF(ISERROR(IF(Table325[[#This Row],[type]]="subattribute", VLOOKUP(Table325[[#This Row],[Template]]&amp;Table325[[#This Row],[parent_attribute]],_xlfn._xlws.FILTER(Table325[[#All],[concat]], Table325[[#All],[type]]="attribute"),1, FALSE), TRUE)), FALSE, TRUE)</f>
        <v>1</v>
      </c>
    </row>
    <row r="308" spans="1:17" ht="14.4" customHeight="1">
      <c r="A308" t="str">
        <f>Table325[[#This Row],[Template]]&amp;Table325[[#This Row],[parent_attribute]]</f>
        <v>Compressor Screw BasicTemperatura - Mancal de Descarga do Compressor Fêmea</v>
      </c>
      <c r="B308" t="s">
        <v>4227</v>
      </c>
      <c r="C308" t="s">
        <v>4228</v>
      </c>
      <c r="D308" t="s">
        <v>2906</v>
      </c>
      <c r="E308" t="s">
        <v>4229</v>
      </c>
      <c r="F308" t="s">
        <v>2880</v>
      </c>
      <c r="G308" t="s">
        <v>4485</v>
      </c>
      <c r="I308" t="s">
        <v>4321</v>
      </c>
      <c r="J308">
        <v>95</v>
      </c>
      <c r="K308" s="97" t="s">
        <v>4283</v>
      </c>
      <c r="L308">
        <v>1</v>
      </c>
      <c r="M308" t="s">
        <v>4232</v>
      </c>
      <c r="N308" t="str">
        <f t="shared" si="6"/>
        <v>subattribute</v>
      </c>
      <c r="O308" t="str">
        <f>TRIM(INDEX(_xlfn.TEXTSPLIT(Table325[[#This Row],[attribute_name]],"|"), 1,1))</f>
        <v>Temperatura - Mancal de Descarga do Compressor Fêmea</v>
      </c>
      <c r="P308" t="str">
        <f>IFERROR(TRIM(INDEX(_xlfn.TEXTSPLIT(Table325[[#This Row],[attribute_name]],"|"), 1,2)), "")</f>
        <v>Hi</v>
      </c>
      <c r="Q308" t="b" cm="1">
        <f t="array" ref="Q308">IF(ISERROR(IF(Table325[[#This Row],[type]]="subattribute", VLOOKUP(Table325[[#This Row],[Template]]&amp;Table325[[#This Row],[parent_attribute]],_xlfn._xlws.FILTER(Table325[[#All],[concat]], Table325[[#All],[type]]="attribute"),1, FALSE), TRUE)), FALSE, TRUE)</f>
        <v>1</v>
      </c>
    </row>
    <row r="309" spans="1:17" ht="14.4" customHeight="1">
      <c r="A309" t="str">
        <f>Table325[[#This Row],[Template]]&amp;Table325[[#This Row],[parent_attribute]]</f>
        <v>Compressor Screw BasicTemperatura - Mancal de Descarga do Compressor Fêmea</v>
      </c>
      <c r="B309" t="s">
        <v>4227</v>
      </c>
      <c r="C309" t="s">
        <v>4228</v>
      </c>
      <c r="D309" t="s">
        <v>2906</v>
      </c>
      <c r="E309" t="s">
        <v>4229</v>
      </c>
      <c r="F309" t="s">
        <v>2880</v>
      </c>
      <c r="G309" t="s">
        <v>4485</v>
      </c>
      <c r="I309" t="s">
        <v>4322</v>
      </c>
      <c r="J309">
        <v>100</v>
      </c>
      <c r="K309" s="97" t="s">
        <v>4283</v>
      </c>
      <c r="L309">
        <v>1</v>
      </c>
      <c r="M309" t="s">
        <v>4232</v>
      </c>
      <c r="N309" t="str">
        <f t="shared" si="6"/>
        <v>subattribute</v>
      </c>
      <c r="O309" t="str">
        <f>TRIM(INDEX(_xlfn.TEXTSPLIT(Table325[[#This Row],[attribute_name]],"|"), 1,1))</f>
        <v>Temperatura - Mancal de Descarga do Compressor Fêmea</v>
      </c>
      <c r="P309" t="str">
        <f>IFERROR(TRIM(INDEX(_xlfn.TEXTSPLIT(Table325[[#This Row],[attribute_name]],"|"), 1,2)), "")</f>
        <v>HiHi</v>
      </c>
      <c r="Q309" t="b" cm="1">
        <f t="array" ref="Q309">IF(ISERROR(IF(Table325[[#This Row],[type]]="subattribute", VLOOKUP(Table325[[#This Row],[Template]]&amp;Table325[[#This Row],[parent_attribute]],_xlfn._xlws.FILTER(Table325[[#All],[concat]], Table325[[#All],[type]]="attribute"),1, FALSE), TRUE)), FALSE, TRUE)</f>
        <v>1</v>
      </c>
    </row>
    <row r="310" spans="1:17" ht="14.4" customHeight="1">
      <c r="A310" t="str">
        <f>Table325[[#This Row],[Template]]&amp;Table325[[#This Row],[parent_attribute]]</f>
        <v>Compressor Screw BasicTemperatura - Mancal de Descarga do Compressor Fêmea</v>
      </c>
      <c r="B310" t="s">
        <v>4227</v>
      </c>
      <c r="C310" t="s">
        <v>4228</v>
      </c>
      <c r="D310" t="s">
        <v>2906</v>
      </c>
      <c r="E310" t="s">
        <v>4229</v>
      </c>
      <c r="F310" t="s">
        <v>2880</v>
      </c>
      <c r="G310" t="s">
        <v>4485</v>
      </c>
      <c r="I310" t="s">
        <v>4323</v>
      </c>
      <c r="J310">
        <v>65</v>
      </c>
      <c r="K310" s="97" t="s">
        <v>4283</v>
      </c>
      <c r="L310">
        <v>1</v>
      </c>
      <c r="M310" t="s">
        <v>4232</v>
      </c>
      <c r="N310" t="str">
        <f t="shared" si="6"/>
        <v>subattribute</v>
      </c>
      <c r="O310" t="str">
        <f>TRIM(INDEX(_xlfn.TEXTSPLIT(Table325[[#This Row],[attribute_name]],"|"), 1,1))</f>
        <v>Temperatura - Mancal de Descarga do Compressor Fêmea</v>
      </c>
      <c r="P310" t="str">
        <f>IFERROR(TRIM(INDEX(_xlfn.TEXTSPLIT(Table325[[#This Row],[attribute_name]],"|"), 1,2)), "")</f>
        <v>Pre-alarm Hi</v>
      </c>
      <c r="Q310" t="b" cm="1">
        <f t="array" ref="Q310">IF(ISERROR(IF(Table325[[#This Row],[type]]="subattribute", VLOOKUP(Table325[[#This Row],[Template]]&amp;Table325[[#This Row],[parent_attribute]],_xlfn._xlws.FILTER(Table325[[#All],[concat]], Table325[[#All],[type]]="attribute"),1, FALSE), TRUE)), FALSE, TRUE)</f>
        <v>1</v>
      </c>
    </row>
    <row r="311" spans="1:17" ht="14.4" customHeight="1">
      <c r="A311" t="str">
        <f>Table325[[#This Row],[Template]]&amp;Table325[[#This Row],[parent_attribute]]</f>
        <v>Compressor Screw BasicTemperatura - Mancal de Descarga do Compressor Macho</v>
      </c>
      <c r="B311" t="s">
        <v>4227</v>
      </c>
      <c r="C311" t="s">
        <v>4228</v>
      </c>
      <c r="D311" t="s">
        <v>2906</v>
      </c>
      <c r="E311" t="s">
        <v>4229</v>
      </c>
      <c r="F311" t="s">
        <v>2880</v>
      </c>
      <c r="G311" t="s">
        <v>4486</v>
      </c>
      <c r="I311" t="s">
        <v>638</v>
      </c>
      <c r="J311" t="s">
        <v>4486</v>
      </c>
      <c r="K311" t="s">
        <v>4283</v>
      </c>
      <c r="L311">
        <v>1</v>
      </c>
      <c r="M311" t="s">
        <v>440</v>
      </c>
      <c r="N311" t="str">
        <f t="shared" si="6"/>
        <v>attribute</v>
      </c>
      <c r="O311" t="str">
        <f>TRIM(INDEX(_xlfn.TEXTSPLIT(Table325[[#This Row],[attribute_name]],"|"), 1,1))</f>
        <v>Temperatura - Mancal de Descarga do Compressor Macho</v>
      </c>
      <c r="P311" t="str">
        <f>IFERROR(TRIM(INDEX(_xlfn.TEXTSPLIT(Table325[[#This Row],[attribute_name]],"|"), 1,2)), "")</f>
        <v/>
      </c>
      <c r="Q311" t="b" cm="1">
        <f t="array" ref="Q311">IF(ISERROR(IF(Table325[[#This Row],[type]]="subattribute", VLOOKUP(Table325[[#This Row],[Template]]&amp;Table325[[#This Row],[parent_attribute]],_xlfn._xlws.FILTER(Table325[[#All],[concat]], Table325[[#All],[type]]="attribute"),1, FALSE), TRUE)), FALSE, TRUE)</f>
        <v>1</v>
      </c>
    </row>
    <row r="312" spans="1:17" ht="14.4" customHeight="1">
      <c r="A312" t="str">
        <f>Table325[[#This Row],[Template]]&amp;Table325[[#This Row],[parent_attribute]]</f>
        <v>Compressor Screw BasicTemperatura - Mancal de Descarga do Compressor Macho</v>
      </c>
      <c r="B312" t="s">
        <v>4227</v>
      </c>
      <c r="C312" t="s">
        <v>4228</v>
      </c>
      <c r="D312" t="s">
        <v>2906</v>
      </c>
      <c r="E312" t="s">
        <v>4229</v>
      </c>
      <c r="F312" t="s">
        <v>2880</v>
      </c>
      <c r="G312" t="s">
        <v>4486</v>
      </c>
      <c r="I312" t="s">
        <v>4325</v>
      </c>
      <c r="J312">
        <v>95</v>
      </c>
      <c r="K312" s="97" t="s">
        <v>4283</v>
      </c>
      <c r="L312">
        <v>1</v>
      </c>
      <c r="M312" t="s">
        <v>4232</v>
      </c>
      <c r="N312" t="str">
        <f t="shared" si="6"/>
        <v>subattribute</v>
      </c>
      <c r="O312" t="str">
        <f>TRIM(INDEX(_xlfn.TEXTSPLIT(Table325[[#This Row],[attribute_name]],"|"), 1,1))</f>
        <v>Temperatura - Mancal de Descarga do Compressor Macho</v>
      </c>
      <c r="P312" t="str">
        <f>IFERROR(TRIM(INDEX(_xlfn.TEXTSPLIT(Table325[[#This Row],[attribute_name]],"|"), 1,2)), "")</f>
        <v>Hi</v>
      </c>
      <c r="Q312" t="b" cm="1">
        <f t="array" ref="Q312">IF(ISERROR(IF(Table325[[#This Row],[type]]="subattribute", VLOOKUP(Table325[[#This Row],[Template]]&amp;Table325[[#This Row],[parent_attribute]],_xlfn._xlws.FILTER(Table325[[#All],[concat]], Table325[[#All],[type]]="attribute"),1, FALSE), TRUE)), FALSE, TRUE)</f>
        <v>1</v>
      </c>
    </row>
    <row r="313" spans="1:17" ht="14.4" customHeight="1">
      <c r="A313" t="str">
        <f>Table325[[#This Row],[Template]]&amp;Table325[[#This Row],[parent_attribute]]</f>
        <v>Compressor Screw BasicTemperatura - Mancal de Descarga do Compressor Macho</v>
      </c>
      <c r="B313" t="s">
        <v>4227</v>
      </c>
      <c r="C313" t="s">
        <v>4228</v>
      </c>
      <c r="D313" t="s">
        <v>2906</v>
      </c>
      <c r="E313" t="s">
        <v>4229</v>
      </c>
      <c r="F313" t="s">
        <v>2880</v>
      </c>
      <c r="G313" t="s">
        <v>4486</v>
      </c>
      <c r="I313" t="s">
        <v>4326</v>
      </c>
      <c r="J313">
        <v>100</v>
      </c>
      <c r="K313" s="97" t="s">
        <v>4283</v>
      </c>
      <c r="L313">
        <v>1</v>
      </c>
      <c r="M313" t="s">
        <v>4232</v>
      </c>
      <c r="N313" t="str">
        <f t="shared" si="6"/>
        <v>subattribute</v>
      </c>
      <c r="O313" t="str">
        <f>TRIM(INDEX(_xlfn.TEXTSPLIT(Table325[[#This Row],[attribute_name]],"|"), 1,1))</f>
        <v>Temperatura - Mancal de Descarga do Compressor Macho</v>
      </c>
      <c r="P313" t="str">
        <f>IFERROR(TRIM(INDEX(_xlfn.TEXTSPLIT(Table325[[#This Row],[attribute_name]],"|"), 1,2)), "")</f>
        <v>HiHi</v>
      </c>
      <c r="Q313" t="b" cm="1">
        <f t="array" ref="Q313">IF(ISERROR(IF(Table325[[#This Row],[type]]="subattribute", VLOOKUP(Table325[[#This Row],[Template]]&amp;Table325[[#This Row],[parent_attribute]],_xlfn._xlws.FILTER(Table325[[#All],[concat]], Table325[[#All],[type]]="attribute"),1, FALSE), TRUE)), FALSE, TRUE)</f>
        <v>1</v>
      </c>
    </row>
    <row r="314" spans="1:17" ht="14.4" customHeight="1">
      <c r="A314" t="str">
        <f>Table325[[#This Row],[Template]]&amp;Table325[[#This Row],[parent_attribute]]</f>
        <v>Compressor Screw BasicTemperatura - Mancal de Descarga do Compressor Macho</v>
      </c>
      <c r="B314" t="s">
        <v>4227</v>
      </c>
      <c r="C314" t="s">
        <v>4228</v>
      </c>
      <c r="D314" t="s">
        <v>2906</v>
      </c>
      <c r="E314" t="s">
        <v>4229</v>
      </c>
      <c r="F314" t="s">
        <v>2880</v>
      </c>
      <c r="G314" t="s">
        <v>4486</v>
      </c>
      <c r="I314" t="s">
        <v>4327</v>
      </c>
      <c r="J314">
        <v>65</v>
      </c>
      <c r="K314" s="97" t="s">
        <v>4283</v>
      </c>
      <c r="L314">
        <v>1</v>
      </c>
      <c r="M314" t="s">
        <v>4232</v>
      </c>
      <c r="N314" t="str">
        <f t="shared" si="6"/>
        <v>subattribute</v>
      </c>
      <c r="O314" t="str">
        <f>TRIM(INDEX(_xlfn.TEXTSPLIT(Table325[[#This Row],[attribute_name]],"|"), 1,1))</f>
        <v>Temperatura - Mancal de Descarga do Compressor Macho</v>
      </c>
      <c r="P314" t="str">
        <f>IFERROR(TRIM(INDEX(_xlfn.TEXTSPLIT(Table325[[#This Row],[attribute_name]],"|"), 1,2)), "")</f>
        <v>Pre-alarm Hi</v>
      </c>
      <c r="Q314" t="b" cm="1">
        <f t="array" ref="Q314">IF(ISERROR(IF(Table325[[#This Row],[type]]="subattribute", VLOOKUP(Table325[[#This Row],[Template]]&amp;Table325[[#This Row],[parent_attribute]],_xlfn._xlws.FILTER(Table325[[#All],[concat]], Table325[[#All],[type]]="attribute"),1, FALSE), TRUE)), FALSE, TRUE)</f>
        <v>1</v>
      </c>
    </row>
    <row r="315" spans="1:17" ht="14.4" customHeight="1">
      <c r="A315" t="str">
        <f>Table325[[#This Row],[Template]]&amp;Table325[[#This Row],[parent_attribute]]</f>
        <v>Compressor Screw BasicTemperatura - Mancal de Sucção do Compressor Fêmea</v>
      </c>
      <c r="B315" t="s">
        <v>4227</v>
      </c>
      <c r="C315" t="s">
        <v>4228</v>
      </c>
      <c r="D315" t="s">
        <v>2906</v>
      </c>
      <c r="E315" t="s">
        <v>4229</v>
      </c>
      <c r="F315" t="s">
        <v>2880</v>
      </c>
      <c r="G315" t="s">
        <v>4487</v>
      </c>
      <c r="I315" t="s">
        <v>634</v>
      </c>
      <c r="J315" t="s">
        <v>4487</v>
      </c>
      <c r="K315" t="s">
        <v>4283</v>
      </c>
      <c r="L315">
        <v>1</v>
      </c>
      <c r="M315" t="s">
        <v>440</v>
      </c>
      <c r="N315" t="str">
        <f t="shared" si="6"/>
        <v>attribute</v>
      </c>
      <c r="O315" t="str">
        <f>TRIM(INDEX(_xlfn.TEXTSPLIT(Table325[[#This Row],[attribute_name]],"|"), 1,1))</f>
        <v>Temperatura - Mancal de Sucção do Compressor Fêmea</v>
      </c>
      <c r="P315" t="str">
        <f>IFERROR(TRIM(INDEX(_xlfn.TEXTSPLIT(Table325[[#This Row],[attribute_name]],"|"), 1,2)), "")</f>
        <v/>
      </c>
      <c r="Q315" t="b" cm="1">
        <f t="array" ref="Q315">IF(ISERROR(IF(Table325[[#This Row],[type]]="subattribute", VLOOKUP(Table325[[#This Row],[Template]]&amp;Table325[[#This Row],[parent_attribute]],_xlfn._xlws.FILTER(Table325[[#All],[concat]], Table325[[#All],[type]]="attribute"),1, FALSE), TRUE)), FALSE, TRUE)</f>
        <v>1</v>
      </c>
    </row>
    <row r="316" spans="1:17" ht="14.4" customHeight="1">
      <c r="A316" t="str">
        <f>Table325[[#This Row],[Template]]&amp;Table325[[#This Row],[parent_attribute]]</f>
        <v>Compressor Screw BasicTemperatura - Mancal de Sucção do Compressor Fêmea</v>
      </c>
      <c r="B316" t="s">
        <v>4227</v>
      </c>
      <c r="C316" t="s">
        <v>4228</v>
      </c>
      <c r="D316" t="s">
        <v>2906</v>
      </c>
      <c r="E316" t="s">
        <v>4229</v>
      </c>
      <c r="F316" t="s">
        <v>2880</v>
      </c>
      <c r="G316" t="s">
        <v>4487</v>
      </c>
      <c r="I316" t="s">
        <v>4329</v>
      </c>
      <c r="J316">
        <v>95</v>
      </c>
      <c r="K316" s="97" t="s">
        <v>4283</v>
      </c>
      <c r="L316">
        <v>1</v>
      </c>
      <c r="M316" t="s">
        <v>4232</v>
      </c>
      <c r="N316" t="str">
        <f t="shared" si="6"/>
        <v>subattribute</v>
      </c>
      <c r="O316" t="str">
        <f>TRIM(INDEX(_xlfn.TEXTSPLIT(Table325[[#This Row],[attribute_name]],"|"), 1,1))</f>
        <v>Temperatura - Mancal de Sucção do Compressor Fêmea</v>
      </c>
      <c r="P316" t="str">
        <f>IFERROR(TRIM(INDEX(_xlfn.TEXTSPLIT(Table325[[#This Row],[attribute_name]],"|"), 1,2)), "")</f>
        <v>Hi</v>
      </c>
      <c r="Q316" t="b" cm="1">
        <f t="array" ref="Q316">IF(ISERROR(IF(Table325[[#This Row],[type]]="subattribute", VLOOKUP(Table325[[#This Row],[Template]]&amp;Table325[[#This Row],[parent_attribute]],_xlfn._xlws.FILTER(Table325[[#All],[concat]], Table325[[#All],[type]]="attribute"),1, FALSE), TRUE)), FALSE, TRUE)</f>
        <v>1</v>
      </c>
    </row>
    <row r="317" spans="1:17" ht="14.4" customHeight="1">
      <c r="A317" t="str">
        <f>Table325[[#This Row],[Template]]&amp;Table325[[#This Row],[parent_attribute]]</f>
        <v>Compressor Screw BasicTemperatura - Mancal de Sucção do Compressor Fêmea</v>
      </c>
      <c r="B317" t="s">
        <v>4227</v>
      </c>
      <c r="C317" t="s">
        <v>4228</v>
      </c>
      <c r="D317" t="s">
        <v>2906</v>
      </c>
      <c r="E317" t="s">
        <v>4229</v>
      </c>
      <c r="F317" t="s">
        <v>2880</v>
      </c>
      <c r="G317" t="s">
        <v>4487</v>
      </c>
      <c r="I317" t="s">
        <v>4330</v>
      </c>
      <c r="J317">
        <v>100</v>
      </c>
      <c r="K317" s="97" t="s">
        <v>4283</v>
      </c>
      <c r="L317">
        <v>1</v>
      </c>
      <c r="M317" t="s">
        <v>4232</v>
      </c>
      <c r="N317" t="str">
        <f t="shared" si="6"/>
        <v>subattribute</v>
      </c>
      <c r="O317" t="str">
        <f>TRIM(INDEX(_xlfn.TEXTSPLIT(Table325[[#This Row],[attribute_name]],"|"), 1,1))</f>
        <v>Temperatura - Mancal de Sucção do Compressor Fêmea</v>
      </c>
      <c r="P317" t="str">
        <f>IFERROR(TRIM(INDEX(_xlfn.TEXTSPLIT(Table325[[#This Row],[attribute_name]],"|"), 1,2)), "")</f>
        <v>HiHi</v>
      </c>
      <c r="Q317" t="b" cm="1">
        <f t="array" ref="Q317">IF(ISERROR(IF(Table325[[#This Row],[type]]="subattribute", VLOOKUP(Table325[[#This Row],[Template]]&amp;Table325[[#This Row],[parent_attribute]],_xlfn._xlws.FILTER(Table325[[#All],[concat]], Table325[[#All],[type]]="attribute"),1, FALSE), TRUE)), FALSE, TRUE)</f>
        <v>1</v>
      </c>
    </row>
    <row r="318" spans="1:17" ht="14.4" customHeight="1">
      <c r="A318" t="str">
        <f>Table325[[#This Row],[Template]]&amp;Table325[[#This Row],[parent_attribute]]</f>
        <v>Compressor Screw BasicTemperatura - Mancal de Sucção do Compressor Fêmea</v>
      </c>
      <c r="B318" t="s">
        <v>4227</v>
      </c>
      <c r="C318" t="s">
        <v>4228</v>
      </c>
      <c r="D318" t="s">
        <v>2906</v>
      </c>
      <c r="E318" t="s">
        <v>4229</v>
      </c>
      <c r="F318" t="s">
        <v>2880</v>
      </c>
      <c r="G318" t="s">
        <v>4487</v>
      </c>
      <c r="I318" t="s">
        <v>4331</v>
      </c>
      <c r="J318">
        <v>80</v>
      </c>
      <c r="K318" s="97" t="s">
        <v>4283</v>
      </c>
      <c r="L318">
        <v>1</v>
      </c>
      <c r="M318" t="s">
        <v>4232</v>
      </c>
      <c r="N318" t="str">
        <f t="shared" si="6"/>
        <v>subattribute</v>
      </c>
      <c r="O318" t="str">
        <f>TRIM(INDEX(_xlfn.TEXTSPLIT(Table325[[#This Row],[attribute_name]],"|"), 1,1))</f>
        <v>Temperatura - Mancal de Sucção do Compressor Fêmea</v>
      </c>
      <c r="P318" t="str">
        <f>IFERROR(TRIM(INDEX(_xlfn.TEXTSPLIT(Table325[[#This Row],[attribute_name]],"|"), 1,2)), "")</f>
        <v>Pre-alarm Hi</v>
      </c>
      <c r="Q318" t="b" cm="1">
        <f t="array" ref="Q318">IF(ISERROR(IF(Table325[[#This Row],[type]]="subattribute", VLOOKUP(Table325[[#This Row],[Template]]&amp;Table325[[#This Row],[parent_attribute]],_xlfn._xlws.FILTER(Table325[[#All],[concat]], Table325[[#All],[type]]="attribute"),1, FALSE), TRUE)), FALSE, TRUE)</f>
        <v>1</v>
      </c>
    </row>
    <row r="319" spans="1:17" ht="14.4" customHeight="1">
      <c r="A319" t="str">
        <f>Table325[[#This Row],[Template]]&amp;Table325[[#This Row],[parent_attribute]]</f>
        <v>Compressor Screw BasicTemperatura - Mancal de Sucção do Compressor Macho</v>
      </c>
      <c r="B319" t="s">
        <v>4227</v>
      </c>
      <c r="C319" t="s">
        <v>4228</v>
      </c>
      <c r="D319" t="s">
        <v>2906</v>
      </c>
      <c r="E319" t="s">
        <v>4229</v>
      </c>
      <c r="F319" t="s">
        <v>2880</v>
      </c>
      <c r="G319" t="s">
        <v>4488</v>
      </c>
      <c r="I319" t="s">
        <v>640</v>
      </c>
      <c r="J319" t="s">
        <v>4488</v>
      </c>
      <c r="K319" t="s">
        <v>4283</v>
      </c>
      <c r="L319">
        <v>1</v>
      </c>
      <c r="M319" t="s">
        <v>440</v>
      </c>
      <c r="N319" t="str">
        <f t="shared" si="6"/>
        <v>attribute</v>
      </c>
      <c r="O319" t="str">
        <f>TRIM(INDEX(_xlfn.TEXTSPLIT(Table325[[#This Row],[attribute_name]],"|"), 1,1))</f>
        <v>Temperatura - Mancal de Sucção do Compressor Macho</v>
      </c>
      <c r="P319" t="str">
        <f>IFERROR(TRIM(INDEX(_xlfn.TEXTSPLIT(Table325[[#This Row],[attribute_name]],"|"), 1,2)), "")</f>
        <v/>
      </c>
      <c r="Q319" t="b" cm="1">
        <f t="array" ref="Q319">IF(ISERROR(IF(Table325[[#This Row],[type]]="subattribute", VLOOKUP(Table325[[#This Row],[Template]]&amp;Table325[[#This Row],[parent_attribute]],_xlfn._xlws.FILTER(Table325[[#All],[concat]], Table325[[#All],[type]]="attribute"),1, FALSE), TRUE)), FALSE, TRUE)</f>
        <v>1</v>
      </c>
    </row>
    <row r="320" spans="1:17" ht="14.4" customHeight="1">
      <c r="A320" t="str">
        <f>Table325[[#This Row],[Template]]&amp;Table325[[#This Row],[parent_attribute]]</f>
        <v>Compressor Screw BasicTemperatura - Mancal de Sucção do Compressor Macho</v>
      </c>
      <c r="B320" t="s">
        <v>4227</v>
      </c>
      <c r="C320" t="s">
        <v>4228</v>
      </c>
      <c r="D320" t="s">
        <v>2906</v>
      </c>
      <c r="E320" t="s">
        <v>4229</v>
      </c>
      <c r="F320" t="s">
        <v>2880</v>
      </c>
      <c r="G320" t="s">
        <v>4488</v>
      </c>
      <c r="I320" t="s">
        <v>4333</v>
      </c>
      <c r="J320">
        <v>95</v>
      </c>
      <c r="K320" s="97" t="s">
        <v>4283</v>
      </c>
      <c r="L320">
        <v>1</v>
      </c>
      <c r="M320" t="s">
        <v>4232</v>
      </c>
      <c r="N320" t="str">
        <f t="shared" si="6"/>
        <v>subattribute</v>
      </c>
      <c r="O320" t="str">
        <f>TRIM(INDEX(_xlfn.TEXTSPLIT(Table325[[#This Row],[attribute_name]],"|"), 1,1))</f>
        <v>Temperatura - Mancal de Sucção do Compressor Macho</v>
      </c>
      <c r="P320" t="str">
        <f>IFERROR(TRIM(INDEX(_xlfn.TEXTSPLIT(Table325[[#This Row],[attribute_name]],"|"), 1,2)), "")</f>
        <v>Hi</v>
      </c>
      <c r="Q320" t="b" cm="1">
        <f t="array" ref="Q320">IF(ISERROR(IF(Table325[[#This Row],[type]]="subattribute", VLOOKUP(Table325[[#This Row],[Template]]&amp;Table325[[#This Row],[parent_attribute]],_xlfn._xlws.FILTER(Table325[[#All],[concat]], Table325[[#All],[type]]="attribute"),1, FALSE), TRUE)), FALSE, TRUE)</f>
        <v>1</v>
      </c>
    </row>
    <row r="321" spans="1:17" ht="14.4" customHeight="1">
      <c r="A321" t="str">
        <f>Table325[[#This Row],[Template]]&amp;Table325[[#This Row],[parent_attribute]]</f>
        <v>Compressor Screw BasicTemperatura - Mancal de Sucção do Compressor Macho</v>
      </c>
      <c r="B321" t="s">
        <v>4227</v>
      </c>
      <c r="C321" t="s">
        <v>4228</v>
      </c>
      <c r="D321" t="s">
        <v>2906</v>
      </c>
      <c r="E321" t="s">
        <v>4229</v>
      </c>
      <c r="F321" t="s">
        <v>2880</v>
      </c>
      <c r="G321" t="s">
        <v>4488</v>
      </c>
      <c r="I321" t="s">
        <v>4334</v>
      </c>
      <c r="J321">
        <v>100</v>
      </c>
      <c r="K321" s="97" t="s">
        <v>4283</v>
      </c>
      <c r="L321">
        <v>1</v>
      </c>
      <c r="M321" t="s">
        <v>4232</v>
      </c>
      <c r="N321" t="str">
        <f t="shared" si="6"/>
        <v>subattribute</v>
      </c>
      <c r="O321" t="str">
        <f>TRIM(INDEX(_xlfn.TEXTSPLIT(Table325[[#This Row],[attribute_name]],"|"), 1,1))</f>
        <v>Temperatura - Mancal de Sucção do Compressor Macho</v>
      </c>
      <c r="P321" t="str">
        <f>IFERROR(TRIM(INDEX(_xlfn.TEXTSPLIT(Table325[[#This Row],[attribute_name]],"|"), 1,2)), "")</f>
        <v>HiHi</v>
      </c>
      <c r="Q321" t="b" cm="1">
        <f t="array" ref="Q321">IF(ISERROR(IF(Table325[[#This Row],[type]]="subattribute", VLOOKUP(Table325[[#This Row],[Template]]&amp;Table325[[#This Row],[parent_attribute]],_xlfn._xlws.FILTER(Table325[[#All],[concat]], Table325[[#All],[type]]="attribute"),1, FALSE), TRUE)), FALSE, TRUE)</f>
        <v>1</v>
      </c>
    </row>
    <row r="322" spans="1:17" ht="14.4" customHeight="1">
      <c r="A322" t="str">
        <f>Table325[[#This Row],[Template]]&amp;Table325[[#This Row],[parent_attribute]]</f>
        <v>Compressor Screw BasicTemperatura - Mancal de Sucção do Compressor Macho</v>
      </c>
      <c r="B322" t="s">
        <v>4227</v>
      </c>
      <c r="C322" t="s">
        <v>4228</v>
      </c>
      <c r="D322" t="s">
        <v>2906</v>
      </c>
      <c r="E322" t="s">
        <v>4229</v>
      </c>
      <c r="F322" t="s">
        <v>2880</v>
      </c>
      <c r="G322" t="s">
        <v>4488</v>
      </c>
      <c r="I322" t="s">
        <v>4335</v>
      </c>
      <c r="J322">
        <v>75</v>
      </c>
      <c r="K322" s="97" t="s">
        <v>4283</v>
      </c>
      <c r="L322">
        <v>1</v>
      </c>
      <c r="M322" t="s">
        <v>4232</v>
      </c>
      <c r="N322" t="str">
        <f t="shared" si="6"/>
        <v>subattribute</v>
      </c>
      <c r="O322" t="str">
        <f>TRIM(INDEX(_xlfn.TEXTSPLIT(Table325[[#This Row],[attribute_name]],"|"), 1,1))</f>
        <v>Temperatura - Mancal de Sucção do Compressor Macho</v>
      </c>
      <c r="P322" t="str">
        <f>IFERROR(TRIM(INDEX(_xlfn.TEXTSPLIT(Table325[[#This Row],[attribute_name]],"|"), 1,2)), "")</f>
        <v>Pre-alarm Hi</v>
      </c>
      <c r="Q322" t="b" cm="1">
        <f t="array" ref="Q322">IF(ISERROR(IF(Table325[[#This Row],[type]]="subattribute", VLOOKUP(Table325[[#This Row],[Template]]&amp;Table325[[#This Row],[parent_attribute]],_xlfn._xlws.FILTER(Table325[[#All],[concat]], Table325[[#All],[type]]="attribute"),1, FALSE), TRUE)), FALSE, TRUE)</f>
        <v>1</v>
      </c>
    </row>
    <row r="323" spans="1:17" ht="14.4" customHeight="1">
      <c r="A323" t="str">
        <f>Table325[[#This Row],[Template]]&amp;Table325[[#This Row],[parent_attribute]]</f>
        <v>Compressor Screw BasicTemperatura - Mancal do Eixo HS da Engrenagem (LA) (1)</v>
      </c>
      <c r="B323" t="s">
        <v>4227</v>
      </c>
      <c r="C323" t="s">
        <v>4228</v>
      </c>
      <c r="D323" t="s">
        <v>2906</v>
      </c>
      <c r="E323" t="s">
        <v>4229</v>
      </c>
      <c r="F323" t="s">
        <v>2880</v>
      </c>
      <c r="G323" t="s">
        <v>4489</v>
      </c>
      <c r="I323" t="s">
        <v>645</v>
      </c>
      <c r="J323" t="s">
        <v>4489</v>
      </c>
      <c r="K323" t="s">
        <v>4283</v>
      </c>
      <c r="L323">
        <v>1</v>
      </c>
      <c r="M323" t="s">
        <v>475</v>
      </c>
      <c r="N323" t="str">
        <f t="shared" si="6"/>
        <v>attribute</v>
      </c>
      <c r="O323" t="str">
        <f>TRIM(INDEX(_xlfn.TEXTSPLIT(Table325[[#This Row],[attribute_name]],"|"), 1,1))</f>
        <v>Temperatura - Mancal do Eixo HS da Engrenagem (LA) (1)</v>
      </c>
      <c r="P323" t="str">
        <f>IFERROR(TRIM(INDEX(_xlfn.TEXTSPLIT(Table325[[#This Row],[attribute_name]],"|"), 1,2)), "")</f>
        <v/>
      </c>
      <c r="Q323" t="b" cm="1">
        <f t="array" ref="Q323">IF(ISERROR(IF(Table325[[#This Row],[type]]="subattribute", VLOOKUP(Table325[[#This Row],[Template]]&amp;Table325[[#This Row],[parent_attribute]],_xlfn._xlws.FILTER(Table325[[#All],[concat]], Table325[[#All],[type]]="attribute"),1, FALSE), TRUE)), FALSE, TRUE)</f>
        <v>1</v>
      </c>
    </row>
    <row r="324" spans="1:17" ht="14.4" customHeight="1">
      <c r="A324" t="str">
        <f>Table325[[#This Row],[Template]]&amp;Table325[[#This Row],[parent_attribute]]</f>
        <v>Compressor Screw BasicTemperatura - Mancal do Eixo HS da Engrenagem (LA) (1)</v>
      </c>
      <c r="B324" t="s">
        <v>4227</v>
      </c>
      <c r="C324" t="s">
        <v>4228</v>
      </c>
      <c r="D324" t="s">
        <v>2906</v>
      </c>
      <c r="E324" t="s">
        <v>4229</v>
      </c>
      <c r="F324" t="s">
        <v>2880</v>
      </c>
      <c r="G324" t="s">
        <v>4489</v>
      </c>
      <c r="I324" t="s">
        <v>4337</v>
      </c>
      <c r="J324">
        <v>107</v>
      </c>
      <c r="K324" s="97" t="s">
        <v>4283</v>
      </c>
      <c r="L324">
        <v>1</v>
      </c>
      <c r="M324" t="s">
        <v>4232</v>
      </c>
      <c r="N324" t="str">
        <f t="shared" ref="N324:N387" si="7">IFERROR(IF(FIND("|",I324),"subattribute", "attribute"), "attribute")</f>
        <v>subattribute</v>
      </c>
      <c r="O324" t="str">
        <f>TRIM(INDEX(_xlfn.TEXTSPLIT(Table325[[#This Row],[attribute_name]],"|"), 1,1))</f>
        <v>Temperatura - Mancal do Eixo HS da Engrenagem (LA) (1)</v>
      </c>
      <c r="P324" t="str">
        <f>IFERROR(TRIM(INDEX(_xlfn.TEXTSPLIT(Table325[[#This Row],[attribute_name]],"|"), 1,2)), "")</f>
        <v>Hi</v>
      </c>
      <c r="Q324" t="b" cm="1">
        <f t="array" ref="Q324">IF(ISERROR(IF(Table325[[#This Row],[type]]="subattribute", VLOOKUP(Table325[[#This Row],[Template]]&amp;Table325[[#This Row],[parent_attribute]],_xlfn._xlws.FILTER(Table325[[#All],[concat]], Table325[[#All],[type]]="attribute"),1, FALSE), TRUE)), FALSE, TRUE)</f>
        <v>1</v>
      </c>
    </row>
    <row r="325" spans="1:17" ht="14.4" customHeight="1">
      <c r="A325" t="str">
        <f>Table325[[#This Row],[Template]]&amp;Table325[[#This Row],[parent_attribute]]</f>
        <v>Compressor Screw BasicTemperatura - Mancal do Eixo HS da Engrenagem (LA) (1)</v>
      </c>
      <c r="B325" t="s">
        <v>4227</v>
      </c>
      <c r="C325" t="s">
        <v>4228</v>
      </c>
      <c r="D325" t="s">
        <v>2906</v>
      </c>
      <c r="E325" t="s">
        <v>4229</v>
      </c>
      <c r="F325" t="s">
        <v>2880</v>
      </c>
      <c r="G325" t="s">
        <v>4489</v>
      </c>
      <c r="I325" t="s">
        <v>4338</v>
      </c>
      <c r="J325">
        <v>116</v>
      </c>
      <c r="K325" s="97" t="s">
        <v>4283</v>
      </c>
      <c r="L325">
        <v>1</v>
      </c>
      <c r="M325" t="s">
        <v>4232</v>
      </c>
      <c r="N325" t="str">
        <f t="shared" si="7"/>
        <v>subattribute</v>
      </c>
      <c r="O325" t="str">
        <f>TRIM(INDEX(_xlfn.TEXTSPLIT(Table325[[#This Row],[attribute_name]],"|"), 1,1))</f>
        <v>Temperatura - Mancal do Eixo HS da Engrenagem (LA) (1)</v>
      </c>
      <c r="P325" t="str">
        <f>IFERROR(TRIM(INDEX(_xlfn.TEXTSPLIT(Table325[[#This Row],[attribute_name]],"|"), 1,2)), "")</f>
        <v>HiHi</v>
      </c>
      <c r="Q325" t="b" cm="1">
        <f t="array" ref="Q325">IF(ISERROR(IF(Table325[[#This Row],[type]]="subattribute", VLOOKUP(Table325[[#This Row],[Template]]&amp;Table325[[#This Row],[parent_attribute]],_xlfn._xlws.FILTER(Table325[[#All],[concat]], Table325[[#All],[type]]="attribute"),1, FALSE), TRUE)), FALSE, TRUE)</f>
        <v>1</v>
      </c>
    </row>
    <row r="326" spans="1:17" ht="14.4" customHeight="1">
      <c r="A326" t="str">
        <f>Table325[[#This Row],[Template]]&amp;Table325[[#This Row],[parent_attribute]]</f>
        <v>Compressor Screw BasicTemperatura - Mancal do Eixo HS da Engrenagem (LA) (1)</v>
      </c>
      <c r="B326" t="s">
        <v>4227</v>
      </c>
      <c r="C326" t="s">
        <v>4228</v>
      </c>
      <c r="D326" t="s">
        <v>2906</v>
      </c>
      <c r="E326" t="s">
        <v>4229</v>
      </c>
      <c r="F326" t="s">
        <v>2880</v>
      </c>
      <c r="G326" t="s">
        <v>4489</v>
      </c>
      <c r="I326" t="s">
        <v>4339</v>
      </c>
      <c r="J326">
        <v>75</v>
      </c>
      <c r="K326" s="97" t="s">
        <v>4283</v>
      </c>
      <c r="L326">
        <v>1</v>
      </c>
      <c r="M326" t="s">
        <v>4232</v>
      </c>
      <c r="N326" t="str">
        <f t="shared" si="7"/>
        <v>subattribute</v>
      </c>
      <c r="O326" t="str">
        <f>TRIM(INDEX(_xlfn.TEXTSPLIT(Table325[[#This Row],[attribute_name]],"|"), 1,1))</f>
        <v>Temperatura - Mancal do Eixo HS da Engrenagem (LA) (1)</v>
      </c>
      <c r="P326" t="str">
        <f>IFERROR(TRIM(INDEX(_xlfn.TEXTSPLIT(Table325[[#This Row],[attribute_name]],"|"), 1,2)), "")</f>
        <v>Pre-alarm Hi</v>
      </c>
      <c r="Q326" t="b" cm="1">
        <f t="array" ref="Q326">IF(ISERROR(IF(Table325[[#This Row],[type]]="subattribute", VLOOKUP(Table325[[#This Row],[Template]]&amp;Table325[[#This Row],[parent_attribute]],_xlfn._xlws.FILTER(Table325[[#All],[concat]], Table325[[#All],[type]]="attribute"),1, FALSE), TRUE)), FALSE, TRUE)</f>
        <v>1</v>
      </c>
    </row>
    <row r="327" spans="1:17" ht="14.4" customHeight="1">
      <c r="A327" t="str">
        <f>Table325[[#This Row],[Template]]&amp;Table325[[#This Row],[parent_attribute]]</f>
        <v>Compressor Screw BasicTemperatura - Mancal do Eixo HS da Engrenagem (LA) (2)</v>
      </c>
      <c r="B327" t="s">
        <v>4227</v>
      </c>
      <c r="C327" t="s">
        <v>4228</v>
      </c>
      <c r="D327" t="s">
        <v>2906</v>
      </c>
      <c r="E327" t="s">
        <v>4229</v>
      </c>
      <c r="F327" t="s">
        <v>2880</v>
      </c>
      <c r="G327" t="s">
        <v>4490</v>
      </c>
      <c r="I327" t="s">
        <v>648</v>
      </c>
      <c r="J327" t="s">
        <v>4490</v>
      </c>
      <c r="K327" t="s">
        <v>4283</v>
      </c>
      <c r="L327">
        <v>1</v>
      </c>
      <c r="M327" t="s">
        <v>475</v>
      </c>
      <c r="N327" t="str">
        <f t="shared" si="7"/>
        <v>attribute</v>
      </c>
      <c r="O327" t="str">
        <f>TRIM(INDEX(_xlfn.TEXTSPLIT(Table325[[#This Row],[attribute_name]],"|"), 1,1))</f>
        <v>Temperatura - Mancal do Eixo HS da Engrenagem (LA) (2)</v>
      </c>
      <c r="P327" t="str">
        <f>IFERROR(TRIM(INDEX(_xlfn.TEXTSPLIT(Table325[[#This Row],[attribute_name]],"|"), 1,2)), "")</f>
        <v/>
      </c>
      <c r="Q327" t="b" cm="1">
        <f t="array" ref="Q327">IF(ISERROR(IF(Table325[[#This Row],[type]]="subattribute", VLOOKUP(Table325[[#This Row],[Template]]&amp;Table325[[#This Row],[parent_attribute]],_xlfn._xlws.FILTER(Table325[[#All],[concat]], Table325[[#All],[type]]="attribute"),1, FALSE), TRUE)), FALSE, TRUE)</f>
        <v>1</v>
      </c>
    </row>
    <row r="328" spans="1:17" ht="14.4" customHeight="1">
      <c r="A328" t="str">
        <f>Table325[[#This Row],[Template]]&amp;Table325[[#This Row],[parent_attribute]]</f>
        <v>Compressor Screw BasicTemperatura - Mancal do Eixo HS da Engrenagem (LA) (2)</v>
      </c>
      <c r="B328" t="s">
        <v>4227</v>
      </c>
      <c r="C328" t="s">
        <v>4228</v>
      </c>
      <c r="D328" t="s">
        <v>2906</v>
      </c>
      <c r="E328" t="s">
        <v>4229</v>
      </c>
      <c r="F328" t="s">
        <v>2880</v>
      </c>
      <c r="G328" t="s">
        <v>4490</v>
      </c>
      <c r="I328" t="s">
        <v>4341</v>
      </c>
      <c r="J328">
        <v>107</v>
      </c>
      <c r="K328" s="97" t="s">
        <v>4283</v>
      </c>
      <c r="L328">
        <v>1</v>
      </c>
      <c r="M328" t="s">
        <v>4232</v>
      </c>
      <c r="N328" t="str">
        <f t="shared" si="7"/>
        <v>subattribute</v>
      </c>
      <c r="O328" t="str">
        <f>TRIM(INDEX(_xlfn.TEXTSPLIT(Table325[[#This Row],[attribute_name]],"|"), 1,1))</f>
        <v>Temperatura - Mancal do Eixo HS da Engrenagem (LA) (2)</v>
      </c>
      <c r="P328" t="str">
        <f>IFERROR(TRIM(INDEX(_xlfn.TEXTSPLIT(Table325[[#This Row],[attribute_name]],"|"), 1,2)), "")</f>
        <v>Hi</v>
      </c>
      <c r="Q328" t="b" cm="1">
        <f t="array" ref="Q328">IF(ISERROR(IF(Table325[[#This Row],[type]]="subattribute", VLOOKUP(Table325[[#This Row],[Template]]&amp;Table325[[#This Row],[parent_attribute]],_xlfn._xlws.FILTER(Table325[[#All],[concat]], Table325[[#All],[type]]="attribute"),1, FALSE), TRUE)), FALSE, TRUE)</f>
        <v>1</v>
      </c>
    </row>
    <row r="329" spans="1:17" ht="14.4" customHeight="1">
      <c r="A329" t="str">
        <f>Table325[[#This Row],[Template]]&amp;Table325[[#This Row],[parent_attribute]]</f>
        <v>Compressor Screw BasicTemperatura - Mancal do Eixo HS da Engrenagem (LA) (2)</v>
      </c>
      <c r="B329" t="s">
        <v>4227</v>
      </c>
      <c r="C329" t="s">
        <v>4228</v>
      </c>
      <c r="D329" t="s">
        <v>2906</v>
      </c>
      <c r="E329" t="s">
        <v>4229</v>
      </c>
      <c r="F329" t="s">
        <v>2880</v>
      </c>
      <c r="G329" t="s">
        <v>4490</v>
      </c>
      <c r="I329" t="s">
        <v>4342</v>
      </c>
      <c r="J329">
        <v>116</v>
      </c>
      <c r="K329" s="97" t="s">
        <v>4283</v>
      </c>
      <c r="L329">
        <v>1</v>
      </c>
      <c r="M329" t="s">
        <v>4232</v>
      </c>
      <c r="N329" t="str">
        <f t="shared" si="7"/>
        <v>subattribute</v>
      </c>
      <c r="O329" t="str">
        <f>TRIM(INDEX(_xlfn.TEXTSPLIT(Table325[[#This Row],[attribute_name]],"|"), 1,1))</f>
        <v>Temperatura - Mancal do Eixo HS da Engrenagem (LA) (2)</v>
      </c>
      <c r="P329" t="str">
        <f>IFERROR(TRIM(INDEX(_xlfn.TEXTSPLIT(Table325[[#This Row],[attribute_name]],"|"), 1,2)), "")</f>
        <v>HiHi</v>
      </c>
      <c r="Q329" t="b" cm="1">
        <f t="array" ref="Q329">IF(ISERROR(IF(Table325[[#This Row],[type]]="subattribute", VLOOKUP(Table325[[#This Row],[Template]]&amp;Table325[[#This Row],[parent_attribute]],_xlfn._xlws.FILTER(Table325[[#All],[concat]], Table325[[#All],[type]]="attribute"),1, FALSE), TRUE)), FALSE, TRUE)</f>
        <v>1</v>
      </c>
    </row>
    <row r="330" spans="1:17" ht="14.4" customHeight="1">
      <c r="A330" t="str">
        <f>Table325[[#This Row],[Template]]&amp;Table325[[#This Row],[parent_attribute]]</f>
        <v>Compressor Screw BasicTemperatura - Mancal do Eixo HS da Engrenagem (LA) (2)</v>
      </c>
      <c r="B330" t="s">
        <v>4227</v>
      </c>
      <c r="C330" t="s">
        <v>4228</v>
      </c>
      <c r="D330" t="s">
        <v>2906</v>
      </c>
      <c r="E330" t="s">
        <v>4229</v>
      </c>
      <c r="F330" t="s">
        <v>2880</v>
      </c>
      <c r="G330" t="s">
        <v>4490</v>
      </c>
      <c r="I330" t="s">
        <v>4343</v>
      </c>
      <c r="J330">
        <v>75</v>
      </c>
      <c r="K330" s="97" t="s">
        <v>4283</v>
      </c>
      <c r="L330">
        <v>1</v>
      </c>
      <c r="M330" t="s">
        <v>4232</v>
      </c>
      <c r="N330" t="str">
        <f t="shared" si="7"/>
        <v>subattribute</v>
      </c>
      <c r="O330" t="str">
        <f>TRIM(INDEX(_xlfn.TEXTSPLIT(Table325[[#This Row],[attribute_name]],"|"), 1,1))</f>
        <v>Temperatura - Mancal do Eixo HS da Engrenagem (LA) (2)</v>
      </c>
      <c r="P330" t="str">
        <f>IFERROR(TRIM(INDEX(_xlfn.TEXTSPLIT(Table325[[#This Row],[attribute_name]],"|"), 1,2)), "")</f>
        <v>Pre-alarm Hi</v>
      </c>
      <c r="Q330" t="b" cm="1">
        <f t="array" ref="Q330">IF(ISERROR(IF(Table325[[#This Row],[type]]="subattribute", VLOOKUP(Table325[[#This Row],[Template]]&amp;Table325[[#This Row],[parent_attribute]],_xlfn._xlws.FILTER(Table325[[#All],[concat]], Table325[[#All],[type]]="attribute"),1, FALSE), TRUE)), FALSE, TRUE)</f>
        <v>1</v>
      </c>
    </row>
    <row r="331" spans="1:17" ht="14.4" customHeight="1">
      <c r="A331" t="str">
        <f>Table325[[#This Row],[Template]]&amp;Table325[[#This Row],[parent_attribute]]</f>
        <v>Compressor Screw BasicTemperatura - Mancal do Eixo HS da Engrenagem (LOA) (1)</v>
      </c>
      <c r="B331" t="s">
        <v>4227</v>
      </c>
      <c r="C331" t="s">
        <v>4228</v>
      </c>
      <c r="D331" t="s">
        <v>2906</v>
      </c>
      <c r="E331" t="s">
        <v>4229</v>
      </c>
      <c r="F331" t="s">
        <v>2880</v>
      </c>
      <c r="G331" t="s">
        <v>4491</v>
      </c>
      <c r="I331" t="s">
        <v>651</v>
      </c>
      <c r="J331" t="s">
        <v>4491</v>
      </c>
      <c r="K331" t="s">
        <v>4283</v>
      </c>
      <c r="L331">
        <v>1</v>
      </c>
      <c r="M331" t="s">
        <v>475</v>
      </c>
      <c r="N331" t="str">
        <f t="shared" si="7"/>
        <v>attribute</v>
      </c>
      <c r="O331" t="str">
        <f>TRIM(INDEX(_xlfn.TEXTSPLIT(Table325[[#This Row],[attribute_name]],"|"), 1,1))</f>
        <v>Temperatura - Mancal do Eixo HS da Engrenagem (LOA) (1)</v>
      </c>
      <c r="P331" t="str">
        <f>IFERROR(TRIM(INDEX(_xlfn.TEXTSPLIT(Table325[[#This Row],[attribute_name]],"|"), 1,2)), "")</f>
        <v/>
      </c>
      <c r="Q331" t="b" cm="1">
        <f t="array" ref="Q331">IF(ISERROR(IF(Table325[[#This Row],[type]]="subattribute", VLOOKUP(Table325[[#This Row],[Template]]&amp;Table325[[#This Row],[parent_attribute]],_xlfn._xlws.FILTER(Table325[[#All],[concat]], Table325[[#All],[type]]="attribute"),1, FALSE), TRUE)), FALSE, TRUE)</f>
        <v>1</v>
      </c>
    </row>
    <row r="332" spans="1:17" ht="14.4" customHeight="1">
      <c r="A332" t="str">
        <f>Table325[[#This Row],[Template]]&amp;Table325[[#This Row],[parent_attribute]]</f>
        <v>Compressor Screw BasicTemperatura - Mancal do Eixo HS da Engrenagem (LOA) (1)</v>
      </c>
      <c r="B332" t="s">
        <v>4227</v>
      </c>
      <c r="C332" t="s">
        <v>4228</v>
      </c>
      <c r="D332" t="s">
        <v>2906</v>
      </c>
      <c r="E332" t="s">
        <v>4229</v>
      </c>
      <c r="F332" t="s">
        <v>2880</v>
      </c>
      <c r="G332" t="s">
        <v>4491</v>
      </c>
      <c r="I332" t="s">
        <v>4345</v>
      </c>
      <c r="J332">
        <v>107</v>
      </c>
      <c r="K332" s="97" t="s">
        <v>4283</v>
      </c>
      <c r="L332">
        <v>1</v>
      </c>
      <c r="M332" t="s">
        <v>4232</v>
      </c>
      <c r="N332" t="str">
        <f t="shared" si="7"/>
        <v>subattribute</v>
      </c>
      <c r="O332" t="str">
        <f>TRIM(INDEX(_xlfn.TEXTSPLIT(Table325[[#This Row],[attribute_name]],"|"), 1,1))</f>
        <v>Temperatura - Mancal do Eixo HS da Engrenagem (LOA) (1)</v>
      </c>
      <c r="P332" t="str">
        <f>IFERROR(TRIM(INDEX(_xlfn.TEXTSPLIT(Table325[[#This Row],[attribute_name]],"|"), 1,2)), "")</f>
        <v>Hi</v>
      </c>
      <c r="Q332" t="b" cm="1">
        <f t="array" ref="Q332">IF(ISERROR(IF(Table325[[#This Row],[type]]="subattribute", VLOOKUP(Table325[[#This Row],[Template]]&amp;Table325[[#This Row],[parent_attribute]],_xlfn._xlws.FILTER(Table325[[#All],[concat]], Table325[[#All],[type]]="attribute"),1, FALSE), TRUE)), FALSE, TRUE)</f>
        <v>1</v>
      </c>
    </row>
    <row r="333" spans="1:17" ht="14.4" customHeight="1">
      <c r="A333" t="str">
        <f>Table325[[#This Row],[Template]]&amp;Table325[[#This Row],[parent_attribute]]</f>
        <v>Compressor Screw BasicTemperatura - Mancal do Eixo HS da Engrenagem (LOA) (1)</v>
      </c>
      <c r="B333" t="s">
        <v>4227</v>
      </c>
      <c r="C333" t="s">
        <v>4228</v>
      </c>
      <c r="D333" t="s">
        <v>2906</v>
      </c>
      <c r="E333" t="s">
        <v>4229</v>
      </c>
      <c r="F333" t="s">
        <v>2880</v>
      </c>
      <c r="G333" t="s">
        <v>4491</v>
      </c>
      <c r="I333" t="s">
        <v>4346</v>
      </c>
      <c r="J333">
        <v>116</v>
      </c>
      <c r="K333" s="97" t="s">
        <v>4283</v>
      </c>
      <c r="L333">
        <v>1</v>
      </c>
      <c r="M333" t="s">
        <v>4232</v>
      </c>
      <c r="N333" t="str">
        <f t="shared" si="7"/>
        <v>subattribute</v>
      </c>
      <c r="O333" t="str">
        <f>TRIM(INDEX(_xlfn.TEXTSPLIT(Table325[[#This Row],[attribute_name]],"|"), 1,1))</f>
        <v>Temperatura - Mancal do Eixo HS da Engrenagem (LOA) (1)</v>
      </c>
      <c r="P333" t="str">
        <f>IFERROR(TRIM(INDEX(_xlfn.TEXTSPLIT(Table325[[#This Row],[attribute_name]],"|"), 1,2)), "")</f>
        <v>HiHi</v>
      </c>
      <c r="Q333" t="b" cm="1">
        <f t="array" ref="Q333">IF(ISERROR(IF(Table325[[#This Row],[type]]="subattribute", VLOOKUP(Table325[[#This Row],[Template]]&amp;Table325[[#This Row],[parent_attribute]],_xlfn._xlws.FILTER(Table325[[#All],[concat]], Table325[[#All],[type]]="attribute"),1, FALSE), TRUE)), FALSE, TRUE)</f>
        <v>1</v>
      </c>
    </row>
    <row r="334" spans="1:17" ht="14.4" customHeight="1">
      <c r="A334" t="str">
        <f>Table325[[#This Row],[Template]]&amp;Table325[[#This Row],[parent_attribute]]</f>
        <v>Compressor Screw BasicTemperatura - Mancal do Eixo HS da Engrenagem (LOA) (1)</v>
      </c>
      <c r="B334" t="s">
        <v>4227</v>
      </c>
      <c r="C334" t="s">
        <v>4228</v>
      </c>
      <c r="D334" t="s">
        <v>2906</v>
      </c>
      <c r="E334" t="s">
        <v>4229</v>
      </c>
      <c r="F334" t="s">
        <v>2880</v>
      </c>
      <c r="G334" t="s">
        <v>4491</v>
      </c>
      <c r="I334" t="s">
        <v>4347</v>
      </c>
      <c r="J334">
        <v>75</v>
      </c>
      <c r="K334" s="97" t="s">
        <v>4283</v>
      </c>
      <c r="L334">
        <v>1</v>
      </c>
      <c r="M334" t="s">
        <v>4232</v>
      </c>
      <c r="N334" t="str">
        <f t="shared" si="7"/>
        <v>subattribute</v>
      </c>
      <c r="O334" t="str">
        <f>TRIM(INDEX(_xlfn.TEXTSPLIT(Table325[[#This Row],[attribute_name]],"|"), 1,1))</f>
        <v>Temperatura - Mancal do Eixo HS da Engrenagem (LOA) (1)</v>
      </c>
      <c r="P334" t="str">
        <f>IFERROR(TRIM(INDEX(_xlfn.TEXTSPLIT(Table325[[#This Row],[attribute_name]],"|"), 1,2)), "")</f>
        <v>Pre-alarm Hi</v>
      </c>
      <c r="Q334" t="b" cm="1">
        <f t="array" ref="Q334">IF(ISERROR(IF(Table325[[#This Row],[type]]="subattribute", VLOOKUP(Table325[[#This Row],[Template]]&amp;Table325[[#This Row],[parent_attribute]],_xlfn._xlws.FILTER(Table325[[#All],[concat]], Table325[[#All],[type]]="attribute"),1, FALSE), TRUE)), FALSE, TRUE)</f>
        <v>1</v>
      </c>
    </row>
    <row r="335" spans="1:17" ht="14.4" customHeight="1">
      <c r="A335" t="str">
        <f>Table325[[#This Row],[Template]]&amp;Table325[[#This Row],[parent_attribute]]</f>
        <v>Compressor Screw BasicTemperatura - Mancal do Eixo HS da Engrenagem (LOA) (2)</v>
      </c>
      <c r="B335" t="s">
        <v>4227</v>
      </c>
      <c r="C335" t="s">
        <v>4228</v>
      </c>
      <c r="D335" t="s">
        <v>2906</v>
      </c>
      <c r="E335" t="s">
        <v>4229</v>
      </c>
      <c r="F335" t="s">
        <v>2880</v>
      </c>
      <c r="G335" t="s">
        <v>4492</v>
      </c>
      <c r="I335" t="s">
        <v>654</v>
      </c>
      <c r="J335" t="s">
        <v>4492</v>
      </c>
      <c r="K335" t="s">
        <v>4283</v>
      </c>
      <c r="L335">
        <v>1</v>
      </c>
      <c r="M335" t="s">
        <v>475</v>
      </c>
      <c r="N335" t="str">
        <f t="shared" si="7"/>
        <v>attribute</v>
      </c>
      <c r="O335" t="str">
        <f>TRIM(INDEX(_xlfn.TEXTSPLIT(Table325[[#This Row],[attribute_name]],"|"), 1,1))</f>
        <v>Temperatura - Mancal do Eixo HS da Engrenagem (LOA) (2)</v>
      </c>
      <c r="P335" t="str">
        <f>IFERROR(TRIM(INDEX(_xlfn.TEXTSPLIT(Table325[[#This Row],[attribute_name]],"|"), 1,2)), "")</f>
        <v/>
      </c>
      <c r="Q335" t="b" cm="1">
        <f t="array" ref="Q335">IF(ISERROR(IF(Table325[[#This Row],[type]]="subattribute", VLOOKUP(Table325[[#This Row],[Template]]&amp;Table325[[#This Row],[parent_attribute]],_xlfn._xlws.FILTER(Table325[[#All],[concat]], Table325[[#All],[type]]="attribute"),1, FALSE), TRUE)), FALSE, TRUE)</f>
        <v>1</v>
      </c>
    </row>
    <row r="336" spans="1:17" ht="14.4" customHeight="1">
      <c r="A336" t="str">
        <f>Table325[[#This Row],[Template]]&amp;Table325[[#This Row],[parent_attribute]]</f>
        <v>Compressor Screw BasicTemperatura - Mancal do Eixo HS da Engrenagem (LOA) (2)</v>
      </c>
      <c r="B336" t="s">
        <v>4227</v>
      </c>
      <c r="C336" t="s">
        <v>4228</v>
      </c>
      <c r="D336" t="s">
        <v>2906</v>
      </c>
      <c r="E336" t="s">
        <v>4229</v>
      </c>
      <c r="F336" t="s">
        <v>2880</v>
      </c>
      <c r="G336" t="s">
        <v>4492</v>
      </c>
      <c r="I336" t="s">
        <v>4349</v>
      </c>
      <c r="J336">
        <v>107</v>
      </c>
      <c r="K336" s="97" t="s">
        <v>4283</v>
      </c>
      <c r="L336">
        <v>1</v>
      </c>
      <c r="M336" t="s">
        <v>4232</v>
      </c>
      <c r="N336" t="str">
        <f t="shared" si="7"/>
        <v>subattribute</v>
      </c>
      <c r="O336" t="str">
        <f>TRIM(INDEX(_xlfn.TEXTSPLIT(Table325[[#This Row],[attribute_name]],"|"), 1,1))</f>
        <v>Temperatura - Mancal do Eixo HS da Engrenagem (LOA) (2)</v>
      </c>
      <c r="P336" t="str">
        <f>IFERROR(TRIM(INDEX(_xlfn.TEXTSPLIT(Table325[[#This Row],[attribute_name]],"|"), 1,2)), "")</f>
        <v>Hi</v>
      </c>
      <c r="Q336" t="b" cm="1">
        <f t="array" ref="Q336">IF(ISERROR(IF(Table325[[#This Row],[type]]="subattribute", VLOOKUP(Table325[[#This Row],[Template]]&amp;Table325[[#This Row],[parent_attribute]],_xlfn._xlws.FILTER(Table325[[#All],[concat]], Table325[[#All],[type]]="attribute"),1, FALSE), TRUE)), FALSE, TRUE)</f>
        <v>1</v>
      </c>
    </row>
    <row r="337" spans="1:17" ht="14.4" customHeight="1">
      <c r="A337" t="str">
        <f>Table325[[#This Row],[Template]]&amp;Table325[[#This Row],[parent_attribute]]</f>
        <v>Compressor Screw BasicTemperatura - Mancal do Eixo HS da Engrenagem (LOA) (2)</v>
      </c>
      <c r="B337" t="s">
        <v>4227</v>
      </c>
      <c r="C337" t="s">
        <v>4228</v>
      </c>
      <c r="D337" t="s">
        <v>2906</v>
      </c>
      <c r="E337" t="s">
        <v>4229</v>
      </c>
      <c r="F337" t="s">
        <v>2880</v>
      </c>
      <c r="G337" t="s">
        <v>4492</v>
      </c>
      <c r="I337" t="s">
        <v>4350</v>
      </c>
      <c r="J337">
        <v>116</v>
      </c>
      <c r="K337" s="97" t="s">
        <v>4283</v>
      </c>
      <c r="L337">
        <v>1</v>
      </c>
      <c r="M337" t="s">
        <v>4232</v>
      </c>
      <c r="N337" t="str">
        <f t="shared" si="7"/>
        <v>subattribute</v>
      </c>
      <c r="O337" t="str">
        <f>TRIM(INDEX(_xlfn.TEXTSPLIT(Table325[[#This Row],[attribute_name]],"|"), 1,1))</f>
        <v>Temperatura - Mancal do Eixo HS da Engrenagem (LOA) (2)</v>
      </c>
      <c r="P337" t="str">
        <f>IFERROR(TRIM(INDEX(_xlfn.TEXTSPLIT(Table325[[#This Row],[attribute_name]],"|"), 1,2)), "")</f>
        <v>HiHi</v>
      </c>
      <c r="Q337" t="b" cm="1">
        <f t="array" ref="Q337">IF(ISERROR(IF(Table325[[#This Row],[type]]="subattribute", VLOOKUP(Table325[[#This Row],[Template]]&amp;Table325[[#This Row],[parent_attribute]],_xlfn._xlws.FILTER(Table325[[#All],[concat]], Table325[[#All],[type]]="attribute"),1, FALSE), TRUE)), FALSE, TRUE)</f>
        <v>1</v>
      </c>
    </row>
    <row r="338" spans="1:17" ht="14.4" customHeight="1">
      <c r="A338" t="str">
        <f>Table325[[#This Row],[Template]]&amp;Table325[[#This Row],[parent_attribute]]</f>
        <v>Compressor Screw BasicTemperatura - Mancal do Eixo HS da Engrenagem (LOA) (2)</v>
      </c>
      <c r="B338" t="s">
        <v>4227</v>
      </c>
      <c r="C338" t="s">
        <v>4228</v>
      </c>
      <c r="D338" t="s">
        <v>2906</v>
      </c>
      <c r="E338" t="s">
        <v>4229</v>
      </c>
      <c r="F338" t="s">
        <v>2880</v>
      </c>
      <c r="G338" t="s">
        <v>4492</v>
      </c>
      <c r="I338" t="s">
        <v>4351</v>
      </c>
      <c r="J338">
        <v>75</v>
      </c>
      <c r="K338" s="97" t="s">
        <v>4283</v>
      </c>
      <c r="L338">
        <v>1</v>
      </c>
      <c r="M338" t="s">
        <v>4232</v>
      </c>
      <c r="N338" t="str">
        <f t="shared" si="7"/>
        <v>subattribute</v>
      </c>
      <c r="O338" t="str">
        <f>TRIM(INDEX(_xlfn.TEXTSPLIT(Table325[[#This Row],[attribute_name]],"|"), 1,1))</f>
        <v>Temperatura - Mancal do Eixo HS da Engrenagem (LOA) (2)</v>
      </c>
      <c r="P338" t="str">
        <f>IFERROR(TRIM(INDEX(_xlfn.TEXTSPLIT(Table325[[#This Row],[attribute_name]],"|"), 1,2)), "")</f>
        <v>Pre-alarm Hi</v>
      </c>
      <c r="Q338" t="b" cm="1">
        <f t="array" ref="Q338">IF(ISERROR(IF(Table325[[#This Row],[type]]="subattribute", VLOOKUP(Table325[[#This Row],[Template]]&amp;Table325[[#This Row],[parent_attribute]],_xlfn._xlws.FILTER(Table325[[#All],[concat]], Table325[[#All],[type]]="attribute"),1, FALSE), TRUE)), FALSE, TRUE)</f>
        <v>1</v>
      </c>
    </row>
    <row r="339" spans="1:17" ht="14.4" customHeight="1">
      <c r="A339" t="str">
        <f>Table325[[#This Row],[Template]]&amp;Table325[[#This Row],[parent_attribute]]</f>
        <v>Compressor Screw BasicTemperatura - Mancal do Eixo LS da Engrenagem (LA) (1)</v>
      </c>
      <c r="B339" t="s">
        <v>4227</v>
      </c>
      <c r="C339" t="s">
        <v>4228</v>
      </c>
      <c r="D339" t="s">
        <v>2906</v>
      </c>
      <c r="E339" t="s">
        <v>4229</v>
      </c>
      <c r="F339" t="s">
        <v>2880</v>
      </c>
      <c r="G339" t="s">
        <v>4493</v>
      </c>
      <c r="I339" t="s">
        <v>657</v>
      </c>
      <c r="J339" t="s">
        <v>4493</v>
      </c>
      <c r="K339" t="s">
        <v>4283</v>
      </c>
      <c r="L339">
        <v>1</v>
      </c>
      <c r="M339" t="s">
        <v>475</v>
      </c>
      <c r="N339" t="str">
        <f t="shared" si="7"/>
        <v>attribute</v>
      </c>
      <c r="O339" t="str">
        <f>TRIM(INDEX(_xlfn.TEXTSPLIT(Table325[[#This Row],[attribute_name]],"|"), 1,1))</f>
        <v>Temperatura - Mancal do Eixo LS da Engrenagem (LA) (1)</v>
      </c>
      <c r="P339" t="str">
        <f>IFERROR(TRIM(INDEX(_xlfn.TEXTSPLIT(Table325[[#This Row],[attribute_name]],"|"), 1,2)), "")</f>
        <v/>
      </c>
      <c r="Q339" t="b" cm="1">
        <f t="array" ref="Q339">IF(ISERROR(IF(Table325[[#This Row],[type]]="subattribute", VLOOKUP(Table325[[#This Row],[Template]]&amp;Table325[[#This Row],[parent_attribute]],_xlfn._xlws.FILTER(Table325[[#All],[concat]], Table325[[#All],[type]]="attribute"),1, FALSE), TRUE)), FALSE, TRUE)</f>
        <v>1</v>
      </c>
    </row>
    <row r="340" spans="1:17" ht="14.4" customHeight="1">
      <c r="A340" t="str">
        <f>Table325[[#This Row],[Template]]&amp;Table325[[#This Row],[parent_attribute]]</f>
        <v>Compressor Screw BasicTemperatura - Mancal do Eixo LS da Engrenagem (LA) (1)</v>
      </c>
      <c r="B340" t="s">
        <v>4227</v>
      </c>
      <c r="C340" t="s">
        <v>4228</v>
      </c>
      <c r="D340" t="s">
        <v>2906</v>
      </c>
      <c r="E340" t="s">
        <v>4229</v>
      </c>
      <c r="F340" t="s">
        <v>2880</v>
      </c>
      <c r="G340" t="s">
        <v>4493</v>
      </c>
      <c r="I340" t="s">
        <v>4353</v>
      </c>
      <c r="J340">
        <v>107</v>
      </c>
      <c r="K340" s="97" t="s">
        <v>4283</v>
      </c>
      <c r="L340">
        <v>1</v>
      </c>
      <c r="M340" t="s">
        <v>4232</v>
      </c>
      <c r="N340" t="str">
        <f t="shared" si="7"/>
        <v>subattribute</v>
      </c>
      <c r="O340" t="str">
        <f>TRIM(INDEX(_xlfn.TEXTSPLIT(Table325[[#This Row],[attribute_name]],"|"), 1,1))</f>
        <v>Temperatura - Mancal do Eixo LS da Engrenagem (LA) (1)</v>
      </c>
      <c r="P340" t="str">
        <f>IFERROR(TRIM(INDEX(_xlfn.TEXTSPLIT(Table325[[#This Row],[attribute_name]],"|"), 1,2)), "")</f>
        <v>Hi</v>
      </c>
      <c r="Q340" t="b" cm="1">
        <f t="array" ref="Q340">IF(ISERROR(IF(Table325[[#This Row],[type]]="subattribute", VLOOKUP(Table325[[#This Row],[Template]]&amp;Table325[[#This Row],[parent_attribute]],_xlfn._xlws.FILTER(Table325[[#All],[concat]], Table325[[#All],[type]]="attribute"),1, FALSE), TRUE)), FALSE, TRUE)</f>
        <v>1</v>
      </c>
    </row>
    <row r="341" spans="1:17" ht="14.4" customHeight="1">
      <c r="A341" t="str">
        <f>Table325[[#This Row],[Template]]&amp;Table325[[#This Row],[parent_attribute]]</f>
        <v>Compressor Screw BasicTemperatura - Mancal do Eixo LS da Engrenagem (LA) (1)</v>
      </c>
      <c r="B341" t="s">
        <v>4227</v>
      </c>
      <c r="C341" t="s">
        <v>4228</v>
      </c>
      <c r="D341" t="s">
        <v>2906</v>
      </c>
      <c r="E341" t="s">
        <v>4229</v>
      </c>
      <c r="F341" t="s">
        <v>2880</v>
      </c>
      <c r="G341" t="s">
        <v>4493</v>
      </c>
      <c r="I341" t="s">
        <v>4354</v>
      </c>
      <c r="J341">
        <v>116</v>
      </c>
      <c r="K341" s="97" t="s">
        <v>4283</v>
      </c>
      <c r="L341">
        <v>1</v>
      </c>
      <c r="M341" t="s">
        <v>4232</v>
      </c>
      <c r="N341" t="str">
        <f t="shared" si="7"/>
        <v>subattribute</v>
      </c>
      <c r="O341" t="str">
        <f>TRIM(INDEX(_xlfn.TEXTSPLIT(Table325[[#This Row],[attribute_name]],"|"), 1,1))</f>
        <v>Temperatura - Mancal do Eixo LS da Engrenagem (LA) (1)</v>
      </c>
      <c r="P341" t="str">
        <f>IFERROR(TRIM(INDEX(_xlfn.TEXTSPLIT(Table325[[#This Row],[attribute_name]],"|"), 1,2)), "")</f>
        <v>HiHi</v>
      </c>
      <c r="Q341" t="b" cm="1">
        <f t="array" ref="Q341">IF(ISERROR(IF(Table325[[#This Row],[type]]="subattribute", VLOOKUP(Table325[[#This Row],[Template]]&amp;Table325[[#This Row],[parent_attribute]],_xlfn._xlws.FILTER(Table325[[#All],[concat]], Table325[[#All],[type]]="attribute"),1, FALSE), TRUE)), FALSE, TRUE)</f>
        <v>1</v>
      </c>
    </row>
    <row r="342" spans="1:17" ht="14.4" customHeight="1">
      <c r="A342" t="str">
        <f>Table325[[#This Row],[Template]]&amp;Table325[[#This Row],[parent_attribute]]</f>
        <v>Compressor Screw BasicTemperatura - Mancal do Eixo LS da Engrenagem (LA) (1)</v>
      </c>
      <c r="B342" t="s">
        <v>4227</v>
      </c>
      <c r="C342" t="s">
        <v>4228</v>
      </c>
      <c r="D342" t="s">
        <v>2906</v>
      </c>
      <c r="E342" t="s">
        <v>4229</v>
      </c>
      <c r="F342" t="s">
        <v>2880</v>
      </c>
      <c r="G342" t="s">
        <v>4493</v>
      </c>
      <c r="I342" t="s">
        <v>4355</v>
      </c>
      <c r="J342">
        <v>75</v>
      </c>
      <c r="K342" s="97" t="s">
        <v>4283</v>
      </c>
      <c r="L342">
        <v>1</v>
      </c>
      <c r="M342" t="s">
        <v>4232</v>
      </c>
      <c r="N342" t="str">
        <f t="shared" si="7"/>
        <v>subattribute</v>
      </c>
      <c r="O342" t="str">
        <f>TRIM(INDEX(_xlfn.TEXTSPLIT(Table325[[#This Row],[attribute_name]],"|"), 1,1))</f>
        <v>Temperatura - Mancal do Eixo LS da Engrenagem (LA) (1)</v>
      </c>
      <c r="P342" t="str">
        <f>IFERROR(TRIM(INDEX(_xlfn.TEXTSPLIT(Table325[[#This Row],[attribute_name]],"|"), 1,2)), "")</f>
        <v>Pre-alarm Hi</v>
      </c>
      <c r="Q342" t="b" cm="1">
        <f t="array" ref="Q342">IF(ISERROR(IF(Table325[[#This Row],[type]]="subattribute", VLOOKUP(Table325[[#This Row],[Template]]&amp;Table325[[#This Row],[parent_attribute]],_xlfn._xlws.FILTER(Table325[[#All],[concat]], Table325[[#All],[type]]="attribute"),1, FALSE), TRUE)), FALSE, TRUE)</f>
        <v>1</v>
      </c>
    </row>
    <row r="343" spans="1:17" ht="14.4" customHeight="1">
      <c r="A343" t="str">
        <f>Table325[[#This Row],[Template]]&amp;Table325[[#This Row],[parent_attribute]]</f>
        <v>Compressor Screw BasicTemperatura - Mancal do Eixo LS da Engrenagem (LA) (2)</v>
      </c>
      <c r="B343" t="s">
        <v>4227</v>
      </c>
      <c r="C343" t="s">
        <v>4228</v>
      </c>
      <c r="D343" t="s">
        <v>2906</v>
      </c>
      <c r="E343" t="s">
        <v>4229</v>
      </c>
      <c r="F343" t="s">
        <v>2880</v>
      </c>
      <c r="G343" t="s">
        <v>4494</v>
      </c>
      <c r="I343" t="s">
        <v>660</v>
      </c>
      <c r="J343" t="s">
        <v>4494</v>
      </c>
      <c r="K343" t="s">
        <v>4283</v>
      </c>
      <c r="L343">
        <v>1</v>
      </c>
      <c r="M343" t="s">
        <v>475</v>
      </c>
      <c r="N343" t="str">
        <f t="shared" si="7"/>
        <v>attribute</v>
      </c>
      <c r="O343" t="str">
        <f>TRIM(INDEX(_xlfn.TEXTSPLIT(Table325[[#This Row],[attribute_name]],"|"), 1,1))</f>
        <v>Temperatura - Mancal do Eixo LS da Engrenagem (LA) (2)</v>
      </c>
      <c r="P343" t="str">
        <f>IFERROR(TRIM(INDEX(_xlfn.TEXTSPLIT(Table325[[#This Row],[attribute_name]],"|"), 1,2)), "")</f>
        <v/>
      </c>
      <c r="Q343" t="b" cm="1">
        <f t="array" ref="Q343">IF(ISERROR(IF(Table325[[#This Row],[type]]="subattribute", VLOOKUP(Table325[[#This Row],[Template]]&amp;Table325[[#This Row],[parent_attribute]],_xlfn._xlws.FILTER(Table325[[#All],[concat]], Table325[[#All],[type]]="attribute"),1, FALSE), TRUE)), FALSE, TRUE)</f>
        <v>1</v>
      </c>
    </row>
    <row r="344" spans="1:17" ht="14.4" customHeight="1">
      <c r="A344" t="str">
        <f>Table325[[#This Row],[Template]]&amp;Table325[[#This Row],[parent_attribute]]</f>
        <v>Compressor Screw BasicTemperatura - Mancal do Eixo LS da Engrenagem (LA) (2)</v>
      </c>
      <c r="B344" t="s">
        <v>4227</v>
      </c>
      <c r="C344" t="s">
        <v>4228</v>
      </c>
      <c r="D344" t="s">
        <v>2906</v>
      </c>
      <c r="E344" t="s">
        <v>4229</v>
      </c>
      <c r="F344" t="s">
        <v>2880</v>
      </c>
      <c r="G344" t="s">
        <v>4494</v>
      </c>
      <c r="I344" t="s">
        <v>4357</v>
      </c>
      <c r="J344">
        <v>107</v>
      </c>
      <c r="K344" s="97" t="s">
        <v>4283</v>
      </c>
      <c r="L344">
        <v>1</v>
      </c>
      <c r="M344" t="s">
        <v>4232</v>
      </c>
      <c r="N344" t="str">
        <f t="shared" si="7"/>
        <v>subattribute</v>
      </c>
      <c r="O344" t="str">
        <f>TRIM(INDEX(_xlfn.TEXTSPLIT(Table325[[#This Row],[attribute_name]],"|"), 1,1))</f>
        <v>Temperatura - Mancal do Eixo LS da Engrenagem (LA) (2)</v>
      </c>
      <c r="P344" t="str">
        <f>IFERROR(TRIM(INDEX(_xlfn.TEXTSPLIT(Table325[[#This Row],[attribute_name]],"|"), 1,2)), "")</f>
        <v>Hi</v>
      </c>
      <c r="Q344" t="b" cm="1">
        <f t="array" ref="Q344">IF(ISERROR(IF(Table325[[#This Row],[type]]="subattribute", VLOOKUP(Table325[[#This Row],[Template]]&amp;Table325[[#This Row],[parent_attribute]],_xlfn._xlws.FILTER(Table325[[#All],[concat]], Table325[[#All],[type]]="attribute"),1, FALSE), TRUE)), FALSE, TRUE)</f>
        <v>1</v>
      </c>
    </row>
    <row r="345" spans="1:17" ht="14.4" customHeight="1">
      <c r="A345" t="str">
        <f>Table325[[#This Row],[Template]]&amp;Table325[[#This Row],[parent_attribute]]</f>
        <v>Compressor Screw BasicTemperatura - Mancal do Eixo LS da Engrenagem (LA) (2)</v>
      </c>
      <c r="B345" t="s">
        <v>4227</v>
      </c>
      <c r="C345" t="s">
        <v>4228</v>
      </c>
      <c r="D345" t="s">
        <v>2906</v>
      </c>
      <c r="E345" t="s">
        <v>4229</v>
      </c>
      <c r="F345" t="s">
        <v>2880</v>
      </c>
      <c r="G345" t="s">
        <v>4494</v>
      </c>
      <c r="I345" t="s">
        <v>4358</v>
      </c>
      <c r="J345">
        <v>116</v>
      </c>
      <c r="K345" s="97" t="s">
        <v>4283</v>
      </c>
      <c r="L345">
        <v>1</v>
      </c>
      <c r="M345" t="s">
        <v>4232</v>
      </c>
      <c r="N345" t="str">
        <f t="shared" si="7"/>
        <v>subattribute</v>
      </c>
      <c r="O345" t="str">
        <f>TRIM(INDEX(_xlfn.TEXTSPLIT(Table325[[#This Row],[attribute_name]],"|"), 1,1))</f>
        <v>Temperatura - Mancal do Eixo LS da Engrenagem (LA) (2)</v>
      </c>
      <c r="P345" t="str">
        <f>IFERROR(TRIM(INDEX(_xlfn.TEXTSPLIT(Table325[[#This Row],[attribute_name]],"|"), 1,2)), "")</f>
        <v>HiHi</v>
      </c>
      <c r="Q345" t="b" cm="1">
        <f t="array" ref="Q345">IF(ISERROR(IF(Table325[[#This Row],[type]]="subattribute", VLOOKUP(Table325[[#This Row],[Template]]&amp;Table325[[#This Row],[parent_attribute]],_xlfn._xlws.FILTER(Table325[[#All],[concat]], Table325[[#All],[type]]="attribute"),1, FALSE), TRUE)), FALSE, TRUE)</f>
        <v>1</v>
      </c>
    </row>
    <row r="346" spans="1:17" ht="14.4" customHeight="1">
      <c r="A346" t="str">
        <f>Table325[[#This Row],[Template]]&amp;Table325[[#This Row],[parent_attribute]]</f>
        <v>Compressor Screw BasicTemperatura - Mancal do Eixo LS da Engrenagem (LA) (2)</v>
      </c>
      <c r="B346" t="s">
        <v>4227</v>
      </c>
      <c r="C346" t="s">
        <v>4228</v>
      </c>
      <c r="D346" t="s">
        <v>2906</v>
      </c>
      <c r="E346" t="s">
        <v>4229</v>
      </c>
      <c r="F346" t="s">
        <v>2880</v>
      </c>
      <c r="G346" t="s">
        <v>4494</v>
      </c>
      <c r="I346" t="s">
        <v>4359</v>
      </c>
      <c r="J346">
        <v>75</v>
      </c>
      <c r="K346" s="97" t="s">
        <v>4283</v>
      </c>
      <c r="L346">
        <v>1</v>
      </c>
      <c r="M346" t="s">
        <v>4232</v>
      </c>
      <c r="N346" t="str">
        <f t="shared" si="7"/>
        <v>subattribute</v>
      </c>
      <c r="O346" t="str">
        <f>TRIM(INDEX(_xlfn.TEXTSPLIT(Table325[[#This Row],[attribute_name]],"|"), 1,1))</f>
        <v>Temperatura - Mancal do Eixo LS da Engrenagem (LA) (2)</v>
      </c>
      <c r="P346" t="str">
        <f>IFERROR(TRIM(INDEX(_xlfn.TEXTSPLIT(Table325[[#This Row],[attribute_name]],"|"), 1,2)), "")</f>
        <v>Pre-alarm Hi</v>
      </c>
      <c r="Q346" t="b" cm="1">
        <f t="array" ref="Q346">IF(ISERROR(IF(Table325[[#This Row],[type]]="subattribute", VLOOKUP(Table325[[#This Row],[Template]]&amp;Table325[[#This Row],[parent_attribute]],_xlfn._xlws.FILTER(Table325[[#All],[concat]], Table325[[#All],[type]]="attribute"),1, FALSE), TRUE)), FALSE, TRUE)</f>
        <v>1</v>
      </c>
    </row>
    <row r="347" spans="1:17" ht="14.4" customHeight="1">
      <c r="A347" t="str">
        <f>Table325[[#This Row],[Template]]&amp;Table325[[#This Row],[parent_attribute]]</f>
        <v>Compressor Screw BasicTemperatura - Mancal do Eixo LS da Engrenagem (LOA) (1)</v>
      </c>
      <c r="B347" t="s">
        <v>4227</v>
      </c>
      <c r="C347" t="s">
        <v>4228</v>
      </c>
      <c r="D347" t="s">
        <v>2906</v>
      </c>
      <c r="E347" t="s">
        <v>4229</v>
      </c>
      <c r="F347" t="s">
        <v>2880</v>
      </c>
      <c r="G347" t="s">
        <v>4495</v>
      </c>
      <c r="I347" t="s">
        <v>663</v>
      </c>
      <c r="J347" t="s">
        <v>4495</v>
      </c>
      <c r="K347" t="s">
        <v>4283</v>
      </c>
      <c r="L347">
        <v>1</v>
      </c>
      <c r="M347" t="s">
        <v>475</v>
      </c>
      <c r="N347" t="str">
        <f t="shared" si="7"/>
        <v>attribute</v>
      </c>
      <c r="O347" t="str">
        <f>TRIM(INDEX(_xlfn.TEXTSPLIT(Table325[[#This Row],[attribute_name]],"|"), 1,1))</f>
        <v>Temperatura - Mancal do Eixo LS da Engrenagem (LOA) (1)</v>
      </c>
      <c r="P347" t="str">
        <f>IFERROR(TRIM(INDEX(_xlfn.TEXTSPLIT(Table325[[#This Row],[attribute_name]],"|"), 1,2)), "")</f>
        <v/>
      </c>
      <c r="Q347" t="b" cm="1">
        <f t="array" ref="Q347">IF(ISERROR(IF(Table325[[#This Row],[type]]="subattribute", VLOOKUP(Table325[[#This Row],[Template]]&amp;Table325[[#This Row],[parent_attribute]],_xlfn._xlws.FILTER(Table325[[#All],[concat]], Table325[[#All],[type]]="attribute"),1, FALSE), TRUE)), FALSE, TRUE)</f>
        <v>1</v>
      </c>
    </row>
    <row r="348" spans="1:17" ht="14.4" customHeight="1">
      <c r="A348" t="str">
        <f>Table325[[#This Row],[Template]]&amp;Table325[[#This Row],[parent_attribute]]</f>
        <v>Compressor Screw BasicTemperatura - Mancal do Eixo LS da Engrenagem (LOA) (1)</v>
      </c>
      <c r="B348" t="s">
        <v>4227</v>
      </c>
      <c r="C348" t="s">
        <v>4228</v>
      </c>
      <c r="D348" t="s">
        <v>2906</v>
      </c>
      <c r="E348" t="s">
        <v>4229</v>
      </c>
      <c r="F348" t="s">
        <v>2880</v>
      </c>
      <c r="G348" t="s">
        <v>4495</v>
      </c>
      <c r="I348" t="s">
        <v>4361</v>
      </c>
      <c r="J348">
        <v>107</v>
      </c>
      <c r="K348" s="97" t="s">
        <v>4283</v>
      </c>
      <c r="L348">
        <v>1</v>
      </c>
      <c r="M348" t="s">
        <v>4232</v>
      </c>
      <c r="N348" t="str">
        <f t="shared" si="7"/>
        <v>subattribute</v>
      </c>
      <c r="O348" t="str">
        <f>TRIM(INDEX(_xlfn.TEXTSPLIT(Table325[[#This Row],[attribute_name]],"|"), 1,1))</f>
        <v>Temperatura - Mancal do Eixo LS da Engrenagem (LOA) (1)</v>
      </c>
      <c r="P348" t="str">
        <f>IFERROR(TRIM(INDEX(_xlfn.TEXTSPLIT(Table325[[#This Row],[attribute_name]],"|"), 1,2)), "")</f>
        <v>Hi</v>
      </c>
      <c r="Q348" t="b" cm="1">
        <f t="array" ref="Q348">IF(ISERROR(IF(Table325[[#This Row],[type]]="subattribute", VLOOKUP(Table325[[#This Row],[Template]]&amp;Table325[[#This Row],[parent_attribute]],_xlfn._xlws.FILTER(Table325[[#All],[concat]], Table325[[#All],[type]]="attribute"),1, FALSE), TRUE)), FALSE, TRUE)</f>
        <v>1</v>
      </c>
    </row>
    <row r="349" spans="1:17" ht="14.4" customHeight="1">
      <c r="A349" t="str">
        <f>Table325[[#This Row],[Template]]&amp;Table325[[#This Row],[parent_attribute]]</f>
        <v>Compressor Screw BasicTemperatura - Mancal do Eixo LS da Engrenagem (LOA) (1)</v>
      </c>
      <c r="B349" t="s">
        <v>4227</v>
      </c>
      <c r="C349" t="s">
        <v>4228</v>
      </c>
      <c r="D349" t="s">
        <v>2906</v>
      </c>
      <c r="E349" t="s">
        <v>4229</v>
      </c>
      <c r="F349" t="s">
        <v>2880</v>
      </c>
      <c r="G349" t="s">
        <v>4495</v>
      </c>
      <c r="I349" t="s">
        <v>4362</v>
      </c>
      <c r="J349">
        <v>116</v>
      </c>
      <c r="K349" s="97" t="s">
        <v>4283</v>
      </c>
      <c r="L349">
        <v>1</v>
      </c>
      <c r="M349" t="s">
        <v>4232</v>
      </c>
      <c r="N349" t="str">
        <f t="shared" si="7"/>
        <v>subattribute</v>
      </c>
      <c r="O349" t="str">
        <f>TRIM(INDEX(_xlfn.TEXTSPLIT(Table325[[#This Row],[attribute_name]],"|"), 1,1))</f>
        <v>Temperatura - Mancal do Eixo LS da Engrenagem (LOA) (1)</v>
      </c>
      <c r="P349" t="str">
        <f>IFERROR(TRIM(INDEX(_xlfn.TEXTSPLIT(Table325[[#This Row],[attribute_name]],"|"), 1,2)), "")</f>
        <v>HiHi</v>
      </c>
      <c r="Q349" t="b" cm="1">
        <f t="array" ref="Q349">IF(ISERROR(IF(Table325[[#This Row],[type]]="subattribute", VLOOKUP(Table325[[#This Row],[Template]]&amp;Table325[[#This Row],[parent_attribute]],_xlfn._xlws.FILTER(Table325[[#All],[concat]], Table325[[#All],[type]]="attribute"),1, FALSE), TRUE)), FALSE, TRUE)</f>
        <v>1</v>
      </c>
    </row>
    <row r="350" spans="1:17" ht="14.4" customHeight="1">
      <c r="A350" t="str">
        <f>Table325[[#This Row],[Template]]&amp;Table325[[#This Row],[parent_attribute]]</f>
        <v>Compressor Screw BasicTemperatura - Mancal do Eixo LS da Engrenagem (LOA) (1)</v>
      </c>
      <c r="B350" t="s">
        <v>4227</v>
      </c>
      <c r="C350" t="s">
        <v>4228</v>
      </c>
      <c r="D350" t="s">
        <v>2906</v>
      </c>
      <c r="E350" t="s">
        <v>4229</v>
      </c>
      <c r="F350" t="s">
        <v>2880</v>
      </c>
      <c r="G350" t="s">
        <v>4495</v>
      </c>
      <c r="I350" t="s">
        <v>4363</v>
      </c>
      <c r="J350">
        <v>75</v>
      </c>
      <c r="K350" s="97" t="s">
        <v>4283</v>
      </c>
      <c r="L350">
        <v>1</v>
      </c>
      <c r="M350" t="s">
        <v>4232</v>
      </c>
      <c r="N350" t="str">
        <f t="shared" si="7"/>
        <v>subattribute</v>
      </c>
      <c r="O350" t="str">
        <f>TRIM(INDEX(_xlfn.TEXTSPLIT(Table325[[#This Row],[attribute_name]],"|"), 1,1))</f>
        <v>Temperatura - Mancal do Eixo LS da Engrenagem (LOA) (1)</v>
      </c>
      <c r="P350" t="str">
        <f>IFERROR(TRIM(INDEX(_xlfn.TEXTSPLIT(Table325[[#This Row],[attribute_name]],"|"), 1,2)), "")</f>
        <v>Pre-alarm Hi</v>
      </c>
      <c r="Q350" t="b" cm="1">
        <f t="array" ref="Q350">IF(ISERROR(IF(Table325[[#This Row],[type]]="subattribute", VLOOKUP(Table325[[#This Row],[Template]]&amp;Table325[[#This Row],[parent_attribute]],_xlfn._xlws.FILTER(Table325[[#All],[concat]], Table325[[#All],[type]]="attribute"),1, FALSE), TRUE)), FALSE, TRUE)</f>
        <v>1</v>
      </c>
    </row>
    <row r="351" spans="1:17" ht="14.4" customHeight="1">
      <c r="A351" t="str">
        <f>Table325[[#This Row],[Template]]&amp;Table325[[#This Row],[parent_attribute]]</f>
        <v>Compressor Screw BasicTemperatura - Mancal do Eixo LS da Engrenagem (LOA) (2)</v>
      </c>
      <c r="B351" t="s">
        <v>4227</v>
      </c>
      <c r="C351" t="s">
        <v>4228</v>
      </c>
      <c r="D351" t="s">
        <v>2906</v>
      </c>
      <c r="E351" t="s">
        <v>4229</v>
      </c>
      <c r="F351" t="s">
        <v>2880</v>
      </c>
      <c r="G351" t="s">
        <v>4496</v>
      </c>
      <c r="I351" t="s">
        <v>666</v>
      </c>
      <c r="J351" t="s">
        <v>4496</v>
      </c>
      <c r="K351" t="s">
        <v>4283</v>
      </c>
      <c r="L351">
        <v>1</v>
      </c>
      <c r="M351" t="s">
        <v>475</v>
      </c>
      <c r="N351" t="str">
        <f t="shared" si="7"/>
        <v>attribute</v>
      </c>
      <c r="O351" t="str">
        <f>TRIM(INDEX(_xlfn.TEXTSPLIT(Table325[[#This Row],[attribute_name]],"|"), 1,1))</f>
        <v>Temperatura - Mancal do Eixo LS da Engrenagem (LOA) (2)</v>
      </c>
      <c r="P351" t="str">
        <f>IFERROR(TRIM(INDEX(_xlfn.TEXTSPLIT(Table325[[#This Row],[attribute_name]],"|"), 1,2)), "")</f>
        <v/>
      </c>
      <c r="Q351" t="b" cm="1">
        <f t="array" ref="Q351">IF(ISERROR(IF(Table325[[#This Row],[type]]="subattribute", VLOOKUP(Table325[[#This Row],[Template]]&amp;Table325[[#This Row],[parent_attribute]],_xlfn._xlws.FILTER(Table325[[#All],[concat]], Table325[[#All],[type]]="attribute"),1, FALSE), TRUE)), FALSE, TRUE)</f>
        <v>1</v>
      </c>
    </row>
    <row r="352" spans="1:17" ht="14.4" customHeight="1">
      <c r="A352" t="str">
        <f>Table325[[#This Row],[Template]]&amp;Table325[[#This Row],[parent_attribute]]</f>
        <v>Compressor Screw BasicTemperatura - Mancal do Eixo LS da Engrenagem (LOA) (2)</v>
      </c>
      <c r="B352" t="s">
        <v>4227</v>
      </c>
      <c r="C352" t="s">
        <v>4228</v>
      </c>
      <c r="D352" t="s">
        <v>2906</v>
      </c>
      <c r="E352" t="s">
        <v>4229</v>
      </c>
      <c r="F352" t="s">
        <v>2880</v>
      </c>
      <c r="G352" t="s">
        <v>4496</v>
      </c>
      <c r="I352" t="s">
        <v>4365</v>
      </c>
      <c r="J352">
        <v>107</v>
      </c>
      <c r="K352" s="97" t="s">
        <v>4283</v>
      </c>
      <c r="L352">
        <v>1</v>
      </c>
      <c r="M352" t="s">
        <v>4232</v>
      </c>
      <c r="N352" t="str">
        <f t="shared" si="7"/>
        <v>subattribute</v>
      </c>
      <c r="O352" t="str">
        <f>TRIM(INDEX(_xlfn.TEXTSPLIT(Table325[[#This Row],[attribute_name]],"|"), 1,1))</f>
        <v>Temperatura - Mancal do Eixo LS da Engrenagem (LOA) (2)</v>
      </c>
      <c r="P352" t="str">
        <f>IFERROR(TRIM(INDEX(_xlfn.TEXTSPLIT(Table325[[#This Row],[attribute_name]],"|"), 1,2)), "")</f>
        <v>Hi</v>
      </c>
      <c r="Q352" t="b" cm="1">
        <f t="array" ref="Q352">IF(ISERROR(IF(Table325[[#This Row],[type]]="subattribute", VLOOKUP(Table325[[#This Row],[Template]]&amp;Table325[[#This Row],[parent_attribute]],_xlfn._xlws.FILTER(Table325[[#All],[concat]], Table325[[#All],[type]]="attribute"),1, FALSE), TRUE)), FALSE, TRUE)</f>
        <v>1</v>
      </c>
    </row>
    <row r="353" spans="1:17" ht="14.4" customHeight="1">
      <c r="A353" t="str">
        <f>Table325[[#This Row],[Template]]&amp;Table325[[#This Row],[parent_attribute]]</f>
        <v>Compressor Screw BasicTemperatura - Mancal do Eixo LS da Engrenagem (LOA) (2)</v>
      </c>
      <c r="B353" t="s">
        <v>4227</v>
      </c>
      <c r="C353" t="s">
        <v>4228</v>
      </c>
      <c r="D353" t="s">
        <v>2906</v>
      </c>
      <c r="E353" t="s">
        <v>4229</v>
      </c>
      <c r="F353" t="s">
        <v>2880</v>
      </c>
      <c r="G353" t="s">
        <v>4496</v>
      </c>
      <c r="I353" t="s">
        <v>4366</v>
      </c>
      <c r="J353">
        <v>116</v>
      </c>
      <c r="K353" s="97" t="s">
        <v>4283</v>
      </c>
      <c r="L353">
        <v>1</v>
      </c>
      <c r="M353" t="s">
        <v>4232</v>
      </c>
      <c r="N353" t="str">
        <f t="shared" si="7"/>
        <v>subattribute</v>
      </c>
      <c r="O353" t="str">
        <f>TRIM(INDEX(_xlfn.TEXTSPLIT(Table325[[#This Row],[attribute_name]],"|"), 1,1))</f>
        <v>Temperatura - Mancal do Eixo LS da Engrenagem (LOA) (2)</v>
      </c>
      <c r="P353" t="str">
        <f>IFERROR(TRIM(INDEX(_xlfn.TEXTSPLIT(Table325[[#This Row],[attribute_name]],"|"), 1,2)), "")</f>
        <v>HiHi</v>
      </c>
      <c r="Q353" t="b" cm="1">
        <f t="array" ref="Q353">IF(ISERROR(IF(Table325[[#This Row],[type]]="subattribute", VLOOKUP(Table325[[#This Row],[Template]]&amp;Table325[[#This Row],[parent_attribute]],_xlfn._xlws.FILTER(Table325[[#All],[concat]], Table325[[#All],[type]]="attribute"),1, FALSE), TRUE)), FALSE, TRUE)</f>
        <v>1</v>
      </c>
    </row>
    <row r="354" spans="1:17" ht="14.4" customHeight="1">
      <c r="A354" t="str">
        <f>Table325[[#This Row],[Template]]&amp;Table325[[#This Row],[parent_attribute]]</f>
        <v>Compressor Screw BasicTemperatura - Mancal do Eixo LS da Engrenagem (LOA) (2)</v>
      </c>
      <c r="B354" t="s">
        <v>4227</v>
      </c>
      <c r="C354" t="s">
        <v>4228</v>
      </c>
      <c r="D354" t="s">
        <v>2906</v>
      </c>
      <c r="E354" t="s">
        <v>4229</v>
      </c>
      <c r="F354" t="s">
        <v>2880</v>
      </c>
      <c r="G354" t="s">
        <v>4496</v>
      </c>
      <c r="I354" t="s">
        <v>4367</v>
      </c>
      <c r="J354">
        <v>75</v>
      </c>
      <c r="K354" s="97" t="s">
        <v>4283</v>
      </c>
      <c r="L354">
        <v>1</v>
      </c>
      <c r="M354" t="s">
        <v>4232</v>
      </c>
      <c r="N354" t="str">
        <f t="shared" si="7"/>
        <v>subattribute</v>
      </c>
      <c r="O354" t="str">
        <f>TRIM(INDEX(_xlfn.TEXTSPLIT(Table325[[#This Row],[attribute_name]],"|"), 1,1))</f>
        <v>Temperatura - Mancal do Eixo LS da Engrenagem (LOA) (2)</v>
      </c>
      <c r="P354" t="str">
        <f>IFERROR(TRIM(INDEX(_xlfn.TEXTSPLIT(Table325[[#This Row],[attribute_name]],"|"), 1,2)), "")</f>
        <v>Pre-alarm Hi</v>
      </c>
      <c r="Q354" t="b" cm="1">
        <f t="array" ref="Q354">IF(ISERROR(IF(Table325[[#This Row],[type]]="subattribute", VLOOKUP(Table325[[#This Row],[Template]]&amp;Table325[[#This Row],[parent_attribute]],_xlfn._xlws.FILTER(Table325[[#All],[concat]], Table325[[#All],[type]]="attribute"),1, FALSE), TRUE)), FALSE, TRUE)</f>
        <v>1</v>
      </c>
    </row>
    <row r="355" spans="1:17" ht="14.4" customHeight="1">
      <c r="A355" t="str">
        <f>Table325[[#This Row],[Template]]&amp;Table325[[#This Row],[parent_attribute]]</f>
        <v>Compressor Screw BasicTemperatura - Óleo Lubrificante a Montante do Filtro</v>
      </c>
      <c r="B355" t="s">
        <v>4227</v>
      </c>
      <c r="C355" t="s">
        <v>4228</v>
      </c>
      <c r="D355" t="s">
        <v>2906</v>
      </c>
      <c r="E355" t="s">
        <v>4229</v>
      </c>
      <c r="F355" t="s">
        <v>2880</v>
      </c>
      <c r="G355" t="s">
        <v>4497</v>
      </c>
      <c r="I355" t="s">
        <v>4369</v>
      </c>
      <c r="J355" t="s">
        <v>4497</v>
      </c>
      <c r="K355" t="s">
        <v>4283</v>
      </c>
      <c r="L355">
        <v>1</v>
      </c>
      <c r="M355" t="s">
        <v>462</v>
      </c>
      <c r="N355" t="str">
        <f t="shared" si="7"/>
        <v>attribute</v>
      </c>
      <c r="O355" t="str">
        <f>TRIM(INDEX(_xlfn.TEXTSPLIT(Table325[[#This Row],[attribute_name]],"|"), 1,1))</f>
        <v>Temperatura - Óleo Lubrificante a Montante do Filtro</v>
      </c>
      <c r="P355" t="str">
        <f>IFERROR(TRIM(INDEX(_xlfn.TEXTSPLIT(Table325[[#This Row],[attribute_name]],"|"), 1,2)), "")</f>
        <v/>
      </c>
      <c r="Q355" t="b" cm="1">
        <f t="array" ref="Q355">IF(ISERROR(IF(Table325[[#This Row],[type]]="subattribute", VLOOKUP(Table325[[#This Row],[Template]]&amp;Table325[[#This Row],[parent_attribute]],_xlfn._xlws.FILTER(Table325[[#All],[concat]], Table325[[#All],[type]]="attribute"),1, FALSE), TRUE)), FALSE, TRUE)</f>
        <v>1</v>
      </c>
    </row>
    <row r="356" spans="1:17" ht="14.4" customHeight="1">
      <c r="A356" t="str">
        <f>Table325[[#This Row],[Template]]&amp;Table325[[#This Row],[parent_attribute]]</f>
        <v>Compressor Screw BasicTemperatura - Óleo Lubrificante a Montante do Filtro</v>
      </c>
      <c r="B356" t="s">
        <v>4227</v>
      </c>
      <c r="C356" t="s">
        <v>4228</v>
      </c>
      <c r="D356" t="s">
        <v>2906</v>
      </c>
      <c r="E356" t="s">
        <v>4229</v>
      </c>
      <c r="F356" t="s">
        <v>2880</v>
      </c>
      <c r="G356" t="s">
        <v>4497</v>
      </c>
      <c r="I356" t="s">
        <v>4370</v>
      </c>
      <c r="J356">
        <v>65</v>
      </c>
      <c r="K356" s="97" t="s">
        <v>4283</v>
      </c>
      <c r="L356">
        <v>1</v>
      </c>
      <c r="M356" t="s">
        <v>4232</v>
      </c>
      <c r="N356" t="str">
        <f t="shared" si="7"/>
        <v>subattribute</v>
      </c>
      <c r="O356" t="str">
        <f>TRIM(INDEX(_xlfn.TEXTSPLIT(Table325[[#This Row],[attribute_name]],"|"), 1,1))</f>
        <v>Temperatura - Óleo Lubrificante a Montante do Filtro</v>
      </c>
      <c r="P356" t="str">
        <f>IFERROR(TRIM(INDEX(_xlfn.TEXTSPLIT(Table325[[#This Row],[attribute_name]],"|"), 1,2)), "")</f>
        <v>Hi</v>
      </c>
      <c r="Q356" t="b" cm="1">
        <f t="array" ref="Q356">IF(ISERROR(IF(Table325[[#This Row],[type]]="subattribute", VLOOKUP(Table325[[#This Row],[Template]]&amp;Table325[[#This Row],[parent_attribute]],_xlfn._xlws.FILTER(Table325[[#All],[concat]], Table325[[#All],[type]]="attribute"),1, FALSE), TRUE)), FALSE, TRUE)</f>
        <v>1</v>
      </c>
    </row>
    <row r="357" spans="1:17" ht="14.4" customHeight="1">
      <c r="A357" t="str">
        <f>Table325[[#This Row],[Template]]&amp;Table325[[#This Row],[parent_attribute]]</f>
        <v>Compressor Screw BasicTemperatura - Óleo Lubrificante a Montante do Filtro</v>
      </c>
      <c r="B357" t="s">
        <v>4227</v>
      </c>
      <c r="C357" t="s">
        <v>4228</v>
      </c>
      <c r="D357" t="s">
        <v>2906</v>
      </c>
      <c r="E357" t="s">
        <v>4229</v>
      </c>
      <c r="F357" t="s">
        <v>2880</v>
      </c>
      <c r="G357" t="s">
        <v>4497</v>
      </c>
      <c r="I357" t="s">
        <v>4371</v>
      </c>
      <c r="J357">
        <v>55</v>
      </c>
      <c r="K357" s="97" t="s">
        <v>4283</v>
      </c>
      <c r="L357">
        <v>1</v>
      </c>
      <c r="M357" t="s">
        <v>4232</v>
      </c>
      <c r="N357" t="str">
        <f t="shared" si="7"/>
        <v>subattribute</v>
      </c>
      <c r="O357" t="str">
        <f>TRIM(INDEX(_xlfn.TEXTSPLIT(Table325[[#This Row],[attribute_name]],"|"), 1,1))</f>
        <v>Temperatura - Óleo Lubrificante a Montante do Filtro</v>
      </c>
      <c r="P357" t="str">
        <f>IFERROR(TRIM(INDEX(_xlfn.TEXTSPLIT(Table325[[#This Row],[attribute_name]],"|"), 1,2)), "")</f>
        <v>Pre-alarm Hi</v>
      </c>
      <c r="Q357" t="b" cm="1">
        <f t="array" ref="Q357">IF(ISERROR(IF(Table325[[#This Row],[type]]="subattribute", VLOOKUP(Table325[[#This Row],[Template]]&amp;Table325[[#This Row],[parent_attribute]],_xlfn._xlws.FILTER(Table325[[#All],[concat]], Table325[[#All],[type]]="attribute"),1, FALSE), TRUE)), FALSE, TRUE)</f>
        <v>1</v>
      </c>
    </row>
    <row r="358" spans="1:17" ht="14.4" customHeight="1">
      <c r="A358" t="str">
        <f>Table325[[#This Row],[Template]]&amp;Table325[[#This Row],[parent_attribute]]</f>
        <v>Compressor Screw BasicTemperatura - Saída do Resfriador de Processo - Sucção Compressor</v>
      </c>
      <c r="B358" t="s">
        <v>4227</v>
      </c>
      <c r="C358" t="s">
        <v>4228</v>
      </c>
      <c r="D358" t="s">
        <v>2906</v>
      </c>
      <c r="E358" t="s">
        <v>4229</v>
      </c>
      <c r="F358" t="s">
        <v>2880</v>
      </c>
      <c r="G358" t="s">
        <v>4498</v>
      </c>
      <c r="I358" t="s">
        <v>4373</v>
      </c>
      <c r="J358" t="s">
        <v>4498</v>
      </c>
      <c r="K358" t="s">
        <v>4283</v>
      </c>
      <c r="L358">
        <v>1</v>
      </c>
      <c r="M358" t="s">
        <v>531</v>
      </c>
      <c r="N358" t="str">
        <f t="shared" si="7"/>
        <v>attribute</v>
      </c>
      <c r="O358" t="str">
        <f>TRIM(INDEX(_xlfn.TEXTSPLIT(Table325[[#This Row],[attribute_name]],"|"), 1,1))</f>
        <v>Temperatura - Saída do Resfriador de Processo - Sucção Compressor</v>
      </c>
      <c r="P358" t="str">
        <f>IFERROR(TRIM(INDEX(_xlfn.TEXTSPLIT(Table325[[#This Row],[attribute_name]],"|"), 1,2)), "")</f>
        <v/>
      </c>
      <c r="Q358" t="b" cm="1">
        <f t="array" ref="Q358">IF(ISERROR(IF(Table325[[#This Row],[type]]="subattribute", VLOOKUP(Table325[[#This Row],[Template]]&amp;Table325[[#This Row],[parent_attribute]],_xlfn._xlws.FILTER(Table325[[#All],[concat]], Table325[[#All],[type]]="attribute"),1, FALSE), TRUE)), FALSE, TRUE)</f>
        <v>1</v>
      </c>
    </row>
    <row r="359" spans="1:17">
      <c r="A359" t="str">
        <f>Table325[[#This Row],[Template]]&amp;Table325[[#This Row],[parent_attribute]]</f>
        <v>Compressor Screw BasicTemperatura - Saída do Resfriador de Processo - Sucção Compressor</v>
      </c>
      <c r="B359" t="s">
        <v>4227</v>
      </c>
      <c r="C359" t="s">
        <v>4228</v>
      </c>
      <c r="D359" t="s">
        <v>2906</v>
      </c>
      <c r="E359" t="s">
        <v>4229</v>
      </c>
      <c r="F359" t="s">
        <v>2880</v>
      </c>
      <c r="G359" t="s">
        <v>4498</v>
      </c>
      <c r="I359" t="s">
        <v>4374</v>
      </c>
      <c r="J359">
        <v>45</v>
      </c>
      <c r="K359" s="97" t="s">
        <v>4283</v>
      </c>
      <c r="L359">
        <v>1</v>
      </c>
      <c r="M359" t="s">
        <v>4232</v>
      </c>
      <c r="N359" t="str">
        <f t="shared" si="7"/>
        <v>subattribute</v>
      </c>
      <c r="O359" t="str">
        <f>TRIM(INDEX(_xlfn.TEXTSPLIT(Table325[[#This Row],[attribute_name]],"|"), 1,1))</f>
        <v>Temperatura - Saída do Resfriador de Processo - Sucção Compressor</v>
      </c>
      <c r="P359" t="str">
        <f>IFERROR(TRIM(INDEX(_xlfn.TEXTSPLIT(Table325[[#This Row],[attribute_name]],"|"), 1,2)), "")</f>
        <v>Hi</v>
      </c>
      <c r="Q359" t="b" cm="1">
        <f t="array" ref="Q359">IF(ISERROR(IF(Table325[[#This Row],[type]]="subattribute", VLOOKUP(Table325[[#This Row],[Template]]&amp;Table325[[#This Row],[parent_attribute]],_xlfn._xlws.FILTER(Table325[[#All],[concat]], Table325[[#All],[type]]="attribute"),1, FALSE), TRUE)), FALSE, TRUE)</f>
        <v>1</v>
      </c>
    </row>
    <row r="360" spans="1:17">
      <c r="A360" t="str">
        <f>Table325[[#This Row],[Template]]&amp;Table325[[#This Row],[parent_attribute]]</f>
        <v>Compressor Screw BasicTemperatura - Saída do Resfriador de Processo - Sucção Compressor</v>
      </c>
      <c r="B360" t="s">
        <v>4227</v>
      </c>
      <c r="C360" t="s">
        <v>4228</v>
      </c>
      <c r="D360" t="s">
        <v>2906</v>
      </c>
      <c r="E360" t="s">
        <v>4229</v>
      </c>
      <c r="F360" t="s">
        <v>2880</v>
      </c>
      <c r="G360" t="s">
        <v>4498</v>
      </c>
      <c r="I360" t="s">
        <v>4375</v>
      </c>
      <c r="J360">
        <v>0</v>
      </c>
      <c r="K360" s="97" t="s">
        <v>4283</v>
      </c>
      <c r="L360">
        <v>1</v>
      </c>
      <c r="M360" t="s">
        <v>4232</v>
      </c>
      <c r="N360" t="str">
        <f t="shared" si="7"/>
        <v>subattribute</v>
      </c>
      <c r="O360" t="str">
        <f>TRIM(INDEX(_xlfn.TEXTSPLIT(Table325[[#This Row],[attribute_name]],"|"), 1,1))</f>
        <v>Temperatura - Saída do Resfriador de Processo - Sucção Compressor</v>
      </c>
      <c r="P360" t="str">
        <f>IFERROR(TRIM(INDEX(_xlfn.TEXTSPLIT(Table325[[#This Row],[attribute_name]],"|"), 1,2)), "")</f>
        <v>Lo</v>
      </c>
      <c r="Q360" t="b" cm="1">
        <f t="array" ref="Q360">IF(ISERROR(IF(Table325[[#This Row],[type]]="subattribute", VLOOKUP(Table325[[#This Row],[Template]]&amp;Table325[[#This Row],[parent_attribute]],_xlfn._xlws.FILTER(Table325[[#All],[concat]], Table325[[#All],[type]]="attribute"),1, FALSE), TRUE)), FALSE, TRUE)</f>
        <v>1</v>
      </c>
    </row>
    <row r="361" spans="1:17">
      <c r="A361" t="str">
        <f>Table325[[#This Row],[Template]]&amp;Table325[[#This Row],[parent_attribute]]</f>
        <v>Compressor Screw BasicTemperatura - Saída do Resfriador de Processo - Sucção Compressor</v>
      </c>
      <c r="B361" t="s">
        <v>4227</v>
      </c>
      <c r="C361" t="s">
        <v>4228</v>
      </c>
      <c r="D361" t="s">
        <v>2906</v>
      </c>
      <c r="E361" t="s">
        <v>4229</v>
      </c>
      <c r="F361" t="s">
        <v>2880</v>
      </c>
      <c r="G361" t="s">
        <v>4498</v>
      </c>
      <c r="I361" t="s">
        <v>4376</v>
      </c>
      <c r="J361">
        <v>40</v>
      </c>
      <c r="K361" s="97" t="s">
        <v>4283</v>
      </c>
      <c r="L361">
        <v>1</v>
      </c>
      <c r="M361" t="s">
        <v>4232</v>
      </c>
      <c r="N361" t="str">
        <f t="shared" si="7"/>
        <v>subattribute</v>
      </c>
      <c r="O361" t="str">
        <f>TRIM(INDEX(_xlfn.TEXTSPLIT(Table325[[#This Row],[attribute_name]],"|"), 1,1))</f>
        <v>Temperatura - Saída do Resfriador de Processo - Sucção Compressor</v>
      </c>
      <c r="P361" t="str">
        <f>IFERROR(TRIM(INDEX(_xlfn.TEXTSPLIT(Table325[[#This Row],[attribute_name]],"|"), 1,2)), "")</f>
        <v>Pre-alarm Hi</v>
      </c>
      <c r="Q361" t="b" cm="1">
        <f t="array" ref="Q361">IF(ISERROR(IF(Table325[[#This Row],[type]]="subattribute", VLOOKUP(Table325[[#This Row],[Template]]&amp;Table325[[#This Row],[parent_attribute]],_xlfn._xlws.FILTER(Table325[[#All],[concat]], Table325[[#All],[type]]="attribute"),1, FALSE), TRUE)), FALSE, TRUE)</f>
        <v>1</v>
      </c>
    </row>
    <row r="362" spans="1:17">
      <c r="A362" t="str">
        <f>Table325[[#This Row],[Template]]&amp;Table325[[#This Row],[parent_attribute]]</f>
        <v>Compressor Screw BasicTemperatura - Saída do Resfriador de Processo - Sucção Compressor</v>
      </c>
      <c r="B362" t="s">
        <v>4227</v>
      </c>
      <c r="C362" t="s">
        <v>4228</v>
      </c>
      <c r="D362" t="s">
        <v>2906</v>
      </c>
      <c r="E362" t="s">
        <v>4229</v>
      </c>
      <c r="F362" t="s">
        <v>2880</v>
      </c>
      <c r="G362" t="s">
        <v>4498</v>
      </c>
      <c r="I362" t="s">
        <v>4377</v>
      </c>
      <c r="J362">
        <v>20</v>
      </c>
      <c r="K362" s="97" t="s">
        <v>4283</v>
      </c>
      <c r="L362">
        <v>1</v>
      </c>
      <c r="M362" t="s">
        <v>4232</v>
      </c>
      <c r="N362" t="str">
        <f t="shared" si="7"/>
        <v>subattribute</v>
      </c>
      <c r="O362" t="str">
        <f>TRIM(INDEX(_xlfn.TEXTSPLIT(Table325[[#This Row],[attribute_name]],"|"), 1,1))</f>
        <v>Temperatura - Saída do Resfriador de Processo - Sucção Compressor</v>
      </c>
      <c r="P362" t="str">
        <f>IFERROR(TRIM(INDEX(_xlfn.TEXTSPLIT(Table325[[#This Row],[attribute_name]],"|"), 1,2)), "")</f>
        <v>Pre-alarm Lo</v>
      </c>
      <c r="Q362" t="b" cm="1">
        <f t="array" ref="Q362">IF(ISERROR(IF(Table325[[#This Row],[type]]="subattribute", VLOOKUP(Table325[[#This Row],[Template]]&amp;Table325[[#This Row],[parent_attribute]],_xlfn._xlws.FILTER(Table325[[#All],[concat]], Table325[[#All],[type]]="attribute"),1, FALSE), TRUE)), FALSE, TRUE)</f>
        <v>1</v>
      </c>
    </row>
    <row r="363" spans="1:17">
      <c r="A363" t="str">
        <f>Table325[[#This Row],[Template]]&amp;Table325[[#This Row],[parent_attribute]]</f>
        <v>Compressor Screw BasicVálvula - Blowdown Alívio do Processo Aberto</v>
      </c>
      <c r="B363" t="s">
        <v>4227</v>
      </c>
      <c r="C363" t="s">
        <v>4228</v>
      </c>
      <c r="D363" t="s">
        <v>2906</v>
      </c>
      <c r="E363" t="s">
        <v>4229</v>
      </c>
      <c r="F363" t="s">
        <v>2880</v>
      </c>
      <c r="G363" t="s">
        <v>4499</v>
      </c>
      <c r="I363" t="s">
        <v>4379</v>
      </c>
      <c r="J363" t="s">
        <v>4499</v>
      </c>
      <c r="L363">
        <v>1</v>
      </c>
      <c r="M363" t="s">
        <v>531</v>
      </c>
      <c r="N363" t="str">
        <f t="shared" si="7"/>
        <v>attribute</v>
      </c>
      <c r="O363" t="str">
        <f>TRIM(INDEX(_xlfn.TEXTSPLIT(Table325[[#This Row],[attribute_name]],"|"), 1,1))</f>
        <v>Válvula - Blowdown Alívio do Processo Aberto</v>
      </c>
      <c r="P363" t="str">
        <f>IFERROR(TRIM(INDEX(_xlfn.TEXTSPLIT(Table325[[#This Row],[attribute_name]],"|"), 1,2)), "")</f>
        <v/>
      </c>
      <c r="Q363" t="b" cm="1">
        <f t="array" ref="Q363">IF(ISERROR(IF(Table325[[#This Row],[type]]="subattribute", VLOOKUP(Table325[[#This Row],[Template]]&amp;Table325[[#This Row],[parent_attribute]],_xlfn._xlws.FILTER(Table325[[#All],[concat]], Table325[[#All],[type]]="attribute"),1, FALSE), TRUE)), FALSE, TRUE)</f>
        <v>1</v>
      </c>
    </row>
    <row r="364" spans="1:17">
      <c r="A364" t="str">
        <f>Table325[[#This Row],[Template]]&amp;Table325[[#This Row],[parent_attribute]]</f>
        <v>Compressor Screw BasicVálvula - Blowdown Alívio do Processo Fechado</v>
      </c>
      <c r="B364" t="s">
        <v>4227</v>
      </c>
      <c r="C364" t="s">
        <v>4228</v>
      </c>
      <c r="D364" t="s">
        <v>2906</v>
      </c>
      <c r="E364" t="s">
        <v>4229</v>
      </c>
      <c r="F364" t="s">
        <v>2880</v>
      </c>
      <c r="G364" t="s">
        <v>4500</v>
      </c>
      <c r="I364" t="s">
        <v>4381</v>
      </c>
      <c r="J364" t="s">
        <v>4500</v>
      </c>
      <c r="L364">
        <v>1</v>
      </c>
      <c r="M364" t="s">
        <v>531</v>
      </c>
      <c r="N364" t="str">
        <f t="shared" si="7"/>
        <v>attribute</v>
      </c>
      <c r="O364" t="str">
        <f>TRIM(INDEX(_xlfn.TEXTSPLIT(Table325[[#This Row],[attribute_name]],"|"), 1,1))</f>
        <v>Válvula - Blowdown Alívio do Processo Fechado</v>
      </c>
      <c r="P364" t="str">
        <f>IFERROR(TRIM(INDEX(_xlfn.TEXTSPLIT(Table325[[#This Row],[attribute_name]],"|"), 1,2)), "")</f>
        <v/>
      </c>
      <c r="Q364" t="b" cm="1">
        <f t="array" ref="Q364">IF(ISERROR(IF(Table325[[#This Row],[type]]="subattribute", VLOOKUP(Table325[[#This Row],[Template]]&amp;Table325[[#This Row],[parent_attribute]],_xlfn._xlws.FILTER(Table325[[#All],[concat]], Table325[[#All],[type]]="attribute"),1, FALSE), TRUE)), FALSE, TRUE)</f>
        <v>1</v>
      </c>
    </row>
    <row r="365" spans="1:17">
      <c r="A365" t="str">
        <f>Table325[[#This Row],[Template]]&amp;Table325[[#This Row],[parent_attribute]]</f>
        <v>Compressor Screw BasicVálvula - Recirculação Abertura</v>
      </c>
      <c r="B365" t="s">
        <v>4227</v>
      </c>
      <c r="C365" t="s">
        <v>4228</v>
      </c>
      <c r="D365" t="s">
        <v>2906</v>
      </c>
      <c r="E365" t="s">
        <v>4229</v>
      </c>
      <c r="F365" t="s">
        <v>2880</v>
      </c>
      <c r="G365" t="s">
        <v>4501</v>
      </c>
      <c r="I365" t="s">
        <v>4383</v>
      </c>
      <c r="J365" t="s">
        <v>4501</v>
      </c>
      <c r="K365" t="s">
        <v>28</v>
      </c>
      <c r="L365">
        <v>1</v>
      </c>
      <c r="M365" t="s">
        <v>531</v>
      </c>
      <c r="N365" t="str">
        <f t="shared" si="7"/>
        <v>attribute</v>
      </c>
      <c r="O365" t="str">
        <f>TRIM(INDEX(_xlfn.TEXTSPLIT(Table325[[#This Row],[attribute_name]],"|"), 1,1))</f>
        <v>Válvula - Recirculação Abertura</v>
      </c>
      <c r="P365" t="str">
        <f>IFERROR(TRIM(INDEX(_xlfn.TEXTSPLIT(Table325[[#This Row],[attribute_name]],"|"), 1,2)), "")</f>
        <v/>
      </c>
      <c r="Q365" t="b" cm="1">
        <f t="array" ref="Q365">IF(ISERROR(IF(Table325[[#This Row],[type]]="subattribute", VLOOKUP(Table325[[#This Row],[Template]]&amp;Table325[[#This Row],[parent_attribute]],_xlfn._xlws.FILTER(Table325[[#All],[concat]], Table325[[#All],[type]]="attribute"),1, FALSE), TRUE)), FALSE, TRUE)</f>
        <v>1</v>
      </c>
    </row>
    <row r="366" spans="1:17">
      <c r="A366" t="str">
        <f>Table325[[#This Row],[Template]]&amp;Table325[[#This Row],[parent_attribute]]</f>
        <v>Compressor Screw BasicVálvula - Recirculação Point Value</v>
      </c>
      <c r="B366" t="s">
        <v>4227</v>
      </c>
      <c r="C366" t="s">
        <v>4228</v>
      </c>
      <c r="D366" t="s">
        <v>2906</v>
      </c>
      <c r="E366" t="s">
        <v>4229</v>
      </c>
      <c r="F366" t="s">
        <v>2880</v>
      </c>
      <c r="G366" t="s">
        <v>4502</v>
      </c>
      <c r="I366" t="s">
        <v>4385</v>
      </c>
      <c r="J366" t="s">
        <v>4502</v>
      </c>
      <c r="K366" t="s">
        <v>4503</v>
      </c>
      <c r="L366">
        <v>1</v>
      </c>
      <c r="M366" t="s">
        <v>531</v>
      </c>
      <c r="N366" t="str">
        <f t="shared" si="7"/>
        <v>attribute</v>
      </c>
      <c r="O366" t="str">
        <f>TRIM(INDEX(_xlfn.TEXTSPLIT(Table325[[#This Row],[attribute_name]],"|"), 1,1))</f>
        <v>Válvula - Recirculação Point Value</v>
      </c>
      <c r="P366" t="str">
        <f>IFERROR(TRIM(INDEX(_xlfn.TEXTSPLIT(Table325[[#This Row],[attribute_name]],"|"), 1,2)), "")</f>
        <v/>
      </c>
      <c r="Q366" t="b" cm="1">
        <f t="array" ref="Q366">IF(ISERROR(IF(Table325[[#This Row],[type]]="subattribute", VLOOKUP(Table325[[#This Row],[Template]]&amp;Table325[[#This Row],[parent_attribute]],_xlfn._xlws.FILTER(Table325[[#All],[concat]], Table325[[#All],[type]]="attribute"),1, FALSE), TRUE)), FALSE, TRUE)</f>
        <v>1</v>
      </c>
    </row>
    <row r="367" spans="1:17">
      <c r="A367" t="str">
        <f>Table325[[#This Row],[Template]]&amp;Table325[[#This Row],[parent_attribute]]</f>
        <v>Compressor Screw BasicVálvula - Recirculação Set Point</v>
      </c>
      <c r="B367" t="s">
        <v>4227</v>
      </c>
      <c r="C367" t="s">
        <v>4228</v>
      </c>
      <c r="D367" t="s">
        <v>2906</v>
      </c>
      <c r="E367" t="s">
        <v>4229</v>
      </c>
      <c r="F367" t="s">
        <v>2880</v>
      </c>
      <c r="G367" t="s">
        <v>4504</v>
      </c>
      <c r="I367" t="s">
        <v>4388</v>
      </c>
      <c r="J367" t="s">
        <v>4504</v>
      </c>
      <c r="K367" t="s">
        <v>4503</v>
      </c>
      <c r="L367">
        <v>1</v>
      </c>
      <c r="M367" t="s">
        <v>531</v>
      </c>
      <c r="N367" t="str">
        <f t="shared" si="7"/>
        <v>attribute</v>
      </c>
      <c r="O367" t="str">
        <f>TRIM(INDEX(_xlfn.TEXTSPLIT(Table325[[#This Row],[attribute_name]],"|"), 1,1))</f>
        <v>Válvula - Recirculação Set Point</v>
      </c>
      <c r="P367" t="str">
        <f>IFERROR(TRIM(INDEX(_xlfn.TEXTSPLIT(Table325[[#This Row],[attribute_name]],"|"), 1,2)), "")</f>
        <v/>
      </c>
      <c r="Q367" t="b" cm="1">
        <f t="array" ref="Q367">IF(ISERROR(IF(Table325[[#This Row],[type]]="subattribute", VLOOKUP(Table325[[#This Row],[Template]]&amp;Table325[[#This Row],[parent_attribute]],_xlfn._xlws.FILTER(Table325[[#All],[concat]], Table325[[#All],[type]]="attribute"),1, FALSE), TRUE)), FALSE, TRUE)</f>
        <v>1</v>
      </c>
    </row>
    <row r="368" spans="1:17">
      <c r="A368" t="str">
        <f>Table325[[#This Row],[Template]]&amp;Table325[[#This Row],[parent_attribute]]</f>
        <v>Compressor Screw BasicVazão - Água de refrigeração casco do compressor</v>
      </c>
      <c r="B368" t="s">
        <v>4227</v>
      </c>
      <c r="C368" t="s">
        <v>4228</v>
      </c>
      <c r="D368" t="s">
        <v>2906</v>
      </c>
      <c r="E368" t="s">
        <v>4229</v>
      </c>
      <c r="F368" t="s">
        <v>2880</v>
      </c>
      <c r="G368" t="s">
        <v>4505</v>
      </c>
      <c r="I368" t="s">
        <v>4390</v>
      </c>
      <c r="J368" t="s">
        <v>4505</v>
      </c>
      <c r="K368" t="s">
        <v>4391</v>
      </c>
      <c r="L368">
        <v>1</v>
      </c>
      <c r="M368" t="s">
        <v>531</v>
      </c>
      <c r="N368" t="str">
        <f t="shared" si="7"/>
        <v>attribute</v>
      </c>
      <c r="O368" t="str">
        <f>TRIM(INDEX(_xlfn.TEXTSPLIT(Table325[[#This Row],[attribute_name]],"|"), 1,1))</f>
        <v>Vazão - Água de refrigeração casco do compressor</v>
      </c>
      <c r="P368" t="str">
        <f>IFERROR(TRIM(INDEX(_xlfn.TEXTSPLIT(Table325[[#This Row],[attribute_name]],"|"), 1,2)), "")</f>
        <v/>
      </c>
      <c r="Q368" t="b" cm="1">
        <f t="array" ref="Q368">IF(ISERROR(IF(Table325[[#This Row],[type]]="subattribute", VLOOKUP(Table325[[#This Row],[Template]]&amp;Table325[[#This Row],[parent_attribute]],_xlfn._xlws.FILTER(Table325[[#All],[concat]], Table325[[#All],[type]]="attribute"),1, FALSE), TRUE)), FALSE, TRUE)</f>
        <v>1</v>
      </c>
    </row>
    <row r="369" spans="1:17">
      <c r="A369" t="str">
        <f>Table325[[#This Row],[Template]]&amp;Table325[[#This Row],[parent_attribute]]</f>
        <v>Compressor Screw BasicVazão - Água de refrigeração casco do compressor</v>
      </c>
      <c r="B369" t="s">
        <v>4227</v>
      </c>
      <c r="C369" t="s">
        <v>4228</v>
      </c>
      <c r="D369" t="s">
        <v>2906</v>
      </c>
      <c r="E369" t="s">
        <v>4229</v>
      </c>
      <c r="F369" t="s">
        <v>2880</v>
      </c>
      <c r="G369" t="s">
        <v>4505</v>
      </c>
      <c r="I369" t="s">
        <v>4392</v>
      </c>
      <c r="J369">
        <v>0.8</v>
      </c>
      <c r="K369" t="s">
        <v>4391</v>
      </c>
      <c r="L369">
        <v>2</v>
      </c>
      <c r="M369" t="s">
        <v>4232</v>
      </c>
      <c r="N369" t="str">
        <f t="shared" si="7"/>
        <v>subattribute</v>
      </c>
      <c r="O369" t="str">
        <f>TRIM(INDEX(_xlfn.TEXTSPLIT(Table325[[#This Row],[attribute_name]],"|"), 1,1))</f>
        <v>Vazão - Água de refrigeração casco do compressor</v>
      </c>
      <c r="P369" t="str">
        <f>IFERROR(TRIM(INDEX(_xlfn.TEXTSPLIT(Table325[[#This Row],[attribute_name]],"|"), 1,2)), "")</f>
        <v>Lo</v>
      </c>
      <c r="Q369" t="b" cm="1">
        <f t="array" ref="Q369">IF(ISERROR(IF(Table325[[#This Row],[type]]="subattribute", VLOOKUP(Table325[[#This Row],[Template]]&amp;Table325[[#This Row],[parent_attribute]],_xlfn._xlws.FILTER(Table325[[#All],[concat]], Table325[[#All],[type]]="attribute"),1, FALSE), TRUE)), FALSE, TRUE)</f>
        <v>1</v>
      </c>
    </row>
    <row r="370" spans="1:17">
      <c r="A370" t="str">
        <f>Table325[[#This Row],[Template]]&amp;Table325[[#This Row],[parent_attribute]]</f>
        <v>Compressor Screw BasicVazão - Água de refrigeração casco do compressor</v>
      </c>
      <c r="B370" t="s">
        <v>4227</v>
      </c>
      <c r="C370" t="s">
        <v>4228</v>
      </c>
      <c r="D370" t="s">
        <v>2906</v>
      </c>
      <c r="E370" t="s">
        <v>4229</v>
      </c>
      <c r="F370" t="s">
        <v>2880</v>
      </c>
      <c r="G370" t="s">
        <v>4505</v>
      </c>
      <c r="I370" t="s">
        <v>4393</v>
      </c>
      <c r="J370" s="17"/>
      <c r="K370" t="s">
        <v>4391</v>
      </c>
      <c r="L370">
        <v>2</v>
      </c>
      <c r="M370" t="s">
        <v>4232</v>
      </c>
      <c r="N370" t="str">
        <f t="shared" si="7"/>
        <v>subattribute</v>
      </c>
      <c r="O370" t="str">
        <f>TRIM(INDEX(_xlfn.TEXTSPLIT(Table325[[#This Row],[attribute_name]],"|"), 1,1))</f>
        <v>Vazão - Água de refrigeração casco do compressor</v>
      </c>
      <c r="P370" t="str">
        <f>IFERROR(TRIM(INDEX(_xlfn.TEXTSPLIT(Table325[[#This Row],[attribute_name]],"|"), 1,2)), "")</f>
        <v>Pre-alarm Lo</v>
      </c>
      <c r="Q370" t="b" cm="1">
        <f t="array" ref="Q370">IF(ISERROR(IF(Table325[[#This Row],[type]]="subattribute", VLOOKUP(Table325[[#This Row],[Template]]&amp;Table325[[#This Row],[parent_attribute]],_xlfn._xlws.FILTER(Table325[[#All],[concat]], Table325[[#All],[type]]="attribute"),1, FALSE), TRUE)), FALSE, TRUE)</f>
        <v>1</v>
      </c>
    </row>
    <row r="371" spans="1:17">
      <c r="A371" t="str">
        <f>Table325[[#This Row],[Template]]&amp;Table325[[#This Row],[parent_attribute]]</f>
        <v>Compressor Screw BasicVazão - Descarga Compressor</v>
      </c>
      <c r="B371" t="s">
        <v>4227</v>
      </c>
      <c r="C371" t="s">
        <v>4228</v>
      </c>
      <c r="D371" t="s">
        <v>2906</v>
      </c>
      <c r="E371" t="s">
        <v>4229</v>
      </c>
      <c r="F371" t="s">
        <v>2880</v>
      </c>
      <c r="G371" t="s">
        <v>4506</v>
      </c>
      <c r="I371" t="s">
        <v>4395</v>
      </c>
      <c r="J371" t="s">
        <v>4506</v>
      </c>
      <c r="K371" t="s">
        <v>4391</v>
      </c>
      <c r="L371">
        <v>1</v>
      </c>
      <c r="M371" t="s">
        <v>531</v>
      </c>
      <c r="N371" t="str">
        <f t="shared" si="7"/>
        <v>attribute</v>
      </c>
      <c r="O371" t="str">
        <f>TRIM(INDEX(_xlfn.TEXTSPLIT(Table325[[#This Row],[attribute_name]],"|"), 1,1))</f>
        <v>Vazão - Descarga Compressor</v>
      </c>
      <c r="P371" t="str">
        <f>IFERROR(TRIM(INDEX(_xlfn.TEXTSPLIT(Table325[[#This Row],[attribute_name]],"|"), 1,2)), "")</f>
        <v/>
      </c>
      <c r="Q371" t="b" cm="1">
        <f t="array" ref="Q371">IF(ISERROR(IF(Table325[[#This Row],[type]]="subattribute", VLOOKUP(Table325[[#This Row],[Template]]&amp;Table325[[#This Row],[parent_attribute]],_xlfn._xlws.FILTER(Table325[[#All],[concat]], Table325[[#All],[type]]="attribute"),1, FALSE), TRUE)), FALSE, TRUE)</f>
        <v>1</v>
      </c>
    </row>
    <row r="372" spans="1:17">
      <c r="A372" t="str">
        <f>Table325[[#This Row],[Template]]&amp;Table325[[#This Row],[parent_attribute]]</f>
        <v>Compressor Screw BasicVibração - Mancal (LA) do Eixo HS da Engrenagem (1)</v>
      </c>
      <c r="B372" t="s">
        <v>4227</v>
      </c>
      <c r="C372" t="s">
        <v>4228</v>
      </c>
      <c r="D372" t="s">
        <v>2906</v>
      </c>
      <c r="E372" t="s">
        <v>4229</v>
      </c>
      <c r="F372" t="s">
        <v>2880</v>
      </c>
      <c r="G372" t="s">
        <v>4507</v>
      </c>
      <c r="I372" t="s">
        <v>699</v>
      </c>
      <c r="J372" t="s">
        <v>4507</v>
      </c>
      <c r="K372" t="s">
        <v>4246</v>
      </c>
      <c r="L372">
        <v>2</v>
      </c>
      <c r="M372" t="s">
        <v>475</v>
      </c>
      <c r="N372" t="str">
        <f t="shared" si="7"/>
        <v>attribute</v>
      </c>
      <c r="O372" t="str">
        <f>TRIM(INDEX(_xlfn.TEXTSPLIT(Table325[[#This Row],[attribute_name]],"|"), 1,1))</f>
        <v>Vibração - Mancal (LA) do Eixo HS da Engrenagem (1)</v>
      </c>
      <c r="P372" t="str">
        <f>IFERROR(TRIM(INDEX(_xlfn.TEXTSPLIT(Table325[[#This Row],[attribute_name]],"|"), 1,2)), "")</f>
        <v/>
      </c>
      <c r="Q372" t="b" cm="1">
        <f t="array" ref="Q372">IF(ISERROR(IF(Table325[[#This Row],[type]]="subattribute", VLOOKUP(Table325[[#This Row],[Template]]&amp;Table325[[#This Row],[parent_attribute]],_xlfn._xlws.FILTER(Table325[[#All],[concat]], Table325[[#All],[type]]="attribute"),1, FALSE), TRUE)), FALSE, TRUE)</f>
        <v>1</v>
      </c>
    </row>
    <row r="373" spans="1:17">
      <c r="A373" t="str">
        <f>Table325[[#This Row],[Template]]&amp;Table325[[#This Row],[parent_attribute]]</f>
        <v>Compressor Screw BasicVibração - Mancal (LA) do Eixo HS da Engrenagem (1)</v>
      </c>
      <c r="B373" t="s">
        <v>4227</v>
      </c>
      <c r="C373" t="s">
        <v>4228</v>
      </c>
      <c r="D373" t="s">
        <v>2906</v>
      </c>
      <c r="E373" t="s">
        <v>4229</v>
      </c>
      <c r="F373" t="s">
        <v>2880</v>
      </c>
      <c r="G373" t="s">
        <v>4507</v>
      </c>
      <c r="I373" t="s">
        <v>4397</v>
      </c>
      <c r="J373">
        <v>1.75</v>
      </c>
      <c r="K373" t="s">
        <v>4246</v>
      </c>
      <c r="L373">
        <v>2</v>
      </c>
      <c r="M373" t="s">
        <v>4232</v>
      </c>
      <c r="N373" t="str">
        <f t="shared" si="7"/>
        <v>subattribute</v>
      </c>
      <c r="O373" t="str">
        <f>TRIM(INDEX(_xlfn.TEXTSPLIT(Table325[[#This Row],[attribute_name]],"|"), 1,1))</f>
        <v>Vibração - Mancal (LA) do Eixo HS da Engrenagem (1)</v>
      </c>
      <c r="P373" t="str">
        <f>IFERROR(TRIM(INDEX(_xlfn.TEXTSPLIT(Table325[[#This Row],[attribute_name]],"|"), 1,2)), "")</f>
        <v>Hi</v>
      </c>
      <c r="Q373" t="b" cm="1">
        <f t="array" ref="Q373">IF(ISERROR(IF(Table325[[#This Row],[type]]="subattribute", VLOOKUP(Table325[[#This Row],[Template]]&amp;Table325[[#This Row],[parent_attribute]],_xlfn._xlws.FILTER(Table325[[#All],[concat]], Table325[[#All],[type]]="attribute"),1, FALSE), TRUE)), FALSE, TRUE)</f>
        <v>1</v>
      </c>
    </row>
    <row r="374" spans="1:17">
      <c r="A374" t="str">
        <f>Table325[[#This Row],[Template]]&amp;Table325[[#This Row],[parent_attribute]]</f>
        <v>Compressor Screw BasicVibração - Mancal (LA) do Eixo HS da Engrenagem (1)</v>
      </c>
      <c r="B374" t="s">
        <v>4227</v>
      </c>
      <c r="C374" t="s">
        <v>4228</v>
      </c>
      <c r="D374" t="s">
        <v>2906</v>
      </c>
      <c r="E374" t="s">
        <v>4229</v>
      </c>
      <c r="F374" t="s">
        <v>2880</v>
      </c>
      <c r="G374" t="s">
        <v>4507</v>
      </c>
      <c r="I374" t="s">
        <v>4398</v>
      </c>
      <c r="J374">
        <v>2.5</v>
      </c>
      <c r="K374" t="s">
        <v>4246</v>
      </c>
      <c r="L374">
        <v>2</v>
      </c>
      <c r="M374" t="s">
        <v>4232</v>
      </c>
      <c r="N374" t="str">
        <f t="shared" si="7"/>
        <v>subattribute</v>
      </c>
      <c r="O374" t="str">
        <f>TRIM(INDEX(_xlfn.TEXTSPLIT(Table325[[#This Row],[attribute_name]],"|"), 1,1))</f>
        <v>Vibração - Mancal (LA) do Eixo HS da Engrenagem (1)</v>
      </c>
      <c r="P374" t="str">
        <f>IFERROR(TRIM(INDEX(_xlfn.TEXTSPLIT(Table325[[#This Row],[attribute_name]],"|"), 1,2)), "")</f>
        <v>HiHi</v>
      </c>
      <c r="Q374" t="b" cm="1">
        <f t="array" ref="Q374">IF(ISERROR(IF(Table325[[#This Row],[type]]="subattribute", VLOOKUP(Table325[[#This Row],[Template]]&amp;Table325[[#This Row],[parent_attribute]],_xlfn._xlws.FILTER(Table325[[#All],[concat]], Table325[[#All],[type]]="attribute"),1, FALSE), TRUE)), FALSE, TRUE)</f>
        <v>1</v>
      </c>
    </row>
    <row r="375" spans="1:17">
      <c r="A375" t="str">
        <f>Table325[[#This Row],[Template]]&amp;Table325[[#This Row],[parent_attribute]]</f>
        <v>Compressor Screw BasicVibração - Mancal (LA) do Eixo HS da Engrenagem (1)</v>
      </c>
      <c r="B375" t="s">
        <v>4227</v>
      </c>
      <c r="C375" t="s">
        <v>4228</v>
      </c>
      <c r="D375" t="s">
        <v>2906</v>
      </c>
      <c r="E375" t="s">
        <v>4229</v>
      </c>
      <c r="F375" t="s">
        <v>2880</v>
      </c>
      <c r="G375" t="s">
        <v>4507</v>
      </c>
      <c r="I375" t="s">
        <v>4399</v>
      </c>
      <c r="J375">
        <v>1</v>
      </c>
      <c r="K375" t="s">
        <v>4246</v>
      </c>
      <c r="L375">
        <v>2</v>
      </c>
      <c r="M375" t="s">
        <v>4232</v>
      </c>
      <c r="N375" t="str">
        <f t="shared" si="7"/>
        <v>subattribute</v>
      </c>
      <c r="O375" t="str">
        <f>TRIM(INDEX(_xlfn.TEXTSPLIT(Table325[[#This Row],[attribute_name]],"|"), 1,1))</f>
        <v>Vibração - Mancal (LA) do Eixo HS da Engrenagem (1)</v>
      </c>
      <c r="P375" t="str">
        <f>IFERROR(TRIM(INDEX(_xlfn.TEXTSPLIT(Table325[[#This Row],[attribute_name]],"|"), 1,2)), "")</f>
        <v>Pre-alarm Hi</v>
      </c>
      <c r="Q375" t="b" cm="1">
        <f t="array" ref="Q375">IF(ISERROR(IF(Table325[[#This Row],[type]]="subattribute", VLOOKUP(Table325[[#This Row],[Template]]&amp;Table325[[#This Row],[parent_attribute]],_xlfn._xlws.FILTER(Table325[[#All],[concat]], Table325[[#All],[type]]="attribute"),1, FALSE), TRUE)), FALSE, TRUE)</f>
        <v>1</v>
      </c>
    </row>
    <row r="376" spans="1:17">
      <c r="A376" t="str">
        <f>Table325[[#This Row],[Template]]&amp;Table325[[#This Row],[parent_attribute]]</f>
        <v>Compressor Screw BasicVibração - Mancal (LA) do Eixo HS da Engrenagem (2)</v>
      </c>
      <c r="B376" t="s">
        <v>4227</v>
      </c>
      <c r="C376" t="s">
        <v>4228</v>
      </c>
      <c r="D376" t="s">
        <v>2906</v>
      </c>
      <c r="E376" t="s">
        <v>4229</v>
      </c>
      <c r="F376" t="s">
        <v>2880</v>
      </c>
      <c r="G376" t="s">
        <v>4508</v>
      </c>
      <c r="I376" t="s">
        <v>702</v>
      </c>
      <c r="J376" t="s">
        <v>4508</v>
      </c>
      <c r="K376" t="s">
        <v>4246</v>
      </c>
      <c r="L376">
        <v>2</v>
      </c>
      <c r="M376" t="s">
        <v>475</v>
      </c>
      <c r="N376" t="str">
        <f t="shared" si="7"/>
        <v>attribute</v>
      </c>
      <c r="O376" t="str">
        <f>TRIM(INDEX(_xlfn.TEXTSPLIT(Table325[[#This Row],[attribute_name]],"|"), 1,1))</f>
        <v>Vibração - Mancal (LA) do Eixo HS da Engrenagem (2)</v>
      </c>
      <c r="P376" t="str">
        <f>IFERROR(TRIM(INDEX(_xlfn.TEXTSPLIT(Table325[[#This Row],[attribute_name]],"|"), 1,2)), "")</f>
        <v/>
      </c>
      <c r="Q376" t="b" cm="1">
        <f t="array" ref="Q376">IF(ISERROR(IF(Table325[[#This Row],[type]]="subattribute", VLOOKUP(Table325[[#This Row],[Template]]&amp;Table325[[#This Row],[parent_attribute]],_xlfn._xlws.FILTER(Table325[[#All],[concat]], Table325[[#All],[type]]="attribute"),1, FALSE), TRUE)), FALSE, TRUE)</f>
        <v>1</v>
      </c>
    </row>
    <row r="377" spans="1:17">
      <c r="A377" t="str">
        <f>Table325[[#This Row],[Template]]&amp;Table325[[#This Row],[parent_attribute]]</f>
        <v>Compressor Screw BasicVibração - Mancal (LA) do Eixo HS da Engrenagem (2)</v>
      </c>
      <c r="B377" t="s">
        <v>4227</v>
      </c>
      <c r="C377" t="s">
        <v>4228</v>
      </c>
      <c r="D377" t="s">
        <v>2906</v>
      </c>
      <c r="E377" t="s">
        <v>4229</v>
      </c>
      <c r="F377" t="s">
        <v>2880</v>
      </c>
      <c r="G377" t="s">
        <v>4508</v>
      </c>
      <c r="I377" t="s">
        <v>4401</v>
      </c>
      <c r="J377">
        <v>1.75</v>
      </c>
      <c r="K377" t="s">
        <v>4246</v>
      </c>
      <c r="L377">
        <v>2</v>
      </c>
      <c r="M377" t="s">
        <v>4232</v>
      </c>
      <c r="N377" t="str">
        <f t="shared" si="7"/>
        <v>subattribute</v>
      </c>
      <c r="O377" t="str">
        <f>TRIM(INDEX(_xlfn.TEXTSPLIT(Table325[[#This Row],[attribute_name]],"|"), 1,1))</f>
        <v>Vibração - Mancal (LA) do Eixo HS da Engrenagem (2)</v>
      </c>
      <c r="P377" t="str">
        <f>IFERROR(TRIM(INDEX(_xlfn.TEXTSPLIT(Table325[[#This Row],[attribute_name]],"|"), 1,2)), "")</f>
        <v>Hi</v>
      </c>
      <c r="Q377" t="b" cm="1">
        <f t="array" ref="Q377">IF(ISERROR(IF(Table325[[#This Row],[type]]="subattribute", VLOOKUP(Table325[[#This Row],[Template]]&amp;Table325[[#This Row],[parent_attribute]],_xlfn._xlws.FILTER(Table325[[#All],[concat]], Table325[[#All],[type]]="attribute"),1, FALSE), TRUE)), FALSE, TRUE)</f>
        <v>1</v>
      </c>
    </row>
    <row r="378" spans="1:17">
      <c r="A378" t="str">
        <f>Table325[[#This Row],[Template]]&amp;Table325[[#This Row],[parent_attribute]]</f>
        <v>Compressor Screw BasicVibração - Mancal (LA) do Eixo HS da Engrenagem (2)</v>
      </c>
      <c r="B378" t="s">
        <v>4227</v>
      </c>
      <c r="C378" t="s">
        <v>4228</v>
      </c>
      <c r="D378" t="s">
        <v>2906</v>
      </c>
      <c r="E378" t="s">
        <v>4229</v>
      </c>
      <c r="F378" t="s">
        <v>2880</v>
      </c>
      <c r="G378" t="s">
        <v>4508</v>
      </c>
      <c r="I378" t="s">
        <v>4402</v>
      </c>
      <c r="J378">
        <v>2.5</v>
      </c>
      <c r="K378" t="s">
        <v>4246</v>
      </c>
      <c r="L378">
        <v>2</v>
      </c>
      <c r="M378" t="s">
        <v>4232</v>
      </c>
      <c r="N378" t="str">
        <f t="shared" si="7"/>
        <v>subattribute</v>
      </c>
      <c r="O378" t="str">
        <f>TRIM(INDEX(_xlfn.TEXTSPLIT(Table325[[#This Row],[attribute_name]],"|"), 1,1))</f>
        <v>Vibração - Mancal (LA) do Eixo HS da Engrenagem (2)</v>
      </c>
      <c r="P378" t="str">
        <f>IFERROR(TRIM(INDEX(_xlfn.TEXTSPLIT(Table325[[#This Row],[attribute_name]],"|"), 1,2)), "")</f>
        <v>HiHi</v>
      </c>
      <c r="Q378" t="b" cm="1">
        <f t="array" ref="Q378">IF(ISERROR(IF(Table325[[#This Row],[type]]="subattribute", VLOOKUP(Table325[[#This Row],[Template]]&amp;Table325[[#This Row],[parent_attribute]],_xlfn._xlws.FILTER(Table325[[#All],[concat]], Table325[[#All],[type]]="attribute"),1, FALSE), TRUE)), FALSE, TRUE)</f>
        <v>1</v>
      </c>
    </row>
    <row r="379" spans="1:17">
      <c r="A379" t="str">
        <f>Table325[[#This Row],[Template]]&amp;Table325[[#This Row],[parent_attribute]]</f>
        <v>Compressor Screw BasicVibração - Mancal (LA) do Eixo HS da Engrenagem (2)</v>
      </c>
      <c r="B379" t="s">
        <v>4227</v>
      </c>
      <c r="C379" t="s">
        <v>4228</v>
      </c>
      <c r="D379" t="s">
        <v>2906</v>
      </c>
      <c r="E379" t="s">
        <v>4229</v>
      </c>
      <c r="F379" t="s">
        <v>2880</v>
      </c>
      <c r="G379" t="s">
        <v>4508</v>
      </c>
      <c r="I379" t="s">
        <v>4403</v>
      </c>
      <c r="J379">
        <v>1</v>
      </c>
      <c r="K379" t="s">
        <v>4246</v>
      </c>
      <c r="L379">
        <v>2</v>
      </c>
      <c r="M379" t="s">
        <v>4232</v>
      </c>
      <c r="N379" t="str">
        <f t="shared" si="7"/>
        <v>subattribute</v>
      </c>
      <c r="O379" t="str">
        <f>TRIM(INDEX(_xlfn.TEXTSPLIT(Table325[[#This Row],[attribute_name]],"|"), 1,1))</f>
        <v>Vibração - Mancal (LA) do Eixo HS da Engrenagem (2)</v>
      </c>
      <c r="P379" t="str">
        <f>IFERROR(TRIM(INDEX(_xlfn.TEXTSPLIT(Table325[[#This Row],[attribute_name]],"|"), 1,2)), "")</f>
        <v>Pre-alarm Hi</v>
      </c>
      <c r="Q379" t="b" cm="1">
        <f t="array" ref="Q379">IF(ISERROR(IF(Table325[[#This Row],[type]]="subattribute", VLOOKUP(Table325[[#This Row],[Template]]&amp;Table325[[#This Row],[parent_attribute]],_xlfn._xlws.FILTER(Table325[[#All],[concat]], Table325[[#All],[type]]="attribute"),1, FALSE), TRUE)), FALSE, TRUE)</f>
        <v>1</v>
      </c>
    </row>
    <row r="380" spans="1:17">
      <c r="A380" t="str">
        <f>Table325[[#This Row],[Template]]&amp;Table325[[#This Row],[parent_attribute]]</f>
        <v>Compressor Screw BasicVibração - Mancal (LA) do Eixo LS da Engrenagem (1)</v>
      </c>
      <c r="B380" t="s">
        <v>4227</v>
      </c>
      <c r="C380" t="s">
        <v>4228</v>
      </c>
      <c r="D380" t="s">
        <v>2906</v>
      </c>
      <c r="E380" t="s">
        <v>4229</v>
      </c>
      <c r="F380" t="s">
        <v>2880</v>
      </c>
      <c r="G380" t="s">
        <v>4509</v>
      </c>
      <c r="I380" t="s">
        <v>711</v>
      </c>
      <c r="J380" t="s">
        <v>4509</v>
      </c>
      <c r="K380" t="s">
        <v>4246</v>
      </c>
      <c r="L380">
        <v>2</v>
      </c>
      <c r="M380" t="s">
        <v>475</v>
      </c>
      <c r="N380" t="str">
        <f t="shared" si="7"/>
        <v>attribute</v>
      </c>
      <c r="O380" t="str">
        <f>TRIM(INDEX(_xlfn.TEXTSPLIT(Table325[[#This Row],[attribute_name]],"|"), 1,1))</f>
        <v>Vibração - Mancal (LA) do Eixo LS da Engrenagem (1)</v>
      </c>
      <c r="P380" t="str">
        <f>IFERROR(TRIM(INDEX(_xlfn.TEXTSPLIT(Table325[[#This Row],[attribute_name]],"|"), 1,2)), "")</f>
        <v/>
      </c>
      <c r="Q380" t="b" cm="1">
        <f t="array" ref="Q380">IF(ISERROR(IF(Table325[[#This Row],[type]]="subattribute", VLOOKUP(Table325[[#This Row],[Template]]&amp;Table325[[#This Row],[parent_attribute]],_xlfn._xlws.FILTER(Table325[[#All],[concat]], Table325[[#All],[type]]="attribute"),1, FALSE), TRUE)), FALSE, TRUE)</f>
        <v>1</v>
      </c>
    </row>
    <row r="381" spans="1:17">
      <c r="A381" t="str">
        <f>Table325[[#This Row],[Template]]&amp;Table325[[#This Row],[parent_attribute]]</f>
        <v>Compressor Screw BasicVibração - Mancal (LA) do Eixo LS da Engrenagem (1)</v>
      </c>
      <c r="B381" t="s">
        <v>4227</v>
      </c>
      <c r="C381" t="s">
        <v>4228</v>
      </c>
      <c r="D381" t="s">
        <v>2906</v>
      </c>
      <c r="E381" t="s">
        <v>4229</v>
      </c>
      <c r="F381" t="s">
        <v>2880</v>
      </c>
      <c r="G381" t="s">
        <v>4509</v>
      </c>
      <c r="I381" t="s">
        <v>4405</v>
      </c>
      <c r="J381">
        <v>2.5</v>
      </c>
      <c r="K381" t="s">
        <v>4246</v>
      </c>
      <c r="L381">
        <v>2</v>
      </c>
      <c r="M381" t="s">
        <v>4232</v>
      </c>
      <c r="N381" t="str">
        <f t="shared" si="7"/>
        <v>subattribute</v>
      </c>
      <c r="O381" t="str">
        <f>TRIM(INDEX(_xlfn.TEXTSPLIT(Table325[[#This Row],[attribute_name]],"|"), 1,1))</f>
        <v>Vibração - Mancal (LA) do Eixo LS da Engrenagem (1)</v>
      </c>
      <c r="P381" t="str">
        <f>IFERROR(TRIM(INDEX(_xlfn.TEXTSPLIT(Table325[[#This Row],[attribute_name]],"|"), 1,2)), "")</f>
        <v>Hi</v>
      </c>
      <c r="Q381" t="b" cm="1">
        <f t="array" ref="Q381">IF(ISERROR(IF(Table325[[#This Row],[type]]="subattribute", VLOOKUP(Table325[[#This Row],[Template]]&amp;Table325[[#This Row],[parent_attribute]],_xlfn._xlws.FILTER(Table325[[#All],[concat]], Table325[[#All],[type]]="attribute"),1, FALSE), TRUE)), FALSE, TRUE)</f>
        <v>1</v>
      </c>
    </row>
    <row r="382" spans="1:17">
      <c r="A382" t="str">
        <f>Table325[[#This Row],[Template]]&amp;Table325[[#This Row],[parent_attribute]]</f>
        <v>Compressor Screw BasicVibração - Mancal (LA) do Eixo LS da Engrenagem (1)</v>
      </c>
      <c r="B382" t="s">
        <v>4227</v>
      </c>
      <c r="C382" t="s">
        <v>4228</v>
      </c>
      <c r="D382" t="s">
        <v>2906</v>
      </c>
      <c r="E382" t="s">
        <v>4229</v>
      </c>
      <c r="F382" t="s">
        <v>2880</v>
      </c>
      <c r="G382" t="s">
        <v>4509</v>
      </c>
      <c r="I382" t="s">
        <v>4406</v>
      </c>
      <c r="J382">
        <v>4</v>
      </c>
      <c r="K382" t="s">
        <v>4246</v>
      </c>
      <c r="L382">
        <v>2</v>
      </c>
      <c r="M382" t="s">
        <v>4232</v>
      </c>
      <c r="N382" t="str">
        <f t="shared" si="7"/>
        <v>subattribute</v>
      </c>
      <c r="O382" t="str">
        <f>TRIM(INDEX(_xlfn.TEXTSPLIT(Table325[[#This Row],[attribute_name]],"|"), 1,1))</f>
        <v>Vibração - Mancal (LA) do Eixo LS da Engrenagem (1)</v>
      </c>
      <c r="P382" t="str">
        <f>IFERROR(TRIM(INDEX(_xlfn.TEXTSPLIT(Table325[[#This Row],[attribute_name]],"|"), 1,2)), "")</f>
        <v>HiHi</v>
      </c>
      <c r="Q382" t="b" cm="1">
        <f t="array" ref="Q382">IF(ISERROR(IF(Table325[[#This Row],[type]]="subattribute", VLOOKUP(Table325[[#This Row],[Template]]&amp;Table325[[#This Row],[parent_attribute]],_xlfn._xlws.FILTER(Table325[[#All],[concat]], Table325[[#All],[type]]="attribute"),1, FALSE), TRUE)), FALSE, TRUE)</f>
        <v>1</v>
      </c>
    </row>
    <row r="383" spans="1:17">
      <c r="A383" t="str">
        <f>Table325[[#This Row],[Template]]&amp;Table325[[#This Row],[parent_attribute]]</f>
        <v>Compressor Screw BasicVibração - Mancal (LA) do Eixo LS da Engrenagem (1)</v>
      </c>
      <c r="B383" t="s">
        <v>4227</v>
      </c>
      <c r="C383" t="s">
        <v>4228</v>
      </c>
      <c r="D383" t="s">
        <v>2906</v>
      </c>
      <c r="E383" t="s">
        <v>4229</v>
      </c>
      <c r="F383" t="s">
        <v>2880</v>
      </c>
      <c r="G383" t="s">
        <v>4509</v>
      </c>
      <c r="I383" t="s">
        <v>4407</v>
      </c>
      <c r="J383">
        <v>1</v>
      </c>
      <c r="K383" t="s">
        <v>4246</v>
      </c>
      <c r="L383">
        <v>2</v>
      </c>
      <c r="M383" t="s">
        <v>4232</v>
      </c>
      <c r="N383" t="str">
        <f t="shared" si="7"/>
        <v>subattribute</v>
      </c>
      <c r="O383" t="str">
        <f>TRIM(INDEX(_xlfn.TEXTSPLIT(Table325[[#This Row],[attribute_name]],"|"), 1,1))</f>
        <v>Vibração - Mancal (LA) do Eixo LS da Engrenagem (1)</v>
      </c>
      <c r="P383" t="str">
        <f>IFERROR(TRIM(INDEX(_xlfn.TEXTSPLIT(Table325[[#This Row],[attribute_name]],"|"), 1,2)), "")</f>
        <v>Pre-alarm Hi</v>
      </c>
      <c r="Q383" t="b" cm="1">
        <f t="array" ref="Q383">IF(ISERROR(IF(Table325[[#This Row],[type]]="subattribute", VLOOKUP(Table325[[#This Row],[Template]]&amp;Table325[[#This Row],[parent_attribute]],_xlfn._xlws.FILTER(Table325[[#All],[concat]], Table325[[#All],[type]]="attribute"),1, FALSE), TRUE)), FALSE, TRUE)</f>
        <v>1</v>
      </c>
    </row>
    <row r="384" spans="1:17">
      <c r="A384" t="str">
        <f>Table325[[#This Row],[Template]]&amp;Table325[[#This Row],[parent_attribute]]</f>
        <v>Compressor Screw BasicVibração - Mancal (LA) do Eixo LS da Engrenagem (2)</v>
      </c>
      <c r="B384" t="s">
        <v>4227</v>
      </c>
      <c r="C384" t="s">
        <v>4228</v>
      </c>
      <c r="D384" t="s">
        <v>2906</v>
      </c>
      <c r="E384" t="s">
        <v>4229</v>
      </c>
      <c r="F384" t="s">
        <v>2880</v>
      </c>
      <c r="G384" t="s">
        <v>4510</v>
      </c>
      <c r="I384" t="s">
        <v>714</v>
      </c>
      <c r="J384" t="s">
        <v>4510</v>
      </c>
      <c r="K384" t="s">
        <v>4246</v>
      </c>
      <c r="L384">
        <v>2</v>
      </c>
      <c r="M384" t="s">
        <v>475</v>
      </c>
      <c r="N384" t="str">
        <f t="shared" si="7"/>
        <v>attribute</v>
      </c>
      <c r="O384" t="str">
        <f>TRIM(INDEX(_xlfn.TEXTSPLIT(Table325[[#This Row],[attribute_name]],"|"), 1,1))</f>
        <v>Vibração - Mancal (LA) do Eixo LS da Engrenagem (2)</v>
      </c>
      <c r="P384" t="str">
        <f>IFERROR(TRIM(INDEX(_xlfn.TEXTSPLIT(Table325[[#This Row],[attribute_name]],"|"), 1,2)), "")</f>
        <v/>
      </c>
      <c r="Q384" t="b" cm="1">
        <f t="array" ref="Q384">IF(ISERROR(IF(Table325[[#This Row],[type]]="subattribute", VLOOKUP(Table325[[#This Row],[Template]]&amp;Table325[[#This Row],[parent_attribute]],_xlfn._xlws.FILTER(Table325[[#All],[concat]], Table325[[#All],[type]]="attribute"),1, FALSE), TRUE)), FALSE, TRUE)</f>
        <v>1</v>
      </c>
    </row>
    <row r="385" spans="1:17">
      <c r="A385" t="str">
        <f>Table325[[#This Row],[Template]]&amp;Table325[[#This Row],[parent_attribute]]</f>
        <v>Compressor Screw BasicVibração - Mancal (LA) do Eixo LS da Engrenagem (2)</v>
      </c>
      <c r="B385" t="s">
        <v>4227</v>
      </c>
      <c r="C385" t="s">
        <v>4228</v>
      </c>
      <c r="D385" t="s">
        <v>2906</v>
      </c>
      <c r="E385" t="s">
        <v>4229</v>
      </c>
      <c r="F385" t="s">
        <v>2880</v>
      </c>
      <c r="G385" t="s">
        <v>4510</v>
      </c>
      <c r="I385" t="s">
        <v>4409</v>
      </c>
      <c r="J385">
        <v>2.5</v>
      </c>
      <c r="K385" t="s">
        <v>4246</v>
      </c>
      <c r="L385">
        <v>2</v>
      </c>
      <c r="M385" t="s">
        <v>4232</v>
      </c>
      <c r="N385" t="str">
        <f t="shared" si="7"/>
        <v>subattribute</v>
      </c>
      <c r="O385" t="str">
        <f>TRIM(INDEX(_xlfn.TEXTSPLIT(Table325[[#This Row],[attribute_name]],"|"), 1,1))</f>
        <v>Vibração - Mancal (LA) do Eixo LS da Engrenagem (2)</v>
      </c>
      <c r="P385" t="str">
        <f>IFERROR(TRIM(INDEX(_xlfn.TEXTSPLIT(Table325[[#This Row],[attribute_name]],"|"), 1,2)), "")</f>
        <v>Hi</v>
      </c>
      <c r="Q385" t="b" cm="1">
        <f t="array" ref="Q385">IF(ISERROR(IF(Table325[[#This Row],[type]]="subattribute", VLOOKUP(Table325[[#This Row],[Template]]&amp;Table325[[#This Row],[parent_attribute]],_xlfn._xlws.FILTER(Table325[[#All],[concat]], Table325[[#All],[type]]="attribute"),1, FALSE), TRUE)), FALSE, TRUE)</f>
        <v>1</v>
      </c>
    </row>
    <row r="386" spans="1:17">
      <c r="A386" t="str">
        <f>Table325[[#This Row],[Template]]&amp;Table325[[#This Row],[parent_attribute]]</f>
        <v>Compressor Screw BasicVibração - Mancal (LA) do Eixo LS da Engrenagem (2)</v>
      </c>
      <c r="B386" t="s">
        <v>4227</v>
      </c>
      <c r="C386" t="s">
        <v>4228</v>
      </c>
      <c r="D386" t="s">
        <v>2906</v>
      </c>
      <c r="E386" t="s">
        <v>4229</v>
      </c>
      <c r="F386" t="s">
        <v>2880</v>
      </c>
      <c r="G386" t="s">
        <v>4510</v>
      </c>
      <c r="I386" t="s">
        <v>4410</v>
      </c>
      <c r="J386">
        <v>4</v>
      </c>
      <c r="K386" t="s">
        <v>4246</v>
      </c>
      <c r="L386">
        <v>2</v>
      </c>
      <c r="M386" t="s">
        <v>4232</v>
      </c>
      <c r="N386" t="str">
        <f t="shared" si="7"/>
        <v>subattribute</v>
      </c>
      <c r="O386" t="str">
        <f>TRIM(INDEX(_xlfn.TEXTSPLIT(Table325[[#This Row],[attribute_name]],"|"), 1,1))</f>
        <v>Vibração - Mancal (LA) do Eixo LS da Engrenagem (2)</v>
      </c>
      <c r="P386" t="str">
        <f>IFERROR(TRIM(INDEX(_xlfn.TEXTSPLIT(Table325[[#This Row],[attribute_name]],"|"), 1,2)), "")</f>
        <v>HiHi</v>
      </c>
      <c r="Q386" t="b" cm="1">
        <f t="array" ref="Q386">IF(ISERROR(IF(Table325[[#This Row],[type]]="subattribute", VLOOKUP(Table325[[#This Row],[Template]]&amp;Table325[[#This Row],[parent_attribute]],_xlfn._xlws.FILTER(Table325[[#All],[concat]], Table325[[#All],[type]]="attribute"),1, FALSE), TRUE)), FALSE, TRUE)</f>
        <v>1</v>
      </c>
    </row>
    <row r="387" spans="1:17">
      <c r="A387" t="str">
        <f>Table325[[#This Row],[Template]]&amp;Table325[[#This Row],[parent_attribute]]</f>
        <v>Compressor Screw BasicVibração - Mancal (LA) do Eixo LS da Engrenagem (2)</v>
      </c>
      <c r="B387" t="s">
        <v>4227</v>
      </c>
      <c r="C387" t="s">
        <v>4228</v>
      </c>
      <c r="D387" t="s">
        <v>2906</v>
      </c>
      <c r="E387" t="s">
        <v>4229</v>
      </c>
      <c r="F387" t="s">
        <v>2880</v>
      </c>
      <c r="G387" t="s">
        <v>4510</v>
      </c>
      <c r="I387" t="s">
        <v>4411</v>
      </c>
      <c r="J387">
        <v>1</v>
      </c>
      <c r="K387" t="s">
        <v>4246</v>
      </c>
      <c r="L387">
        <v>2</v>
      </c>
      <c r="M387" t="s">
        <v>4232</v>
      </c>
      <c r="N387" t="str">
        <f t="shared" si="7"/>
        <v>subattribute</v>
      </c>
      <c r="O387" t="str">
        <f>TRIM(INDEX(_xlfn.TEXTSPLIT(Table325[[#This Row],[attribute_name]],"|"), 1,1))</f>
        <v>Vibração - Mancal (LA) do Eixo LS da Engrenagem (2)</v>
      </c>
      <c r="P387" t="str">
        <f>IFERROR(TRIM(INDEX(_xlfn.TEXTSPLIT(Table325[[#This Row],[attribute_name]],"|"), 1,2)), "")</f>
        <v>Pre-alarm Hi</v>
      </c>
      <c r="Q387" t="b" cm="1">
        <f t="array" ref="Q387">IF(ISERROR(IF(Table325[[#This Row],[type]]="subattribute", VLOOKUP(Table325[[#This Row],[Template]]&amp;Table325[[#This Row],[parent_attribute]],_xlfn._xlws.FILTER(Table325[[#All],[concat]], Table325[[#All],[type]]="attribute"),1, FALSE), TRUE)), FALSE, TRUE)</f>
        <v>1</v>
      </c>
    </row>
    <row r="388" spans="1:17">
      <c r="A388" t="str">
        <f>Table325[[#This Row],[Template]]&amp;Table325[[#This Row],[parent_attribute]]</f>
        <v>Compressor Screw BasicVibração - Mancal (LOA) do Eixo HS da Engrenagem (1)</v>
      </c>
      <c r="B388" t="s">
        <v>4227</v>
      </c>
      <c r="C388" t="s">
        <v>4228</v>
      </c>
      <c r="D388" t="s">
        <v>2906</v>
      </c>
      <c r="E388" t="s">
        <v>4229</v>
      </c>
      <c r="F388" t="s">
        <v>2880</v>
      </c>
      <c r="G388" t="s">
        <v>4511</v>
      </c>
      <c r="I388" t="s">
        <v>705</v>
      </c>
      <c r="J388" t="s">
        <v>4511</v>
      </c>
      <c r="K388" t="s">
        <v>4246</v>
      </c>
      <c r="L388">
        <v>2</v>
      </c>
      <c r="M388" t="s">
        <v>475</v>
      </c>
      <c r="N388" t="str">
        <f t="shared" ref="N388:N451" si="8">IFERROR(IF(FIND("|",I388),"subattribute", "attribute"), "attribute")</f>
        <v>attribute</v>
      </c>
      <c r="O388" t="str">
        <f>TRIM(INDEX(_xlfn.TEXTSPLIT(Table325[[#This Row],[attribute_name]],"|"), 1,1))</f>
        <v>Vibração - Mancal (LOA) do Eixo HS da Engrenagem (1)</v>
      </c>
      <c r="P388" t="str">
        <f>IFERROR(TRIM(INDEX(_xlfn.TEXTSPLIT(Table325[[#This Row],[attribute_name]],"|"), 1,2)), "")</f>
        <v/>
      </c>
      <c r="Q388" t="b" cm="1">
        <f t="array" ref="Q388">IF(ISERROR(IF(Table325[[#This Row],[type]]="subattribute", VLOOKUP(Table325[[#This Row],[Template]]&amp;Table325[[#This Row],[parent_attribute]],_xlfn._xlws.FILTER(Table325[[#All],[concat]], Table325[[#All],[type]]="attribute"),1, FALSE), TRUE)), FALSE, TRUE)</f>
        <v>1</v>
      </c>
    </row>
    <row r="389" spans="1:17">
      <c r="A389" t="str">
        <f>Table325[[#This Row],[Template]]&amp;Table325[[#This Row],[parent_attribute]]</f>
        <v>Compressor Screw BasicVibração - Mancal (LOA) do Eixo HS da Engrenagem (1)</v>
      </c>
      <c r="B389" t="s">
        <v>4227</v>
      </c>
      <c r="C389" t="s">
        <v>4228</v>
      </c>
      <c r="D389" t="s">
        <v>2906</v>
      </c>
      <c r="E389" t="s">
        <v>4229</v>
      </c>
      <c r="F389" t="s">
        <v>2880</v>
      </c>
      <c r="G389" t="s">
        <v>4511</v>
      </c>
      <c r="I389" t="s">
        <v>4413</v>
      </c>
      <c r="J389">
        <v>1.75</v>
      </c>
      <c r="K389" t="s">
        <v>4246</v>
      </c>
      <c r="L389">
        <v>2</v>
      </c>
      <c r="M389" t="s">
        <v>4232</v>
      </c>
      <c r="N389" t="str">
        <f t="shared" si="8"/>
        <v>subattribute</v>
      </c>
      <c r="O389" t="str">
        <f>TRIM(INDEX(_xlfn.TEXTSPLIT(Table325[[#This Row],[attribute_name]],"|"), 1,1))</f>
        <v>Vibração - Mancal (LOA) do Eixo HS da Engrenagem (1)</v>
      </c>
      <c r="P389" t="str">
        <f>IFERROR(TRIM(INDEX(_xlfn.TEXTSPLIT(Table325[[#This Row],[attribute_name]],"|"), 1,2)), "")</f>
        <v>Hi</v>
      </c>
      <c r="Q389" t="b" cm="1">
        <f t="array" ref="Q389">IF(ISERROR(IF(Table325[[#This Row],[type]]="subattribute", VLOOKUP(Table325[[#This Row],[Template]]&amp;Table325[[#This Row],[parent_attribute]],_xlfn._xlws.FILTER(Table325[[#All],[concat]], Table325[[#All],[type]]="attribute"),1, FALSE), TRUE)), FALSE, TRUE)</f>
        <v>1</v>
      </c>
    </row>
    <row r="390" spans="1:17">
      <c r="A390" t="str">
        <f>Table325[[#This Row],[Template]]&amp;Table325[[#This Row],[parent_attribute]]</f>
        <v>Compressor Screw BasicVibração - Mancal (LOA) do Eixo HS da Engrenagem (1)</v>
      </c>
      <c r="B390" t="s">
        <v>4227</v>
      </c>
      <c r="C390" t="s">
        <v>4228</v>
      </c>
      <c r="D390" t="s">
        <v>2906</v>
      </c>
      <c r="E390" t="s">
        <v>4229</v>
      </c>
      <c r="F390" t="s">
        <v>2880</v>
      </c>
      <c r="G390" t="s">
        <v>4511</v>
      </c>
      <c r="I390" t="s">
        <v>4414</v>
      </c>
      <c r="J390">
        <v>2.5</v>
      </c>
      <c r="K390" t="s">
        <v>4246</v>
      </c>
      <c r="L390">
        <v>2</v>
      </c>
      <c r="M390" t="s">
        <v>4232</v>
      </c>
      <c r="N390" t="str">
        <f t="shared" si="8"/>
        <v>subattribute</v>
      </c>
      <c r="O390" t="str">
        <f>TRIM(INDEX(_xlfn.TEXTSPLIT(Table325[[#This Row],[attribute_name]],"|"), 1,1))</f>
        <v>Vibração - Mancal (LOA) do Eixo HS da Engrenagem (1)</v>
      </c>
      <c r="P390" t="str">
        <f>IFERROR(TRIM(INDEX(_xlfn.TEXTSPLIT(Table325[[#This Row],[attribute_name]],"|"), 1,2)), "")</f>
        <v>HiHi</v>
      </c>
      <c r="Q390" t="b" cm="1">
        <f t="array" ref="Q390">IF(ISERROR(IF(Table325[[#This Row],[type]]="subattribute", VLOOKUP(Table325[[#This Row],[Template]]&amp;Table325[[#This Row],[parent_attribute]],_xlfn._xlws.FILTER(Table325[[#All],[concat]], Table325[[#All],[type]]="attribute"),1, FALSE), TRUE)), FALSE, TRUE)</f>
        <v>1</v>
      </c>
    </row>
    <row r="391" spans="1:17">
      <c r="A391" t="str">
        <f>Table325[[#This Row],[Template]]&amp;Table325[[#This Row],[parent_attribute]]</f>
        <v>Compressor Screw BasicVibração - Mancal (LOA) do Eixo HS da Engrenagem (1)</v>
      </c>
      <c r="B391" t="s">
        <v>4227</v>
      </c>
      <c r="C391" t="s">
        <v>4228</v>
      </c>
      <c r="D391" t="s">
        <v>2906</v>
      </c>
      <c r="E391" t="s">
        <v>4229</v>
      </c>
      <c r="F391" t="s">
        <v>2880</v>
      </c>
      <c r="G391" t="s">
        <v>4511</v>
      </c>
      <c r="I391" t="s">
        <v>4415</v>
      </c>
      <c r="J391">
        <v>1</v>
      </c>
      <c r="K391" t="s">
        <v>4246</v>
      </c>
      <c r="L391">
        <v>2</v>
      </c>
      <c r="M391" t="s">
        <v>4232</v>
      </c>
      <c r="N391" t="str">
        <f t="shared" si="8"/>
        <v>subattribute</v>
      </c>
      <c r="O391" t="str">
        <f>TRIM(INDEX(_xlfn.TEXTSPLIT(Table325[[#This Row],[attribute_name]],"|"), 1,1))</f>
        <v>Vibração - Mancal (LOA) do Eixo HS da Engrenagem (1)</v>
      </c>
      <c r="P391" t="str">
        <f>IFERROR(TRIM(INDEX(_xlfn.TEXTSPLIT(Table325[[#This Row],[attribute_name]],"|"), 1,2)), "")</f>
        <v>Pre-alarm Hi</v>
      </c>
      <c r="Q391" t="b" cm="1">
        <f t="array" ref="Q391">IF(ISERROR(IF(Table325[[#This Row],[type]]="subattribute", VLOOKUP(Table325[[#This Row],[Template]]&amp;Table325[[#This Row],[parent_attribute]],_xlfn._xlws.FILTER(Table325[[#All],[concat]], Table325[[#All],[type]]="attribute"),1, FALSE), TRUE)), FALSE, TRUE)</f>
        <v>1</v>
      </c>
    </row>
    <row r="392" spans="1:17" ht="14.4" customHeight="1">
      <c r="A392" t="str">
        <f>Table325[[#This Row],[Template]]&amp;Table325[[#This Row],[parent_attribute]]</f>
        <v>Compressor Screw BasicVibração - Mancal (LOA) do Eixo HS da Engrenagem (2)</v>
      </c>
      <c r="B392" t="s">
        <v>4227</v>
      </c>
      <c r="C392" t="s">
        <v>4228</v>
      </c>
      <c r="D392" t="s">
        <v>2906</v>
      </c>
      <c r="E392" t="s">
        <v>4229</v>
      </c>
      <c r="F392" t="s">
        <v>2880</v>
      </c>
      <c r="G392" t="s">
        <v>4512</v>
      </c>
      <c r="I392" t="s">
        <v>708</v>
      </c>
      <c r="J392" t="s">
        <v>4512</v>
      </c>
      <c r="K392" t="s">
        <v>4246</v>
      </c>
      <c r="L392">
        <v>2</v>
      </c>
      <c r="M392" t="s">
        <v>475</v>
      </c>
      <c r="N392" t="str">
        <f t="shared" si="8"/>
        <v>attribute</v>
      </c>
      <c r="O392" t="str">
        <f>TRIM(INDEX(_xlfn.TEXTSPLIT(Table325[[#This Row],[attribute_name]],"|"), 1,1))</f>
        <v>Vibração - Mancal (LOA) do Eixo HS da Engrenagem (2)</v>
      </c>
      <c r="P392" t="str">
        <f>IFERROR(TRIM(INDEX(_xlfn.TEXTSPLIT(Table325[[#This Row],[attribute_name]],"|"), 1,2)), "")</f>
        <v/>
      </c>
      <c r="Q392" t="b" cm="1">
        <f t="array" ref="Q392">IF(ISERROR(IF(Table325[[#This Row],[type]]="subattribute", VLOOKUP(Table325[[#This Row],[Template]]&amp;Table325[[#This Row],[parent_attribute]],_xlfn._xlws.FILTER(Table325[[#All],[concat]], Table325[[#All],[type]]="attribute"),1, FALSE), TRUE)), FALSE, TRUE)</f>
        <v>1</v>
      </c>
    </row>
    <row r="393" spans="1:17" ht="14.4" customHeight="1">
      <c r="A393" t="str">
        <f>Table325[[#This Row],[Template]]&amp;Table325[[#This Row],[parent_attribute]]</f>
        <v>Compressor Screw BasicVibração - Mancal (LOA) do Eixo HS da Engrenagem (2)</v>
      </c>
      <c r="B393" t="s">
        <v>4227</v>
      </c>
      <c r="C393" t="s">
        <v>4228</v>
      </c>
      <c r="D393" t="s">
        <v>2906</v>
      </c>
      <c r="E393" t="s">
        <v>4229</v>
      </c>
      <c r="F393" t="s">
        <v>2880</v>
      </c>
      <c r="G393" t="s">
        <v>4512</v>
      </c>
      <c r="I393" t="s">
        <v>4417</v>
      </c>
      <c r="J393">
        <v>1.75</v>
      </c>
      <c r="K393" t="s">
        <v>4246</v>
      </c>
      <c r="L393">
        <v>2</v>
      </c>
      <c r="M393" t="s">
        <v>4232</v>
      </c>
      <c r="N393" t="str">
        <f t="shared" si="8"/>
        <v>subattribute</v>
      </c>
      <c r="O393" t="str">
        <f>TRIM(INDEX(_xlfn.TEXTSPLIT(Table325[[#This Row],[attribute_name]],"|"), 1,1))</f>
        <v>Vibração - Mancal (LOA) do Eixo HS da Engrenagem (2)</v>
      </c>
      <c r="P393" t="str">
        <f>IFERROR(TRIM(INDEX(_xlfn.TEXTSPLIT(Table325[[#This Row],[attribute_name]],"|"), 1,2)), "")</f>
        <v>Hi</v>
      </c>
      <c r="Q393" t="b" cm="1">
        <f t="array" ref="Q393">IF(ISERROR(IF(Table325[[#This Row],[type]]="subattribute", VLOOKUP(Table325[[#This Row],[Template]]&amp;Table325[[#This Row],[parent_attribute]],_xlfn._xlws.FILTER(Table325[[#All],[concat]], Table325[[#All],[type]]="attribute"),1, FALSE), TRUE)), FALSE, TRUE)</f>
        <v>1</v>
      </c>
    </row>
    <row r="394" spans="1:17" ht="14.4" customHeight="1">
      <c r="A394" t="str">
        <f>Table325[[#This Row],[Template]]&amp;Table325[[#This Row],[parent_attribute]]</f>
        <v>Compressor Screw BasicVibração - Mancal (LOA) do Eixo HS da Engrenagem (2)</v>
      </c>
      <c r="B394" t="s">
        <v>4227</v>
      </c>
      <c r="C394" t="s">
        <v>4228</v>
      </c>
      <c r="D394" t="s">
        <v>2906</v>
      </c>
      <c r="E394" t="s">
        <v>4229</v>
      </c>
      <c r="F394" t="s">
        <v>2880</v>
      </c>
      <c r="G394" t="s">
        <v>4512</v>
      </c>
      <c r="I394" t="s">
        <v>4418</v>
      </c>
      <c r="J394">
        <v>2.5</v>
      </c>
      <c r="K394" t="s">
        <v>4246</v>
      </c>
      <c r="L394">
        <v>2</v>
      </c>
      <c r="M394" t="s">
        <v>4232</v>
      </c>
      <c r="N394" t="str">
        <f t="shared" si="8"/>
        <v>subattribute</v>
      </c>
      <c r="O394" t="str">
        <f>TRIM(INDEX(_xlfn.TEXTSPLIT(Table325[[#This Row],[attribute_name]],"|"), 1,1))</f>
        <v>Vibração - Mancal (LOA) do Eixo HS da Engrenagem (2)</v>
      </c>
      <c r="P394" t="str">
        <f>IFERROR(TRIM(INDEX(_xlfn.TEXTSPLIT(Table325[[#This Row],[attribute_name]],"|"), 1,2)), "")</f>
        <v>HiHi</v>
      </c>
      <c r="Q394" t="b" cm="1">
        <f t="array" ref="Q394">IF(ISERROR(IF(Table325[[#This Row],[type]]="subattribute", VLOOKUP(Table325[[#This Row],[Template]]&amp;Table325[[#This Row],[parent_attribute]],_xlfn._xlws.FILTER(Table325[[#All],[concat]], Table325[[#All],[type]]="attribute"),1, FALSE), TRUE)), FALSE, TRUE)</f>
        <v>1</v>
      </c>
    </row>
    <row r="395" spans="1:17" ht="14.4" customHeight="1">
      <c r="A395" t="str">
        <f>Table325[[#This Row],[Template]]&amp;Table325[[#This Row],[parent_attribute]]</f>
        <v>Compressor Screw BasicVibração - Mancal (LOA) do Eixo HS da Engrenagem (2)</v>
      </c>
      <c r="B395" t="s">
        <v>4227</v>
      </c>
      <c r="C395" t="s">
        <v>4228</v>
      </c>
      <c r="D395" t="s">
        <v>2906</v>
      </c>
      <c r="E395" t="s">
        <v>4229</v>
      </c>
      <c r="F395" t="s">
        <v>2880</v>
      </c>
      <c r="G395" t="s">
        <v>4512</v>
      </c>
      <c r="I395" t="s">
        <v>4419</v>
      </c>
      <c r="J395">
        <v>1</v>
      </c>
      <c r="K395" t="s">
        <v>4246</v>
      </c>
      <c r="L395">
        <v>2</v>
      </c>
      <c r="M395" t="s">
        <v>4232</v>
      </c>
      <c r="N395" t="str">
        <f t="shared" si="8"/>
        <v>subattribute</v>
      </c>
      <c r="O395" t="str">
        <f>TRIM(INDEX(_xlfn.TEXTSPLIT(Table325[[#This Row],[attribute_name]],"|"), 1,1))</f>
        <v>Vibração - Mancal (LOA) do Eixo HS da Engrenagem (2)</v>
      </c>
      <c r="P395" t="str">
        <f>IFERROR(TRIM(INDEX(_xlfn.TEXTSPLIT(Table325[[#This Row],[attribute_name]],"|"), 1,2)), "")</f>
        <v>Pre-alarm Hi</v>
      </c>
      <c r="Q395" t="b" cm="1">
        <f t="array" ref="Q395">IF(ISERROR(IF(Table325[[#This Row],[type]]="subattribute", VLOOKUP(Table325[[#This Row],[Template]]&amp;Table325[[#This Row],[parent_attribute]],_xlfn._xlws.FILTER(Table325[[#All],[concat]], Table325[[#All],[type]]="attribute"),1, FALSE), TRUE)), FALSE, TRUE)</f>
        <v>1</v>
      </c>
    </row>
    <row r="396" spans="1:17" ht="14.4" customHeight="1">
      <c r="A396" t="str">
        <f>Table325[[#This Row],[Template]]&amp;Table325[[#This Row],[parent_attribute]]</f>
        <v>Compressor Screw BasicVibração - Mancal (LOA) do Eixo LS da Engrenagem (1)</v>
      </c>
      <c r="B396" t="s">
        <v>4227</v>
      </c>
      <c r="C396" t="s">
        <v>4228</v>
      </c>
      <c r="D396" t="s">
        <v>2906</v>
      </c>
      <c r="E396" t="s">
        <v>4229</v>
      </c>
      <c r="F396" t="s">
        <v>2880</v>
      </c>
      <c r="G396" t="s">
        <v>4513</v>
      </c>
      <c r="I396" t="s">
        <v>717</v>
      </c>
      <c r="J396" t="s">
        <v>4513</v>
      </c>
      <c r="K396" t="s">
        <v>4246</v>
      </c>
      <c r="L396">
        <v>2</v>
      </c>
      <c r="M396" t="s">
        <v>475</v>
      </c>
      <c r="N396" t="str">
        <f t="shared" si="8"/>
        <v>attribute</v>
      </c>
      <c r="O396" t="str">
        <f>TRIM(INDEX(_xlfn.TEXTSPLIT(Table325[[#This Row],[attribute_name]],"|"), 1,1))</f>
        <v>Vibração - Mancal (LOA) do Eixo LS da Engrenagem (1)</v>
      </c>
      <c r="P396" t="str">
        <f>IFERROR(TRIM(INDEX(_xlfn.TEXTSPLIT(Table325[[#This Row],[attribute_name]],"|"), 1,2)), "")</f>
        <v/>
      </c>
      <c r="Q396" t="b" cm="1">
        <f t="array" ref="Q396">IF(ISERROR(IF(Table325[[#This Row],[type]]="subattribute", VLOOKUP(Table325[[#This Row],[Template]]&amp;Table325[[#This Row],[parent_attribute]],_xlfn._xlws.FILTER(Table325[[#All],[concat]], Table325[[#All],[type]]="attribute"),1, FALSE), TRUE)), FALSE, TRUE)</f>
        <v>1</v>
      </c>
    </row>
    <row r="397" spans="1:17" ht="14.4" customHeight="1">
      <c r="A397" t="str">
        <f>Table325[[#This Row],[Template]]&amp;Table325[[#This Row],[parent_attribute]]</f>
        <v>Compressor Screw BasicVibração - Mancal (LOA) do Eixo LS da Engrenagem (1)</v>
      </c>
      <c r="B397" t="s">
        <v>4227</v>
      </c>
      <c r="C397" t="s">
        <v>4228</v>
      </c>
      <c r="D397" t="s">
        <v>2906</v>
      </c>
      <c r="E397" t="s">
        <v>4229</v>
      </c>
      <c r="F397" t="s">
        <v>2880</v>
      </c>
      <c r="G397" t="s">
        <v>4513</v>
      </c>
      <c r="I397" t="s">
        <v>4421</v>
      </c>
      <c r="J397">
        <v>2.5</v>
      </c>
      <c r="K397" t="s">
        <v>4246</v>
      </c>
      <c r="L397">
        <v>2</v>
      </c>
      <c r="M397" t="s">
        <v>4232</v>
      </c>
      <c r="N397" t="str">
        <f t="shared" si="8"/>
        <v>subattribute</v>
      </c>
      <c r="O397" t="str">
        <f>TRIM(INDEX(_xlfn.TEXTSPLIT(Table325[[#This Row],[attribute_name]],"|"), 1,1))</f>
        <v>Vibração - Mancal (LOA) do Eixo LS da Engrenagem (1)</v>
      </c>
      <c r="P397" t="str">
        <f>IFERROR(TRIM(INDEX(_xlfn.TEXTSPLIT(Table325[[#This Row],[attribute_name]],"|"), 1,2)), "")</f>
        <v>Hi</v>
      </c>
      <c r="Q397" t="b" cm="1">
        <f t="array" ref="Q397">IF(ISERROR(IF(Table325[[#This Row],[type]]="subattribute", VLOOKUP(Table325[[#This Row],[Template]]&amp;Table325[[#This Row],[parent_attribute]],_xlfn._xlws.FILTER(Table325[[#All],[concat]], Table325[[#All],[type]]="attribute"),1, FALSE), TRUE)), FALSE, TRUE)</f>
        <v>1</v>
      </c>
    </row>
    <row r="398" spans="1:17" ht="14.4" customHeight="1">
      <c r="A398" t="str">
        <f>Table325[[#This Row],[Template]]&amp;Table325[[#This Row],[parent_attribute]]</f>
        <v>Compressor Screw BasicVibração - Mancal (LOA) do Eixo LS da Engrenagem (1)</v>
      </c>
      <c r="B398" t="s">
        <v>4227</v>
      </c>
      <c r="C398" t="s">
        <v>4228</v>
      </c>
      <c r="D398" t="s">
        <v>2906</v>
      </c>
      <c r="E398" t="s">
        <v>4229</v>
      </c>
      <c r="F398" t="s">
        <v>2880</v>
      </c>
      <c r="G398" t="s">
        <v>4513</v>
      </c>
      <c r="I398" t="s">
        <v>4422</v>
      </c>
      <c r="J398">
        <v>4</v>
      </c>
      <c r="K398" t="s">
        <v>4246</v>
      </c>
      <c r="L398">
        <v>2</v>
      </c>
      <c r="M398" t="s">
        <v>4232</v>
      </c>
      <c r="N398" t="str">
        <f t="shared" si="8"/>
        <v>subattribute</v>
      </c>
      <c r="O398" t="str">
        <f>TRIM(INDEX(_xlfn.TEXTSPLIT(Table325[[#This Row],[attribute_name]],"|"), 1,1))</f>
        <v>Vibração - Mancal (LOA) do Eixo LS da Engrenagem (1)</v>
      </c>
      <c r="P398" t="str">
        <f>IFERROR(TRIM(INDEX(_xlfn.TEXTSPLIT(Table325[[#This Row],[attribute_name]],"|"), 1,2)), "")</f>
        <v>HiHi</v>
      </c>
      <c r="Q398" t="b" cm="1">
        <f t="array" ref="Q398">IF(ISERROR(IF(Table325[[#This Row],[type]]="subattribute", VLOOKUP(Table325[[#This Row],[Template]]&amp;Table325[[#This Row],[parent_attribute]],_xlfn._xlws.FILTER(Table325[[#All],[concat]], Table325[[#All],[type]]="attribute"),1, FALSE), TRUE)), FALSE, TRUE)</f>
        <v>1</v>
      </c>
    </row>
    <row r="399" spans="1:17" ht="14.4" customHeight="1">
      <c r="A399" t="str">
        <f>Table325[[#This Row],[Template]]&amp;Table325[[#This Row],[parent_attribute]]</f>
        <v>Compressor Screw BasicVibração - Mancal (LOA) do Eixo LS da Engrenagem (1)</v>
      </c>
      <c r="B399" t="s">
        <v>4227</v>
      </c>
      <c r="C399" t="s">
        <v>4228</v>
      </c>
      <c r="D399" t="s">
        <v>2906</v>
      </c>
      <c r="E399" t="s">
        <v>4229</v>
      </c>
      <c r="F399" t="s">
        <v>2880</v>
      </c>
      <c r="G399" t="s">
        <v>4513</v>
      </c>
      <c r="I399" t="s">
        <v>4423</v>
      </c>
      <c r="J399">
        <v>1</v>
      </c>
      <c r="K399" t="s">
        <v>4246</v>
      </c>
      <c r="L399">
        <v>2</v>
      </c>
      <c r="M399" t="s">
        <v>4232</v>
      </c>
      <c r="N399" t="str">
        <f t="shared" si="8"/>
        <v>subattribute</v>
      </c>
      <c r="O399" t="str">
        <f>TRIM(INDEX(_xlfn.TEXTSPLIT(Table325[[#This Row],[attribute_name]],"|"), 1,1))</f>
        <v>Vibração - Mancal (LOA) do Eixo LS da Engrenagem (1)</v>
      </c>
      <c r="P399" t="str">
        <f>IFERROR(TRIM(INDEX(_xlfn.TEXTSPLIT(Table325[[#This Row],[attribute_name]],"|"), 1,2)), "")</f>
        <v>Pre-alarm Hi</v>
      </c>
      <c r="Q399" t="b" cm="1">
        <f t="array" ref="Q399">IF(ISERROR(IF(Table325[[#This Row],[type]]="subattribute", VLOOKUP(Table325[[#This Row],[Template]]&amp;Table325[[#This Row],[parent_attribute]],_xlfn._xlws.FILTER(Table325[[#All],[concat]], Table325[[#All],[type]]="attribute"),1, FALSE), TRUE)), FALSE, TRUE)</f>
        <v>1</v>
      </c>
    </row>
    <row r="400" spans="1:17" ht="14.4" customHeight="1">
      <c r="A400" t="str">
        <f>Table325[[#This Row],[Template]]&amp;Table325[[#This Row],[parent_attribute]]</f>
        <v>Compressor Screw BasicVibração - Mancal (LOA) do Eixo LS da Engrenagem (2)</v>
      </c>
      <c r="B400" t="s">
        <v>4227</v>
      </c>
      <c r="C400" t="s">
        <v>4228</v>
      </c>
      <c r="D400" t="s">
        <v>2906</v>
      </c>
      <c r="E400" t="s">
        <v>4229</v>
      </c>
      <c r="F400" t="s">
        <v>2880</v>
      </c>
      <c r="G400" t="s">
        <v>4514</v>
      </c>
      <c r="I400" t="s">
        <v>720</v>
      </c>
      <c r="J400" t="s">
        <v>4514</v>
      </c>
      <c r="K400" t="s">
        <v>4246</v>
      </c>
      <c r="L400">
        <v>2</v>
      </c>
      <c r="M400" t="s">
        <v>475</v>
      </c>
      <c r="N400" t="str">
        <f t="shared" si="8"/>
        <v>attribute</v>
      </c>
      <c r="O400" t="str">
        <f>TRIM(INDEX(_xlfn.TEXTSPLIT(Table325[[#This Row],[attribute_name]],"|"), 1,1))</f>
        <v>Vibração - Mancal (LOA) do Eixo LS da Engrenagem (2)</v>
      </c>
      <c r="P400" t="str">
        <f>IFERROR(TRIM(INDEX(_xlfn.TEXTSPLIT(Table325[[#This Row],[attribute_name]],"|"), 1,2)), "")</f>
        <v/>
      </c>
      <c r="Q400" t="b" cm="1">
        <f t="array" ref="Q400">IF(ISERROR(IF(Table325[[#This Row],[type]]="subattribute", VLOOKUP(Table325[[#This Row],[Template]]&amp;Table325[[#This Row],[parent_attribute]],_xlfn._xlws.FILTER(Table325[[#All],[concat]], Table325[[#All],[type]]="attribute"),1, FALSE), TRUE)), FALSE, TRUE)</f>
        <v>1</v>
      </c>
    </row>
    <row r="401" spans="1:17" ht="14.4" customHeight="1">
      <c r="A401" t="str">
        <f>Table325[[#This Row],[Template]]&amp;Table325[[#This Row],[parent_attribute]]</f>
        <v>Compressor Screw BasicVibração - Mancal (LOA) do Eixo LS da Engrenagem (2)</v>
      </c>
      <c r="B401" t="s">
        <v>4227</v>
      </c>
      <c r="C401" t="s">
        <v>4228</v>
      </c>
      <c r="D401" t="s">
        <v>2906</v>
      </c>
      <c r="E401" t="s">
        <v>4229</v>
      </c>
      <c r="F401" t="s">
        <v>2880</v>
      </c>
      <c r="G401" t="s">
        <v>4514</v>
      </c>
      <c r="I401" t="s">
        <v>4425</v>
      </c>
      <c r="J401">
        <v>2.5</v>
      </c>
      <c r="K401" t="s">
        <v>4246</v>
      </c>
      <c r="L401">
        <v>2</v>
      </c>
      <c r="M401" t="s">
        <v>4232</v>
      </c>
      <c r="N401" t="str">
        <f t="shared" si="8"/>
        <v>subattribute</v>
      </c>
      <c r="O401" t="str">
        <f>TRIM(INDEX(_xlfn.TEXTSPLIT(Table325[[#This Row],[attribute_name]],"|"), 1,1))</f>
        <v>Vibração - Mancal (LOA) do Eixo LS da Engrenagem (2)</v>
      </c>
      <c r="P401" t="str">
        <f>IFERROR(TRIM(INDEX(_xlfn.TEXTSPLIT(Table325[[#This Row],[attribute_name]],"|"), 1,2)), "")</f>
        <v>Hi</v>
      </c>
      <c r="Q401" t="b" cm="1">
        <f t="array" ref="Q401">IF(ISERROR(IF(Table325[[#This Row],[type]]="subattribute", VLOOKUP(Table325[[#This Row],[Template]]&amp;Table325[[#This Row],[parent_attribute]],_xlfn._xlws.FILTER(Table325[[#All],[concat]], Table325[[#All],[type]]="attribute"),1, FALSE), TRUE)), FALSE, TRUE)</f>
        <v>1</v>
      </c>
    </row>
    <row r="402" spans="1:17" ht="14.4" customHeight="1">
      <c r="A402" t="str">
        <f>Table325[[#This Row],[Template]]&amp;Table325[[#This Row],[parent_attribute]]</f>
        <v>Compressor Screw BasicVibração - Mancal (LOA) do Eixo LS da Engrenagem (2)</v>
      </c>
      <c r="B402" t="s">
        <v>4227</v>
      </c>
      <c r="C402" t="s">
        <v>4228</v>
      </c>
      <c r="D402" t="s">
        <v>2906</v>
      </c>
      <c r="E402" t="s">
        <v>4229</v>
      </c>
      <c r="F402" t="s">
        <v>2880</v>
      </c>
      <c r="G402" t="s">
        <v>4514</v>
      </c>
      <c r="I402" t="s">
        <v>4426</v>
      </c>
      <c r="J402">
        <v>4</v>
      </c>
      <c r="K402" t="s">
        <v>4246</v>
      </c>
      <c r="L402">
        <v>2</v>
      </c>
      <c r="M402" t="s">
        <v>4232</v>
      </c>
      <c r="N402" t="str">
        <f t="shared" si="8"/>
        <v>subattribute</v>
      </c>
      <c r="O402" t="str">
        <f>TRIM(INDEX(_xlfn.TEXTSPLIT(Table325[[#This Row],[attribute_name]],"|"), 1,1))</f>
        <v>Vibração - Mancal (LOA) do Eixo LS da Engrenagem (2)</v>
      </c>
      <c r="P402" t="str">
        <f>IFERROR(TRIM(INDEX(_xlfn.TEXTSPLIT(Table325[[#This Row],[attribute_name]],"|"), 1,2)), "")</f>
        <v>HiHi</v>
      </c>
      <c r="Q402" t="b" cm="1">
        <f t="array" ref="Q402">IF(ISERROR(IF(Table325[[#This Row],[type]]="subattribute", VLOOKUP(Table325[[#This Row],[Template]]&amp;Table325[[#This Row],[parent_attribute]],_xlfn._xlws.FILTER(Table325[[#All],[concat]], Table325[[#All],[type]]="attribute"),1, FALSE), TRUE)), FALSE, TRUE)</f>
        <v>1</v>
      </c>
    </row>
    <row r="403" spans="1:17" ht="14.4" customHeight="1">
      <c r="A403" t="str">
        <f>Table325[[#This Row],[Template]]&amp;Table325[[#This Row],[parent_attribute]]</f>
        <v>Compressor Screw BasicVibração - Mancal (LOA) do Eixo LS da Engrenagem (2)</v>
      </c>
      <c r="B403" t="s">
        <v>4227</v>
      </c>
      <c r="C403" t="s">
        <v>4228</v>
      </c>
      <c r="D403" t="s">
        <v>2906</v>
      </c>
      <c r="E403" t="s">
        <v>4229</v>
      </c>
      <c r="F403" t="s">
        <v>2880</v>
      </c>
      <c r="G403" t="s">
        <v>4514</v>
      </c>
      <c r="I403" t="s">
        <v>4427</v>
      </c>
      <c r="J403">
        <v>1</v>
      </c>
      <c r="K403" t="s">
        <v>4246</v>
      </c>
      <c r="L403">
        <v>2</v>
      </c>
      <c r="M403" t="s">
        <v>4232</v>
      </c>
      <c r="N403" t="str">
        <f t="shared" si="8"/>
        <v>subattribute</v>
      </c>
      <c r="O403" t="str">
        <f>TRIM(INDEX(_xlfn.TEXTSPLIT(Table325[[#This Row],[attribute_name]],"|"), 1,1))</f>
        <v>Vibração - Mancal (LOA) do Eixo LS da Engrenagem (2)</v>
      </c>
      <c r="P403" t="str">
        <f>IFERROR(TRIM(INDEX(_xlfn.TEXTSPLIT(Table325[[#This Row],[attribute_name]],"|"), 1,2)), "")</f>
        <v>Pre-alarm Hi</v>
      </c>
      <c r="Q403" t="b" cm="1">
        <f t="array" ref="Q403">IF(ISERROR(IF(Table325[[#This Row],[type]]="subattribute", VLOOKUP(Table325[[#This Row],[Template]]&amp;Table325[[#This Row],[parent_attribute]],_xlfn._xlws.FILTER(Table325[[#All],[concat]], Table325[[#All],[type]]="attribute"),1, FALSE), TRUE)), FALSE, TRUE)</f>
        <v>1</v>
      </c>
    </row>
    <row r="404" spans="1:17" ht="14.4" customHeight="1">
      <c r="A404" t="str">
        <f>Table325[[#This Row],[Template]]&amp;Table325[[#This Row],[parent_attribute]]</f>
        <v>Compressor Screw BasicVibração - Mancal de Descarga do Compressor Fêmea (1)</v>
      </c>
      <c r="B404" t="s">
        <v>4227</v>
      </c>
      <c r="C404" t="s">
        <v>4228</v>
      </c>
      <c r="D404" t="s">
        <v>2906</v>
      </c>
      <c r="E404" t="s">
        <v>4229</v>
      </c>
      <c r="F404" t="s">
        <v>2880</v>
      </c>
      <c r="G404" t="s">
        <v>4515</v>
      </c>
      <c r="I404" t="s">
        <v>682</v>
      </c>
      <c r="J404" t="s">
        <v>4515</v>
      </c>
      <c r="K404" t="s">
        <v>4246</v>
      </c>
      <c r="L404">
        <v>1</v>
      </c>
      <c r="M404" t="s">
        <v>440</v>
      </c>
      <c r="N404" t="str">
        <f t="shared" si="8"/>
        <v>attribute</v>
      </c>
      <c r="O404" t="str">
        <f>TRIM(INDEX(_xlfn.TEXTSPLIT(Table325[[#This Row],[attribute_name]],"|"), 1,1))</f>
        <v>Vibração - Mancal de Descarga do Compressor Fêmea (1)</v>
      </c>
      <c r="P404" t="str">
        <f>IFERROR(TRIM(INDEX(_xlfn.TEXTSPLIT(Table325[[#This Row],[attribute_name]],"|"), 1,2)), "")</f>
        <v/>
      </c>
      <c r="Q404" t="b" cm="1">
        <f t="array" ref="Q404">IF(ISERROR(IF(Table325[[#This Row],[type]]="subattribute", VLOOKUP(Table325[[#This Row],[Template]]&amp;Table325[[#This Row],[parent_attribute]],_xlfn._xlws.FILTER(Table325[[#All],[concat]], Table325[[#All],[type]]="attribute"),1, FALSE), TRUE)), FALSE, TRUE)</f>
        <v>1</v>
      </c>
    </row>
    <row r="405" spans="1:17" ht="14.4" customHeight="1">
      <c r="A405" t="str">
        <f>Table325[[#This Row],[Template]]&amp;Table325[[#This Row],[parent_attribute]]</f>
        <v>Compressor Screw BasicVibração - Mancal de Descarga do Compressor Fêmea (1)</v>
      </c>
      <c r="B405" t="s">
        <v>4227</v>
      </c>
      <c r="C405" t="s">
        <v>4228</v>
      </c>
      <c r="D405" t="s">
        <v>2906</v>
      </c>
      <c r="E405" t="s">
        <v>4229</v>
      </c>
      <c r="F405" t="s">
        <v>2880</v>
      </c>
      <c r="G405" t="s">
        <v>4515</v>
      </c>
      <c r="I405" t="s">
        <v>4429</v>
      </c>
      <c r="J405">
        <v>1.5</v>
      </c>
      <c r="K405" t="s">
        <v>4246</v>
      </c>
      <c r="L405">
        <v>2</v>
      </c>
      <c r="M405" t="s">
        <v>4232</v>
      </c>
      <c r="N405" t="str">
        <f t="shared" si="8"/>
        <v>subattribute</v>
      </c>
      <c r="O405" t="str">
        <f>TRIM(INDEX(_xlfn.TEXTSPLIT(Table325[[#This Row],[attribute_name]],"|"), 1,1))</f>
        <v>Vibração - Mancal de Descarga do Compressor Fêmea (1)</v>
      </c>
      <c r="P405" t="str">
        <f>IFERROR(TRIM(INDEX(_xlfn.TEXTSPLIT(Table325[[#This Row],[attribute_name]],"|"), 1,2)), "")</f>
        <v>Hi</v>
      </c>
      <c r="Q405" t="b" cm="1">
        <f t="array" ref="Q405">IF(ISERROR(IF(Table325[[#This Row],[type]]="subattribute", VLOOKUP(Table325[[#This Row],[Template]]&amp;Table325[[#This Row],[parent_attribute]],_xlfn._xlws.FILTER(Table325[[#All],[concat]], Table325[[#All],[type]]="attribute"),1, FALSE), TRUE)), FALSE, TRUE)</f>
        <v>1</v>
      </c>
    </row>
    <row r="406" spans="1:17" ht="14.4" customHeight="1">
      <c r="A406" t="str">
        <f>Table325[[#This Row],[Template]]&amp;Table325[[#This Row],[parent_attribute]]</f>
        <v>Compressor Screw BasicVibração - Mancal de Descarga do Compressor Fêmea (1)</v>
      </c>
      <c r="B406" t="s">
        <v>4227</v>
      </c>
      <c r="C406" t="s">
        <v>4228</v>
      </c>
      <c r="D406" t="s">
        <v>2906</v>
      </c>
      <c r="E406" t="s">
        <v>4229</v>
      </c>
      <c r="F406" t="s">
        <v>2880</v>
      </c>
      <c r="G406" t="s">
        <v>4515</v>
      </c>
      <c r="I406" t="s">
        <v>4430</v>
      </c>
      <c r="J406">
        <v>2.7</v>
      </c>
      <c r="K406" t="s">
        <v>4246</v>
      </c>
      <c r="L406">
        <v>2</v>
      </c>
      <c r="M406" t="s">
        <v>4232</v>
      </c>
      <c r="N406" t="str">
        <f t="shared" si="8"/>
        <v>subattribute</v>
      </c>
      <c r="O406" t="str">
        <f>TRIM(INDEX(_xlfn.TEXTSPLIT(Table325[[#This Row],[attribute_name]],"|"), 1,1))</f>
        <v>Vibração - Mancal de Descarga do Compressor Fêmea (1)</v>
      </c>
      <c r="P406" t="str">
        <f>IFERROR(TRIM(INDEX(_xlfn.TEXTSPLIT(Table325[[#This Row],[attribute_name]],"|"), 1,2)), "")</f>
        <v>HiHi</v>
      </c>
      <c r="Q406" t="b" cm="1">
        <f t="array" ref="Q406">IF(ISERROR(IF(Table325[[#This Row],[type]]="subattribute", VLOOKUP(Table325[[#This Row],[Template]]&amp;Table325[[#This Row],[parent_attribute]],_xlfn._xlws.FILTER(Table325[[#All],[concat]], Table325[[#All],[type]]="attribute"),1, FALSE), TRUE)), FALSE, TRUE)</f>
        <v>1</v>
      </c>
    </row>
    <row r="407" spans="1:17" ht="14.4" customHeight="1">
      <c r="A407" t="str">
        <f>Table325[[#This Row],[Template]]&amp;Table325[[#This Row],[parent_attribute]]</f>
        <v>Compressor Screw BasicVibração - Mancal de Descarga do Compressor Fêmea (1)</v>
      </c>
      <c r="B407" t="s">
        <v>4227</v>
      </c>
      <c r="C407" t="s">
        <v>4228</v>
      </c>
      <c r="D407" t="s">
        <v>2906</v>
      </c>
      <c r="E407" t="s">
        <v>4229</v>
      </c>
      <c r="F407" t="s">
        <v>2880</v>
      </c>
      <c r="G407" t="s">
        <v>4515</v>
      </c>
      <c r="I407" t="s">
        <v>4431</v>
      </c>
      <c r="J407">
        <v>1</v>
      </c>
      <c r="K407" t="s">
        <v>4246</v>
      </c>
      <c r="L407">
        <v>2</v>
      </c>
      <c r="M407" t="s">
        <v>4232</v>
      </c>
      <c r="N407" t="str">
        <f t="shared" si="8"/>
        <v>subattribute</v>
      </c>
      <c r="O407" t="str">
        <f>TRIM(INDEX(_xlfn.TEXTSPLIT(Table325[[#This Row],[attribute_name]],"|"), 1,1))</f>
        <v>Vibração - Mancal de Descarga do Compressor Fêmea (1)</v>
      </c>
      <c r="P407" t="str">
        <f>IFERROR(TRIM(INDEX(_xlfn.TEXTSPLIT(Table325[[#This Row],[attribute_name]],"|"), 1,2)), "")</f>
        <v>Pre-alarm Hi</v>
      </c>
      <c r="Q407" t="b" cm="1">
        <f t="array" ref="Q407">IF(ISERROR(IF(Table325[[#This Row],[type]]="subattribute", VLOOKUP(Table325[[#This Row],[Template]]&amp;Table325[[#This Row],[parent_attribute]],_xlfn._xlws.FILTER(Table325[[#All],[concat]], Table325[[#All],[type]]="attribute"),1, FALSE), TRUE)), FALSE, TRUE)</f>
        <v>1</v>
      </c>
    </row>
    <row r="408" spans="1:17" ht="14.4" customHeight="1">
      <c r="A408" t="str">
        <f>Table325[[#This Row],[Template]]&amp;Table325[[#This Row],[parent_attribute]]</f>
        <v>Compressor Screw BasicVibração - Mancal de Descarga do Compressor Fêmea (2)</v>
      </c>
      <c r="B408" t="s">
        <v>4227</v>
      </c>
      <c r="C408" t="s">
        <v>4228</v>
      </c>
      <c r="D408" t="s">
        <v>2906</v>
      </c>
      <c r="E408" t="s">
        <v>4229</v>
      </c>
      <c r="F408" t="s">
        <v>2880</v>
      </c>
      <c r="G408" t="s">
        <v>4516</v>
      </c>
      <c r="I408" t="s">
        <v>684</v>
      </c>
      <c r="J408" t="s">
        <v>4516</v>
      </c>
      <c r="K408" t="s">
        <v>4246</v>
      </c>
      <c r="L408">
        <v>2</v>
      </c>
      <c r="M408" t="s">
        <v>440</v>
      </c>
      <c r="N408" t="str">
        <f t="shared" si="8"/>
        <v>attribute</v>
      </c>
      <c r="O408" t="str">
        <f>TRIM(INDEX(_xlfn.TEXTSPLIT(Table325[[#This Row],[attribute_name]],"|"), 1,1))</f>
        <v>Vibração - Mancal de Descarga do Compressor Fêmea (2)</v>
      </c>
      <c r="P408" t="str">
        <f>IFERROR(TRIM(INDEX(_xlfn.TEXTSPLIT(Table325[[#This Row],[attribute_name]],"|"), 1,2)), "")</f>
        <v/>
      </c>
      <c r="Q408" t="b" cm="1">
        <f t="array" ref="Q408">IF(ISERROR(IF(Table325[[#This Row],[type]]="subattribute", VLOOKUP(Table325[[#This Row],[Template]]&amp;Table325[[#This Row],[parent_attribute]],_xlfn._xlws.FILTER(Table325[[#All],[concat]], Table325[[#All],[type]]="attribute"),1, FALSE), TRUE)), FALSE, TRUE)</f>
        <v>1</v>
      </c>
    </row>
    <row r="409" spans="1:17" ht="14.4" customHeight="1">
      <c r="A409" t="str">
        <f>Table325[[#This Row],[Template]]&amp;Table325[[#This Row],[parent_attribute]]</f>
        <v>Compressor Screw BasicVibração - Mancal de Descarga do Compressor Fêmea (2)</v>
      </c>
      <c r="B409" t="s">
        <v>4227</v>
      </c>
      <c r="C409" t="s">
        <v>4228</v>
      </c>
      <c r="D409" t="s">
        <v>2906</v>
      </c>
      <c r="E409" t="s">
        <v>4229</v>
      </c>
      <c r="F409" t="s">
        <v>2880</v>
      </c>
      <c r="G409" t="s">
        <v>4516</v>
      </c>
      <c r="I409" t="s">
        <v>4433</v>
      </c>
      <c r="J409">
        <v>1.5</v>
      </c>
      <c r="K409" t="s">
        <v>4246</v>
      </c>
      <c r="L409">
        <v>2</v>
      </c>
      <c r="M409" t="s">
        <v>4232</v>
      </c>
      <c r="N409" t="str">
        <f t="shared" si="8"/>
        <v>subattribute</v>
      </c>
      <c r="O409" t="str">
        <f>TRIM(INDEX(_xlfn.TEXTSPLIT(Table325[[#This Row],[attribute_name]],"|"), 1,1))</f>
        <v>Vibração - Mancal de Descarga do Compressor Fêmea (2)</v>
      </c>
      <c r="P409" t="str">
        <f>IFERROR(TRIM(INDEX(_xlfn.TEXTSPLIT(Table325[[#This Row],[attribute_name]],"|"), 1,2)), "")</f>
        <v>Hi</v>
      </c>
      <c r="Q409" t="b" cm="1">
        <f t="array" ref="Q409">IF(ISERROR(IF(Table325[[#This Row],[type]]="subattribute", VLOOKUP(Table325[[#This Row],[Template]]&amp;Table325[[#This Row],[parent_attribute]],_xlfn._xlws.FILTER(Table325[[#All],[concat]], Table325[[#All],[type]]="attribute"),1, FALSE), TRUE)), FALSE, TRUE)</f>
        <v>1</v>
      </c>
    </row>
    <row r="410" spans="1:17" ht="14.4" customHeight="1">
      <c r="A410" t="str">
        <f>Table325[[#This Row],[Template]]&amp;Table325[[#This Row],[parent_attribute]]</f>
        <v>Compressor Screw BasicVibração - Mancal de Descarga do Compressor Fêmea (2)</v>
      </c>
      <c r="B410" t="s">
        <v>4227</v>
      </c>
      <c r="C410" t="s">
        <v>4228</v>
      </c>
      <c r="D410" t="s">
        <v>2906</v>
      </c>
      <c r="E410" t="s">
        <v>4229</v>
      </c>
      <c r="F410" t="s">
        <v>2880</v>
      </c>
      <c r="G410" t="s">
        <v>4516</v>
      </c>
      <c r="I410" t="s">
        <v>4434</v>
      </c>
      <c r="J410">
        <v>2.7</v>
      </c>
      <c r="K410" t="s">
        <v>4246</v>
      </c>
      <c r="L410">
        <v>2</v>
      </c>
      <c r="M410" t="s">
        <v>4232</v>
      </c>
      <c r="N410" t="str">
        <f t="shared" si="8"/>
        <v>subattribute</v>
      </c>
      <c r="O410" t="str">
        <f>TRIM(INDEX(_xlfn.TEXTSPLIT(Table325[[#This Row],[attribute_name]],"|"), 1,1))</f>
        <v>Vibração - Mancal de Descarga do Compressor Fêmea (2)</v>
      </c>
      <c r="P410" t="str">
        <f>IFERROR(TRIM(INDEX(_xlfn.TEXTSPLIT(Table325[[#This Row],[attribute_name]],"|"), 1,2)), "")</f>
        <v>HiHi</v>
      </c>
      <c r="Q410" t="b" cm="1">
        <f t="array" ref="Q410">IF(ISERROR(IF(Table325[[#This Row],[type]]="subattribute", VLOOKUP(Table325[[#This Row],[Template]]&amp;Table325[[#This Row],[parent_attribute]],_xlfn._xlws.FILTER(Table325[[#All],[concat]], Table325[[#All],[type]]="attribute"),1, FALSE), TRUE)), FALSE, TRUE)</f>
        <v>1</v>
      </c>
    </row>
    <row r="411" spans="1:17" ht="14.4" customHeight="1">
      <c r="A411" t="str">
        <f>Table325[[#This Row],[Template]]&amp;Table325[[#This Row],[parent_attribute]]</f>
        <v>Compressor Screw BasicVibração - Mancal de Descarga do Compressor Fêmea (2)</v>
      </c>
      <c r="B411" t="s">
        <v>4227</v>
      </c>
      <c r="C411" t="s">
        <v>4228</v>
      </c>
      <c r="D411" t="s">
        <v>2906</v>
      </c>
      <c r="E411" t="s">
        <v>4229</v>
      </c>
      <c r="F411" t="s">
        <v>2880</v>
      </c>
      <c r="G411" t="s">
        <v>4516</v>
      </c>
      <c r="I411" t="s">
        <v>4435</v>
      </c>
      <c r="J411">
        <v>1</v>
      </c>
      <c r="K411" t="s">
        <v>4246</v>
      </c>
      <c r="L411">
        <v>2</v>
      </c>
      <c r="M411" t="s">
        <v>4232</v>
      </c>
      <c r="N411" t="str">
        <f t="shared" si="8"/>
        <v>subattribute</v>
      </c>
      <c r="O411" t="str">
        <f>TRIM(INDEX(_xlfn.TEXTSPLIT(Table325[[#This Row],[attribute_name]],"|"), 1,1))</f>
        <v>Vibração - Mancal de Descarga do Compressor Fêmea (2)</v>
      </c>
      <c r="P411" t="str">
        <f>IFERROR(TRIM(INDEX(_xlfn.TEXTSPLIT(Table325[[#This Row],[attribute_name]],"|"), 1,2)), "")</f>
        <v>Pre-alarm Hi</v>
      </c>
      <c r="Q411" t="b" cm="1">
        <f t="array" ref="Q411">IF(ISERROR(IF(Table325[[#This Row],[type]]="subattribute", VLOOKUP(Table325[[#This Row],[Template]]&amp;Table325[[#This Row],[parent_attribute]],_xlfn._xlws.FILTER(Table325[[#All],[concat]], Table325[[#All],[type]]="attribute"),1, FALSE), TRUE)), FALSE, TRUE)</f>
        <v>1</v>
      </c>
    </row>
    <row r="412" spans="1:17" ht="14.4" customHeight="1">
      <c r="A412" t="str">
        <f>Table325[[#This Row],[Template]]&amp;Table325[[#This Row],[parent_attribute]]</f>
        <v>Compressor Screw BasicVibração - Mancal de Descarga do Compressor Macho (1)</v>
      </c>
      <c r="B412" t="s">
        <v>4227</v>
      </c>
      <c r="C412" t="s">
        <v>4228</v>
      </c>
      <c r="D412" t="s">
        <v>2906</v>
      </c>
      <c r="E412" t="s">
        <v>4229</v>
      </c>
      <c r="F412" t="s">
        <v>2880</v>
      </c>
      <c r="G412" t="s">
        <v>4517</v>
      </c>
      <c r="I412" t="s">
        <v>690</v>
      </c>
      <c r="J412" t="s">
        <v>4517</v>
      </c>
      <c r="K412" t="s">
        <v>4246</v>
      </c>
      <c r="L412">
        <v>2</v>
      </c>
      <c r="M412" t="s">
        <v>440</v>
      </c>
      <c r="N412" t="str">
        <f t="shared" si="8"/>
        <v>attribute</v>
      </c>
      <c r="O412" t="str">
        <f>TRIM(INDEX(_xlfn.TEXTSPLIT(Table325[[#This Row],[attribute_name]],"|"), 1,1))</f>
        <v>Vibração - Mancal de Descarga do Compressor Macho (1)</v>
      </c>
      <c r="P412" t="str">
        <f>IFERROR(TRIM(INDEX(_xlfn.TEXTSPLIT(Table325[[#This Row],[attribute_name]],"|"), 1,2)), "")</f>
        <v/>
      </c>
      <c r="Q412" t="b" cm="1">
        <f t="array" ref="Q412">IF(ISERROR(IF(Table325[[#This Row],[type]]="subattribute", VLOOKUP(Table325[[#This Row],[Template]]&amp;Table325[[#This Row],[parent_attribute]],_xlfn._xlws.FILTER(Table325[[#All],[concat]], Table325[[#All],[type]]="attribute"),1, FALSE), TRUE)), FALSE, TRUE)</f>
        <v>1</v>
      </c>
    </row>
    <row r="413" spans="1:17" ht="14.4" customHeight="1">
      <c r="A413" t="str">
        <f>Table325[[#This Row],[Template]]&amp;Table325[[#This Row],[parent_attribute]]</f>
        <v>Compressor Screw BasicVibração - Mancal de Descarga do Compressor Macho (1)</v>
      </c>
      <c r="B413" t="s">
        <v>4227</v>
      </c>
      <c r="C413" t="s">
        <v>4228</v>
      </c>
      <c r="D413" t="s">
        <v>2906</v>
      </c>
      <c r="E413" t="s">
        <v>4229</v>
      </c>
      <c r="F413" t="s">
        <v>2880</v>
      </c>
      <c r="G413" t="s">
        <v>4517</v>
      </c>
      <c r="I413" t="s">
        <v>4437</v>
      </c>
      <c r="J413">
        <v>1.5</v>
      </c>
      <c r="K413" t="s">
        <v>4246</v>
      </c>
      <c r="L413">
        <v>2</v>
      </c>
      <c r="M413" t="s">
        <v>4232</v>
      </c>
      <c r="N413" t="str">
        <f t="shared" si="8"/>
        <v>subattribute</v>
      </c>
      <c r="O413" t="str">
        <f>TRIM(INDEX(_xlfn.TEXTSPLIT(Table325[[#This Row],[attribute_name]],"|"), 1,1))</f>
        <v>Vibração - Mancal de Descarga do Compressor Macho (1)</v>
      </c>
      <c r="P413" t="str">
        <f>IFERROR(TRIM(INDEX(_xlfn.TEXTSPLIT(Table325[[#This Row],[attribute_name]],"|"), 1,2)), "")</f>
        <v>Hi</v>
      </c>
      <c r="Q413" t="b" cm="1">
        <f t="array" ref="Q413">IF(ISERROR(IF(Table325[[#This Row],[type]]="subattribute", VLOOKUP(Table325[[#This Row],[Template]]&amp;Table325[[#This Row],[parent_attribute]],_xlfn._xlws.FILTER(Table325[[#All],[concat]], Table325[[#All],[type]]="attribute"),1, FALSE), TRUE)), FALSE, TRUE)</f>
        <v>1</v>
      </c>
    </row>
    <row r="414" spans="1:17" ht="14.4" customHeight="1">
      <c r="A414" t="str">
        <f>Table325[[#This Row],[Template]]&amp;Table325[[#This Row],[parent_attribute]]</f>
        <v>Compressor Screw BasicVibração - Mancal de Descarga do Compressor Macho (1)</v>
      </c>
      <c r="B414" t="s">
        <v>4227</v>
      </c>
      <c r="C414" t="s">
        <v>4228</v>
      </c>
      <c r="D414" t="s">
        <v>2906</v>
      </c>
      <c r="E414" t="s">
        <v>4229</v>
      </c>
      <c r="F414" t="s">
        <v>2880</v>
      </c>
      <c r="G414" t="s">
        <v>4517</v>
      </c>
      <c r="I414" t="s">
        <v>4438</v>
      </c>
      <c r="J414">
        <v>1.7</v>
      </c>
      <c r="K414" t="s">
        <v>4246</v>
      </c>
      <c r="L414">
        <v>2</v>
      </c>
      <c r="M414" t="s">
        <v>4232</v>
      </c>
      <c r="N414" t="str">
        <f t="shared" si="8"/>
        <v>subattribute</v>
      </c>
      <c r="O414" t="str">
        <f>TRIM(INDEX(_xlfn.TEXTSPLIT(Table325[[#This Row],[attribute_name]],"|"), 1,1))</f>
        <v>Vibração - Mancal de Descarga do Compressor Macho (1)</v>
      </c>
      <c r="P414" t="str">
        <f>IFERROR(TRIM(INDEX(_xlfn.TEXTSPLIT(Table325[[#This Row],[attribute_name]],"|"), 1,2)), "")</f>
        <v>HiHi</v>
      </c>
      <c r="Q414" t="b" cm="1">
        <f t="array" ref="Q414">IF(ISERROR(IF(Table325[[#This Row],[type]]="subattribute", VLOOKUP(Table325[[#This Row],[Template]]&amp;Table325[[#This Row],[parent_attribute]],_xlfn._xlws.FILTER(Table325[[#All],[concat]], Table325[[#All],[type]]="attribute"),1, FALSE), TRUE)), FALSE, TRUE)</f>
        <v>1</v>
      </c>
    </row>
    <row r="415" spans="1:17" ht="14.4" customHeight="1">
      <c r="A415" t="str">
        <f>Table325[[#This Row],[Template]]&amp;Table325[[#This Row],[parent_attribute]]</f>
        <v>Compressor Screw BasicVibração - Mancal de Descarga do Compressor Macho (1)</v>
      </c>
      <c r="B415" t="s">
        <v>4227</v>
      </c>
      <c r="C415" t="s">
        <v>4228</v>
      </c>
      <c r="D415" t="s">
        <v>2906</v>
      </c>
      <c r="E415" t="s">
        <v>4229</v>
      </c>
      <c r="F415" t="s">
        <v>2880</v>
      </c>
      <c r="G415" t="s">
        <v>4517</v>
      </c>
      <c r="I415" t="s">
        <v>4439</v>
      </c>
      <c r="J415">
        <v>1</v>
      </c>
      <c r="K415" t="s">
        <v>4246</v>
      </c>
      <c r="L415">
        <v>2</v>
      </c>
      <c r="M415" t="s">
        <v>4232</v>
      </c>
      <c r="N415" t="str">
        <f t="shared" si="8"/>
        <v>subattribute</v>
      </c>
      <c r="O415" t="str">
        <f>TRIM(INDEX(_xlfn.TEXTSPLIT(Table325[[#This Row],[attribute_name]],"|"), 1,1))</f>
        <v>Vibração - Mancal de Descarga do Compressor Macho (1)</v>
      </c>
      <c r="P415" t="str">
        <f>IFERROR(TRIM(INDEX(_xlfn.TEXTSPLIT(Table325[[#This Row],[attribute_name]],"|"), 1,2)), "")</f>
        <v>Pre-alarm Hi</v>
      </c>
      <c r="Q415" t="b" cm="1">
        <f t="array" ref="Q415">IF(ISERROR(IF(Table325[[#This Row],[type]]="subattribute", VLOOKUP(Table325[[#This Row],[Template]]&amp;Table325[[#This Row],[parent_attribute]],_xlfn._xlws.FILTER(Table325[[#All],[concat]], Table325[[#All],[type]]="attribute"),1, FALSE), TRUE)), FALSE, TRUE)</f>
        <v>1</v>
      </c>
    </row>
    <row r="416" spans="1:17" ht="14.4" customHeight="1">
      <c r="A416" t="str">
        <f>Table325[[#This Row],[Template]]&amp;Table325[[#This Row],[parent_attribute]]</f>
        <v>Compressor Screw BasicVibração - Mancal de Descarga do Compressor Macho (2)</v>
      </c>
      <c r="B416" t="s">
        <v>4227</v>
      </c>
      <c r="C416" t="s">
        <v>4228</v>
      </c>
      <c r="D416" t="s">
        <v>2906</v>
      </c>
      <c r="E416" t="s">
        <v>4229</v>
      </c>
      <c r="F416" t="s">
        <v>2880</v>
      </c>
      <c r="G416" t="s">
        <v>4518</v>
      </c>
      <c r="I416" t="s">
        <v>692</v>
      </c>
      <c r="J416" t="s">
        <v>4518</v>
      </c>
      <c r="K416" t="s">
        <v>4246</v>
      </c>
      <c r="L416">
        <v>2</v>
      </c>
      <c r="M416" t="s">
        <v>440</v>
      </c>
      <c r="N416" t="str">
        <f t="shared" si="8"/>
        <v>attribute</v>
      </c>
      <c r="O416" t="str">
        <f>TRIM(INDEX(_xlfn.TEXTSPLIT(Table325[[#This Row],[attribute_name]],"|"), 1,1))</f>
        <v>Vibração - Mancal de Descarga do Compressor Macho (2)</v>
      </c>
      <c r="P416" t="str">
        <f>IFERROR(TRIM(INDEX(_xlfn.TEXTSPLIT(Table325[[#This Row],[attribute_name]],"|"), 1,2)), "")</f>
        <v/>
      </c>
      <c r="Q416" t="b" cm="1">
        <f t="array" ref="Q416">IF(ISERROR(IF(Table325[[#This Row],[type]]="subattribute", VLOOKUP(Table325[[#This Row],[Template]]&amp;Table325[[#This Row],[parent_attribute]],_xlfn._xlws.FILTER(Table325[[#All],[concat]], Table325[[#All],[type]]="attribute"),1, FALSE), TRUE)), FALSE, TRUE)</f>
        <v>1</v>
      </c>
    </row>
    <row r="417" spans="1:17" ht="14.4" customHeight="1">
      <c r="A417" t="str">
        <f>Table325[[#This Row],[Template]]&amp;Table325[[#This Row],[parent_attribute]]</f>
        <v>Compressor Screw BasicVibração - Mancal de Descarga do Compressor Macho (2)</v>
      </c>
      <c r="B417" t="s">
        <v>4227</v>
      </c>
      <c r="C417" t="s">
        <v>4228</v>
      </c>
      <c r="D417" t="s">
        <v>2906</v>
      </c>
      <c r="E417" t="s">
        <v>4229</v>
      </c>
      <c r="F417" t="s">
        <v>2880</v>
      </c>
      <c r="G417" t="s">
        <v>4518</v>
      </c>
      <c r="I417" t="s">
        <v>4441</v>
      </c>
      <c r="J417">
        <v>1.5</v>
      </c>
      <c r="K417" t="s">
        <v>4246</v>
      </c>
      <c r="L417">
        <v>2</v>
      </c>
      <c r="M417" t="s">
        <v>4232</v>
      </c>
      <c r="N417" t="str">
        <f t="shared" si="8"/>
        <v>subattribute</v>
      </c>
      <c r="O417" t="str">
        <f>TRIM(INDEX(_xlfn.TEXTSPLIT(Table325[[#This Row],[attribute_name]],"|"), 1,1))</f>
        <v>Vibração - Mancal de Descarga do Compressor Macho (2)</v>
      </c>
      <c r="P417" t="str">
        <f>IFERROR(TRIM(INDEX(_xlfn.TEXTSPLIT(Table325[[#This Row],[attribute_name]],"|"), 1,2)), "")</f>
        <v>Hi</v>
      </c>
      <c r="Q417" t="b" cm="1">
        <f t="array" ref="Q417">IF(ISERROR(IF(Table325[[#This Row],[type]]="subattribute", VLOOKUP(Table325[[#This Row],[Template]]&amp;Table325[[#This Row],[parent_attribute]],_xlfn._xlws.FILTER(Table325[[#All],[concat]], Table325[[#All],[type]]="attribute"),1, FALSE), TRUE)), FALSE, TRUE)</f>
        <v>1</v>
      </c>
    </row>
    <row r="418" spans="1:17" ht="14.4" customHeight="1">
      <c r="A418" t="str">
        <f>Table325[[#This Row],[Template]]&amp;Table325[[#This Row],[parent_attribute]]</f>
        <v>Compressor Screw BasicVibração - Mancal de Descarga do Compressor Macho (2)</v>
      </c>
      <c r="B418" t="s">
        <v>4227</v>
      </c>
      <c r="C418" t="s">
        <v>4228</v>
      </c>
      <c r="D418" t="s">
        <v>2906</v>
      </c>
      <c r="E418" t="s">
        <v>4229</v>
      </c>
      <c r="F418" t="s">
        <v>2880</v>
      </c>
      <c r="G418" t="s">
        <v>4518</v>
      </c>
      <c r="I418" t="s">
        <v>4442</v>
      </c>
      <c r="J418">
        <v>1.7</v>
      </c>
      <c r="K418" t="s">
        <v>4246</v>
      </c>
      <c r="L418">
        <v>2</v>
      </c>
      <c r="M418" t="s">
        <v>4232</v>
      </c>
      <c r="N418" t="str">
        <f t="shared" si="8"/>
        <v>subattribute</v>
      </c>
      <c r="O418" t="str">
        <f>TRIM(INDEX(_xlfn.TEXTSPLIT(Table325[[#This Row],[attribute_name]],"|"), 1,1))</f>
        <v>Vibração - Mancal de Descarga do Compressor Macho (2)</v>
      </c>
      <c r="P418" t="str">
        <f>IFERROR(TRIM(INDEX(_xlfn.TEXTSPLIT(Table325[[#This Row],[attribute_name]],"|"), 1,2)), "")</f>
        <v>HiHi</v>
      </c>
      <c r="Q418" t="b" cm="1">
        <f t="array" ref="Q418">IF(ISERROR(IF(Table325[[#This Row],[type]]="subattribute", VLOOKUP(Table325[[#This Row],[Template]]&amp;Table325[[#This Row],[parent_attribute]],_xlfn._xlws.FILTER(Table325[[#All],[concat]], Table325[[#All],[type]]="attribute"),1, FALSE), TRUE)), FALSE, TRUE)</f>
        <v>1</v>
      </c>
    </row>
    <row r="419" spans="1:17" ht="14.4" customHeight="1">
      <c r="A419" t="str">
        <f>Table325[[#This Row],[Template]]&amp;Table325[[#This Row],[parent_attribute]]</f>
        <v>Compressor Screw BasicVibração - Mancal de Descarga do Compressor Macho (2)</v>
      </c>
      <c r="B419" t="s">
        <v>4227</v>
      </c>
      <c r="C419" t="s">
        <v>4228</v>
      </c>
      <c r="D419" t="s">
        <v>2906</v>
      </c>
      <c r="E419" t="s">
        <v>4229</v>
      </c>
      <c r="F419" t="s">
        <v>2880</v>
      </c>
      <c r="G419" t="s">
        <v>4518</v>
      </c>
      <c r="I419" t="s">
        <v>4443</v>
      </c>
      <c r="J419">
        <v>1</v>
      </c>
      <c r="K419" t="s">
        <v>4246</v>
      </c>
      <c r="L419">
        <v>2</v>
      </c>
      <c r="M419" t="s">
        <v>4232</v>
      </c>
      <c r="N419" t="str">
        <f t="shared" si="8"/>
        <v>subattribute</v>
      </c>
      <c r="O419" t="str">
        <f>TRIM(INDEX(_xlfn.TEXTSPLIT(Table325[[#This Row],[attribute_name]],"|"), 1,1))</f>
        <v>Vibração - Mancal de Descarga do Compressor Macho (2)</v>
      </c>
      <c r="P419" t="str">
        <f>IFERROR(TRIM(INDEX(_xlfn.TEXTSPLIT(Table325[[#This Row],[attribute_name]],"|"), 1,2)), "")</f>
        <v>Pre-alarm Hi</v>
      </c>
      <c r="Q419" t="b" cm="1">
        <f t="array" ref="Q419">IF(ISERROR(IF(Table325[[#This Row],[type]]="subattribute", VLOOKUP(Table325[[#This Row],[Template]]&amp;Table325[[#This Row],[parent_attribute]],_xlfn._xlws.FILTER(Table325[[#All],[concat]], Table325[[#All],[type]]="attribute"),1, FALSE), TRUE)), FALSE, TRUE)</f>
        <v>1</v>
      </c>
    </row>
    <row r="420" spans="1:17" ht="14.4" customHeight="1">
      <c r="A420" t="str">
        <f>Table325[[#This Row],[Template]]&amp;Table325[[#This Row],[parent_attribute]]</f>
        <v>Compressor Screw BasicVibração - Mancal de Sucção do Compressor Fêmea (1)</v>
      </c>
      <c r="B420" t="s">
        <v>4227</v>
      </c>
      <c r="C420" t="s">
        <v>4228</v>
      </c>
      <c r="D420" t="s">
        <v>2906</v>
      </c>
      <c r="E420" t="s">
        <v>4229</v>
      </c>
      <c r="F420" t="s">
        <v>2880</v>
      </c>
      <c r="G420" t="s">
        <v>4519</v>
      </c>
      <c r="I420" t="s">
        <v>686</v>
      </c>
      <c r="J420" t="s">
        <v>4519</v>
      </c>
      <c r="K420" t="s">
        <v>4246</v>
      </c>
      <c r="L420">
        <v>2</v>
      </c>
      <c r="M420" t="s">
        <v>440</v>
      </c>
      <c r="N420" t="str">
        <f t="shared" si="8"/>
        <v>attribute</v>
      </c>
      <c r="O420" t="str">
        <f>TRIM(INDEX(_xlfn.TEXTSPLIT(Table325[[#This Row],[attribute_name]],"|"), 1,1))</f>
        <v>Vibração - Mancal de Sucção do Compressor Fêmea (1)</v>
      </c>
      <c r="P420" t="str">
        <f>IFERROR(TRIM(INDEX(_xlfn.TEXTSPLIT(Table325[[#This Row],[attribute_name]],"|"), 1,2)), "")</f>
        <v/>
      </c>
      <c r="Q420" t="b" cm="1">
        <f t="array" ref="Q420">IF(ISERROR(IF(Table325[[#This Row],[type]]="subattribute", VLOOKUP(Table325[[#This Row],[Template]]&amp;Table325[[#This Row],[parent_attribute]],_xlfn._xlws.FILTER(Table325[[#All],[concat]], Table325[[#All],[type]]="attribute"),1, FALSE), TRUE)), FALSE, TRUE)</f>
        <v>1</v>
      </c>
    </row>
    <row r="421" spans="1:17" ht="14.4" customHeight="1">
      <c r="A421" t="str">
        <f>Table325[[#This Row],[Template]]&amp;Table325[[#This Row],[parent_attribute]]</f>
        <v>Compressor Screw BasicVibração - Mancal de Sucção do Compressor Fêmea (1)</v>
      </c>
      <c r="B421" t="s">
        <v>4227</v>
      </c>
      <c r="C421" t="s">
        <v>4228</v>
      </c>
      <c r="D421" t="s">
        <v>2906</v>
      </c>
      <c r="E421" t="s">
        <v>4229</v>
      </c>
      <c r="F421" t="s">
        <v>2880</v>
      </c>
      <c r="G421" t="s">
        <v>4519</v>
      </c>
      <c r="I421" t="s">
        <v>4445</v>
      </c>
      <c r="J421">
        <v>1.5</v>
      </c>
      <c r="K421" t="s">
        <v>4246</v>
      </c>
      <c r="L421">
        <v>2</v>
      </c>
      <c r="M421" t="s">
        <v>4232</v>
      </c>
      <c r="N421" t="str">
        <f t="shared" si="8"/>
        <v>subattribute</v>
      </c>
      <c r="O421" t="str">
        <f>TRIM(INDEX(_xlfn.TEXTSPLIT(Table325[[#This Row],[attribute_name]],"|"), 1,1))</f>
        <v>Vibração - Mancal de Sucção do Compressor Fêmea (1)</v>
      </c>
      <c r="P421" t="str">
        <f>IFERROR(TRIM(INDEX(_xlfn.TEXTSPLIT(Table325[[#This Row],[attribute_name]],"|"), 1,2)), "")</f>
        <v>Hi</v>
      </c>
      <c r="Q421" t="b" cm="1">
        <f t="array" ref="Q421">IF(ISERROR(IF(Table325[[#This Row],[type]]="subattribute", VLOOKUP(Table325[[#This Row],[Template]]&amp;Table325[[#This Row],[parent_attribute]],_xlfn._xlws.FILTER(Table325[[#All],[concat]], Table325[[#All],[type]]="attribute"),1, FALSE), TRUE)), FALSE, TRUE)</f>
        <v>1</v>
      </c>
    </row>
    <row r="422" spans="1:17" ht="14.4" customHeight="1">
      <c r="A422" t="str">
        <f>Table325[[#This Row],[Template]]&amp;Table325[[#This Row],[parent_attribute]]</f>
        <v>Compressor Screw BasicVibração - Mancal de Sucção do Compressor Fêmea (1)</v>
      </c>
      <c r="B422" t="s">
        <v>4227</v>
      </c>
      <c r="C422" t="s">
        <v>4228</v>
      </c>
      <c r="D422" t="s">
        <v>2906</v>
      </c>
      <c r="E422" t="s">
        <v>4229</v>
      </c>
      <c r="F422" t="s">
        <v>2880</v>
      </c>
      <c r="G422" t="s">
        <v>4519</v>
      </c>
      <c r="I422" t="s">
        <v>4446</v>
      </c>
      <c r="J422">
        <v>2.16</v>
      </c>
      <c r="K422" t="s">
        <v>4246</v>
      </c>
      <c r="L422">
        <v>2</v>
      </c>
      <c r="M422" t="s">
        <v>4232</v>
      </c>
      <c r="N422" t="str">
        <f t="shared" si="8"/>
        <v>subattribute</v>
      </c>
      <c r="O422" t="str">
        <f>TRIM(INDEX(_xlfn.TEXTSPLIT(Table325[[#This Row],[attribute_name]],"|"), 1,1))</f>
        <v>Vibração - Mancal de Sucção do Compressor Fêmea (1)</v>
      </c>
      <c r="P422" t="str">
        <f>IFERROR(TRIM(INDEX(_xlfn.TEXTSPLIT(Table325[[#This Row],[attribute_name]],"|"), 1,2)), "")</f>
        <v>HiHi</v>
      </c>
      <c r="Q422" t="b" cm="1">
        <f t="array" ref="Q422">IF(ISERROR(IF(Table325[[#This Row],[type]]="subattribute", VLOOKUP(Table325[[#This Row],[Template]]&amp;Table325[[#This Row],[parent_attribute]],_xlfn._xlws.FILTER(Table325[[#All],[concat]], Table325[[#All],[type]]="attribute"),1, FALSE), TRUE)), FALSE, TRUE)</f>
        <v>1</v>
      </c>
    </row>
    <row r="423" spans="1:17" ht="14.4" customHeight="1">
      <c r="A423" t="str">
        <f>Table325[[#This Row],[Template]]&amp;Table325[[#This Row],[parent_attribute]]</f>
        <v>Compressor Screw BasicVibração - Mancal de Sucção do Compressor Fêmea (1)</v>
      </c>
      <c r="B423" t="s">
        <v>4227</v>
      </c>
      <c r="C423" t="s">
        <v>4228</v>
      </c>
      <c r="D423" t="s">
        <v>2906</v>
      </c>
      <c r="E423" t="s">
        <v>4229</v>
      </c>
      <c r="F423" t="s">
        <v>2880</v>
      </c>
      <c r="G423" t="s">
        <v>4519</v>
      </c>
      <c r="I423" t="s">
        <v>4447</v>
      </c>
      <c r="J423">
        <v>1</v>
      </c>
      <c r="K423" t="s">
        <v>4246</v>
      </c>
      <c r="L423">
        <v>2</v>
      </c>
      <c r="M423" t="s">
        <v>4232</v>
      </c>
      <c r="N423" t="str">
        <f t="shared" si="8"/>
        <v>subattribute</v>
      </c>
      <c r="O423" t="str">
        <f>TRIM(INDEX(_xlfn.TEXTSPLIT(Table325[[#This Row],[attribute_name]],"|"), 1,1))</f>
        <v>Vibração - Mancal de Sucção do Compressor Fêmea (1)</v>
      </c>
      <c r="P423" t="str">
        <f>IFERROR(TRIM(INDEX(_xlfn.TEXTSPLIT(Table325[[#This Row],[attribute_name]],"|"), 1,2)), "")</f>
        <v>Pre-alarm Hi</v>
      </c>
      <c r="Q423" t="b" cm="1">
        <f t="array" ref="Q423">IF(ISERROR(IF(Table325[[#This Row],[type]]="subattribute", VLOOKUP(Table325[[#This Row],[Template]]&amp;Table325[[#This Row],[parent_attribute]],_xlfn._xlws.FILTER(Table325[[#All],[concat]], Table325[[#All],[type]]="attribute"),1, FALSE), TRUE)), FALSE, TRUE)</f>
        <v>1</v>
      </c>
    </row>
    <row r="424" spans="1:17" ht="14.4" customHeight="1">
      <c r="A424" t="str">
        <f>Table325[[#This Row],[Template]]&amp;Table325[[#This Row],[parent_attribute]]</f>
        <v>Compressor Screw BasicVibração - Mancal de Sucção do Compressor Fêmea (2)</v>
      </c>
      <c r="B424" t="s">
        <v>4227</v>
      </c>
      <c r="C424" t="s">
        <v>4228</v>
      </c>
      <c r="D424" t="s">
        <v>2906</v>
      </c>
      <c r="E424" t="s">
        <v>4229</v>
      </c>
      <c r="F424" t="s">
        <v>2880</v>
      </c>
      <c r="G424" t="s">
        <v>4520</v>
      </c>
      <c r="I424" t="s">
        <v>688</v>
      </c>
      <c r="J424" t="s">
        <v>4520</v>
      </c>
      <c r="K424" t="s">
        <v>4246</v>
      </c>
      <c r="L424">
        <v>2</v>
      </c>
      <c r="M424" t="s">
        <v>440</v>
      </c>
      <c r="N424" t="str">
        <f t="shared" si="8"/>
        <v>attribute</v>
      </c>
      <c r="O424" t="str">
        <f>TRIM(INDEX(_xlfn.TEXTSPLIT(Table325[[#This Row],[attribute_name]],"|"), 1,1))</f>
        <v>Vibração - Mancal de Sucção do Compressor Fêmea (2)</v>
      </c>
      <c r="P424" t="str">
        <f>IFERROR(TRIM(INDEX(_xlfn.TEXTSPLIT(Table325[[#This Row],[attribute_name]],"|"), 1,2)), "")</f>
        <v/>
      </c>
      <c r="Q424" t="b" cm="1">
        <f t="array" ref="Q424">IF(ISERROR(IF(Table325[[#This Row],[type]]="subattribute", VLOOKUP(Table325[[#This Row],[Template]]&amp;Table325[[#This Row],[parent_attribute]],_xlfn._xlws.FILTER(Table325[[#All],[concat]], Table325[[#All],[type]]="attribute"),1, FALSE), TRUE)), FALSE, TRUE)</f>
        <v>1</v>
      </c>
    </row>
    <row r="425" spans="1:17" ht="14.4" customHeight="1">
      <c r="A425" t="str">
        <f>Table325[[#This Row],[Template]]&amp;Table325[[#This Row],[parent_attribute]]</f>
        <v>Compressor Screw BasicVibração - Mancal de Sucção do Compressor Fêmea (2)</v>
      </c>
      <c r="B425" t="s">
        <v>4227</v>
      </c>
      <c r="C425" t="s">
        <v>4228</v>
      </c>
      <c r="D425" t="s">
        <v>2906</v>
      </c>
      <c r="E425" t="s">
        <v>4229</v>
      </c>
      <c r="F425" t="s">
        <v>2880</v>
      </c>
      <c r="G425" t="s">
        <v>4520</v>
      </c>
      <c r="I425" t="s">
        <v>4449</v>
      </c>
      <c r="J425">
        <v>1.5</v>
      </c>
      <c r="K425" t="s">
        <v>4246</v>
      </c>
      <c r="L425">
        <v>2</v>
      </c>
      <c r="M425" t="s">
        <v>4232</v>
      </c>
      <c r="N425" t="str">
        <f t="shared" si="8"/>
        <v>subattribute</v>
      </c>
      <c r="O425" t="str">
        <f>TRIM(INDEX(_xlfn.TEXTSPLIT(Table325[[#This Row],[attribute_name]],"|"), 1,1))</f>
        <v>Vibração - Mancal de Sucção do Compressor Fêmea (2)</v>
      </c>
      <c r="P425" t="str">
        <f>IFERROR(TRIM(INDEX(_xlfn.TEXTSPLIT(Table325[[#This Row],[attribute_name]],"|"), 1,2)), "")</f>
        <v>Hi</v>
      </c>
      <c r="Q425" t="b" cm="1">
        <f t="array" ref="Q425">IF(ISERROR(IF(Table325[[#This Row],[type]]="subattribute", VLOOKUP(Table325[[#This Row],[Template]]&amp;Table325[[#This Row],[parent_attribute]],_xlfn._xlws.FILTER(Table325[[#All],[concat]], Table325[[#All],[type]]="attribute"),1, FALSE), TRUE)), FALSE, TRUE)</f>
        <v>1</v>
      </c>
    </row>
    <row r="426" spans="1:17" ht="14.4" customHeight="1">
      <c r="A426" t="str">
        <f>Table325[[#This Row],[Template]]&amp;Table325[[#This Row],[parent_attribute]]</f>
        <v>Compressor Screw BasicVibração - Mancal de Sucção do Compressor Fêmea (2)</v>
      </c>
      <c r="B426" t="s">
        <v>4227</v>
      </c>
      <c r="C426" t="s">
        <v>4228</v>
      </c>
      <c r="D426" t="s">
        <v>2906</v>
      </c>
      <c r="E426" t="s">
        <v>4229</v>
      </c>
      <c r="F426" t="s">
        <v>2880</v>
      </c>
      <c r="G426" t="s">
        <v>4520</v>
      </c>
      <c r="I426" t="s">
        <v>4450</v>
      </c>
      <c r="J426">
        <v>2.16</v>
      </c>
      <c r="K426" t="s">
        <v>4246</v>
      </c>
      <c r="L426">
        <v>2</v>
      </c>
      <c r="M426" t="s">
        <v>4232</v>
      </c>
      <c r="N426" t="str">
        <f t="shared" si="8"/>
        <v>subattribute</v>
      </c>
      <c r="O426" t="str">
        <f>TRIM(INDEX(_xlfn.TEXTSPLIT(Table325[[#This Row],[attribute_name]],"|"), 1,1))</f>
        <v>Vibração - Mancal de Sucção do Compressor Fêmea (2)</v>
      </c>
      <c r="P426" t="str">
        <f>IFERROR(TRIM(INDEX(_xlfn.TEXTSPLIT(Table325[[#This Row],[attribute_name]],"|"), 1,2)), "")</f>
        <v>HiHi</v>
      </c>
      <c r="Q426" t="b" cm="1">
        <f t="array" ref="Q426">IF(ISERROR(IF(Table325[[#This Row],[type]]="subattribute", VLOOKUP(Table325[[#This Row],[Template]]&amp;Table325[[#This Row],[parent_attribute]],_xlfn._xlws.FILTER(Table325[[#All],[concat]], Table325[[#All],[type]]="attribute"),1, FALSE), TRUE)), FALSE, TRUE)</f>
        <v>1</v>
      </c>
    </row>
    <row r="427" spans="1:17" ht="14.4" customHeight="1">
      <c r="A427" t="str">
        <f>Table325[[#This Row],[Template]]&amp;Table325[[#This Row],[parent_attribute]]</f>
        <v>Compressor Screw BasicVibração - Mancal de Sucção do Compressor Fêmea (2)</v>
      </c>
      <c r="B427" t="s">
        <v>4227</v>
      </c>
      <c r="C427" t="s">
        <v>4228</v>
      </c>
      <c r="D427" t="s">
        <v>2906</v>
      </c>
      <c r="E427" t="s">
        <v>4229</v>
      </c>
      <c r="F427" t="s">
        <v>2880</v>
      </c>
      <c r="G427" t="s">
        <v>4520</v>
      </c>
      <c r="I427" t="s">
        <v>4451</v>
      </c>
      <c r="J427">
        <v>1</v>
      </c>
      <c r="K427" t="s">
        <v>4246</v>
      </c>
      <c r="L427">
        <v>2</v>
      </c>
      <c r="M427" t="s">
        <v>4232</v>
      </c>
      <c r="N427" t="str">
        <f t="shared" si="8"/>
        <v>subattribute</v>
      </c>
      <c r="O427" t="str">
        <f>TRIM(INDEX(_xlfn.TEXTSPLIT(Table325[[#This Row],[attribute_name]],"|"), 1,1))</f>
        <v>Vibração - Mancal de Sucção do Compressor Fêmea (2)</v>
      </c>
      <c r="P427" t="str">
        <f>IFERROR(TRIM(INDEX(_xlfn.TEXTSPLIT(Table325[[#This Row],[attribute_name]],"|"), 1,2)), "")</f>
        <v>Pre-alarm Hi</v>
      </c>
      <c r="Q427" t="b" cm="1">
        <f t="array" ref="Q427">IF(ISERROR(IF(Table325[[#This Row],[type]]="subattribute", VLOOKUP(Table325[[#This Row],[Template]]&amp;Table325[[#This Row],[parent_attribute]],_xlfn._xlws.FILTER(Table325[[#All],[concat]], Table325[[#All],[type]]="attribute"),1, FALSE), TRUE)), FALSE, TRUE)</f>
        <v>1</v>
      </c>
    </row>
    <row r="428" spans="1:17" ht="14.4" customHeight="1">
      <c r="A428" t="str">
        <f>Table325[[#This Row],[Template]]&amp;Table325[[#This Row],[parent_attribute]]</f>
        <v>Compressor Screw BasicVibração - Mancal de Sucção do Compressor Macho (1)</v>
      </c>
      <c r="B428" t="s">
        <v>4227</v>
      </c>
      <c r="C428" t="s">
        <v>4228</v>
      </c>
      <c r="D428" t="s">
        <v>2906</v>
      </c>
      <c r="E428" t="s">
        <v>4229</v>
      </c>
      <c r="F428" t="s">
        <v>2880</v>
      </c>
      <c r="G428" t="s">
        <v>4521</v>
      </c>
      <c r="I428" t="s">
        <v>694</v>
      </c>
      <c r="J428" t="s">
        <v>4521</v>
      </c>
      <c r="K428" t="s">
        <v>4246</v>
      </c>
      <c r="L428">
        <v>2</v>
      </c>
      <c r="M428" t="s">
        <v>440</v>
      </c>
      <c r="N428" t="str">
        <f t="shared" si="8"/>
        <v>attribute</v>
      </c>
      <c r="O428" t="str">
        <f>TRIM(INDEX(_xlfn.TEXTSPLIT(Table325[[#This Row],[attribute_name]],"|"), 1,1))</f>
        <v>Vibração - Mancal de Sucção do Compressor Macho (1)</v>
      </c>
      <c r="P428" t="str">
        <f>IFERROR(TRIM(INDEX(_xlfn.TEXTSPLIT(Table325[[#This Row],[attribute_name]],"|"), 1,2)), "")</f>
        <v/>
      </c>
      <c r="Q428" t="b" cm="1">
        <f t="array" ref="Q428">IF(ISERROR(IF(Table325[[#This Row],[type]]="subattribute", VLOOKUP(Table325[[#This Row],[Template]]&amp;Table325[[#This Row],[parent_attribute]],_xlfn._xlws.FILTER(Table325[[#All],[concat]], Table325[[#All],[type]]="attribute"),1, FALSE), TRUE)), FALSE, TRUE)</f>
        <v>1</v>
      </c>
    </row>
    <row r="429" spans="1:17" ht="14.4" customHeight="1">
      <c r="A429" t="str">
        <f>Table325[[#This Row],[Template]]&amp;Table325[[#This Row],[parent_attribute]]</f>
        <v>Compressor Screw BasicVibração - Mancal de Sucção do Compressor Macho (1)</v>
      </c>
      <c r="B429" t="s">
        <v>4227</v>
      </c>
      <c r="C429" t="s">
        <v>4228</v>
      </c>
      <c r="D429" t="s">
        <v>2906</v>
      </c>
      <c r="E429" t="s">
        <v>4229</v>
      </c>
      <c r="F429" t="s">
        <v>2880</v>
      </c>
      <c r="G429" t="s">
        <v>4521</v>
      </c>
      <c r="I429" t="s">
        <v>4453</v>
      </c>
      <c r="J429">
        <v>1.5</v>
      </c>
      <c r="K429" t="s">
        <v>4246</v>
      </c>
      <c r="L429">
        <v>2</v>
      </c>
      <c r="M429" t="s">
        <v>4232</v>
      </c>
      <c r="N429" t="str">
        <f t="shared" si="8"/>
        <v>subattribute</v>
      </c>
      <c r="O429" t="str">
        <f>TRIM(INDEX(_xlfn.TEXTSPLIT(Table325[[#This Row],[attribute_name]],"|"), 1,1))</f>
        <v>Vibração - Mancal de Sucção do Compressor Macho (1)</v>
      </c>
      <c r="P429" t="str">
        <f>IFERROR(TRIM(INDEX(_xlfn.TEXTSPLIT(Table325[[#This Row],[attribute_name]],"|"), 1,2)), "")</f>
        <v>Hi</v>
      </c>
      <c r="Q429" t="b" cm="1">
        <f t="array" ref="Q429">IF(ISERROR(IF(Table325[[#This Row],[type]]="subattribute", VLOOKUP(Table325[[#This Row],[Template]]&amp;Table325[[#This Row],[parent_attribute]],_xlfn._xlws.FILTER(Table325[[#All],[concat]], Table325[[#All],[type]]="attribute"),1, FALSE), TRUE)), FALSE, TRUE)</f>
        <v>1</v>
      </c>
    </row>
    <row r="430" spans="1:17" ht="14.4" customHeight="1">
      <c r="A430" t="str">
        <f>Table325[[#This Row],[Template]]&amp;Table325[[#This Row],[parent_attribute]]</f>
        <v>Compressor Screw BasicVibração - Mancal de Sucção do Compressor Macho (1)</v>
      </c>
      <c r="B430" t="s">
        <v>4227</v>
      </c>
      <c r="C430" t="s">
        <v>4228</v>
      </c>
      <c r="D430" t="s">
        <v>2906</v>
      </c>
      <c r="E430" t="s">
        <v>4229</v>
      </c>
      <c r="F430" t="s">
        <v>2880</v>
      </c>
      <c r="G430" t="s">
        <v>4521</v>
      </c>
      <c r="I430" t="s">
        <v>4454</v>
      </c>
      <c r="J430">
        <v>1.7</v>
      </c>
      <c r="K430" t="s">
        <v>4246</v>
      </c>
      <c r="L430">
        <v>2</v>
      </c>
      <c r="M430" t="s">
        <v>4232</v>
      </c>
      <c r="N430" t="str">
        <f t="shared" si="8"/>
        <v>subattribute</v>
      </c>
      <c r="O430" t="str">
        <f>TRIM(INDEX(_xlfn.TEXTSPLIT(Table325[[#This Row],[attribute_name]],"|"), 1,1))</f>
        <v>Vibração - Mancal de Sucção do Compressor Macho (1)</v>
      </c>
      <c r="P430" t="str">
        <f>IFERROR(TRIM(INDEX(_xlfn.TEXTSPLIT(Table325[[#This Row],[attribute_name]],"|"), 1,2)), "")</f>
        <v>HiHi</v>
      </c>
      <c r="Q430" t="b" cm="1">
        <f t="array" ref="Q430">IF(ISERROR(IF(Table325[[#This Row],[type]]="subattribute", VLOOKUP(Table325[[#This Row],[Template]]&amp;Table325[[#This Row],[parent_attribute]],_xlfn._xlws.FILTER(Table325[[#All],[concat]], Table325[[#All],[type]]="attribute"),1, FALSE), TRUE)), FALSE, TRUE)</f>
        <v>1</v>
      </c>
    </row>
    <row r="431" spans="1:17" ht="14.4" customHeight="1">
      <c r="A431" t="str">
        <f>Table325[[#This Row],[Template]]&amp;Table325[[#This Row],[parent_attribute]]</f>
        <v>Compressor Screw BasicVibração - Mancal de Sucção do Compressor Macho (1)</v>
      </c>
      <c r="B431" t="s">
        <v>4227</v>
      </c>
      <c r="C431" t="s">
        <v>4228</v>
      </c>
      <c r="D431" t="s">
        <v>2906</v>
      </c>
      <c r="E431" t="s">
        <v>4229</v>
      </c>
      <c r="F431" t="s">
        <v>2880</v>
      </c>
      <c r="G431" t="s">
        <v>4521</v>
      </c>
      <c r="I431" t="s">
        <v>4455</v>
      </c>
      <c r="J431">
        <v>1</v>
      </c>
      <c r="K431" t="s">
        <v>4246</v>
      </c>
      <c r="L431">
        <v>2</v>
      </c>
      <c r="M431" t="s">
        <v>4232</v>
      </c>
      <c r="N431" t="str">
        <f t="shared" si="8"/>
        <v>subattribute</v>
      </c>
      <c r="O431" t="str">
        <f>TRIM(INDEX(_xlfn.TEXTSPLIT(Table325[[#This Row],[attribute_name]],"|"), 1,1))</f>
        <v>Vibração - Mancal de Sucção do Compressor Macho (1)</v>
      </c>
      <c r="P431" t="str">
        <f>IFERROR(TRIM(INDEX(_xlfn.TEXTSPLIT(Table325[[#This Row],[attribute_name]],"|"), 1,2)), "")</f>
        <v>Pre-alarm Hi</v>
      </c>
      <c r="Q431" t="b" cm="1">
        <f t="array" ref="Q431">IF(ISERROR(IF(Table325[[#This Row],[type]]="subattribute", VLOOKUP(Table325[[#This Row],[Template]]&amp;Table325[[#This Row],[parent_attribute]],_xlfn._xlws.FILTER(Table325[[#All],[concat]], Table325[[#All],[type]]="attribute"),1, FALSE), TRUE)), FALSE, TRUE)</f>
        <v>1</v>
      </c>
    </row>
    <row r="432" spans="1:17" ht="14.4" customHeight="1">
      <c r="A432" t="str">
        <f>Table325[[#This Row],[Template]]&amp;Table325[[#This Row],[parent_attribute]]</f>
        <v>Compressor Screw BasicVibração - Mancal de Sucção do Compressor Macho (2)</v>
      </c>
      <c r="B432" t="s">
        <v>4227</v>
      </c>
      <c r="C432" t="s">
        <v>4228</v>
      </c>
      <c r="D432" t="s">
        <v>2906</v>
      </c>
      <c r="E432" t="s">
        <v>4229</v>
      </c>
      <c r="F432" t="s">
        <v>2880</v>
      </c>
      <c r="G432" t="s">
        <v>4522</v>
      </c>
      <c r="I432" t="s">
        <v>696</v>
      </c>
      <c r="J432" t="s">
        <v>4522</v>
      </c>
      <c r="K432" t="s">
        <v>4246</v>
      </c>
      <c r="L432">
        <v>2</v>
      </c>
      <c r="M432" t="s">
        <v>440</v>
      </c>
      <c r="N432" t="str">
        <f t="shared" si="8"/>
        <v>attribute</v>
      </c>
      <c r="O432" t="str">
        <f>TRIM(INDEX(_xlfn.TEXTSPLIT(Table325[[#This Row],[attribute_name]],"|"), 1,1))</f>
        <v>Vibração - Mancal de Sucção do Compressor Macho (2)</v>
      </c>
      <c r="P432" t="str">
        <f>IFERROR(TRIM(INDEX(_xlfn.TEXTSPLIT(Table325[[#This Row],[attribute_name]],"|"), 1,2)), "")</f>
        <v/>
      </c>
      <c r="Q432" t="b" cm="1">
        <f t="array" ref="Q432">IF(ISERROR(IF(Table325[[#This Row],[type]]="subattribute", VLOOKUP(Table325[[#This Row],[Template]]&amp;Table325[[#This Row],[parent_attribute]],_xlfn._xlws.FILTER(Table325[[#All],[concat]], Table325[[#All],[type]]="attribute"),1, FALSE), TRUE)), FALSE, TRUE)</f>
        <v>1</v>
      </c>
    </row>
    <row r="433" spans="1:17" ht="14.4" customHeight="1">
      <c r="A433" t="str">
        <f>Table325[[#This Row],[Template]]&amp;Table325[[#This Row],[parent_attribute]]</f>
        <v>Compressor Screw BasicVibração - Mancal de Sucção do Compressor Macho (2)</v>
      </c>
      <c r="B433" t="s">
        <v>4227</v>
      </c>
      <c r="C433" t="s">
        <v>4228</v>
      </c>
      <c r="D433" t="s">
        <v>2906</v>
      </c>
      <c r="E433" t="s">
        <v>4229</v>
      </c>
      <c r="F433" t="s">
        <v>2880</v>
      </c>
      <c r="G433" t="s">
        <v>4522</v>
      </c>
      <c r="I433" t="s">
        <v>4457</v>
      </c>
      <c r="J433">
        <v>1.5</v>
      </c>
      <c r="K433" t="s">
        <v>4246</v>
      </c>
      <c r="L433">
        <v>2</v>
      </c>
      <c r="M433" t="s">
        <v>4232</v>
      </c>
      <c r="N433" t="str">
        <f t="shared" si="8"/>
        <v>subattribute</v>
      </c>
      <c r="O433" t="str">
        <f>TRIM(INDEX(_xlfn.TEXTSPLIT(Table325[[#This Row],[attribute_name]],"|"), 1,1))</f>
        <v>Vibração - Mancal de Sucção do Compressor Macho (2)</v>
      </c>
      <c r="P433" t="str">
        <f>IFERROR(TRIM(INDEX(_xlfn.TEXTSPLIT(Table325[[#This Row],[attribute_name]],"|"), 1,2)), "")</f>
        <v>Hi</v>
      </c>
      <c r="Q433" t="b" cm="1">
        <f t="array" ref="Q433">IF(ISERROR(IF(Table325[[#This Row],[type]]="subattribute", VLOOKUP(Table325[[#This Row],[Template]]&amp;Table325[[#This Row],[parent_attribute]],_xlfn._xlws.FILTER(Table325[[#All],[concat]], Table325[[#All],[type]]="attribute"),1, FALSE), TRUE)), FALSE, TRUE)</f>
        <v>1</v>
      </c>
    </row>
    <row r="434" spans="1:17" ht="14.4" customHeight="1">
      <c r="A434" t="str">
        <f>Table325[[#This Row],[Template]]&amp;Table325[[#This Row],[parent_attribute]]</f>
        <v>Compressor Screw BasicVibração - Mancal de Sucção do Compressor Macho (2)</v>
      </c>
      <c r="B434" t="s">
        <v>4227</v>
      </c>
      <c r="C434" t="s">
        <v>4228</v>
      </c>
      <c r="D434" t="s">
        <v>2906</v>
      </c>
      <c r="E434" t="s">
        <v>4229</v>
      </c>
      <c r="F434" t="s">
        <v>2880</v>
      </c>
      <c r="G434" t="s">
        <v>4522</v>
      </c>
      <c r="I434" t="s">
        <v>4458</v>
      </c>
      <c r="J434">
        <v>1.7</v>
      </c>
      <c r="K434" t="s">
        <v>4246</v>
      </c>
      <c r="L434">
        <v>2</v>
      </c>
      <c r="M434" t="s">
        <v>4232</v>
      </c>
      <c r="N434" t="str">
        <f t="shared" si="8"/>
        <v>subattribute</v>
      </c>
      <c r="O434" t="str">
        <f>TRIM(INDEX(_xlfn.TEXTSPLIT(Table325[[#This Row],[attribute_name]],"|"), 1,1))</f>
        <v>Vibração - Mancal de Sucção do Compressor Macho (2)</v>
      </c>
      <c r="P434" t="str">
        <f>IFERROR(TRIM(INDEX(_xlfn.TEXTSPLIT(Table325[[#This Row],[attribute_name]],"|"), 1,2)), "")</f>
        <v>HiHi</v>
      </c>
      <c r="Q434" t="b" cm="1">
        <f t="array" ref="Q434">IF(ISERROR(IF(Table325[[#This Row],[type]]="subattribute", VLOOKUP(Table325[[#This Row],[Template]]&amp;Table325[[#This Row],[parent_attribute]],_xlfn._xlws.FILTER(Table325[[#All],[concat]], Table325[[#All],[type]]="attribute"),1, FALSE), TRUE)), FALSE, TRUE)</f>
        <v>1</v>
      </c>
    </row>
    <row r="435" spans="1:17" ht="14.4" customHeight="1">
      <c r="A435" t="str">
        <f>Table325[[#This Row],[Template]]&amp;Table325[[#This Row],[parent_attribute]]</f>
        <v>Compressor Screw BasicVibração - Mancal de Sucção do Compressor Macho (2)</v>
      </c>
      <c r="B435" t="s">
        <v>4227</v>
      </c>
      <c r="C435" t="s">
        <v>4228</v>
      </c>
      <c r="D435" t="s">
        <v>2906</v>
      </c>
      <c r="E435" t="s">
        <v>4229</v>
      </c>
      <c r="F435" t="s">
        <v>2880</v>
      </c>
      <c r="G435" t="s">
        <v>4522</v>
      </c>
      <c r="I435" t="s">
        <v>4459</v>
      </c>
      <c r="J435">
        <v>1</v>
      </c>
      <c r="K435" t="s">
        <v>4246</v>
      </c>
      <c r="L435">
        <v>2</v>
      </c>
      <c r="M435" t="s">
        <v>4232</v>
      </c>
      <c r="N435" t="str">
        <f t="shared" si="8"/>
        <v>subattribute</v>
      </c>
      <c r="O435" t="str">
        <f>TRIM(INDEX(_xlfn.TEXTSPLIT(Table325[[#This Row],[attribute_name]],"|"), 1,1))</f>
        <v>Vibração - Mancal de Sucção do Compressor Macho (2)</v>
      </c>
      <c r="P435" t="str">
        <f>IFERROR(TRIM(INDEX(_xlfn.TEXTSPLIT(Table325[[#This Row],[attribute_name]],"|"), 1,2)), "")</f>
        <v>Pre-alarm Hi</v>
      </c>
      <c r="Q435" t="b" cm="1">
        <f t="array" ref="Q435">IF(ISERROR(IF(Table325[[#This Row],[type]]="subattribute", VLOOKUP(Table325[[#This Row],[Template]]&amp;Table325[[#This Row],[parent_attribute]],_xlfn._xlws.FILTER(Table325[[#All],[concat]], Table325[[#All],[type]]="attribute"),1, FALSE), TRUE)), FALSE, TRUE)</f>
        <v>1</v>
      </c>
    </row>
    <row r="436" spans="1:17" ht="14.4" customHeight="1">
      <c r="A436" t="str">
        <f>Table325[[#This Row],[Template]]&amp;Table325[[#This Row],[parent_attribute]]</f>
        <v>Motor High VoltageKeyphasor - Motor</v>
      </c>
      <c r="B436" t="s">
        <v>4227</v>
      </c>
      <c r="C436" t="s">
        <v>3356</v>
      </c>
      <c r="D436" t="s">
        <v>2906</v>
      </c>
      <c r="E436" t="s">
        <v>4229</v>
      </c>
      <c r="F436" t="s">
        <v>2881</v>
      </c>
      <c r="G436" t="s">
        <v>4257</v>
      </c>
      <c r="I436" t="s">
        <v>621</v>
      </c>
      <c r="J436" t="s">
        <v>4257</v>
      </c>
      <c r="K436" t="s">
        <v>622</v>
      </c>
      <c r="L436">
        <v>1</v>
      </c>
      <c r="M436" t="s">
        <v>447</v>
      </c>
      <c r="N436" t="str">
        <f t="shared" si="8"/>
        <v>attribute</v>
      </c>
      <c r="O436" t="str">
        <f>TRIM(INDEX(_xlfn.TEXTSPLIT(Table325[[#This Row],[attribute_name]],"|"), 1,1))</f>
        <v>Keyphasor - Motor</v>
      </c>
      <c r="P436" t="str">
        <f>IFERROR(TRIM(INDEX(_xlfn.TEXTSPLIT(Table325[[#This Row],[attribute_name]],"|"), 1,2)), "")</f>
        <v/>
      </c>
      <c r="Q436" t="b" cm="1">
        <f t="array" ref="Q436">IF(ISERROR(IF(Table325[[#This Row],[type]]="subattribute", VLOOKUP(Table325[[#This Row],[Template]]&amp;Table325[[#This Row],[parent_attribute]],_xlfn._xlws.FILTER(Table325[[#All],[concat]], Table325[[#All],[type]]="attribute"),1, FALSE), TRUE)), FALSE, TRUE)</f>
        <v>1</v>
      </c>
    </row>
    <row r="437" spans="1:17" ht="14.4" customHeight="1">
      <c r="A437" t="str">
        <f>Table325[[#This Row],[Template]]&amp;Table325[[#This Row],[parent_attribute]]</f>
        <v>Motor High VoltageTemperatura - Mancal Radial do Motor (LA)</v>
      </c>
      <c r="B437" t="s">
        <v>4227</v>
      </c>
      <c r="C437" t="s">
        <v>3356</v>
      </c>
      <c r="D437" t="s">
        <v>2906</v>
      </c>
      <c r="E437" t="s">
        <v>4229</v>
      </c>
      <c r="F437" t="s">
        <v>2881</v>
      </c>
      <c r="G437" t="s">
        <v>4523</v>
      </c>
      <c r="I437" t="s">
        <v>4524</v>
      </c>
      <c r="J437" t="s">
        <v>4523</v>
      </c>
      <c r="K437" t="s">
        <v>4283</v>
      </c>
      <c r="L437">
        <v>1</v>
      </c>
      <c r="M437" t="s">
        <v>447</v>
      </c>
      <c r="N437" t="str">
        <f t="shared" si="8"/>
        <v>attribute</v>
      </c>
      <c r="O437" t="str">
        <f>TRIM(INDEX(_xlfn.TEXTSPLIT(Table325[[#This Row],[attribute_name]],"|"), 1,1))</f>
        <v>Temperatura - Mancal Radial do Motor (LA)</v>
      </c>
      <c r="P437" t="str">
        <f>IFERROR(TRIM(INDEX(_xlfn.TEXTSPLIT(Table325[[#This Row],[attribute_name]],"|"), 1,2)), "")</f>
        <v/>
      </c>
      <c r="Q437" t="b" cm="1">
        <f t="array" ref="Q437">IF(ISERROR(IF(Table325[[#This Row],[type]]="subattribute", VLOOKUP(Table325[[#This Row],[Template]]&amp;Table325[[#This Row],[parent_attribute]],_xlfn._xlws.FILTER(Table325[[#All],[concat]], Table325[[#All],[type]]="attribute"),1, FALSE), TRUE)), FALSE, TRUE)</f>
        <v>1</v>
      </c>
    </row>
    <row r="438" spans="1:17" ht="14.4" customHeight="1">
      <c r="A438" t="str">
        <f>Table325[[#This Row],[Template]]&amp;Table325[[#This Row],[parent_attribute]]</f>
        <v>Motor High VoltageTemperatura - Mancal Radial do Motor (LA) (1)</v>
      </c>
      <c r="B438" t="s">
        <v>4227</v>
      </c>
      <c r="C438" t="s">
        <v>3356</v>
      </c>
      <c r="D438" t="s">
        <v>2906</v>
      </c>
      <c r="E438" t="s">
        <v>4229</v>
      </c>
      <c r="F438" t="s">
        <v>2881</v>
      </c>
      <c r="G438" t="s">
        <v>4525</v>
      </c>
      <c r="I438" t="s">
        <v>4526</v>
      </c>
      <c r="J438" t="s">
        <v>4525</v>
      </c>
      <c r="K438" t="s">
        <v>4283</v>
      </c>
      <c r="L438">
        <v>1</v>
      </c>
      <c r="M438" t="s">
        <v>447</v>
      </c>
      <c r="N438" t="str">
        <f t="shared" si="8"/>
        <v>attribute</v>
      </c>
      <c r="O438" t="str">
        <f>TRIM(INDEX(_xlfn.TEXTSPLIT(Table325[[#This Row],[attribute_name]],"|"), 1,1))</f>
        <v>Temperatura - Mancal Radial do Motor (LA) (1)</v>
      </c>
      <c r="P438" t="str">
        <f>IFERROR(TRIM(INDEX(_xlfn.TEXTSPLIT(Table325[[#This Row],[attribute_name]],"|"), 1,2)), "")</f>
        <v/>
      </c>
      <c r="Q438" t="b" cm="1">
        <f t="array" ref="Q438">IF(ISERROR(IF(Table325[[#This Row],[type]]="subattribute", VLOOKUP(Table325[[#This Row],[Template]]&amp;Table325[[#This Row],[parent_attribute]],_xlfn._xlws.FILTER(Table325[[#All],[concat]], Table325[[#All],[type]]="attribute"),1, FALSE), TRUE)), FALSE, TRUE)</f>
        <v>1</v>
      </c>
    </row>
    <row r="439" spans="1:17" ht="14.4" customHeight="1">
      <c r="A439" t="str">
        <f>Table325[[#This Row],[Template]]&amp;Table325[[#This Row],[parent_attribute]]</f>
        <v>Motor High VoltageTemperatura - Mancal Radial do Motor (LA) (1)</v>
      </c>
      <c r="B439" t="s">
        <v>4227</v>
      </c>
      <c r="C439" t="s">
        <v>3356</v>
      </c>
      <c r="D439" t="s">
        <v>2906</v>
      </c>
      <c r="E439" t="s">
        <v>4229</v>
      </c>
      <c r="F439" t="s">
        <v>2881</v>
      </c>
      <c r="G439" t="s">
        <v>4525</v>
      </c>
      <c r="I439" t="s">
        <v>4527</v>
      </c>
      <c r="J439">
        <v>90</v>
      </c>
      <c r="K439" s="97" t="s">
        <v>4283</v>
      </c>
      <c r="L439">
        <v>1</v>
      </c>
      <c r="M439" t="s">
        <v>4232</v>
      </c>
      <c r="N439" t="str">
        <f t="shared" si="8"/>
        <v>subattribute</v>
      </c>
      <c r="O439" t="str">
        <f>TRIM(INDEX(_xlfn.TEXTSPLIT(Table325[[#This Row],[attribute_name]],"|"), 1,1))</f>
        <v>Temperatura - Mancal Radial do Motor (LA) (1)</v>
      </c>
      <c r="P439" t="str">
        <f>IFERROR(TRIM(INDEX(_xlfn.TEXTSPLIT(Table325[[#This Row],[attribute_name]],"|"), 1,2)), "")</f>
        <v>Hi</v>
      </c>
      <c r="Q439" t="b" cm="1">
        <f t="array" ref="Q439">IF(ISERROR(IF(Table325[[#This Row],[type]]="subattribute", VLOOKUP(Table325[[#This Row],[Template]]&amp;Table325[[#This Row],[parent_attribute]],_xlfn._xlws.FILTER(Table325[[#All],[concat]], Table325[[#All],[type]]="attribute"),1, FALSE), TRUE)), FALSE, TRUE)</f>
        <v>1</v>
      </c>
    </row>
    <row r="440" spans="1:17" ht="14.4" customHeight="1">
      <c r="A440" t="str">
        <f>Table325[[#This Row],[Template]]&amp;Table325[[#This Row],[parent_attribute]]</f>
        <v>Motor High VoltageTemperatura - Mancal Radial do Motor (LA) (1)</v>
      </c>
      <c r="B440" t="s">
        <v>4227</v>
      </c>
      <c r="C440" t="s">
        <v>3356</v>
      </c>
      <c r="D440" t="s">
        <v>2906</v>
      </c>
      <c r="E440" t="s">
        <v>4229</v>
      </c>
      <c r="F440" t="s">
        <v>2881</v>
      </c>
      <c r="G440" t="s">
        <v>4525</v>
      </c>
      <c r="I440" t="s">
        <v>4528</v>
      </c>
      <c r="J440">
        <v>95</v>
      </c>
      <c r="K440" s="97" t="s">
        <v>4283</v>
      </c>
      <c r="L440">
        <v>1</v>
      </c>
      <c r="M440" t="s">
        <v>4232</v>
      </c>
      <c r="N440" t="str">
        <f t="shared" si="8"/>
        <v>subattribute</v>
      </c>
      <c r="O440" t="str">
        <f>TRIM(INDEX(_xlfn.TEXTSPLIT(Table325[[#This Row],[attribute_name]],"|"), 1,1))</f>
        <v>Temperatura - Mancal Radial do Motor (LA) (1)</v>
      </c>
      <c r="P440" t="str">
        <f>IFERROR(TRIM(INDEX(_xlfn.TEXTSPLIT(Table325[[#This Row],[attribute_name]],"|"), 1,2)), "")</f>
        <v>HiHi</v>
      </c>
      <c r="Q440" t="b" cm="1">
        <f t="array" ref="Q440">IF(ISERROR(IF(Table325[[#This Row],[type]]="subattribute", VLOOKUP(Table325[[#This Row],[Template]]&amp;Table325[[#This Row],[parent_attribute]],_xlfn._xlws.FILTER(Table325[[#All],[concat]], Table325[[#All],[type]]="attribute"),1, FALSE), TRUE)), FALSE, TRUE)</f>
        <v>1</v>
      </c>
    </row>
    <row r="441" spans="1:17" ht="14.4" customHeight="1">
      <c r="A441" t="str">
        <f>Table325[[#This Row],[Template]]&amp;Table325[[#This Row],[parent_attribute]]</f>
        <v>Motor High VoltageTemperatura - Mancal Radial do Motor (LA) (1)</v>
      </c>
      <c r="B441" t="s">
        <v>4227</v>
      </c>
      <c r="C441" t="s">
        <v>3356</v>
      </c>
      <c r="D441" t="s">
        <v>2906</v>
      </c>
      <c r="E441" t="s">
        <v>4229</v>
      </c>
      <c r="F441" t="s">
        <v>2881</v>
      </c>
      <c r="G441" t="s">
        <v>4525</v>
      </c>
      <c r="I441" t="s">
        <v>4529</v>
      </c>
      <c r="J441" s="17"/>
      <c r="K441" s="97" t="s">
        <v>4283</v>
      </c>
      <c r="L441">
        <v>1</v>
      </c>
      <c r="M441" t="s">
        <v>4232</v>
      </c>
      <c r="N441" t="str">
        <f t="shared" si="8"/>
        <v>subattribute</v>
      </c>
      <c r="O441" t="str">
        <f>TRIM(INDEX(_xlfn.TEXTSPLIT(Table325[[#This Row],[attribute_name]],"|"), 1,1))</f>
        <v>Temperatura - Mancal Radial do Motor (LA) (1)</v>
      </c>
      <c r="P441" t="str">
        <f>IFERROR(TRIM(INDEX(_xlfn.TEXTSPLIT(Table325[[#This Row],[attribute_name]],"|"), 1,2)), "")</f>
        <v>Pre-alarm Hi</v>
      </c>
      <c r="Q441" t="b" cm="1">
        <f t="array" ref="Q441">IF(ISERROR(IF(Table325[[#This Row],[type]]="subattribute", VLOOKUP(Table325[[#This Row],[Template]]&amp;Table325[[#This Row],[parent_attribute]],_xlfn._xlws.FILTER(Table325[[#All],[concat]], Table325[[#All],[type]]="attribute"),1, FALSE), TRUE)), FALSE, TRUE)</f>
        <v>1</v>
      </c>
    </row>
    <row r="442" spans="1:17" ht="14.4" customHeight="1">
      <c r="A442" t="str">
        <f>Table325[[#This Row],[Template]]&amp;Table325[[#This Row],[parent_attribute]]</f>
        <v>Motor High VoltageTemperatura - Mancal Radial do Motor (LA)</v>
      </c>
      <c r="B442" t="s">
        <v>4227</v>
      </c>
      <c r="C442" t="s">
        <v>3356</v>
      </c>
      <c r="D442" t="s">
        <v>2906</v>
      </c>
      <c r="E442" t="s">
        <v>4229</v>
      </c>
      <c r="F442" t="s">
        <v>2881</v>
      </c>
      <c r="G442" t="s">
        <v>4523</v>
      </c>
      <c r="I442" t="s">
        <v>4530</v>
      </c>
      <c r="J442">
        <v>90</v>
      </c>
      <c r="K442" s="97" t="s">
        <v>4283</v>
      </c>
      <c r="L442">
        <v>1</v>
      </c>
      <c r="M442" t="s">
        <v>4232</v>
      </c>
      <c r="N442" t="str">
        <f t="shared" si="8"/>
        <v>subattribute</v>
      </c>
      <c r="O442" t="str">
        <f>TRIM(INDEX(_xlfn.TEXTSPLIT(Table325[[#This Row],[attribute_name]],"|"), 1,1))</f>
        <v>Temperatura - Mancal Radial do Motor (LA)</v>
      </c>
      <c r="P442" t="str">
        <f>IFERROR(TRIM(INDEX(_xlfn.TEXTSPLIT(Table325[[#This Row],[attribute_name]],"|"), 1,2)), "")</f>
        <v>Hi</v>
      </c>
      <c r="Q442" t="b" cm="1">
        <f t="array" ref="Q442">IF(ISERROR(IF(Table325[[#This Row],[type]]="subattribute", VLOOKUP(Table325[[#This Row],[Template]]&amp;Table325[[#This Row],[parent_attribute]],_xlfn._xlws.FILTER(Table325[[#All],[concat]], Table325[[#All],[type]]="attribute"),1, FALSE), TRUE)), FALSE, TRUE)</f>
        <v>1</v>
      </c>
    </row>
    <row r="443" spans="1:17" ht="14.4" customHeight="1">
      <c r="A443" t="str">
        <f>Table325[[#This Row],[Template]]&amp;Table325[[#This Row],[parent_attribute]]</f>
        <v>Motor High VoltageTemperatura - Mancal Radial do Motor (LA)</v>
      </c>
      <c r="B443" t="s">
        <v>4227</v>
      </c>
      <c r="C443" t="s">
        <v>3356</v>
      </c>
      <c r="D443" t="s">
        <v>2906</v>
      </c>
      <c r="E443" t="s">
        <v>4229</v>
      </c>
      <c r="F443" t="s">
        <v>2881</v>
      </c>
      <c r="G443" t="s">
        <v>4523</v>
      </c>
      <c r="I443" t="s">
        <v>4531</v>
      </c>
      <c r="J443">
        <v>95</v>
      </c>
      <c r="K443" s="97" t="s">
        <v>4283</v>
      </c>
      <c r="L443">
        <v>1</v>
      </c>
      <c r="M443" t="s">
        <v>4232</v>
      </c>
      <c r="N443" t="str">
        <f t="shared" si="8"/>
        <v>subattribute</v>
      </c>
      <c r="O443" t="str">
        <f>TRIM(INDEX(_xlfn.TEXTSPLIT(Table325[[#This Row],[attribute_name]],"|"), 1,1))</f>
        <v>Temperatura - Mancal Radial do Motor (LA)</v>
      </c>
      <c r="P443" t="str">
        <f>IFERROR(TRIM(INDEX(_xlfn.TEXTSPLIT(Table325[[#This Row],[attribute_name]],"|"), 1,2)), "")</f>
        <v>HiHi</v>
      </c>
      <c r="Q443" t="b" cm="1">
        <f t="array" ref="Q443">IF(ISERROR(IF(Table325[[#This Row],[type]]="subattribute", VLOOKUP(Table325[[#This Row],[Template]]&amp;Table325[[#This Row],[parent_attribute]],_xlfn._xlws.FILTER(Table325[[#All],[concat]], Table325[[#All],[type]]="attribute"),1, FALSE), TRUE)), FALSE, TRUE)</f>
        <v>1</v>
      </c>
    </row>
    <row r="444" spans="1:17" ht="14.4" customHeight="1">
      <c r="A444" t="str">
        <f>Table325[[#This Row],[Template]]&amp;Table325[[#This Row],[parent_attribute]]</f>
        <v>Motor High VoltageTemperatura - Mancal Radial do Motor (LA)</v>
      </c>
      <c r="B444" t="s">
        <v>4227</v>
      </c>
      <c r="C444" t="s">
        <v>3356</v>
      </c>
      <c r="D444" t="s">
        <v>2906</v>
      </c>
      <c r="E444" t="s">
        <v>4229</v>
      </c>
      <c r="F444" t="s">
        <v>2881</v>
      </c>
      <c r="G444" t="s">
        <v>4523</v>
      </c>
      <c r="I444" t="s">
        <v>4532</v>
      </c>
      <c r="J444" s="17"/>
      <c r="K444" s="97" t="s">
        <v>4283</v>
      </c>
      <c r="L444">
        <v>1</v>
      </c>
      <c r="M444" t="s">
        <v>4232</v>
      </c>
      <c r="N444" t="str">
        <f t="shared" si="8"/>
        <v>subattribute</v>
      </c>
      <c r="O444" t="str">
        <f>TRIM(INDEX(_xlfn.TEXTSPLIT(Table325[[#This Row],[attribute_name]],"|"), 1,1))</f>
        <v>Temperatura - Mancal Radial do Motor (LA)</v>
      </c>
      <c r="P444" t="str">
        <f>IFERROR(TRIM(INDEX(_xlfn.TEXTSPLIT(Table325[[#This Row],[attribute_name]],"|"), 1,2)), "")</f>
        <v>Pre-alarm Hi</v>
      </c>
      <c r="Q444" t="b" cm="1">
        <f t="array" ref="Q444">IF(ISERROR(IF(Table325[[#This Row],[type]]="subattribute", VLOOKUP(Table325[[#This Row],[Template]]&amp;Table325[[#This Row],[parent_attribute]],_xlfn._xlws.FILTER(Table325[[#All],[concat]], Table325[[#All],[type]]="attribute"),1, FALSE), TRUE)), FALSE, TRUE)</f>
        <v>1</v>
      </c>
    </row>
    <row r="445" spans="1:17" ht="14.4" customHeight="1">
      <c r="A445" t="str">
        <f>Table325[[#This Row],[Template]]&amp;Table325[[#This Row],[parent_attribute]]</f>
        <v>Motor High VoltageTemperatura - Mancal Radial do Motor (LOA)</v>
      </c>
      <c r="B445" t="s">
        <v>4227</v>
      </c>
      <c r="C445" t="s">
        <v>3356</v>
      </c>
      <c r="D445" t="s">
        <v>2906</v>
      </c>
      <c r="E445" t="s">
        <v>4229</v>
      </c>
      <c r="F445" t="s">
        <v>2881</v>
      </c>
      <c r="G445" t="s">
        <v>4533</v>
      </c>
      <c r="I445" t="s">
        <v>4534</v>
      </c>
      <c r="J445" t="s">
        <v>4533</v>
      </c>
      <c r="K445" t="s">
        <v>4283</v>
      </c>
      <c r="L445">
        <v>1</v>
      </c>
      <c r="M445" t="s">
        <v>447</v>
      </c>
      <c r="N445" t="str">
        <f t="shared" si="8"/>
        <v>attribute</v>
      </c>
      <c r="O445" t="str">
        <f>TRIM(INDEX(_xlfn.TEXTSPLIT(Table325[[#This Row],[attribute_name]],"|"), 1,1))</f>
        <v>Temperatura - Mancal Radial do Motor (LOA)</v>
      </c>
      <c r="P445" t="str">
        <f>IFERROR(TRIM(INDEX(_xlfn.TEXTSPLIT(Table325[[#This Row],[attribute_name]],"|"), 1,2)), "")</f>
        <v/>
      </c>
      <c r="Q445" t="b" cm="1">
        <f t="array" ref="Q445">IF(ISERROR(IF(Table325[[#This Row],[type]]="subattribute", VLOOKUP(Table325[[#This Row],[Template]]&amp;Table325[[#This Row],[parent_attribute]],_xlfn._xlws.FILTER(Table325[[#All],[concat]], Table325[[#All],[type]]="attribute"),1, FALSE), TRUE)), FALSE, TRUE)</f>
        <v>1</v>
      </c>
    </row>
    <row r="446" spans="1:17" ht="14.4" customHeight="1">
      <c r="A446" t="str">
        <f>Table325[[#This Row],[Template]]&amp;Table325[[#This Row],[parent_attribute]]</f>
        <v>Motor High VoltageTemperatura - Mancal Radial do Motor (LOA) (1)</v>
      </c>
      <c r="B446" t="s">
        <v>4227</v>
      </c>
      <c r="C446" t="s">
        <v>3356</v>
      </c>
      <c r="D446" t="s">
        <v>2906</v>
      </c>
      <c r="E446" t="s">
        <v>4229</v>
      </c>
      <c r="F446" t="s">
        <v>2881</v>
      </c>
      <c r="G446" t="s">
        <v>4535</v>
      </c>
      <c r="I446" t="s">
        <v>4536</v>
      </c>
      <c r="J446" t="s">
        <v>4535</v>
      </c>
      <c r="K446" t="s">
        <v>4283</v>
      </c>
      <c r="L446">
        <v>1</v>
      </c>
      <c r="M446" t="s">
        <v>447</v>
      </c>
      <c r="N446" t="str">
        <f t="shared" si="8"/>
        <v>attribute</v>
      </c>
      <c r="O446" t="str">
        <f>TRIM(INDEX(_xlfn.TEXTSPLIT(Table325[[#This Row],[attribute_name]],"|"), 1,1))</f>
        <v>Temperatura - Mancal Radial do Motor (LOA) (1)</v>
      </c>
      <c r="P446" t="str">
        <f>IFERROR(TRIM(INDEX(_xlfn.TEXTSPLIT(Table325[[#This Row],[attribute_name]],"|"), 1,2)), "")</f>
        <v/>
      </c>
      <c r="Q446" t="b" cm="1">
        <f t="array" ref="Q446">IF(ISERROR(IF(Table325[[#This Row],[type]]="subattribute", VLOOKUP(Table325[[#This Row],[Template]]&amp;Table325[[#This Row],[parent_attribute]],_xlfn._xlws.FILTER(Table325[[#All],[concat]], Table325[[#All],[type]]="attribute"),1, FALSE), TRUE)), FALSE, TRUE)</f>
        <v>1</v>
      </c>
    </row>
    <row r="447" spans="1:17" ht="14.4" customHeight="1">
      <c r="A447" t="str">
        <f>Table325[[#This Row],[Template]]&amp;Table325[[#This Row],[parent_attribute]]</f>
        <v>Motor High VoltageTemperatura - Mancal Radial do Motor (LOA) (1)</v>
      </c>
      <c r="B447" t="s">
        <v>4227</v>
      </c>
      <c r="C447" t="s">
        <v>3356</v>
      </c>
      <c r="D447" t="s">
        <v>2906</v>
      </c>
      <c r="E447" t="s">
        <v>4229</v>
      </c>
      <c r="F447" t="s">
        <v>2881</v>
      </c>
      <c r="G447" t="s">
        <v>4535</v>
      </c>
      <c r="I447" t="s">
        <v>4537</v>
      </c>
      <c r="J447">
        <v>90</v>
      </c>
      <c r="K447" s="97" t="s">
        <v>4283</v>
      </c>
      <c r="L447">
        <v>1</v>
      </c>
      <c r="M447" t="s">
        <v>4232</v>
      </c>
      <c r="N447" t="str">
        <f t="shared" si="8"/>
        <v>subattribute</v>
      </c>
      <c r="O447" t="str">
        <f>TRIM(INDEX(_xlfn.TEXTSPLIT(Table325[[#This Row],[attribute_name]],"|"), 1,1))</f>
        <v>Temperatura - Mancal Radial do Motor (LOA) (1)</v>
      </c>
      <c r="P447" t="str">
        <f>IFERROR(TRIM(INDEX(_xlfn.TEXTSPLIT(Table325[[#This Row],[attribute_name]],"|"), 1,2)), "")</f>
        <v>Hi</v>
      </c>
      <c r="Q447" t="b" cm="1">
        <f t="array" ref="Q447">IF(ISERROR(IF(Table325[[#This Row],[type]]="subattribute", VLOOKUP(Table325[[#This Row],[Template]]&amp;Table325[[#This Row],[parent_attribute]],_xlfn._xlws.FILTER(Table325[[#All],[concat]], Table325[[#All],[type]]="attribute"),1, FALSE), TRUE)), FALSE, TRUE)</f>
        <v>1</v>
      </c>
    </row>
    <row r="448" spans="1:17" ht="14.4" customHeight="1">
      <c r="A448" t="str">
        <f>Table325[[#This Row],[Template]]&amp;Table325[[#This Row],[parent_attribute]]</f>
        <v>Motor High VoltageTemperatura - Mancal Radial do Motor (LOA) (1)</v>
      </c>
      <c r="B448" t="s">
        <v>4227</v>
      </c>
      <c r="C448" t="s">
        <v>3356</v>
      </c>
      <c r="D448" t="s">
        <v>2906</v>
      </c>
      <c r="E448" t="s">
        <v>4229</v>
      </c>
      <c r="F448" t="s">
        <v>2881</v>
      </c>
      <c r="G448" t="s">
        <v>4535</v>
      </c>
      <c r="I448" t="s">
        <v>4538</v>
      </c>
      <c r="J448">
        <v>95</v>
      </c>
      <c r="K448" s="97" t="s">
        <v>4283</v>
      </c>
      <c r="L448">
        <v>1</v>
      </c>
      <c r="M448" t="s">
        <v>4232</v>
      </c>
      <c r="N448" t="str">
        <f t="shared" si="8"/>
        <v>subattribute</v>
      </c>
      <c r="O448" t="str">
        <f>TRIM(INDEX(_xlfn.TEXTSPLIT(Table325[[#This Row],[attribute_name]],"|"), 1,1))</f>
        <v>Temperatura - Mancal Radial do Motor (LOA) (1)</v>
      </c>
      <c r="P448" t="str">
        <f>IFERROR(TRIM(INDEX(_xlfn.TEXTSPLIT(Table325[[#This Row],[attribute_name]],"|"), 1,2)), "")</f>
        <v>HiHi</v>
      </c>
      <c r="Q448" t="b" cm="1">
        <f t="array" ref="Q448">IF(ISERROR(IF(Table325[[#This Row],[type]]="subattribute", VLOOKUP(Table325[[#This Row],[Template]]&amp;Table325[[#This Row],[parent_attribute]],_xlfn._xlws.FILTER(Table325[[#All],[concat]], Table325[[#All],[type]]="attribute"),1, FALSE), TRUE)), FALSE, TRUE)</f>
        <v>1</v>
      </c>
    </row>
    <row r="449" spans="1:17" ht="14.4" customHeight="1">
      <c r="A449" t="str">
        <f>Table325[[#This Row],[Template]]&amp;Table325[[#This Row],[parent_attribute]]</f>
        <v>Motor High VoltageTemperatura - Mancal Radial do Motor (LOA) (1)</v>
      </c>
      <c r="B449" t="s">
        <v>4227</v>
      </c>
      <c r="C449" t="s">
        <v>3356</v>
      </c>
      <c r="D449" t="s">
        <v>2906</v>
      </c>
      <c r="E449" t="s">
        <v>4229</v>
      </c>
      <c r="F449" t="s">
        <v>2881</v>
      </c>
      <c r="G449" t="s">
        <v>4535</v>
      </c>
      <c r="I449" t="s">
        <v>4539</v>
      </c>
      <c r="J449" s="17"/>
      <c r="K449" s="97" t="s">
        <v>4283</v>
      </c>
      <c r="L449">
        <v>1</v>
      </c>
      <c r="M449" t="s">
        <v>4232</v>
      </c>
      <c r="N449" t="str">
        <f t="shared" si="8"/>
        <v>subattribute</v>
      </c>
      <c r="O449" t="str">
        <f>TRIM(INDEX(_xlfn.TEXTSPLIT(Table325[[#This Row],[attribute_name]],"|"), 1,1))</f>
        <v>Temperatura - Mancal Radial do Motor (LOA) (1)</v>
      </c>
      <c r="P449" t="str">
        <f>IFERROR(TRIM(INDEX(_xlfn.TEXTSPLIT(Table325[[#This Row],[attribute_name]],"|"), 1,2)), "")</f>
        <v>Pre-alarm Hi</v>
      </c>
      <c r="Q449" t="b" cm="1">
        <f t="array" ref="Q449">IF(ISERROR(IF(Table325[[#This Row],[type]]="subattribute", VLOOKUP(Table325[[#This Row],[Template]]&amp;Table325[[#This Row],[parent_attribute]],_xlfn._xlws.FILTER(Table325[[#All],[concat]], Table325[[#All],[type]]="attribute"),1, FALSE), TRUE)), FALSE, TRUE)</f>
        <v>1</v>
      </c>
    </row>
    <row r="450" spans="1:17" ht="14.4" customHeight="1">
      <c r="A450" t="str">
        <f>Table325[[#This Row],[Template]]&amp;Table325[[#This Row],[parent_attribute]]</f>
        <v>Motor High VoltageTemperatura - Mancal Radial do Motor (LOA)</v>
      </c>
      <c r="B450" t="s">
        <v>4227</v>
      </c>
      <c r="C450" t="s">
        <v>3356</v>
      </c>
      <c r="D450" t="s">
        <v>2906</v>
      </c>
      <c r="E450" t="s">
        <v>4229</v>
      </c>
      <c r="F450" t="s">
        <v>2881</v>
      </c>
      <c r="G450" t="s">
        <v>4533</v>
      </c>
      <c r="I450" t="s">
        <v>4540</v>
      </c>
      <c r="J450">
        <v>90</v>
      </c>
      <c r="K450" s="97" t="s">
        <v>4283</v>
      </c>
      <c r="L450">
        <v>1</v>
      </c>
      <c r="M450" t="s">
        <v>4232</v>
      </c>
      <c r="N450" t="str">
        <f t="shared" si="8"/>
        <v>subattribute</v>
      </c>
      <c r="O450" t="str">
        <f>TRIM(INDEX(_xlfn.TEXTSPLIT(Table325[[#This Row],[attribute_name]],"|"), 1,1))</f>
        <v>Temperatura - Mancal Radial do Motor (LOA)</v>
      </c>
      <c r="P450" t="str">
        <f>IFERROR(TRIM(INDEX(_xlfn.TEXTSPLIT(Table325[[#This Row],[attribute_name]],"|"), 1,2)), "")</f>
        <v>Hi</v>
      </c>
      <c r="Q450" t="b" cm="1">
        <f t="array" ref="Q450">IF(ISERROR(IF(Table325[[#This Row],[type]]="subattribute", VLOOKUP(Table325[[#This Row],[Template]]&amp;Table325[[#This Row],[parent_attribute]],_xlfn._xlws.FILTER(Table325[[#All],[concat]], Table325[[#All],[type]]="attribute"),1, FALSE), TRUE)), FALSE, TRUE)</f>
        <v>1</v>
      </c>
    </row>
    <row r="451" spans="1:17" ht="14.4" customHeight="1">
      <c r="A451" t="str">
        <f>Table325[[#This Row],[Template]]&amp;Table325[[#This Row],[parent_attribute]]</f>
        <v>Motor High VoltageTemperatura - Mancal Radial do Motor (LOA)</v>
      </c>
      <c r="B451" t="s">
        <v>4227</v>
      </c>
      <c r="C451" t="s">
        <v>3356</v>
      </c>
      <c r="D451" t="s">
        <v>2906</v>
      </c>
      <c r="E451" t="s">
        <v>4229</v>
      </c>
      <c r="F451" t="s">
        <v>2881</v>
      </c>
      <c r="G451" t="s">
        <v>4533</v>
      </c>
      <c r="I451" t="s">
        <v>4541</v>
      </c>
      <c r="J451">
        <v>95</v>
      </c>
      <c r="K451" s="97" t="s">
        <v>4283</v>
      </c>
      <c r="L451">
        <v>1</v>
      </c>
      <c r="M451" t="s">
        <v>4232</v>
      </c>
      <c r="N451" t="str">
        <f t="shared" si="8"/>
        <v>subattribute</v>
      </c>
      <c r="O451" t="str">
        <f>TRIM(INDEX(_xlfn.TEXTSPLIT(Table325[[#This Row],[attribute_name]],"|"), 1,1))</f>
        <v>Temperatura - Mancal Radial do Motor (LOA)</v>
      </c>
      <c r="P451" t="str">
        <f>IFERROR(TRIM(INDEX(_xlfn.TEXTSPLIT(Table325[[#This Row],[attribute_name]],"|"), 1,2)), "")</f>
        <v>HiHi</v>
      </c>
      <c r="Q451" t="b" cm="1">
        <f t="array" ref="Q451">IF(ISERROR(IF(Table325[[#This Row],[type]]="subattribute", VLOOKUP(Table325[[#This Row],[Template]]&amp;Table325[[#This Row],[parent_attribute]],_xlfn._xlws.FILTER(Table325[[#All],[concat]], Table325[[#All],[type]]="attribute"),1, FALSE), TRUE)), FALSE, TRUE)</f>
        <v>1</v>
      </c>
    </row>
    <row r="452" spans="1:17" ht="14.4" customHeight="1">
      <c r="A452" t="str">
        <f>Table325[[#This Row],[Template]]&amp;Table325[[#This Row],[parent_attribute]]</f>
        <v>Motor High VoltageTemperatura - Mancal Radial do Motor (LOA)</v>
      </c>
      <c r="B452" t="s">
        <v>4227</v>
      </c>
      <c r="C452" t="s">
        <v>3356</v>
      </c>
      <c r="D452" t="s">
        <v>2906</v>
      </c>
      <c r="E452" t="s">
        <v>4229</v>
      </c>
      <c r="F452" t="s">
        <v>2881</v>
      </c>
      <c r="G452" t="s">
        <v>4533</v>
      </c>
      <c r="I452" t="s">
        <v>4542</v>
      </c>
      <c r="J452" s="17"/>
      <c r="K452" s="97" t="s">
        <v>4283</v>
      </c>
      <c r="L452">
        <v>1</v>
      </c>
      <c r="M452" t="s">
        <v>4232</v>
      </c>
      <c r="N452" t="str">
        <f t="shared" ref="N452:N501" si="9">IFERROR(IF(FIND("|",I452),"subattribute", "attribute"), "attribute")</f>
        <v>subattribute</v>
      </c>
      <c r="O452" t="str">
        <f>TRIM(INDEX(_xlfn.TEXTSPLIT(Table325[[#This Row],[attribute_name]],"|"), 1,1))</f>
        <v>Temperatura - Mancal Radial do Motor (LOA)</v>
      </c>
      <c r="P452" t="str">
        <f>IFERROR(TRIM(INDEX(_xlfn.TEXTSPLIT(Table325[[#This Row],[attribute_name]],"|"), 1,2)), "")</f>
        <v>Pre-alarm Hi</v>
      </c>
      <c r="Q452" t="b" cm="1">
        <f t="array" ref="Q452">IF(ISERROR(IF(Table325[[#This Row],[type]]="subattribute", VLOOKUP(Table325[[#This Row],[Template]]&amp;Table325[[#This Row],[parent_attribute]],_xlfn._xlws.FILTER(Table325[[#All],[concat]], Table325[[#All],[type]]="attribute"),1, FALSE), TRUE)), FALSE, TRUE)</f>
        <v>1</v>
      </c>
    </row>
    <row r="453" spans="1:17" ht="14.4" customHeight="1">
      <c r="A453" t="str">
        <f>Table325[[#This Row],[Template]]&amp;Table325[[#This Row],[parent_attribute]]</f>
        <v>Motor High VoltageVibração - Mancal Radial do Motor (LA)</v>
      </c>
      <c r="B453" t="s">
        <v>4227</v>
      </c>
      <c r="C453" t="s">
        <v>3356</v>
      </c>
      <c r="D453" t="s">
        <v>2906</v>
      </c>
      <c r="E453" t="s">
        <v>4229</v>
      </c>
      <c r="F453" t="s">
        <v>2881</v>
      </c>
      <c r="G453" t="s">
        <v>4543</v>
      </c>
      <c r="I453" t="s">
        <v>4544</v>
      </c>
      <c r="J453" t="s">
        <v>4543</v>
      </c>
      <c r="K453" t="s">
        <v>4246</v>
      </c>
      <c r="L453">
        <v>2</v>
      </c>
      <c r="M453" t="s">
        <v>447</v>
      </c>
      <c r="N453" t="str">
        <f t="shared" si="9"/>
        <v>attribute</v>
      </c>
      <c r="O453" t="str">
        <f>TRIM(INDEX(_xlfn.TEXTSPLIT(Table325[[#This Row],[attribute_name]],"|"), 1,1))</f>
        <v>Vibração - Mancal Radial do Motor (LA)</v>
      </c>
      <c r="P453" t="str">
        <f>IFERROR(TRIM(INDEX(_xlfn.TEXTSPLIT(Table325[[#This Row],[attribute_name]],"|"), 1,2)), "")</f>
        <v/>
      </c>
      <c r="Q453" t="b" cm="1">
        <f t="array" ref="Q453">IF(ISERROR(IF(Table325[[#This Row],[type]]="subattribute", VLOOKUP(Table325[[#This Row],[Template]]&amp;Table325[[#This Row],[parent_attribute]],_xlfn._xlws.FILTER(Table325[[#All],[concat]], Table325[[#All],[type]]="attribute"),1, FALSE), TRUE)), FALSE, TRUE)</f>
        <v>1</v>
      </c>
    </row>
    <row r="454" spans="1:17" ht="14.4" customHeight="1">
      <c r="A454" t="str">
        <f>Table325[[#This Row],[Template]]&amp;Table325[[#This Row],[parent_attribute]]</f>
        <v>Motor High VoltageVibração - Mancal Radial do Motor (LA) (1)</v>
      </c>
      <c r="B454" t="s">
        <v>4227</v>
      </c>
      <c r="C454" t="s">
        <v>3356</v>
      </c>
      <c r="D454" t="s">
        <v>2906</v>
      </c>
      <c r="E454" t="s">
        <v>4229</v>
      </c>
      <c r="F454" t="s">
        <v>2881</v>
      </c>
      <c r="G454" t="s">
        <v>4545</v>
      </c>
      <c r="I454" t="s">
        <v>4546</v>
      </c>
      <c r="J454" t="s">
        <v>4545</v>
      </c>
      <c r="K454" t="s">
        <v>4246</v>
      </c>
      <c r="L454">
        <v>2</v>
      </c>
      <c r="M454" t="s">
        <v>447</v>
      </c>
      <c r="N454" t="str">
        <f t="shared" si="9"/>
        <v>attribute</v>
      </c>
      <c r="O454" t="str">
        <f>TRIM(INDEX(_xlfn.TEXTSPLIT(Table325[[#This Row],[attribute_name]],"|"), 1,1))</f>
        <v>Vibração - Mancal Radial do Motor (LA) (1)</v>
      </c>
      <c r="P454" t="str">
        <f>IFERROR(TRIM(INDEX(_xlfn.TEXTSPLIT(Table325[[#This Row],[attribute_name]],"|"), 1,2)), "")</f>
        <v/>
      </c>
      <c r="Q454" t="b" cm="1">
        <f t="array" ref="Q454">IF(ISERROR(IF(Table325[[#This Row],[type]]="subattribute", VLOOKUP(Table325[[#This Row],[Template]]&amp;Table325[[#This Row],[parent_attribute]],_xlfn._xlws.FILTER(Table325[[#All],[concat]], Table325[[#All],[type]]="attribute"),1, FALSE), TRUE)), FALSE, TRUE)</f>
        <v>1</v>
      </c>
    </row>
    <row r="455" spans="1:17" ht="14.4" customHeight="1">
      <c r="A455" t="str">
        <f>Table325[[#This Row],[Template]]&amp;Table325[[#This Row],[parent_attribute]]</f>
        <v>Motor High VoltageVibração - Mancal Radial do Motor (LA) (1)</v>
      </c>
      <c r="B455" t="s">
        <v>4227</v>
      </c>
      <c r="C455" t="s">
        <v>3356</v>
      </c>
      <c r="D455" t="s">
        <v>2906</v>
      </c>
      <c r="E455" t="s">
        <v>4229</v>
      </c>
      <c r="F455" t="s">
        <v>2881</v>
      </c>
      <c r="G455" t="s">
        <v>4545</v>
      </c>
      <c r="I455" t="s">
        <v>4547</v>
      </c>
      <c r="J455">
        <v>2.5</v>
      </c>
      <c r="K455" t="s">
        <v>4246</v>
      </c>
      <c r="L455">
        <v>2</v>
      </c>
      <c r="M455" t="s">
        <v>4232</v>
      </c>
      <c r="N455" t="str">
        <f t="shared" si="9"/>
        <v>subattribute</v>
      </c>
      <c r="O455" t="str">
        <f>TRIM(INDEX(_xlfn.TEXTSPLIT(Table325[[#This Row],[attribute_name]],"|"), 1,1))</f>
        <v>Vibração - Mancal Radial do Motor (LA) (1)</v>
      </c>
      <c r="P455" t="str">
        <f>IFERROR(TRIM(INDEX(_xlfn.TEXTSPLIT(Table325[[#This Row],[attribute_name]],"|"), 1,2)), "")</f>
        <v>Hi</v>
      </c>
      <c r="Q455" t="b" cm="1">
        <f t="array" ref="Q455">IF(ISERROR(IF(Table325[[#This Row],[type]]="subattribute", VLOOKUP(Table325[[#This Row],[Template]]&amp;Table325[[#This Row],[parent_attribute]],_xlfn._xlws.FILTER(Table325[[#All],[concat]], Table325[[#All],[type]]="attribute"),1, FALSE), TRUE)), FALSE, TRUE)</f>
        <v>1</v>
      </c>
    </row>
    <row r="456" spans="1:17" ht="14.4" customHeight="1">
      <c r="A456" t="str">
        <f>Table325[[#This Row],[Template]]&amp;Table325[[#This Row],[parent_attribute]]</f>
        <v>Motor High VoltageVibração - Mancal Radial do Motor (LA) (1)</v>
      </c>
      <c r="B456" t="s">
        <v>4227</v>
      </c>
      <c r="C456" t="s">
        <v>3356</v>
      </c>
      <c r="D456" t="s">
        <v>2906</v>
      </c>
      <c r="E456" t="s">
        <v>4229</v>
      </c>
      <c r="F456" t="s">
        <v>2881</v>
      </c>
      <c r="G456" t="s">
        <v>4545</v>
      </c>
      <c r="I456" t="s">
        <v>4548</v>
      </c>
      <c r="K456" t="s">
        <v>4246</v>
      </c>
      <c r="L456">
        <v>2</v>
      </c>
      <c r="M456" t="s">
        <v>4232</v>
      </c>
      <c r="N456" t="str">
        <f t="shared" si="9"/>
        <v>subattribute</v>
      </c>
      <c r="O456" t="str">
        <f>TRIM(INDEX(_xlfn.TEXTSPLIT(Table325[[#This Row],[attribute_name]],"|"), 1,1))</f>
        <v>Vibração - Mancal Radial do Motor (LA) (1)</v>
      </c>
      <c r="P456" t="str">
        <f>IFERROR(TRIM(INDEX(_xlfn.TEXTSPLIT(Table325[[#This Row],[attribute_name]],"|"), 1,2)), "")</f>
        <v>HiHi</v>
      </c>
      <c r="Q456" t="b" cm="1">
        <f t="array" ref="Q456">IF(ISERROR(IF(Table325[[#This Row],[type]]="subattribute", VLOOKUP(Table325[[#This Row],[Template]]&amp;Table325[[#This Row],[parent_attribute]],_xlfn._xlws.FILTER(Table325[[#All],[concat]], Table325[[#All],[type]]="attribute"),1, FALSE), TRUE)), FALSE, TRUE)</f>
        <v>1</v>
      </c>
    </row>
    <row r="457" spans="1:17" ht="14.4" customHeight="1">
      <c r="A457" t="str">
        <f>Table325[[#This Row],[Template]]&amp;Table325[[#This Row],[parent_attribute]]</f>
        <v>Motor High VoltageVibração - Mancal Radial do Motor (LA) (1)</v>
      </c>
      <c r="B457" t="s">
        <v>4227</v>
      </c>
      <c r="C457" t="s">
        <v>3356</v>
      </c>
      <c r="D457" t="s">
        <v>2906</v>
      </c>
      <c r="E457" t="s">
        <v>4229</v>
      </c>
      <c r="F457" t="s">
        <v>2881</v>
      </c>
      <c r="G457" t="s">
        <v>4545</v>
      </c>
      <c r="I457" t="s">
        <v>4549</v>
      </c>
      <c r="J457">
        <v>1.5</v>
      </c>
      <c r="K457" t="s">
        <v>4246</v>
      </c>
      <c r="L457">
        <v>2</v>
      </c>
      <c r="M457" t="s">
        <v>4232</v>
      </c>
      <c r="N457" t="str">
        <f t="shared" si="9"/>
        <v>subattribute</v>
      </c>
      <c r="O457" t="str">
        <f>TRIM(INDEX(_xlfn.TEXTSPLIT(Table325[[#This Row],[attribute_name]],"|"), 1,1))</f>
        <v>Vibração - Mancal Radial do Motor (LA) (1)</v>
      </c>
      <c r="P457" t="str">
        <f>IFERROR(TRIM(INDEX(_xlfn.TEXTSPLIT(Table325[[#This Row],[attribute_name]],"|"), 1,2)), "")</f>
        <v>Pre-alarm Hi</v>
      </c>
      <c r="Q457" t="b" cm="1">
        <f t="array" ref="Q457">IF(ISERROR(IF(Table325[[#This Row],[type]]="subattribute", VLOOKUP(Table325[[#This Row],[Template]]&amp;Table325[[#This Row],[parent_attribute]],_xlfn._xlws.FILTER(Table325[[#All],[concat]], Table325[[#All],[type]]="attribute"),1, FALSE), TRUE)), FALSE, TRUE)</f>
        <v>1</v>
      </c>
    </row>
    <row r="458" spans="1:17" ht="14.4" customHeight="1">
      <c r="A458" t="str">
        <f>Table325[[#This Row],[Template]]&amp;Table325[[#This Row],[parent_attribute]]</f>
        <v>Motor High VoltageVibração - Mancal Radial do Motor (LA)</v>
      </c>
      <c r="B458" t="s">
        <v>4227</v>
      </c>
      <c r="C458" t="s">
        <v>3356</v>
      </c>
      <c r="D458" t="s">
        <v>2906</v>
      </c>
      <c r="E458" t="s">
        <v>4229</v>
      </c>
      <c r="F458" t="s">
        <v>2881</v>
      </c>
      <c r="G458" t="s">
        <v>4543</v>
      </c>
      <c r="I458" t="s">
        <v>4550</v>
      </c>
      <c r="J458">
        <v>2.5</v>
      </c>
      <c r="K458" t="s">
        <v>4246</v>
      </c>
      <c r="L458">
        <v>2</v>
      </c>
      <c r="M458" t="s">
        <v>4232</v>
      </c>
      <c r="N458" t="str">
        <f t="shared" si="9"/>
        <v>subattribute</v>
      </c>
      <c r="O458" t="str">
        <f>TRIM(INDEX(_xlfn.TEXTSPLIT(Table325[[#This Row],[attribute_name]],"|"), 1,1))</f>
        <v>Vibração - Mancal Radial do Motor (LA)</v>
      </c>
      <c r="P458" t="str">
        <f>IFERROR(TRIM(INDEX(_xlfn.TEXTSPLIT(Table325[[#This Row],[attribute_name]],"|"), 1,2)), "")</f>
        <v>Hi</v>
      </c>
      <c r="Q458" t="b" cm="1">
        <f t="array" ref="Q458">IF(ISERROR(IF(Table325[[#This Row],[type]]="subattribute", VLOOKUP(Table325[[#This Row],[Template]]&amp;Table325[[#This Row],[parent_attribute]],_xlfn._xlws.FILTER(Table325[[#All],[concat]], Table325[[#All],[type]]="attribute"),1, FALSE), TRUE)), FALSE, TRUE)</f>
        <v>1</v>
      </c>
    </row>
    <row r="459" spans="1:17" ht="14.4" customHeight="1">
      <c r="A459" t="str">
        <f>Table325[[#This Row],[Template]]&amp;Table325[[#This Row],[parent_attribute]]</f>
        <v>Motor High VoltageVibração - Mancal Radial do Motor (LA)</v>
      </c>
      <c r="B459" t="s">
        <v>4227</v>
      </c>
      <c r="C459" t="s">
        <v>3356</v>
      </c>
      <c r="D459" t="s">
        <v>2906</v>
      </c>
      <c r="E459" t="s">
        <v>4229</v>
      </c>
      <c r="F459" t="s">
        <v>2881</v>
      </c>
      <c r="G459" t="s">
        <v>4543</v>
      </c>
      <c r="I459" t="s">
        <v>4551</v>
      </c>
      <c r="K459" t="s">
        <v>4246</v>
      </c>
      <c r="L459">
        <v>2</v>
      </c>
      <c r="M459" t="s">
        <v>4232</v>
      </c>
      <c r="N459" t="str">
        <f t="shared" si="9"/>
        <v>subattribute</v>
      </c>
      <c r="O459" t="str">
        <f>TRIM(INDEX(_xlfn.TEXTSPLIT(Table325[[#This Row],[attribute_name]],"|"), 1,1))</f>
        <v>Vibração - Mancal Radial do Motor (LA)</v>
      </c>
      <c r="P459" t="str">
        <f>IFERROR(TRIM(INDEX(_xlfn.TEXTSPLIT(Table325[[#This Row],[attribute_name]],"|"), 1,2)), "")</f>
        <v>HiHi</v>
      </c>
      <c r="Q459" t="b" cm="1">
        <f t="array" ref="Q459">IF(ISERROR(IF(Table325[[#This Row],[type]]="subattribute", VLOOKUP(Table325[[#This Row],[Template]]&amp;Table325[[#This Row],[parent_attribute]],_xlfn._xlws.FILTER(Table325[[#All],[concat]], Table325[[#All],[type]]="attribute"),1, FALSE), TRUE)), FALSE, TRUE)</f>
        <v>1</v>
      </c>
    </row>
    <row r="460" spans="1:17" ht="14.4" customHeight="1">
      <c r="A460" t="str">
        <f>Table325[[#This Row],[Template]]&amp;Table325[[#This Row],[parent_attribute]]</f>
        <v>Motor High VoltageVibração - Mancal Radial do Motor (LA)</v>
      </c>
      <c r="B460" t="s">
        <v>4227</v>
      </c>
      <c r="C460" t="s">
        <v>3356</v>
      </c>
      <c r="D460" t="s">
        <v>2906</v>
      </c>
      <c r="E460" t="s">
        <v>4229</v>
      </c>
      <c r="F460" t="s">
        <v>2881</v>
      </c>
      <c r="G460" t="s">
        <v>4543</v>
      </c>
      <c r="I460" t="s">
        <v>4552</v>
      </c>
      <c r="J460">
        <v>1.5</v>
      </c>
      <c r="K460" t="s">
        <v>4246</v>
      </c>
      <c r="L460">
        <v>2</v>
      </c>
      <c r="M460" t="s">
        <v>4232</v>
      </c>
      <c r="N460" t="str">
        <f t="shared" si="9"/>
        <v>subattribute</v>
      </c>
      <c r="O460" t="str">
        <f>TRIM(INDEX(_xlfn.TEXTSPLIT(Table325[[#This Row],[attribute_name]],"|"), 1,1))</f>
        <v>Vibração - Mancal Radial do Motor (LA)</v>
      </c>
      <c r="P460" t="str">
        <f>IFERROR(TRIM(INDEX(_xlfn.TEXTSPLIT(Table325[[#This Row],[attribute_name]],"|"), 1,2)), "")</f>
        <v>Pre-alarm Hi</v>
      </c>
      <c r="Q460" t="b" cm="1">
        <f t="array" ref="Q460">IF(ISERROR(IF(Table325[[#This Row],[type]]="subattribute", VLOOKUP(Table325[[#This Row],[Template]]&amp;Table325[[#This Row],[parent_attribute]],_xlfn._xlws.FILTER(Table325[[#All],[concat]], Table325[[#All],[type]]="attribute"),1, FALSE), TRUE)), FALSE, TRUE)</f>
        <v>1</v>
      </c>
    </row>
    <row r="461" spans="1:17" ht="14.4" customHeight="1">
      <c r="A461" t="str">
        <f>Table325[[#This Row],[Template]]&amp;Table325[[#This Row],[parent_attribute]]</f>
        <v>Motor High VoltageVibração - Mancal Radial do Motor (LOA)</v>
      </c>
      <c r="B461" t="s">
        <v>4227</v>
      </c>
      <c r="C461" t="s">
        <v>3356</v>
      </c>
      <c r="D461" t="s">
        <v>2906</v>
      </c>
      <c r="E461" t="s">
        <v>4229</v>
      </c>
      <c r="F461" t="s">
        <v>2881</v>
      </c>
      <c r="G461" t="s">
        <v>4553</v>
      </c>
      <c r="I461" t="s">
        <v>4554</v>
      </c>
      <c r="J461" t="s">
        <v>4553</v>
      </c>
      <c r="K461" t="s">
        <v>4246</v>
      </c>
      <c r="L461">
        <v>2</v>
      </c>
      <c r="M461" t="s">
        <v>447</v>
      </c>
      <c r="N461" t="str">
        <f t="shared" si="9"/>
        <v>attribute</v>
      </c>
      <c r="O461" t="str">
        <f>TRIM(INDEX(_xlfn.TEXTSPLIT(Table325[[#This Row],[attribute_name]],"|"), 1,1))</f>
        <v>Vibração - Mancal Radial do Motor (LOA)</v>
      </c>
      <c r="P461" t="str">
        <f>IFERROR(TRIM(INDEX(_xlfn.TEXTSPLIT(Table325[[#This Row],[attribute_name]],"|"), 1,2)), "")</f>
        <v/>
      </c>
      <c r="Q461" t="b" cm="1">
        <f t="array" ref="Q461">IF(ISERROR(IF(Table325[[#This Row],[type]]="subattribute", VLOOKUP(Table325[[#This Row],[Template]]&amp;Table325[[#This Row],[parent_attribute]],_xlfn._xlws.FILTER(Table325[[#All],[concat]], Table325[[#All],[type]]="attribute"),1, FALSE), TRUE)), FALSE, TRUE)</f>
        <v>1</v>
      </c>
    </row>
    <row r="462" spans="1:17" ht="14.4" customHeight="1">
      <c r="A462" t="str">
        <f>Table325[[#This Row],[Template]]&amp;Table325[[#This Row],[parent_attribute]]</f>
        <v>Motor High VoltageVibração - Mancal Radial do Motor (LOA) (1)</v>
      </c>
      <c r="B462" t="s">
        <v>4227</v>
      </c>
      <c r="C462" t="s">
        <v>3356</v>
      </c>
      <c r="D462" t="s">
        <v>2906</v>
      </c>
      <c r="E462" t="s">
        <v>4229</v>
      </c>
      <c r="F462" t="s">
        <v>2881</v>
      </c>
      <c r="G462" t="s">
        <v>4555</v>
      </c>
      <c r="I462" t="s">
        <v>4556</v>
      </c>
      <c r="J462" t="s">
        <v>4555</v>
      </c>
      <c r="K462" t="s">
        <v>4246</v>
      </c>
      <c r="L462">
        <v>2</v>
      </c>
      <c r="M462" t="s">
        <v>447</v>
      </c>
      <c r="N462" t="str">
        <f t="shared" si="9"/>
        <v>attribute</v>
      </c>
      <c r="O462" t="str">
        <f>TRIM(INDEX(_xlfn.TEXTSPLIT(Table325[[#This Row],[attribute_name]],"|"), 1,1))</f>
        <v>Vibração - Mancal Radial do Motor (LOA) (1)</v>
      </c>
      <c r="P462" t="str">
        <f>IFERROR(TRIM(INDEX(_xlfn.TEXTSPLIT(Table325[[#This Row],[attribute_name]],"|"), 1,2)), "")</f>
        <v/>
      </c>
      <c r="Q462" t="b" cm="1">
        <f t="array" ref="Q462">IF(ISERROR(IF(Table325[[#This Row],[type]]="subattribute", VLOOKUP(Table325[[#This Row],[Template]]&amp;Table325[[#This Row],[parent_attribute]],_xlfn._xlws.FILTER(Table325[[#All],[concat]], Table325[[#All],[type]]="attribute"),1, FALSE), TRUE)), FALSE, TRUE)</f>
        <v>1</v>
      </c>
    </row>
    <row r="463" spans="1:17" ht="14.4" customHeight="1">
      <c r="A463" t="str">
        <f>Table325[[#This Row],[Template]]&amp;Table325[[#This Row],[parent_attribute]]</f>
        <v>Motor High VoltageVibração - Mancal Radial do Motor (LOA) (1)</v>
      </c>
      <c r="B463" t="s">
        <v>4227</v>
      </c>
      <c r="C463" t="s">
        <v>3356</v>
      </c>
      <c r="D463" t="s">
        <v>2906</v>
      </c>
      <c r="E463" t="s">
        <v>4229</v>
      </c>
      <c r="F463" t="s">
        <v>2881</v>
      </c>
      <c r="G463" t="s">
        <v>4555</v>
      </c>
      <c r="I463" t="s">
        <v>4557</v>
      </c>
      <c r="J463">
        <v>2.5</v>
      </c>
      <c r="K463" t="s">
        <v>4246</v>
      </c>
      <c r="L463">
        <v>2</v>
      </c>
      <c r="M463" t="s">
        <v>4232</v>
      </c>
      <c r="N463" t="str">
        <f t="shared" si="9"/>
        <v>subattribute</v>
      </c>
      <c r="O463" t="str">
        <f>TRIM(INDEX(_xlfn.TEXTSPLIT(Table325[[#This Row],[attribute_name]],"|"), 1,1))</f>
        <v>Vibração - Mancal Radial do Motor (LOA) (1)</v>
      </c>
      <c r="P463" t="str">
        <f>IFERROR(TRIM(INDEX(_xlfn.TEXTSPLIT(Table325[[#This Row],[attribute_name]],"|"), 1,2)), "")</f>
        <v>Hi</v>
      </c>
      <c r="Q463" t="b" cm="1">
        <f t="array" ref="Q463">IF(ISERROR(IF(Table325[[#This Row],[type]]="subattribute", VLOOKUP(Table325[[#This Row],[Template]]&amp;Table325[[#This Row],[parent_attribute]],_xlfn._xlws.FILTER(Table325[[#All],[concat]], Table325[[#All],[type]]="attribute"),1, FALSE), TRUE)), FALSE, TRUE)</f>
        <v>1</v>
      </c>
    </row>
    <row r="464" spans="1:17" ht="14.4" customHeight="1">
      <c r="A464" t="str">
        <f>Table325[[#This Row],[Template]]&amp;Table325[[#This Row],[parent_attribute]]</f>
        <v>Motor High VoltageVibração - Mancal Radial do Motor (LOA) (1)</v>
      </c>
      <c r="B464" t="s">
        <v>4227</v>
      </c>
      <c r="C464" t="s">
        <v>3356</v>
      </c>
      <c r="D464" t="s">
        <v>2906</v>
      </c>
      <c r="E464" t="s">
        <v>4229</v>
      </c>
      <c r="F464" t="s">
        <v>2881</v>
      </c>
      <c r="G464" t="s">
        <v>4555</v>
      </c>
      <c r="I464" t="s">
        <v>4558</v>
      </c>
      <c r="K464" t="s">
        <v>4246</v>
      </c>
      <c r="L464">
        <v>2</v>
      </c>
      <c r="M464" t="s">
        <v>4232</v>
      </c>
      <c r="N464" t="str">
        <f t="shared" si="9"/>
        <v>subattribute</v>
      </c>
      <c r="O464" t="str">
        <f>TRIM(INDEX(_xlfn.TEXTSPLIT(Table325[[#This Row],[attribute_name]],"|"), 1,1))</f>
        <v>Vibração - Mancal Radial do Motor (LOA) (1)</v>
      </c>
      <c r="P464" t="str">
        <f>IFERROR(TRIM(INDEX(_xlfn.TEXTSPLIT(Table325[[#This Row],[attribute_name]],"|"), 1,2)), "")</f>
        <v>HiHi</v>
      </c>
      <c r="Q464" t="b" cm="1">
        <f t="array" ref="Q464">IF(ISERROR(IF(Table325[[#This Row],[type]]="subattribute", VLOOKUP(Table325[[#This Row],[Template]]&amp;Table325[[#This Row],[parent_attribute]],_xlfn._xlws.FILTER(Table325[[#All],[concat]], Table325[[#All],[type]]="attribute"),1, FALSE), TRUE)), FALSE, TRUE)</f>
        <v>1</v>
      </c>
    </row>
    <row r="465" spans="1:17" ht="14.4" customHeight="1">
      <c r="A465" t="str">
        <f>Table325[[#This Row],[Template]]&amp;Table325[[#This Row],[parent_attribute]]</f>
        <v>Motor High VoltageVibração - Mancal Radial do Motor (LOA) (1)</v>
      </c>
      <c r="B465" t="s">
        <v>4227</v>
      </c>
      <c r="C465" t="s">
        <v>3356</v>
      </c>
      <c r="D465" t="s">
        <v>2906</v>
      </c>
      <c r="E465" t="s">
        <v>4229</v>
      </c>
      <c r="F465" t="s">
        <v>2881</v>
      </c>
      <c r="G465" t="s">
        <v>4555</v>
      </c>
      <c r="I465" t="s">
        <v>4559</v>
      </c>
      <c r="J465">
        <v>1.5</v>
      </c>
      <c r="K465" t="s">
        <v>4246</v>
      </c>
      <c r="L465">
        <v>2</v>
      </c>
      <c r="M465" t="s">
        <v>4232</v>
      </c>
      <c r="N465" t="str">
        <f t="shared" si="9"/>
        <v>subattribute</v>
      </c>
      <c r="O465" t="str">
        <f>TRIM(INDEX(_xlfn.TEXTSPLIT(Table325[[#This Row],[attribute_name]],"|"), 1,1))</f>
        <v>Vibração - Mancal Radial do Motor (LOA) (1)</v>
      </c>
      <c r="P465" t="str">
        <f>IFERROR(TRIM(INDEX(_xlfn.TEXTSPLIT(Table325[[#This Row],[attribute_name]],"|"), 1,2)), "")</f>
        <v>Pre-alarm Hi</v>
      </c>
      <c r="Q465" t="b" cm="1">
        <f t="array" ref="Q465">IF(ISERROR(IF(Table325[[#This Row],[type]]="subattribute", VLOOKUP(Table325[[#This Row],[Template]]&amp;Table325[[#This Row],[parent_attribute]],_xlfn._xlws.FILTER(Table325[[#All],[concat]], Table325[[#All],[type]]="attribute"),1, FALSE), TRUE)), FALSE, TRUE)</f>
        <v>1</v>
      </c>
    </row>
    <row r="466" spans="1:17" ht="14.4" customHeight="1">
      <c r="A466" t="str">
        <f>Table325[[#This Row],[Template]]&amp;Table325[[#This Row],[parent_attribute]]</f>
        <v>Motor High VoltageVibração - Mancal Radial do Motor (LOA)</v>
      </c>
      <c r="B466" t="s">
        <v>4227</v>
      </c>
      <c r="C466" t="s">
        <v>3356</v>
      </c>
      <c r="D466" t="s">
        <v>2906</v>
      </c>
      <c r="E466" t="s">
        <v>4229</v>
      </c>
      <c r="F466" t="s">
        <v>2881</v>
      </c>
      <c r="G466" t="s">
        <v>4553</v>
      </c>
      <c r="I466" t="s">
        <v>4560</v>
      </c>
      <c r="J466">
        <v>2.5</v>
      </c>
      <c r="K466" t="s">
        <v>4246</v>
      </c>
      <c r="L466">
        <v>2</v>
      </c>
      <c r="M466" t="s">
        <v>4232</v>
      </c>
      <c r="N466" t="str">
        <f t="shared" si="9"/>
        <v>subattribute</v>
      </c>
      <c r="O466" t="str">
        <f>TRIM(INDEX(_xlfn.TEXTSPLIT(Table325[[#This Row],[attribute_name]],"|"), 1,1))</f>
        <v>Vibração - Mancal Radial do Motor (LOA)</v>
      </c>
      <c r="P466" t="str">
        <f>IFERROR(TRIM(INDEX(_xlfn.TEXTSPLIT(Table325[[#This Row],[attribute_name]],"|"), 1,2)), "")</f>
        <v>Hi</v>
      </c>
      <c r="Q466" t="b" cm="1">
        <f t="array" ref="Q466">IF(ISERROR(IF(Table325[[#This Row],[type]]="subattribute", VLOOKUP(Table325[[#This Row],[Template]]&amp;Table325[[#This Row],[parent_attribute]],_xlfn._xlws.FILTER(Table325[[#All],[concat]], Table325[[#All],[type]]="attribute"),1, FALSE), TRUE)), FALSE, TRUE)</f>
        <v>1</v>
      </c>
    </row>
    <row r="467" spans="1:17" ht="14.4" customHeight="1">
      <c r="A467" t="str">
        <f>Table325[[#This Row],[Template]]&amp;Table325[[#This Row],[parent_attribute]]</f>
        <v>Motor High VoltageVibração - Mancal Radial do Motor (LOA)</v>
      </c>
      <c r="B467" t="s">
        <v>4227</v>
      </c>
      <c r="C467" t="s">
        <v>3356</v>
      </c>
      <c r="D467" t="s">
        <v>2906</v>
      </c>
      <c r="E467" t="s">
        <v>4229</v>
      </c>
      <c r="F467" t="s">
        <v>2881</v>
      </c>
      <c r="G467" t="s">
        <v>4553</v>
      </c>
      <c r="I467" t="s">
        <v>4561</v>
      </c>
      <c r="K467" t="s">
        <v>4246</v>
      </c>
      <c r="L467">
        <v>2</v>
      </c>
      <c r="M467" t="s">
        <v>4232</v>
      </c>
      <c r="N467" t="str">
        <f t="shared" si="9"/>
        <v>subattribute</v>
      </c>
      <c r="O467" t="str">
        <f>TRIM(INDEX(_xlfn.TEXTSPLIT(Table325[[#This Row],[attribute_name]],"|"), 1,1))</f>
        <v>Vibração - Mancal Radial do Motor (LOA)</v>
      </c>
      <c r="P467" t="str">
        <f>IFERROR(TRIM(INDEX(_xlfn.TEXTSPLIT(Table325[[#This Row],[attribute_name]],"|"), 1,2)), "")</f>
        <v>HiHi</v>
      </c>
      <c r="Q467" t="b" cm="1">
        <f t="array" ref="Q467">IF(ISERROR(IF(Table325[[#This Row],[type]]="subattribute", VLOOKUP(Table325[[#This Row],[Template]]&amp;Table325[[#This Row],[parent_attribute]],_xlfn._xlws.FILTER(Table325[[#All],[concat]], Table325[[#All],[type]]="attribute"),1, FALSE), TRUE)), FALSE, TRUE)</f>
        <v>1</v>
      </c>
    </row>
    <row r="468" spans="1:17" ht="14.4" customHeight="1">
      <c r="A468" t="str">
        <f>Table325[[#This Row],[Template]]&amp;Table325[[#This Row],[parent_attribute]]</f>
        <v>Motor High VoltageVibração - Mancal Radial do Motor (LOA)</v>
      </c>
      <c r="B468" t="s">
        <v>4227</v>
      </c>
      <c r="C468" t="s">
        <v>3356</v>
      </c>
      <c r="D468" t="s">
        <v>2906</v>
      </c>
      <c r="E468" t="s">
        <v>4229</v>
      </c>
      <c r="F468" t="s">
        <v>2881</v>
      </c>
      <c r="G468" t="s">
        <v>4553</v>
      </c>
      <c r="I468" t="s">
        <v>4562</v>
      </c>
      <c r="J468">
        <v>1.5</v>
      </c>
      <c r="K468" t="s">
        <v>4246</v>
      </c>
      <c r="L468">
        <v>2</v>
      </c>
      <c r="M468" t="s">
        <v>4232</v>
      </c>
      <c r="N468" t="str">
        <f t="shared" si="9"/>
        <v>subattribute</v>
      </c>
      <c r="O468" t="str">
        <f>TRIM(INDEX(_xlfn.TEXTSPLIT(Table325[[#This Row],[attribute_name]],"|"), 1,1))</f>
        <v>Vibração - Mancal Radial do Motor (LOA)</v>
      </c>
      <c r="P468" t="str">
        <f>IFERROR(TRIM(INDEX(_xlfn.TEXTSPLIT(Table325[[#This Row],[attribute_name]],"|"), 1,2)), "")</f>
        <v>Pre-alarm Hi</v>
      </c>
      <c r="Q468" t="b" cm="1">
        <f t="array" ref="Q468">IF(ISERROR(IF(Table325[[#This Row],[type]]="subattribute", VLOOKUP(Table325[[#This Row],[Template]]&amp;Table325[[#This Row],[parent_attribute]],_xlfn._xlws.FILTER(Table325[[#All],[concat]], Table325[[#All],[type]]="attribute"),1, FALSE), TRUE)), FALSE, TRUE)</f>
        <v>1</v>
      </c>
    </row>
    <row r="469" spans="1:17" ht="14.4" customHeight="1">
      <c r="A469" t="str">
        <f>Table325[[#This Row],[Template]]&amp;Table325[[#This Row],[parent_attribute]]</f>
        <v>Motor High VoltageKeyphasor - Motor</v>
      </c>
      <c r="B469" t="s">
        <v>4227</v>
      </c>
      <c r="C469" t="s">
        <v>3356</v>
      </c>
      <c r="D469" t="s">
        <v>2906</v>
      </c>
      <c r="E469" t="s">
        <v>4229</v>
      </c>
      <c r="F469" t="s">
        <v>2882</v>
      </c>
      <c r="G469" t="s">
        <v>4469</v>
      </c>
      <c r="I469" t="s">
        <v>621</v>
      </c>
      <c r="J469" t="s">
        <v>4469</v>
      </c>
      <c r="K469" t="s">
        <v>622</v>
      </c>
      <c r="L469">
        <v>1</v>
      </c>
      <c r="M469" t="s">
        <v>447</v>
      </c>
      <c r="N469" t="str">
        <f t="shared" si="9"/>
        <v>attribute</v>
      </c>
      <c r="O469" t="str">
        <f>TRIM(INDEX(_xlfn.TEXTSPLIT(Table325[[#This Row],[attribute_name]],"|"), 1,1))</f>
        <v>Keyphasor - Motor</v>
      </c>
      <c r="P469" t="str">
        <f>IFERROR(TRIM(INDEX(_xlfn.TEXTSPLIT(Table325[[#This Row],[attribute_name]],"|"), 1,2)), "")</f>
        <v/>
      </c>
      <c r="Q469" t="b" cm="1">
        <f t="array" ref="Q469">IF(ISERROR(IF(Table325[[#This Row],[type]]="subattribute", VLOOKUP(Table325[[#This Row],[Template]]&amp;Table325[[#This Row],[parent_attribute]],_xlfn._xlws.FILTER(Table325[[#All],[concat]], Table325[[#All],[type]]="attribute"),1, FALSE), TRUE)), FALSE, TRUE)</f>
        <v>1</v>
      </c>
    </row>
    <row r="470" spans="1:17" ht="14.4" customHeight="1">
      <c r="A470" t="str">
        <f>Table325[[#This Row],[Template]]&amp;Table325[[#This Row],[parent_attribute]]</f>
        <v>Motor High VoltageTemperatura - Mancal Radial do Motor (LA)</v>
      </c>
      <c r="B470" t="s">
        <v>4227</v>
      </c>
      <c r="C470" t="s">
        <v>3356</v>
      </c>
      <c r="D470" t="s">
        <v>2906</v>
      </c>
      <c r="E470" t="s">
        <v>4229</v>
      </c>
      <c r="F470" t="s">
        <v>2882</v>
      </c>
      <c r="G470" t="s">
        <v>4563</v>
      </c>
      <c r="I470" t="s">
        <v>4524</v>
      </c>
      <c r="J470" t="s">
        <v>4563</v>
      </c>
      <c r="K470" t="s">
        <v>4283</v>
      </c>
      <c r="L470">
        <v>1</v>
      </c>
      <c r="M470" t="s">
        <v>447</v>
      </c>
      <c r="N470" t="str">
        <f t="shared" si="9"/>
        <v>attribute</v>
      </c>
      <c r="O470" t="str">
        <f>TRIM(INDEX(_xlfn.TEXTSPLIT(Table325[[#This Row],[attribute_name]],"|"), 1,1))</f>
        <v>Temperatura - Mancal Radial do Motor (LA)</v>
      </c>
      <c r="P470" t="str">
        <f>IFERROR(TRIM(INDEX(_xlfn.TEXTSPLIT(Table325[[#This Row],[attribute_name]],"|"), 1,2)), "")</f>
        <v/>
      </c>
      <c r="Q470" t="b" cm="1">
        <f t="array" ref="Q470">IF(ISERROR(IF(Table325[[#This Row],[type]]="subattribute", VLOOKUP(Table325[[#This Row],[Template]]&amp;Table325[[#This Row],[parent_attribute]],_xlfn._xlws.FILTER(Table325[[#All],[concat]], Table325[[#All],[type]]="attribute"),1, FALSE), TRUE)), FALSE, TRUE)</f>
        <v>1</v>
      </c>
    </row>
    <row r="471" spans="1:17" ht="14.4" customHeight="1">
      <c r="A471" t="str">
        <f>Table325[[#This Row],[Template]]&amp;Table325[[#This Row],[parent_attribute]]</f>
        <v>Motor High VoltageTemperatura - Mancal Radial do Motor (LA) (1)</v>
      </c>
      <c r="B471" t="s">
        <v>4227</v>
      </c>
      <c r="C471" t="s">
        <v>3356</v>
      </c>
      <c r="D471" t="s">
        <v>2906</v>
      </c>
      <c r="E471" t="s">
        <v>4229</v>
      </c>
      <c r="F471" t="s">
        <v>2882</v>
      </c>
      <c r="G471" t="s">
        <v>4564</v>
      </c>
      <c r="I471" t="s">
        <v>4526</v>
      </c>
      <c r="J471" t="s">
        <v>4564</v>
      </c>
      <c r="K471" t="s">
        <v>4283</v>
      </c>
      <c r="L471">
        <v>1</v>
      </c>
      <c r="M471" t="s">
        <v>447</v>
      </c>
      <c r="N471" t="str">
        <f t="shared" si="9"/>
        <v>attribute</v>
      </c>
      <c r="O471" t="str">
        <f>TRIM(INDEX(_xlfn.TEXTSPLIT(Table325[[#This Row],[attribute_name]],"|"), 1,1))</f>
        <v>Temperatura - Mancal Radial do Motor (LA) (1)</v>
      </c>
      <c r="P471" t="str">
        <f>IFERROR(TRIM(INDEX(_xlfn.TEXTSPLIT(Table325[[#This Row],[attribute_name]],"|"), 1,2)), "")</f>
        <v/>
      </c>
      <c r="Q471" t="b" cm="1">
        <f t="array" ref="Q471">IF(ISERROR(IF(Table325[[#This Row],[type]]="subattribute", VLOOKUP(Table325[[#This Row],[Template]]&amp;Table325[[#This Row],[parent_attribute]],_xlfn._xlws.FILTER(Table325[[#All],[concat]], Table325[[#All],[type]]="attribute"),1, FALSE), TRUE)), FALSE, TRUE)</f>
        <v>1</v>
      </c>
    </row>
    <row r="472" spans="1:17" ht="14.4" customHeight="1">
      <c r="A472" t="str">
        <f>Table325[[#This Row],[Template]]&amp;Table325[[#This Row],[parent_attribute]]</f>
        <v>Motor High VoltageTemperatura - Mancal Radial do Motor (LA) (1)</v>
      </c>
      <c r="B472" t="s">
        <v>4227</v>
      </c>
      <c r="C472" t="s">
        <v>3356</v>
      </c>
      <c r="D472" t="s">
        <v>2906</v>
      </c>
      <c r="E472" t="s">
        <v>4229</v>
      </c>
      <c r="F472" t="s">
        <v>2882</v>
      </c>
      <c r="G472" t="s">
        <v>4564</v>
      </c>
      <c r="I472" t="s">
        <v>4527</v>
      </c>
      <c r="J472">
        <v>90</v>
      </c>
      <c r="K472" s="97" t="s">
        <v>4283</v>
      </c>
      <c r="L472">
        <v>1</v>
      </c>
      <c r="M472" t="s">
        <v>4232</v>
      </c>
      <c r="N472" t="str">
        <f t="shared" si="9"/>
        <v>subattribute</v>
      </c>
      <c r="O472" t="str">
        <f>TRIM(INDEX(_xlfn.TEXTSPLIT(Table325[[#This Row],[attribute_name]],"|"), 1,1))</f>
        <v>Temperatura - Mancal Radial do Motor (LA) (1)</v>
      </c>
      <c r="P472" t="str">
        <f>IFERROR(TRIM(INDEX(_xlfn.TEXTSPLIT(Table325[[#This Row],[attribute_name]],"|"), 1,2)), "")</f>
        <v>Hi</v>
      </c>
      <c r="Q472" t="b" cm="1">
        <f t="array" ref="Q472">IF(ISERROR(IF(Table325[[#This Row],[type]]="subattribute", VLOOKUP(Table325[[#This Row],[Template]]&amp;Table325[[#This Row],[parent_attribute]],_xlfn._xlws.FILTER(Table325[[#All],[concat]], Table325[[#All],[type]]="attribute"),1, FALSE), TRUE)), FALSE, TRUE)</f>
        <v>1</v>
      </c>
    </row>
    <row r="473" spans="1:17" ht="14.4" customHeight="1">
      <c r="A473" t="str">
        <f>Table325[[#This Row],[Template]]&amp;Table325[[#This Row],[parent_attribute]]</f>
        <v>Motor High VoltageTemperatura - Mancal Radial do Motor (LA) (1)</v>
      </c>
      <c r="B473" t="s">
        <v>4227</v>
      </c>
      <c r="C473" t="s">
        <v>3356</v>
      </c>
      <c r="D473" t="s">
        <v>2906</v>
      </c>
      <c r="E473" t="s">
        <v>4229</v>
      </c>
      <c r="F473" t="s">
        <v>2882</v>
      </c>
      <c r="G473" t="s">
        <v>4564</v>
      </c>
      <c r="I473" t="s">
        <v>4528</v>
      </c>
      <c r="J473">
        <v>95</v>
      </c>
      <c r="K473" s="97" t="s">
        <v>4283</v>
      </c>
      <c r="L473">
        <v>1</v>
      </c>
      <c r="M473" t="s">
        <v>4232</v>
      </c>
      <c r="N473" t="str">
        <f t="shared" si="9"/>
        <v>subattribute</v>
      </c>
      <c r="O473" t="str">
        <f>TRIM(INDEX(_xlfn.TEXTSPLIT(Table325[[#This Row],[attribute_name]],"|"), 1,1))</f>
        <v>Temperatura - Mancal Radial do Motor (LA) (1)</v>
      </c>
      <c r="P473" t="str">
        <f>IFERROR(TRIM(INDEX(_xlfn.TEXTSPLIT(Table325[[#This Row],[attribute_name]],"|"), 1,2)), "")</f>
        <v>HiHi</v>
      </c>
      <c r="Q473" t="b" cm="1">
        <f t="array" ref="Q473">IF(ISERROR(IF(Table325[[#This Row],[type]]="subattribute", VLOOKUP(Table325[[#This Row],[Template]]&amp;Table325[[#This Row],[parent_attribute]],_xlfn._xlws.FILTER(Table325[[#All],[concat]], Table325[[#All],[type]]="attribute"),1, FALSE), TRUE)), FALSE, TRUE)</f>
        <v>1</v>
      </c>
    </row>
    <row r="474" spans="1:17" ht="14.4" customHeight="1">
      <c r="A474" t="str">
        <f>Table325[[#This Row],[Template]]&amp;Table325[[#This Row],[parent_attribute]]</f>
        <v>Motor High VoltageTemperatura - Mancal Radial do Motor (LA) (1)</v>
      </c>
      <c r="B474" t="s">
        <v>4227</v>
      </c>
      <c r="C474" t="s">
        <v>3356</v>
      </c>
      <c r="D474" t="s">
        <v>2906</v>
      </c>
      <c r="E474" t="s">
        <v>4229</v>
      </c>
      <c r="F474" t="s">
        <v>2882</v>
      </c>
      <c r="G474" t="s">
        <v>4564</v>
      </c>
      <c r="I474" t="s">
        <v>4529</v>
      </c>
      <c r="J474" s="17"/>
      <c r="K474" s="97" t="s">
        <v>4283</v>
      </c>
      <c r="L474">
        <v>1</v>
      </c>
      <c r="M474" t="s">
        <v>4232</v>
      </c>
      <c r="N474" t="str">
        <f t="shared" si="9"/>
        <v>subattribute</v>
      </c>
      <c r="O474" t="str">
        <f>TRIM(INDEX(_xlfn.TEXTSPLIT(Table325[[#This Row],[attribute_name]],"|"), 1,1))</f>
        <v>Temperatura - Mancal Radial do Motor (LA) (1)</v>
      </c>
      <c r="P474" t="str">
        <f>IFERROR(TRIM(INDEX(_xlfn.TEXTSPLIT(Table325[[#This Row],[attribute_name]],"|"), 1,2)), "")</f>
        <v>Pre-alarm Hi</v>
      </c>
      <c r="Q474" t="b" cm="1">
        <f t="array" ref="Q474">IF(ISERROR(IF(Table325[[#This Row],[type]]="subattribute", VLOOKUP(Table325[[#This Row],[Template]]&amp;Table325[[#This Row],[parent_attribute]],_xlfn._xlws.FILTER(Table325[[#All],[concat]], Table325[[#All],[type]]="attribute"),1, FALSE), TRUE)), FALSE, TRUE)</f>
        <v>1</v>
      </c>
    </row>
    <row r="475" spans="1:17" ht="14.4" customHeight="1">
      <c r="A475" t="str">
        <f>Table325[[#This Row],[Template]]&amp;Table325[[#This Row],[parent_attribute]]</f>
        <v>Motor High VoltageTemperatura - Mancal Radial do Motor (LA)</v>
      </c>
      <c r="B475" t="s">
        <v>4227</v>
      </c>
      <c r="C475" t="s">
        <v>3356</v>
      </c>
      <c r="D475" t="s">
        <v>2906</v>
      </c>
      <c r="E475" t="s">
        <v>4229</v>
      </c>
      <c r="F475" t="s">
        <v>2882</v>
      </c>
      <c r="G475" t="s">
        <v>4563</v>
      </c>
      <c r="I475" t="s">
        <v>4530</v>
      </c>
      <c r="J475">
        <v>90</v>
      </c>
      <c r="K475" s="97" t="s">
        <v>4283</v>
      </c>
      <c r="L475">
        <v>1</v>
      </c>
      <c r="M475" t="s">
        <v>4232</v>
      </c>
      <c r="N475" t="str">
        <f t="shared" si="9"/>
        <v>subattribute</v>
      </c>
      <c r="O475" t="str">
        <f>TRIM(INDEX(_xlfn.TEXTSPLIT(Table325[[#This Row],[attribute_name]],"|"), 1,1))</f>
        <v>Temperatura - Mancal Radial do Motor (LA)</v>
      </c>
      <c r="P475" t="str">
        <f>IFERROR(TRIM(INDEX(_xlfn.TEXTSPLIT(Table325[[#This Row],[attribute_name]],"|"), 1,2)), "")</f>
        <v>Hi</v>
      </c>
      <c r="Q475" t="b" cm="1">
        <f t="array" ref="Q475">IF(ISERROR(IF(Table325[[#This Row],[type]]="subattribute", VLOOKUP(Table325[[#This Row],[Template]]&amp;Table325[[#This Row],[parent_attribute]],_xlfn._xlws.FILTER(Table325[[#All],[concat]], Table325[[#All],[type]]="attribute"),1, FALSE), TRUE)), FALSE, TRUE)</f>
        <v>1</v>
      </c>
    </row>
    <row r="476" spans="1:17" ht="14.4" customHeight="1">
      <c r="A476" t="str">
        <f>Table325[[#This Row],[Template]]&amp;Table325[[#This Row],[parent_attribute]]</f>
        <v>Motor High VoltageTemperatura - Mancal Radial do Motor (LA)</v>
      </c>
      <c r="B476" t="s">
        <v>4227</v>
      </c>
      <c r="C476" t="s">
        <v>3356</v>
      </c>
      <c r="D476" t="s">
        <v>2906</v>
      </c>
      <c r="E476" t="s">
        <v>4229</v>
      </c>
      <c r="F476" t="s">
        <v>2882</v>
      </c>
      <c r="G476" t="s">
        <v>4563</v>
      </c>
      <c r="I476" t="s">
        <v>4531</v>
      </c>
      <c r="J476">
        <v>95</v>
      </c>
      <c r="K476" s="97" t="s">
        <v>4283</v>
      </c>
      <c r="L476">
        <v>1</v>
      </c>
      <c r="M476" t="s">
        <v>4232</v>
      </c>
      <c r="N476" t="str">
        <f t="shared" si="9"/>
        <v>subattribute</v>
      </c>
      <c r="O476" t="str">
        <f>TRIM(INDEX(_xlfn.TEXTSPLIT(Table325[[#This Row],[attribute_name]],"|"), 1,1))</f>
        <v>Temperatura - Mancal Radial do Motor (LA)</v>
      </c>
      <c r="P476" t="str">
        <f>IFERROR(TRIM(INDEX(_xlfn.TEXTSPLIT(Table325[[#This Row],[attribute_name]],"|"), 1,2)), "")</f>
        <v>HiHi</v>
      </c>
      <c r="Q476" t="b" cm="1">
        <f t="array" ref="Q476">IF(ISERROR(IF(Table325[[#This Row],[type]]="subattribute", VLOOKUP(Table325[[#This Row],[Template]]&amp;Table325[[#This Row],[parent_attribute]],_xlfn._xlws.FILTER(Table325[[#All],[concat]], Table325[[#All],[type]]="attribute"),1, FALSE), TRUE)), FALSE, TRUE)</f>
        <v>1</v>
      </c>
    </row>
    <row r="477" spans="1:17" ht="14.4" customHeight="1">
      <c r="A477" t="str">
        <f>Table325[[#This Row],[Template]]&amp;Table325[[#This Row],[parent_attribute]]</f>
        <v>Motor High VoltageTemperatura - Mancal Radial do Motor (LA)</v>
      </c>
      <c r="B477" t="s">
        <v>4227</v>
      </c>
      <c r="C477" t="s">
        <v>3356</v>
      </c>
      <c r="D477" t="s">
        <v>2906</v>
      </c>
      <c r="E477" t="s">
        <v>4229</v>
      </c>
      <c r="F477" t="s">
        <v>2882</v>
      </c>
      <c r="G477" t="s">
        <v>4563</v>
      </c>
      <c r="I477" t="s">
        <v>4532</v>
      </c>
      <c r="J477" s="17"/>
      <c r="K477" s="97" t="s">
        <v>4283</v>
      </c>
      <c r="L477">
        <v>1</v>
      </c>
      <c r="M477" t="s">
        <v>4232</v>
      </c>
      <c r="N477" t="str">
        <f t="shared" si="9"/>
        <v>subattribute</v>
      </c>
      <c r="O477" t="str">
        <f>TRIM(INDEX(_xlfn.TEXTSPLIT(Table325[[#This Row],[attribute_name]],"|"), 1,1))</f>
        <v>Temperatura - Mancal Radial do Motor (LA)</v>
      </c>
      <c r="P477" t="str">
        <f>IFERROR(TRIM(INDEX(_xlfn.TEXTSPLIT(Table325[[#This Row],[attribute_name]],"|"), 1,2)), "")</f>
        <v>Pre-alarm Hi</v>
      </c>
      <c r="Q477" t="b" cm="1">
        <f t="array" ref="Q477">IF(ISERROR(IF(Table325[[#This Row],[type]]="subattribute", VLOOKUP(Table325[[#This Row],[Template]]&amp;Table325[[#This Row],[parent_attribute]],_xlfn._xlws.FILTER(Table325[[#All],[concat]], Table325[[#All],[type]]="attribute"),1, FALSE), TRUE)), FALSE, TRUE)</f>
        <v>1</v>
      </c>
    </row>
    <row r="478" spans="1:17" ht="14.4" customHeight="1">
      <c r="A478" t="str">
        <f>Table325[[#This Row],[Template]]&amp;Table325[[#This Row],[parent_attribute]]</f>
        <v>Motor High VoltageTemperatura - Mancal Radial do Motor (LOA)</v>
      </c>
      <c r="B478" t="s">
        <v>4227</v>
      </c>
      <c r="C478" t="s">
        <v>3356</v>
      </c>
      <c r="D478" t="s">
        <v>2906</v>
      </c>
      <c r="E478" t="s">
        <v>4229</v>
      </c>
      <c r="F478" t="s">
        <v>2882</v>
      </c>
      <c r="G478" t="s">
        <v>4565</v>
      </c>
      <c r="I478" t="s">
        <v>4534</v>
      </c>
      <c r="J478" t="s">
        <v>4565</v>
      </c>
      <c r="K478" t="s">
        <v>4283</v>
      </c>
      <c r="L478">
        <v>1</v>
      </c>
      <c r="M478" t="s">
        <v>447</v>
      </c>
      <c r="N478" t="str">
        <f t="shared" si="9"/>
        <v>attribute</v>
      </c>
      <c r="O478" t="str">
        <f>TRIM(INDEX(_xlfn.TEXTSPLIT(Table325[[#This Row],[attribute_name]],"|"), 1,1))</f>
        <v>Temperatura - Mancal Radial do Motor (LOA)</v>
      </c>
      <c r="P478" t="str">
        <f>IFERROR(TRIM(INDEX(_xlfn.TEXTSPLIT(Table325[[#This Row],[attribute_name]],"|"), 1,2)), "")</f>
        <v/>
      </c>
      <c r="Q478" t="b" cm="1">
        <f t="array" ref="Q478">IF(ISERROR(IF(Table325[[#This Row],[type]]="subattribute", VLOOKUP(Table325[[#This Row],[Template]]&amp;Table325[[#This Row],[parent_attribute]],_xlfn._xlws.FILTER(Table325[[#All],[concat]], Table325[[#All],[type]]="attribute"),1, FALSE), TRUE)), FALSE, TRUE)</f>
        <v>1</v>
      </c>
    </row>
    <row r="479" spans="1:17" ht="14.4" customHeight="1">
      <c r="A479" t="str">
        <f>Table325[[#This Row],[Template]]&amp;Table325[[#This Row],[parent_attribute]]</f>
        <v>Motor High VoltageTemperatura - Mancal Radial do Motor (LOA) (1)</v>
      </c>
      <c r="B479" t="s">
        <v>4227</v>
      </c>
      <c r="C479" t="s">
        <v>3356</v>
      </c>
      <c r="D479" t="s">
        <v>2906</v>
      </c>
      <c r="E479" t="s">
        <v>4229</v>
      </c>
      <c r="F479" t="s">
        <v>2882</v>
      </c>
      <c r="G479" t="s">
        <v>4566</v>
      </c>
      <c r="I479" t="s">
        <v>4536</v>
      </c>
      <c r="J479" t="s">
        <v>4566</v>
      </c>
      <c r="K479" t="s">
        <v>4283</v>
      </c>
      <c r="L479">
        <v>1</v>
      </c>
      <c r="M479" t="s">
        <v>447</v>
      </c>
      <c r="N479" t="str">
        <f t="shared" si="9"/>
        <v>attribute</v>
      </c>
      <c r="O479" t="str">
        <f>TRIM(INDEX(_xlfn.TEXTSPLIT(Table325[[#This Row],[attribute_name]],"|"), 1,1))</f>
        <v>Temperatura - Mancal Radial do Motor (LOA) (1)</v>
      </c>
      <c r="P479" t="str">
        <f>IFERROR(TRIM(INDEX(_xlfn.TEXTSPLIT(Table325[[#This Row],[attribute_name]],"|"), 1,2)), "")</f>
        <v/>
      </c>
      <c r="Q479" t="b" cm="1">
        <f t="array" ref="Q479">IF(ISERROR(IF(Table325[[#This Row],[type]]="subattribute", VLOOKUP(Table325[[#This Row],[Template]]&amp;Table325[[#This Row],[parent_attribute]],_xlfn._xlws.FILTER(Table325[[#All],[concat]], Table325[[#All],[type]]="attribute"),1, FALSE), TRUE)), FALSE, TRUE)</f>
        <v>1</v>
      </c>
    </row>
    <row r="480" spans="1:17" ht="14.4" customHeight="1">
      <c r="A480" t="str">
        <f>Table325[[#This Row],[Template]]&amp;Table325[[#This Row],[parent_attribute]]</f>
        <v>Motor High VoltageTemperatura - Mancal Radial do Motor (LOA) (1)</v>
      </c>
      <c r="B480" t="s">
        <v>4227</v>
      </c>
      <c r="C480" t="s">
        <v>3356</v>
      </c>
      <c r="D480" t="s">
        <v>2906</v>
      </c>
      <c r="E480" t="s">
        <v>4229</v>
      </c>
      <c r="F480" t="s">
        <v>2882</v>
      </c>
      <c r="G480" t="s">
        <v>4566</v>
      </c>
      <c r="I480" t="s">
        <v>4537</v>
      </c>
      <c r="J480">
        <v>90</v>
      </c>
      <c r="K480" s="97" t="s">
        <v>4283</v>
      </c>
      <c r="L480">
        <v>1</v>
      </c>
      <c r="M480" t="s">
        <v>4232</v>
      </c>
      <c r="N480" t="str">
        <f t="shared" si="9"/>
        <v>subattribute</v>
      </c>
      <c r="O480" t="str">
        <f>TRIM(INDEX(_xlfn.TEXTSPLIT(Table325[[#This Row],[attribute_name]],"|"), 1,1))</f>
        <v>Temperatura - Mancal Radial do Motor (LOA) (1)</v>
      </c>
      <c r="P480" t="str">
        <f>IFERROR(TRIM(INDEX(_xlfn.TEXTSPLIT(Table325[[#This Row],[attribute_name]],"|"), 1,2)), "")</f>
        <v>Hi</v>
      </c>
      <c r="Q480" t="b" cm="1">
        <f t="array" ref="Q480">IF(ISERROR(IF(Table325[[#This Row],[type]]="subattribute", VLOOKUP(Table325[[#This Row],[Template]]&amp;Table325[[#This Row],[parent_attribute]],_xlfn._xlws.FILTER(Table325[[#All],[concat]], Table325[[#All],[type]]="attribute"),1, FALSE), TRUE)), FALSE, TRUE)</f>
        <v>1</v>
      </c>
    </row>
    <row r="481" spans="1:17" ht="14.4" customHeight="1">
      <c r="A481" t="str">
        <f>Table325[[#This Row],[Template]]&amp;Table325[[#This Row],[parent_attribute]]</f>
        <v>Motor High VoltageTemperatura - Mancal Radial do Motor (LOA) (1)</v>
      </c>
      <c r="B481" t="s">
        <v>4227</v>
      </c>
      <c r="C481" t="s">
        <v>3356</v>
      </c>
      <c r="D481" t="s">
        <v>2906</v>
      </c>
      <c r="E481" t="s">
        <v>4229</v>
      </c>
      <c r="F481" t="s">
        <v>2882</v>
      </c>
      <c r="G481" t="s">
        <v>4566</v>
      </c>
      <c r="I481" t="s">
        <v>4538</v>
      </c>
      <c r="J481">
        <v>95</v>
      </c>
      <c r="K481" s="97" t="s">
        <v>4283</v>
      </c>
      <c r="L481">
        <v>1</v>
      </c>
      <c r="M481" t="s">
        <v>4232</v>
      </c>
      <c r="N481" t="str">
        <f t="shared" si="9"/>
        <v>subattribute</v>
      </c>
      <c r="O481" t="str">
        <f>TRIM(INDEX(_xlfn.TEXTSPLIT(Table325[[#This Row],[attribute_name]],"|"), 1,1))</f>
        <v>Temperatura - Mancal Radial do Motor (LOA) (1)</v>
      </c>
      <c r="P481" t="str">
        <f>IFERROR(TRIM(INDEX(_xlfn.TEXTSPLIT(Table325[[#This Row],[attribute_name]],"|"), 1,2)), "")</f>
        <v>HiHi</v>
      </c>
      <c r="Q481" t="b" cm="1">
        <f t="array" ref="Q481">IF(ISERROR(IF(Table325[[#This Row],[type]]="subattribute", VLOOKUP(Table325[[#This Row],[Template]]&amp;Table325[[#This Row],[parent_attribute]],_xlfn._xlws.FILTER(Table325[[#All],[concat]], Table325[[#All],[type]]="attribute"),1, FALSE), TRUE)), FALSE, TRUE)</f>
        <v>1</v>
      </c>
    </row>
    <row r="482" spans="1:17" ht="14.4" customHeight="1">
      <c r="A482" t="str">
        <f>Table325[[#This Row],[Template]]&amp;Table325[[#This Row],[parent_attribute]]</f>
        <v>Motor High VoltageTemperatura - Mancal Radial do Motor (LOA) (1)</v>
      </c>
      <c r="B482" t="s">
        <v>4227</v>
      </c>
      <c r="C482" t="s">
        <v>3356</v>
      </c>
      <c r="D482" t="s">
        <v>2906</v>
      </c>
      <c r="E482" t="s">
        <v>4229</v>
      </c>
      <c r="F482" t="s">
        <v>2882</v>
      </c>
      <c r="G482" t="s">
        <v>4566</v>
      </c>
      <c r="I482" t="s">
        <v>4539</v>
      </c>
      <c r="J482" s="17"/>
      <c r="K482" s="97" t="s">
        <v>4283</v>
      </c>
      <c r="L482">
        <v>1</v>
      </c>
      <c r="M482" t="s">
        <v>4232</v>
      </c>
      <c r="N482" t="str">
        <f t="shared" si="9"/>
        <v>subattribute</v>
      </c>
      <c r="O482" t="str">
        <f>TRIM(INDEX(_xlfn.TEXTSPLIT(Table325[[#This Row],[attribute_name]],"|"), 1,1))</f>
        <v>Temperatura - Mancal Radial do Motor (LOA) (1)</v>
      </c>
      <c r="P482" t="str">
        <f>IFERROR(TRIM(INDEX(_xlfn.TEXTSPLIT(Table325[[#This Row],[attribute_name]],"|"), 1,2)), "")</f>
        <v>Pre-alarm Hi</v>
      </c>
      <c r="Q482" t="b" cm="1">
        <f t="array" ref="Q482">IF(ISERROR(IF(Table325[[#This Row],[type]]="subattribute", VLOOKUP(Table325[[#This Row],[Template]]&amp;Table325[[#This Row],[parent_attribute]],_xlfn._xlws.FILTER(Table325[[#All],[concat]], Table325[[#All],[type]]="attribute"),1, FALSE), TRUE)), FALSE, TRUE)</f>
        <v>1</v>
      </c>
    </row>
    <row r="483" spans="1:17" ht="14.4" customHeight="1">
      <c r="A483" t="str">
        <f>Table325[[#This Row],[Template]]&amp;Table325[[#This Row],[parent_attribute]]</f>
        <v>Motor High VoltageTemperatura - Mancal Radial do Motor (LOA)</v>
      </c>
      <c r="B483" t="s">
        <v>4227</v>
      </c>
      <c r="C483" t="s">
        <v>3356</v>
      </c>
      <c r="D483" t="s">
        <v>2906</v>
      </c>
      <c r="E483" t="s">
        <v>4229</v>
      </c>
      <c r="F483" t="s">
        <v>2882</v>
      </c>
      <c r="G483" t="s">
        <v>4565</v>
      </c>
      <c r="I483" t="s">
        <v>4540</v>
      </c>
      <c r="J483">
        <v>90</v>
      </c>
      <c r="K483" s="97" t="s">
        <v>4283</v>
      </c>
      <c r="L483">
        <v>1</v>
      </c>
      <c r="M483" t="s">
        <v>4232</v>
      </c>
      <c r="N483" t="str">
        <f t="shared" si="9"/>
        <v>subattribute</v>
      </c>
      <c r="O483" t="str">
        <f>TRIM(INDEX(_xlfn.TEXTSPLIT(Table325[[#This Row],[attribute_name]],"|"), 1,1))</f>
        <v>Temperatura - Mancal Radial do Motor (LOA)</v>
      </c>
      <c r="P483" t="str">
        <f>IFERROR(TRIM(INDEX(_xlfn.TEXTSPLIT(Table325[[#This Row],[attribute_name]],"|"), 1,2)), "")</f>
        <v>Hi</v>
      </c>
      <c r="Q483" t="b" cm="1">
        <f t="array" ref="Q483">IF(ISERROR(IF(Table325[[#This Row],[type]]="subattribute", VLOOKUP(Table325[[#This Row],[Template]]&amp;Table325[[#This Row],[parent_attribute]],_xlfn._xlws.FILTER(Table325[[#All],[concat]], Table325[[#All],[type]]="attribute"),1, FALSE), TRUE)), FALSE, TRUE)</f>
        <v>1</v>
      </c>
    </row>
    <row r="484" spans="1:17" ht="14.4" customHeight="1">
      <c r="A484" t="str">
        <f>Table325[[#This Row],[Template]]&amp;Table325[[#This Row],[parent_attribute]]</f>
        <v>Motor High VoltageTemperatura - Mancal Radial do Motor (LOA)</v>
      </c>
      <c r="B484" t="s">
        <v>4227</v>
      </c>
      <c r="C484" t="s">
        <v>3356</v>
      </c>
      <c r="D484" t="s">
        <v>2906</v>
      </c>
      <c r="E484" t="s">
        <v>4229</v>
      </c>
      <c r="F484" t="s">
        <v>2882</v>
      </c>
      <c r="G484" t="s">
        <v>4565</v>
      </c>
      <c r="I484" t="s">
        <v>4541</v>
      </c>
      <c r="J484">
        <v>95</v>
      </c>
      <c r="K484" s="97" t="s">
        <v>4283</v>
      </c>
      <c r="L484">
        <v>1</v>
      </c>
      <c r="M484" t="s">
        <v>4232</v>
      </c>
      <c r="N484" t="str">
        <f t="shared" si="9"/>
        <v>subattribute</v>
      </c>
      <c r="O484" t="str">
        <f>TRIM(INDEX(_xlfn.TEXTSPLIT(Table325[[#This Row],[attribute_name]],"|"), 1,1))</f>
        <v>Temperatura - Mancal Radial do Motor (LOA)</v>
      </c>
      <c r="P484" t="str">
        <f>IFERROR(TRIM(INDEX(_xlfn.TEXTSPLIT(Table325[[#This Row],[attribute_name]],"|"), 1,2)), "")</f>
        <v>HiHi</v>
      </c>
      <c r="Q484" t="b" cm="1">
        <f t="array" ref="Q484">IF(ISERROR(IF(Table325[[#This Row],[type]]="subattribute", VLOOKUP(Table325[[#This Row],[Template]]&amp;Table325[[#This Row],[parent_attribute]],_xlfn._xlws.FILTER(Table325[[#All],[concat]], Table325[[#All],[type]]="attribute"),1, FALSE), TRUE)), FALSE, TRUE)</f>
        <v>1</v>
      </c>
    </row>
    <row r="485" spans="1:17" ht="14.4" customHeight="1">
      <c r="A485" t="str">
        <f>Table325[[#This Row],[Template]]&amp;Table325[[#This Row],[parent_attribute]]</f>
        <v>Motor High VoltageTemperatura - Mancal Radial do Motor (LOA)</v>
      </c>
      <c r="B485" t="s">
        <v>4227</v>
      </c>
      <c r="C485" t="s">
        <v>3356</v>
      </c>
      <c r="D485" t="s">
        <v>2906</v>
      </c>
      <c r="E485" t="s">
        <v>4229</v>
      </c>
      <c r="F485" t="s">
        <v>2882</v>
      </c>
      <c r="G485" t="s">
        <v>4565</v>
      </c>
      <c r="I485" t="s">
        <v>4542</v>
      </c>
      <c r="J485" s="17"/>
      <c r="K485" s="97" t="s">
        <v>4283</v>
      </c>
      <c r="L485">
        <v>1</v>
      </c>
      <c r="M485" t="s">
        <v>4232</v>
      </c>
      <c r="N485" t="str">
        <f t="shared" si="9"/>
        <v>subattribute</v>
      </c>
      <c r="O485" t="str">
        <f>TRIM(INDEX(_xlfn.TEXTSPLIT(Table325[[#This Row],[attribute_name]],"|"), 1,1))</f>
        <v>Temperatura - Mancal Radial do Motor (LOA)</v>
      </c>
      <c r="P485" t="str">
        <f>IFERROR(TRIM(INDEX(_xlfn.TEXTSPLIT(Table325[[#This Row],[attribute_name]],"|"), 1,2)), "")</f>
        <v>Pre-alarm Hi</v>
      </c>
      <c r="Q485" t="b" cm="1">
        <f t="array" ref="Q485">IF(ISERROR(IF(Table325[[#This Row],[type]]="subattribute", VLOOKUP(Table325[[#This Row],[Template]]&amp;Table325[[#This Row],[parent_attribute]],_xlfn._xlws.FILTER(Table325[[#All],[concat]], Table325[[#All],[type]]="attribute"),1, FALSE), TRUE)), FALSE, TRUE)</f>
        <v>1</v>
      </c>
    </row>
    <row r="486" spans="1:17" ht="14.4" customHeight="1">
      <c r="A486" t="str">
        <f>Table325[[#This Row],[Template]]&amp;Table325[[#This Row],[parent_attribute]]</f>
        <v>Motor High VoltageVibração - Mancal Radial do Motor (LA)</v>
      </c>
      <c r="B486" t="s">
        <v>4227</v>
      </c>
      <c r="C486" t="s">
        <v>3356</v>
      </c>
      <c r="D486" t="s">
        <v>2906</v>
      </c>
      <c r="E486" t="s">
        <v>4229</v>
      </c>
      <c r="F486" t="s">
        <v>2882</v>
      </c>
      <c r="G486" t="s">
        <v>4567</v>
      </c>
      <c r="I486" t="s">
        <v>4544</v>
      </c>
      <c r="J486" t="s">
        <v>4567</v>
      </c>
      <c r="K486" t="s">
        <v>4246</v>
      </c>
      <c r="L486">
        <v>2</v>
      </c>
      <c r="M486" t="s">
        <v>447</v>
      </c>
      <c r="N486" t="str">
        <f t="shared" si="9"/>
        <v>attribute</v>
      </c>
      <c r="O486" t="str">
        <f>TRIM(INDEX(_xlfn.TEXTSPLIT(Table325[[#This Row],[attribute_name]],"|"), 1,1))</f>
        <v>Vibração - Mancal Radial do Motor (LA)</v>
      </c>
      <c r="P486" t="str">
        <f>IFERROR(TRIM(INDEX(_xlfn.TEXTSPLIT(Table325[[#This Row],[attribute_name]],"|"), 1,2)), "")</f>
        <v/>
      </c>
      <c r="Q486" t="b" cm="1">
        <f t="array" ref="Q486">IF(ISERROR(IF(Table325[[#This Row],[type]]="subattribute", VLOOKUP(Table325[[#This Row],[Template]]&amp;Table325[[#This Row],[parent_attribute]],_xlfn._xlws.FILTER(Table325[[#All],[concat]], Table325[[#All],[type]]="attribute"),1, FALSE), TRUE)), FALSE, TRUE)</f>
        <v>1</v>
      </c>
    </row>
    <row r="487" spans="1:17" ht="14.4" customHeight="1">
      <c r="A487" t="str">
        <f>Table325[[#This Row],[Template]]&amp;Table325[[#This Row],[parent_attribute]]</f>
        <v>Motor High VoltageVibração - Mancal Radial do Motor (LA) (1)</v>
      </c>
      <c r="B487" t="s">
        <v>4227</v>
      </c>
      <c r="C487" t="s">
        <v>3356</v>
      </c>
      <c r="D487" t="s">
        <v>2906</v>
      </c>
      <c r="E487" t="s">
        <v>4229</v>
      </c>
      <c r="F487" t="s">
        <v>2882</v>
      </c>
      <c r="G487" t="s">
        <v>4568</v>
      </c>
      <c r="I487" t="s">
        <v>4546</v>
      </c>
      <c r="J487" t="s">
        <v>4568</v>
      </c>
      <c r="K487" t="s">
        <v>4246</v>
      </c>
      <c r="L487">
        <v>2</v>
      </c>
      <c r="M487" t="s">
        <v>447</v>
      </c>
      <c r="N487" t="str">
        <f t="shared" si="9"/>
        <v>attribute</v>
      </c>
      <c r="O487" t="str">
        <f>TRIM(INDEX(_xlfn.TEXTSPLIT(Table325[[#This Row],[attribute_name]],"|"), 1,1))</f>
        <v>Vibração - Mancal Radial do Motor (LA) (1)</v>
      </c>
      <c r="P487" t="str">
        <f>IFERROR(TRIM(INDEX(_xlfn.TEXTSPLIT(Table325[[#This Row],[attribute_name]],"|"), 1,2)), "")</f>
        <v/>
      </c>
      <c r="Q487" t="b" cm="1">
        <f t="array" ref="Q487">IF(ISERROR(IF(Table325[[#This Row],[type]]="subattribute", VLOOKUP(Table325[[#This Row],[Template]]&amp;Table325[[#This Row],[parent_attribute]],_xlfn._xlws.FILTER(Table325[[#All],[concat]], Table325[[#All],[type]]="attribute"),1, FALSE), TRUE)), FALSE, TRUE)</f>
        <v>1</v>
      </c>
    </row>
    <row r="488" spans="1:17" ht="14.4" customHeight="1">
      <c r="A488" t="str">
        <f>Table325[[#This Row],[Template]]&amp;Table325[[#This Row],[parent_attribute]]</f>
        <v>Motor High VoltageVibração - Mancal Radial do Motor (LA) (1)</v>
      </c>
      <c r="B488" t="s">
        <v>4227</v>
      </c>
      <c r="C488" t="s">
        <v>3356</v>
      </c>
      <c r="D488" t="s">
        <v>2906</v>
      </c>
      <c r="E488" t="s">
        <v>4229</v>
      </c>
      <c r="F488" t="s">
        <v>2882</v>
      </c>
      <c r="G488" t="s">
        <v>4568</v>
      </c>
      <c r="I488" t="s">
        <v>4547</v>
      </c>
      <c r="J488">
        <v>2.5</v>
      </c>
      <c r="K488" t="s">
        <v>4246</v>
      </c>
      <c r="L488">
        <v>2</v>
      </c>
      <c r="M488" t="s">
        <v>4232</v>
      </c>
      <c r="N488" t="str">
        <f t="shared" si="9"/>
        <v>subattribute</v>
      </c>
      <c r="O488" t="str">
        <f>TRIM(INDEX(_xlfn.TEXTSPLIT(Table325[[#This Row],[attribute_name]],"|"), 1,1))</f>
        <v>Vibração - Mancal Radial do Motor (LA) (1)</v>
      </c>
      <c r="P488" t="str">
        <f>IFERROR(TRIM(INDEX(_xlfn.TEXTSPLIT(Table325[[#This Row],[attribute_name]],"|"), 1,2)), "")</f>
        <v>Hi</v>
      </c>
      <c r="Q488" t="b" cm="1">
        <f t="array" ref="Q488">IF(ISERROR(IF(Table325[[#This Row],[type]]="subattribute", VLOOKUP(Table325[[#This Row],[Template]]&amp;Table325[[#This Row],[parent_attribute]],_xlfn._xlws.FILTER(Table325[[#All],[concat]], Table325[[#All],[type]]="attribute"),1, FALSE), TRUE)), FALSE, TRUE)</f>
        <v>1</v>
      </c>
    </row>
    <row r="489" spans="1:17" ht="14.4" customHeight="1">
      <c r="A489" t="str">
        <f>Table325[[#This Row],[Template]]&amp;Table325[[#This Row],[parent_attribute]]</f>
        <v>Motor High VoltageVibração - Mancal Radial do Motor (LA) (1)</v>
      </c>
      <c r="B489" t="s">
        <v>4227</v>
      </c>
      <c r="C489" t="s">
        <v>3356</v>
      </c>
      <c r="D489" t="s">
        <v>2906</v>
      </c>
      <c r="E489" t="s">
        <v>4229</v>
      </c>
      <c r="F489" t="s">
        <v>2882</v>
      </c>
      <c r="G489" t="s">
        <v>4568</v>
      </c>
      <c r="I489" t="s">
        <v>4548</v>
      </c>
      <c r="K489" t="s">
        <v>4246</v>
      </c>
      <c r="L489">
        <v>2</v>
      </c>
      <c r="M489" t="s">
        <v>4232</v>
      </c>
      <c r="N489" t="str">
        <f t="shared" si="9"/>
        <v>subattribute</v>
      </c>
      <c r="O489" t="str">
        <f>TRIM(INDEX(_xlfn.TEXTSPLIT(Table325[[#This Row],[attribute_name]],"|"), 1,1))</f>
        <v>Vibração - Mancal Radial do Motor (LA) (1)</v>
      </c>
      <c r="P489" t="str">
        <f>IFERROR(TRIM(INDEX(_xlfn.TEXTSPLIT(Table325[[#This Row],[attribute_name]],"|"), 1,2)), "")</f>
        <v>HiHi</v>
      </c>
      <c r="Q489" t="b" cm="1">
        <f t="array" ref="Q489">IF(ISERROR(IF(Table325[[#This Row],[type]]="subattribute", VLOOKUP(Table325[[#This Row],[Template]]&amp;Table325[[#This Row],[parent_attribute]],_xlfn._xlws.FILTER(Table325[[#All],[concat]], Table325[[#All],[type]]="attribute"),1, FALSE), TRUE)), FALSE, TRUE)</f>
        <v>1</v>
      </c>
    </row>
    <row r="490" spans="1:17" ht="14.4" customHeight="1">
      <c r="A490" t="str">
        <f>Table325[[#This Row],[Template]]&amp;Table325[[#This Row],[parent_attribute]]</f>
        <v>Motor High VoltageVibração - Mancal Radial do Motor (LA) (1)</v>
      </c>
      <c r="B490" t="s">
        <v>4227</v>
      </c>
      <c r="C490" t="s">
        <v>3356</v>
      </c>
      <c r="D490" t="s">
        <v>2906</v>
      </c>
      <c r="E490" t="s">
        <v>4229</v>
      </c>
      <c r="F490" t="s">
        <v>2882</v>
      </c>
      <c r="G490" t="s">
        <v>4568</v>
      </c>
      <c r="I490" t="s">
        <v>4549</v>
      </c>
      <c r="J490">
        <v>1.5</v>
      </c>
      <c r="K490" t="s">
        <v>4246</v>
      </c>
      <c r="L490">
        <v>2</v>
      </c>
      <c r="M490" t="s">
        <v>4232</v>
      </c>
      <c r="N490" t="str">
        <f t="shared" si="9"/>
        <v>subattribute</v>
      </c>
      <c r="O490" t="str">
        <f>TRIM(INDEX(_xlfn.TEXTSPLIT(Table325[[#This Row],[attribute_name]],"|"), 1,1))</f>
        <v>Vibração - Mancal Radial do Motor (LA) (1)</v>
      </c>
      <c r="P490" t="str">
        <f>IFERROR(TRIM(INDEX(_xlfn.TEXTSPLIT(Table325[[#This Row],[attribute_name]],"|"), 1,2)), "")</f>
        <v>Pre-alarm Hi</v>
      </c>
      <c r="Q490" t="b" cm="1">
        <f t="array" ref="Q490">IF(ISERROR(IF(Table325[[#This Row],[type]]="subattribute", VLOOKUP(Table325[[#This Row],[Template]]&amp;Table325[[#This Row],[parent_attribute]],_xlfn._xlws.FILTER(Table325[[#All],[concat]], Table325[[#All],[type]]="attribute"),1, FALSE), TRUE)), FALSE, TRUE)</f>
        <v>1</v>
      </c>
    </row>
    <row r="491" spans="1:17" ht="14.4" customHeight="1">
      <c r="A491" t="str">
        <f>Table325[[#This Row],[Template]]&amp;Table325[[#This Row],[parent_attribute]]</f>
        <v>Motor High VoltageVibração - Mancal Radial do Motor (LA)</v>
      </c>
      <c r="B491" t="s">
        <v>4227</v>
      </c>
      <c r="C491" t="s">
        <v>3356</v>
      </c>
      <c r="D491" t="s">
        <v>2906</v>
      </c>
      <c r="E491" t="s">
        <v>4229</v>
      </c>
      <c r="F491" t="s">
        <v>2882</v>
      </c>
      <c r="G491" t="s">
        <v>4567</v>
      </c>
      <c r="I491" t="s">
        <v>4550</v>
      </c>
      <c r="J491">
        <v>2.5</v>
      </c>
      <c r="K491" t="s">
        <v>4246</v>
      </c>
      <c r="L491">
        <v>2</v>
      </c>
      <c r="M491" t="s">
        <v>4232</v>
      </c>
      <c r="N491" t="str">
        <f t="shared" si="9"/>
        <v>subattribute</v>
      </c>
      <c r="O491" t="str">
        <f>TRIM(INDEX(_xlfn.TEXTSPLIT(Table325[[#This Row],[attribute_name]],"|"), 1,1))</f>
        <v>Vibração - Mancal Radial do Motor (LA)</v>
      </c>
      <c r="P491" t="str">
        <f>IFERROR(TRIM(INDEX(_xlfn.TEXTSPLIT(Table325[[#This Row],[attribute_name]],"|"), 1,2)), "")</f>
        <v>Hi</v>
      </c>
      <c r="Q491" t="b" cm="1">
        <f t="array" ref="Q491">IF(ISERROR(IF(Table325[[#This Row],[type]]="subattribute", VLOOKUP(Table325[[#This Row],[Template]]&amp;Table325[[#This Row],[parent_attribute]],_xlfn._xlws.FILTER(Table325[[#All],[concat]], Table325[[#All],[type]]="attribute"),1, FALSE), TRUE)), FALSE, TRUE)</f>
        <v>1</v>
      </c>
    </row>
    <row r="492" spans="1:17" ht="14.4" customHeight="1">
      <c r="A492" t="str">
        <f>Table325[[#This Row],[Template]]&amp;Table325[[#This Row],[parent_attribute]]</f>
        <v>Motor High VoltageVibração - Mancal Radial do Motor (LA)</v>
      </c>
      <c r="B492" t="s">
        <v>4227</v>
      </c>
      <c r="C492" t="s">
        <v>3356</v>
      </c>
      <c r="D492" t="s">
        <v>2906</v>
      </c>
      <c r="E492" t="s">
        <v>4229</v>
      </c>
      <c r="F492" t="s">
        <v>2882</v>
      </c>
      <c r="G492" t="s">
        <v>4567</v>
      </c>
      <c r="I492" t="s">
        <v>4551</v>
      </c>
      <c r="K492" t="s">
        <v>4246</v>
      </c>
      <c r="L492">
        <v>2</v>
      </c>
      <c r="M492" t="s">
        <v>4232</v>
      </c>
      <c r="N492" t="str">
        <f t="shared" si="9"/>
        <v>subattribute</v>
      </c>
      <c r="O492" t="str">
        <f>TRIM(INDEX(_xlfn.TEXTSPLIT(Table325[[#This Row],[attribute_name]],"|"), 1,1))</f>
        <v>Vibração - Mancal Radial do Motor (LA)</v>
      </c>
      <c r="P492" t="str">
        <f>IFERROR(TRIM(INDEX(_xlfn.TEXTSPLIT(Table325[[#This Row],[attribute_name]],"|"), 1,2)), "")</f>
        <v>HiHi</v>
      </c>
      <c r="Q492" t="b" cm="1">
        <f t="array" ref="Q492">IF(ISERROR(IF(Table325[[#This Row],[type]]="subattribute", VLOOKUP(Table325[[#This Row],[Template]]&amp;Table325[[#This Row],[parent_attribute]],_xlfn._xlws.FILTER(Table325[[#All],[concat]], Table325[[#All],[type]]="attribute"),1, FALSE), TRUE)), FALSE, TRUE)</f>
        <v>1</v>
      </c>
    </row>
    <row r="493" spans="1:17" ht="14.4" customHeight="1">
      <c r="A493" t="str">
        <f>Table325[[#This Row],[Template]]&amp;Table325[[#This Row],[parent_attribute]]</f>
        <v>Motor High VoltageVibração - Mancal Radial do Motor (LA)</v>
      </c>
      <c r="B493" t="s">
        <v>4227</v>
      </c>
      <c r="C493" t="s">
        <v>3356</v>
      </c>
      <c r="D493" t="s">
        <v>2906</v>
      </c>
      <c r="E493" t="s">
        <v>4229</v>
      </c>
      <c r="F493" t="s">
        <v>2882</v>
      </c>
      <c r="G493" t="s">
        <v>4567</v>
      </c>
      <c r="I493" t="s">
        <v>4552</v>
      </c>
      <c r="J493">
        <v>1.5</v>
      </c>
      <c r="K493" t="s">
        <v>4246</v>
      </c>
      <c r="L493">
        <v>2</v>
      </c>
      <c r="M493" t="s">
        <v>4232</v>
      </c>
      <c r="N493" t="str">
        <f t="shared" si="9"/>
        <v>subattribute</v>
      </c>
      <c r="O493" t="str">
        <f>TRIM(INDEX(_xlfn.TEXTSPLIT(Table325[[#This Row],[attribute_name]],"|"), 1,1))</f>
        <v>Vibração - Mancal Radial do Motor (LA)</v>
      </c>
      <c r="P493" t="str">
        <f>IFERROR(TRIM(INDEX(_xlfn.TEXTSPLIT(Table325[[#This Row],[attribute_name]],"|"), 1,2)), "")</f>
        <v>Pre-alarm Hi</v>
      </c>
      <c r="Q493" t="b" cm="1">
        <f t="array" ref="Q493">IF(ISERROR(IF(Table325[[#This Row],[type]]="subattribute", VLOOKUP(Table325[[#This Row],[Template]]&amp;Table325[[#This Row],[parent_attribute]],_xlfn._xlws.FILTER(Table325[[#All],[concat]], Table325[[#All],[type]]="attribute"),1, FALSE), TRUE)), FALSE, TRUE)</f>
        <v>1</v>
      </c>
    </row>
    <row r="494" spans="1:17" ht="14.4" customHeight="1">
      <c r="A494" t="str">
        <f>Table325[[#This Row],[Template]]&amp;Table325[[#This Row],[parent_attribute]]</f>
        <v>Motor High VoltageVibração - Mancal Radial do Motor (LOA)</v>
      </c>
      <c r="B494" t="s">
        <v>4227</v>
      </c>
      <c r="C494" t="s">
        <v>3356</v>
      </c>
      <c r="D494" t="s">
        <v>2906</v>
      </c>
      <c r="E494" t="s">
        <v>4229</v>
      </c>
      <c r="F494" t="s">
        <v>2882</v>
      </c>
      <c r="G494" t="s">
        <v>4569</v>
      </c>
      <c r="I494" t="s">
        <v>4554</v>
      </c>
      <c r="J494" t="s">
        <v>4569</v>
      </c>
      <c r="K494" t="s">
        <v>4246</v>
      </c>
      <c r="L494">
        <v>2</v>
      </c>
      <c r="M494" t="s">
        <v>447</v>
      </c>
      <c r="N494" t="str">
        <f t="shared" si="9"/>
        <v>attribute</v>
      </c>
      <c r="O494" t="str">
        <f>TRIM(INDEX(_xlfn.TEXTSPLIT(Table325[[#This Row],[attribute_name]],"|"), 1,1))</f>
        <v>Vibração - Mancal Radial do Motor (LOA)</v>
      </c>
      <c r="P494" t="str">
        <f>IFERROR(TRIM(INDEX(_xlfn.TEXTSPLIT(Table325[[#This Row],[attribute_name]],"|"), 1,2)), "")</f>
        <v/>
      </c>
      <c r="Q494" t="b" cm="1">
        <f t="array" ref="Q494">IF(ISERROR(IF(Table325[[#This Row],[type]]="subattribute", VLOOKUP(Table325[[#This Row],[Template]]&amp;Table325[[#This Row],[parent_attribute]],_xlfn._xlws.FILTER(Table325[[#All],[concat]], Table325[[#All],[type]]="attribute"),1, FALSE), TRUE)), FALSE, TRUE)</f>
        <v>1</v>
      </c>
    </row>
    <row r="495" spans="1:17" ht="14.4" customHeight="1">
      <c r="A495" t="str">
        <f>Table325[[#This Row],[Template]]&amp;Table325[[#This Row],[parent_attribute]]</f>
        <v>Motor High VoltageVibração - Mancal Radial do Motor (LOA) (1)</v>
      </c>
      <c r="B495" t="s">
        <v>4227</v>
      </c>
      <c r="C495" t="s">
        <v>3356</v>
      </c>
      <c r="D495" t="s">
        <v>2906</v>
      </c>
      <c r="E495" t="s">
        <v>4229</v>
      </c>
      <c r="F495" t="s">
        <v>2882</v>
      </c>
      <c r="G495" t="s">
        <v>4570</v>
      </c>
      <c r="I495" t="s">
        <v>4556</v>
      </c>
      <c r="J495" t="s">
        <v>4570</v>
      </c>
      <c r="K495" t="s">
        <v>4246</v>
      </c>
      <c r="L495">
        <v>2</v>
      </c>
      <c r="M495" t="s">
        <v>447</v>
      </c>
      <c r="N495" t="str">
        <f t="shared" si="9"/>
        <v>attribute</v>
      </c>
      <c r="O495" t="str">
        <f>TRIM(INDEX(_xlfn.TEXTSPLIT(Table325[[#This Row],[attribute_name]],"|"), 1,1))</f>
        <v>Vibração - Mancal Radial do Motor (LOA) (1)</v>
      </c>
      <c r="P495" t="str">
        <f>IFERROR(TRIM(INDEX(_xlfn.TEXTSPLIT(Table325[[#This Row],[attribute_name]],"|"), 1,2)), "")</f>
        <v/>
      </c>
      <c r="Q495" t="b" cm="1">
        <f t="array" ref="Q495">IF(ISERROR(IF(Table325[[#This Row],[type]]="subattribute", VLOOKUP(Table325[[#This Row],[Template]]&amp;Table325[[#This Row],[parent_attribute]],_xlfn._xlws.FILTER(Table325[[#All],[concat]], Table325[[#All],[type]]="attribute"),1, FALSE), TRUE)), FALSE, TRUE)</f>
        <v>1</v>
      </c>
    </row>
    <row r="496" spans="1:17" ht="14.4" customHeight="1">
      <c r="A496" t="str">
        <f>Table325[[#This Row],[Template]]&amp;Table325[[#This Row],[parent_attribute]]</f>
        <v>Motor High VoltageVibração - Mancal Radial do Motor (LOA) (1)</v>
      </c>
      <c r="B496" t="s">
        <v>4227</v>
      </c>
      <c r="C496" t="s">
        <v>3356</v>
      </c>
      <c r="D496" t="s">
        <v>2906</v>
      </c>
      <c r="E496" t="s">
        <v>4229</v>
      </c>
      <c r="F496" t="s">
        <v>2882</v>
      </c>
      <c r="G496" t="s">
        <v>4570</v>
      </c>
      <c r="I496" t="s">
        <v>4557</v>
      </c>
      <c r="J496">
        <v>2.5</v>
      </c>
      <c r="K496" t="s">
        <v>4246</v>
      </c>
      <c r="L496">
        <v>2</v>
      </c>
      <c r="M496" t="s">
        <v>4232</v>
      </c>
      <c r="N496" t="str">
        <f t="shared" si="9"/>
        <v>subattribute</v>
      </c>
      <c r="O496" t="str">
        <f>TRIM(INDEX(_xlfn.TEXTSPLIT(Table325[[#This Row],[attribute_name]],"|"), 1,1))</f>
        <v>Vibração - Mancal Radial do Motor (LOA) (1)</v>
      </c>
      <c r="P496" t="str">
        <f>IFERROR(TRIM(INDEX(_xlfn.TEXTSPLIT(Table325[[#This Row],[attribute_name]],"|"), 1,2)), "")</f>
        <v>Hi</v>
      </c>
      <c r="Q496" t="b" cm="1">
        <f t="array" ref="Q496">IF(ISERROR(IF(Table325[[#This Row],[type]]="subattribute", VLOOKUP(Table325[[#This Row],[Template]]&amp;Table325[[#This Row],[parent_attribute]],_xlfn._xlws.FILTER(Table325[[#All],[concat]], Table325[[#All],[type]]="attribute"),1, FALSE), TRUE)), FALSE, TRUE)</f>
        <v>1</v>
      </c>
    </row>
    <row r="497" spans="1:17" ht="14.4" customHeight="1">
      <c r="A497" t="str">
        <f>Table325[[#This Row],[Template]]&amp;Table325[[#This Row],[parent_attribute]]</f>
        <v>Motor High VoltageVibração - Mancal Radial do Motor (LOA) (1)</v>
      </c>
      <c r="B497" t="s">
        <v>4227</v>
      </c>
      <c r="C497" t="s">
        <v>3356</v>
      </c>
      <c r="D497" t="s">
        <v>2906</v>
      </c>
      <c r="E497" t="s">
        <v>4229</v>
      </c>
      <c r="F497" t="s">
        <v>2882</v>
      </c>
      <c r="G497" t="s">
        <v>4570</v>
      </c>
      <c r="I497" t="s">
        <v>4558</v>
      </c>
      <c r="K497" t="s">
        <v>4246</v>
      </c>
      <c r="L497">
        <v>2</v>
      </c>
      <c r="M497" t="s">
        <v>4232</v>
      </c>
      <c r="N497" t="str">
        <f t="shared" si="9"/>
        <v>subattribute</v>
      </c>
      <c r="O497" t="str">
        <f>TRIM(INDEX(_xlfn.TEXTSPLIT(Table325[[#This Row],[attribute_name]],"|"), 1,1))</f>
        <v>Vibração - Mancal Radial do Motor (LOA) (1)</v>
      </c>
      <c r="P497" t="str">
        <f>IFERROR(TRIM(INDEX(_xlfn.TEXTSPLIT(Table325[[#This Row],[attribute_name]],"|"), 1,2)), "")</f>
        <v>HiHi</v>
      </c>
      <c r="Q497" t="b" cm="1">
        <f t="array" ref="Q497">IF(ISERROR(IF(Table325[[#This Row],[type]]="subattribute", VLOOKUP(Table325[[#This Row],[Template]]&amp;Table325[[#This Row],[parent_attribute]],_xlfn._xlws.FILTER(Table325[[#All],[concat]], Table325[[#All],[type]]="attribute"),1, FALSE), TRUE)), FALSE, TRUE)</f>
        <v>1</v>
      </c>
    </row>
    <row r="498" spans="1:17" ht="14.4" customHeight="1">
      <c r="A498" t="str">
        <f>Table325[[#This Row],[Template]]&amp;Table325[[#This Row],[parent_attribute]]</f>
        <v>Motor High VoltageVibração - Mancal Radial do Motor (LOA) (1)</v>
      </c>
      <c r="B498" t="s">
        <v>4227</v>
      </c>
      <c r="C498" t="s">
        <v>3356</v>
      </c>
      <c r="D498" t="s">
        <v>2906</v>
      </c>
      <c r="E498" t="s">
        <v>4229</v>
      </c>
      <c r="F498" t="s">
        <v>2882</v>
      </c>
      <c r="G498" t="s">
        <v>4570</v>
      </c>
      <c r="I498" t="s">
        <v>4559</v>
      </c>
      <c r="J498">
        <v>1.5</v>
      </c>
      <c r="K498" t="s">
        <v>4246</v>
      </c>
      <c r="L498">
        <v>2</v>
      </c>
      <c r="M498" t="s">
        <v>4232</v>
      </c>
      <c r="N498" t="str">
        <f t="shared" si="9"/>
        <v>subattribute</v>
      </c>
      <c r="O498" t="str">
        <f>TRIM(INDEX(_xlfn.TEXTSPLIT(Table325[[#This Row],[attribute_name]],"|"), 1,1))</f>
        <v>Vibração - Mancal Radial do Motor (LOA) (1)</v>
      </c>
      <c r="P498" t="str">
        <f>IFERROR(TRIM(INDEX(_xlfn.TEXTSPLIT(Table325[[#This Row],[attribute_name]],"|"), 1,2)), "")</f>
        <v>Pre-alarm Hi</v>
      </c>
      <c r="Q498" t="b" cm="1">
        <f t="array" ref="Q498">IF(ISERROR(IF(Table325[[#This Row],[type]]="subattribute", VLOOKUP(Table325[[#This Row],[Template]]&amp;Table325[[#This Row],[parent_attribute]],_xlfn._xlws.FILTER(Table325[[#All],[concat]], Table325[[#All],[type]]="attribute"),1, FALSE), TRUE)), FALSE, TRUE)</f>
        <v>1</v>
      </c>
    </row>
    <row r="499" spans="1:17" ht="14.4" customHeight="1">
      <c r="A499" t="str">
        <f>Table325[[#This Row],[Template]]&amp;Table325[[#This Row],[parent_attribute]]</f>
        <v>Motor High VoltageVibração - Mancal Radial do Motor (LOA)</v>
      </c>
      <c r="B499" t="s">
        <v>4227</v>
      </c>
      <c r="C499" t="s">
        <v>3356</v>
      </c>
      <c r="D499" t="s">
        <v>2906</v>
      </c>
      <c r="E499" t="s">
        <v>4229</v>
      </c>
      <c r="F499" t="s">
        <v>2882</v>
      </c>
      <c r="G499" t="s">
        <v>4569</v>
      </c>
      <c r="I499" t="s">
        <v>4560</v>
      </c>
      <c r="J499">
        <v>2.5</v>
      </c>
      <c r="K499" t="s">
        <v>4246</v>
      </c>
      <c r="L499">
        <v>2</v>
      </c>
      <c r="M499" t="s">
        <v>4232</v>
      </c>
      <c r="N499" t="str">
        <f t="shared" si="9"/>
        <v>subattribute</v>
      </c>
      <c r="O499" t="str">
        <f>TRIM(INDEX(_xlfn.TEXTSPLIT(Table325[[#This Row],[attribute_name]],"|"), 1,1))</f>
        <v>Vibração - Mancal Radial do Motor (LOA)</v>
      </c>
      <c r="P499" t="str">
        <f>IFERROR(TRIM(INDEX(_xlfn.TEXTSPLIT(Table325[[#This Row],[attribute_name]],"|"), 1,2)), "")</f>
        <v>Hi</v>
      </c>
      <c r="Q499" t="b" cm="1">
        <f t="array" ref="Q499">IF(ISERROR(IF(Table325[[#This Row],[type]]="subattribute", VLOOKUP(Table325[[#This Row],[Template]]&amp;Table325[[#This Row],[parent_attribute]],_xlfn._xlws.FILTER(Table325[[#All],[concat]], Table325[[#All],[type]]="attribute"),1, FALSE), TRUE)), FALSE, TRUE)</f>
        <v>1</v>
      </c>
    </row>
    <row r="500" spans="1:17">
      <c r="A500" t="str">
        <f>Table325[[#This Row],[Template]]&amp;Table325[[#This Row],[parent_attribute]]</f>
        <v>Motor High VoltageVibração - Mancal Radial do Motor (LOA)</v>
      </c>
      <c r="B500" t="s">
        <v>4227</v>
      </c>
      <c r="C500" t="s">
        <v>3356</v>
      </c>
      <c r="D500" t="s">
        <v>2906</v>
      </c>
      <c r="E500" t="s">
        <v>4229</v>
      </c>
      <c r="F500" t="s">
        <v>2882</v>
      </c>
      <c r="G500" t="s">
        <v>4569</v>
      </c>
      <c r="I500" t="s">
        <v>4561</v>
      </c>
      <c r="K500" t="s">
        <v>4246</v>
      </c>
      <c r="L500">
        <v>2</v>
      </c>
      <c r="M500" t="s">
        <v>4232</v>
      </c>
      <c r="N500" t="str">
        <f t="shared" si="9"/>
        <v>subattribute</v>
      </c>
      <c r="O500" t="str">
        <f>TRIM(INDEX(_xlfn.TEXTSPLIT(Table325[[#This Row],[attribute_name]],"|"), 1,1))</f>
        <v>Vibração - Mancal Radial do Motor (LOA)</v>
      </c>
      <c r="P500" t="str">
        <f>IFERROR(TRIM(INDEX(_xlfn.TEXTSPLIT(Table325[[#This Row],[attribute_name]],"|"), 1,2)), "")</f>
        <v>HiHi</v>
      </c>
      <c r="Q500" t="b" cm="1">
        <f t="array" ref="Q500">IF(ISERROR(IF(Table325[[#This Row],[type]]="subattribute", VLOOKUP(Table325[[#This Row],[Template]]&amp;Table325[[#This Row],[parent_attribute]],_xlfn._xlws.FILTER(Table325[[#All],[concat]], Table325[[#All],[type]]="attribute"),1, FALSE), TRUE)), FALSE, TRUE)</f>
        <v>1</v>
      </c>
    </row>
    <row r="501" spans="1:17">
      <c r="A501" t="str">
        <f>Table325[[#This Row],[Template]]&amp;Table325[[#This Row],[parent_attribute]]</f>
        <v>Motor High VoltageVibração - Mancal Radial do Motor (LOA)</v>
      </c>
      <c r="B501" t="s">
        <v>4227</v>
      </c>
      <c r="C501" t="s">
        <v>3356</v>
      </c>
      <c r="D501" t="s">
        <v>2906</v>
      </c>
      <c r="E501" t="s">
        <v>4229</v>
      </c>
      <c r="F501" t="s">
        <v>2882</v>
      </c>
      <c r="G501" t="s">
        <v>4569</v>
      </c>
      <c r="I501" t="s">
        <v>4562</v>
      </c>
      <c r="J501">
        <v>1.5</v>
      </c>
      <c r="K501" t="s">
        <v>4246</v>
      </c>
      <c r="L501">
        <v>2</v>
      </c>
      <c r="M501" t="s">
        <v>4232</v>
      </c>
      <c r="N501" t="str">
        <f t="shared" si="9"/>
        <v>subattribute</v>
      </c>
      <c r="O501" t="str">
        <f>TRIM(INDEX(_xlfn.TEXTSPLIT(Table325[[#This Row],[attribute_name]],"|"), 1,1))</f>
        <v>Vibração - Mancal Radial do Motor (LOA)</v>
      </c>
      <c r="P501" t="str">
        <f>IFERROR(TRIM(INDEX(_xlfn.TEXTSPLIT(Table325[[#This Row],[attribute_name]],"|"), 1,2)), "")</f>
        <v>Pre-alarm Hi</v>
      </c>
      <c r="Q501" t="b" cm="1">
        <f t="array" ref="Q501">IF(ISERROR(IF(Table325[[#This Row],[type]]="subattribute", VLOOKUP(Table325[[#This Row],[Template]]&amp;Table325[[#This Row],[parent_attribute]],_xlfn._xlws.FILTER(Table325[[#All],[concat]], Table325[[#All],[type]]="attribute"),1, FALSE), TRUE)), FALSE, TRUE)</f>
        <v>1</v>
      </c>
    </row>
    <row r="505" spans="1:17">
      <c r="K505" s="95"/>
    </row>
  </sheetData>
  <phoneticPr fontId="20" type="noConversion"/>
  <pageMargins left="0.511811024" right="0.511811024" top="0.78740157499999996" bottom="0.78740157499999996" header="0.31496062000000002" footer="0.31496062000000002"/>
  <pageSetup paperSize="9" orientation="portrait" r:id="rId1"/>
  <legacyDrawing r:id="rId2"/>
  <tableParts count="1">
    <tablePart r:id="rId3"/>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6016A9-A198-4527-8C1F-82A98F084F8C}">
  <sheetPr>
    <tabColor theme="5" tint="0.39997558519241921"/>
  </sheetPr>
  <dimension ref="A1:Z1469"/>
  <sheetViews>
    <sheetView topLeftCell="B1427" zoomScale="85" zoomScaleNormal="85" workbookViewId="0">
      <selection activeCell="P2" sqref="P2:P1469"/>
    </sheetView>
  </sheetViews>
  <sheetFormatPr defaultColWidth="9.109375" defaultRowHeight="15" customHeight="1"/>
  <cols>
    <col min="1" max="1" width="86.6640625" hidden="1" customWidth="1"/>
    <col min="2" max="2" width="27.88671875" customWidth="1"/>
    <col min="3" max="3" width="43.33203125" customWidth="1"/>
    <col min="4" max="4" width="35.6640625" customWidth="1"/>
    <col min="5" max="6" width="40.6640625" customWidth="1"/>
    <col min="7" max="7" width="48.109375" customWidth="1"/>
    <col min="8" max="8" width="18.33203125" hidden="1" customWidth="1"/>
    <col min="9" max="9" width="12.33203125" hidden="1" customWidth="1"/>
    <col min="10" max="12" width="61" hidden="1" customWidth="1"/>
    <col min="13" max="13" width="14.5546875" hidden="1" customWidth="1"/>
    <col min="14" max="14" width="24.109375" hidden="1" customWidth="1"/>
    <col min="15" max="15" width="45.33203125" hidden="1" customWidth="1"/>
    <col min="16" max="16" width="68.44140625" customWidth="1"/>
    <col min="17" max="17" width="68.109375" hidden="1" customWidth="1"/>
    <col min="18" max="18" width="27.33203125" customWidth="1"/>
    <col min="19" max="19" width="22.88671875" bestFit="1" customWidth="1"/>
    <col min="20" max="20" width="18" bestFit="1" customWidth="1"/>
    <col min="21" max="21" width="25.109375" bestFit="1" customWidth="1"/>
    <col min="22" max="22" width="35.88671875" bestFit="1" customWidth="1"/>
    <col min="23" max="23" width="15.44140625" customWidth="1"/>
    <col min="24" max="24" width="46" customWidth="1"/>
    <col min="25" max="25" width="12.33203125" bestFit="1" customWidth="1"/>
    <col min="26" max="26" width="17.33203125" bestFit="1" customWidth="1"/>
  </cols>
  <sheetData>
    <row r="1" spans="1:26" ht="14.4">
      <c r="A1" s="8" t="s">
        <v>2886</v>
      </c>
      <c r="B1" s="1" t="s">
        <v>2887</v>
      </c>
      <c r="C1" s="1" t="s">
        <v>2549</v>
      </c>
      <c r="D1" s="1" t="s">
        <v>2888</v>
      </c>
      <c r="E1" s="1" t="s">
        <v>2889</v>
      </c>
      <c r="F1" s="1" t="s">
        <v>4571</v>
      </c>
      <c r="G1" s="1" t="s">
        <v>0</v>
      </c>
      <c r="H1" s="1" t="s">
        <v>2890</v>
      </c>
      <c r="I1" s="1" t="s">
        <v>2891</v>
      </c>
      <c r="J1" s="1" t="s">
        <v>2892</v>
      </c>
      <c r="K1" s="1" t="s">
        <v>2893</v>
      </c>
      <c r="L1" s="1" t="s">
        <v>2894</v>
      </c>
      <c r="M1" s="1" t="s">
        <v>2895</v>
      </c>
      <c r="N1" s="1" t="s">
        <v>2896</v>
      </c>
      <c r="O1" s="1" t="s">
        <v>2897</v>
      </c>
      <c r="P1" s="96" t="s">
        <v>2846</v>
      </c>
      <c r="Q1" s="96" t="s">
        <v>2898</v>
      </c>
      <c r="R1" s="1" t="s">
        <v>726</v>
      </c>
      <c r="S1" s="1" t="s">
        <v>2847</v>
      </c>
      <c r="T1" s="1" t="s">
        <v>2848</v>
      </c>
      <c r="U1" s="1" t="s">
        <v>2899</v>
      </c>
      <c r="V1" s="68" t="s">
        <v>431</v>
      </c>
      <c r="W1" s="8" t="s">
        <v>2900</v>
      </c>
      <c r="X1" s="8" t="s">
        <v>2901</v>
      </c>
      <c r="Y1" s="8" t="s">
        <v>2902</v>
      </c>
      <c r="Z1" s="8" t="s">
        <v>2903</v>
      </c>
    </row>
    <row r="2" spans="1:26" ht="14.7" customHeight="1">
      <c r="A2" t="str">
        <f>Table3263[[#This Row],[Template]]&amp;Table3263[[#This Row],[parent_attribute]]</f>
        <v>Compressor Centrífugo BásicoDelta de Pressão – Filtro de Injeção de Gás de Separação</v>
      </c>
      <c r="B2" t="s">
        <v>4572</v>
      </c>
      <c r="C2" s="10" t="s">
        <v>2905</v>
      </c>
      <c r="D2" s="10" t="s">
        <v>4573</v>
      </c>
      <c r="E2" t="s">
        <v>4574</v>
      </c>
      <c r="F2" t="s">
        <v>4575</v>
      </c>
      <c r="G2" t="s">
        <v>2853</v>
      </c>
      <c r="J2" t="s">
        <v>1302</v>
      </c>
      <c r="K2" t="s">
        <v>1302</v>
      </c>
      <c r="O2" t="e">
        <f>VLOOKUP(Table3263[[#This Row],[Column1]],'Tradução Atributos'!$A$1:$B$284,2,0)</f>
        <v>#N/A</v>
      </c>
      <c r="P2" t="s">
        <v>4576</v>
      </c>
      <c r="Q2" t="str">
        <f>_xlfn.CONCAT(Table3263[[#This Row],[Description]],Table3263[[#This Row],[attribute_name EN2]])</f>
        <v>Delta Pressure - Separation Gas Injection Filter</v>
      </c>
      <c r="R2" s="33" t="s">
        <v>3867</v>
      </c>
      <c r="S2" s="33" t="s">
        <v>194</v>
      </c>
      <c r="U2" s="33" t="s">
        <v>451</v>
      </c>
      <c r="V2" s="12" t="s">
        <v>452</v>
      </c>
      <c r="W2" t="str">
        <f t="shared" ref="W2:W33" si="0">IFERROR(IF(FIND("|",P2),"subattribute", "attribute"), "attribute")</f>
        <v>attribute</v>
      </c>
      <c r="X2" t="str">
        <f>TRIM(INDEX(_xlfn.TEXTSPLIT(Table3263[[#This Row],[attribute_name]],"|"), 1,1))</f>
        <v>Delta de Pressão – Filtro de Injeção de Gás de Separação</v>
      </c>
      <c r="Y2" t="str">
        <f>IFERROR(TRIM(INDEX(_xlfn.TEXTSPLIT(Table3263[[#This Row],[attribute_name]],"|"), 1,2)), "")</f>
        <v/>
      </c>
      <c r="Z2" t="b" cm="1">
        <f t="array" ref="Z2">IF(ISERROR(IF(Table3263[[#This Row],[parent_attribute]]="subattribute", VLOOKUP(Table3263[[#This Row],[Área ]]&amp;Table3263[[#This Row],[child_attribute]],_xlfn._xlws.FILTER(Table3263[[#All],[Vessel]], Table3263[[#All],[parent_attribute]]="attribute"),1, FALSE), TRUE)), FALSE, TRUE)</f>
        <v>1</v>
      </c>
    </row>
    <row r="3" spans="1:26" ht="14.7" customHeight="1">
      <c r="A3" t="str">
        <f>Table3263[[#This Row],[Template]]&amp;Table3263[[#This Row],[parent_attribute]]</f>
        <v>Compressor Centrífugo BásicoDelta de Pressão – Filtro de Injeção de Gás de Separação</v>
      </c>
      <c r="B3" t="s">
        <v>4572</v>
      </c>
      <c r="C3" s="10" t="s">
        <v>2905</v>
      </c>
      <c r="D3" s="10" t="s">
        <v>4573</v>
      </c>
      <c r="E3" t="s">
        <v>4574</v>
      </c>
      <c r="F3" t="s">
        <v>4575</v>
      </c>
      <c r="G3" t="s">
        <v>2853</v>
      </c>
      <c r="J3" t="s">
        <v>1303</v>
      </c>
      <c r="K3" t="s">
        <v>1302</v>
      </c>
      <c r="L3" t="s">
        <v>2929</v>
      </c>
      <c r="M3" t="s">
        <v>2928</v>
      </c>
      <c r="O3" t="e">
        <f>VLOOKUP(Table3263[[#This Row],[Column1]],'Tradução Atributos'!$A$1:$B$284,2,0)</f>
        <v>#N/A</v>
      </c>
      <c r="P3" t="s">
        <v>4577</v>
      </c>
      <c r="Q3" t="str">
        <f>_xlfn.CONCAT(Table3263[[#This Row],[Description]],Table3263[[#This Row],[attribute_name EN2]])</f>
        <v>Delta Pressure - Separation Gas Injection Filter</v>
      </c>
      <c r="R3" s="33">
        <v>1.37</v>
      </c>
      <c r="S3" s="33" t="s">
        <v>194</v>
      </c>
      <c r="U3" s="33" t="s">
        <v>736</v>
      </c>
      <c r="V3" s="12"/>
      <c r="W3" t="str">
        <f t="shared" si="0"/>
        <v>subattribute</v>
      </c>
      <c r="X3" t="str">
        <f>TRIM(INDEX(_xlfn.TEXTSPLIT(Table3263[[#This Row],[attribute_name]],"|"), 1,1))</f>
        <v>Delta de Pressão – Filtro de Injeção de Gás de Separação</v>
      </c>
      <c r="Y3" t="str">
        <f>IFERROR(TRIM(INDEX(_xlfn.TEXTSPLIT(Table3263[[#This Row],[attribute_name]],"|"), 1,2)), "")</f>
        <v>Hi</v>
      </c>
      <c r="Z3" t="b" cm="1">
        <f t="array" ref="Z3">IF(ISERROR(IF(Table3263[[#This Row],[parent_attribute]]="subattribute", VLOOKUP(Table3263[[#This Row],[Área ]]&amp;Table3263[[#This Row],[child_attribute]],_xlfn._xlws.FILTER(Table3263[[#All],[Vessel]], Table3263[[#All],[parent_attribute]]="attribute"),1, FALSE), TRUE)), FALSE, TRUE)</f>
        <v>1</v>
      </c>
    </row>
    <row r="4" spans="1:26" ht="14.7" customHeight="1">
      <c r="A4" t="str">
        <f>Table3263[[#This Row],[Template]]&amp;Table3263[[#This Row],[parent_attribute]]</f>
        <v>Compressor Centrífugo BásicoDelta de Pressão – Filtro de Injeção de Gás de Separação</v>
      </c>
      <c r="B4" t="s">
        <v>4572</v>
      </c>
      <c r="C4" s="10" t="s">
        <v>2905</v>
      </c>
      <c r="D4" s="10" t="s">
        <v>4573</v>
      </c>
      <c r="E4" t="s">
        <v>4574</v>
      </c>
      <c r="F4" t="s">
        <v>4575</v>
      </c>
      <c r="G4" t="s">
        <v>2853</v>
      </c>
      <c r="J4" t="s">
        <v>1304</v>
      </c>
      <c r="K4" t="s">
        <v>1302</v>
      </c>
      <c r="L4" t="s">
        <v>2930</v>
      </c>
      <c r="M4" t="s">
        <v>2928</v>
      </c>
      <c r="O4" t="e">
        <f>VLOOKUP(Table3263[[#This Row],[Column1]],'Tradução Atributos'!$A$1:$B$284,2,0)</f>
        <v>#N/A</v>
      </c>
      <c r="P4" t="s">
        <v>4578</v>
      </c>
      <c r="Q4" t="str">
        <f>_xlfn.CONCAT(Table3263[[#This Row],[Description]],Table3263[[#This Row],[attribute_name EN2]])</f>
        <v>Delta Pressure - Separation Gas Injection Filter</v>
      </c>
      <c r="R4" s="33"/>
      <c r="S4" s="33" t="s">
        <v>194</v>
      </c>
      <c r="U4" s="33" t="s">
        <v>736</v>
      </c>
      <c r="V4" s="10"/>
      <c r="W4" t="str">
        <f t="shared" si="0"/>
        <v>subattribute</v>
      </c>
      <c r="X4" t="str">
        <f>TRIM(INDEX(_xlfn.TEXTSPLIT(Table3263[[#This Row],[attribute_name]],"|"), 1,1))</f>
        <v>Delta de Pressão – Filtro de Injeção de Gás de Separação</v>
      </c>
      <c r="Y4" t="str">
        <f>IFERROR(TRIM(INDEX(_xlfn.TEXTSPLIT(Table3263[[#This Row],[attribute_name]],"|"), 1,2)), "")</f>
        <v>HiHi</v>
      </c>
      <c r="Z4" t="b" cm="1">
        <f t="array" ref="Z4">IF(ISERROR(IF(Table3263[[#This Row],[parent_attribute]]="subattribute", VLOOKUP(Table3263[[#This Row],[Área ]]&amp;Table3263[[#This Row],[child_attribute]],_xlfn._xlws.FILTER(Table3263[[#All],[Vessel]], Table3263[[#All],[parent_attribute]]="attribute"),1, FALSE), TRUE)), FALSE, TRUE)</f>
        <v>1</v>
      </c>
    </row>
    <row r="5" spans="1:26" ht="14.7" customHeight="1">
      <c r="A5" t="str">
        <f>Table3263[[#This Row],[Template]]&amp;Table3263[[#This Row],[parent_attribute]]</f>
        <v>Compressor Centrífugo BásicoDelta de Pressão – Filtro de Injeção de Gás de Separação</v>
      </c>
      <c r="B5" t="s">
        <v>4572</v>
      </c>
      <c r="C5" s="10" t="s">
        <v>2905</v>
      </c>
      <c r="D5" s="10" t="s">
        <v>4573</v>
      </c>
      <c r="E5" t="s">
        <v>4574</v>
      </c>
      <c r="F5" t="s">
        <v>4575</v>
      </c>
      <c r="G5" t="s">
        <v>2853</v>
      </c>
      <c r="J5" t="s">
        <v>1305</v>
      </c>
      <c r="K5" t="s">
        <v>1302</v>
      </c>
      <c r="L5" t="s">
        <v>2931</v>
      </c>
      <c r="M5" t="s">
        <v>2928</v>
      </c>
      <c r="O5" t="e">
        <f>VLOOKUP(Table3263[[#This Row],[Column1]],'Tradução Atributos'!$A$1:$B$284,2,0)</f>
        <v>#N/A</v>
      </c>
      <c r="P5" t="s">
        <v>4579</v>
      </c>
      <c r="Q5" t="str">
        <f>_xlfn.CONCAT(Table3263[[#This Row],[Description]],Table3263[[#This Row],[attribute_name EN2]])</f>
        <v>Delta Pressure - Separation Gas Injection Filter</v>
      </c>
      <c r="R5" s="10"/>
      <c r="S5" s="33" t="s">
        <v>194</v>
      </c>
      <c r="U5" s="33" t="s">
        <v>736</v>
      </c>
      <c r="V5" s="83"/>
      <c r="W5" t="str">
        <f t="shared" si="0"/>
        <v>subattribute</v>
      </c>
      <c r="X5" t="str">
        <f>TRIM(INDEX(_xlfn.TEXTSPLIT(Table3263[[#This Row],[attribute_name]],"|"), 1,1))</f>
        <v>Delta de Pressão – Filtro de Injeção de Gás de Separação</v>
      </c>
      <c r="Y5" t="str">
        <f>IFERROR(TRIM(INDEX(_xlfn.TEXTSPLIT(Table3263[[#This Row],[attribute_name]],"|"), 1,2)), "")</f>
        <v>Lo</v>
      </c>
      <c r="Z5" t="b" cm="1">
        <f t="array" ref="Z5">IF(ISERROR(IF(Table3263[[#This Row],[parent_attribute]]="subattribute", VLOOKUP(Table3263[[#This Row],[Área ]]&amp;Table3263[[#This Row],[child_attribute]],_xlfn._xlws.FILTER(Table3263[[#All],[Vessel]], Table3263[[#All],[parent_attribute]]="attribute"),1, FALSE), TRUE)), FALSE, TRUE)</f>
        <v>1</v>
      </c>
    </row>
    <row r="6" spans="1:26" ht="14.7" customHeight="1">
      <c r="A6" t="str">
        <f>Table3263[[#This Row],[Template]]&amp;Table3263[[#This Row],[parent_attribute]]</f>
        <v>Compressor Centrífugo BásicoDelta de Pressão – Filtro de Injeção de Gás de Separação</v>
      </c>
      <c r="B6" t="s">
        <v>4572</v>
      </c>
      <c r="C6" s="10" t="s">
        <v>2905</v>
      </c>
      <c r="D6" s="10" t="s">
        <v>4573</v>
      </c>
      <c r="E6" t="s">
        <v>4574</v>
      </c>
      <c r="F6" t="s">
        <v>4575</v>
      </c>
      <c r="G6" t="s">
        <v>2853</v>
      </c>
      <c r="J6" t="s">
        <v>1306</v>
      </c>
      <c r="K6" t="s">
        <v>1302</v>
      </c>
      <c r="L6" t="s">
        <v>2932</v>
      </c>
      <c r="M6" t="s">
        <v>2928</v>
      </c>
      <c r="O6" t="e">
        <f>VLOOKUP(Table3263[[#This Row],[Column1]],'Tradução Atributos'!$A$1:$B$284,2,0)</f>
        <v>#N/A</v>
      </c>
      <c r="P6" t="s">
        <v>4580</v>
      </c>
      <c r="Q6" t="str">
        <f>_xlfn.CONCAT(Table3263[[#This Row],[Description]],Table3263[[#This Row],[attribute_name EN2]])</f>
        <v>Delta Pressure - Separation Gas Injection Filter</v>
      </c>
      <c r="R6" s="33"/>
      <c r="S6" s="33" t="s">
        <v>194</v>
      </c>
      <c r="U6" s="33" t="s">
        <v>736</v>
      </c>
      <c r="V6" s="10"/>
      <c r="W6" t="str">
        <f t="shared" si="0"/>
        <v>subattribute</v>
      </c>
      <c r="X6" t="str">
        <f>TRIM(INDEX(_xlfn.TEXTSPLIT(Table3263[[#This Row],[attribute_name]],"|"), 1,1))</f>
        <v>Delta de Pressão – Filtro de Injeção de Gás de Separação</v>
      </c>
      <c r="Y6" t="str">
        <f>IFERROR(TRIM(INDEX(_xlfn.TEXTSPLIT(Table3263[[#This Row],[attribute_name]],"|"), 1,2)), "")</f>
        <v>LoLo</v>
      </c>
      <c r="Z6" t="b" cm="1">
        <f t="array" ref="Z6">IF(ISERROR(IF(Table3263[[#This Row],[parent_attribute]]="subattribute", VLOOKUP(Table3263[[#This Row],[Área ]]&amp;Table3263[[#This Row],[child_attribute]],_xlfn._xlws.FILTER(Table3263[[#All],[Vessel]], Table3263[[#All],[parent_attribute]]="attribute"),1, FALSE), TRUE)), FALSE, TRUE)</f>
        <v>1</v>
      </c>
    </row>
    <row r="7" spans="1:26" ht="14.7" customHeight="1">
      <c r="A7" t="str">
        <f>Table3263[[#This Row],[Template]]&amp;Table3263[[#This Row],[parent_attribute]]</f>
        <v>Compressor Centrífugo BásicoDelta de Pressão – Filtro de Injeção de Gás de Separação</v>
      </c>
      <c r="B7" t="s">
        <v>4572</v>
      </c>
      <c r="C7" s="10" t="s">
        <v>2905</v>
      </c>
      <c r="D7" s="10" t="s">
        <v>4573</v>
      </c>
      <c r="E7" t="s">
        <v>4574</v>
      </c>
      <c r="F7" t="s">
        <v>4575</v>
      </c>
      <c r="G7" t="s">
        <v>2853</v>
      </c>
      <c r="J7" t="s">
        <v>1307</v>
      </c>
      <c r="K7" t="s">
        <v>1302</v>
      </c>
      <c r="L7" t="s">
        <v>2934</v>
      </c>
      <c r="M7" t="s">
        <v>2928</v>
      </c>
      <c r="O7" t="e">
        <f>VLOOKUP(Table3263[[#This Row],[Column1]],'Tradução Atributos'!$A$1:$B$284,2,0)</f>
        <v>#N/A</v>
      </c>
      <c r="P7" t="s">
        <v>4581</v>
      </c>
      <c r="Q7" t="str">
        <f>_xlfn.CONCAT(Table3263[[#This Row],[Description]],Table3263[[#This Row],[attribute_name EN2]])</f>
        <v>Delta Pressure - Separation Gas Injection Filter</v>
      </c>
      <c r="R7" s="33">
        <v>1.2330000000000001</v>
      </c>
      <c r="S7" s="33" t="s">
        <v>194</v>
      </c>
      <c r="U7" s="33" t="s">
        <v>736</v>
      </c>
      <c r="V7" s="12"/>
      <c r="W7" t="str">
        <f t="shared" si="0"/>
        <v>subattribute</v>
      </c>
      <c r="X7" t="str">
        <f>TRIM(INDEX(_xlfn.TEXTSPLIT(Table3263[[#This Row],[attribute_name]],"|"), 1,1))</f>
        <v>Delta de Pressão – Filtro de Injeção de Gás de Separação</v>
      </c>
      <c r="Y7" t="str">
        <f>IFERROR(TRIM(INDEX(_xlfn.TEXTSPLIT(Table3263[[#This Row],[attribute_name]],"|"), 1,2)), "")</f>
        <v>Pre-alarm Hi</v>
      </c>
      <c r="Z7" t="b" cm="1">
        <f t="array" ref="Z7">IF(ISERROR(IF(Table3263[[#This Row],[parent_attribute]]="subattribute", VLOOKUP(Table3263[[#This Row],[Área ]]&amp;Table3263[[#This Row],[child_attribute]],_xlfn._xlws.FILTER(Table3263[[#All],[Vessel]], Table3263[[#All],[parent_attribute]]="attribute"),1, FALSE), TRUE)), FALSE, TRUE)</f>
        <v>1</v>
      </c>
    </row>
    <row r="8" spans="1:26" ht="14.7" customHeight="1">
      <c r="A8" t="str">
        <f>Table3263[[#This Row],[Template]]&amp;Table3263[[#This Row],[parent_attribute]]</f>
        <v>Compressor Centrífugo BásicoDelta de Pressão – Filtro de Injeção de Gás de Separação</v>
      </c>
      <c r="B8" t="s">
        <v>4572</v>
      </c>
      <c r="C8" s="10" t="s">
        <v>2905</v>
      </c>
      <c r="D8" s="10" t="s">
        <v>4573</v>
      </c>
      <c r="E8" t="s">
        <v>4574</v>
      </c>
      <c r="F8" t="s">
        <v>4575</v>
      </c>
      <c r="G8" t="s">
        <v>2853</v>
      </c>
      <c r="J8" t="s">
        <v>1308</v>
      </c>
      <c r="K8" t="s">
        <v>1302</v>
      </c>
      <c r="L8" t="s">
        <v>2936</v>
      </c>
      <c r="M8" t="s">
        <v>2928</v>
      </c>
      <c r="O8" t="e">
        <f>VLOOKUP(Table3263[[#This Row],[Column1]],'Tradução Atributos'!$A$1:$B$284,2,0)</f>
        <v>#N/A</v>
      </c>
      <c r="P8" t="s">
        <v>4582</v>
      </c>
      <c r="Q8" t="str">
        <f>_xlfn.CONCAT(Table3263[[#This Row],[Description]],Table3263[[#This Row],[attribute_name EN2]])</f>
        <v>Delta Pressure - Separation Gas Injection Filter</v>
      </c>
      <c r="R8" s="33"/>
      <c r="S8" s="33" t="s">
        <v>194</v>
      </c>
      <c r="U8" s="33" t="s">
        <v>736</v>
      </c>
      <c r="V8" s="10"/>
      <c r="W8" t="str">
        <f t="shared" si="0"/>
        <v>subattribute</v>
      </c>
      <c r="X8" t="str">
        <f>TRIM(INDEX(_xlfn.TEXTSPLIT(Table3263[[#This Row],[attribute_name]],"|"), 1,1))</f>
        <v>Delta de Pressão – Filtro de Injeção de Gás de Separação</v>
      </c>
      <c r="Y8" t="str">
        <f>IFERROR(TRIM(INDEX(_xlfn.TEXTSPLIT(Table3263[[#This Row],[attribute_name]],"|"), 1,2)), "")</f>
        <v>Pre-alarm Lo</v>
      </c>
      <c r="Z8" t="b" cm="1">
        <f t="array" ref="Z8">IF(ISERROR(IF(Table3263[[#This Row],[parent_attribute]]="subattribute", VLOOKUP(Table3263[[#This Row],[Área ]]&amp;Table3263[[#This Row],[child_attribute]],_xlfn._xlws.FILTER(Table3263[[#All],[Vessel]], Table3263[[#All],[parent_attribute]]="attribute"),1, FALSE), TRUE)), FALSE, TRUE)</f>
        <v>1</v>
      </c>
    </row>
    <row r="9" spans="1:26" ht="14.7" customHeight="1">
      <c r="A9" t="str">
        <f>Table3263[[#This Row],[Template]]&amp;Table3263[[#This Row],[parent_attribute]]</f>
        <v>Compressor Centrífugo BásicoDelta de Pressão - Filtro de Sucção IP</v>
      </c>
      <c r="B9" t="s">
        <v>4572</v>
      </c>
      <c r="C9" s="10" t="s">
        <v>2905</v>
      </c>
      <c r="D9" s="10" t="s">
        <v>4573</v>
      </c>
      <c r="E9" t="s">
        <v>4574</v>
      </c>
      <c r="F9" s="162" t="s">
        <v>4575</v>
      </c>
      <c r="G9" t="s">
        <v>2853</v>
      </c>
      <c r="J9" s="10" t="s">
        <v>4583</v>
      </c>
      <c r="K9" s="10" t="s">
        <v>4583</v>
      </c>
      <c r="O9" t="e">
        <f>VLOOKUP(Table3263[[#This Row],[Column1]],'Tradução Atributos'!$A$1:$B$284,2,0)</f>
        <v>#N/A</v>
      </c>
      <c r="P9" t="s">
        <v>4584</v>
      </c>
      <c r="Q9" s="10" t="str">
        <f>_xlfn.CONCAT(Table3263[[#This Row],[Description]],Table3263[[#This Row],[attribute_name EN2]])</f>
        <v>Delta Pressure - Suction Filter LP</v>
      </c>
      <c r="R9" s="33" t="s">
        <v>4585</v>
      </c>
      <c r="S9" s="33" t="s">
        <v>194</v>
      </c>
      <c r="U9" s="33" t="s">
        <v>530</v>
      </c>
      <c r="V9" s="10" t="s">
        <v>4586</v>
      </c>
      <c r="W9" t="str">
        <f t="shared" si="0"/>
        <v>attribute</v>
      </c>
      <c r="X9" t="str">
        <f>TRIM(INDEX(_xlfn.TEXTSPLIT(Table3263[[#This Row],[attribute_name]],"|"), 1,1))</f>
        <v>Delta de Pressão - Filtro de Sucção IP</v>
      </c>
      <c r="Y9" t="str">
        <f>IFERROR(TRIM(INDEX(_xlfn.TEXTSPLIT(Table3263[[#This Row],[attribute_name]],"|"), 1,2)), "")</f>
        <v/>
      </c>
      <c r="Z9" t="b" cm="1">
        <f t="array" ref="Z9">IF(ISERROR(IF(Table3263[[#This Row],[parent_attribute]]="subattribute", VLOOKUP(Table3263[[#This Row],[Área ]]&amp;Table3263[[#This Row],[child_attribute]],_xlfn._xlws.FILTER(Table3263[[#All],[Vessel]], Table3263[[#All],[parent_attribute]]="attribute"),1, FALSE), TRUE)), FALSE, TRUE)</f>
        <v>1</v>
      </c>
    </row>
    <row r="10" spans="1:26" ht="14.7" customHeight="1">
      <c r="A10" t="str">
        <f>Table3263[[#This Row],[Template]]&amp;Table3263[[#This Row],[parent_attribute]]</f>
        <v>Compressor Centrífugo BásicoDelta de Pressão - Filtro de Sucção IP</v>
      </c>
      <c r="B10" t="s">
        <v>4572</v>
      </c>
      <c r="C10" s="10" t="s">
        <v>2905</v>
      </c>
      <c r="D10" s="10" t="s">
        <v>4573</v>
      </c>
      <c r="E10" t="s">
        <v>4574</v>
      </c>
      <c r="F10" s="162" t="s">
        <v>4575</v>
      </c>
      <c r="G10" t="s">
        <v>2853</v>
      </c>
      <c r="J10" s="10" t="s">
        <v>4587</v>
      </c>
      <c r="K10" s="10" t="s">
        <v>4583</v>
      </c>
      <c r="O10" t="e">
        <f>VLOOKUP(Table3263[[#This Row],[Column1]],'Tradução Atributos'!$A$1:$B$284,2,0)</f>
        <v>#N/A</v>
      </c>
      <c r="P10" t="s">
        <v>4588</v>
      </c>
      <c r="Q10" s="10" t="str">
        <f>_xlfn.CONCAT(Table3263[[#This Row],[Description]],Table3263[[#This Row],[attribute_name EN2]])</f>
        <v>Delta Pressure - Suction Filter LP</v>
      </c>
      <c r="R10" s="33"/>
      <c r="S10" s="33" t="s">
        <v>194</v>
      </c>
      <c r="U10" s="33" t="s">
        <v>530</v>
      </c>
      <c r="V10" s="10" t="s">
        <v>4586</v>
      </c>
      <c r="W10" t="str">
        <f t="shared" si="0"/>
        <v>subattribute</v>
      </c>
      <c r="X10" t="str">
        <f>TRIM(INDEX(_xlfn.TEXTSPLIT(Table3263[[#This Row],[attribute_name]],"|"), 1,1))</f>
        <v>Delta de Pressão - Filtro de Sucção IP</v>
      </c>
      <c r="Y10" t="str">
        <f>IFERROR(TRIM(INDEX(_xlfn.TEXTSPLIT(Table3263[[#This Row],[attribute_name]],"|"), 1,2)), "")</f>
        <v>Hi</v>
      </c>
      <c r="Z10" t="b" cm="1">
        <f t="array" ref="Z10">IF(ISERROR(IF(Table3263[[#This Row],[parent_attribute]]="subattribute", VLOOKUP(Table3263[[#This Row],[Área ]]&amp;Table3263[[#This Row],[child_attribute]],_xlfn._xlws.FILTER(Table3263[[#All],[Vessel]], Table3263[[#All],[parent_attribute]]="attribute"),1, FALSE), TRUE)), FALSE, TRUE)</f>
        <v>1</v>
      </c>
    </row>
    <row r="11" spans="1:26" ht="14.7" customHeight="1">
      <c r="A11" t="str">
        <f>Table3263[[#This Row],[Template]]&amp;Table3263[[#This Row],[parent_attribute]]</f>
        <v>Compressor Centrífugo BásicoDelta de Pressão - Filtro de Sucção IP</v>
      </c>
      <c r="B11" t="s">
        <v>4572</v>
      </c>
      <c r="C11" s="10" t="s">
        <v>2905</v>
      </c>
      <c r="D11" s="10" t="s">
        <v>4573</v>
      </c>
      <c r="E11" t="s">
        <v>4574</v>
      </c>
      <c r="F11" s="162" t="s">
        <v>4575</v>
      </c>
      <c r="G11" t="s">
        <v>2853</v>
      </c>
      <c r="J11" s="10" t="s">
        <v>4589</v>
      </c>
      <c r="K11" s="10" t="s">
        <v>4583</v>
      </c>
      <c r="O11" t="e">
        <f>VLOOKUP(Table3263[[#This Row],[Column1]],'Tradução Atributos'!$A$1:$B$284,2,0)</f>
        <v>#N/A</v>
      </c>
      <c r="P11" t="s">
        <v>4590</v>
      </c>
      <c r="Q11" s="10" t="str">
        <f>_xlfn.CONCAT(Table3263[[#This Row],[Description]],Table3263[[#This Row],[attribute_name EN2]])</f>
        <v>Delta Pressure - Suction Filter LP</v>
      </c>
      <c r="R11" s="33"/>
      <c r="S11" s="33" t="s">
        <v>194</v>
      </c>
      <c r="U11" s="33" t="s">
        <v>530</v>
      </c>
      <c r="V11" s="10" t="s">
        <v>4586</v>
      </c>
      <c r="W11" t="str">
        <f t="shared" si="0"/>
        <v>subattribute</v>
      </c>
      <c r="X11" t="str">
        <f>TRIM(INDEX(_xlfn.TEXTSPLIT(Table3263[[#This Row],[attribute_name]],"|"), 1,1))</f>
        <v>Delta de Pressão - Filtro de Sucção IP</v>
      </c>
      <c r="Y11" t="str">
        <f>IFERROR(TRIM(INDEX(_xlfn.TEXTSPLIT(Table3263[[#This Row],[attribute_name]],"|"), 1,2)), "")</f>
        <v>HiHi</v>
      </c>
      <c r="Z11" t="b" cm="1">
        <f t="array" ref="Z11">IF(ISERROR(IF(Table3263[[#This Row],[parent_attribute]]="subattribute", VLOOKUP(Table3263[[#This Row],[Área ]]&amp;Table3263[[#This Row],[child_attribute]],_xlfn._xlws.FILTER(Table3263[[#All],[Vessel]], Table3263[[#All],[parent_attribute]]="attribute"),1, FALSE), TRUE)), FALSE, TRUE)</f>
        <v>1</v>
      </c>
    </row>
    <row r="12" spans="1:26" ht="14.7" customHeight="1">
      <c r="A12" t="str">
        <f>Table3263[[#This Row],[Template]]&amp;Table3263[[#This Row],[parent_attribute]]</f>
        <v>Compressor Centrífugo BásicoDelta de Pressão - Filtro de Sucção IP</v>
      </c>
      <c r="B12" t="s">
        <v>4572</v>
      </c>
      <c r="C12" s="10" t="s">
        <v>2905</v>
      </c>
      <c r="D12" s="10" t="s">
        <v>4573</v>
      </c>
      <c r="E12" t="s">
        <v>4574</v>
      </c>
      <c r="F12" s="162" t="s">
        <v>4575</v>
      </c>
      <c r="G12" t="s">
        <v>2853</v>
      </c>
      <c r="J12" s="10" t="s">
        <v>4591</v>
      </c>
      <c r="K12" s="10" t="s">
        <v>4583</v>
      </c>
      <c r="O12" t="e">
        <f>VLOOKUP(Table3263[[#This Row],[Column1]],'Tradução Atributos'!$A$1:$B$284,2,0)</f>
        <v>#N/A</v>
      </c>
      <c r="P12" t="s">
        <v>4592</v>
      </c>
      <c r="Q12" s="10" t="str">
        <f>_xlfn.CONCAT(Table3263[[#This Row],[Description]],Table3263[[#This Row],[attribute_name EN2]])</f>
        <v>Delta Pressure - Suction Filter LP</v>
      </c>
      <c r="R12" s="33"/>
      <c r="S12" s="33" t="s">
        <v>194</v>
      </c>
      <c r="U12" s="33" t="s">
        <v>530</v>
      </c>
      <c r="V12" s="10" t="s">
        <v>4586</v>
      </c>
      <c r="W12" t="str">
        <f t="shared" si="0"/>
        <v>subattribute</v>
      </c>
      <c r="X12" t="str">
        <f>TRIM(INDEX(_xlfn.TEXTSPLIT(Table3263[[#This Row],[attribute_name]],"|"), 1,1))</f>
        <v>Delta de Pressão - Filtro de Sucção IP</v>
      </c>
      <c r="Y12" t="str">
        <f>IFERROR(TRIM(INDEX(_xlfn.TEXTSPLIT(Table3263[[#This Row],[attribute_name]],"|"), 1,2)), "")</f>
        <v>Pre-alarm Hi</v>
      </c>
      <c r="Z12" t="b" cm="1">
        <f t="array" ref="Z12">IF(ISERROR(IF(Table3263[[#This Row],[parent_attribute]]="subattribute", VLOOKUP(Table3263[[#This Row],[Área ]]&amp;Table3263[[#This Row],[child_attribute]],_xlfn._xlws.FILTER(Table3263[[#All],[Vessel]], Table3263[[#All],[parent_attribute]]="attribute"),1, FALSE), TRUE)), FALSE, TRUE)</f>
        <v>1</v>
      </c>
    </row>
    <row r="13" spans="1:26" ht="14.7" customHeight="1">
      <c r="A13" t="str">
        <f>Table3263[[#This Row],[Template]]&amp;Table3263[[#This Row],[parent_attribute]]</f>
        <v>Compressor Centrífugo BásicoDelta de Pressão - Filtro de Sucção LP</v>
      </c>
      <c r="B13" t="s">
        <v>4572</v>
      </c>
      <c r="C13" s="10" t="s">
        <v>2905</v>
      </c>
      <c r="D13" s="10" t="s">
        <v>4573</v>
      </c>
      <c r="E13" t="s">
        <v>4574</v>
      </c>
      <c r="F13" t="s">
        <v>4575</v>
      </c>
      <c r="G13" t="s">
        <v>2853</v>
      </c>
      <c r="J13" s="20" t="s">
        <v>4583</v>
      </c>
      <c r="K13" s="10" t="s">
        <v>4583</v>
      </c>
      <c r="O13" t="e">
        <f>VLOOKUP(Table3263[[#This Row],[Column1]],'Tradução Atributos'!$A$1:$B$284,2,0)</f>
        <v>#N/A</v>
      </c>
      <c r="P13" t="s">
        <v>4593</v>
      </c>
      <c r="Q13" t="str">
        <f>_xlfn.CONCAT(Table3263[[#This Row],[Description]],Table3263[[#This Row],[attribute_name EN2]])</f>
        <v>Delta Pressure - Suction Filter LP</v>
      </c>
      <c r="R13" s="33" t="s">
        <v>3471</v>
      </c>
      <c r="S13" s="33" t="s">
        <v>194</v>
      </c>
      <c r="U13" s="33" t="s">
        <v>530</v>
      </c>
      <c r="V13" s="10" t="s">
        <v>4594</v>
      </c>
      <c r="W13" t="str">
        <f t="shared" si="0"/>
        <v>attribute</v>
      </c>
      <c r="X13" t="str">
        <f>TRIM(INDEX(_xlfn.TEXTSPLIT(Table3263[[#This Row],[attribute_name]],"|"), 1,1))</f>
        <v>Delta de Pressão - Filtro de Sucção LP</v>
      </c>
      <c r="Y13" t="str">
        <f>IFERROR(TRIM(INDEX(_xlfn.TEXTSPLIT(Table3263[[#This Row],[attribute_name]],"|"), 1,2)), "")</f>
        <v/>
      </c>
      <c r="Z13" t="b" cm="1">
        <f t="array" ref="Z13">IF(ISERROR(IF(Table3263[[#This Row],[parent_attribute]]="subattribute", VLOOKUP(Table3263[[#This Row],[Área ]]&amp;Table3263[[#This Row],[child_attribute]],_xlfn._xlws.FILTER(Table3263[[#All],[Vessel]], Table3263[[#All],[parent_attribute]]="attribute"),1, FALSE), TRUE)), FALSE, TRUE)</f>
        <v>1</v>
      </c>
    </row>
    <row r="14" spans="1:26" ht="14.7" customHeight="1">
      <c r="A14" t="str">
        <f>Table3263[[#This Row],[Template]]&amp;Table3263[[#This Row],[parent_attribute]]</f>
        <v>Compressor Centrífugo BásicoDelta de Pressão - Filtro de Sucção LP</v>
      </c>
      <c r="B14" t="s">
        <v>4572</v>
      </c>
      <c r="C14" s="10" t="s">
        <v>2905</v>
      </c>
      <c r="D14" s="10" t="s">
        <v>4573</v>
      </c>
      <c r="E14" t="s">
        <v>4574</v>
      </c>
      <c r="F14" t="s">
        <v>4575</v>
      </c>
      <c r="G14" t="s">
        <v>2853</v>
      </c>
      <c r="J14" s="20" t="s">
        <v>4587</v>
      </c>
      <c r="K14" s="10" t="s">
        <v>4583</v>
      </c>
      <c r="O14" t="e">
        <f>VLOOKUP(Table3263[[#This Row],[Column1]],'Tradução Atributos'!$A$1:$B$284,2,0)</f>
        <v>#N/A</v>
      </c>
      <c r="P14" t="s">
        <v>4595</v>
      </c>
      <c r="Q14" t="str">
        <f>_xlfn.CONCAT(Table3263[[#This Row],[Description]],Table3263[[#This Row],[attribute_name EN2]])</f>
        <v>Delta Pressure - Suction Filter LP</v>
      </c>
      <c r="R14" s="33"/>
      <c r="S14" s="33" t="s">
        <v>194</v>
      </c>
      <c r="U14" s="33" t="s">
        <v>530</v>
      </c>
      <c r="V14" s="10" t="s">
        <v>4594</v>
      </c>
      <c r="W14" t="str">
        <f t="shared" si="0"/>
        <v>subattribute</v>
      </c>
      <c r="X14" t="str">
        <f>TRIM(INDEX(_xlfn.TEXTSPLIT(Table3263[[#This Row],[attribute_name]],"|"), 1,1))</f>
        <v>Delta de Pressão - Filtro de Sucção LP</v>
      </c>
      <c r="Y14" t="str">
        <f>IFERROR(TRIM(INDEX(_xlfn.TEXTSPLIT(Table3263[[#This Row],[attribute_name]],"|"), 1,2)), "")</f>
        <v>Hi</v>
      </c>
      <c r="Z14" t="b" cm="1">
        <f t="array" ref="Z14">IF(ISERROR(IF(Table3263[[#This Row],[parent_attribute]]="subattribute", VLOOKUP(Table3263[[#This Row],[Área ]]&amp;Table3263[[#This Row],[child_attribute]],_xlfn._xlws.FILTER(Table3263[[#All],[Vessel]], Table3263[[#All],[parent_attribute]]="attribute"),1, FALSE), TRUE)), FALSE, TRUE)</f>
        <v>1</v>
      </c>
    </row>
    <row r="15" spans="1:26" ht="14.7" customHeight="1">
      <c r="A15" t="str">
        <f>Table3263[[#This Row],[Template]]&amp;Table3263[[#This Row],[parent_attribute]]</f>
        <v>Compressor Centrífugo BásicoDelta de Pressão - Filtro de Sucção LP</v>
      </c>
      <c r="B15" t="s">
        <v>4572</v>
      </c>
      <c r="C15" s="10" t="s">
        <v>2905</v>
      </c>
      <c r="D15" s="10" t="s">
        <v>4573</v>
      </c>
      <c r="E15" t="s">
        <v>4574</v>
      </c>
      <c r="F15" t="s">
        <v>4575</v>
      </c>
      <c r="G15" t="s">
        <v>2853</v>
      </c>
      <c r="J15" s="20" t="s">
        <v>4589</v>
      </c>
      <c r="K15" s="10" t="s">
        <v>4583</v>
      </c>
      <c r="O15" t="e">
        <f>VLOOKUP(Table3263[[#This Row],[Column1]],'Tradução Atributos'!$A$1:$B$284,2,0)</f>
        <v>#N/A</v>
      </c>
      <c r="P15" t="s">
        <v>4596</v>
      </c>
      <c r="Q15" t="str">
        <f>_xlfn.CONCAT(Table3263[[#This Row],[Description]],Table3263[[#This Row],[attribute_name EN2]])</f>
        <v>Delta Pressure - Suction Filter LP</v>
      </c>
      <c r="R15" s="33"/>
      <c r="S15" s="33" t="s">
        <v>194</v>
      </c>
      <c r="U15" s="33" t="s">
        <v>530</v>
      </c>
      <c r="V15" s="10" t="s">
        <v>4594</v>
      </c>
      <c r="W15" t="str">
        <f t="shared" si="0"/>
        <v>subattribute</v>
      </c>
      <c r="X15" t="str">
        <f>TRIM(INDEX(_xlfn.TEXTSPLIT(Table3263[[#This Row],[attribute_name]],"|"), 1,1))</f>
        <v>Delta de Pressão - Filtro de Sucção LP</v>
      </c>
      <c r="Y15" t="str">
        <f>IFERROR(TRIM(INDEX(_xlfn.TEXTSPLIT(Table3263[[#This Row],[attribute_name]],"|"), 1,2)), "")</f>
        <v>HiHi</v>
      </c>
      <c r="Z15" t="b" cm="1">
        <f t="array" ref="Z15">IF(ISERROR(IF(Table3263[[#This Row],[parent_attribute]]="subattribute", VLOOKUP(Table3263[[#This Row],[Área ]]&amp;Table3263[[#This Row],[child_attribute]],_xlfn._xlws.FILTER(Table3263[[#All],[Vessel]], Table3263[[#All],[parent_attribute]]="attribute"),1, FALSE), TRUE)), FALSE, TRUE)</f>
        <v>1</v>
      </c>
    </row>
    <row r="16" spans="1:26" ht="14.7" customHeight="1">
      <c r="A16" t="str">
        <f>Table3263[[#This Row],[Template]]&amp;Table3263[[#This Row],[parent_attribute]]</f>
        <v>Compressor Centrífugo BásicoDelta de Pressão - Filtro de Sucção LP</v>
      </c>
      <c r="B16" t="s">
        <v>4572</v>
      </c>
      <c r="C16" s="10" t="s">
        <v>2905</v>
      </c>
      <c r="D16" s="10" t="s">
        <v>4573</v>
      </c>
      <c r="E16" t="s">
        <v>4574</v>
      </c>
      <c r="F16" t="s">
        <v>4575</v>
      </c>
      <c r="G16" t="s">
        <v>2853</v>
      </c>
      <c r="J16" s="20" t="s">
        <v>4591</v>
      </c>
      <c r="K16" s="10" t="s">
        <v>4583</v>
      </c>
      <c r="O16" t="e">
        <f>VLOOKUP(Table3263[[#This Row],[Column1]],'Tradução Atributos'!$A$1:$B$284,2,0)</f>
        <v>#N/A</v>
      </c>
      <c r="P16" t="s">
        <v>4597</v>
      </c>
      <c r="Q16" t="str">
        <f>_xlfn.CONCAT(Table3263[[#This Row],[Description]],Table3263[[#This Row],[attribute_name EN2]])</f>
        <v>Delta Pressure - Suction Filter LP</v>
      </c>
      <c r="R16" s="33"/>
      <c r="S16" s="33" t="s">
        <v>194</v>
      </c>
      <c r="U16" s="33" t="s">
        <v>530</v>
      </c>
      <c r="V16" s="10" t="s">
        <v>4594</v>
      </c>
      <c r="W16" t="str">
        <f t="shared" si="0"/>
        <v>subattribute</v>
      </c>
      <c r="X16" t="str">
        <f>TRIM(INDEX(_xlfn.TEXTSPLIT(Table3263[[#This Row],[attribute_name]],"|"), 1,1))</f>
        <v>Delta de Pressão - Filtro de Sucção LP</v>
      </c>
      <c r="Y16" t="str">
        <f>IFERROR(TRIM(INDEX(_xlfn.TEXTSPLIT(Table3263[[#This Row],[attribute_name]],"|"), 1,2)), "")</f>
        <v>Pre-alarm Hi</v>
      </c>
      <c r="Z16" t="b" cm="1">
        <f t="array" ref="Z16">IF(ISERROR(IF(Table3263[[#This Row],[parent_attribute]]="subattribute", VLOOKUP(Table3263[[#This Row],[Área ]]&amp;Table3263[[#This Row],[child_attribute]],_xlfn._xlws.FILTER(Table3263[[#All],[Vessel]], Table3263[[#All],[parent_attribute]]="attribute"),1, FALSE), TRUE)), FALSE, TRUE)</f>
        <v>1</v>
      </c>
    </row>
    <row r="17" spans="1:26" ht="14.7" customHeight="1">
      <c r="A17" t="str">
        <f>Table3263[[#This Row],[Template]]&amp;Table3263[[#This Row],[parent_attribute]]</f>
        <v>Compressor Centrífugo BásicoDeslocamento Axial - Compressor (1)</v>
      </c>
      <c r="B17" t="s">
        <v>4572</v>
      </c>
      <c r="C17" s="10" t="s">
        <v>2905</v>
      </c>
      <c r="D17" s="10" t="s">
        <v>4573</v>
      </c>
      <c r="E17" t="s">
        <v>4574</v>
      </c>
      <c r="F17" t="s">
        <v>4575</v>
      </c>
      <c r="G17" t="s">
        <v>2853</v>
      </c>
      <c r="J17" t="s">
        <v>1170</v>
      </c>
      <c r="K17" t="s">
        <v>1170</v>
      </c>
      <c r="O17" t="e">
        <f>VLOOKUP(Table3263[[#This Row],[Column1]],'Tradução Atributos'!$A$1:$B$284,2,0)</f>
        <v>#N/A</v>
      </c>
      <c r="P17" t="s">
        <v>2943</v>
      </c>
      <c r="Q17" t="str">
        <f>_xlfn.CONCAT(Table3263[[#This Row],[Description]],Table3263[[#This Row],[attribute_name EN2]])</f>
        <v>Axial Displacement - Comp (1)</v>
      </c>
      <c r="R17" s="186" t="s">
        <v>3587</v>
      </c>
      <c r="S17" s="33" t="s">
        <v>465</v>
      </c>
      <c r="U17" s="33" t="s">
        <v>439</v>
      </c>
      <c r="V17" s="10" t="s">
        <v>440</v>
      </c>
      <c r="W17" t="str">
        <f t="shared" si="0"/>
        <v>attribute</v>
      </c>
      <c r="X17" t="str">
        <f>TRIM(INDEX(_xlfn.TEXTSPLIT(Table3263[[#This Row],[attribute_name]],"|"), 1,1))</f>
        <v>Deslocamento Axial - Compressor (1)</v>
      </c>
      <c r="Y17" t="str">
        <f>IFERROR(TRIM(INDEX(_xlfn.TEXTSPLIT(Table3263[[#This Row],[attribute_name]],"|"), 1,2)), "")</f>
        <v/>
      </c>
      <c r="Z17" t="b" cm="1">
        <f t="array" ref="Z17">IF(ISERROR(IF(Table3263[[#This Row],[parent_attribute]]="subattribute", VLOOKUP(Table3263[[#This Row],[Área ]]&amp;Table3263[[#This Row],[child_attribute]],_xlfn._xlws.FILTER(Table3263[[#All],[Vessel]], Table3263[[#All],[parent_attribute]]="attribute"),1, FALSE), TRUE)), FALSE, TRUE)</f>
        <v>1</v>
      </c>
    </row>
    <row r="18" spans="1:26" ht="14.7" customHeight="1">
      <c r="A18" t="str">
        <f>Table3263[[#This Row],[Template]]&amp;Table3263[[#This Row],[parent_attribute]]</f>
        <v>Compressor Centrífugo BásicoDeslocamento Axial - Compressor (1)</v>
      </c>
      <c r="B18" t="s">
        <v>4572</v>
      </c>
      <c r="C18" s="10" t="s">
        <v>2905</v>
      </c>
      <c r="D18" s="10" t="s">
        <v>4573</v>
      </c>
      <c r="E18" t="s">
        <v>4574</v>
      </c>
      <c r="F18" t="s">
        <v>4575</v>
      </c>
      <c r="G18" t="s">
        <v>2853</v>
      </c>
      <c r="J18" t="s">
        <v>1172</v>
      </c>
      <c r="K18" t="s">
        <v>1170</v>
      </c>
      <c r="L18" t="s">
        <v>2929</v>
      </c>
      <c r="M18" t="s">
        <v>2928</v>
      </c>
      <c r="O18" t="e">
        <f>VLOOKUP(Table3263[[#This Row],[Column1]],'Tradução Atributos'!$A$1:$B$284,2,0)</f>
        <v>#N/A</v>
      </c>
      <c r="P18" t="s">
        <v>863</v>
      </c>
      <c r="Q18" t="str">
        <f>_xlfn.CONCAT(Table3263[[#This Row],[Description]],Table3263[[#This Row],[attribute_name EN2]])</f>
        <v>Axial Displacement - Comp (1)</v>
      </c>
      <c r="R18" s="186">
        <v>1000</v>
      </c>
      <c r="S18" s="33" t="s">
        <v>465</v>
      </c>
      <c r="U18" s="33" t="s">
        <v>736</v>
      </c>
      <c r="V18" s="10"/>
      <c r="W18" t="str">
        <f t="shared" si="0"/>
        <v>subattribute</v>
      </c>
      <c r="X18" t="str">
        <f>TRIM(INDEX(_xlfn.TEXTSPLIT(Table3263[[#This Row],[attribute_name]],"|"), 1,1))</f>
        <v>Deslocamento Axial - Compressor (1)</v>
      </c>
      <c r="Y18" t="str">
        <f>IFERROR(TRIM(INDEX(_xlfn.TEXTSPLIT(Table3263[[#This Row],[attribute_name]],"|"), 1,2)), "")</f>
        <v>Hi</v>
      </c>
      <c r="Z18" t="b" cm="1">
        <f t="array" ref="Z18">IF(ISERROR(IF(Table3263[[#This Row],[parent_attribute]]="subattribute", VLOOKUP(Table3263[[#This Row],[Área ]]&amp;Table3263[[#This Row],[child_attribute]],_xlfn._xlws.FILTER(Table3263[[#All],[Vessel]], Table3263[[#All],[parent_attribute]]="attribute"),1, FALSE), TRUE)), FALSE, TRUE)</f>
        <v>1</v>
      </c>
    </row>
    <row r="19" spans="1:26" ht="14.7" customHeight="1">
      <c r="A19" t="str">
        <f>Table3263[[#This Row],[Template]]&amp;Table3263[[#This Row],[parent_attribute]]</f>
        <v>Compressor Centrífugo BásicoDeslocamento Axial - Compressor (1)</v>
      </c>
      <c r="B19" t="s">
        <v>4572</v>
      </c>
      <c r="C19" s="10" t="s">
        <v>2905</v>
      </c>
      <c r="D19" s="10" t="s">
        <v>4573</v>
      </c>
      <c r="E19" t="s">
        <v>4574</v>
      </c>
      <c r="F19" t="s">
        <v>4575</v>
      </c>
      <c r="G19" t="s">
        <v>2853</v>
      </c>
      <c r="J19" t="s">
        <v>1173</v>
      </c>
      <c r="K19" t="s">
        <v>1170</v>
      </c>
      <c r="L19" t="s">
        <v>2930</v>
      </c>
      <c r="M19" t="s">
        <v>2928</v>
      </c>
      <c r="O19" t="e">
        <f>VLOOKUP(Table3263[[#This Row],[Column1]],'Tradução Atributos'!$A$1:$B$284,2,0)</f>
        <v>#N/A</v>
      </c>
      <c r="P19" t="s">
        <v>867</v>
      </c>
      <c r="Q19" t="str">
        <f>_xlfn.CONCAT(Table3263[[#This Row],[Description]],Table3263[[#This Row],[attribute_name EN2]])</f>
        <v>Axial Displacement - Comp (1)</v>
      </c>
      <c r="R19" s="33"/>
      <c r="S19" s="33" t="s">
        <v>465</v>
      </c>
      <c r="U19" s="33" t="s">
        <v>736</v>
      </c>
      <c r="V19" s="83"/>
      <c r="W19" t="str">
        <f t="shared" si="0"/>
        <v>subattribute</v>
      </c>
      <c r="X19" t="str">
        <f>TRIM(INDEX(_xlfn.TEXTSPLIT(Table3263[[#This Row],[attribute_name]],"|"), 1,1))</f>
        <v>Deslocamento Axial - Compressor (1)</v>
      </c>
      <c r="Y19" t="str">
        <f>IFERROR(TRIM(INDEX(_xlfn.TEXTSPLIT(Table3263[[#This Row],[attribute_name]],"|"), 1,2)), "")</f>
        <v>HiHi</v>
      </c>
      <c r="Z19" t="b" cm="1">
        <f t="array" ref="Z19">IF(ISERROR(IF(Table3263[[#This Row],[parent_attribute]]="subattribute", VLOOKUP(Table3263[[#This Row],[Área ]]&amp;Table3263[[#This Row],[child_attribute]],_xlfn._xlws.FILTER(Table3263[[#All],[Vessel]], Table3263[[#All],[parent_attribute]]="attribute"),1, FALSE), TRUE)), FALSE, TRUE)</f>
        <v>1</v>
      </c>
    </row>
    <row r="20" spans="1:26" ht="14.7" customHeight="1">
      <c r="A20" t="str">
        <f>Table3263[[#This Row],[Template]]&amp;Table3263[[#This Row],[parent_attribute]]</f>
        <v>Compressor Centrífugo BásicoDeslocamento Axial - Compressor (1)</v>
      </c>
      <c r="B20" t="s">
        <v>4572</v>
      </c>
      <c r="C20" s="10" t="s">
        <v>2905</v>
      </c>
      <c r="D20" s="10" t="s">
        <v>4573</v>
      </c>
      <c r="E20" t="s">
        <v>4574</v>
      </c>
      <c r="F20" t="s">
        <v>4575</v>
      </c>
      <c r="G20" t="s">
        <v>2853</v>
      </c>
      <c r="J20" t="s">
        <v>1174</v>
      </c>
      <c r="K20" t="s">
        <v>1170</v>
      </c>
      <c r="L20" t="s">
        <v>2931</v>
      </c>
      <c r="M20" t="s">
        <v>2928</v>
      </c>
      <c r="O20" t="e">
        <f>VLOOKUP(Table3263[[#This Row],[Column1]],'Tradução Atributos'!$A$1:$B$284,2,0)</f>
        <v>#N/A</v>
      </c>
      <c r="P20" t="s">
        <v>869</v>
      </c>
      <c r="Q20" t="str">
        <f>_xlfn.CONCAT(Table3263[[#This Row],[Description]],Table3263[[#This Row],[attribute_name EN2]])</f>
        <v>Axial Displacement - Comp (1)</v>
      </c>
      <c r="R20" s="186">
        <v>-1000</v>
      </c>
      <c r="S20" s="33" t="s">
        <v>465</v>
      </c>
      <c r="U20" s="33" t="s">
        <v>736</v>
      </c>
      <c r="V20" s="10"/>
      <c r="W20" t="str">
        <f t="shared" si="0"/>
        <v>subattribute</v>
      </c>
      <c r="X20" t="str">
        <f>TRIM(INDEX(_xlfn.TEXTSPLIT(Table3263[[#This Row],[attribute_name]],"|"), 1,1))</f>
        <v>Deslocamento Axial - Compressor (1)</v>
      </c>
      <c r="Y20" t="str">
        <f>IFERROR(TRIM(INDEX(_xlfn.TEXTSPLIT(Table3263[[#This Row],[attribute_name]],"|"), 1,2)), "")</f>
        <v>Lo</v>
      </c>
      <c r="Z20" t="b" cm="1">
        <f t="array" ref="Z20">IF(ISERROR(IF(Table3263[[#This Row],[parent_attribute]]="subattribute", VLOOKUP(Table3263[[#This Row],[Área ]]&amp;Table3263[[#This Row],[child_attribute]],_xlfn._xlws.FILTER(Table3263[[#All],[Vessel]], Table3263[[#All],[parent_attribute]]="attribute"),1, FALSE), TRUE)), FALSE, TRUE)</f>
        <v>1</v>
      </c>
    </row>
    <row r="21" spans="1:26" ht="14.7" customHeight="1">
      <c r="A21" t="str">
        <f>Table3263[[#This Row],[Template]]&amp;Table3263[[#This Row],[parent_attribute]]</f>
        <v>Compressor Centrífugo BásicoDeslocamento Axial - Compressor (1)</v>
      </c>
      <c r="B21" t="s">
        <v>4572</v>
      </c>
      <c r="C21" s="10" t="s">
        <v>2905</v>
      </c>
      <c r="D21" s="10" t="s">
        <v>4573</v>
      </c>
      <c r="E21" t="s">
        <v>4574</v>
      </c>
      <c r="F21" t="s">
        <v>4575</v>
      </c>
      <c r="G21" t="s">
        <v>2853</v>
      </c>
      <c r="J21" t="s">
        <v>1175</v>
      </c>
      <c r="K21" t="s">
        <v>1170</v>
      </c>
      <c r="L21" t="s">
        <v>2932</v>
      </c>
      <c r="M21" t="s">
        <v>2928</v>
      </c>
      <c r="O21" t="e">
        <f>VLOOKUP(Table3263[[#This Row],[Column1]],'Tradução Atributos'!$A$1:$B$284,2,0)</f>
        <v>#N/A</v>
      </c>
      <c r="P21" t="s">
        <v>2944</v>
      </c>
      <c r="Q21" t="str">
        <f>_xlfn.CONCAT(Table3263[[#This Row],[Description]],Table3263[[#This Row],[attribute_name EN2]])</f>
        <v>Axial Displacement - Comp (1)</v>
      </c>
      <c r="R21" s="33"/>
      <c r="S21" s="33" t="s">
        <v>465</v>
      </c>
      <c r="U21" s="33" t="s">
        <v>736</v>
      </c>
      <c r="V21" s="10"/>
      <c r="W21" t="str">
        <f t="shared" si="0"/>
        <v>subattribute</v>
      </c>
      <c r="X21" t="str">
        <f>TRIM(INDEX(_xlfn.TEXTSPLIT(Table3263[[#This Row],[attribute_name]],"|"), 1,1))</f>
        <v>Deslocamento Axial - Compressor (1)</v>
      </c>
      <c r="Y21" t="str">
        <f>IFERROR(TRIM(INDEX(_xlfn.TEXTSPLIT(Table3263[[#This Row],[attribute_name]],"|"), 1,2)), "")</f>
        <v>LoLo</v>
      </c>
      <c r="Z21" t="b" cm="1">
        <f t="array" ref="Z21">IF(ISERROR(IF(Table3263[[#This Row],[parent_attribute]]="subattribute", VLOOKUP(Table3263[[#This Row],[Área ]]&amp;Table3263[[#This Row],[child_attribute]],_xlfn._xlws.FILTER(Table3263[[#All],[Vessel]], Table3263[[#All],[parent_attribute]]="attribute"),1, FALSE), TRUE)), FALSE, TRUE)</f>
        <v>1</v>
      </c>
    </row>
    <row r="22" spans="1:26" ht="14.7" customHeight="1">
      <c r="A22" t="str">
        <f>Table3263[[#This Row],[Template]]&amp;Table3263[[#This Row],[parent_attribute]]</f>
        <v>Compressor Centrífugo BásicoDeslocamento Axial - Compressor (1)</v>
      </c>
      <c r="B22" t="s">
        <v>4572</v>
      </c>
      <c r="C22" s="10" t="s">
        <v>2905</v>
      </c>
      <c r="D22" s="10" t="s">
        <v>4573</v>
      </c>
      <c r="E22" t="s">
        <v>4574</v>
      </c>
      <c r="F22" t="s">
        <v>4575</v>
      </c>
      <c r="G22" t="s">
        <v>2853</v>
      </c>
      <c r="J22" t="s">
        <v>1176</v>
      </c>
      <c r="K22" t="s">
        <v>1170</v>
      </c>
      <c r="L22" t="s">
        <v>2934</v>
      </c>
      <c r="M22" t="s">
        <v>2928</v>
      </c>
      <c r="O22" t="e">
        <f>VLOOKUP(Table3263[[#This Row],[Column1]],'Tradução Atributos'!$A$1:$B$284,2,0)</f>
        <v>#N/A</v>
      </c>
      <c r="P22" t="s">
        <v>2945</v>
      </c>
      <c r="Q22" t="str">
        <f>_xlfn.CONCAT(Table3263[[#This Row],[Description]],Table3263[[#This Row],[attribute_name EN2]])</f>
        <v>Axial Displacement - Comp (1)</v>
      </c>
      <c r="R22" s="186">
        <v>900</v>
      </c>
      <c r="S22" s="33" t="s">
        <v>465</v>
      </c>
      <c r="U22" s="33" t="s">
        <v>736</v>
      </c>
      <c r="V22" s="10"/>
      <c r="W22" t="str">
        <f t="shared" si="0"/>
        <v>subattribute</v>
      </c>
      <c r="X22" t="str">
        <f>TRIM(INDEX(_xlfn.TEXTSPLIT(Table3263[[#This Row],[attribute_name]],"|"), 1,1))</f>
        <v>Deslocamento Axial - Compressor (1)</v>
      </c>
      <c r="Y22" t="str">
        <f>IFERROR(TRIM(INDEX(_xlfn.TEXTSPLIT(Table3263[[#This Row],[attribute_name]],"|"), 1,2)), "")</f>
        <v>Pre-alarm Hi</v>
      </c>
      <c r="Z22" t="b" cm="1">
        <f t="array" ref="Z22">IF(ISERROR(IF(Table3263[[#This Row],[parent_attribute]]="subattribute", VLOOKUP(Table3263[[#This Row],[Área ]]&amp;Table3263[[#This Row],[child_attribute]],_xlfn._xlws.FILTER(Table3263[[#All],[Vessel]], Table3263[[#All],[parent_attribute]]="attribute"),1, FALSE), TRUE)), FALSE, TRUE)</f>
        <v>1</v>
      </c>
    </row>
    <row r="23" spans="1:26" ht="14.7" customHeight="1">
      <c r="A23" t="str">
        <f>Table3263[[#This Row],[Template]]&amp;Table3263[[#This Row],[parent_attribute]]</f>
        <v>Compressor Centrífugo BásicoDeslocamento Axial - Compressor (1)</v>
      </c>
      <c r="B23" t="s">
        <v>4572</v>
      </c>
      <c r="C23" s="10" t="s">
        <v>2905</v>
      </c>
      <c r="D23" s="10" t="s">
        <v>4573</v>
      </c>
      <c r="E23" t="s">
        <v>4574</v>
      </c>
      <c r="F23" t="s">
        <v>4575</v>
      </c>
      <c r="G23" t="s">
        <v>2853</v>
      </c>
      <c r="J23" t="s">
        <v>1177</v>
      </c>
      <c r="K23" t="s">
        <v>1170</v>
      </c>
      <c r="L23" t="s">
        <v>2936</v>
      </c>
      <c r="M23" t="s">
        <v>2928</v>
      </c>
      <c r="O23" t="e">
        <f>VLOOKUP(Table3263[[#This Row],[Column1]],'Tradução Atributos'!$A$1:$B$284,2,0)</f>
        <v>#N/A</v>
      </c>
      <c r="P23" t="s">
        <v>2947</v>
      </c>
      <c r="Q23" t="str">
        <f>_xlfn.CONCAT(Table3263[[#This Row],[Description]],Table3263[[#This Row],[attribute_name EN2]])</f>
        <v>Axial Displacement - Comp (1)</v>
      </c>
      <c r="R23" s="186">
        <v>-900</v>
      </c>
      <c r="S23" s="33" t="s">
        <v>465</v>
      </c>
      <c r="U23" s="33" t="s">
        <v>736</v>
      </c>
      <c r="V23" s="10"/>
      <c r="W23" t="str">
        <f t="shared" si="0"/>
        <v>subattribute</v>
      </c>
      <c r="X23" t="str">
        <f>TRIM(INDEX(_xlfn.TEXTSPLIT(Table3263[[#This Row],[attribute_name]],"|"), 1,1))</f>
        <v>Deslocamento Axial - Compressor (1)</v>
      </c>
      <c r="Y23" t="str">
        <f>IFERROR(TRIM(INDEX(_xlfn.TEXTSPLIT(Table3263[[#This Row],[attribute_name]],"|"), 1,2)), "")</f>
        <v>Pre-alarm Lo</v>
      </c>
      <c r="Z23" t="b" cm="1">
        <f t="array" ref="Z23">IF(ISERROR(IF(Table3263[[#This Row],[parent_attribute]]="subattribute", VLOOKUP(Table3263[[#This Row],[Área ]]&amp;Table3263[[#This Row],[child_attribute]],_xlfn._xlws.FILTER(Table3263[[#All],[Vessel]], Table3263[[#All],[parent_attribute]]="attribute"),1, FALSE), TRUE)), FALSE, TRUE)</f>
        <v>1</v>
      </c>
    </row>
    <row r="24" spans="1:26" ht="14.7" customHeight="1">
      <c r="A24" t="str">
        <f>Table3263[[#This Row],[Template]]&amp;Table3263[[#This Row],[parent_attribute]]</f>
        <v>Compressor Centrífugo BásicoDeslocamento Axial - Compressor (2)</v>
      </c>
      <c r="B24" t="s">
        <v>4572</v>
      </c>
      <c r="C24" s="10" t="s">
        <v>2905</v>
      </c>
      <c r="D24" s="10" t="s">
        <v>4573</v>
      </c>
      <c r="E24" t="s">
        <v>4574</v>
      </c>
      <c r="F24" t="s">
        <v>4575</v>
      </c>
      <c r="G24" t="s">
        <v>2853</v>
      </c>
      <c r="J24" t="s">
        <v>1178</v>
      </c>
      <c r="K24" t="s">
        <v>1178</v>
      </c>
      <c r="O24" t="e">
        <f>VLOOKUP(Table3263[[#This Row],[Column1]],'Tradução Atributos'!$A$1:$B$284,2,0)</f>
        <v>#N/A</v>
      </c>
      <c r="P24" t="s">
        <v>2948</v>
      </c>
      <c r="Q24" t="str">
        <f>_xlfn.CONCAT(Table3263[[#This Row],[Description]],Table3263[[#This Row],[attribute_name EN2]])</f>
        <v>Axial Displacement - Comp (2)</v>
      </c>
      <c r="R24" s="185" t="s">
        <v>3592</v>
      </c>
      <c r="S24" s="33" t="s">
        <v>465</v>
      </c>
      <c r="U24" s="33" t="s">
        <v>439</v>
      </c>
      <c r="V24" s="10" t="s">
        <v>440</v>
      </c>
      <c r="W24" t="str">
        <f t="shared" si="0"/>
        <v>attribute</v>
      </c>
      <c r="X24" t="str">
        <f>TRIM(INDEX(_xlfn.TEXTSPLIT(Table3263[[#This Row],[attribute_name]],"|"), 1,1))</f>
        <v>Deslocamento Axial - Compressor (2)</v>
      </c>
      <c r="Y24" t="str">
        <f>IFERROR(TRIM(INDEX(_xlfn.TEXTSPLIT(Table3263[[#This Row],[attribute_name]],"|"), 1,2)), "")</f>
        <v/>
      </c>
      <c r="Z24" t="b" cm="1">
        <f t="array" ref="Z24">IF(ISERROR(IF(Table3263[[#This Row],[parent_attribute]]="subattribute", VLOOKUP(Table3263[[#This Row],[Área ]]&amp;Table3263[[#This Row],[child_attribute]],_xlfn._xlws.FILTER(Table3263[[#All],[Vessel]], Table3263[[#All],[parent_attribute]]="attribute"),1, FALSE), TRUE)), FALSE, TRUE)</f>
        <v>1</v>
      </c>
    </row>
    <row r="25" spans="1:26" ht="14.7" customHeight="1">
      <c r="A25" t="str">
        <f>Table3263[[#This Row],[Template]]&amp;Table3263[[#This Row],[parent_attribute]]</f>
        <v>Compressor Centrífugo BásicoDeslocamento Axial - Compressor (2)</v>
      </c>
      <c r="B25" t="s">
        <v>4572</v>
      </c>
      <c r="C25" s="10" t="s">
        <v>2905</v>
      </c>
      <c r="D25" s="10" t="s">
        <v>4573</v>
      </c>
      <c r="E25" t="s">
        <v>4574</v>
      </c>
      <c r="F25" t="s">
        <v>4575</v>
      </c>
      <c r="G25" t="s">
        <v>2853</v>
      </c>
      <c r="J25" t="s">
        <v>1180</v>
      </c>
      <c r="K25" t="s">
        <v>1178</v>
      </c>
      <c r="L25" t="s">
        <v>2929</v>
      </c>
      <c r="M25" t="s">
        <v>2928</v>
      </c>
      <c r="O25" t="e">
        <f>VLOOKUP(Table3263[[#This Row],[Column1]],'Tradução Atributos'!$A$1:$B$284,2,0)</f>
        <v>#N/A</v>
      </c>
      <c r="P25" t="s">
        <v>873</v>
      </c>
      <c r="Q25" t="str">
        <f>_xlfn.CONCAT(Table3263[[#This Row],[Description]],Table3263[[#This Row],[attribute_name EN2]])</f>
        <v>Axial Displacement - Comp (2)</v>
      </c>
      <c r="R25" s="186">
        <v>1000</v>
      </c>
      <c r="S25" s="33" t="s">
        <v>465</v>
      </c>
      <c r="U25" s="33" t="s">
        <v>736</v>
      </c>
      <c r="V25" s="10"/>
      <c r="W25" t="str">
        <f t="shared" si="0"/>
        <v>subattribute</v>
      </c>
      <c r="X25" t="str">
        <f>TRIM(INDEX(_xlfn.TEXTSPLIT(Table3263[[#This Row],[attribute_name]],"|"), 1,1))</f>
        <v>Deslocamento Axial - Compressor (2)</v>
      </c>
      <c r="Y25" t="str">
        <f>IFERROR(TRIM(INDEX(_xlfn.TEXTSPLIT(Table3263[[#This Row],[attribute_name]],"|"), 1,2)), "")</f>
        <v>Hi</v>
      </c>
      <c r="Z25" t="b" cm="1">
        <f t="array" ref="Z25">IF(ISERROR(IF(Table3263[[#This Row],[parent_attribute]]="subattribute", VLOOKUP(Table3263[[#This Row],[Área ]]&amp;Table3263[[#This Row],[child_attribute]],_xlfn._xlws.FILTER(Table3263[[#All],[Vessel]], Table3263[[#All],[parent_attribute]]="attribute"),1, FALSE), TRUE)), FALSE, TRUE)</f>
        <v>1</v>
      </c>
    </row>
    <row r="26" spans="1:26" ht="14.7" customHeight="1">
      <c r="A26" t="str">
        <f>Table3263[[#This Row],[Template]]&amp;Table3263[[#This Row],[parent_attribute]]</f>
        <v>Compressor Centrífugo BásicoDeslocamento Axial - Compressor (2)</v>
      </c>
      <c r="B26" t="s">
        <v>4572</v>
      </c>
      <c r="C26" s="10" t="s">
        <v>2905</v>
      </c>
      <c r="D26" s="10" t="s">
        <v>4573</v>
      </c>
      <c r="E26" t="s">
        <v>4574</v>
      </c>
      <c r="F26" t="s">
        <v>4575</v>
      </c>
      <c r="G26" t="s">
        <v>2853</v>
      </c>
      <c r="J26" t="s">
        <v>1181</v>
      </c>
      <c r="K26" t="s">
        <v>1178</v>
      </c>
      <c r="L26" t="s">
        <v>2930</v>
      </c>
      <c r="M26" t="s">
        <v>2928</v>
      </c>
      <c r="O26" t="e">
        <f>VLOOKUP(Table3263[[#This Row],[Column1]],'Tradução Atributos'!$A$1:$B$284,2,0)</f>
        <v>#N/A</v>
      </c>
      <c r="P26" t="s">
        <v>875</v>
      </c>
      <c r="Q26" t="str">
        <f>_xlfn.CONCAT(Table3263[[#This Row],[Description]],Table3263[[#This Row],[attribute_name EN2]])</f>
        <v>Axial Displacement - Comp (2)</v>
      </c>
      <c r="R26" s="33"/>
      <c r="S26" s="33" t="s">
        <v>465</v>
      </c>
      <c r="U26" s="33" t="s">
        <v>736</v>
      </c>
      <c r="V26" s="10"/>
      <c r="W26" t="str">
        <f t="shared" si="0"/>
        <v>subattribute</v>
      </c>
      <c r="X26" t="str">
        <f>TRIM(INDEX(_xlfn.TEXTSPLIT(Table3263[[#This Row],[attribute_name]],"|"), 1,1))</f>
        <v>Deslocamento Axial - Compressor (2)</v>
      </c>
      <c r="Y26" t="str">
        <f>IFERROR(TRIM(INDEX(_xlfn.TEXTSPLIT(Table3263[[#This Row],[attribute_name]],"|"), 1,2)), "")</f>
        <v>HiHi</v>
      </c>
      <c r="Z26" t="b" cm="1">
        <f t="array" ref="Z26">IF(ISERROR(IF(Table3263[[#This Row],[parent_attribute]]="subattribute", VLOOKUP(Table3263[[#This Row],[Área ]]&amp;Table3263[[#This Row],[child_attribute]],_xlfn._xlws.FILTER(Table3263[[#All],[Vessel]], Table3263[[#All],[parent_attribute]]="attribute"),1, FALSE), TRUE)), FALSE, TRUE)</f>
        <v>1</v>
      </c>
    </row>
    <row r="27" spans="1:26" ht="14.7" customHeight="1">
      <c r="A27" t="str">
        <f>Table3263[[#This Row],[Template]]&amp;Table3263[[#This Row],[parent_attribute]]</f>
        <v>Compressor Centrífugo BásicoDeslocamento Axial - Compressor (2)</v>
      </c>
      <c r="B27" t="s">
        <v>4572</v>
      </c>
      <c r="C27" s="10" t="s">
        <v>2905</v>
      </c>
      <c r="D27" s="10" t="s">
        <v>4573</v>
      </c>
      <c r="E27" t="s">
        <v>4574</v>
      </c>
      <c r="F27" t="s">
        <v>4575</v>
      </c>
      <c r="G27" t="s">
        <v>2853</v>
      </c>
      <c r="J27" t="s">
        <v>1182</v>
      </c>
      <c r="K27" t="s">
        <v>1178</v>
      </c>
      <c r="L27" t="s">
        <v>2931</v>
      </c>
      <c r="M27" t="s">
        <v>2928</v>
      </c>
      <c r="O27" t="e">
        <f>VLOOKUP(Table3263[[#This Row],[Column1]],'Tradução Atributos'!$A$1:$B$284,2,0)</f>
        <v>#N/A</v>
      </c>
      <c r="P27" t="s">
        <v>877</v>
      </c>
      <c r="Q27" t="str">
        <f>_xlfn.CONCAT(Table3263[[#This Row],[Description]],Table3263[[#This Row],[attribute_name EN2]])</f>
        <v>Axial Displacement - Comp (2)</v>
      </c>
      <c r="R27" s="186">
        <v>-1000</v>
      </c>
      <c r="S27" s="33" t="s">
        <v>465</v>
      </c>
      <c r="U27" s="33" t="s">
        <v>736</v>
      </c>
      <c r="V27" s="10"/>
      <c r="W27" t="str">
        <f t="shared" si="0"/>
        <v>subattribute</v>
      </c>
      <c r="X27" t="str">
        <f>TRIM(INDEX(_xlfn.TEXTSPLIT(Table3263[[#This Row],[attribute_name]],"|"), 1,1))</f>
        <v>Deslocamento Axial - Compressor (2)</v>
      </c>
      <c r="Y27" t="str">
        <f>IFERROR(TRIM(INDEX(_xlfn.TEXTSPLIT(Table3263[[#This Row],[attribute_name]],"|"), 1,2)), "")</f>
        <v>Lo</v>
      </c>
      <c r="Z27" t="b" cm="1">
        <f t="array" ref="Z27">IF(ISERROR(IF(Table3263[[#This Row],[parent_attribute]]="subattribute", VLOOKUP(Table3263[[#This Row],[Área ]]&amp;Table3263[[#This Row],[child_attribute]],_xlfn._xlws.FILTER(Table3263[[#All],[Vessel]], Table3263[[#All],[parent_attribute]]="attribute"),1, FALSE), TRUE)), FALSE, TRUE)</f>
        <v>1</v>
      </c>
    </row>
    <row r="28" spans="1:26" ht="14.7" customHeight="1">
      <c r="A28" t="str">
        <f>Table3263[[#This Row],[Template]]&amp;Table3263[[#This Row],[parent_attribute]]</f>
        <v>Compressor Centrífugo BásicoDeslocamento Axial - Compressor (2)</v>
      </c>
      <c r="B28" t="s">
        <v>4572</v>
      </c>
      <c r="C28" s="10" t="s">
        <v>2905</v>
      </c>
      <c r="D28" s="10" t="s">
        <v>4573</v>
      </c>
      <c r="E28" t="s">
        <v>4574</v>
      </c>
      <c r="F28" t="s">
        <v>4575</v>
      </c>
      <c r="G28" t="s">
        <v>2853</v>
      </c>
      <c r="J28" t="s">
        <v>1183</v>
      </c>
      <c r="K28" t="s">
        <v>1178</v>
      </c>
      <c r="L28" t="s">
        <v>2932</v>
      </c>
      <c r="M28" t="s">
        <v>2928</v>
      </c>
      <c r="O28" t="e">
        <f>VLOOKUP(Table3263[[#This Row],[Column1]],'Tradução Atributos'!$A$1:$B$284,2,0)</f>
        <v>#N/A</v>
      </c>
      <c r="P28" t="s">
        <v>2949</v>
      </c>
      <c r="Q28" t="str">
        <f>_xlfn.CONCAT(Table3263[[#This Row],[Description]],Table3263[[#This Row],[attribute_name EN2]])</f>
        <v>Axial Displacement - Comp (2)</v>
      </c>
      <c r="R28" s="33"/>
      <c r="S28" s="33" t="s">
        <v>465</v>
      </c>
      <c r="U28" s="33" t="s">
        <v>736</v>
      </c>
      <c r="V28" s="10"/>
      <c r="W28" t="str">
        <f t="shared" si="0"/>
        <v>subattribute</v>
      </c>
      <c r="X28" t="str">
        <f>TRIM(INDEX(_xlfn.TEXTSPLIT(Table3263[[#This Row],[attribute_name]],"|"), 1,1))</f>
        <v>Deslocamento Axial - Compressor (2)</v>
      </c>
      <c r="Y28" t="str">
        <f>IFERROR(TRIM(INDEX(_xlfn.TEXTSPLIT(Table3263[[#This Row],[attribute_name]],"|"), 1,2)), "")</f>
        <v>LoLo</v>
      </c>
      <c r="Z28" t="b" cm="1">
        <f t="array" ref="Z28">IF(ISERROR(IF(Table3263[[#This Row],[parent_attribute]]="subattribute", VLOOKUP(Table3263[[#This Row],[Área ]]&amp;Table3263[[#This Row],[child_attribute]],_xlfn._xlws.FILTER(Table3263[[#All],[Vessel]], Table3263[[#All],[parent_attribute]]="attribute"),1, FALSE), TRUE)), FALSE, TRUE)</f>
        <v>1</v>
      </c>
    </row>
    <row r="29" spans="1:26" ht="14.7" customHeight="1">
      <c r="A29" t="str">
        <f>Table3263[[#This Row],[Template]]&amp;Table3263[[#This Row],[parent_attribute]]</f>
        <v>Compressor Centrífugo BásicoDeslocamento Axial - Compressor (2)</v>
      </c>
      <c r="B29" t="s">
        <v>4572</v>
      </c>
      <c r="C29" s="10" t="s">
        <v>2905</v>
      </c>
      <c r="D29" s="10" t="s">
        <v>4573</v>
      </c>
      <c r="E29" t="s">
        <v>4574</v>
      </c>
      <c r="F29" t="s">
        <v>4575</v>
      </c>
      <c r="G29" t="s">
        <v>2853</v>
      </c>
      <c r="J29" t="s">
        <v>1184</v>
      </c>
      <c r="K29" t="s">
        <v>1178</v>
      </c>
      <c r="L29" t="s">
        <v>2934</v>
      </c>
      <c r="M29" t="s">
        <v>2928</v>
      </c>
      <c r="O29" t="e">
        <f>VLOOKUP(Table3263[[#This Row],[Column1]],'Tradução Atributos'!$A$1:$B$284,2,0)</f>
        <v>#N/A</v>
      </c>
      <c r="P29" t="s">
        <v>2950</v>
      </c>
      <c r="Q29" t="str">
        <f>_xlfn.CONCAT(Table3263[[#This Row],[Description]],Table3263[[#This Row],[attribute_name EN2]])</f>
        <v>Axial Displacement - Comp (2)</v>
      </c>
      <c r="R29" s="186">
        <v>900</v>
      </c>
      <c r="S29" s="33" t="s">
        <v>465</v>
      </c>
      <c r="U29" s="33" t="s">
        <v>736</v>
      </c>
      <c r="V29" s="10"/>
      <c r="W29" t="str">
        <f t="shared" si="0"/>
        <v>subattribute</v>
      </c>
      <c r="X29" t="str">
        <f>TRIM(INDEX(_xlfn.TEXTSPLIT(Table3263[[#This Row],[attribute_name]],"|"), 1,1))</f>
        <v>Deslocamento Axial - Compressor (2)</v>
      </c>
      <c r="Y29" t="str">
        <f>IFERROR(TRIM(INDEX(_xlfn.TEXTSPLIT(Table3263[[#This Row],[attribute_name]],"|"), 1,2)), "")</f>
        <v>Pre-alarm Hi</v>
      </c>
      <c r="Z29" t="b" cm="1">
        <f t="array" ref="Z29">IF(ISERROR(IF(Table3263[[#This Row],[parent_attribute]]="subattribute", VLOOKUP(Table3263[[#This Row],[Área ]]&amp;Table3263[[#This Row],[child_attribute]],_xlfn._xlws.FILTER(Table3263[[#All],[Vessel]], Table3263[[#All],[parent_attribute]]="attribute"),1, FALSE), TRUE)), FALSE, TRUE)</f>
        <v>1</v>
      </c>
    </row>
    <row r="30" spans="1:26" ht="14.7" customHeight="1">
      <c r="A30" t="str">
        <f>Table3263[[#This Row],[Template]]&amp;Table3263[[#This Row],[parent_attribute]]</f>
        <v>Compressor Centrífugo BásicoDeslocamento Axial - Compressor (2)</v>
      </c>
      <c r="B30" t="s">
        <v>4572</v>
      </c>
      <c r="C30" s="10" t="s">
        <v>2905</v>
      </c>
      <c r="D30" s="10" t="s">
        <v>4573</v>
      </c>
      <c r="E30" t="s">
        <v>4574</v>
      </c>
      <c r="F30" t="s">
        <v>4575</v>
      </c>
      <c r="G30" t="s">
        <v>2853</v>
      </c>
      <c r="J30" t="s">
        <v>1185</v>
      </c>
      <c r="K30" t="s">
        <v>1178</v>
      </c>
      <c r="L30" t="s">
        <v>2936</v>
      </c>
      <c r="M30" t="s">
        <v>2928</v>
      </c>
      <c r="O30" t="e">
        <f>VLOOKUP(Table3263[[#This Row],[Column1]],'Tradução Atributos'!$A$1:$B$284,2,0)</f>
        <v>#N/A</v>
      </c>
      <c r="P30" t="s">
        <v>2952</v>
      </c>
      <c r="Q30" t="str">
        <f>_xlfn.CONCAT(Table3263[[#This Row],[Description]],Table3263[[#This Row],[attribute_name EN2]])</f>
        <v>Axial Displacement - Comp (2)</v>
      </c>
      <c r="R30" s="186">
        <v>-900</v>
      </c>
      <c r="S30" s="33" t="s">
        <v>465</v>
      </c>
      <c r="U30" s="33" t="s">
        <v>736</v>
      </c>
      <c r="V30" s="10"/>
      <c r="W30" t="str">
        <f t="shared" si="0"/>
        <v>subattribute</v>
      </c>
      <c r="X30" t="str">
        <f>TRIM(INDEX(_xlfn.TEXTSPLIT(Table3263[[#This Row],[attribute_name]],"|"), 1,1))</f>
        <v>Deslocamento Axial - Compressor (2)</v>
      </c>
      <c r="Y30" t="str">
        <f>IFERROR(TRIM(INDEX(_xlfn.TEXTSPLIT(Table3263[[#This Row],[attribute_name]],"|"), 1,2)), "")</f>
        <v>Pre-alarm Lo</v>
      </c>
      <c r="Z30" t="b" cm="1">
        <f t="array" ref="Z30">IF(ISERROR(IF(Table3263[[#This Row],[parent_attribute]]="subattribute", VLOOKUP(Table3263[[#This Row],[Área ]]&amp;Table3263[[#This Row],[child_attribute]],_xlfn._xlws.FILTER(Table3263[[#All],[Vessel]], Table3263[[#All],[parent_attribute]]="attribute"),1, FALSE), TRUE)), FALSE, TRUE)</f>
        <v>1</v>
      </c>
    </row>
    <row r="31" spans="1:26" ht="14.7" customHeight="1">
      <c r="A31" t="str">
        <f>Table3263[[#This Row],[Template]]&amp;Table3263[[#This Row],[parent_attribute]]</f>
        <v>Compressor Centrífugo BásicoDiferença de Pressão - Filtro de Óleo Lubrificante</v>
      </c>
      <c r="B31" t="s">
        <v>4572</v>
      </c>
      <c r="C31" s="10" t="s">
        <v>2905</v>
      </c>
      <c r="D31" s="10" t="s">
        <v>4573</v>
      </c>
      <c r="E31" t="s">
        <v>4574</v>
      </c>
      <c r="F31" t="s">
        <v>4575</v>
      </c>
      <c r="G31" t="s">
        <v>2853</v>
      </c>
      <c r="J31" t="s">
        <v>739</v>
      </c>
      <c r="K31" t="s">
        <v>739</v>
      </c>
      <c r="O31" t="e">
        <f>VLOOKUP(Table3263[[#This Row],[Column1]],'Tradução Atributos'!$A$1:$B$284,2,0)</f>
        <v>#N/A</v>
      </c>
      <c r="P31" t="s">
        <v>2958</v>
      </c>
      <c r="Q31" t="str">
        <f>_xlfn.CONCAT(Table3263[[#This Row],[Description]],Table3263[[#This Row],[attribute_name EN2]])</f>
        <v>Delta Pressure - Lube Oil Filter</v>
      </c>
      <c r="R31" s="10" t="s">
        <v>3442</v>
      </c>
      <c r="S31" s="33" t="s">
        <v>194</v>
      </c>
      <c r="U31" s="33" t="s">
        <v>461</v>
      </c>
      <c r="V31" s="10" t="s">
        <v>462</v>
      </c>
      <c r="W31" t="str">
        <f t="shared" si="0"/>
        <v>attribute</v>
      </c>
      <c r="X31" t="str">
        <f>TRIM(INDEX(_xlfn.TEXTSPLIT(Table3263[[#This Row],[attribute_name]],"|"), 1,1))</f>
        <v>Diferença de Pressão - Filtro de Óleo Lubrificante</v>
      </c>
      <c r="Y31" t="str">
        <f>IFERROR(TRIM(INDEX(_xlfn.TEXTSPLIT(Table3263[[#This Row],[attribute_name]],"|"), 1,2)), "")</f>
        <v/>
      </c>
      <c r="Z31" t="b" cm="1">
        <f t="array" ref="Z31">IF(ISERROR(IF(Table3263[[#This Row],[parent_attribute]]="subattribute", VLOOKUP(Table3263[[#This Row],[Área ]]&amp;Table3263[[#This Row],[child_attribute]],_xlfn._xlws.FILTER(Table3263[[#All],[Vessel]], Table3263[[#All],[parent_attribute]]="attribute"),1, FALSE), TRUE)), FALSE, TRUE)</f>
        <v>1</v>
      </c>
    </row>
    <row r="32" spans="1:26" ht="14.7" customHeight="1">
      <c r="A32" t="str">
        <f>Table3263[[#This Row],[Template]]&amp;Table3263[[#This Row],[parent_attribute]]</f>
        <v>Compressor Centrífugo BásicoDiferença de Pressão - Filtro de Óleo Lubrificante</v>
      </c>
      <c r="B32" t="s">
        <v>4572</v>
      </c>
      <c r="C32" s="10" t="s">
        <v>2905</v>
      </c>
      <c r="D32" s="10" t="s">
        <v>4573</v>
      </c>
      <c r="E32" t="s">
        <v>4574</v>
      </c>
      <c r="F32" t="s">
        <v>4575</v>
      </c>
      <c r="G32" t="s">
        <v>2853</v>
      </c>
      <c r="J32" t="s">
        <v>743</v>
      </c>
      <c r="K32" t="s">
        <v>739</v>
      </c>
      <c r="L32" t="s">
        <v>2929</v>
      </c>
      <c r="M32" t="s">
        <v>2928</v>
      </c>
      <c r="O32" t="e">
        <f>VLOOKUP(Table3263[[#This Row],[Column1]],'Tradução Atributos'!$A$1:$B$284,2,0)</f>
        <v>#N/A</v>
      </c>
      <c r="P32" t="s">
        <v>2960</v>
      </c>
      <c r="Q32" t="str">
        <f>_xlfn.CONCAT(Table3263[[#This Row],[Description]],Table3263[[#This Row],[attribute_name EN2]])</f>
        <v>Delta Pressure - Lube Oil Filter</v>
      </c>
      <c r="R32" s="10">
        <v>140</v>
      </c>
      <c r="S32" s="33" t="s">
        <v>194</v>
      </c>
      <c r="U32" s="33" t="s">
        <v>736</v>
      </c>
      <c r="V32" s="10"/>
      <c r="W32" t="str">
        <f t="shared" si="0"/>
        <v>subattribute</v>
      </c>
      <c r="X32" t="str">
        <f>TRIM(INDEX(_xlfn.TEXTSPLIT(Table3263[[#This Row],[attribute_name]],"|"), 1,1))</f>
        <v>Diferença de Pressão - Filtro de Óleo Lubrificante</v>
      </c>
      <c r="Y32" t="str">
        <f>IFERROR(TRIM(INDEX(_xlfn.TEXTSPLIT(Table3263[[#This Row],[attribute_name]],"|"), 1,2)), "")</f>
        <v>Hi</v>
      </c>
      <c r="Z32" t="b" cm="1">
        <f t="array" ref="Z32">IF(ISERROR(IF(Table3263[[#This Row],[parent_attribute]]="subattribute", VLOOKUP(Table3263[[#This Row],[Área ]]&amp;Table3263[[#This Row],[child_attribute]],_xlfn._xlws.FILTER(Table3263[[#All],[Vessel]], Table3263[[#All],[parent_attribute]]="attribute"),1, FALSE), TRUE)), FALSE, TRUE)</f>
        <v>1</v>
      </c>
    </row>
    <row r="33" spans="1:26" ht="14.7" customHeight="1">
      <c r="A33" t="str">
        <f>Table3263[[#This Row],[Template]]&amp;Table3263[[#This Row],[parent_attribute]]</f>
        <v>Compressor Centrífugo BásicoDiferença de Pressão - Filtro de Óleo Lubrificante</v>
      </c>
      <c r="B33" t="s">
        <v>4572</v>
      </c>
      <c r="C33" s="10" t="s">
        <v>2905</v>
      </c>
      <c r="D33" s="10" t="s">
        <v>4573</v>
      </c>
      <c r="E33" t="s">
        <v>4574</v>
      </c>
      <c r="F33" t="s">
        <v>4575</v>
      </c>
      <c r="G33" t="s">
        <v>2853</v>
      </c>
      <c r="J33" t="s">
        <v>745</v>
      </c>
      <c r="K33" t="s">
        <v>739</v>
      </c>
      <c r="L33" t="s">
        <v>2930</v>
      </c>
      <c r="M33" t="s">
        <v>2928</v>
      </c>
      <c r="O33" t="e">
        <f>VLOOKUP(Table3263[[#This Row],[Column1]],'Tradução Atributos'!$A$1:$B$284,2,0)</f>
        <v>#N/A</v>
      </c>
      <c r="P33" t="s">
        <v>2961</v>
      </c>
      <c r="Q33" t="str">
        <f>_xlfn.CONCAT(Table3263[[#This Row],[Description]],Table3263[[#This Row],[attribute_name EN2]])</f>
        <v>Delta Pressure - Lube Oil Filter</v>
      </c>
      <c r="R33" s="33"/>
      <c r="S33" s="33" t="s">
        <v>194</v>
      </c>
      <c r="U33" s="33" t="s">
        <v>736</v>
      </c>
      <c r="V33" s="33"/>
      <c r="W33" t="str">
        <f t="shared" si="0"/>
        <v>subattribute</v>
      </c>
      <c r="X33" t="str">
        <f>TRIM(INDEX(_xlfn.TEXTSPLIT(Table3263[[#This Row],[attribute_name]],"|"), 1,1))</f>
        <v>Diferença de Pressão - Filtro de Óleo Lubrificante</v>
      </c>
      <c r="Y33" t="str">
        <f>IFERROR(TRIM(INDEX(_xlfn.TEXTSPLIT(Table3263[[#This Row],[attribute_name]],"|"), 1,2)), "")</f>
        <v>HiHi</v>
      </c>
      <c r="Z33" t="b" cm="1">
        <f t="array" ref="Z33">IF(ISERROR(IF(Table3263[[#This Row],[parent_attribute]]="subattribute", VLOOKUP(Table3263[[#This Row],[Área ]]&amp;Table3263[[#This Row],[child_attribute]],_xlfn._xlws.FILTER(Table3263[[#All],[Vessel]], Table3263[[#All],[parent_attribute]]="attribute"),1, FALSE), TRUE)), FALSE, TRUE)</f>
        <v>1</v>
      </c>
    </row>
    <row r="34" spans="1:26" ht="14.7" customHeight="1">
      <c r="A34" t="str">
        <f>Table3263[[#This Row],[Template]]&amp;Table3263[[#This Row],[parent_attribute]]</f>
        <v>Compressor Centrífugo BásicoDiferença de Pressão - Filtro de Óleo Lubrificante</v>
      </c>
      <c r="B34" t="s">
        <v>4572</v>
      </c>
      <c r="C34" s="10" t="s">
        <v>2905</v>
      </c>
      <c r="D34" s="10" t="s">
        <v>4573</v>
      </c>
      <c r="E34" t="s">
        <v>4574</v>
      </c>
      <c r="F34" t="s">
        <v>4575</v>
      </c>
      <c r="G34" t="s">
        <v>2853</v>
      </c>
      <c r="J34" t="s">
        <v>747</v>
      </c>
      <c r="K34" t="s">
        <v>739</v>
      </c>
      <c r="L34" t="s">
        <v>2934</v>
      </c>
      <c r="M34" t="s">
        <v>2928</v>
      </c>
      <c r="O34" t="e">
        <f>VLOOKUP(Table3263[[#This Row],[Column1]],'Tradução Atributos'!$A$1:$B$284,2,0)</f>
        <v>#N/A</v>
      </c>
      <c r="P34" t="s">
        <v>2963</v>
      </c>
      <c r="Q34" t="str">
        <f>_xlfn.CONCAT(Table3263[[#This Row],[Description]],Table3263[[#This Row],[attribute_name EN2]])</f>
        <v>Delta Pressure - Lube Oil Filter</v>
      </c>
      <c r="R34" s="33">
        <v>30</v>
      </c>
      <c r="S34" s="33" t="s">
        <v>194</v>
      </c>
      <c r="U34" s="33" t="s">
        <v>736</v>
      </c>
      <c r="V34" s="12"/>
      <c r="W34" t="str">
        <f t="shared" ref="W34:W57" si="1">IFERROR(IF(FIND("|",P34),"subattribute", "attribute"), "attribute")</f>
        <v>subattribute</v>
      </c>
      <c r="X34" t="str">
        <f>TRIM(INDEX(_xlfn.TEXTSPLIT(Table3263[[#This Row],[attribute_name]],"|"), 1,1))</f>
        <v>Diferença de Pressão - Filtro de Óleo Lubrificante</v>
      </c>
      <c r="Y34" t="str">
        <f>IFERROR(TRIM(INDEX(_xlfn.TEXTSPLIT(Table3263[[#This Row],[attribute_name]],"|"), 1,2)), "")</f>
        <v>Pre-alarm Hi</v>
      </c>
      <c r="Z34" t="b" cm="1">
        <f t="array" ref="Z34">IF(ISERROR(IF(Table3263[[#This Row],[parent_attribute]]="subattribute", VLOOKUP(Table3263[[#This Row],[Área ]]&amp;Table3263[[#This Row],[child_attribute]],_xlfn._xlws.FILTER(Table3263[[#All],[Vessel]], Table3263[[#All],[parent_attribute]]="attribute"),1, FALSE), TRUE)), FALSE, TRUE)</f>
        <v>1</v>
      </c>
    </row>
    <row r="35" spans="1:26" ht="14.7" customHeight="1">
      <c r="A35" t="str">
        <f>Table3263[[#This Row],[Template]]&amp;Table3263[[#This Row],[parent_attribute]]</f>
        <v>Compressor Centrífugo BásicoFluxo – Gás de Selagem Primária para Vent LA (1)</v>
      </c>
      <c r="B35" t="s">
        <v>4572</v>
      </c>
      <c r="C35" s="10" t="s">
        <v>2905</v>
      </c>
      <c r="D35" s="10" t="s">
        <v>4573</v>
      </c>
      <c r="E35" t="s">
        <v>4574</v>
      </c>
      <c r="F35" t="s">
        <v>4575</v>
      </c>
      <c r="G35" t="s">
        <v>2853</v>
      </c>
      <c r="J35" t="s">
        <v>1330</v>
      </c>
      <c r="K35" t="s">
        <v>1330</v>
      </c>
      <c r="O35" t="e">
        <f>VLOOKUP(Table3263[[#This Row],[Column1]],'Tradução Atributos'!$A$1:$B$284,2,0)</f>
        <v>#N/A</v>
      </c>
      <c r="P35" t="s">
        <v>4598</v>
      </c>
      <c r="Q35" t="str">
        <f>_xlfn.CONCAT(Table3263[[#This Row],[Description]],Table3263[[#This Row],[attribute_name EN2]])</f>
        <v>Flow - Primary Seal Gas to Vent DE (1)</v>
      </c>
      <c r="R35" s="33" t="s">
        <v>3922</v>
      </c>
      <c r="S35" s="33" t="s">
        <v>3877</v>
      </c>
      <c r="U35" s="33" t="s">
        <v>451</v>
      </c>
      <c r="V35" s="12" t="s">
        <v>452</v>
      </c>
      <c r="W35" t="str">
        <f t="shared" si="1"/>
        <v>attribute</v>
      </c>
      <c r="X35" t="str">
        <f>TRIM(INDEX(_xlfn.TEXTSPLIT(Table3263[[#This Row],[attribute_name]],"|"), 1,1))</f>
        <v>Fluxo – Gás de Selagem Primária para Vent LA (1)</v>
      </c>
      <c r="Y35" t="str">
        <f>IFERROR(TRIM(INDEX(_xlfn.TEXTSPLIT(Table3263[[#This Row],[attribute_name]],"|"), 1,2)), "")</f>
        <v/>
      </c>
      <c r="Z35" t="b" cm="1">
        <f t="array" ref="Z35">IF(ISERROR(IF(Table3263[[#This Row],[parent_attribute]]="subattribute", VLOOKUP(Table3263[[#This Row],[Área ]]&amp;Table3263[[#This Row],[child_attribute]],_xlfn._xlws.FILTER(Table3263[[#All],[Vessel]], Table3263[[#All],[parent_attribute]]="attribute"),1, FALSE), TRUE)), FALSE, TRUE)</f>
        <v>1</v>
      </c>
    </row>
    <row r="36" spans="1:26" ht="14.7" customHeight="1">
      <c r="A36" t="str">
        <f>Table3263[[#This Row],[Template]]&amp;Table3263[[#This Row],[parent_attribute]]</f>
        <v>Compressor Centrífugo BásicoFluxo – Gás de Selagem Primária para Vent LA (1)</v>
      </c>
      <c r="B36" t="s">
        <v>4572</v>
      </c>
      <c r="C36" s="10" t="s">
        <v>2905</v>
      </c>
      <c r="D36" s="10" t="s">
        <v>4573</v>
      </c>
      <c r="E36" t="s">
        <v>4574</v>
      </c>
      <c r="F36" t="s">
        <v>4575</v>
      </c>
      <c r="G36" t="s">
        <v>2853</v>
      </c>
      <c r="J36" t="s">
        <v>1331</v>
      </c>
      <c r="K36" t="s">
        <v>1330</v>
      </c>
      <c r="L36" t="s">
        <v>2929</v>
      </c>
      <c r="M36" t="s">
        <v>2928</v>
      </c>
      <c r="O36" t="e">
        <f>VLOOKUP(Table3263[[#This Row],[Column1]],'Tradução Atributos'!$A$1:$B$284,2,0)</f>
        <v>#N/A</v>
      </c>
      <c r="P36" t="s">
        <v>4599</v>
      </c>
      <c r="Q36" t="str">
        <f>_xlfn.CONCAT(Table3263[[#This Row],[Description]],Table3263[[#This Row],[attribute_name EN2]])</f>
        <v>Flow - Primary Seal Gas to Vent DE (1)</v>
      </c>
      <c r="R36" s="33">
        <v>1.4</v>
      </c>
      <c r="S36" s="33" t="s">
        <v>3877</v>
      </c>
      <c r="U36" s="33" t="s">
        <v>736</v>
      </c>
      <c r="V36" s="10"/>
      <c r="W36" t="str">
        <f t="shared" si="1"/>
        <v>subattribute</v>
      </c>
      <c r="X36" t="str">
        <f>TRIM(INDEX(_xlfn.TEXTSPLIT(Table3263[[#This Row],[attribute_name]],"|"), 1,1))</f>
        <v>Fluxo – Gás de Selagem Primária para Vent LA (1)</v>
      </c>
      <c r="Y36" t="str">
        <f>IFERROR(TRIM(INDEX(_xlfn.TEXTSPLIT(Table3263[[#This Row],[attribute_name]],"|"), 1,2)), "")</f>
        <v>Hi</v>
      </c>
      <c r="Z36" t="b" cm="1">
        <f t="array" ref="Z36">IF(ISERROR(IF(Table3263[[#This Row],[parent_attribute]]="subattribute", VLOOKUP(Table3263[[#This Row],[Área ]]&amp;Table3263[[#This Row],[child_attribute]],_xlfn._xlws.FILTER(Table3263[[#All],[Vessel]], Table3263[[#All],[parent_attribute]]="attribute"),1, FALSE), TRUE)), FALSE, TRUE)</f>
        <v>1</v>
      </c>
    </row>
    <row r="37" spans="1:26" ht="14.7" customHeight="1">
      <c r="A37" t="str">
        <f>Table3263[[#This Row],[Template]]&amp;Table3263[[#This Row],[parent_attribute]]</f>
        <v>Compressor Centrífugo BásicoFluxo – Gás de Selagem Primária para Vent LA (1)</v>
      </c>
      <c r="B37" t="s">
        <v>4572</v>
      </c>
      <c r="C37" s="10" t="s">
        <v>2905</v>
      </c>
      <c r="D37" s="10" t="s">
        <v>4573</v>
      </c>
      <c r="E37" t="s">
        <v>4574</v>
      </c>
      <c r="F37" t="s">
        <v>4575</v>
      </c>
      <c r="G37" t="s">
        <v>2853</v>
      </c>
      <c r="J37" t="s">
        <v>1332</v>
      </c>
      <c r="K37" t="s">
        <v>1330</v>
      </c>
      <c r="L37" t="s">
        <v>2930</v>
      </c>
      <c r="M37" t="s">
        <v>2928</v>
      </c>
      <c r="O37" t="e">
        <f>VLOOKUP(Table3263[[#This Row],[Column1]],'Tradução Atributos'!$A$1:$B$284,2,0)</f>
        <v>#N/A</v>
      </c>
      <c r="P37" t="s">
        <v>4600</v>
      </c>
      <c r="Q37" t="str">
        <f>_xlfn.CONCAT(Table3263[[#This Row],[Description]],Table3263[[#This Row],[attribute_name EN2]])</f>
        <v>Flow - Primary Seal Gas to Vent DE (1)</v>
      </c>
      <c r="R37" s="33">
        <v>2</v>
      </c>
      <c r="S37" s="33" t="s">
        <v>3877</v>
      </c>
      <c r="U37" s="33" t="s">
        <v>736</v>
      </c>
      <c r="V37" s="52"/>
      <c r="W37" t="str">
        <f t="shared" si="1"/>
        <v>subattribute</v>
      </c>
      <c r="X37" t="str">
        <f>TRIM(INDEX(_xlfn.TEXTSPLIT(Table3263[[#This Row],[attribute_name]],"|"), 1,1))</f>
        <v>Fluxo – Gás de Selagem Primária para Vent LA (1)</v>
      </c>
      <c r="Y37" t="str">
        <f>IFERROR(TRIM(INDEX(_xlfn.TEXTSPLIT(Table3263[[#This Row],[attribute_name]],"|"), 1,2)), "")</f>
        <v>HiHi</v>
      </c>
      <c r="Z37" t="b" cm="1">
        <f t="array" ref="Z37">IF(ISERROR(IF(Table3263[[#This Row],[parent_attribute]]="subattribute", VLOOKUP(Table3263[[#This Row],[Área ]]&amp;Table3263[[#This Row],[child_attribute]],_xlfn._xlws.FILTER(Table3263[[#All],[Vessel]], Table3263[[#All],[parent_attribute]]="attribute"),1, FALSE), TRUE)), FALSE, TRUE)</f>
        <v>1</v>
      </c>
    </row>
    <row r="38" spans="1:26" ht="14.7" customHeight="1">
      <c r="A38" t="str">
        <f>Table3263[[#This Row],[Template]]&amp;Table3263[[#This Row],[parent_attribute]]</f>
        <v>Compressor Centrífugo BásicoFluxo – Gás de Selagem Primária para Vent LA (1)</v>
      </c>
      <c r="B38" t="s">
        <v>4572</v>
      </c>
      <c r="C38" s="10" t="s">
        <v>2905</v>
      </c>
      <c r="D38" s="10" t="s">
        <v>4573</v>
      </c>
      <c r="E38" t="s">
        <v>4574</v>
      </c>
      <c r="F38" t="s">
        <v>4575</v>
      </c>
      <c r="G38" t="s">
        <v>2853</v>
      </c>
      <c r="J38" t="s">
        <v>1333</v>
      </c>
      <c r="K38" t="s">
        <v>1330</v>
      </c>
      <c r="L38" t="s">
        <v>2931</v>
      </c>
      <c r="M38" t="s">
        <v>2928</v>
      </c>
      <c r="O38" t="e">
        <f>VLOOKUP(Table3263[[#This Row],[Column1]],'Tradução Atributos'!$A$1:$B$284,2,0)</f>
        <v>#N/A</v>
      </c>
      <c r="P38" t="s">
        <v>4601</v>
      </c>
      <c r="Q38" t="str">
        <f>_xlfn.CONCAT(Table3263[[#This Row],[Description]],Table3263[[#This Row],[attribute_name EN2]])</f>
        <v>Flow - Primary Seal Gas to Vent DE (1)</v>
      </c>
      <c r="R38" s="10"/>
      <c r="S38" s="33" t="s">
        <v>3877</v>
      </c>
      <c r="U38" s="33" t="s">
        <v>736</v>
      </c>
      <c r="V38" s="10"/>
      <c r="W38" t="str">
        <f t="shared" si="1"/>
        <v>subattribute</v>
      </c>
      <c r="X38" t="str">
        <f>TRIM(INDEX(_xlfn.TEXTSPLIT(Table3263[[#This Row],[attribute_name]],"|"), 1,1))</f>
        <v>Fluxo – Gás de Selagem Primária para Vent LA (1)</v>
      </c>
      <c r="Y38" t="str">
        <f>IFERROR(TRIM(INDEX(_xlfn.TEXTSPLIT(Table3263[[#This Row],[attribute_name]],"|"), 1,2)), "")</f>
        <v>Lo</v>
      </c>
      <c r="Z38" t="b" cm="1">
        <f t="array" ref="Z38">IF(ISERROR(IF(Table3263[[#This Row],[parent_attribute]]="subattribute", VLOOKUP(Table3263[[#This Row],[Área ]]&amp;Table3263[[#This Row],[child_attribute]],_xlfn._xlws.FILTER(Table3263[[#All],[Vessel]], Table3263[[#All],[parent_attribute]]="attribute"),1, FALSE), TRUE)), FALSE, TRUE)</f>
        <v>1</v>
      </c>
    </row>
    <row r="39" spans="1:26" ht="14.7" customHeight="1">
      <c r="A39" t="str">
        <f>Table3263[[#This Row],[Template]]&amp;Table3263[[#This Row],[parent_attribute]]</f>
        <v>Compressor Centrífugo BásicoFluxo – Gás de Selagem Primária para Vent LA (1)</v>
      </c>
      <c r="B39" t="s">
        <v>4572</v>
      </c>
      <c r="C39" s="10" t="s">
        <v>2905</v>
      </c>
      <c r="D39" s="10" t="s">
        <v>4573</v>
      </c>
      <c r="E39" t="s">
        <v>4574</v>
      </c>
      <c r="F39" t="s">
        <v>4575</v>
      </c>
      <c r="G39" t="s">
        <v>2853</v>
      </c>
      <c r="J39" t="s">
        <v>1334</v>
      </c>
      <c r="K39" t="s">
        <v>1330</v>
      </c>
      <c r="L39" t="s">
        <v>2932</v>
      </c>
      <c r="M39" t="s">
        <v>2928</v>
      </c>
      <c r="O39" t="e">
        <f>VLOOKUP(Table3263[[#This Row],[Column1]],'Tradução Atributos'!$A$1:$B$284,2,0)</f>
        <v>#N/A</v>
      </c>
      <c r="P39" t="s">
        <v>4602</v>
      </c>
      <c r="Q39" t="str">
        <f>_xlfn.CONCAT(Table3263[[#This Row],[Description]],Table3263[[#This Row],[attribute_name EN2]])</f>
        <v>Flow - Primary Seal Gas to Vent DE (1)</v>
      </c>
      <c r="R39" s="33"/>
      <c r="S39" s="33" t="s">
        <v>3877</v>
      </c>
      <c r="U39" s="33" t="s">
        <v>736</v>
      </c>
      <c r="V39" s="83"/>
      <c r="W39" t="str">
        <f t="shared" si="1"/>
        <v>subattribute</v>
      </c>
      <c r="X39" t="str">
        <f>TRIM(INDEX(_xlfn.TEXTSPLIT(Table3263[[#This Row],[attribute_name]],"|"), 1,1))</f>
        <v>Fluxo – Gás de Selagem Primária para Vent LA (1)</v>
      </c>
      <c r="Y39" t="str">
        <f>IFERROR(TRIM(INDEX(_xlfn.TEXTSPLIT(Table3263[[#This Row],[attribute_name]],"|"), 1,2)), "")</f>
        <v>LoLo</v>
      </c>
      <c r="Z39" t="b" cm="1">
        <f t="array" ref="Z39">IF(ISERROR(IF(Table3263[[#This Row],[parent_attribute]]="subattribute", VLOOKUP(Table3263[[#This Row],[Área ]]&amp;Table3263[[#This Row],[child_attribute]],_xlfn._xlws.FILTER(Table3263[[#All],[Vessel]], Table3263[[#All],[parent_attribute]]="attribute"),1, FALSE), TRUE)), FALSE, TRUE)</f>
        <v>1</v>
      </c>
    </row>
    <row r="40" spans="1:26" ht="14.7" customHeight="1">
      <c r="A40" t="str">
        <f>Table3263[[#This Row],[Template]]&amp;Table3263[[#This Row],[parent_attribute]]</f>
        <v>Compressor Centrífugo BásicoFluxo – Gás de Selagem Primária para Vent LOA (1)</v>
      </c>
      <c r="B40" t="s">
        <v>4572</v>
      </c>
      <c r="C40" s="10" t="s">
        <v>2905</v>
      </c>
      <c r="D40" s="10" t="s">
        <v>4573</v>
      </c>
      <c r="E40" t="s">
        <v>4574</v>
      </c>
      <c r="F40" t="s">
        <v>4575</v>
      </c>
      <c r="G40" t="s">
        <v>2853</v>
      </c>
      <c r="J40" t="s">
        <v>1341</v>
      </c>
      <c r="K40" t="s">
        <v>1341</v>
      </c>
      <c r="O40" t="e">
        <f>VLOOKUP(Table3263[[#This Row],[Column1]],'Tradução Atributos'!$A$1:$B$284,2,0)</f>
        <v>#N/A</v>
      </c>
      <c r="P40" t="s">
        <v>4603</v>
      </c>
      <c r="Q40" t="str">
        <f>_xlfn.CONCAT(Table3263[[#This Row],[Description]],Table3263[[#This Row],[attribute_name EN2]])</f>
        <v>Flow - Primary Seal Gas to Vent NDE (1)</v>
      </c>
      <c r="R40" s="33" t="s">
        <v>3927</v>
      </c>
      <c r="S40" s="33" t="s">
        <v>3877</v>
      </c>
      <c r="U40" s="33" t="s">
        <v>451</v>
      </c>
      <c r="V40" s="12" t="s">
        <v>452</v>
      </c>
      <c r="W40" t="str">
        <f t="shared" si="1"/>
        <v>attribute</v>
      </c>
      <c r="X40" t="str">
        <f>TRIM(INDEX(_xlfn.TEXTSPLIT(Table3263[[#This Row],[attribute_name]],"|"), 1,1))</f>
        <v>Fluxo – Gás de Selagem Primária para Vent LOA (1)</v>
      </c>
      <c r="Y40" t="str">
        <f>IFERROR(TRIM(INDEX(_xlfn.TEXTSPLIT(Table3263[[#This Row],[attribute_name]],"|"), 1,2)), "")</f>
        <v/>
      </c>
      <c r="Z40" t="b" cm="1">
        <f t="array" ref="Z40">IF(ISERROR(IF(Table3263[[#This Row],[parent_attribute]]="subattribute", VLOOKUP(Table3263[[#This Row],[Área ]]&amp;Table3263[[#This Row],[child_attribute]],_xlfn._xlws.FILTER(Table3263[[#All],[Vessel]], Table3263[[#All],[parent_attribute]]="attribute"),1, FALSE), TRUE)), FALSE, TRUE)</f>
        <v>1</v>
      </c>
    </row>
    <row r="41" spans="1:26" ht="14.7" customHeight="1">
      <c r="A41" t="str">
        <f>Table3263[[#This Row],[Template]]&amp;Table3263[[#This Row],[parent_attribute]]</f>
        <v>Compressor Centrífugo BásicoFluxo – Gás de Selagem Primária para Vent LOA (1)</v>
      </c>
      <c r="B41" t="s">
        <v>4572</v>
      </c>
      <c r="C41" s="10" t="s">
        <v>2905</v>
      </c>
      <c r="D41" s="10" t="s">
        <v>4573</v>
      </c>
      <c r="E41" t="s">
        <v>4574</v>
      </c>
      <c r="F41" t="s">
        <v>4575</v>
      </c>
      <c r="G41" t="s">
        <v>2853</v>
      </c>
      <c r="J41" t="s">
        <v>1343</v>
      </c>
      <c r="K41" t="s">
        <v>1341</v>
      </c>
      <c r="L41" t="s">
        <v>2929</v>
      </c>
      <c r="M41" t="s">
        <v>2928</v>
      </c>
      <c r="O41" t="e">
        <f>VLOOKUP(Table3263[[#This Row],[Column1]],'Tradução Atributos'!$A$1:$B$284,2,0)</f>
        <v>#N/A</v>
      </c>
      <c r="P41" t="s">
        <v>4604</v>
      </c>
      <c r="Q41" t="str">
        <f>_xlfn.CONCAT(Table3263[[#This Row],[Description]],Table3263[[#This Row],[attribute_name EN2]])</f>
        <v>Flow - Primary Seal Gas to Vent NDE (1)</v>
      </c>
      <c r="R41" s="33">
        <v>1.4</v>
      </c>
      <c r="S41" s="33" t="s">
        <v>3877</v>
      </c>
      <c r="U41" s="33" t="s">
        <v>736</v>
      </c>
      <c r="V41" s="10"/>
      <c r="W41" t="str">
        <f t="shared" si="1"/>
        <v>subattribute</v>
      </c>
      <c r="X41" t="str">
        <f>TRIM(INDEX(_xlfn.TEXTSPLIT(Table3263[[#This Row],[attribute_name]],"|"), 1,1))</f>
        <v>Fluxo – Gás de Selagem Primária para Vent LOA (1)</v>
      </c>
      <c r="Y41" t="str">
        <f>IFERROR(TRIM(INDEX(_xlfn.TEXTSPLIT(Table3263[[#This Row],[attribute_name]],"|"), 1,2)), "")</f>
        <v>Hi</v>
      </c>
      <c r="Z41" t="b" cm="1">
        <f t="array" ref="Z41">IF(ISERROR(IF(Table3263[[#This Row],[parent_attribute]]="subattribute", VLOOKUP(Table3263[[#This Row],[Área ]]&amp;Table3263[[#This Row],[child_attribute]],_xlfn._xlws.FILTER(Table3263[[#All],[Vessel]], Table3263[[#All],[parent_attribute]]="attribute"),1, FALSE), TRUE)), FALSE, TRUE)</f>
        <v>1</v>
      </c>
    </row>
    <row r="42" spans="1:26" ht="14.7" customHeight="1">
      <c r="A42" t="str">
        <f>Table3263[[#This Row],[Template]]&amp;Table3263[[#This Row],[parent_attribute]]</f>
        <v>Compressor Centrífugo BásicoFluxo – Gás de Selagem Primária para Vent LOA (1)</v>
      </c>
      <c r="B42" t="s">
        <v>4572</v>
      </c>
      <c r="C42" s="10" t="s">
        <v>2905</v>
      </c>
      <c r="D42" s="10" t="s">
        <v>4573</v>
      </c>
      <c r="E42" t="s">
        <v>4574</v>
      </c>
      <c r="F42" t="s">
        <v>4575</v>
      </c>
      <c r="G42" t="s">
        <v>2853</v>
      </c>
      <c r="J42" t="s">
        <v>1344</v>
      </c>
      <c r="K42" t="s">
        <v>1341</v>
      </c>
      <c r="L42" t="s">
        <v>2930</v>
      </c>
      <c r="M42" t="s">
        <v>2928</v>
      </c>
      <c r="O42" t="e">
        <f>VLOOKUP(Table3263[[#This Row],[Column1]],'Tradução Atributos'!$A$1:$B$284,2,0)</f>
        <v>#N/A</v>
      </c>
      <c r="P42" t="s">
        <v>4605</v>
      </c>
      <c r="Q42" t="str">
        <f>_xlfn.CONCAT(Table3263[[#This Row],[Description]],Table3263[[#This Row],[attribute_name EN2]])</f>
        <v>Flow - Primary Seal Gas to Vent NDE (1)</v>
      </c>
      <c r="R42" s="33">
        <v>2</v>
      </c>
      <c r="S42" s="33" t="s">
        <v>3877</v>
      </c>
      <c r="U42" s="33" t="s">
        <v>736</v>
      </c>
      <c r="V42" s="83"/>
      <c r="W42" t="str">
        <f t="shared" si="1"/>
        <v>subattribute</v>
      </c>
      <c r="X42" t="str">
        <f>TRIM(INDEX(_xlfn.TEXTSPLIT(Table3263[[#This Row],[attribute_name]],"|"), 1,1))</f>
        <v>Fluxo – Gás de Selagem Primária para Vent LOA (1)</v>
      </c>
      <c r="Y42" t="str">
        <f>IFERROR(TRIM(INDEX(_xlfn.TEXTSPLIT(Table3263[[#This Row],[attribute_name]],"|"), 1,2)), "")</f>
        <v>HiHi</v>
      </c>
      <c r="Z42" t="b" cm="1">
        <f t="array" ref="Z42">IF(ISERROR(IF(Table3263[[#This Row],[parent_attribute]]="subattribute", VLOOKUP(Table3263[[#This Row],[Área ]]&amp;Table3263[[#This Row],[child_attribute]],_xlfn._xlws.FILTER(Table3263[[#All],[Vessel]], Table3263[[#All],[parent_attribute]]="attribute"),1, FALSE), TRUE)), FALSE, TRUE)</f>
        <v>1</v>
      </c>
    </row>
    <row r="43" spans="1:26" ht="14.7" customHeight="1">
      <c r="A43" t="str">
        <f>Table3263[[#This Row],[Template]]&amp;Table3263[[#This Row],[parent_attribute]]</f>
        <v>Compressor Centrífugo BásicoFluxo – Gás de Selagem Primária para Vent LOA (1)</v>
      </c>
      <c r="B43" t="s">
        <v>4572</v>
      </c>
      <c r="C43" s="10" t="s">
        <v>2905</v>
      </c>
      <c r="D43" s="10" t="s">
        <v>4573</v>
      </c>
      <c r="E43" t="s">
        <v>4574</v>
      </c>
      <c r="F43" t="s">
        <v>4575</v>
      </c>
      <c r="G43" t="s">
        <v>2853</v>
      </c>
      <c r="J43" t="s">
        <v>1345</v>
      </c>
      <c r="K43" t="s">
        <v>1341</v>
      </c>
      <c r="L43" t="s">
        <v>2931</v>
      </c>
      <c r="M43" t="s">
        <v>2928</v>
      </c>
      <c r="O43" t="e">
        <f>VLOOKUP(Table3263[[#This Row],[Column1]],'Tradução Atributos'!$A$1:$B$284,2,0)</f>
        <v>#N/A</v>
      </c>
      <c r="P43" t="s">
        <v>4606</v>
      </c>
      <c r="Q43" t="str">
        <f>_xlfn.CONCAT(Table3263[[#This Row],[Description]],Table3263[[#This Row],[attribute_name EN2]])</f>
        <v>Flow - Primary Seal Gas to Vent NDE (1)</v>
      </c>
      <c r="R43" s="10"/>
      <c r="S43" s="33" t="s">
        <v>3877</v>
      </c>
      <c r="U43" s="33" t="s">
        <v>736</v>
      </c>
      <c r="V43" s="10"/>
      <c r="W43" t="str">
        <f t="shared" si="1"/>
        <v>subattribute</v>
      </c>
      <c r="X43" t="str">
        <f>TRIM(INDEX(_xlfn.TEXTSPLIT(Table3263[[#This Row],[attribute_name]],"|"), 1,1))</f>
        <v>Fluxo – Gás de Selagem Primária para Vent LOA (1)</v>
      </c>
      <c r="Y43" t="str">
        <f>IFERROR(TRIM(INDEX(_xlfn.TEXTSPLIT(Table3263[[#This Row],[attribute_name]],"|"), 1,2)), "")</f>
        <v>Lo</v>
      </c>
      <c r="Z43" t="b" cm="1">
        <f t="array" ref="Z43">IF(ISERROR(IF(Table3263[[#This Row],[parent_attribute]]="subattribute", VLOOKUP(Table3263[[#This Row],[Área ]]&amp;Table3263[[#This Row],[child_attribute]],_xlfn._xlws.FILTER(Table3263[[#All],[Vessel]], Table3263[[#All],[parent_attribute]]="attribute"),1, FALSE), TRUE)), FALSE, TRUE)</f>
        <v>1</v>
      </c>
    </row>
    <row r="44" spans="1:26" ht="14.7" customHeight="1">
      <c r="A44" t="str">
        <f>Table3263[[#This Row],[Template]]&amp;Table3263[[#This Row],[parent_attribute]]</f>
        <v>Compressor Centrífugo BásicoFluxo – Gás de Selagem Primária para Vent LOA (1)</v>
      </c>
      <c r="B44" t="s">
        <v>4572</v>
      </c>
      <c r="C44" s="10" t="s">
        <v>2905</v>
      </c>
      <c r="D44" s="10" t="s">
        <v>4573</v>
      </c>
      <c r="E44" t="s">
        <v>4574</v>
      </c>
      <c r="F44" t="s">
        <v>4575</v>
      </c>
      <c r="G44" t="s">
        <v>2853</v>
      </c>
      <c r="J44" t="s">
        <v>1346</v>
      </c>
      <c r="K44" t="s">
        <v>1341</v>
      </c>
      <c r="L44" t="s">
        <v>2932</v>
      </c>
      <c r="M44" t="s">
        <v>2928</v>
      </c>
      <c r="O44" t="e">
        <f>VLOOKUP(Table3263[[#This Row],[Column1]],'Tradução Atributos'!$A$1:$B$284,2,0)</f>
        <v>#N/A</v>
      </c>
      <c r="P44" t="s">
        <v>4607</v>
      </c>
      <c r="Q44" t="str">
        <f>_xlfn.CONCAT(Table3263[[#This Row],[Description]],Table3263[[#This Row],[attribute_name EN2]])</f>
        <v>Flow - Primary Seal Gas to Vent NDE (1)</v>
      </c>
      <c r="R44" s="33"/>
      <c r="S44" s="33" t="s">
        <v>3877</v>
      </c>
      <c r="U44" s="33" t="s">
        <v>736</v>
      </c>
      <c r="V44" s="52"/>
      <c r="W44" t="str">
        <f t="shared" si="1"/>
        <v>subattribute</v>
      </c>
      <c r="X44" t="str">
        <f>TRIM(INDEX(_xlfn.TEXTSPLIT(Table3263[[#This Row],[attribute_name]],"|"), 1,1))</f>
        <v>Fluxo – Gás de Selagem Primária para Vent LOA (1)</v>
      </c>
      <c r="Y44" t="str">
        <f>IFERROR(TRIM(INDEX(_xlfn.TEXTSPLIT(Table3263[[#This Row],[attribute_name]],"|"), 1,2)), "")</f>
        <v>LoLo</v>
      </c>
      <c r="Z44" t="b" cm="1">
        <f t="array" ref="Z44">IF(ISERROR(IF(Table3263[[#This Row],[parent_attribute]]="subattribute", VLOOKUP(Table3263[[#This Row],[Área ]]&amp;Table3263[[#This Row],[child_attribute]],_xlfn._xlws.FILTER(Table3263[[#All],[Vessel]], Table3263[[#All],[parent_attribute]]="attribute"),1, FALSE), TRUE)), FALSE, TRUE)</f>
        <v>1</v>
      </c>
    </row>
    <row r="45" spans="1:26" ht="14.7" customHeight="1">
      <c r="A45" t="str">
        <f>Table3263[[#This Row],[Template]]&amp;Table3263[[#This Row],[parent_attribute]]</f>
        <v>Compressor Centrífugo BásicoFluxo – Injeção de Gás de Separação (LA)</v>
      </c>
      <c r="B45" t="s">
        <v>4572</v>
      </c>
      <c r="C45" s="10" t="s">
        <v>2905</v>
      </c>
      <c r="D45" s="10" t="s">
        <v>4573</v>
      </c>
      <c r="E45" t="s">
        <v>4574</v>
      </c>
      <c r="F45" t="s">
        <v>4575</v>
      </c>
      <c r="G45" t="s">
        <v>2853</v>
      </c>
      <c r="J45" t="s">
        <v>3880</v>
      </c>
      <c r="K45" t="s">
        <v>3880</v>
      </c>
      <c r="O45" t="e">
        <f>VLOOKUP(Table3263[[#This Row],[Column1]],'Tradução Atributos'!$A$1:$B$284,2,0)</f>
        <v>#N/A</v>
      </c>
      <c r="P45" t="s">
        <v>4608</v>
      </c>
      <c r="Q45" t="str">
        <f>_xlfn.CONCAT(Table3263[[#This Row],[Description]],Table3263[[#This Row],[attribute_name EN2]])</f>
        <v>Flow - Separation Seal Gas Injection DE</v>
      </c>
      <c r="R45" s="32" t="s">
        <v>3878</v>
      </c>
      <c r="S45" s="33" t="s">
        <v>3877</v>
      </c>
      <c r="U45" s="33" t="s">
        <v>451</v>
      </c>
      <c r="V45" s="12" t="s">
        <v>452</v>
      </c>
      <c r="W45" t="str">
        <f t="shared" si="1"/>
        <v>attribute</v>
      </c>
      <c r="X45" t="str">
        <f>TRIM(INDEX(_xlfn.TEXTSPLIT(Table3263[[#This Row],[attribute_name]],"|"), 1,1))</f>
        <v>Fluxo – Injeção de Gás de Separação (LA)</v>
      </c>
      <c r="Y45" t="str">
        <f>IFERROR(TRIM(INDEX(_xlfn.TEXTSPLIT(Table3263[[#This Row],[attribute_name]],"|"), 1,2)), "")</f>
        <v/>
      </c>
      <c r="Z45" t="b" cm="1">
        <f t="array" ref="Z45">IF(ISERROR(IF(Table3263[[#This Row],[parent_attribute]]="subattribute", VLOOKUP(Table3263[[#This Row],[Área ]]&amp;Table3263[[#This Row],[child_attribute]],_xlfn._xlws.FILTER(Table3263[[#All],[Vessel]], Table3263[[#All],[parent_attribute]]="attribute"),1, FALSE), TRUE)), FALSE, TRUE)</f>
        <v>1</v>
      </c>
    </row>
    <row r="46" spans="1:26" ht="14.7" customHeight="1">
      <c r="A46" t="str">
        <f>Table3263[[#This Row],[Template]]&amp;Table3263[[#This Row],[parent_attribute]]</f>
        <v>Compressor Centrífugo BásicoFluxo – Injeção de Gás de Separação (LA)</v>
      </c>
      <c r="B46" t="s">
        <v>4572</v>
      </c>
      <c r="C46" s="10" t="s">
        <v>2905</v>
      </c>
      <c r="D46" s="10" t="s">
        <v>4573</v>
      </c>
      <c r="E46" t="s">
        <v>4574</v>
      </c>
      <c r="F46" t="s">
        <v>4575</v>
      </c>
      <c r="G46" t="s">
        <v>2853</v>
      </c>
      <c r="J46" t="s">
        <v>4609</v>
      </c>
      <c r="K46" t="s">
        <v>3880</v>
      </c>
      <c r="L46" t="s">
        <v>2929</v>
      </c>
      <c r="M46" t="s">
        <v>2928</v>
      </c>
      <c r="O46" t="e">
        <f>VLOOKUP(Table3263[[#This Row],[Column1]],'Tradução Atributos'!$A$1:$B$284,2,0)</f>
        <v>#N/A</v>
      </c>
      <c r="P46" t="s">
        <v>4610</v>
      </c>
      <c r="Q46" t="str">
        <f>_xlfn.CONCAT(Table3263[[#This Row],[Description]],Table3263[[#This Row],[attribute_name EN2]])</f>
        <v>Flow - Separation Seal Gas Injection DE</v>
      </c>
      <c r="R46" s="10">
        <v>3.9</v>
      </c>
      <c r="S46" s="33" t="s">
        <v>3877</v>
      </c>
      <c r="U46" s="33"/>
      <c r="V46" s="10"/>
      <c r="W46" t="str">
        <f t="shared" si="1"/>
        <v>subattribute</v>
      </c>
      <c r="X46" t="str">
        <f>TRIM(INDEX(_xlfn.TEXTSPLIT(Table3263[[#This Row],[attribute_name]],"|"), 1,1))</f>
        <v>Fluxo – Injeção de Gás de Separação (LA)</v>
      </c>
      <c r="Y46" t="str">
        <f>IFERROR(TRIM(INDEX(_xlfn.TEXTSPLIT(Table3263[[#This Row],[attribute_name]],"|"), 1,2)), "")</f>
        <v>Hi</v>
      </c>
      <c r="Z46" t="b" cm="1">
        <f t="array" ref="Z46">IF(ISERROR(IF(Table3263[[#This Row],[parent_attribute]]="subattribute", VLOOKUP(Table3263[[#This Row],[Área ]]&amp;Table3263[[#This Row],[child_attribute]],_xlfn._xlws.FILTER(Table3263[[#All],[Vessel]], Table3263[[#All],[parent_attribute]]="attribute"),1, FALSE), TRUE)), FALSE, TRUE)</f>
        <v>1</v>
      </c>
    </row>
    <row r="47" spans="1:26" ht="14.7" customHeight="1">
      <c r="A47" t="str">
        <f>Table3263[[#This Row],[Template]]&amp;Table3263[[#This Row],[parent_attribute]]</f>
        <v>Compressor Centrífugo BásicoFluxo – Injeção de Gás de Separação (LA)</v>
      </c>
      <c r="B47" t="s">
        <v>4572</v>
      </c>
      <c r="C47" s="10" t="s">
        <v>2905</v>
      </c>
      <c r="D47" s="10" t="s">
        <v>4573</v>
      </c>
      <c r="E47" t="s">
        <v>4574</v>
      </c>
      <c r="F47" t="s">
        <v>4575</v>
      </c>
      <c r="G47" t="s">
        <v>2853</v>
      </c>
      <c r="J47" t="s">
        <v>4611</v>
      </c>
      <c r="K47" t="s">
        <v>3880</v>
      </c>
      <c r="L47" t="s">
        <v>2931</v>
      </c>
      <c r="M47" t="s">
        <v>2928</v>
      </c>
      <c r="O47" t="e">
        <f>VLOOKUP(Table3263[[#This Row],[Column1]],'Tradução Atributos'!$A$1:$B$284,2,0)</f>
        <v>#N/A</v>
      </c>
      <c r="P47" t="s">
        <v>4612</v>
      </c>
      <c r="Q47" t="str">
        <f>_xlfn.CONCAT(Table3263[[#This Row],[Description]],Table3263[[#This Row],[attribute_name EN2]])</f>
        <v>Flow - Separation Seal Gas Injection DE</v>
      </c>
      <c r="R47" s="10">
        <v>2</v>
      </c>
      <c r="S47" s="33" t="s">
        <v>3877</v>
      </c>
      <c r="U47" s="33"/>
      <c r="V47" s="83"/>
      <c r="W47" t="str">
        <f t="shared" si="1"/>
        <v>subattribute</v>
      </c>
      <c r="X47" t="str">
        <f>TRIM(INDEX(_xlfn.TEXTSPLIT(Table3263[[#This Row],[attribute_name]],"|"), 1,1))</f>
        <v>Fluxo – Injeção de Gás de Separação (LA)</v>
      </c>
      <c r="Y47" t="str">
        <f>IFERROR(TRIM(INDEX(_xlfn.TEXTSPLIT(Table3263[[#This Row],[attribute_name]],"|"), 1,2)), "")</f>
        <v>Lo</v>
      </c>
      <c r="Z47" t="b" cm="1">
        <f t="array" ref="Z47">IF(ISERROR(IF(Table3263[[#This Row],[parent_attribute]]="subattribute", VLOOKUP(Table3263[[#This Row],[Área ]]&amp;Table3263[[#This Row],[child_attribute]],_xlfn._xlws.FILTER(Table3263[[#All],[Vessel]], Table3263[[#All],[parent_attribute]]="attribute"),1, FALSE), TRUE)), FALSE, TRUE)</f>
        <v>1</v>
      </c>
    </row>
    <row r="48" spans="1:26" ht="14.7" customHeight="1">
      <c r="A48" t="str">
        <f>Table3263[[#This Row],[Template]]&amp;Table3263[[#This Row],[parent_attribute]]</f>
        <v>Compressor Centrífugo BásicoFluxo – Injeção de Gás de Separação (LOA)</v>
      </c>
      <c r="B48" t="s">
        <v>4572</v>
      </c>
      <c r="C48" s="10" t="s">
        <v>2905</v>
      </c>
      <c r="D48" s="10" t="s">
        <v>4573</v>
      </c>
      <c r="E48" t="s">
        <v>4574</v>
      </c>
      <c r="F48" t="s">
        <v>4575</v>
      </c>
      <c r="G48" t="s">
        <v>2853</v>
      </c>
      <c r="J48" t="s">
        <v>3886</v>
      </c>
      <c r="K48" t="s">
        <v>3886</v>
      </c>
      <c r="O48" t="e">
        <f>VLOOKUP(Table3263[[#This Row],[Column1]],'Tradução Atributos'!$A$1:$B$284,2,0)</f>
        <v>#N/A</v>
      </c>
      <c r="P48" t="s">
        <v>4613</v>
      </c>
      <c r="Q48" t="str">
        <f>_xlfn.CONCAT(Table3263[[#This Row],[Description]],Table3263[[#This Row],[attribute_name EN2]])</f>
        <v>Flow - Separation Seal Gas Injection NDE</v>
      </c>
      <c r="R48" s="32" t="s">
        <v>3884</v>
      </c>
      <c r="S48" s="33" t="s">
        <v>3877</v>
      </c>
      <c r="U48" s="33" t="s">
        <v>451</v>
      </c>
      <c r="V48" s="98" t="s">
        <v>452</v>
      </c>
      <c r="W48" t="str">
        <f t="shared" si="1"/>
        <v>attribute</v>
      </c>
      <c r="X48" t="str">
        <f>TRIM(INDEX(_xlfn.TEXTSPLIT(Table3263[[#This Row],[attribute_name]],"|"), 1,1))</f>
        <v>Fluxo – Injeção de Gás de Separação (LOA)</v>
      </c>
      <c r="Y48" t="str">
        <f>IFERROR(TRIM(INDEX(_xlfn.TEXTSPLIT(Table3263[[#This Row],[attribute_name]],"|"), 1,2)), "")</f>
        <v/>
      </c>
      <c r="Z48" t="b" cm="1">
        <f t="array" ref="Z48">IF(ISERROR(IF(Table3263[[#This Row],[parent_attribute]]="subattribute", VLOOKUP(Table3263[[#This Row],[Área ]]&amp;Table3263[[#This Row],[child_attribute]],_xlfn._xlws.FILTER(Table3263[[#All],[Vessel]], Table3263[[#All],[parent_attribute]]="attribute"),1, FALSE), TRUE)), FALSE, TRUE)</f>
        <v>1</v>
      </c>
    </row>
    <row r="49" spans="1:26" ht="14.7" customHeight="1">
      <c r="A49" t="str">
        <f>Table3263[[#This Row],[Template]]&amp;Table3263[[#This Row],[parent_attribute]]</f>
        <v>Compressor Centrífugo BásicoFluxo – Injeção de Gás de Separação (LOA)</v>
      </c>
      <c r="B49" t="s">
        <v>4572</v>
      </c>
      <c r="C49" s="10" t="s">
        <v>2905</v>
      </c>
      <c r="D49" s="10" t="s">
        <v>4573</v>
      </c>
      <c r="E49" t="s">
        <v>4574</v>
      </c>
      <c r="F49" t="s">
        <v>4575</v>
      </c>
      <c r="G49" t="s">
        <v>2853</v>
      </c>
      <c r="J49" t="s">
        <v>4614</v>
      </c>
      <c r="K49" t="s">
        <v>3886</v>
      </c>
      <c r="L49" t="s">
        <v>2929</v>
      </c>
      <c r="M49" t="s">
        <v>2928</v>
      </c>
      <c r="O49" t="e">
        <f>VLOOKUP(Table3263[[#This Row],[Column1]],'Tradução Atributos'!$A$1:$B$284,2,0)</f>
        <v>#N/A</v>
      </c>
      <c r="P49" t="s">
        <v>4615</v>
      </c>
      <c r="Q49" t="str">
        <f>_xlfn.CONCAT(Table3263[[#This Row],[Description]],Table3263[[#This Row],[attribute_name EN2]])</f>
        <v>Flow - Separation Seal Gas Injection NDE</v>
      </c>
      <c r="R49" s="33">
        <v>3.9</v>
      </c>
      <c r="S49" s="33" t="s">
        <v>3877</v>
      </c>
      <c r="U49" s="33"/>
      <c r="V49" s="83"/>
      <c r="W49" t="str">
        <f t="shared" si="1"/>
        <v>subattribute</v>
      </c>
      <c r="X49" t="str">
        <f>TRIM(INDEX(_xlfn.TEXTSPLIT(Table3263[[#This Row],[attribute_name]],"|"), 1,1))</f>
        <v>Fluxo – Injeção de Gás de Separação (LOA)</v>
      </c>
      <c r="Y49" t="str">
        <f>IFERROR(TRIM(INDEX(_xlfn.TEXTSPLIT(Table3263[[#This Row],[attribute_name]],"|"), 1,2)), "")</f>
        <v>Hi</v>
      </c>
      <c r="Z49" t="b" cm="1">
        <f t="array" ref="Z49">IF(ISERROR(IF(Table3263[[#This Row],[parent_attribute]]="subattribute", VLOOKUP(Table3263[[#This Row],[Área ]]&amp;Table3263[[#This Row],[child_attribute]],_xlfn._xlws.FILTER(Table3263[[#All],[Vessel]], Table3263[[#All],[parent_attribute]]="attribute"),1, FALSE), TRUE)), FALSE, TRUE)</f>
        <v>1</v>
      </c>
    </row>
    <row r="50" spans="1:26" ht="14.7" customHeight="1">
      <c r="A50" t="str">
        <f>Table3263[[#This Row],[Template]]&amp;Table3263[[#This Row],[parent_attribute]]</f>
        <v>Compressor Centrífugo BásicoFluxo – Injeção de Gás de Separação (LOA)</v>
      </c>
      <c r="B50" t="s">
        <v>4572</v>
      </c>
      <c r="C50" s="10" t="s">
        <v>2905</v>
      </c>
      <c r="D50" s="10" t="s">
        <v>4573</v>
      </c>
      <c r="E50" t="s">
        <v>4574</v>
      </c>
      <c r="F50" t="s">
        <v>4575</v>
      </c>
      <c r="G50" t="s">
        <v>2853</v>
      </c>
      <c r="J50" t="s">
        <v>4616</v>
      </c>
      <c r="K50" t="s">
        <v>3886</v>
      </c>
      <c r="L50" t="s">
        <v>2931</v>
      </c>
      <c r="M50" t="s">
        <v>2928</v>
      </c>
      <c r="O50" t="e">
        <f>VLOOKUP(Table3263[[#This Row],[Column1]],'Tradução Atributos'!$A$1:$B$284,2,0)</f>
        <v>#N/A</v>
      </c>
      <c r="P50" t="s">
        <v>4617</v>
      </c>
      <c r="Q50" t="str">
        <f>_xlfn.CONCAT(Table3263[[#This Row],[Description]],Table3263[[#This Row],[attribute_name EN2]])</f>
        <v>Flow - Separation Seal Gas Injection NDE</v>
      </c>
      <c r="R50" s="33">
        <v>2</v>
      </c>
      <c r="S50" s="33" t="s">
        <v>3877</v>
      </c>
      <c r="U50" s="33"/>
      <c r="V50" s="10"/>
      <c r="W50" t="str">
        <f t="shared" si="1"/>
        <v>subattribute</v>
      </c>
      <c r="X50" t="str">
        <f>TRIM(INDEX(_xlfn.TEXTSPLIT(Table3263[[#This Row],[attribute_name]],"|"), 1,1))</f>
        <v>Fluxo – Injeção de Gás de Separação (LOA)</v>
      </c>
      <c r="Y50" t="str">
        <f>IFERROR(TRIM(INDEX(_xlfn.TEXTSPLIT(Table3263[[#This Row],[attribute_name]],"|"), 1,2)), "")</f>
        <v>Lo</v>
      </c>
      <c r="Z50" t="b" cm="1">
        <f t="array" ref="Z50">IF(ISERROR(IF(Table3263[[#This Row],[parent_attribute]]="subattribute", VLOOKUP(Table3263[[#This Row],[Área ]]&amp;Table3263[[#This Row],[child_attribute]],_xlfn._xlws.FILTER(Table3263[[#All],[Vessel]], Table3263[[#All],[parent_attribute]]="attribute"),1, FALSE), TRUE)), FALSE, TRUE)</f>
        <v>1</v>
      </c>
    </row>
    <row r="51" spans="1:26" ht="14.7" customHeight="1">
      <c r="A51" t="str">
        <f>Table3263[[#This Row],[Template]]&amp;Table3263[[#This Row],[parent_attribute]]</f>
        <v>Compressor Centrífugo BásicoFluxo – Injeção de Gás Nitrogênio (LA)</v>
      </c>
      <c r="B51" t="s">
        <v>4572</v>
      </c>
      <c r="C51" s="10" t="s">
        <v>2905</v>
      </c>
      <c r="D51" s="10" t="s">
        <v>4573</v>
      </c>
      <c r="E51" t="s">
        <v>4574</v>
      </c>
      <c r="F51" t="s">
        <v>4575</v>
      </c>
      <c r="G51" t="s">
        <v>2853</v>
      </c>
      <c r="J51" t="s">
        <v>3902</v>
      </c>
      <c r="K51" t="s">
        <v>3902</v>
      </c>
      <c r="O51" t="e">
        <f>VLOOKUP(Table3263[[#This Row],[Column1]],'Tradução Atributos'!$A$1:$B$284,2,0)</f>
        <v>#N/A</v>
      </c>
      <c r="P51" t="s">
        <v>4618</v>
      </c>
      <c r="Q51" t="str">
        <f>_xlfn.CONCAT(Table3263[[#This Row],[Description]],Table3263[[#This Row],[attribute_name EN2]])</f>
        <v>Flow - Nitrogen Seal Gas Injection DE</v>
      </c>
      <c r="R51" s="32" t="s">
        <v>3900</v>
      </c>
      <c r="S51" s="33" t="s">
        <v>3877</v>
      </c>
      <c r="U51" s="33" t="s">
        <v>451</v>
      </c>
      <c r="V51" s="12" t="s">
        <v>452</v>
      </c>
      <c r="W51" t="str">
        <f t="shared" si="1"/>
        <v>attribute</v>
      </c>
      <c r="X51" t="str">
        <f>TRIM(INDEX(_xlfn.TEXTSPLIT(Table3263[[#This Row],[attribute_name]],"|"), 1,1))</f>
        <v>Fluxo – Injeção de Gás Nitrogênio (LA)</v>
      </c>
      <c r="Y51" t="str">
        <f>IFERROR(TRIM(INDEX(_xlfn.TEXTSPLIT(Table3263[[#This Row],[attribute_name]],"|"), 1,2)), "")</f>
        <v/>
      </c>
      <c r="Z51" t="b" cm="1">
        <f t="array" ref="Z51">IF(ISERROR(IF(Table3263[[#This Row],[parent_attribute]]="subattribute", VLOOKUP(Table3263[[#This Row],[Área ]]&amp;Table3263[[#This Row],[child_attribute]],_xlfn._xlws.FILTER(Table3263[[#All],[Vessel]], Table3263[[#All],[parent_attribute]]="attribute"),1, FALSE), TRUE)), FALSE, TRUE)</f>
        <v>1</v>
      </c>
    </row>
    <row r="52" spans="1:26" ht="14.7" customHeight="1">
      <c r="A52" t="str">
        <f>Table3263[[#This Row],[Template]]&amp;Table3263[[#This Row],[parent_attribute]]</f>
        <v>Compressor Centrífugo BásicoFluxo – Injeção de Gás Nitrogênio (LA)</v>
      </c>
      <c r="B52" t="s">
        <v>4572</v>
      </c>
      <c r="C52" s="10" t="s">
        <v>2905</v>
      </c>
      <c r="D52" s="10" t="s">
        <v>4573</v>
      </c>
      <c r="E52" t="s">
        <v>4574</v>
      </c>
      <c r="F52" t="s">
        <v>4575</v>
      </c>
      <c r="G52" t="s">
        <v>2853</v>
      </c>
      <c r="J52" t="s">
        <v>4619</v>
      </c>
      <c r="K52" t="s">
        <v>3902</v>
      </c>
      <c r="L52" t="s">
        <v>2929</v>
      </c>
      <c r="M52" t="s">
        <v>2928</v>
      </c>
      <c r="O52" t="e">
        <f>VLOOKUP(Table3263[[#This Row],[Column1]],'Tradução Atributos'!$A$1:$B$284,2,0)</f>
        <v>#N/A</v>
      </c>
      <c r="P52" t="s">
        <v>4620</v>
      </c>
      <c r="Q52" t="str">
        <f>_xlfn.CONCAT(Table3263[[#This Row],[Description]],Table3263[[#This Row],[attribute_name EN2]])</f>
        <v>Flow - Nitrogen Seal Gas Injection DE</v>
      </c>
      <c r="R52" s="33">
        <v>5.2</v>
      </c>
      <c r="S52" s="33" t="s">
        <v>3877</v>
      </c>
      <c r="U52" s="33"/>
      <c r="V52" s="10"/>
      <c r="W52" t="str">
        <f t="shared" si="1"/>
        <v>subattribute</v>
      </c>
      <c r="X52" t="str">
        <f>TRIM(INDEX(_xlfn.TEXTSPLIT(Table3263[[#This Row],[attribute_name]],"|"), 1,1))</f>
        <v>Fluxo – Injeção de Gás Nitrogênio (LA)</v>
      </c>
      <c r="Y52" t="str">
        <f>IFERROR(TRIM(INDEX(_xlfn.TEXTSPLIT(Table3263[[#This Row],[attribute_name]],"|"), 1,2)), "")</f>
        <v>Hi</v>
      </c>
      <c r="Z52" t="b" cm="1">
        <f t="array" ref="Z52">IF(ISERROR(IF(Table3263[[#This Row],[parent_attribute]]="subattribute", VLOOKUP(Table3263[[#This Row],[Área ]]&amp;Table3263[[#This Row],[child_attribute]],_xlfn._xlws.FILTER(Table3263[[#All],[Vessel]], Table3263[[#All],[parent_attribute]]="attribute"),1, FALSE), TRUE)), FALSE, TRUE)</f>
        <v>1</v>
      </c>
    </row>
    <row r="53" spans="1:26" ht="14.7" customHeight="1">
      <c r="A53" t="str">
        <f>Table3263[[#This Row],[Template]]&amp;Table3263[[#This Row],[parent_attribute]]</f>
        <v>Compressor Centrífugo BásicoFluxo – Injeção de Gás Nitrogênio (LA)</v>
      </c>
      <c r="B53" t="s">
        <v>4572</v>
      </c>
      <c r="C53" s="10" t="s">
        <v>2905</v>
      </c>
      <c r="D53" s="10" t="s">
        <v>4573</v>
      </c>
      <c r="E53" t="s">
        <v>4574</v>
      </c>
      <c r="F53" t="s">
        <v>4575</v>
      </c>
      <c r="G53" t="s">
        <v>2853</v>
      </c>
      <c r="J53" t="s">
        <v>4621</v>
      </c>
      <c r="K53" t="s">
        <v>3902</v>
      </c>
      <c r="L53" t="s">
        <v>2931</v>
      </c>
      <c r="M53" t="s">
        <v>2928</v>
      </c>
      <c r="O53" t="e">
        <f>VLOOKUP(Table3263[[#This Row],[Column1]],'Tradução Atributos'!$A$1:$B$284,2,0)</f>
        <v>#N/A</v>
      </c>
      <c r="P53" t="s">
        <v>4622</v>
      </c>
      <c r="Q53" t="str">
        <f>_xlfn.CONCAT(Table3263[[#This Row],[Description]],Table3263[[#This Row],[attribute_name EN2]])</f>
        <v>Flow - Nitrogen Seal Gas Injection DE</v>
      </c>
      <c r="R53" s="33">
        <v>1.6</v>
      </c>
      <c r="S53" s="33" t="s">
        <v>3877</v>
      </c>
      <c r="U53" s="33"/>
      <c r="V53" s="52"/>
      <c r="W53" t="str">
        <f t="shared" si="1"/>
        <v>subattribute</v>
      </c>
      <c r="X53" t="str">
        <f>TRIM(INDEX(_xlfn.TEXTSPLIT(Table3263[[#This Row],[attribute_name]],"|"), 1,1))</f>
        <v>Fluxo – Injeção de Gás Nitrogênio (LA)</v>
      </c>
      <c r="Y53" t="str">
        <f>IFERROR(TRIM(INDEX(_xlfn.TEXTSPLIT(Table3263[[#This Row],[attribute_name]],"|"), 1,2)), "")</f>
        <v>Lo</v>
      </c>
      <c r="Z53" t="b" cm="1">
        <f t="array" ref="Z53">IF(ISERROR(IF(Table3263[[#This Row],[parent_attribute]]="subattribute", VLOOKUP(Table3263[[#This Row],[Área ]]&amp;Table3263[[#This Row],[child_attribute]],_xlfn._xlws.FILTER(Table3263[[#All],[Vessel]], Table3263[[#All],[parent_attribute]]="attribute"),1, FALSE), TRUE)), FALSE, TRUE)</f>
        <v>1</v>
      </c>
    </row>
    <row r="54" spans="1:26" ht="14.7" customHeight="1">
      <c r="A54" t="str">
        <f>Table3263[[#This Row],[Template]]&amp;Table3263[[#This Row],[parent_attribute]]</f>
        <v>Compressor Centrífugo BásicoFluxo – Injeção de Gás Nitrogênio (LOA)</v>
      </c>
      <c r="B54" t="s">
        <v>4572</v>
      </c>
      <c r="C54" s="10" t="s">
        <v>2905</v>
      </c>
      <c r="D54" s="10" t="s">
        <v>4573</v>
      </c>
      <c r="E54" t="s">
        <v>4574</v>
      </c>
      <c r="F54" t="s">
        <v>4575</v>
      </c>
      <c r="G54" t="s">
        <v>2853</v>
      </c>
      <c r="J54" t="s">
        <v>3908</v>
      </c>
      <c r="K54" t="s">
        <v>3908</v>
      </c>
      <c r="O54" t="e">
        <f>VLOOKUP(Table3263[[#This Row],[Column1]],'Tradução Atributos'!$A$1:$B$284,2,0)</f>
        <v>#N/A</v>
      </c>
      <c r="P54" t="s">
        <v>4623</v>
      </c>
      <c r="Q54" t="str">
        <f>_xlfn.CONCAT(Table3263[[#This Row],[Description]],Table3263[[#This Row],[attribute_name EN2]])</f>
        <v>Flow - Nitrogen Seal Gas Injection NDE</v>
      </c>
      <c r="R54" s="32" t="s">
        <v>3906</v>
      </c>
      <c r="S54" s="33" t="s">
        <v>3877</v>
      </c>
      <c r="U54" s="33" t="s">
        <v>451</v>
      </c>
      <c r="V54" s="12" t="s">
        <v>452</v>
      </c>
      <c r="W54" t="str">
        <f t="shared" si="1"/>
        <v>attribute</v>
      </c>
      <c r="X54" t="str">
        <f>TRIM(INDEX(_xlfn.TEXTSPLIT(Table3263[[#This Row],[attribute_name]],"|"), 1,1))</f>
        <v>Fluxo – Injeção de Gás Nitrogênio (LOA)</v>
      </c>
      <c r="Y54" t="str">
        <f>IFERROR(TRIM(INDEX(_xlfn.TEXTSPLIT(Table3263[[#This Row],[attribute_name]],"|"), 1,2)), "")</f>
        <v/>
      </c>
      <c r="Z54" t="b" cm="1">
        <f t="array" ref="Z54">IF(ISERROR(IF(Table3263[[#This Row],[parent_attribute]]="subattribute", VLOOKUP(Table3263[[#This Row],[Área ]]&amp;Table3263[[#This Row],[child_attribute]],_xlfn._xlws.FILTER(Table3263[[#All],[Vessel]], Table3263[[#All],[parent_attribute]]="attribute"),1, FALSE), TRUE)), FALSE, TRUE)</f>
        <v>1</v>
      </c>
    </row>
    <row r="55" spans="1:26" ht="14.7" customHeight="1">
      <c r="A55" t="str">
        <f>Table3263[[#This Row],[Template]]&amp;Table3263[[#This Row],[parent_attribute]]</f>
        <v>Compressor Centrífugo BásicoFluxo – Injeção de Gás Nitrogênio (LOA)</v>
      </c>
      <c r="B55" t="s">
        <v>4572</v>
      </c>
      <c r="C55" s="10" t="s">
        <v>2905</v>
      </c>
      <c r="D55" s="10" t="s">
        <v>4573</v>
      </c>
      <c r="E55" t="s">
        <v>4574</v>
      </c>
      <c r="F55" t="s">
        <v>4575</v>
      </c>
      <c r="G55" t="s">
        <v>2853</v>
      </c>
      <c r="J55" t="s">
        <v>4624</v>
      </c>
      <c r="K55" t="s">
        <v>3908</v>
      </c>
      <c r="L55" t="s">
        <v>2929</v>
      </c>
      <c r="M55" t="s">
        <v>2928</v>
      </c>
      <c r="O55" t="e">
        <f>VLOOKUP(Table3263[[#This Row],[Column1]],'Tradução Atributos'!$A$1:$B$284,2,0)</f>
        <v>#N/A</v>
      </c>
      <c r="P55" t="s">
        <v>4625</v>
      </c>
      <c r="Q55" t="str">
        <f>_xlfn.CONCAT(Table3263[[#This Row],[Description]],Table3263[[#This Row],[attribute_name EN2]])</f>
        <v>Flow - Nitrogen Seal Gas Injection NDE</v>
      </c>
      <c r="R55" s="33">
        <v>5.2</v>
      </c>
      <c r="S55" s="33" t="s">
        <v>3877</v>
      </c>
      <c r="U55" s="33"/>
      <c r="V55" s="83"/>
      <c r="W55" t="str">
        <f t="shared" si="1"/>
        <v>subattribute</v>
      </c>
      <c r="X55" t="str">
        <f>TRIM(INDEX(_xlfn.TEXTSPLIT(Table3263[[#This Row],[attribute_name]],"|"), 1,1))</f>
        <v>Fluxo – Injeção de Gás Nitrogênio (LOA)</v>
      </c>
      <c r="Y55" t="str">
        <f>IFERROR(TRIM(INDEX(_xlfn.TEXTSPLIT(Table3263[[#This Row],[attribute_name]],"|"), 1,2)), "")</f>
        <v>Hi</v>
      </c>
      <c r="Z55" t="b" cm="1">
        <f t="array" ref="Z55">IF(ISERROR(IF(Table3263[[#This Row],[parent_attribute]]="subattribute", VLOOKUP(Table3263[[#This Row],[Área ]]&amp;Table3263[[#This Row],[child_attribute]],_xlfn._xlws.FILTER(Table3263[[#All],[Vessel]], Table3263[[#All],[parent_attribute]]="attribute"),1, FALSE), TRUE)), FALSE, TRUE)</f>
        <v>1</v>
      </c>
    </row>
    <row r="56" spans="1:26" ht="14.7" customHeight="1">
      <c r="A56" t="str">
        <f>Table3263[[#This Row],[Template]]&amp;Table3263[[#This Row],[parent_attribute]]</f>
        <v>Compressor Centrífugo BásicoFluxo – Injeção de Gás Nitrogênio (LOA)</v>
      </c>
      <c r="B56" t="s">
        <v>4572</v>
      </c>
      <c r="C56" s="10" t="s">
        <v>2905</v>
      </c>
      <c r="D56" s="10" t="s">
        <v>4573</v>
      </c>
      <c r="E56" t="s">
        <v>4574</v>
      </c>
      <c r="F56" t="s">
        <v>4575</v>
      </c>
      <c r="G56" t="s">
        <v>2853</v>
      </c>
      <c r="J56" t="s">
        <v>4626</v>
      </c>
      <c r="K56" t="s">
        <v>3908</v>
      </c>
      <c r="L56" t="s">
        <v>2931</v>
      </c>
      <c r="M56" t="s">
        <v>2928</v>
      </c>
      <c r="O56" t="e">
        <f>VLOOKUP(Table3263[[#This Row],[Column1]],'Tradução Atributos'!$A$1:$B$284,2,0)</f>
        <v>#N/A</v>
      </c>
      <c r="P56" t="s">
        <v>4627</v>
      </c>
      <c r="Q56" t="str">
        <f>_xlfn.CONCAT(Table3263[[#This Row],[Description]],Table3263[[#This Row],[attribute_name EN2]])</f>
        <v>Flow - Nitrogen Seal Gas Injection NDE</v>
      </c>
      <c r="R56" s="33">
        <v>1.6</v>
      </c>
      <c r="S56" s="33" t="s">
        <v>3877</v>
      </c>
      <c r="U56" s="33"/>
      <c r="V56" s="10"/>
      <c r="W56" t="str">
        <f t="shared" si="1"/>
        <v>subattribute</v>
      </c>
      <c r="X56" t="str">
        <f>TRIM(INDEX(_xlfn.TEXTSPLIT(Table3263[[#This Row],[attribute_name]],"|"), 1,1))</f>
        <v>Fluxo – Injeção de Gás Nitrogênio (LOA)</v>
      </c>
      <c r="Y56" t="str">
        <f>IFERROR(TRIM(INDEX(_xlfn.TEXTSPLIT(Table3263[[#This Row],[attribute_name]],"|"), 1,2)), "")</f>
        <v>Lo</v>
      </c>
      <c r="Z56" t="b" cm="1">
        <f t="array" ref="Z56">IF(ISERROR(IF(Table3263[[#This Row],[parent_attribute]]="subattribute", VLOOKUP(Table3263[[#This Row],[Área ]]&amp;Table3263[[#This Row],[child_attribute]],_xlfn._xlws.FILTER(Table3263[[#All],[Vessel]], Table3263[[#All],[parent_attribute]]="attribute"),1, FALSE), TRUE)), FALSE, TRUE)</f>
        <v>1</v>
      </c>
    </row>
    <row r="57" spans="1:26" ht="14.7" customHeight="1">
      <c r="A57" t="str">
        <f>Table3263[[#This Row],[Template]]&amp;Table3263[[#This Row],[parent_attribute]]</f>
        <v>Compressor Centrífugo BásicoKeyphasor - Compressor</v>
      </c>
      <c r="B57" t="s">
        <v>4572</v>
      </c>
      <c r="C57" s="10" t="s">
        <v>2905</v>
      </c>
      <c r="D57" s="10" t="s">
        <v>4573</v>
      </c>
      <c r="E57" t="s">
        <v>4574</v>
      </c>
      <c r="F57" t="s">
        <v>4575</v>
      </c>
      <c r="G57" t="s">
        <v>2853</v>
      </c>
      <c r="J57" s="10" t="s">
        <v>2854</v>
      </c>
      <c r="O57" s="10" t="s">
        <v>2854</v>
      </c>
      <c r="P57" s="10" t="s">
        <v>2854</v>
      </c>
      <c r="Q57" s="10" t="str">
        <f>_xlfn.CONCAT(Table3263[[#This Row],[Description]],Table3263[[#This Row],[attribute_name EN2]])</f>
        <v/>
      </c>
      <c r="R57" s="178" t="s">
        <v>3955</v>
      </c>
      <c r="S57" s="33" t="s">
        <v>622</v>
      </c>
      <c r="U57" s="33" t="s">
        <v>439</v>
      </c>
      <c r="V57" s="10" t="s">
        <v>440</v>
      </c>
      <c r="W57" t="str">
        <f t="shared" si="1"/>
        <v>attribute</v>
      </c>
      <c r="X57" t="str">
        <f>TRIM(INDEX(_xlfn.TEXTSPLIT(Table3263[[#This Row],[attribute_name]],"|"), 1,1))</f>
        <v>Keyphasor - Compressor</v>
      </c>
      <c r="Y57" t="str">
        <f>IFERROR(TRIM(INDEX(_xlfn.TEXTSPLIT(Table3263[[#This Row],[attribute_name]],"|"), 1,2)), "")</f>
        <v/>
      </c>
      <c r="Z57" t="b" cm="1">
        <f t="array" ref="Z57">IF(ISERROR(IF(Table3263[[#This Row],[type]]="subattribute", VLOOKUP(Table3263[[#This Row],[Template]]&amp;Table3263[[#This Row],[parent_attribute]],_xlfn._xlws.FILTER(#REF!, Table3263[[#All],[type]]="attribute"),1, FALSE), TRUE)), FALSE, TRUE)</f>
        <v>1</v>
      </c>
    </row>
    <row r="58" spans="1:26" ht="14.7" customHeight="1">
      <c r="A58" t="str">
        <f>Table3263[[#This Row],[Template]]&amp;Table3263[[#This Row],[parent_attribute]]</f>
        <v>Compressor Centrífugo BásicoNível - Scrubber IP</v>
      </c>
      <c r="B58" t="s">
        <v>4572</v>
      </c>
      <c r="C58" s="10" t="s">
        <v>2905</v>
      </c>
      <c r="D58" s="10" t="s">
        <v>4573</v>
      </c>
      <c r="E58" t="s">
        <v>4574</v>
      </c>
      <c r="F58" t="s">
        <v>4575</v>
      </c>
      <c r="G58" t="s">
        <v>2853</v>
      </c>
      <c r="J58" s="10" t="s">
        <v>4628</v>
      </c>
      <c r="O58" t="e">
        <f>VLOOKUP(Table3263[[#This Row],[attribute_name EN2]],'Tradução Atributos'!$A$1:$B$284,2,0)</f>
        <v>#N/A</v>
      </c>
      <c r="P58" s="10" t="s">
        <v>4629</v>
      </c>
      <c r="Q58" s="10" t="str">
        <f>_xlfn.CONCAT(Table3263[[#This Row],[Equipamento]],Table3263[[#This Row],[attribute_name EN]])</f>
        <v>FORTE-C-UC-123101A-01 (LP/IP Compressor Trem A)Level - Scrubber IP</v>
      </c>
      <c r="R58" s="33" t="s">
        <v>3449</v>
      </c>
      <c r="S58" s="32" t="s">
        <v>13</v>
      </c>
      <c r="U58" s="33" t="s">
        <v>482</v>
      </c>
      <c r="V58" s="33" t="s">
        <v>4630</v>
      </c>
      <c r="W58" t="str">
        <f>IFERROR(IF(FIND("|",O58),"subattribute", "attribute"), "attribute")</f>
        <v>attribute</v>
      </c>
      <c r="X58" t="str">
        <f>TRIM(INDEX(_xlfn.TEXTSPLIT(Table3263[[#This Row],[attribute_name]],"|"), 1,1))</f>
        <v>Nível - Scrubber IP</v>
      </c>
      <c r="Y58" t="str">
        <f>IFERROR(TRIM(INDEX(_xlfn.TEXTSPLIT(Table3263[[#This Row],[attribute_name]],"|"), 1,2)), "")</f>
        <v/>
      </c>
      <c r="Z58" t="b" cm="1">
        <f t="array" ref="Z58">IF(ISERROR(IF(Table3263[[#This Row],[type]]="subattribute", VLOOKUP(Table3263[[#This Row],[Template]]&amp;Table3263[[#This Row],[parent_attribute]],_xlfn._xlws.FILTER(#REF!, Table3263[[#All],[type]]="attribute"),1, FALSE), TRUE)), FALSE, TRUE)</f>
        <v>1</v>
      </c>
    </row>
    <row r="59" spans="1:26" ht="14.7" customHeight="1">
      <c r="B59" t="s">
        <v>4572</v>
      </c>
      <c r="C59" s="10" t="s">
        <v>2905</v>
      </c>
      <c r="D59" s="10" t="s">
        <v>4573</v>
      </c>
      <c r="E59" t="s">
        <v>4574</v>
      </c>
      <c r="F59" t="s">
        <v>4575</v>
      </c>
      <c r="G59" t="s">
        <v>2853</v>
      </c>
      <c r="J59" s="10"/>
      <c r="O59" t="e">
        <f>VLOOKUP(Table3263[[#This Row],[attribute_name EN2]],'Tradução Atributos'!$A$1:$B$284,2,0)</f>
        <v>#N/A</v>
      </c>
      <c r="P59" s="110" t="s">
        <v>4631</v>
      </c>
      <c r="Q59" s="10" t="str">
        <f>_xlfn.CONCAT(Table3263[[#This Row],[Equipamento]],Table3263[[#This Row],[attribute_name EN]])</f>
        <v>FORTE-C-UC-123101A-01 (LP/IP Compressor Trem A)</v>
      </c>
      <c r="R59" s="194">
        <v>450</v>
      </c>
      <c r="S59" s="200" t="s">
        <v>13</v>
      </c>
      <c r="T59" s="110"/>
      <c r="U59" s="194"/>
      <c r="V59" s="195"/>
      <c r="W59" t="str">
        <f t="shared" ref="W59:W85" si="2">IFERROR(IF(FIND("|",P59),"subattribute", "attribute"), "attribute")</f>
        <v>subattribute</v>
      </c>
      <c r="X59" t="str">
        <f>TRIM(INDEX(_xlfn.TEXTSPLIT(Table3263[[#This Row],[attribute_name]],"|"), 1,1))</f>
        <v>Nível - Scrubber IP</v>
      </c>
      <c r="Y59" t="str">
        <f>IFERROR(TRIM(INDEX(_xlfn.TEXTSPLIT(Table3263[[#This Row],[attribute_name]],"|"), 1,2)), "")</f>
        <v>Hi</v>
      </c>
      <c r="Z59" t="b" cm="1">
        <f t="array" ref="Z59">IF(ISERROR(IF(Table3263[[#This Row],[type]]="subattribute", VLOOKUP(Table3263[[#This Row],[Template]]&amp;Table3263[[#This Row],[parent_attribute]],_xlfn._xlws.FILTER(#REF!, Table3263[[#All],[type]]="attribute"),1, FALSE), TRUE)), FALSE, TRUE)</f>
        <v>0</v>
      </c>
    </row>
    <row r="60" spans="1:26" ht="14.7" customHeight="1">
      <c r="B60" t="s">
        <v>4572</v>
      </c>
      <c r="C60" s="10" t="s">
        <v>2905</v>
      </c>
      <c r="D60" s="10" t="s">
        <v>4573</v>
      </c>
      <c r="E60" t="s">
        <v>4574</v>
      </c>
      <c r="F60" t="s">
        <v>4575</v>
      </c>
      <c r="G60" t="s">
        <v>2853</v>
      </c>
      <c r="J60" s="10"/>
      <c r="O60" t="e">
        <f>VLOOKUP(Table3263[[#This Row],[attribute_name EN2]],'Tradução Atributos'!$A$1:$B$284,2,0)</f>
        <v>#N/A</v>
      </c>
      <c r="P60" s="110" t="s">
        <v>4632</v>
      </c>
      <c r="Q60" s="10" t="str">
        <f>_xlfn.CONCAT(Table3263[[#This Row],[Equipamento]],Table3263[[#This Row],[attribute_name EN]])</f>
        <v>FORTE-C-UC-123101A-01 (LP/IP Compressor Trem A)</v>
      </c>
      <c r="R60" s="194">
        <v>700</v>
      </c>
      <c r="S60" s="200" t="s">
        <v>13</v>
      </c>
      <c r="T60" s="110"/>
      <c r="U60" s="194"/>
      <c r="V60" s="195"/>
      <c r="W60" t="str">
        <f t="shared" si="2"/>
        <v>subattribute</v>
      </c>
      <c r="X60" t="str">
        <f>TRIM(INDEX(_xlfn.TEXTSPLIT(Table3263[[#This Row],[attribute_name]],"|"), 1,1))</f>
        <v>Nível - Scrubber IP</v>
      </c>
      <c r="Y60" t="str">
        <f>IFERROR(TRIM(INDEX(_xlfn.TEXTSPLIT(Table3263[[#This Row],[attribute_name]],"|"), 1,2)), "")</f>
        <v>HiHi</v>
      </c>
      <c r="Z60" t="b" cm="1">
        <f t="array" ref="Z60">IF(ISERROR(IF(Table3263[[#This Row],[type]]="subattribute", VLOOKUP(Table3263[[#This Row],[Template]]&amp;Table3263[[#This Row],[parent_attribute]],_xlfn._xlws.FILTER(#REF!, Table3263[[#All],[type]]="attribute"),1, FALSE), TRUE)), FALSE, TRUE)</f>
        <v>0</v>
      </c>
    </row>
    <row r="61" spans="1:26" ht="14.7" customHeight="1">
      <c r="B61" t="s">
        <v>4572</v>
      </c>
      <c r="C61" s="10" t="s">
        <v>2905</v>
      </c>
      <c r="D61" s="10" t="s">
        <v>4573</v>
      </c>
      <c r="E61" t="s">
        <v>4574</v>
      </c>
      <c r="F61" t="s">
        <v>4575</v>
      </c>
      <c r="G61" t="s">
        <v>2853</v>
      </c>
      <c r="J61" s="10"/>
      <c r="O61" t="e">
        <f>VLOOKUP(Table3263[[#This Row],[attribute_name EN2]],'Tradução Atributos'!$A$1:$B$284,2,0)</f>
        <v>#N/A</v>
      </c>
      <c r="P61" s="110" t="s">
        <v>4633</v>
      </c>
      <c r="Q61" s="10" t="str">
        <f>_xlfn.CONCAT(Table3263[[#This Row],[Equipamento]],Table3263[[#This Row],[attribute_name EN]])</f>
        <v>FORTE-C-UC-123101A-01 (LP/IP Compressor Trem A)</v>
      </c>
      <c r="R61" s="194">
        <v>300</v>
      </c>
      <c r="S61" s="200" t="s">
        <v>13</v>
      </c>
      <c r="T61" s="110"/>
      <c r="U61" s="194"/>
      <c r="V61" s="195"/>
      <c r="W61" t="str">
        <f t="shared" si="2"/>
        <v>subattribute</v>
      </c>
      <c r="X61" t="str">
        <f>TRIM(INDEX(_xlfn.TEXTSPLIT(Table3263[[#This Row],[attribute_name]],"|"), 1,1))</f>
        <v>Nível - Scrubber IP</v>
      </c>
      <c r="Y61" t="str">
        <f>IFERROR(TRIM(INDEX(_xlfn.TEXTSPLIT(Table3263[[#This Row],[attribute_name]],"|"), 1,2)), "")</f>
        <v>Lo</v>
      </c>
      <c r="Z61" t="b" cm="1">
        <f t="array" ref="Z61">IF(ISERROR(IF(Table3263[[#This Row],[type]]="subattribute", VLOOKUP(Table3263[[#This Row],[Template]]&amp;Table3263[[#This Row],[parent_attribute]],_xlfn._xlws.FILTER(#REF!, Table3263[[#All],[type]]="attribute"),1, FALSE), TRUE)), FALSE, TRUE)</f>
        <v>0</v>
      </c>
    </row>
    <row r="62" spans="1:26" ht="14.7" customHeight="1">
      <c r="B62" t="s">
        <v>4572</v>
      </c>
      <c r="C62" s="10" t="s">
        <v>2905</v>
      </c>
      <c r="D62" s="10" t="s">
        <v>4573</v>
      </c>
      <c r="E62" t="s">
        <v>4574</v>
      </c>
      <c r="F62" t="s">
        <v>4575</v>
      </c>
      <c r="G62" t="s">
        <v>2853</v>
      </c>
      <c r="J62" s="10"/>
      <c r="O62" t="e">
        <f>VLOOKUP(Table3263[[#This Row],[attribute_name EN2]],'Tradução Atributos'!$A$1:$B$284,2,0)</f>
        <v>#N/A</v>
      </c>
      <c r="P62" s="110" t="s">
        <v>4634</v>
      </c>
      <c r="Q62" s="10" t="str">
        <f>_xlfn.CONCAT(Table3263[[#This Row],[Equipamento]],Table3263[[#This Row],[attribute_name EN]])</f>
        <v>FORTE-C-UC-123101A-01 (LP/IP Compressor Trem A)</v>
      </c>
      <c r="R62" s="194">
        <v>150</v>
      </c>
      <c r="S62" s="200" t="s">
        <v>13</v>
      </c>
      <c r="T62" s="110"/>
      <c r="U62" s="194"/>
      <c r="V62" s="195"/>
      <c r="W62" t="str">
        <f t="shared" si="2"/>
        <v>subattribute</v>
      </c>
      <c r="X62" t="str">
        <f>TRIM(INDEX(_xlfn.TEXTSPLIT(Table3263[[#This Row],[attribute_name]],"|"), 1,1))</f>
        <v>Nível - Scrubber IP</v>
      </c>
      <c r="Y62" t="str">
        <f>IFERROR(TRIM(INDEX(_xlfn.TEXTSPLIT(Table3263[[#This Row],[attribute_name]],"|"), 1,2)), "")</f>
        <v>LoLo</v>
      </c>
      <c r="Z62" t="b" cm="1">
        <f t="array" ref="Z62">IF(ISERROR(IF(Table3263[[#This Row],[type]]="subattribute", VLOOKUP(Table3263[[#This Row],[Template]]&amp;Table3263[[#This Row],[parent_attribute]],_xlfn._xlws.FILTER(#REF!, Table3263[[#All],[type]]="attribute"),1, FALSE), TRUE)), FALSE, TRUE)</f>
        <v>0</v>
      </c>
    </row>
    <row r="63" spans="1:26" ht="14.7" customHeight="1">
      <c r="B63" t="s">
        <v>4572</v>
      </c>
      <c r="C63" s="10" t="s">
        <v>2905</v>
      </c>
      <c r="D63" s="10" t="s">
        <v>4573</v>
      </c>
      <c r="E63" t="s">
        <v>4574</v>
      </c>
      <c r="F63" t="s">
        <v>4575</v>
      </c>
      <c r="G63" t="s">
        <v>2853</v>
      </c>
      <c r="J63" s="10"/>
      <c r="O63" t="e">
        <f>VLOOKUP(Table3263[[#This Row],[attribute_name EN2]],'Tradução Atributos'!$A$1:$B$284,2,0)</f>
        <v>#N/A</v>
      </c>
      <c r="P63" s="110" t="s">
        <v>4635</v>
      </c>
      <c r="Q63" s="10" t="str">
        <f>_xlfn.CONCAT(Table3263[[#This Row],[Equipamento]],Table3263[[#This Row],[attribute_name EN]])</f>
        <v>FORTE-C-UC-123101A-01 (LP/IP Compressor Trem A)</v>
      </c>
      <c r="R63" s="194">
        <v>405</v>
      </c>
      <c r="S63" s="200" t="s">
        <v>13</v>
      </c>
      <c r="T63" s="110"/>
      <c r="U63" s="194"/>
      <c r="V63" s="195"/>
      <c r="W63" t="str">
        <f t="shared" si="2"/>
        <v>subattribute</v>
      </c>
      <c r="X63" t="str">
        <f>TRIM(INDEX(_xlfn.TEXTSPLIT(Table3263[[#This Row],[attribute_name]],"|"), 1,1))</f>
        <v>Nível - Scrubber IP</v>
      </c>
      <c r="Y63" t="str">
        <f>IFERROR(TRIM(INDEX(_xlfn.TEXTSPLIT(Table3263[[#This Row],[attribute_name]],"|"), 1,2)), "")</f>
        <v>Pre-alarm Hi</v>
      </c>
      <c r="Z63" t="b" cm="1">
        <f t="array" ref="Z63">IF(ISERROR(IF(Table3263[[#This Row],[type]]="subattribute", VLOOKUP(Table3263[[#This Row],[Template]]&amp;Table3263[[#This Row],[parent_attribute]],_xlfn._xlws.FILTER(#REF!, Table3263[[#All],[type]]="attribute"),1, FALSE), TRUE)), FALSE, TRUE)</f>
        <v>0</v>
      </c>
    </row>
    <row r="64" spans="1:26" ht="14.7" customHeight="1">
      <c r="B64" t="s">
        <v>4572</v>
      </c>
      <c r="C64" s="10" t="s">
        <v>2905</v>
      </c>
      <c r="D64" s="10" t="s">
        <v>4573</v>
      </c>
      <c r="E64" t="s">
        <v>4574</v>
      </c>
      <c r="F64" t="s">
        <v>4575</v>
      </c>
      <c r="G64" t="s">
        <v>2853</v>
      </c>
      <c r="J64" s="10"/>
      <c r="O64" t="e">
        <f>VLOOKUP(Table3263[[#This Row],[attribute_name EN2]],'Tradução Atributos'!$A$1:$B$284,2,0)</f>
        <v>#N/A</v>
      </c>
      <c r="P64" s="110" t="s">
        <v>4636</v>
      </c>
      <c r="Q64" s="10" t="str">
        <f>_xlfn.CONCAT(Table3263[[#This Row],[Equipamento]],Table3263[[#This Row],[attribute_name EN]])</f>
        <v>FORTE-C-UC-123101A-01 (LP/IP Compressor Trem A)</v>
      </c>
      <c r="R64" s="194">
        <v>330</v>
      </c>
      <c r="S64" s="200" t="s">
        <v>13</v>
      </c>
      <c r="T64" s="110"/>
      <c r="U64" s="194"/>
      <c r="V64" s="195"/>
      <c r="W64" t="str">
        <f t="shared" si="2"/>
        <v>subattribute</v>
      </c>
      <c r="X64" t="str">
        <f>TRIM(INDEX(_xlfn.TEXTSPLIT(Table3263[[#This Row],[attribute_name]],"|"), 1,1))</f>
        <v>Nível - Scrubber IP</v>
      </c>
      <c r="Y64" t="str">
        <f>IFERROR(TRIM(INDEX(_xlfn.TEXTSPLIT(Table3263[[#This Row],[attribute_name]],"|"), 1,2)), "")</f>
        <v>Pre-alarm Lo</v>
      </c>
      <c r="Z64" t="b" cm="1">
        <f t="array" ref="Z64">IF(ISERROR(IF(Table3263[[#This Row],[type]]="subattribute", VLOOKUP(Table3263[[#This Row],[Template]]&amp;Table3263[[#This Row],[parent_attribute]],_xlfn._xlws.FILTER(#REF!, Table3263[[#All],[type]]="attribute"),1, FALSE), TRUE)), FALSE, TRUE)</f>
        <v>0</v>
      </c>
    </row>
    <row r="65" spans="1:26" ht="14.7" customHeight="1">
      <c r="A65" t="str">
        <f>Table3263[[#This Row],[Template]]&amp;Table3263[[#This Row],[parent_attribute]]</f>
        <v>Compressor Centrífugo BásicoNível - Scrubber IP (2)</v>
      </c>
      <c r="B65" t="s">
        <v>4572</v>
      </c>
      <c r="C65" s="10" t="s">
        <v>2905</v>
      </c>
      <c r="D65" s="10" t="s">
        <v>4573</v>
      </c>
      <c r="E65" t="s">
        <v>4574</v>
      </c>
      <c r="F65" t="s">
        <v>4575</v>
      </c>
      <c r="G65" t="s">
        <v>2853</v>
      </c>
      <c r="J65" s="10" t="s">
        <v>4628</v>
      </c>
      <c r="O65" t="e">
        <f>VLOOKUP(Table3263[[#This Row],[attribute_name EN2]],'Tradução Atributos'!$A$1:$B$284,2,0)</f>
        <v>#N/A</v>
      </c>
      <c r="P65" s="10" t="s">
        <v>4637</v>
      </c>
      <c r="Q65" s="10" t="str">
        <f>_xlfn.CONCAT(Table3263[[#This Row],[Equipamento]],Table3263[[#This Row],[attribute_name EN]])</f>
        <v>FORTE-C-UC-123101A-01 (LP/IP Compressor Trem A)Level - Scrubber IP</v>
      </c>
      <c r="R65" s="33" t="s">
        <v>4638</v>
      </c>
      <c r="S65" s="32" t="s">
        <v>13</v>
      </c>
      <c r="U65" s="33" t="s">
        <v>482</v>
      </c>
      <c r="V65" s="10" t="s">
        <v>4630</v>
      </c>
      <c r="W65" t="str">
        <f t="shared" si="2"/>
        <v>attribute</v>
      </c>
      <c r="X65" t="str">
        <f>TRIM(INDEX(_xlfn.TEXTSPLIT(Table3263[[#This Row],[attribute_name]],"|"), 1,1))</f>
        <v>Nível - Scrubber IP (2)</v>
      </c>
      <c r="Y65" t="str">
        <f>IFERROR(TRIM(INDEX(_xlfn.TEXTSPLIT(Table3263[[#This Row],[attribute_name]],"|"), 1,2)), "")</f>
        <v/>
      </c>
      <c r="Z65" t="b" cm="1">
        <f t="array" ref="Z65">IF(ISERROR(IF(Table3263[[#This Row],[type]]="subattribute", VLOOKUP(Table3263[[#This Row],[Template]]&amp;Table3263[[#This Row],[parent_attribute]],_xlfn._xlws.FILTER(#REF!, Table3263[[#All],[type]]="attribute"),1, FALSE), TRUE)), FALSE, TRUE)</f>
        <v>1</v>
      </c>
    </row>
    <row r="66" spans="1:26" ht="14.7" customHeight="1">
      <c r="B66" t="s">
        <v>4572</v>
      </c>
      <c r="C66" s="10" t="s">
        <v>2905</v>
      </c>
      <c r="D66" s="10" t="s">
        <v>4573</v>
      </c>
      <c r="E66" t="s">
        <v>4574</v>
      </c>
      <c r="F66" t="s">
        <v>4575</v>
      </c>
      <c r="G66" t="s">
        <v>2853</v>
      </c>
      <c r="J66" s="10"/>
      <c r="O66" t="e">
        <f>VLOOKUP(Table3263[[#This Row],[attribute_name EN2]],'Tradução Atributos'!$A$1:$B$284,2,0)</f>
        <v>#N/A</v>
      </c>
      <c r="P66" s="110" t="s">
        <v>4639</v>
      </c>
      <c r="Q66" s="10" t="str">
        <f>_xlfn.CONCAT(Table3263[[#This Row],[Equipamento]],Table3263[[#This Row],[attribute_name EN]])</f>
        <v>FORTE-C-UC-123101A-01 (LP/IP Compressor Trem A)</v>
      </c>
      <c r="R66" s="194">
        <v>450</v>
      </c>
      <c r="S66" s="200" t="s">
        <v>13</v>
      </c>
      <c r="T66" s="110"/>
      <c r="U66" s="194"/>
      <c r="V66" s="195"/>
      <c r="W66" t="str">
        <f t="shared" si="2"/>
        <v>subattribute</v>
      </c>
      <c r="X66" t="str">
        <f>TRIM(INDEX(_xlfn.TEXTSPLIT(Table3263[[#This Row],[attribute_name]],"|"), 1,1))</f>
        <v>Nível - Scrubber IP (2)</v>
      </c>
      <c r="Y66" t="str">
        <f>IFERROR(TRIM(INDEX(_xlfn.TEXTSPLIT(Table3263[[#This Row],[attribute_name]],"|"), 1,2)), "")</f>
        <v>Hi</v>
      </c>
      <c r="Z66" t="b" cm="1">
        <f t="array" ref="Z66">IF(ISERROR(IF(Table3263[[#This Row],[type]]="subattribute", VLOOKUP(Table3263[[#This Row],[Template]]&amp;Table3263[[#This Row],[parent_attribute]],_xlfn._xlws.FILTER(#REF!, Table3263[[#All],[type]]="attribute"),1, FALSE), TRUE)), FALSE, TRUE)</f>
        <v>0</v>
      </c>
    </row>
    <row r="67" spans="1:26" ht="14.7" customHeight="1">
      <c r="B67" t="s">
        <v>4572</v>
      </c>
      <c r="C67" s="10" t="s">
        <v>2905</v>
      </c>
      <c r="D67" s="10" t="s">
        <v>4573</v>
      </c>
      <c r="E67" t="s">
        <v>4574</v>
      </c>
      <c r="F67" t="s">
        <v>4575</v>
      </c>
      <c r="G67" t="s">
        <v>2853</v>
      </c>
      <c r="J67" s="10"/>
      <c r="O67" t="e">
        <f>VLOOKUP(Table3263[[#This Row],[attribute_name EN2]],'Tradução Atributos'!$A$1:$B$284,2,0)</f>
        <v>#N/A</v>
      </c>
      <c r="P67" s="110" t="s">
        <v>4640</v>
      </c>
      <c r="Q67" s="10" t="str">
        <f>_xlfn.CONCAT(Table3263[[#This Row],[Equipamento]],Table3263[[#This Row],[attribute_name EN]])</f>
        <v>FORTE-C-UC-123101A-01 (LP/IP Compressor Trem A)</v>
      </c>
      <c r="R67" s="194">
        <v>700</v>
      </c>
      <c r="S67" s="200" t="s">
        <v>13</v>
      </c>
      <c r="T67" s="110"/>
      <c r="U67" s="194"/>
      <c r="V67" s="195"/>
      <c r="W67" t="str">
        <f t="shared" si="2"/>
        <v>subattribute</v>
      </c>
      <c r="X67" t="str">
        <f>TRIM(INDEX(_xlfn.TEXTSPLIT(Table3263[[#This Row],[attribute_name]],"|"), 1,1))</f>
        <v>Nível - Scrubber IP (2)</v>
      </c>
      <c r="Y67" t="str">
        <f>IFERROR(TRIM(INDEX(_xlfn.TEXTSPLIT(Table3263[[#This Row],[attribute_name]],"|"), 1,2)), "")</f>
        <v>HiHi</v>
      </c>
      <c r="Z67" t="b" cm="1">
        <f t="array" ref="Z67">IF(ISERROR(IF(Table3263[[#This Row],[type]]="subattribute", VLOOKUP(Table3263[[#This Row],[Template]]&amp;Table3263[[#This Row],[parent_attribute]],_xlfn._xlws.FILTER(#REF!, Table3263[[#All],[type]]="attribute"),1, FALSE), TRUE)), FALSE, TRUE)</f>
        <v>0</v>
      </c>
    </row>
    <row r="68" spans="1:26" ht="14.7" customHeight="1">
      <c r="B68" t="s">
        <v>4572</v>
      </c>
      <c r="C68" s="10" t="s">
        <v>2905</v>
      </c>
      <c r="D68" s="10" t="s">
        <v>4573</v>
      </c>
      <c r="E68" t="s">
        <v>4574</v>
      </c>
      <c r="F68" t="s">
        <v>4575</v>
      </c>
      <c r="G68" t="s">
        <v>2853</v>
      </c>
      <c r="J68" s="10"/>
      <c r="O68" t="e">
        <f>VLOOKUP(Table3263[[#This Row],[attribute_name EN2]],'Tradução Atributos'!$A$1:$B$284,2,0)</f>
        <v>#N/A</v>
      </c>
      <c r="P68" s="110" t="s">
        <v>4641</v>
      </c>
      <c r="Q68" s="10" t="str">
        <f>_xlfn.CONCAT(Table3263[[#This Row],[Equipamento]],Table3263[[#This Row],[attribute_name EN]])</f>
        <v>FORTE-C-UC-123101A-01 (LP/IP Compressor Trem A)</v>
      </c>
      <c r="R68" s="194">
        <v>300</v>
      </c>
      <c r="S68" s="200" t="s">
        <v>13</v>
      </c>
      <c r="T68" s="110"/>
      <c r="U68" s="194"/>
      <c r="V68" s="195"/>
      <c r="W68" t="str">
        <f t="shared" si="2"/>
        <v>subattribute</v>
      </c>
      <c r="X68" t="str">
        <f>TRIM(INDEX(_xlfn.TEXTSPLIT(Table3263[[#This Row],[attribute_name]],"|"), 1,1))</f>
        <v>Nível - Scrubber IP (2)</v>
      </c>
      <c r="Y68" t="str">
        <f>IFERROR(TRIM(INDEX(_xlfn.TEXTSPLIT(Table3263[[#This Row],[attribute_name]],"|"), 1,2)), "")</f>
        <v>Lo</v>
      </c>
      <c r="Z68" t="b" cm="1">
        <f t="array" ref="Z68">IF(ISERROR(IF(Table3263[[#This Row],[type]]="subattribute", VLOOKUP(Table3263[[#This Row],[Template]]&amp;Table3263[[#This Row],[parent_attribute]],_xlfn._xlws.FILTER(#REF!, Table3263[[#All],[type]]="attribute"),1, FALSE), TRUE)), FALSE, TRUE)</f>
        <v>0</v>
      </c>
    </row>
    <row r="69" spans="1:26" ht="14.7" customHeight="1">
      <c r="B69" t="s">
        <v>4572</v>
      </c>
      <c r="C69" s="10" t="s">
        <v>2905</v>
      </c>
      <c r="D69" s="10" t="s">
        <v>4573</v>
      </c>
      <c r="E69" t="s">
        <v>4574</v>
      </c>
      <c r="F69" t="s">
        <v>4575</v>
      </c>
      <c r="G69" t="s">
        <v>2853</v>
      </c>
      <c r="J69" s="10"/>
      <c r="O69" t="e">
        <f>VLOOKUP(Table3263[[#This Row],[attribute_name EN2]],'Tradução Atributos'!$A$1:$B$284,2,0)</f>
        <v>#N/A</v>
      </c>
      <c r="P69" s="110" t="s">
        <v>4642</v>
      </c>
      <c r="Q69" s="10" t="str">
        <f>_xlfn.CONCAT(Table3263[[#This Row],[Equipamento]],Table3263[[#This Row],[attribute_name EN]])</f>
        <v>FORTE-C-UC-123101A-01 (LP/IP Compressor Trem A)</v>
      </c>
      <c r="R69" s="194">
        <v>150</v>
      </c>
      <c r="S69" s="200" t="s">
        <v>13</v>
      </c>
      <c r="T69" s="110"/>
      <c r="U69" s="194"/>
      <c r="V69" s="195"/>
      <c r="W69" t="str">
        <f t="shared" si="2"/>
        <v>subattribute</v>
      </c>
      <c r="X69" t="str">
        <f>TRIM(INDEX(_xlfn.TEXTSPLIT(Table3263[[#This Row],[attribute_name]],"|"), 1,1))</f>
        <v>Nível - Scrubber IP (2)</v>
      </c>
      <c r="Y69" t="str">
        <f>IFERROR(TRIM(INDEX(_xlfn.TEXTSPLIT(Table3263[[#This Row],[attribute_name]],"|"), 1,2)), "")</f>
        <v>LoLo</v>
      </c>
      <c r="Z69" t="b" cm="1">
        <f t="array" ref="Z69">IF(ISERROR(IF(Table3263[[#This Row],[type]]="subattribute", VLOOKUP(Table3263[[#This Row],[Template]]&amp;Table3263[[#This Row],[parent_attribute]],_xlfn._xlws.FILTER(#REF!, Table3263[[#All],[type]]="attribute"),1, FALSE), TRUE)), FALSE, TRUE)</f>
        <v>0</v>
      </c>
    </row>
    <row r="70" spans="1:26" ht="14.7" customHeight="1">
      <c r="B70" t="s">
        <v>4572</v>
      </c>
      <c r="C70" s="10" t="s">
        <v>2905</v>
      </c>
      <c r="D70" s="10" t="s">
        <v>4573</v>
      </c>
      <c r="E70" t="s">
        <v>4574</v>
      </c>
      <c r="F70" t="s">
        <v>4575</v>
      </c>
      <c r="G70" t="s">
        <v>2853</v>
      </c>
      <c r="J70" s="10"/>
      <c r="O70" t="e">
        <f>VLOOKUP(Table3263[[#This Row],[attribute_name EN2]],'Tradução Atributos'!$A$1:$B$284,2,0)</f>
        <v>#N/A</v>
      </c>
      <c r="P70" s="110" t="s">
        <v>4643</v>
      </c>
      <c r="Q70" s="10" t="str">
        <f>_xlfn.CONCAT(Table3263[[#This Row],[Equipamento]],Table3263[[#This Row],[attribute_name EN]])</f>
        <v>FORTE-C-UC-123101A-01 (LP/IP Compressor Trem A)</v>
      </c>
      <c r="R70" s="194">
        <v>405</v>
      </c>
      <c r="S70" s="200" t="s">
        <v>13</v>
      </c>
      <c r="T70" s="110"/>
      <c r="U70" s="194"/>
      <c r="V70" s="195"/>
      <c r="W70" t="str">
        <f t="shared" si="2"/>
        <v>subattribute</v>
      </c>
      <c r="X70" t="str">
        <f>TRIM(INDEX(_xlfn.TEXTSPLIT(Table3263[[#This Row],[attribute_name]],"|"), 1,1))</f>
        <v>Nível - Scrubber IP (2)</v>
      </c>
      <c r="Y70" t="str">
        <f>IFERROR(TRIM(INDEX(_xlfn.TEXTSPLIT(Table3263[[#This Row],[attribute_name]],"|"), 1,2)), "")</f>
        <v>Pre-alarm Hi</v>
      </c>
      <c r="Z70" t="b" cm="1">
        <f t="array" ref="Z70">IF(ISERROR(IF(Table3263[[#This Row],[type]]="subattribute", VLOOKUP(Table3263[[#This Row],[Template]]&amp;Table3263[[#This Row],[parent_attribute]],_xlfn._xlws.FILTER(#REF!, Table3263[[#All],[type]]="attribute"),1, FALSE), TRUE)), FALSE, TRUE)</f>
        <v>0</v>
      </c>
    </row>
    <row r="71" spans="1:26" ht="14.7" customHeight="1">
      <c r="B71" t="s">
        <v>4572</v>
      </c>
      <c r="C71" s="10" t="s">
        <v>2905</v>
      </c>
      <c r="D71" s="10" t="s">
        <v>4573</v>
      </c>
      <c r="E71" t="s">
        <v>4574</v>
      </c>
      <c r="F71" t="s">
        <v>4575</v>
      </c>
      <c r="G71" t="s">
        <v>2853</v>
      </c>
      <c r="J71" s="10"/>
      <c r="O71" t="e">
        <f>VLOOKUP(Table3263[[#This Row],[attribute_name EN2]],'Tradução Atributos'!$A$1:$B$284,2,0)</f>
        <v>#N/A</v>
      </c>
      <c r="P71" s="110" t="s">
        <v>4644</v>
      </c>
      <c r="Q71" s="10" t="str">
        <f>_xlfn.CONCAT(Table3263[[#This Row],[Equipamento]],Table3263[[#This Row],[attribute_name EN]])</f>
        <v>FORTE-C-UC-123101A-01 (LP/IP Compressor Trem A)</v>
      </c>
      <c r="R71" s="194">
        <v>330</v>
      </c>
      <c r="S71" s="200" t="s">
        <v>13</v>
      </c>
      <c r="T71" s="110"/>
      <c r="U71" s="194"/>
      <c r="V71" s="195"/>
      <c r="W71" t="str">
        <f t="shared" si="2"/>
        <v>subattribute</v>
      </c>
      <c r="X71" t="str">
        <f>TRIM(INDEX(_xlfn.TEXTSPLIT(Table3263[[#This Row],[attribute_name]],"|"), 1,1))</f>
        <v>Nível - Scrubber IP (2)</v>
      </c>
      <c r="Y71" t="str">
        <f>IFERROR(TRIM(INDEX(_xlfn.TEXTSPLIT(Table3263[[#This Row],[attribute_name]],"|"), 1,2)), "")</f>
        <v>Pre-alarm Lo</v>
      </c>
      <c r="Z71" t="b" cm="1">
        <f t="array" ref="Z71">IF(ISERROR(IF(Table3263[[#This Row],[type]]="subattribute", VLOOKUP(Table3263[[#This Row],[Template]]&amp;Table3263[[#This Row],[parent_attribute]],_xlfn._xlws.FILTER(#REF!, Table3263[[#All],[type]]="attribute"),1, FALSE), TRUE)), FALSE, TRUE)</f>
        <v>0</v>
      </c>
    </row>
    <row r="72" spans="1:26" ht="14.7" customHeight="1">
      <c r="A72" t="str">
        <f>Table3263[[#This Row],[Template]]&amp;Table3263[[#This Row],[parent_attribute]]</f>
        <v>Compressor Centrífugo BásicoNível - Scrubber LP</v>
      </c>
      <c r="B72" t="s">
        <v>4572</v>
      </c>
      <c r="C72" s="10" t="s">
        <v>2905</v>
      </c>
      <c r="D72" s="10" t="s">
        <v>4573</v>
      </c>
      <c r="E72" t="s">
        <v>4574</v>
      </c>
      <c r="F72" t="s">
        <v>4575</v>
      </c>
      <c r="G72" t="s">
        <v>2853</v>
      </c>
      <c r="J72" s="10" t="s">
        <v>4645</v>
      </c>
      <c r="O72" t="e">
        <f>VLOOKUP(Table3263[[#This Row],[attribute_name EN2]],'Tradução Atributos'!$A$1:$B$284,2,0)</f>
        <v>#N/A</v>
      </c>
      <c r="P72" s="10" t="s">
        <v>4646</v>
      </c>
      <c r="Q72" s="10" t="str">
        <f>_xlfn.CONCAT(Table3263[[#This Row],[Equipamento]],Table3263[[#This Row],[attribute_name EN]])</f>
        <v>FORTE-C-UC-123101A-01 (LP/IP Compressor Trem A)Level - Scrubber LP</v>
      </c>
      <c r="R72" s="33" t="s">
        <v>3447</v>
      </c>
      <c r="S72" s="32" t="s">
        <v>13</v>
      </c>
      <c r="U72" s="33" t="s">
        <v>482</v>
      </c>
      <c r="V72" s="10" t="s">
        <v>4647</v>
      </c>
      <c r="W72" t="str">
        <f t="shared" si="2"/>
        <v>attribute</v>
      </c>
      <c r="X72" t="str">
        <f>TRIM(INDEX(_xlfn.TEXTSPLIT(Table3263[[#This Row],[attribute_name]],"|"), 1,1))</f>
        <v>Nível - Scrubber LP</v>
      </c>
      <c r="Y72" t="str">
        <f>IFERROR(TRIM(INDEX(_xlfn.TEXTSPLIT(Table3263[[#This Row],[attribute_name]],"|"), 1,2)), "")</f>
        <v/>
      </c>
      <c r="Z72" t="b" cm="1">
        <f t="array" ref="Z72">IF(ISERROR(IF(Table3263[[#This Row],[type]]="subattribute", VLOOKUP(Table3263[[#This Row],[Template]]&amp;Table3263[[#This Row],[parent_attribute]],_xlfn._xlws.FILTER(#REF!, Table3263[[#All],[type]]="attribute"),1, FALSE), TRUE)), FALSE, TRUE)</f>
        <v>1</v>
      </c>
    </row>
    <row r="73" spans="1:26" ht="14.7" customHeight="1">
      <c r="B73" t="s">
        <v>4572</v>
      </c>
      <c r="C73" s="10" t="s">
        <v>2905</v>
      </c>
      <c r="D73" s="10" t="s">
        <v>4573</v>
      </c>
      <c r="E73" t="s">
        <v>4574</v>
      </c>
      <c r="F73" t="s">
        <v>4575</v>
      </c>
      <c r="G73" t="s">
        <v>2853</v>
      </c>
      <c r="J73" s="10"/>
      <c r="O73" t="e">
        <f>VLOOKUP(Table3263[[#This Row],[attribute_name EN2]],'Tradução Atributos'!$A$1:$B$284,2,0)</f>
        <v>#N/A</v>
      </c>
      <c r="P73" s="110" t="s">
        <v>4648</v>
      </c>
      <c r="Q73" s="10" t="str">
        <f>_xlfn.CONCAT(Table3263[[#This Row],[Equipamento]],Table3263[[#This Row],[attribute_name EN]])</f>
        <v>FORTE-C-UC-123101A-01 (LP/IP Compressor Trem A)</v>
      </c>
      <c r="R73" s="194">
        <v>450</v>
      </c>
      <c r="S73" s="200" t="s">
        <v>13</v>
      </c>
      <c r="T73" s="110"/>
      <c r="U73" s="194"/>
      <c r="V73" s="195"/>
      <c r="W73" t="str">
        <f t="shared" si="2"/>
        <v>subattribute</v>
      </c>
      <c r="X73" t="str">
        <f>TRIM(INDEX(_xlfn.TEXTSPLIT(Table3263[[#This Row],[attribute_name]],"|"), 1,1))</f>
        <v>Nível - Scrubber LP</v>
      </c>
      <c r="Y73" t="str">
        <f>IFERROR(TRIM(INDEX(_xlfn.TEXTSPLIT(Table3263[[#This Row],[attribute_name]],"|"), 1,2)), "")</f>
        <v>Hi</v>
      </c>
      <c r="Z73" t="b" cm="1">
        <f t="array" ref="Z73">IF(ISERROR(IF(Table3263[[#This Row],[type]]="subattribute", VLOOKUP(Table3263[[#This Row],[Template]]&amp;Table3263[[#This Row],[parent_attribute]],_xlfn._xlws.FILTER(#REF!, Table3263[[#All],[type]]="attribute"),1, FALSE), TRUE)), FALSE, TRUE)</f>
        <v>0</v>
      </c>
    </row>
    <row r="74" spans="1:26" ht="14.7" customHeight="1">
      <c r="B74" t="s">
        <v>4572</v>
      </c>
      <c r="C74" s="10" t="s">
        <v>2905</v>
      </c>
      <c r="D74" s="10" t="s">
        <v>4573</v>
      </c>
      <c r="E74" t="s">
        <v>4574</v>
      </c>
      <c r="F74" t="s">
        <v>4575</v>
      </c>
      <c r="G74" t="s">
        <v>2853</v>
      </c>
      <c r="J74" s="10"/>
      <c r="O74" t="e">
        <f>VLOOKUP(Table3263[[#This Row],[attribute_name EN2]],'Tradução Atributos'!$A$1:$B$284,2,0)</f>
        <v>#N/A</v>
      </c>
      <c r="P74" s="110" t="s">
        <v>4649</v>
      </c>
      <c r="Q74" s="10" t="str">
        <f>_xlfn.CONCAT(Table3263[[#This Row],[Equipamento]],Table3263[[#This Row],[attribute_name EN]])</f>
        <v>FORTE-C-UC-123101A-01 (LP/IP Compressor Trem A)</v>
      </c>
      <c r="R74" s="194">
        <v>700</v>
      </c>
      <c r="S74" s="200" t="s">
        <v>13</v>
      </c>
      <c r="T74" s="110"/>
      <c r="U74" s="194"/>
      <c r="V74" s="195"/>
      <c r="W74" t="str">
        <f t="shared" si="2"/>
        <v>subattribute</v>
      </c>
      <c r="X74" t="str">
        <f>TRIM(INDEX(_xlfn.TEXTSPLIT(Table3263[[#This Row],[attribute_name]],"|"), 1,1))</f>
        <v>Nível - Scrubber LP</v>
      </c>
      <c r="Y74" t="str">
        <f>IFERROR(TRIM(INDEX(_xlfn.TEXTSPLIT(Table3263[[#This Row],[attribute_name]],"|"), 1,2)), "")</f>
        <v>HiHi</v>
      </c>
      <c r="Z74" t="b" cm="1">
        <f t="array" ref="Z74">IF(ISERROR(IF(Table3263[[#This Row],[type]]="subattribute", VLOOKUP(Table3263[[#This Row],[Template]]&amp;Table3263[[#This Row],[parent_attribute]],_xlfn._xlws.FILTER(#REF!, Table3263[[#All],[type]]="attribute"),1, FALSE), TRUE)), FALSE, TRUE)</f>
        <v>0</v>
      </c>
    </row>
    <row r="75" spans="1:26" ht="14.7" customHeight="1">
      <c r="B75" t="s">
        <v>4572</v>
      </c>
      <c r="C75" s="10" t="s">
        <v>2905</v>
      </c>
      <c r="D75" s="10" t="s">
        <v>4573</v>
      </c>
      <c r="E75" t="s">
        <v>4574</v>
      </c>
      <c r="F75" t="s">
        <v>4575</v>
      </c>
      <c r="G75" t="s">
        <v>2853</v>
      </c>
      <c r="J75" s="10"/>
      <c r="O75" t="e">
        <f>VLOOKUP(Table3263[[#This Row],[attribute_name EN2]],'Tradução Atributos'!$A$1:$B$284,2,0)</f>
        <v>#N/A</v>
      </c>
      <c r="P75" s="110" t="s">
        <v>4650</v>
      </c>
      <c r="Q75" s="10" t="str">
        <f>_xlfn.CONCAT(Table3263[[#This Row],[Equipamento]],Table3263[[#This Row],[attribute_name EN]])</f>
        <v>FORTE-C-UC-123101A-01 (LP/IP Compressor Trem A)</v>
      </c>
      <c r="R75" s="194">
        <v>300</v>
      </c>
      <c r="S75" s="200" t="s">
        <v>13</v>
      </c>
      <c r="T75" s="110"/>
      <c r="U75" s="194"/>
      <c r="V75" s="195"/>
      <c r="W75" t="str">
        <f t="shared" si="2"/>
        <v>subattribute</v>
      </c>
      <c r="X75" t="str">
        <f>TRIM(INDEX(_xlfn.TEXTSPLIT(Table3263[[#This Row],[attribute_name]],"|"), 1,1))</f>
        <v>Nível - Scrubber LP</v>
      </c>
      <c r="Y75" t="str">
        <f>IFERROR(TRIM(INDEX(_xlfn.TEXTSPLIT(Table3263[[#This Row],[attribute_name]],"|"), 1,2)), "")</f>
        <v>Lo</v>
      </c>
      <c r="Z75" t="b" cm="1">
        <f t="array" ref="Z75">IF(ISERROR(IF(Table3263[[#This Row],[type]]="subattribute", VLOOKUP(Table3263[[#This Row],[Template]]&amp;Table3263[[#This Row],[parent_attribute]],_xlfn._xlws.FILTER(#REF!, Table3263[[#All],[type]]="attribute"),1, FALSE), TRUE)), FALSE, TRUE)</f>
        <v>0</v>
      </c>
    </row>
    <row r="76" spans="1:26" ht="14.7" customHeight="1">
      <c r="B76" t="s">
        <v>4572</v>
      </c>
      <c r="C76" s="10" t="s">
        <v>2905</v>
      </c>
      <c r="D76" s="10" t="s">
        <v>4573</v>
      </c>
      <c r="E76" t="s">
        <v>4574</v>
      </c>
      <c r="F76" t="s">
        <v>4575</v>
      </c>
      <c r="G76" t="s">
        <v>2853</v>
      </c>
      <c r="J76" s="10"/>
      <c r="O76" t="e">
        <f>VLOOKUP(Table3263[[#This Row],[attribute_name EN2]],'Tradução Atributos'!$A$1:$B$284,2,0)</f>
        <v>#N/A</v>
      </c>
      <c r="P76" s="110" t="s">
        <v>4651</v>
      </c>
      <c r="Q76" s="10" t="str">
        <f>_xlfn.CONCAT(Table3263[[#This Row],[Equipamento]],Table3263[[#This Row],[attribute_name EN]])</f>
        <v>FORTE-C-UC-123101A-01 (LP/IP Compressor Trem A)</v>
      </c>
      <c r="R76" s="194">
        <v>150</v>
      </c>
      <c r="S76" s="200" t="s">
        <v>13</v>
      </c>
      <c r="T76" s="110"/>
      <c r="U76" s="194"/>
      <c r="V76" s="195"/>
      <c r="W76" t="str">
        <f t="shared" si="2"/>
        <v>subattribute</v>
      </c>
      <c r="X76" t="str">
        <f>TRIM(INDEX(_xlfn.TEXTSPLIT(Table3263[[#This Row],[attribute_name]],"|"), 1,1))</f>
        <v>Nível - Scrubber LP</v>
      </c>
      <c r="Y76" t="str">
        <f>IFERROR(TRIM(INDEX(_xlfn.TEXTSPLIT(Table3263[[#This Row],[attribute_name]],"|"), 1,2)), "")</f>
        <v>LoLo</v>
      </c>
      <c r="Z76" t="b" cm="1">
        <f t="array" ref="Z76">IF(ISERROR(IF(Table3263[[#This Row],[type]]="subattribute", VLOOKUP(Table3263[[#This Row],[Template]]&amp;Table3263[[#This Row],[parent_attribute]],_xlfn._xlws.FILTER(#REF!, Table3263[[#All],[type]]="attribute"),1, FALSE), TRUE)), FALSE, TRUE)</f>
        <v>0</v>
      </c>
    </row>
    <row r="77" spans="1:26" ht="14.7" customHeight="1">
      <c r="B77" t="s">
        <v>4572</v>
      </c>
      <c r="C77" s="10" t="s">
        <v>2905</v>
      </c>
      <c r="D77" s="10" t="s">
        <v>4573</v>
      </c>
      <c r="E77" t="s">
        <v>4574</v>
      </c>
      <c r="F77" t="s">
        <v>4575</v>
      </c>
      <c r="G77" t="s">
        <v>2853</v>
      </c>
      <c r="J77" s="10"/>
      <c r="O77" t="e">
        <f>VLOOKUP(Table3263[[#This Row],[attribute_name EN2]],'Tradução Atributos'!$A$1:$B$284,2,0)</f>
        <v>#N/A</v>
      </c>
      <c r="P77" s="110" t="s">
        <v>4652</v>
      </c>
      <c r="Q77" s="10" t="str">
        <f>_xlfn.CONCAT(Table3263[[#This Row],[Equipamento]],Table3263[[#This Row],[attribute_name EN]])</f>
        <v>FORTE-C-UC-123101A-01 (LP/IP Compressor Trem A)</v>
      </c>
      <c r="R77" s="194">
        <v>405</v>
      </c>
      <c r="S77" s="200" t="s">
        <v>13</v>
      </c>
      <c r="T77" s="110"/>
      <c r="U77" s="194"/>
      <c r="V77" s="195"/>
      <c r="W77" t="str">
        <f t="shared" si="2"/>
        <v>subattribute</v>
      </c>
      <c r="X77" t="str">
        <f>TRIM(INDEX(_xlfn.TEXTSPLIT(Table3263[[#This Row],[attribute_name]],"|"), 1,1))</f>
        <v>Nível - Scrubber LP</v>
      </c>
      <c r="Y77" t="str">
        <f>IFERROR(TRIM(INDEX(_xlfn.TEXTSPLIT(Table3263[[#This Row],[attribute_name]],"|"), 1,2)), "")</f>
        <v>Pre-alarm Hi</v>
      </c>
      <c r="Z77" t="b" cm="1">
        <f t="array" ref="Z77">IF(ISERROR(IF(Table3263[[#This Row],[type]]="subattribute", VLOOKUP(Table3263[[#This Row],[Template]]&amp;Table3263[[#This Row],[parent_attribute]],_xlfn._xlws.FILTER(#REF!, Table3263[[#All],[type]]="attribute"),1, FALSE), TRUE)), FALSE, TRUE)</f>
        <v>0</v>
      </c>
    </row>
    <row r="78" spans="1:26" ht="14.7" customHeight="1">
      <c r="B78" t="s">
        <v>4572</v>
      </c>
      <c r="C78" s="10" t="s">
        <v>2905</v>
      </c>
      <c r="D78" s="10" t="s">
        <v>4573</v>
      </c>
      <c r="E78" t="s">
        <v>4574</v>
      </c>
      <c r="F78" t="s">
        <v>4575</v>
      </c>
      <c r="G78" t="s">
        <v>2853</v>
      </c>
      <c r="J78" s="10"/>
      <c r="O78" t="e">
        <f>VLOOKUP(Table3263[[#This Row],[attribute_name EN2]],'Tradução Atributos'!$A$1:$B$284,2,0)</f>
        <v>#N/A</v>
      </c>
      <c r="P78" s="110" t="s">
        <v>4653</v>
      </c>
      <c r="Q78" s="10" t="str">
        <f>_xlfn.CONCAT(Table3263[[#This Row],[Equipamento]],Table3263[[#This Row],[attribute_name EN]])</f>
        <v>FORTE-C-UC-123101A-01 (LP/IP Compressor Trem A)</v>
      </c>
      <c r="R78" s="194">
        <v>330</v>
      </c>
      <c r="S78" s="200" t="s">
        <v>13</v>
      </c>
      <c r="T78" s="110"/>
      <c r="U78" s="194"/>
      <c r="V78" s="195"/>
      <c r="W78" t="str">
        <f t="shared" si="2"/>
        <v>subattribute</v>
      </c>
      <c r="X78" t="str">
        <f>TRIM(INDEX(_xlfn.TEXTSPLIT(Table3263[[#This Row],[attribute_name]],"|"), 1,1))</f>
        <v>Nível - Scrubber LP</v>
      </c>
      <c r="Y78" t="str">
        <f>IFERROR(TRIM(INDEX(_xlfn.TEXTSPLIT(Table3263[[#This Row],[attribute_name]],"|"), 1,2)), "")</f>
        <v>Pre-alarm Lo</v>
      </c>
      <c r="Z78" t="b" cm="1">
        <f t="array" ref="Z78">IF(ISERROR(IF(Table3263[[#This Row],[type]]="subattribute", VLOOKUP(Table3263[[#This Row],[Template]]&amp;Table3263[[#This Row],[parent_attribute]],_xlfn._xlws.FILTER(#REF!, Table3263[[#All],[type]]="attribute"),1, FALSE), TRUE)), FALSE, TRUE)</f>
        <v>0</v>
      </c>
    </row>
    <row r="79" spans="1:26" ht="14.7" customHeight="1">
      <c r="A79" t="str">
        <f>Table3263[[#This Row],[Template]]&amp;Table3263[[#This Row],[parent_attribute]]</f>
        <v>Compressor Centrífugo BásicoNível - Scrubber LP (2)</v>
      </c>
      <c r="B79" t="s">
        <v>4572</v>
      </c>
      <c r="C79" s="10" t="s">
        <v>2905</v>
      </c>
      <c r="D79" s="10" t="s">
        <v>4573</v>
      </c>
      <c r="E79" t="s">
        <v>4574</v>
      </c>
      <c r="F79" t="s">
        <v>4575</v>
      </c>
      <c r="G79" t="s">
        <v>2853</v>
      </c>
      <c r="J79" s="10" t="s">
        <v>4645</v>
      </c>
      <c r="O79" t="e">
        <f>VLOOKUP(Table3263[[#This Row],[attribute_name EN2]],'Tradução Atributos'!$A$1:$B$284,2,0)</f>
        <v>#N/A</v>
      </c>
      <c r="P79" s="10" t="s">
        <v>4654</v>
      </c>
      <c r="Q79" s="10" t="str">
        <f>_xlfn.CONCAT(Table3263[[#This Row],[Equipamento]],Table3263[[#This Row],[attribute_name EN]])</f>
        <v>FORTE-C-UC-123101A-01 (LP/IP Compressor Trem A)Level - Scrubber LP</v>
      </c>
      <c r="R79" s="33" t="s">
        <v>4655</v>
      </c>
      <c r="S79" s="32" t="s">
        <v>13</v>
      </c>
      <c r="U79" s="33" t="s">
        <v>482</v>
      </c>
      <c r="V79" s="10" t="s">
        <v>4647</v>
      </c>
      <c r="W79" t="str">
        <f t="shared" si="2"/>
        <v>attribute</v>
      </c>
      <c r="X79" t="str">
        <f>TRIM(INDEX(_xlfn.TEXTSPLIT(Table3263[[#This Row],[attribute_name]],"|"), 1,1))</f>
        <v>Nível - Scrubber LP (2)</v>
      </c>
      <c r="Y79" t="str">
        <f>IFERROR(TRIM(INDEX(_xlfn.TEXTSPLIT(Table3263[[#This Row],[attribute_name]],"|"), 1,2)), "")</f>
        <v/>
      </c>
      <c r="Z79" t="b" cm="1">
        <f t="array" ref="Z79">IF(ISERROR(IF(Table3263[[#This Row],[type]]="subattribute", VLOOKUP(Table3263[[#This Row],[Template]]&amp;Table3263[[#This Row],[parent_attribute]],_xlfn._xlws.FILTER(#REF!, Table3263[[#All],[type]]="attribute"),1, FALSE), TRUE)), FALSE, TRUE)</f>
        <v>1</v>
      </c>
    </row>
    <row r="80" spans="1:26" ht="14.7" customHeight="1">
      <c r="B80" t="s">
        <v>4572</v>
      </c>
      <c r="C80" s="10" t="s">
        <v>2905</v>
      </c>
      <c r="D80" s="10" t="s">
        <v>4573</v>
      </c>
      <c r="E80" t="s">
        <v>4574</v>
      </c>
      <c r="F80" t="s">
        <v>4575</v>
      </c>
      <c r="G80" t="s">
        <v>2853</v>
      </c>
      <c r="J80" s="10"/>
      <c r="O80" t="e">
        <f>VLOOKUP(Table3263[[#This Row],[attribute_name EN2]],'Tradução Atributos'!$A$1:$B$284,2,0)</f>
        <v>#N/A</v>
      </c>
      <c r="P80" s="110" t="s">
        <v>4656</v>
      </c>
      <c r="Q80" s="10" t="str">
        <f>_xlfn.CONCAT(Table3263[[#This Row],[Equipamento]],Table3263[[#This Row],[attribute_name EN]])</f>
        <v>FORTE-C-UC-123101A-01 (LP/IP Compressor Trem A)</v>
      </c>
      <c r="R80" s="194">
        <v>450</v>
      </c>
      <c r="S80" s="200" t="s">
        <v>13</v>
      </c>
      <c r="T80" s="110"/>
      <c r="U80" s="194"/>
      <c r="V80" s="195"/>
      <c r="W80" t="str">
        <f t="shared" si="2"/>
        <v>subattribute</v>
      </c>
      <c r="X80" t="str">
        <f>TRIM(INDEX(_xlfn.TEXTSPLIT(Table3263[[#This Row],[attribute_name]],"|"), 1,1))</f>
        <v>Nível - Scrubber LP (2)</v>
      </c>
      <c r="Y80" t="str">
        <f>IFERROR(TRIM(INDEX(_xlfn.TEXTSPLIT(Table3263[[#This Row],[attribute_name]],"|"), 1,2)), "")</f>
        <v>Hi</v>
      </c>
      <c r="Z80" t="b" cm="1">
        <f t="array" ref="Z80">IF(ISERROR(IF(Table3263[[#This Row],[type]]="subattribute", VLOOKUP(Table3263[[#This Row],[Template]]&amp;Table3263[[#This Row],[parent_attribute]],_xlfn._xlws.FILTER(#REF!, Table3263[[#All],[type]]="attribute"),1, FALSE), TRUE)), FALSE, TRUE)</f>
        <v>0</v>
      </c>
    </row>
    <row r="81" spans="1:26" ht="14.7" customHeight="1">
      <c r="B81" t="s">
        <v>4572</v>
      </c>
      <c r="C81" s="10" t="s">
        <v>2905</v>
      </c>
      <c r="D81" s="10" t="s">
        <v>4573</v>
      </c>
      <c r="E81" t="s">
        <v>4574</v>
      </c>
      <c r="F81" t="s">
        <v>4575</v>
      </c>
      <c r="G81" t="s">
        <v>2853</v>
      </c>
      <c r="J81" s="10"/>
      <c r="O81" t="e">
        <f>VLOOKUP(Table3263[[#This Row],[attribute_name EN2]],'Tradução Atributos'!$A$1:$B$284,2,0)</f>
        <v>#N/A</v>
      </c>
      <c r="P81" s="110" t="s">
        <v>4657</v>
      </c>
      <c r="Q81" s="10" t="str">
        <f>_xlfn.CONCAT(Table3263[[#This Row],[Equipamento]],Table3263[[#This Row],[attribute_name EN]])</f>
        <v>FORTE-C-UC-123101A-01 (LP/IP Compressor Trem A)</v>
      </c>
      <c r="R81" s="194">
        <v>700</v>
      </c>
      <c r="S81" s="200" t="s">
        <v>13</v>
      </c>
      <c r="T81" s="110"/>
      <c r="U81" s="194"/>
      <c r="V81" s="195"/>
      <c r="W81" t="str">
        <f t="shared" si="2"/>
        <v>subattribute</v>
      </c>
      <c r="X81" t="str">
        <f>TRIM(INDEX(_xlfn.TEXTSPLIT(Table3263[[#This Row],[attribute_name]],"|"), 1,1))</f>
        <v>Nível - Scrubber LP (2)</v>
      </c>
      <c r="Y81" t="str">
        <f>IFERROR(TRIM(INDEX(_xlfn.TEXTSPLIT(Table3263[[#This Row],[attribute_name]],"|"), 1,2)), "")</f>
        <v>HiHi</v>
      </c>
      <c r="Z81" t="b" cm="1">
        <f t="array" ref="Z81">IF(ISERROR(IF(Table3263[[#This Row],[type]]="subattribute", VLOOKUP(Table3263[[#This Row],[Template]]&amp;Table3263[[#This Row],[parent_attribute]],_xlfn._xlws.FILTER(#REF!, Table3263[[#All],[type]]="attribute"),1, FALSE), TRUE)), FALSE, TRUE)</f>
        <v>0</v>
      </c>
    </row>
    <row r="82" spans="1:26" ht="14.7" customHeight="1">
      <c r="B82" t="s">
        <v>4572</v>
      </c>
      <c r="C82" s="10" t="s">
        <v>2905</v>
      </c>
      <c r="D82" s="10" t="s">
        <v>4573</v>
      </c>
      <c r="E82" t="s">
        <v>4574</v>
      </c>
      <c r="F82" t="s">
        <v>4575</v>
      </c>
      <c r="G82" t="s">
        <v>2853</v>
      </c>
      <c r="J82" s="10"/>
      <c r="O82" t="e">
        <f>VLOOKUP(Table3263[[#This Row],[attribute_name EN2]],'Tradução Atributos'!$A$1:$B$284,2,0)</f>
        <v>#N/A</v>
      </c>
      <c r="P82" s="110" t="s">
        <v>4658</v>
      </c>
      <c r="Q82" s="10" t="str">
        <f>_xlfn.CONCAT(Table3263[[#This Row],[Equipamento]],Table3263[[#This Row],[attribute_name EN]])</f>
        <v>FORTE-C-UC-123101A-01 (LP/IP Compressor Trem A)</v>
      </c>
      <c r="R82" s="194">
        <v>300</v>
      </c>
      <c r="S82" s="200" t="s">
        <v>13</v>
      </c>
      <c r="T82" s="110"/>
      <c r="U82" s="194"/>
      <c r="V82" s="195"/>
      <c r="W82" t="str">
        <f t="shared" si="2"/>
        <v>subattribute</v>
      </c>
      <c r="X82" t="str">
        <f>TRIM(INDEX(_xlfn.TEXTSPLIT(Table3263[[#This Row],[attribute_name]],"|"), 1,1))</f>
        <v>Nível - Scrubber LP (2)</v>
      </c>
      <c r="Y82" t="str">
        <f>IFERROR(TRIM(INDEX(_xlfn.TEXTSPLIT(Table3263[[#This Row],[attribute_name]],"|"), 1,2)), "")</f>
        <v>Lo</v>
      </c>
      <c r="Z82" t="b" cm="1">
        <f t="array" ref="Z82">IF(ISERROR(IF(Table3263[[#This Row],[type]]="subattribute", VLOOKUP(Table3263[[#This Row],[Template]]&amp;Table3263[[#This Row],[parent_attribute]],_xlfn._xlws.FILTER(#REF!, Table3263[[#All],[type]]="attribute"),1, FALSE), TRUE)), FALSE, TRUE)</f>
        <v>0</v>
      </c>
    </row>
    <row r="83" spans="1:26" ht="14.7" customHeight="1">
      <c r="B83" t="s">
        <v>4572</v>
      </c>
      <c r="C83" s="10" t="s">
        <v>2905</v>
      </c>
      <c r="D83" s="10" t="s">
        <v>4573</v>
      </c>
      <c r="E83" t="s">
        <v>4574</v>
      </c>
      <c r="F83" t="s">
        <v>4575</v>
      </c>
      <c r="G83" t="s">
        <v>2853</v>
      </c>
      <c r="J83" s="10"/>
      <c r="O83" t="e">
        <f>VLOOKUP(Table3263[[#This Row],[attribute_name EN2]],'Tradução Atributos'!$A$1:$B$284,2,0)</f>
        <v>#N/A</v>
      </c>
      <c r="P83" s="110" t="s">
        <v>4659</v>
      </c>
      <c r="Q83" s="10" t="str">
        <f>_xlfn.CONCAT(Table3263[[#This Row],[Equipamento]],Table3263[[#This Row],[attribute_name EN]])</f>
        <v>FORTE-C-UC-123101A-01 (LP/IP Compressor Trem A)</v>
      </c>
      <c r="R83" s="194">
        <v>150</v>
      </c>
      <c r="S83" s="200" t="s">
        <v>13</v>
      </c>
      <c r="T83" s="110"/>
      <c r="U83" s="194"/>
      <c r="V83" s="195"/>
      <c r="W83" t="str">
        <f t="shared" si="2"/>
        <v>subattribute</v>
      </c>
      <c r="X83" t="str">
        <f>TRIM(INDEX(_xlfn.TEXTSPLIT(Table3263[[#This Row],[attribute_name]],"|"), 1,1))</f>
        <v>Nível - Scrubber LP (2)</v>
      </c>
      <c r="Y83" t="str">
        <f>IFERROR(TRIM(INDEX(_xlfn.TEXTSPLIT(Table3263[[#This Row],[attribute_name]],"|"), 1,2)), "")</f>
        <v>LoLo</v>
      </c>
      <c r="Z83" t="b" cm="1">
        <f t="array" ref="Z83">IF(ISERROR(IF(Table3263[[#This Row],[type]]="subattribute", VLOOKUP(Table3263[[#This Row],[Template]]&amp;Table3263[[#This Row],[parent_attribute]],_xlfn._xlws.FILTER(#REF!, Table3263[[#All],[type]]="attribute"),1, FALSE), TRUE)), FALSE, TRUE)</f>
        <v>0</v>
      </c>
    </row>
    <row r="84" spans="1:26" ht="14.7" customHeight="1">
      <c r="B84" t="s">
        <v>4572</v>
      </c>
      <c r="C84" s="10" t="s">
        <v>2905</v>
      </c>
      <c r="D84" s="10" t="s">
        <v>4573</v>
      </c>
      <c r="E84" t="s">
        <v>4574</v>
      </c>
      <c r="F84" t="s">
        <v>4575</v>
      </c>
      <c r="G84" t="s">
        <v>2853</v>
      </c>
      <c r="J84" s="10"/>
      <c r="O84" t="e">
        <f>VLOOKUP(Table3263[[#This Row],[attribute_name EN2]],'Tradução Atributos'!$A$1:$B$284,2,0)</f>
        <v>#N/A</v>
      </c>
      <c r="P84" s="110" t="s">
        <v>4660</v>
      </c>
      <c r="Q84" s="10" t="str">
        <f>_xlfn.CONCAT(Table3263[[#This Row],[Equipamento]],Table3263[[#This Row],[attribute_name EN]])</f>
        <v>FORTE-C-UC-123101A-01 (LP/IP Compressor Trem A)</v>
      </c>
      <c r="R84" s="194">
        <v>405</v>
      </c>
      <c r="S84" s="200" t="s">
        <v>13</v>
      </c>
      <c r="T84" s="110"/>
      <c r="U84" s="194"/>
      <c r="V84" s="195"/>
      <c r="W84" t="str">
        <f t="shared" si="2"/>
        <v>subattribute</v>
      </c>
      <c r="X84" t="str">
        <f>TRIM(INDEX(_xlfn.TEXTSPLIT(Table3263[[#This Row],[attribute_name]],"|"), 1,1))</f>
        <v>Nível - Scrubber LP (2)</v>
      </c>
      <c r="Y84" t="str">
        <f>IFERROR(TRIM(INDEX(_xlfn.TEXTSPLIT(Table3263[[#This Row],[attribute_name]],"|"), 1,2)), "")</f>
        <v>Pre-alarm Hi</v>
      </c>
      <c r="Z84" t="b" cm="1">
        <f t="array" ref="Z84">IF(ISERROR(IF(Table3263[[#This Row],[type]]="subattribute", VLOOKUP(Table3263[[#This Row],[Template]]&amp;Table3263[[#This Row],[parent_attribute]],_xlfn._xlws.FILTER(#REF!, Table3263[[#All],[type]]="attribute"),1, FALSE), TRUE)), FALSE, TRUE)</f>
        <v>0</v>
      </c>
    </row>
    <row r="85" spans="1:26" ht="14.7" customHeight="1">
      <c r="B85" t="s">
        <v>4572</v>
      </c>
      <c r="C85" s="10" t="s">
        <v>2905</v>
      </c>
      <c r="D85" s="10" t="s">
        <v>4573</v>
      </c>
      <c r="E85" t="s">
        <v>4574</v>
      </c>
      <c r="F85" t="s">
        <v>4575</v>
      </c>
      <c r="G85" t="s">
        <v>2853</v>
      </c>
      <c r="J85" s="10"/>
      <c r="O85" t="e">
        <f>VLOOKUP(Table3263[[#This Row],[attribute_name EN2]],'Tradução Atributos'!$A$1:$B$284,2,0)</f>
        <v>#N/A</v>
      </c>
      <c r="P85" s="110" t="s">
        <v>4661</v>
      </c>
      <c r="Q85" s="10" t="str">
        <f>_xlfn.CONCAT(Table3263[[#This Row],[Equipamento]],Table3263[[#This Row],[attribute_name EN]])</f>
        <v>FORTE-C-UC-123101A-01 (LP/IP Compressor Trem A)</v>
      </c>
      <c r="R85" s="194">
        <v>330</v>
      </c>
      <c r="S85" s="200" t="s">
        <v>13</v>
      </c>
      <c r="T85" s="110"/>
      <c r="U85" s="194"/>
      <c r="V85" s="195"/>
      <c r="W85" t="str">
        <f t="shared" si="2"/>
        <v>subattribute</v>
      </c>
      <c r="X85" t="str">
        <f>TRIM(INDEX(_xlfn.TEXTSPLIT(Table3263[[#This Row],[attribute_name]],"|"), 1,1))</f>
        <v>Nível - Scrubber LP (2)</v>
      </c>
      <c r="Y85" t="str">
        <f>IFERROR(TRIM(INDEX(_xlfn.TEXTSPLIT(Table3263[[#This Row],[attribute_name]],"|"), 1,2)), "")</f>
        <v>Pre-alarm Lo</v>
      </c>
      <c r="Z85" t="b" cm="1">
        <f t="array" ref="Z85">IF(ISERROR(IF(Table3263[[#This Row],[type]]="subattribute", VLOOKUP(Table3263[[#This Row],[Template]]&amp;Table3263[[#This Row],[parent_attribute]],_xlfn._xlws.FILTER(#REF!, Table3263[[#All],[type]]="attribute"),1, FALSE), TRUE)), FALSE, TRUE)</f>
        <v>0</v>
      </c>
    </row>
    <row r="86" spans="1:26" ht="14.7" customHeight="1">
      <c r="A86" t="str">
        <f>Table3263[[#This Row],[Template]]&amp;Table3263[[#This Row],[parent_attribute]]</f>
        <v>Compressor Centrífugo BásicoNível - Tanque de Óleo Lubrificante (1)</v>
      </c>
      <c r="B86" t="s">
        <v>4572</v>
      </c>
      <c r="C86" s="10" t="s">
        <v>2905</v>
      </c>
      <c r="D86" s="10" t="s">
        <v>4573</v>
      </c>
      <c r="E86" t="s">
        <v>4574</v>
      </c>
      <c r="F86" t="s">
        <v>4575</v>
      </c>
      <c r="G86" t="s">
        <v>2853</v>
      </c>
      <c r="J86" t="s">
        <v>756</v>
      </c>
      <c r="K86" t="s">
        <v>756</v>
      </c>
      <c r="O86" t="e">
        <f>VLOOKUP(Table3263[[#This Row],[Column1]],'Tradução Atributos'!$A$1:$B$284,2,0)</f>
        <v>#N/A</v>
      </c>
      <c r="P86" t="s">
        <v>2964</v>
      </c>
      <c r="Q86" t="str">
        <f>_xlfn.CONCAT(Table3263[[#This Row],[Description]],Table3263[[#This Row],[attribute_name EN2]])</f>
        <v>Level - Lube Oil Tank (1)</v>
      </c>
      <c r="R86" s="33" t="s">
        <v>3444</v>
      </c>
      <c r="S86" s="33" t="s">
        <v>28</v>
      </c>
      <c r="U86" s="33" t="s">
        <v>461</v>
      </c>
      <c r="V86" s="10" t="s">
        <v>462</v>
      </c>
      <c r="W86" t="str">
        <f t="shared" ref="W86:W121" si="3">IFERROR(IF(FIND("|",P86),"subattribute", "attribute"), "attribute")</f>
        <v>attribute</v>
      </c>
      <c r="X86" t="str">
        <f>TRIM(INDEX(_xlfn.TEXTSPLIT(Table3263[[#This Row],[attribute_name]],"|"), 1,1))</f>
        <v>Nível - Tanque de Óleo Lubrificante (1)</v>
      </c>
      <c r="Y86" t="str">
        <f>IFERROR(TRIM(INDEX(_xlfn.TEXTSPLIT(Table3263[[#This Row],[attribute_name]],"|"), 1,2)), "")</f>
        <v/>
      </c>
      <c r="Z86" t="b" cm="1">
        <f t="array" ref="Z86">IF(ISERROR(IF(Table3263[[#This Row],[type]]="subattribute", VLOOKUP(Table3263[[#This Row],[Template]]&amp;Table3263[[#This Row],[parent_attribute]],_xlfn._xlws.FILTER(#REF!, Table3263[[#All],[type]]="attribute"),1, FALSE), TRUE)), FALSE, TRUE)</f>
        <v>1</v>
      </c>
    </row>
    <row r="87" spans="1:26" ht="14.7" customHeight="1">
      <c r="A87" t="str">
        <f>Table3263[[#This Row],[Template]]&amp;Table3263[[#This Row],[parent_attribute]]</f>
        <v>Compressor Centrífugo BásicoNível - Tanque de Óleo Lubrificante (1)</v>
      </c>
      <c r="B87" t="s">
        <v>4572</v>
      </c>
      <c r="C87" s="10" t="s">
        <v>2905</v>
      </c>
      <c r="D87" s="10" t="s">
        <v>4573</v>
      </c>
      <c r="E87" t="s">
        <v>4574</v>
      </c>
      <c r="F87" t="s">
        <v>4575</v>
      </c>
      <c r="G87" t="s">
        <v>2853</v>
      </c>
      <c r="J87" t="s">
        <v>759</v>
      </c>
      <c r="K87" t="s">
        <v>756</v>
      </c>
      <c r="L87" t="s">
        <v>2929</v>
      </c>
      <c r="M87" t="s">
        <v>2928</v>
      </c>
      <c r="O87" t="e">
        <f>VLOOKUP(Table3263[[#This Row],[Column1]],'Tradução Atributos'!$A$1:$B$284,2,0)</f>
        <v>#N/A</v>
      </c>
      <c r="P87" t="s">
        <v>734</v>
      </c>
      <c r="Q87" t="str">
        <f>_xlfn.CONCAT(Table3263[[#This Row],[Description]],Table3263[[#This Row],[attribute_name EN2]])</f>
        <v>Level - Lube Oil Tank (1)</v>
      </c>
      <c r="R87" s="33"/>
      <c r="S87" s="33" t="s">
        <v>28</v>
      </c>
      <c r="U87" s="33" t="s">
        <v>736</v>
      </c>
      <c r="V87" s="10"/>
      <c r="W87" t="str">
        <f t="shared" si="3"/>
        <v>subattribute</v>
      </c>
      <c r="X87" t="str">
        <f>TRIM(INDEX(_xlfn.TEXTSPLIT(Table3263[[#This Row],[attribute_name]],"|"), 1,1))</f>
        <v>Nível - Tanque de Óleo Lubrificante (1)</v>
      </c>
      <c r="Y87" t="str">
        <f>IFERROR(TRIM(INDEX(_xlfn.TEXTSPLIT(Table3263[[#This Row],[attribute_name]],"|"), 1,2)), "")</f>
        <v>Hi</v>
      </c>
      <c r="Z87" t="b" cm="1">
        <f t="array" ref="Z87">IF(ISERROR(IF(Table3263[[#This Row],[type]]="subattribute", VLOOKUP(Table3263[[#This Row],[Template]]&amp;Table3263[[#This Row],[parent_attribute]],_xlfn._xlws.FILTER(#REF!, Table3263[[#All],[type]]="attribute"),1, FALSE), TRUE)), FALSE, TRUE)</f>
        <v>0</v>
      </c>
    </row>
    <row r="88" spans="1:26" ht="14.7" customHeight="1">
      <c r="A88" t="str">
        <f>Table3263[[#This Row],[Template]]&amp;Table3263[[#This Row],[parent_attribute]]</f>
        <v>Compressor Centrífugo BásicoNível - Tanque de Óleo Lubrificante (1)</v>
      </c>
      <c r="B88" t="s">
        <v>4572</v>
      </c>
      <c r="C88" s="10" t="s">
        <v>2905</v>
      </c>
      <c r="D88" s="10" t="s">
        <v>4573</v>
      </c>
      <c r="E88" t="s">
        <v>4574</v>
      </c>
      <c r="F88" t="s">
        <v>4575</v>
      </c>
      <c r="G88" t="s">
        <v>2853</v>
      </c>
      <c r="J88" t="s">
        <v>761</v>
      </c>
      <c r="K88" t="s">
        <v>756</v>
      </c>
      <c r="L88" t="s">
        <v>2930</v>
      </c>
      <c r="M88" t="s">
        <v>2928</v>
      </c>
      <c r="O88" t="e">
        <f>VLOOKUP(Table3263[[#This Row],[Column1]],'Tradução Atributos'!$A$1:$B$284,2,0)</f>
        <v>#N/A</v>
      </c>
      <c r="P88" t="s">
        <v>737</v>
      </c>
      <c r="Q88" t="str">
        <f>_xlfn.CONCAT(Table3263[[#This Row],[Description]],Table3263[[#This Row],[attribute_name EN2]])</f>
        <v>Level - Lube Oil Tank (1)</v>
      </c>
      <c r="R88" s="33"/>
      <c r="S88" s="33" t="s">
        <v>28</v>
      </c>
      <c r="U88" s="33" t="s">
        <v>736</v>
      </c>
      <c r="V88" s="83"/>
      <c r="W88" t="str">
        <f t="shared" si="3"/>
        <v>subattribute</v>
      </c>
      <c r="X88" t="str">
        <f>TRIM(INDEX(_xlfn.TEXTSPLIT(Table3263[[#This Row],[attribute_name]],"|"), 1,1))</f>
        <v>Nível - Tanque de Óleo Lubrificante (1)</v>
      </c>
      <c r="Y88" t="str">
        <f>IFERROR(TRIM(INDEX(_xlfn.TEXTSPLIT(Table3263[[#This Row],[attribute_name]],"|"), 1,2)), "")</f>
        <v>HiHi</v>
      </c>
      <c r="Z88" t="b" cm="1">
        <f t="array" ref="Z88">IF(ISERROR(IF(Table3263[[#This Row],[type]]="subattribute", VLOOKUP(Table3263[[#This Row],[Template]]&amp;Table3263[[#This Row],[parent_attribute]],_xlfn._xlws.FILTER(#REF!, Table3263[[#All],[type]]="attribute"),1, FALSE), TRUE)), FALSE, TRUE)</f>
        <v>0</v>
      </c>
    </row>
    <row r="89" spans="1:26" ht="14.7" customHeight="1">
      <c r="A89" t="str">
        <f>Table3263[[#This Row],[Template]]&amp;Table3263[[#This Row],[parent_attribute]]</f>
        <v>Compressor Centrífugo BásicoNível - Tanque de Óleo Lubrificante (1)</v>
      </c>
      <c r="B89" t="s">
        <v>4572</v>
      </c>
      <c r="C89" s="10" t="s">
        <v>2905</v>
      </c>
      <c r="D89" s="10" t="s">
        <v>4573</v>
      </c>
      <c r="E89" t="s">
        <v>4574</v>
      </c>
      <c r="F89" t="s">
        <v>4575</v>
      </c>
      <c r="G89" t="s">
        <v>2853</v>
      </c>
      <c r="J89" t="s">
        <v>763</v>
      </c>
      <c r="K89" t="s">
        <v>756</v>
      </c>
      <c r="L89" t="s">
        <v>2931</v>
      </c>
      <c r="M89" t="s">
        <v>2928</v>
      </c>
      <c r="O89" t="e">
        <f>VLOOKUP(Table3263[[#This Row],[Column1]],'Tradução Atributos'!$A$1:$B$284,2,0)</f>
        <v>#N/A</v>
      </c>
      <c r="P89" t="s">
        <v>742</v>
      </c>
      <c r="Q89" t="str">
        <f>_xlfn.CONCAT(Table3263[[#This Row],[Description]],Table3263[[#This Row],[attribute_name EN2]])</f>
        <v>Level - Lube Oil Tank (1)</v>
      </c>
      <c r="R89" s="33"/>
      <c r="S89" s="33" t="s">
        <v>28</v>
      </c>
      <c r="U89" s="33" t="s">
        <v>736</v>
      </c>
      <c r="V89" s="12"/>
      <c r="W89" t="str">
        <f t="shared" si="3"/>
        <v>subattribute</v>
      </c>
      <c r="X89" t="str">
        <f>TRIM(INDEX(_xlfn.TEXTSPLIT(Table3263[[#This Row],[attribute_name]],"|"), 1,1))</f>
        <v>Nível - Tanque de Óleo Lubrificante (1)</v>
      </c>
      <c r="Y89" t="str">
        <f>IFERROR(TRIM(INDEX(_xlfn.TEXTSPLIT(Table3263[[#This Row],[attribute_name]],"|"), 1,2)), "")</f>
        <v>Lo</v>
      </c>
      <c r="Z89" t="b" cm="1">
        <f t="array" ref="Z89">IF(ISERROR(IF(Table3263[[#This Row],[type]]="subattribute", VLOOKUP(Table3263[[#This Row],[Template]]&amp;Table3263[[#This Row],[parent_attribute]],_xlfn._xlws.FILTER(#REF!, Table3263[[#All],[type]]="attribute"),1, FALSE), TRUE)), FALSE, TRUE)</f>
        <v>0</v>
      </c>
    </row>
    <row r="90" spans="1:26" ht="14.7" customHeight="1">
      <c r="A90" t="str">
        <f>Table3263[[#This Row],[Template]]&amp;Table3263[[#This Row],[parent_attribute]]</f>
        <v>Compressor Centrífugo BásicoNível - Tanque de Óleo Lubrificante (1)</v>
      </c>
      <c r="B90" t="s">
        <v>4572</v>
      </c>
      <c r="C90" s="10" t="s">
        <v>2905</v>
      </c>
      <c r="D90" s="10" t="s">
        <v>4573</v>
      </c>
      <c r="E90" t="s">
        <v>4574</v>
      </c>
      <c r="F90" t="s">
        <v>4575</v>
      </c>
      <c r="G90" t="s">
        <v>2853</v>
      </c>
      <c r="J90" t="s">
        <v>765</v>
      </c>
      <c r="K90" t="s">
        <v>756</v>
      </c>
      <c r="L90" t="s">
        <v>2932</v>
      </c>
      <c r="M90" t="s">
        <v>2928</v>
      </c>
      <c r="O90" t="e">
        <f>VLOOKUP(Table3263[[#This Row],[Column1]],'Tradução Atributos'!$A$1:$B$284,2,0)</f>
        <v>#N/A</v>
      </c>
      <c r="P90" t="s">
        <v>2965</v>
      </c>
      <c r="Q90" t="str">
        <f>_xlfn.CONCAT(Table3263[[#This Row],[Description]],Table3263[[#This Row],[attribute_name EN2]])</f>
        <v>Level - Lube Oil Tank (1)</v>
      </c>
      <c r="R90" s="33">
        <v>41</v>
      </c>
      <c r="S90" s="33" t="s">
        <v>28</v>
      </c>
      <c r="U90" s="33" t="s">
        <v>736</v>
      </c>
      <c r="V90" s="83"/>
      <c r="W90" t="str">
        <f t="shared" si="3"/>
        <v>subattribute</v>
      </c>
      <c r="X90" t="str">
        <f>TRIM(INDEX(_xlfn.TEXTSPLIT(Table3263[[#This Row],[attribute_name]],"|"), 1,1))</f>
        <v>Nível - Tanque de Óleo Lubrificante (1)</v>
      </c>
      <c r="Y90" t="str">
        <f>IFERROR(TRIM(INDEX(_xlfn.TEXTSPLIT(Table3263[[#This Row],[attribute_name]],"|"), 1,2)), "")</f>
        <v>LoLo</v>
      </c>
      <c r="Z90" t="b" cm="1">
        <f t="array" ref="Z90">IF(ISERROR(IF(Table3263[[#This Row],[type]]="subattribute", VLOOKUP(Table3263[[#This Row],[Template]]&amp;Table3263[[#This Row],[parent_attribute]],_xlfn._xlws.FILTER(#REF!, Table3263[[#All],[type]]="attribute"),1, FALSE), TRUE)), FALSE, TRUE)</f>
        <v>0</v>
      </c>
    </row>
    <row r="91" spans="1:26" ht="14.7" customHeight="1">
      <c r="A91" t="str">
        <f>Table3263[[#This Row],[Template]]&amp;Table3263[[#This Row],[parent_attribute]]</f>
        <v>Compressor Centrífugo BásicoNível - Tanque de Óleo Lubrificante (1)</v>
      </c>
      <c r="B91" t="s">
        <v>4572</v>
      </c>
      <c r="C91" s="10" t="s">
        <v>2905</v>
      </c>
      <c r="D91" s="10" t="s">
        <v>4573</v>
      </c>
      <c r="E91" t="s">
        <v>4574</v>
      </c>
      <c r="F91" t="s">
        <v>4575</v>
      </c>
      <c r="G91" t="s">
        <v>2853</v>
      </c>
      <c r="J91" t="s">
        <v>767</v>
      </c>
      <c r="K91" t="s">
        <v>756</v>
      </c>
      <c r="L91" t="s">
        <v>2934</v>
      </c>
      <c r="M91" t="s">
        <v>2928</v>
      </c>
      <c r="O91" t="e">
        <f>VLOOKUP(Table3263[[#This Row],[Column1]],'Tradução Atributos'!$A$1:$B$284,2,0)</f>
        <v>#N/A</v>
      </c>
      <c r="P91" t="s">
        <v>2966</v>
      </c>
      <c r="Q91" t="str">
        <f>_xlfn.CONCAT(Table3263[[#This Row],[Description]],Table3263[[#This Row],[attribute_name EN2]])</f>
        <v>Level - Lube Oil Tank (1)</v>
      </c>
      <c r="R91" s="33"/>
      <c r="S91" s="33" t="s">
        <v>28</v>
      </c>
      <c r="U91" s="33" t="s">
        <v>736</v>
      </c>
      <c r="V91" s="10"/>
      <c r="W91" t="str">
        <f t="shared" si="3"/>
        <v>subattribute</v>
      </c>
      <c r="X91" t="str">
        <f>TRIM(INDEX(_xlfn.TEXTSPLIT(Table3263[[#This Row],[attribute_name]],"|"), 1,1))</f>
        <v>Nível - Tanque de Óleo Lubrificante (1)</v>
      </c>
      <c r="Y91" t="str">
        <f>IFERROR(TRIM(INDEX(_xlfn.TEXTSPLIT(Table3263[[#This Row],[attribute_name]],"|"), 1,2)), "")</f>
        <v>Pre-alarm Hi</v>
      </c>
      <c r="Z91" t="b" cm="1">
        <f t="array" ref="Z91">IF(ISERROR(IF(Table3263[[#This Row],[type]]="subattribute", VLOOKUP(Table3263[[#This Row],[Template]]&amp;Table3263[[#This Row],[parent_attribute]],_xlfn._xlws.FILTER(#REF!, Table3263[[#All],[type]]="attribute"),1, FALSE), TRUE)), FALSE, TRUE)</f>
        <v>0</v>
      </c>
    </row>
    <row r="92" spans="1:26" ht="14.7" customHeight="1">
      <c r="A92" t="str">
        <f>Table3263[[#This Row],[Template]]&amp;Table3263[[#This Row],[parent_attribute]]</f>
        <v>Compressor Centrífugo BásicoNível - Tanque de Óleo Lubrificante (1)</v>
      </c>
      <c r="B92" t="s">
        <v>4572</v>
      </c>
      <c r="C92" s="10" t="s">
        <v>2905</v>
      </c>
      <c r="D92" s="10" t="s">
        <v>4573</v>
      </c>
      <c r="E92" t="s">
        <v>4574</v>
      </c>
      <c r="F92" t="s">
        <v>4575</v>
      </c>
      <c r="G92" t="s">
        <v>2853</v>
      </c>
      <c r="J92" t="s">
        <v>769</v>
      </c>
      <c r="K92" t="s">
        <v>756</v>
      </c>
      <c r="L92" t="s">
        <v>2936</v>
      </c>
      <c r="M92" t="s">
        <v>2928</v>
      </c>
      <c r="O92" t="e">
        <f>VLOOKUP(Table3263[[#This Row],[Column1]],'Tradução Atributos'!$A$1:$B$284,2,0)</f>
        <v>#N/A</v>
      </c>
      <c r="P92" t="s">
        <v>2968</v>
      </c>
      <c r="Q92" t="str">
        <f>_xlfn.CONCAT(Table3263[[#This Row],[Description]],Table3263[[#This Row],[attribute_name EN2]])</f>
        <v>Level - Lube Oil Tank (1)</v>
      </c>
      <c r="R92" s="33">
        <v>49.199999999999996</v>
      </c>
      <c r="S92" s="33" t="s">
        <v>28</v>
      </c>
      <c r="U92" s="33" t="s">
        <v>736</v>
      </c>
      <c r="V92" s="52"/>
      <c r="W92" t="str">
        <f t="shared" si="3"/>
        <v>subattribute</v>
      </c>
      <c r="X92" t="str">
        <f>TRIM(INDEX(_xlfn.TEXTSPLIT(Table3263[[#This Row],[attribute_name]],"|"), 1,1))</f>
        <v>Nível - Tanque de Óleo Lubrificante (1)</v>
      </c>
      <c r="Y92" t="str">
        <f>IFERROR(TRIM(INDEX(_xlfn.TEXTSPLIT(Table3263[[#This Row],[attribute_name]],"|"), 1,2)), "")</f>
        <v>Pre-alarm Lo</v>
      </c>
      <c r="Z92" t="b" cm="1">
        <f t="array" ref="Z92">IF(ISERROR(IF(Table3263[[#This Row],[type]]="subattribute", VLOOKUP(Table3263[[#This Row],[Template]]&amp;Table3263[[#This Row],[parent_attribute]],_xlfn._xlws.FILTER(#REF!, Table3263[[#All],[type]]="attribute"),1, FALSE), TRUE)), FALSE, TRUE)</f>
        <v>0</v>
      </c>
    </row>
    <row r="93" spans="1:26" ht="14.7" customHeight="1">
      <c r="A93" t="str">
        <f>Table3263[[#This Row],[Template]]&amp;Table3263[[#This Row],[parent_attribute]]</f>
        <v>Compressor Centrífugo BásicoPressão – Descarga da Bomba Auxiliar de Óleo Lubrificante</v>
      </c>
      <c r="B93" t="s">
        <v>4572</v>
      </c>
      <c r="C93" s="10" t="s">
        <v>2905</v>
      </c>
      <c r="D93" s="10" t="s">
        <v>4573</v>
      </c>
      <c r="E93" t="s">
        <v>4574</v>
      </c>
      <c r="F93" t="s">
        <v>4575</v>
      </c>
      <c r="G93" t="s">
        <v>2853</v>
      </c>
      <c r="J93" t="s">
        <v>816</v>
      </c>
      <c r="K93" t="s">
        <v>816</v>
      </c>
      <c r="O93" t="e">
        <f>VLOOKUP(Table3263[[#This Row],[Column1]],'Tradução Atributos'!$A$1:$B$284,2,0)</f>
        <v>#N/A</v>
      </c>
      <c r="P93" t="s">
        <v>4662</v>
      </c>
      <c r="Q93" t="str">
        <f>_xlfn.CONCAT(Table3263[[#This Row],[Description]],Table3263[[#This Row],[attribute_name EN2]])</f>
        <v>Pressure -  Lube Oil Auxiliary Pump Discharge</v>
      </c>
      <c r="R93" s="33" t="s">
        <v>3839</v>
      </c>
      <c r="S93" s="33" t="s">
        <v>194</v>
      </c>
      <c r="U93" s="33" t="s">
        <v>461</v>
      </c>
      <c r="V93" s="10" t="s">
        <v>462</v>
      </c>
      <c r="W93" t="str">
        <f t="shared" si="3"/>
        <v>attribute</v>
      </c>
      <c r="X93" t="str">
        <f>TRIM(INDEX(_xlfn.TEXTSPLIT(Table3263[[#This Row],[attribute_name]],"|"), 1,1))</f>
        <v>Pressão – Descarga da Bomba Auxiliar de Óleo Lubrificante</v>
      </c>
      <c r="Y93" t="str">
        <f>IFERROR(TRIM(INDEX(_xlfn.TEXTSPLIT(Table3263[[#This Row],[attribute_name]],"|"), 1,2)), "")</f>
        <v/>
      </c>
      <c r="Z93" t="b" cm="1">
        <f t="array" ref="Z93">IF(ISERROR(IF(Table3263[[#This Row],[parent_attribute]]="subattribute", VLOOKUP(Table3263[[#This Row],[Área ]]&amp;Table3263[[#This Row],[child_attribute]],_xlfn._xlws.FILTER(Table3263[[#All],[Vessel]], Table3263[[#All],[parent_attribute]]="attribute"),1, FALSE), TRUE)), FALSE, TRUE)</f>
        <v>1</v>
      </c>
    </row>
    <row r="94" spans="1:26" ht="14.7" customHeight="1">
      <c r="A94" t="str">
        <f>Table3263[[#This Row],[Template]]&amp;Table3263[[#This Row],[parent_attribute]]</f>
        <v>Compressor Centrífugo BásicoPressão – Descarga da Bomba Auxiliar de Óleo Lubrificante</v>
      </c>
      <c r="B94" t="s">
        <v>4572</v>
      </c>
      <c r="C94" s="10" t="s">
        <v>2905</v>
      </c>
      <c r="D94" s="10" t="s">
        <v>4573</v>
      </c>
      <c r="E94" t="s">
        <v>4574</v>
      </c>
      <c r="F94" t="s">
        <v>4575</v>
      </c>
      <c r="G94" t="s">
        <v>2853</v>
      </c>
      <c r="J94" t="s">
        <v>818</v>
      </c>
      <c r="K94" t="s">
        <v>816</v>
      </c>
      <c r="L94" t="s">
        <v>2929</v>
      </c>
      <c r="M94" t="s">
        <v>2928</v>
      </c>
      <c r="O94" t="e">
        <f>VLOOKUP(Table3263[[#This Row],[Column1]],'Tradução Atributos'!$A$1:$B$284,2,0)</f>
        <v>#N/A</v>
      </c>
      <c r="P94" t="s">
        <v>4663</v>
      </c>
      <c r="Q94" t="str">
        <f>_xlfn.CONCAT(Table3263[[#This Row],[Description]],Table3263[[#This Row],[attribute_name EN2]])</f>
        <v>Pressure -  Lube Oil Auxiliary Pump Discharge</v>
      </c>
      <c r="R94" s="33">
        <v>300</v>
      </c>
      <c r="S94" s="33" t="s">
        <v>194</v>
      </c>
      <c r="U94" s="33" t="s">
        <v>736</v>
      </c>
      <c r="V94" s="83"/>
      <c r="W94" t="str">
        <f t="shared" si="3"/>
        <v>subattribute</v>
      </c>
      <c r="X94" t="str">
        <f>TRIM(INDEX(_xlfn.TEXTSPLIT(Table3263[[#This Row],[attribute_name]],"|"), 1,1))</f>
        <v>Pressão – Descarga da Bomba Auxiliar de Óleo Lubrificante</v>
      </c>
      <c r="Y94" t="str">
        <f>IFERROR(TRIM(INDEX(_xlfn.TEXTSPLIT(Table3263[[#This Row],[attribute_name]],"|"), 1,2)), "")</f>
        <v>Hi</v>
      </c>
      <c r="Z94" t="b" cm="1">
        <f t="array" ref="Z94">IF(ISERROR(IF(Table3263[[#This Row],[parent_attribute]]="subattribute", VLOOKUP(Table3263[[#This Row],[Área ]]&amp;Table3263[[#This Row],[child_attribute]],_xlfn._xlws.FILTER(Table3263[[#All],[Vessel]], Table3263[[#All],[parent_attribute]]="attribute"),1, FALSE), TRUE)), FALSE, TRUE)</f>
        <v>1</v>
      </c>
    </row>
    <row r="95" spans="1:26" ht="14.7" customHeight="1">
      <c r="A95" t="str">
        <f>Table3263[[#This Row],[Template]]&amp;Table3263[[#This Row],[parent_attribute]]</f>
        <v>Compressor Centrífugo BásicoPressão – Descarga da Bomba Auxiliar de Óleo Lubrificante</v>
      </c>
      <c r="B95" t="s">
        <v>4572</v>
      </c>
      <c r="C95" s="10" t="s">
        <v>2905</v>
      </c>
      <c r="D95" s="10" t="s">
        <v>4573</v>
      </c>
      <c r="E95" t="s">
        <v>4574</v>
      </c>
      <c r="F95" t="s">
        <v>4575</v>
      </c>
      <c r="G95" t="s">
        <v>2853</v>
      </c>
      <c r="J95" t="s">
        <v>820</v>
      </c>
      <c r="K95" t="s">
        <v>816</v>
      </c>
      <c r="L95" t="s">
        <v>2931</v>
      </c>
      <c r="M95" t="s">
        <v>2928</v>
      </c>
      <c r="O95" t="e">
        <f>VLOOKUP(Table3263[[#This Row],[Column1]],'Tradução Atributos'!$A$1:$B$284,2,0)</f>
        <v>#N/A</v>
      </c>
      <c r="P95" t="s">
        <v>4664</v>
      </c>
      <c r="Q95" t="str">
        <f>_xlfn.CONCAT(Table3263[[#This Row],[Description]],Table3263[[#This Row],[attribute_name EN2]])</f>
        <v>Pressure -  Lube Oil Auxiliary Pump Discharge</v>
      </c>
      <c r="R95" s="33"/>
      <c r="S95" s="33" t="s">
        <v>194</v>
      </c>
      <c r="U95" s="33" t="s">
        <v>736</v>
      </c>
      <c r="V95" s="10"/>
      <c r="W95" t="str">
        <f t="shared" si="3"/>
        <v>subattribute</v>
      </c>
      <c r="X95" t="str">
        <f>TRIM(INDEX(_xlfn.TEXTSPLIT(Table3263[[#This Row],[attribute_name]],"|"), 1,1))</f>
        <v>Pressão – Descarga da Bomba Auxiliar de Óleo Lubrificante</v>
      </c>
      <c r="Y95" t="str">
        <f>IFERROR(TRIM(INDEX(_xlfn.TEXTSPLIT(Table3263[[#This Row],[attribute_name]],"|"), 1,2)), "")</f>
        <v>Lo</v>
      </c>
      <c r="Z95" t="b" cm="1">
        <f t="array" ref="Z95">IF(ISERROR(IF(Table3263[[#This Row],[parent_attribute]]="subattribute", VLOOKUP(Table3263[[#This Row],[Área ]]&amp;Table3263[[#This Row],[child_attribute]],_xlfn._xlws.FILTER(Table3263[[#All],[Vessel]], Table3263[[#All],[parent_attribute]]="attribute"),1, FALSE), TRUE)), FALSE, TRUE)</f>
        <v>1</v>
      </c>
    </row>
    <row r="96" spans="1:26" ht="14.7" customHeight="1">
      <c r="A96" t="str">
        <f>Table3263[[#This Row],[Template]]&amp;Table3263[[#This Row],[parent_attribute]]</f>
        <v>Compressor Centrífugo BásicoPressão – Descarga da Bomba Auxiliar de Óleo Lubrificante</v>
      </c>
      <c r="B96" t="s">
        <v>4572</v>
      </c>
      <c r="C96" s="10" t="s">
        <v>2905</v>
      </c>
      <c r="D96" s="10" t="s">
        <v>4573</v>
      </c>
      <c r="E96" t="s">
        <v>4574</v>
      </c>
      <c r="F96" t="s">
        <v>4575</v>
      </c>
      <c r="G96" t="s">
        <v>2853</v>
      </c>
      <c r="J96" t="s">
        <v>822</v>
      </c>
      <c r="K96" t="s">
        <v>816</v>
      </c>
      <c r="L96" t="s">
        <v>2932</v>
      </c>
      <c r="M96" t="s">
        <v>2928</v>
      </c>
      <c r="O96" t="e">
        <f>VLOOKUP(Table3263[[#This Row],[Column1]],'Tradução Atributos'!$A$1:$B$284,2,0)</f>
        <v>#N/A</v>
      </c>
      <c r="P96" t="s">
        <v>4665</v>
      </c>
      <c r="Q96" t="str">
        <f>_xlfn.CONCAT(Table3263[[#This Row],[Description]],Table3263[[#This Row],[attribute_name EN2]])</f>
        <v>Pressure -  Lube Oil Auxiliary Pump Discharge</v>
      </c>
      <c r="R96" s="33"/>
      <c r="S96" s="33" t="s">
        <v>194</v>
      </c>
      <c r="U96" s="33" t="s">
        <v>736</v>
      </c>
      <c r="V96" s="83"/>
      <c r="W96" t="str">
        <f t="shared" si="3"/>
        <v>subattribute</v>
      </c>
      <c r="X96" t="str">
        <f>TRIM(INDEX(_xlfn.TEXTSPLIT(Table3263[[#This Row],[attribute_name]],"|"), 1,1))</f>
        <v>Pressão – Descarga da Bomba Auxiliar de Óleo Lubrificante</v>
      </c>
      <c r="Y96" t="str">
        <f>IFERROR(TRIM(INDEX(_xlfn.TEXTSPLIT(Table3263[[#This Row],[attribute_name]],"|"), 1,2)), "")</f>
        <v>LoLo</v>
      </c>
      <c r="Z96" t="b" cm="1">
        <f t="array" ref="Z96">IF(ISERROR(IF(Table3263[[#This Row],[parent_attribute]]="subattribute", VLOOKUP(Table3263[[#This Row],[Área ]]&amp;Table3263[[#This Row],[child_attribute]],_xlfn._xlws.FILTER(Table3263[[#All],[Vessel]], Table3263[[#All],[parent_attribute]]="attribute"),1, FALSE), TRUE)), FALSE, TRUE)</f>
        <v>1</v>
      </c>
    </row>
    <row r="97" spans="1:26" ht="14.7" customHeight="1">
      <c r="A97" t="str">
        <f>Table3263[[#This Row],[Template]]&amp;Table3263[[#This Row],[parent_attribute]]</f>
        <v>Compressor Centrífugo BásicoPressão – Descarga da Bomba Auxiliar de Óleo Lubrificante</v>
      </c>
      <c r="B97" t="s">
        <v>4572</v>
      </c>
      <c r="C97" s="10" t="s">
        <v>2905</v>
      </c>
      <c r="D97" s="10" t="s">
        <v>4573</v>
      </c>
      <c r="E97" t="s">
        <v>4574</v>
      </c>
      <c r="F97" t="s">
        <v>4575</v>
      </c>
      <c r="G97" t="s">
        <v>2853</v>
      </c>
      <c r="J97" t="s">
        <v>824</v>
      </c>
      <c r="K97" t="s">
        <v>816</v>
      </c>
      <c r="L97" t="s">
        <v>2934</v>
      </c>
      <c r="M97" t="s">
        <v>2928</v>
      </c>
      <c r="O97" t="e">
        <f>VLOOKUP(Table3263[[#This Row],[Column1]],'Tradução Atributos'!$A$1:$B$284,2,0)</f>
        <v>#N/A</v>
      </c>
      <c r="P97" t="s">
        <v>4666</v>
      </c>
      <c r="Q97" t="str">
        <f>_xlfn.CONCAT(Table3263[[#This Row],[Description]],Table3263[[#This Row],[attribute_name EN2]])</f>
        <v>Pressure -  Lube Oil Auxiliary Pump Discharge</v>
      </c>
      <c r="R97" s="33">
        <v>270</v>
      </c>
      <c r="S97" s="33" t="s">
        <v>194</v>
      </c>
      <c r="U97" s="33" t="s">
        <v>736</v>
      </c>
      <c r="V97" s="33"/>
      <c r="W97" t="str">
        <f t="shared" si="3"/>
        <v>subattribute</v>
      </c>
      <c r="X97" t="str">
        <f>TRIM(INDEX(_xlfn.TEXTSPLIT(Table3263[[#This Row],[attribute_name]],"|"), 1,1))</f>
        <v>Pressão – Descarga da Bomba Auxiliar de Óleo Lubrificante</v>
      </c>
      <c r="Y97" t="str">
        <f>IFERROR(TRIM(INDEX(_xlfn.TEXTSPLIT(Table3263[[#This Row],[attribute_name]],"|"), 1,2)), "")</f>
        <v>Pre-alarm Hi</v>
      </c>
      <c r="Z97" t="b" cm="1">
        <f t="array" ref="Z97">IF(ISERROR(IF(Table3263[[#This Row],[parent_attribute]]="subattribute", VLOOKUP(Table3263[[#This Row],[Área ]]&amp;Table3263[[#This Row],[child_attribute]],_xlfn._xlws.FILTER(Table3263[[#All],[Vessel]], Table3263[[#All],[parent_attribute]]="attribute"),1, FALSE), TRUE)), FALSE, TRUE)</f>
        <v>1</v>
      </c>
    </row>
    <row r="98" spans="1:26" ht="14.7" customHeight="1">
      <c r="A98" t="str">
        <f>Table3263[[#This Row],[Template]]&amp;Table3263[[#This Row],[parent_attribute]]</f>
        <v>Compressor Centrífugo BásicoPressão – Descarga da Bomba Auxiliar de Óleo Lubrificante</v>
      </c>
      <c r="B98" t="s">
        <v>4572</v>
      </c>
      <c r="C98" s="10" t="s">
        <v>2905</v>
      </c>
      <c r="D98" s="10" t="s">
        <v>4573</v>
      </c>
      <c r="E98" t="s">
        <v>4574</v>
      </c>
      <c r="F98" t="s">
        <v>4575</v>
      </c>
      <c r="G98" t="s">
        <v>2853</v>
      </c>
      <c r="J98" t="s">
        <v>826</v>
      </c>
      <c r="K98" t="s">
        <v>816</v>
      </c>
      <c r="L98" t="s">
        <v>2936</v>
      </c>
      <c r="M98" t="s">
        <v>2928</v>
      </c>
      <c r="O98" t="e">
        <f>VLOOKUP(Table3263[[#This Row],[Column1]],'Tradução Atributos'!$A$1:$B$284,2,0)</f>
        <v>#N/A</v>
      </c>
      <c r="P98" t="s">
        <v>4667</v>
      </c>
      <c r="Q98" t="str">
        <f>_xlfn.CONCAT(Table3263[[#This Row],[Description]],Table3263[[#This Row],[attribute_name EN2]])</f>
        <v>Pressure -  Lube Oil Auxiliary Pump Discharge</v>
      </c>
      <c r="R98" s="33"/>
      <c r="S98" s="33" t="s">
        <v>194</v>
      </c>
      <c r="U98" s="33" t="s">
        <v>736</v>
      </c>
      <c r="V98" s="83"/>
      <c r="W98" t="str">
        <f t="shared" si="3"/>
        <v>subattribute</v>
      </c>
      <c r="X98" t="str">
        <f>TRIM(INDEX(_xlfn.TEXTSPLIT(Table3263[[#This Row],[attribute_name]],"|"), 1,1))</f>
        <v>Pressão – Descarga da Bomba Auxiliar de Óleo Lubrificante</v>
      </c>
      <c r="Y98" t="str">
        <f>IFERROR(TRIM(INDEX(_xlfn.TEXTSPLIT(Table3263[[#This Row],[attribute_name]],"|"), 1,2)), "")</f>
        <v>Pre-alarm Lo</v>
      </c>
      <c r="Z98" t="b" cm="1">
        <f t="array" ref="Z98">IF(ISERROR(IF(Table3263[[#This Row],[parent_attribute]]="subattribute", VLOOKUP(Table3263[[#This Row],[Área ]]&amp;Table3263[[#This Row],[child_attribute]],_xlfn._xlws.FILTER(Table3263[[#All],[Vessel]], Table3263[[#All],[parent_attribute]]="attribute"),1, FALSE), TRUE)), FALSE, TRUE)</f>
        <v>1</v>
      </c>
    </row>
    <row r="99" spans="1:26" ht="14.7" customHeight="1">
      <c r="A99" t="str">
        <f>Table3263[[#This Row],[Template]]&amp;Table3263[[#This Row],[parent_attribute]]</f>
        <v>Compressor Centrífugo BásicoPressão – Descarga da Bomba de Emergência de Óleo Lubrificante</v>
      </c>
      <c r="B99" t="s">
        <v>4572</v>
      </c>
      <c r="C99" s="10" t="s">
        <v>2905</v>
      </c>
      <c r="D99" s="10" t="s">
        <v>4573</v>
      </c>
      <c r="E99" t="s">
        <v>4574</v>
      </c>
      <c r="F99" t="s">
        <v>4575</v>
      </c>
      <c r="G99" t="s">
        <v>2853</v>
      </c>
      <c r="J99" t="s">
        <v>3455</v>
      </c>
      <c r="K99" t="s">
        <v>3455</v>
      </c>
      <c r="O99" t="e">
        <f>VLOOKUP(Table3263[[#This Row],[Column1]],'Tradução Atributos'!$A$1:$B$284,2,0)</f>
        <v>#N/A</v>
      </c>
      <c r="P99" t="s">
        <v>4668</v>
      </c>
      <c r="Q99" t="str">
        <f>_xlfn.CONCAT(Table3263[[#This Row],[Description]],Table3263[[#This Row],[attribute_name EN2]])</f>
        <v>Pressure -  Lube Oil Emergency Pump Discharge</v>
      </c>
      <c r="R99" s="33" t="s">
        <v>3844</v>
      </c>
      <c r="S99" s="33" t="s">
        <v>194</v>
      </c>
      <c r="U99" s="33" t="s">
        <v>461</v>
      </c>
      <c r="V99" s="10" t="s">
        <v>462</v>
      </c>
      <c r="W99" t="str">
        <f t="shared" si="3"/>
        <v>attribute</v>
      </c>
      <c r="X99" t="str">
        <f>TRIM(INDEX(_xlfn.TEXTSPLIT(Table3263[[#This Row],[attribute_name]],"|"), 1,1))</f>
        <v>Pressão – Descarga da Bomba de Emergência de Óleo Lubrificante</v>
      </c>
      <c r="Y99" t="str">
        <f>IFERROR(TRIM(INDEX(_xlfn.TEXTSPLIT(Table3263[[#This Row],[attribute_name]],"|"), 1,2)), "")</f>
        <v/>
      </c>
      <c r="Z99" t="b" cm="1">
        <f t="array" ref="Z99">IF(ISERROR(IF(Table3263[[#This Row],[parent_attribute]]="subattribute", VLOOKUP(Table3263[[#This Row],[Área ]]&amp;Table3263[[#This Row],[child_attribute]],_xlfn._xlws.FILTER(Table3263[[#All],[Vessel]], Table3263[[#All],[parent_attribute]]="attribute"),1, FALSE), TRUE)), FALSE, TRUE)</f>
        <v>1</v>
      </c>
    </row>
    <row r="100" spans="1:26" ht="14.7" customHeight="1">
      <c r="A100" t="str">
        <f>Table3263[[#This Row],[Template]]&amp;Table3263[[#This Row],[parent_attribute]]</f>
        <v>Compressor Centrífugo BásicoPressão – Descarga da Bomba Principal de Óleo Lubrificante</v>
      </c>
      <c r="B100" t="s">
        <v>4572</v>
      </c>
      <c r="C100" s="10" t="s">
        <v>2905</v>
      </c>
      <c r="D100" s="10" t="s">
        <v>4573</v>
      </c>
      <c r="E100" t="s">
        <v>4574</v>
      </c>
      <c r="F100" t="s">
        <v>4575</v>
      </c>
      <c r="G100" t="s">
        <v>2853</v>
      </c>
      <c r="J100" t="s">
        <v>828</v>
      </c>
      <c r="K100" t="s">
        <v>828</v>
      </c>
      <c r="O100" t="e">
        <f>VLOOKUP(Table3263[[#This Row],[Column1]],'Tradução Atributos'!$A$1:$B$284,2,0)</f>
        <v>#N/A</v>
      </c>
      <c r="P100" t="s">
        <v>4669</v>
      </c>
      <c r="Q100" t="str">
        <f>_xlfn.CONCAT(Table3263[[#This Row],[Description]],Table3263[[#This Row],[attribute_name EN2]])</f>
        <v>Pressure -  Lube Oil Main Pump Discharge</v>
      </c>
      <c r="R100" s="33" t="s">
        <v>3454</v>
      </c>
      <c r="S100" s="33" t="s">
        <v>194</v>
      </c>
      <c r="U100" s="33" t="s">
        <v>461</v>
      </c>
      <c r="V100" s="10" t="s">
        <v>462</v>
      </c>
      <c r="W100" t="str">
        <f t="shared" si="3"/>
        <v>attribute</v>
      </c>
      <c r="X100" t="str">
        <f>TRIM(INDEX(_xlfn.TEXTSPLIT(Table3263[[#This Row],[attribute_name]],"|"), 1,1))</f>
        <v>Pressão – Descarga da Bomba Principal de Óleo Lubrificante</v>
      </c>
      <c r="Y100" t="str">
        <f>IFERROR(TRIM(INDEX(_xlfn.TEXTSPLIT(Table3263[[#This Row],[attribute_name]],"|"), 1,2)), "")</f>
        <v/>
      </c>
      <c r="Z100" t="b" cm="1">
        <f t="array" ref="Z100">IF(ISERROR(IF(Table3263[[#This Row],[parent_attribute]]="subattribute", VLOOKUP(Table3263[[#This Row],[Área ]]&amp;Table3263[[#This Row],[child_attribute]],_xlfn._xlws.FILTER(Table3263[[#All],[Vessel]], Table3263[[#All],[parent_attribute]]="attribute"),1, FALSE), TRUE)), FALSE, TRUE)</f>
        <v>1</v>
      </c>
    </row>
    <row r="101" spans="1:26" ht="14.7" customHeight="1">
      <c r="A101" t="str">
        <f>Table3263[[#This Row],[Template]]&amp;Table3263[[#This Row],[parent_attribute]]</f>
        <v>Compressor Centrífugo BásicoPressão – Descarga da Bomba Principal de Óleo Lubrificante</v>
      </c>
      <c r="B101" t="s">
        <v>4572</v>
      </c>
      <c r="C101" s="10" t="s">
        <v>2905</v>
      </c>
      <c r="D101" s="10" t="s">
        <v>4573</v>
      </c>
      <c r="E101" t="s">
        <v>4574</v>
      </c>
      <c r="F101" t="s">
        <v>4575</v>
      </c>
      <c r="G101" t="s">
        <v>2853</v>
      </c>
      <c r="J101" t="s">
        <v>830</v>
      </c>
      <c r="K101" t="s">
        <v>828</v>
      </c>
      <c r="L101" t="s">
        <v>2929</v>
      </c>
      <c r="M101" t="s">
        <v>2928</v>
      </c>
      <c r="O101" t="e">
        <f>VLOOKUP(Table3263[[#This Row],[Column1]],'Tradução Atributos'!$A$1:$B$284,2,0)</f>
        <v>#N/A</v>
      </c>
      <c r="P101" t="s">
        <v>4670</v>
      </c>
      <c r="Q101" t="str">
        <f>_xlfn.CONCAT(Table3263[[#This Row],[Description]],Table3263[[#This Row],[attribute_name EN2]])</f>
        <v>Pressure -  Lube Oil Main Pump Discharge</v>
      </c>
      <c r="R101" s="10">
        <v>300</v>
      </c>
      <c r="S101" s="33" t="s">
        <v>194</v>
      </c>
      <c r="U101" s="33" t="s">
        <v>736</v>
      </c>
      <c r="V101" s="83"/>
      <c r="W101" t="str">
        <f t="shared" si="3"/>
        <v>subattribute</v>
      </c>
      <c r="X101" t="str">
        <f>TRIM(INDEX(_xlfn.TEXTSPLIT(Table3263[[#This Row],[attribute_name]],"|"), 1,1))</f>
        <v>Pressão – Descarga da Bomba Principal de Óleo Lubrificante</v>
      </c>
      <c r="Y101" t="str">
        <f>IFERROR(TRIM(INDEX(_xlfn.TEXTSPLIT(Table3263[[#This Row],[attribute_name]],"|"), 1,2)), "")</f>
        <v>Hi</v>
      </c>
      <c r="Z101" t="b" cm="1">
        <f t="array" ref="Z101">IF(ISERROR(IF(Table3263[[#This Row],[parent_attribute]]="subattribute", VLOOKUP(Table3263[[#This Row],[Área ]]&amp;Table3263[[#This Row],[child_attribute]],_xlfn._xlws.FILTER(Table3263[[#All],[Vessel]], Table3263[[#All],[parent_attribute]]="attribute"),1, FALSE), TRUE)), FALSE, TRUE)</f>
        <v>1</v>
      </c>
    </row>
    <row r="102" spans="1:26" ht="14.7" customHeight="1">
      <c r="A102" t="str">
        <f>Table3263[[#This Row],[Template]]&amp;Table3263[[#This Row],[parent_attribute]]</f>
        <v>Compressor Centrífugo BásicoPressão – Descarga da Bomba Principal de Óleo Lubrificante</v>
      </c>
      <c r="B102" t="s">
        <v>4572</v>
      </c>
      <c r="C102" s="10" t="s">
        <v>2905</v>
      </c>
      <c r="D102" s="10" t="s">
        <v>4573</v>
      </c>
      <c r="E102" t="s">
        <v>4574</v>
      </c>
      <c r="F102" t="s">
        <v>4575</v>
      </c>
      <c r="G102" t="s">
        <v>2853</v>
      </c>
      <c r="J102" t="s">
        <v>832</v>
      </c>
      <c r="K102" t="s">
        <v>828</v>
      </c>
      <c r="L102" t="s">
        <v>2931</v>
      </c>
      <c r="M102" t="s">
        <v>2928</v>
      </c>
      <c r="O102" t="e">
        <f>VLOOKUP(Table3263[[#This Row],[Column1]],'Tradução Atributos'!$A$1:$B$284,2,0)</f>
        <v>#N/A</v>
      </c>
      <c r="P102" t="s">
        <v>4671</v>
      </c>
      <c r="Q102" t="str">
        <f>_xlfn.CONCAT(Table3263[[#This Row],[Description]],Table3263[[#This Row],[attribute_name EN2]])</f>
        <v>Pressure -  Lube Oil Main Pump Discharge</v>
      </c>
      <c r="R102" s="33"/>
      <c r="S102" s="33" t="s">
        <v>194</v>
      </c>
      <c r="U102" s="33" t="s">
        <v>736</v>
      </c>
      <c r="V102" s="33"/>
      <c r="W102" t="str">
        <f t="shared" si="3"/>
        <v>subattribute</v>
      </c>
      <c r="X102" t="str">
        <f>TRIM(INDEX(_xlfn.TEXTSPLIT(Table3263[[#This Row],[attribute_name]],"|"), 1,1))</f>
        <v>Pressão – Descarga da Bomba Principal de Óleo Lubrificante</v>
      </c>
      <c r="Y102" t="str">
        <f>IFERROR(TRIM(INDEX(_xlfn.TEXTSPLIT(Table3263[[#This Row],[attribute_name]],"|"), 1,2)), "")</f>
        <v>Lo</v>
      </c>
      <c r="Z102" t="b" cm="1">
        <f t="array" ref="Z102">IF(ISERROR(IF(Table3263[[#This Row],[parent_attribute]]="subattribute", VLOOKUP(Table3263[[#This Row],[Área ]]&amp;Table3263[[#This Row],[child_attribute]],_xlfn._xlws.FILTER(Table3263[[#All],[Vessel]], Table3263[[#All],[parent_attribute]]="attribute"),1, FALSE), TRUE)), FALSE, TRUE)</f>
        <v>1</v>
      </c>
    </row>
    <row r="103" spans="1:26" ht="14.7" customHeight="1">
      <c r="A103" t="str">
        <f>Table3263[[#This Row],[Template]]&amp;Table3263[[#This Row],[parent_attribute]]</f>
        <v>Compressor Centrífugo BásicoPressão – Descarga da Bomba Principal de Óleo Lubrificante</v>
      </c>
      <c r="B103" t="s">
        <v>4572</v>
      </c>
      <c r="C103" s="10" t="s">
        <v>2905</v>
      </c>
      <c r="D103" s="10" t="s">
        <v>4573</v>
      </c>
      <c r="E103" t="s">
        <v>4574</v>
      </c>
      <c r="F103" t="s">
        <v>4575</v>
      </c>
      <c r="G103" t="s">
        <v>2853</v>
      </c>
      <c r="J103" t="s">
        <v>834</v>
      </c>
      <c r="K103" t="s">
        <v>828</v>
      </c>
      <c r="L103" t="s">
        <v>2932</v>
      </c>
      <c r="M103" t="s">
        <v>2928</v>
      </c>
      <c r="O103" t="e">
        <f>VLOOKUP(Table3263[[#This Row],[Column1]],'Tradução Atributos'!$A$1:$B$284,2,0)</f>
        <v>#N/A</v>
      </c>
      <c r="P103" t="s">
        <v>4672</v>
      </c>
      <c r="Q103" t="str">
        <f>_xlfn.CONCAT(Table3263[[#This Row],[Description]],Table3263[[#This Row],[attribute_name EN2]])</f>
        <v>Pressure -  Lube Oil Main Pump Discharge</v>
      </c>
      <c r="R103" s="33"/>
      <c r="S103" s="33" t="s">
        <v>194</v>
      </c>
      <c r="U103" s="33" t="s">
        <v>736</v>
      </c>
      <c r="V103" s="83"/>
      <c r="W103" t="str">
        <f t="shared" si="3"/>
        <v>subattribute</v>
      </c>
      <c r="X103" t="str">
        <f>TRIM(INDEX(_xlfn.TEXTSPLIT(Table3263[[#This Row],[attribute_name]],"|"), 1,1))</f>
        <v>Pressão – Descarga da Bomba Principal de Óleo Lubrificante</v>
      </c>
      <c r="Y103" t="str">
        <f>IFERROR(TRIM(INDEX(_xlfn.TEXTSPLIT(Table3263[[#This Row],[attribute_name]],"|"), 1,2)), "")</f>
        <v>LoLo</v>
      </c>
      <c r="Z103" t="b" cm="1">
        <f t="array" ref="Z103">IF(ISERROR(IF(Table3263[[#This Row],[parent_attribute]]="subattribute", VLOOKUP(Table3263[[#This Row],[Área ]]&amp;Table3263[[#This Row],[child_attribute]],_xlfn._xlws.FILTER(Table3263[[#All],[Vessel]], Table3263[[#All],[parent_attribute]]="attribute"),1, FALSE), TRUE)), FALSE, TRUE)</f>
        <v>1</v>
      </c>
    </row>
    <row r="104" spans="1:26" ht="14.7" customHeight="1">
      <c r="A104" t="str">
        <f>Table3263[[#This Row],[Template]]&amp;Table3263[[#This Row],[parent_attribute]]</f>
        <v>Compressor Centrífugo BásicoPressão – Descarga da Bomba Principal de Óleo Lubrificante</v>
      </c>
      <c r="B104" t="s">
        <v>4572</v>
      </c>
      <c r="C104" s="10" t="s">
        <v>2905</v>
      </c>
      <c r="D104" s="10" t="s">
        <v>4573</v>
      </c>
      <c r="E104" t="s">
        <v>4574</v>
      </c>
      <c r="F104" t="s">
        <v>4575</v>
      </c>
      <c r="G104" t="s">
        <v>2853</v>
      </c>
      <c r="J104" t="s">
        <v>836</v>
      </c>
      <c r="K104" t="s">
        <v>828</v>
      </c>
      <c r="L104" t="s">
        <v>2934</v>
      </c>
      <c r="M104" t="s">
        <v>2928</v>
      </c>
      <c r="O104" t="e">
        <f>VLOOKUP(Table3263[[#This Row],[Column1]],'Tradução Atributos'!$A$1:$B$284,2,0)</f>
        <v>#N/A</v>
      </c>
      <c r="P104" t="s">
        <v>4673</v>
      </c>
      <c r="Q104" t="str">
        <f>_xlfn.CONCAT(Table3263[[#This Row],[Description]],Table3263[[#This Row],[attribute_name EN2]])</f>
        <v>Pressure -  Lube Oil Main Pump Discharge</v>
      </c>
      <c r="R104" s="33">
        <v>270</v>
      </c>
      <c r="S104" s="33" t="s">
        <v>194</v>
      </c>
      <c r="U104" s="33" t="s">
        <v>736</v>
      </c>
      <c r="V104" s="10"/>
      <c r="W104" t="str">
        <f t="shared" si="3"/>
        <v>subattribute</v>
      </c>
      <c r="X104" t="str">
        <f>TRIM(INDEX(_xlfn.TEXTSPLIT(Table3263[[#This Row],[attribute_name]],"|"), 1,1))</f>
        <v>Pressão – Descarga da Bomba Principal de Óleo Lubrificante</v>
      </c>
      <c r="Y104" t="str">
        <f>IFERROR(TRIM(INDEX(_xlfn.TEXTSPLIT(Table3263[[#This Row],[attribute_name]],"|"), 1,2)), "")</f>
        <v>Pre-alarm Hi</v>
      </c>
      <c r="Z104" t="b" cm="1">
        <f t="array" ref="Z104">IF(ISERROR(IF(Table3263[[#This Row],[parent_attribute]]="subattribute", VLOOKUP(Table3263[[#This Row],[Área ]]&amp;Table3263[[#This Row],[child_attribute]],_xlfn._xlws.FILTER(Table3263[[#All],[Vessel]], Table3263[[#All],[parent_attribute]]="attribute"),1, FALSE), TRUE)), FALSE, TRUE)</f>
        <v>1</v>
      </c>
    </row>
    <row r="105" spans="1:26" ht="14.7" customHeight="1">
      <c r="A105" t="str">
        <f>Table3263[[#This Row],[Template]]&amp;Table3263[[#This Row],[parent_attribute]]</f>
        <v>Compressor Centrífugo BásicoPressão – Descarga da Bomba Principal de Óleo Lubrificante</v>
      </c>
      <c r="B105" t="s">
        <v>4572</v>
      </c>
      <c r="C105" s="10" t="s">
        <v>2905</v>
      </c>
      <c r="D105" s="10" t="s">
        <v>4573</v>
      </c>
      <c r="E105" t="s">
        <v>4574</v>
      </c>
      <c r="F105" t="s">
        <v>4575</v>
      </c>
      <c r="G105" t="s">
        <v>2853</v>
      </c>
      <c r="J105" t="s">
        <v>838</v>
      </c>
      <c r="K105" t="s">
        <v>828</v>
      </c>
      <c r="L105" t="s">
        <v>2936</v>
      </c>
      <c r="M105" t="s">
        <v>2928</v>
      </c>
      <c r="O105" t="e">
        <f>VLOOKUP(Table3263[[#This Row],[Column1]],'Tradução Atributos'!$A$1:$B$284,2,0)</f>
        <v>#N/A</v>
      </c>
      <c r="P105" t="s">
        <v>4674</v>
      </c>
      <c r="Q105" t="str">
        <f>_xlfn.CONCAT(Table3263[[#This Row],[Description]],Table3263[[#This Row],[attribute_name EN2]])</f>
        <v>Pressure -  Lube Oil Main Pump Discharge</v>
      </c>
      <c r="R105" s="33"/>
      <c r="S105" s="33" t="s">
        <v>194</v>
      </c>
      <c r="U105" s="33" t="s">
        <v>736</v>
      </c>
      <c r="V105" s="83"/>
      <c r="W105" t="str">
        <f t="shared" si="3"/>
        <v>subattribute</v>
      </c>
      <c r="X105" t="str">
        <f>TRIM(INDEX(_xlfn.TEXTSPLIT(Table3263[[#This Row],[attribute_name]],"|"), 1,1))</f>
        <v>Pressão – Descarga da Bomba Principal de Óleo Lubrificante</v>
      </c>
      <c r="Y105" t="str">
        <f>IFERROR(TRIM(INDEX(_xlfn.TEXTSPLIT(Table3263[[#This Row],[attribute_name]],"|"), 1,2)), "")</f>
        <v>Pre-alarm Lo</v>
      </c>
      <c r="Z105" t="b" cm="1">
        <f t="array" ref="Z105">IF(ISERROR(IF(Table3263[[#This Row],[parent_attribute]]="subattribute", VLOOKUP(Table3263[[#This Row],[Área ]]&amp;Table3263[[#This Row],[child_attribute]],_xlfn._xlws.FILTER(Table3263[[#All],[Vessel]], Table3263[[#All],[parent_attribute]]="attribute"),1, FALSE), TRUE)), FALSE, TRUE)</f>
        <v>1</v>
      </c>
    </row>
    <row r="106" spans="1:26" ht="14.7" customHeight="1">
      <c r="A106" t="str">
        <f>Table3263[[#This Row],[Template]]&amp;Table3263[[#This Row],[parent_attribute]]</f>
        <v>Compressor Centrífugo BásicoPressão - Descarga IP</v>
      </c>
      <c r="B106" t="s">
        <v>4572</v>
      </c>
      <c r="C106" s="10" t="s">
        <v>2905</v>
      </c>
      <c r="D106" s="10" t="s">
        <v>4573</v>
      </c>
      <c r="E106" t="s">
        <v>4574</v>
      </c>
      <c r="F106" s="162" t="s">
        <v>4575</v>
      </c>
      <c r="G106" t="s">
        <v>2853</v>
      </c>
      <c r="J106" s="10" t="s">
        <v>4675</v>
      </c>
      <c r="K106" s="10" t="s">
        <v>4675</v>
      </c>
      <c r="O106" t="e">
        <f>VLOOKUP(Table3263[[#This Row],[Column1]],'Tradução Atributos'!$A$1:$B$284,2,0)</f>
        <v>#N/A</v>
      </c>
      <c r="P106" t="s">
        <v>4676</v>
      </c>
      <c r="Q106" s="10" t="str">
        <f>_xlfn.CONCAT(Table3263[[#This Row],[Description]],Table3263[[#This Row],[attribute_name EN2]])</f>
        <v>Pressure - Discharge LP</v>
      </c>
      <c r="R106" s="33" t="s">
        <v>4677</v>
      </c>
      <c r="S106" s="33" t="s">
        <v>194</v>
      </c>
      <c r="U106" s="33" t="s">
        <v>530</v>
      </c>
      <c r="V106" s="33" t="s">
        <v>4586</v>
      </c>
      <c r="W106" t="str">
        <f t="shared" si="3"/>
        <v>attribute</v>
      </c>
      <c r="X106" t="str">
        <f>TRIM(INDEX(_xlfn.TEXTSPLIT(Table3263[[#This Row],[attribute_name]],"|"), 1,1))</f>
        <v>Pressão - Descarga IP</v>
      </c>
      <c r="Y106" t="str">
        <f>IFERROR(TRIM(INDEX(_xlfn.TEXTSPLIT(Table3263[[#This Row],[attribute_name]],"|"), 1,2)), "")</f>
        <v/>
      </c>
      <c r="Z106" t="b" cm="1">
        <f t="array" ref="Z106">IF(ISERROR(IF(Table3263[[#This Row],[parent_attribute]]="subattribute", VLOOKUP(Table3263[[#This Row],[Área ]]&amp;Table3263[[#This Row],[child_attribute]],_xlfn._xlws.FILTER(Table3263[[#All],[Vessel]], Table3263[[#All],[parent_attribute]]="attribute"),1, FALSE), TRUE)), FALSE, TRUE)</f>
        <v>1</v>
      </c>
    </row>
    <row r="107" spans="1:26" ht="14.7" customHeight="1">
      <c r="B107" t="s">
        <v>4572</v>
      </c>
      <c r="C107" s="10" t="s">
        <v>2905</v>
      </c>
      <c r="D107" s="10" t="s">
        <v>4573</v>
      </c>
      <c r="E107" t="s">
        <v>4574</v>
      </c>
      <c r="F107" s="162" t="s">
        <v>4575</v>
      </c>
      <c r="G107" t="s">
        <v>2853</v>
      </c>
      <c r="J107" s="10"/>
      <c r="K107" s="10"/>
      <c r="O107" t="e">
        <f>VLOOKUP(Table3263[[#This Row],[attribute_name EN2]],'Tradução Atributos'!$A$1:$B$284,2,0)</f>
        <v>#N/A</v>
      </c>
      <c r="P107" s="110" t="s">
        <v>4678</v>
      </c>
      <c r="Q107" s="10" t="str">
        <f>_xlfn.CONCAT(Table3263[[#This Row],[Equipamento]],Table3263[[#This Row],[attribute_name EN]])</f>
        <v>FORTE-C-UC-123101A-01 (LP/IP Compressor Trem A)</v>
      </c>
      <c r="R107" s="195">
        <v>7654</v>
      </c>
      <c r="S107" s="194" t="s">
        <v>194</v>
      </c>
      <c r="T107" s="110"/>
      <c r="U107" s="194"/>
      <c r="V107" s="195"/>
      <c r="W107" t="str">
        <f>IFERROR(IF(FIND("|",P107),"subattribute", "attribute"), "attribute")</f>
        <v>subattribute</v>
      </c>
      <c r="X107" t="str">
        <f>TRIM(INDEX(_xlfn.TEXTSPLIT(Table3263[[#This Row],[attribute_name]],"|"), 1,1))</f>
        <v>Pressão - Descarga IP</v>
      </c>
      <c r="Y107" t="str">
        <f>IFERROR(TRIM(INDEX(_xlfn.TEXTSPLIT(Table3263[[#This Row],[attribute_name]],"|"), 1,2)), "")</f>
        <v>HiHi</v>
      </c>
      <c r="Z107" t="b" cm="1">
        <f t="array" ref="Z107">IF(ISERROR(IF(Table3263[[#This Row],[type]]="subattribute", VLOOKUP(Table3263[[#This Row],[Template]]&amp;Table3263[[#This Row],[parent_attribute]],_xlfn._xlws.FILTER(#REF!, Table3263[[#All],[type]]="attribute"),1, FALSE), TRUE)), FALSE, TRUE)</f>
        <v>0</v>
      </c>
    </row>
    <row r="108" spans="1:26" ht="14.7" customHeight="1">
      <c r="B108" t="s">
        <v>4572</v>
      </c>
      <c r="C108" s="10" t="s">
        <v>2905</v>
      </c>
      <c r="D108" s="10" t="s">
        <v>4573</v>
      </c>
      <c r="E108" t="s">
        <v>4574</v>
      </c>
      <c r="F108" s="162" t="s">
        <v>4575</v>
      </c>
      <c r="G108" t="s">
        <v>2853</v>
      </c>
      <c r="J108" s="10"/>
      <c r="K108" s="10"/>
      <c r="O108" t="e">
        <f>VLOOKUP(Table3263[[#This Row],[attribute_name EN2]],'Tradução Atributos'!$A$1:$B$284,2,0)</f>
        <v>#N/A</v>
      </c>
      <c r="P108" s="110" t="s">
        <v>4679</v>
      </c>
      <c r="Q108" s="10" t="str">
        <f>_xlfn.CONCAT(Table3263[[#This Row],[Equipamento]],Table3263[[#This Row],[attribute_name EN]])</f>
        <v>FORTE-C-UC-123101A-01 (LP/IP Compressor Trem A)</v>
      </c>
      <c r="R108" s="195">
        <v>6123</v>
      </c>
      <c r="S108" s="194" t="s">
        <v>194</v>
      </c>
      <c r="T108" s="110"/>
      <c r="U108" s="194"/>
      <c r="V108" s="195"/>
      <c r="W108" t="str">
        <f>IFERROR(IF(FIND("|",P108),"subattribute", "attribute"), "attribute")</f>
        <v>subattribute</v>
      </c>
      <c r="X108" t="str">
        <f>TRIM(INDEX(_xlfn.TEXTSPLIT(Table3263[[#This Row],[attribute_name]],"|"), 1,1))</f>
        <v>Pressão - Descarga IP</v>
      </c>
      <c r="Y108" t="str">
        <f>IFERROR(TRIM(INDEX(_xlfn.TEXTSPLIT(Table3263[[#This Row],[attribute_name]],"|"), 1,2)), "")</f>
        <v>Pre-alarm Hi</v>
      </c>
      <c r="Z108" t="b" cm="1">
        <f t="array" ref="Z108">IF(ISERROR(IF(Table3263[[#This Row],[type]]="subattribute", VLOOKUP(Table3263[[#This Row],[Template]]&amp;Table3263[[#This Row],[parent_attribute]],_xlfn._xlws.FILTER(#REF!, Table3263[[#All],[type]]="attribute"),1, FALSE), TRUE)), FALSE, TRUE)</f>
        <v>0</v>
      </c>
    </row>
    <row r="109" spans="1:26" ht="14.7" customHeight="1">
      <c r="A109" t="str">
        <f>Table3263[[#This Row],[Template]]&amp;Table3263[[#This Row],[parent_attribute]]</f>
        <v>Compressor Centrífugo BásicoPressão - Descarga IP (2)</v>
      </c>
      <c r="B109" t="s">
        <v>4572</v>
      </c>
      <c r="C109" s="10" t="s">
        <v>2905</v>
      </c>
      <c r="D109" s="10" t="s">
        <v>4573</v>
      </c>
      <c r="E109" t="s">
        <v>4574</v>
      </c>
      <c r="F109" s="162" t="s">
        <v>4575</v>
      </c>
      <c r="G109" t="s">
        <v>2853</v>
      </c>
      <c r="J109" s="10" t="s">
        <v>1433</v>
      </c>
      <c r="K109" s="10" t="s">
        <v>1433</v>
      </c>
      <c r="O109" t="e">
        <f>VLOOKUP(Table3263[[#This Row],[Column1]],'Tradução Atributos'!$A$1:$B$284,2,0)</f>
        <v>#N/A</v>
      </c>
      <c r="P109" t="s">
        <v>4680</v>
      </c>
      <c r="Q109" s="20" t="str">
        <f>_xlfn.CONCAT(Table3263[[#This Row],[Description]],Table3263[[#This Row],[attribute_name EN2]])</f>
        <v>Pressure - Discharge (2)</v>
      </c>
      <c r="R109" s="10" t="s">
        <v>4681</v>
      </c>
      <c r="S109" s="33" t="s">
        <v>194</v>
      </c>
      <c r="U109" s="33" t="s">
        <v>530</v>
      </c>
      <c r="V109" s="10" t="s">
        <v>4586</v>
      </c>
      <c r="W109" t="str">
        <f t="shared" si="3"/>
        <v>attribute</v>
      </c>
      <c r="X109" t="str">
        <f>TRIM(INDEX(_xlfn.TEXTSPLIT(Table3263[[#This Row],[attribute_name]],"|"), 1,1))</f>
        <v>Pressão - Descarga IP (2)</v>
      </c>
      <c r="Y109" t="str">
        <f>IFERROR(TRIM(INDEX(_xlfn.TEXTSPLIT(Table3263[[#This Row],[attribute_name]],"|"), 1,2)), "")</f>
        <v/>
      </c>
      <c r="Z109" t="b" cm="1">
        <f t="array" ref="Z109">IF(ISERROR(IF(Table3263[[#This Row],[parent_attribute]]="subattribute", VLOOKUP(Table3263[[#This Row],[Área ]]&amp;Table3263[[#This Row],[child_attribute]],_xlfn._xlws.FILTER(Table3263[[#All],[Vessel]], Table3263[[#All],[parent_attribute]]="attribute"),1, FALSE), TRUE)), FALSE, TRUE)</f>
        <v>1</v>
      </c>
    </row>
    <row r="110" spans="1:26" ht="14.7" customHeight="1">
      <c r="A110" t="str">
        <f>Table3263[[#This Row],[Template]]&amp;Table3263[[#This Row],[parent_attribute]]</f>
        <v>Compressor Centrífugo BásicoPressão - Descarga IP (2)</v>
      </c>
      <c r="B110" t="s">
        <v>4572</v>
      </c>
      <c r="C110" s="10" t="s">
        <v>2905</v>
      </c>
      <c r="D110" s="10" t="s">
        <v>4573</v>
      </c>
      <c r="E110" t="s">
        <v>4574</v>
      </c>
      <c r="F110" s="162" t="s">
        <v>4575</v>
      </c>
      <c r="G110" t="s">
        <v>2853</v>
      </c>
      <c r="J110" s="10" t="s">
        <v>1434</v>
      </c>
      <c r="K110" s="10" t="s">
        <v>1433</v>
      </c>
      <c r="L110" t="s">
        <v>2929</v>
      </c>
      <c r="M110" t="s">
        <v>2928</v>
      </c>
      <c r="O110" t="e">
        <f>VLOOKUP(Table3263[[#This Row],[Column1]],'Tradução Atributos'!$A$1:$B$284,2,0)</f>
        <v>#N/A</v>
      </c>
      <c r="P110" t="s">
        <v>4682</v>
      </c>
      <c r="Q110" s="20" t="str">
        <f>_xlfn.CONCAT(Table3263[[#This Row],[Description]],Table3263[[#This Row],[attribute_name EN2]])</f>
        <v>Pressure - Discharge (2)</v>
      </c>
      <c r="R110" s="33"/>
      <c r="S110" s="33" t="s">
        <v>194</v>
      </c>
      <c r="U110" s="33" t="s">
        <v>736</v>
      </c>
      <c r="V110" s="10"/>
      <c r="W110" t="str">
        <f t="shared" si="3"/>
        <v>subattribute</v>
      </c>
      <c r="X110" t="str">
        <f>TRIM(INDEX(_xlfn.TEXTSPLIT(Table3263[[#This Row],[attribute_name]],"|"), 1,1))</f>
        <v>Pressão - Descarga IP (2)</v>
      </c>
      <c r="Y110" t="str">
        <f>IFERROR(TRIM(INDEX(_xlfn.TEXTSPLIT(Table3263[[#This Row],[attribute_name]],"|"), 1,2)), "")</f>
        <v>Hi</v>
      </c>
      <c r="Z110" t="b" cm="1">
        <f t="array" ref="Z110">IF(ISERROR(IF(Table3263[[#This Row],[parent_attribute]]="subattribute", VLOOKUP(Table3263[[#This Row],[Área ]]&amp;Table3263[[#This Row],[child_attribute]],_xlfn._xlws.FILTER(Table3263[[#All],[Vessel]], Table3263[[#All],[parent_attribute]]="attribute"),1, FALSE), TRUE)), FALSE, TRUE)</f>
        <v>1</v>
      </c>
    </row>
    <row r="111" spans="1:26" ht="14.7" customHeight="1">
      <c r="A111" t="str">
        <f>Table3263[[#This Row],[Template]]&amp;Table3263[[#This Row],[parent_attribute]]</f>
        <v>Compressor Centrífugo BásicoPressão - Descarga IP (2)</v>
      </c>
      <c r="B111" t="s">
        <v>4572</v>
      </c>
      <c r="C111" s="10" t="s">
        <v>2905</v>
      </c>
      <c r="D111" s="10" t="s">
        <v>4573</v>
      </c>
      <c r="E111" t="s">
        <v>4574</v>
      </c>
      <c r="F111" s="162" t="s">
        <v>4575</v>
      </c>
      <c r="G111" t="s">
        <v>2853</v>
      </c>
      <c r="J111" s="10" t="s">
        <v>1435</v>
      </c>
      <c r="K111" s="10" t="s">
        <v>1433</v>
      </c>
      <c r="L111" t="s">
        <v>2930</v>
      </c>
      <c r="M111" t="s">
        <v>2928</v>
      </c>
      <c r="O111" t="e">
        <f>VLOOKUP(Table3263[[#This Row],[Column1]],'Tradução Atributos'!$A$1:$B$284,2,0)</f>
        <v>#N/A</v>
      </c>
      <c r="P111" t="s">
        <v>4683</v>
      </c>
      <c r="Q111" s="20" t="str">
        <f>_xlfn.CONCAT(Table3263[[#This Row],[Description]],Table3263[[#This Row],[attribute_name EN2]])</f>
        <v>Pressure - Discharge (2)</v>
      </c>
      <c r="R111" s="195">
        <v>7654</v>
      </c>
      <c r="S111" s="33" t="s">
        <v>194</v>
      </c>
      <c r="U111" s="33" t="s">
        <v>736</v>
      </c>
      <c r="V111" s="10"/>
      <c r="W111" t="str">
        <f t="shared" si="3"/>
        <v>subattribute</v>
      </c>
      <c r="X111" t="str">
        <f>TRIM(INDEX(_xlfn.TEXTSPLIT(Table3263[[#This Row],[attribute_name]],"|"), 1,1))</f>
        <v>Pressão - Descarga IP (2)</v>
      </c>
      <c r="Y111" t="str">
        <f>IFERROR(TRIM(INDEX(_xlfn.TEXTSPLIT(Table3263[[#This Row],[attribute_name]],"|"), 1,2)), "")</f>
        <v>HiHi</v>
      </c>
      <c r="Z111" t="b" cm="1">
        <f t="array" ref="Z111">IF(ISERROR(IF(Table3263[[#This Row],[parent_attribute]]="subattribute", VLOOKUP(Table3263[[#This Row],[Área ]]&amp;Table3263[[#This Row],[child_attribute]],_xlfn._xlws.FILTER(Table3263[[#All],[Vessel]], Table3263[[#All],[parent_attribute]]="attribute"),1, FALSE), TRUE)), FALSE, TRUE)</f>
        <v>1</v>
      </c>
    </row>
    <row r="112" spans="1:26" ht="14.7" customHeight="1">
      <c r="A112" t="str">
        <f>Table3263[[#This Row],[Template]]&amp;Table3263[[#This Row],[parent_attribute]]</f>
        <v>Compressor Centrífugo BásicoPressão - Descarga IP (2)</v>
      </c>
      <c r="B112" t="s">
        <v>4572</v>
      </c>
      <c r="C112" s="10" t="s">
        <v>2905</v>
      </c>
      <c r="D112" s="10" t="s">
        <v>4573</v>
      </c>
      <c r="E112" t="s">
        <v>4574</v>
      </c>
      <c r="F112" s="162" t="s">
        <v>4575</v>
      </c>
      <c r="G112" t="s">
        <v>2853</v>
      </c>
      <c r="J112" s="10" t="s">
        <v>1436</v>
      </c>
      <c r="K112" s="10" t="s">
        <v>1433</v>
      </c>
      <c r="L112" t="s">
        <v>2931</v>
      </c>
      <c r="M112" t="s">
        <v>2928</v>
      </c>
      <c r="O112" t="e">
        <f>VLOOKUP(Table3263[[#This Row],[Column1]],'Tradução Atributos'!$A$1:$B$284,2,0)</f>
        <v>#N/A</v>
      </c>
      <c r="P112" t="s">
        <v>4684</v>
      </c>
      <c r="Q112" s="20" t="str">
        <f>_xlfn.CONCAT(Table3263[[#This Row],[Description]],Table3263[[#This Row],[attribute_name EN2]])</f>
        <v>Pressure - Discharge (2)</v>
      </c>
      <c r="R112" s="33"/>
      <c r="S112" s="33" t="s">
        <v>194</v>
      </c>
      <c r="U112" s="33" t="s">
        <v>736</v>
      </c>
      <c r="V112" s="33"/>
      <c r="W112" t="str">
        <f t="shared" si="3"/>
        <v>subattribute</v>
      </c>
      <c r="X112" t="str">
        <f>TRIM(INDEX(_xlfn.TEXTSPLIT(Table3263[[#This Row],[attribute_name]],"|"), 1,1))</f>
        <v>Pressão - Descarga IP (2)</v>
      </c>
      <c r="Y112" t="str">
        <f>IFERROR(TRIM(INDEX(_xlfn.TEXTSPLIT(Table3263[[#This Row],[attribute_name]],"|"), 1,2)), "")</f>
        <v>Lo</v>
      </c>
      <c r="Z112" t="b" cm="1">
        <f t="array" ref="Z112">IF(ISERROR(IF(Table3263[[#This Row],[parent_attribute]]="subattribute", VLOOKUP(Table3263[[#This Row],[Área ]]&amp;Table3263[[#This Row],[child_attribute]],_xlfn._xlws.FILTER(Table3263[[#All],[Vessel]], Table3263[[#All],[parent_attribute]]="attribute"),1, FALSE), TRUE)), FALSE, TRUE)</f>
        <v>1</v>
      </c>
    </row>
    <row r="113" spans="1:26" ht="14.7" customHeight="1">
      <c r="A113" t="str">
        <f>Table3263[[#This Row],[Template]]&amp;Table3263[[#This Row],[parent_attribute]]</f>
        <v>Compressor Centrífugo BásicoPressão - Descarga IP (2)</v>
      </c>
      <c r="B113" t="s">
        <v>4572</v>
      </c>
      <c r="C113" s="10" t="s">
        <v>2905</v>
      </c>
      <c r="D113" s="10" t="s">
        <v>4573</v>
      </c>
      <c r="E113" t="s">
        <v>4574</v>
      </c>
      <c r="F113" s="162" t="s">
        <v>4575</v>
      </c>
      <c r="G113" t="s">
        <v>2853</v>
      </c>
      <c r="J113" s="10" t="s">
        <v>1437</v>
      </c>
      <c r="K113" s="10" t="s">
        <v>1433</v>
      </c>
      <c r="L113" t="s">
        <v>2932</v>
      </c>
      <c r="M113" t="s">
        <v>2928</v>
      </c>
      <c r="O113" t="e">
        <f>VLOOKUP(Table3263[[#This Row],[Column1]],'Tradução Atributos'!$A$1:$B$284,2,0)</f>
        <v>#N/A</v>
      </c>
      <c r="P113" t="s">
        <v>4685</v>
      </c>
      <c r="Q113" s="20" t="str">
        <f>_xlfn.CONCAT(Table3263[[#This Row],[Description]],Table3263[[#This Row],[attribute_name EN2]])</f>
        <v>Pressure - Discharge (2)</v>
      </c>
      <c r="R113" s="10"/>
      <c r="S113" s="33" t="s">
        <v>194</v>
      </c>
      <c r="U113" s="33" t="s">
        <v>736</v>
      </c>
      <c r="V113" s="10"/>
      <c r="W113" t="str">
        <f t="shared" si="3"/>
        <v>subattribute</v>
      </c>
      <c r="X113" t="str">
        <f>TRIM(INDEX(_xlfn.TEXTSPLIT(Table3263[[#This Row],[attribute_name]],"|"), 1,1))</f>
        <v>Pressão - Descarga IP (2)</v>
      </c>
      <c r="Y113" t="str">
        <f>IFERROR(TRIM(INDEX(_xlfn.TEXTSPLIT(Table3263[[#This Row],[attribute_name]],"|"), 1,2)), "")</f>
        <v>LoLo</v>
      </c>
      <c r="Z113" t="b" cm="1">
        <f t="array" ref="Z113">IF(ISERROR(IF(Table3263[[#This Row],[parent_attribute]]="subattribute", VLOOKUP(Table3263[[#This Row],[Área ]]&amp;Table3263[[#This Row],[child_attribute]],_xlfn._xlws.FILTER(Table3263[[#All],[Vessel]], Table3263[[#All],[parent_attribute]]="attribute"),1, FALSE), TRUE)), FALSE, TRUE)</f>
        <v>1</v>
      </c>
    </row>
    <row r="114" spans="1:26" ht="14.7" customHeight="1">
      <c r="A114" t="str">
        <f>Table3263[[#This Row],[Template]]&amp;Table3263[[#This Row],[parent_attribute]]</f>
        <v>Compressor Centrífugo BásicoPressão - Descarga LP</v>
      </c>
      <c r="B114" t="s">
        <v>4572</v>
      </c>
      <c r="C114" s="10" t="s">
        <v>2905</v>
      </c>
      <c r="D114" s="10" t="s">
        <v>4573</v>
      </c>
      <c r="E114" t="s">
        <v>4574</v>
      </c>
      <c r="F114" t="s">
        <v>4575</v>
      </c>
      <c r="G114" t="s">
        <v>2853</v>
      </c>
      <c r="J114" s="20" t="s">
        <v>4675</v>
      </c>
      <c r="K114" s="10" t="s">
        <v>4675</v>
      </c>
      <c r="O114" t="e">
        <f>VLOOKUP(Table3263[[#This Row],[Column1]],'Tradução Atributos'!$A$1:$B$284,2,0)</f>
        <v>#N/A</v>
      </c>
      <c r="P114" t="s">
        <v>4686</v>
      </c>
      <c r="Q114" t="str">
        <f>_xlfn.CONCAT(Table3263[[#This Row],[Description]],Table3263[[#This Row],[attribute_name EN2]])</f>
        <v>Pressure - Discharge LP</v>
      </c>
      <c r="R114" s="33" t="s">
        <v>3457</v>
      </c>
      <c r="S114" s="33" t="s">
        <v>194</v>
      </c>
      <c r="U114" s="33" t="s">
        <v>530</v>
      </c>
      <c r="V114" s="10" t="s">
        <v>4594</v>
      </c>
      <c r="W114" t="str">
        <f t="shared" si="3"/>
        <v>attribute</v>
      </c>
      <c r="X114" t="str">
        <f>TRIM(INDEX(_xlfn.TEXTSPLIT(Table3263[[#This Row],[attribute_name]],"|"), 1,1))</f>
        <v>Pressão - Descarga LP</v>
      </c>
      <c r="Y114" t="str">
        <f>IFERROR(TRIM(INDEX(_xlfn.TEXTSPLIT(Table3263[[#This Row],[attribute_name]],"|"), 1,2)), "")</f>
        <v/>
      </c>
      <c r="Z114" t="b" cm="1">
        <f t="array" ref="Z114">IF(ISERROR(IF(Table3263[[#This Row],[parent_attribute]]="subattribute", VLOOKUP(Table3263[[#This Row],[Área ]]&amp;Table3263[[#This Row],[child_attribute]],_xlfn._xlws.FILTER(Table3263[[#All],[Vessel]], Table3263[[#All],[parent_attribute]]="attribute"),1, FALSE), TRUE)), FALSE, TRUE)</f>
        <v>1</v>
      </c>
    </row>
    <row r="115" spans="1:26" ht="14.7" customHeight="1">
      <c r="B115" t="s">
        <v>4572</v>
      </c>
      <c r="C115" s="10" t="s">
        <v>2905</v>
      </c>
      <c r="D115" s="10" t="s">
        <v>4573</v>
      </c>
      <c r="E115" t="s">
        <v>4574</v>
      </c>
      <c r="F115" t="s">
        <v>4575</v>
      </c>
      <c r="G115" t="s">
        <v>2853</v>
      </c>
      <c r="J115" s="10"/>
      <c r="K115" s="10"/>
      <c r="O115" t="e">
        <f>VLOOKUP(Table3263[[#This Row],[attribute_name EN2]],'Tradução Atributos'!$A$1:$B$284,2,0)</f>
        <v>#N/A</v>
      </c>
      <c r="P115" s="110" t="s">
        <v>4687</v>
      </c>
      <c r="Q115" s="10" t="str">
        <f>_xlfn.CONCAT(Table3263[[#This Row],[Equipamento]],Table3263[[#This Row],[attribute_name EN]])</f>
        <v>FORTE-C-UC-123101A-01 (LP/IP Compressor Trem A)</v>
      </c>
      <c r="R115" s="194">
        <v>2735</v>
      </c>
      <c r="S115" s="194" t="s">
        <v>194</v>
      </c>
      <c r="T115" s="110"/>
      <c r="U115" s="194"/>
      <c r="V115" s="195"/>
      <c r="W115" t="str">
        <f>IFERROR(IF(FIND("|",P115),"subattribute", "attribute"), "attribute")</f>
        <v>subattribute</v>
      </c>
      <c r="X115" t="str">
        <f>TRIM(INDEX(_xlfn.TEXTSPLIT(Table3263[[#This Row],[attribute_name]],"|"), 1,1))</f>
        <v>Pressão - Descarga LP</v>
      </c>
      <c r="Y115" t="str">
        <f>IFERROR(TRIM(INDEX(_xlfn.TEXTSPLIT(Table3263[[#This Row],[attribute_name]],"|"), 1,2)), "")</f>
        <v>HiHi</v>
      </c>
      <c r="Z115" t="b" cm="1">
        <f t="array" ref="Z115">IF(ISERROR(IF(Table3263[[#This Row],[type]]="subattribute", VLOOKUP(Table3263[[#This Row],[Template]]&amp;Table3263[[#This Row],[parent_attribute]],_xlfn._xlws.FILTER(#REF!, Table3263[[#All],[type]]="attribute"),1, FALSE), TRUE)), FALSE, TRUE)</f>
        <v>0</v>
      </c>
    </row>
    <row r="116" spans="1:26" ht="14.7" customHeight="1">
      <c r="B116" t="s">
        <v>4572</v>
      </c>
      <c r="C116" s="10" t="s">
        <v>2905</v>
      </c>
      <c r="D116" s="10" t="s">
        <v>4573</v>
      </c>
      <c r="E116" t="s">
        <v>4574</v>
      </c>
      <c r="F116" t="s">
        <v>4575</v>
      </c>
      <c r="G116" t="s">
        <v>2853</v>
      </c>
      <c r="J116" s="10"/>
      <c r="K116" s="10"/>
      <c r="O116" t="e">
        <f>VLOOKUP(Table3263[[#This Row],[attribute_name EN2]],'Tradução Atributos'!$A$1:$B$284,2,0)</f>
        <v>#N/A</v>
      </c>
      <c r="P116" s="110" t="s">
        <v>4688</v>
      </c>
      <c r="Q116" s="10" t="str">
        <f>_xlfn.CONCAT(Table3263[[#This Row],[Equipamento]],Table3263[[#This Row],[attribute_name EN]])</f>
        <v>FORTE-C-UC-123101A-01 (LP/IP Compressor Trem A)</v>
      </c>
      <c r="R116" s="194">
        <v>2051</v>
      </c>
      <c r="S116" s="194" t="s">
        <v>194</v>
      </c>
      <c r="T116" s="110"/>
      <c r="U116" s="194"/>
      <c r="V116" s="195"/>
      <c r="W116" t="str">
        <f>IFERROR(IF(FIND("|",P116),"subattribute", "attribute"), "attribute")</f>
        <v>subattribute</v>
      </c>
      <c r="X116" t="str">
        <f>TRIM(INDEX(_xlfn.TEXTSPLIT(Table3263[[#This Row],[attribute_name]],"|"), 1,1))</f>
        <v>Pressão - Descarga LP</v>
      </c>
      <c r="Y116" t="str">
        <f>IFERROR(TRIM(INDEX(_xlfn.TEXTSPLIT(Table3263[[#This Row],[attribute_name]],"|"), 1,2)), "")</f>
        <v>Pre-alarm Hi</v>
      </c>
      <c r="Z116" t="b" cm="1">
        <f t="array" ref="Z116">IF(ISERROR(IF(Table3263[[#This Row],[type]]="subattribute", VLOOKUP(Table3263[[#This Row],[Template]]&amp;Table3263[[#This Row],[parent_attribute]],_xlfn._xlws.FILTER(#REF!, Table3263[[#All],[type]]="attribute"),1, FALSE), TRUE)), FALSE, TRUE)</f>
        <v>0</v>
      </c>
    </row>
    <row r="117" spans="1:26" ht="14.7" customHeight="1">
      <c r="A117" t="str">
        <f>Table3263[[#This Row],[Template]]&amp;Table3263[[#This Row],[parent_attribute]]</f>
        <v>Compressor Centrífugo BásicoPressão - Descarga LP (2)</v>
      </c>
      <c r="B117" t="s">
        <v>4572</v>
      </c>
      <c r="C117" s="10" t="s">
        <v>2905</v>
      </c>
      <c r="D117" s="10" t="s">
        <v>4573</v>
      </c>
      <c r="E117" t="s">
        <v>4574</v>
      </c>
      <c r="F117" t="s">
        <v>4575</v>
      </c>
      <c r="G117" s="9" t="s">
        <v>2853</v>
      </c>
      <c r="H117" s="17"/>
      <c r="I117" s="17"/>
      <c r="J117" s="20" t="s">
        <v>1433</v>
      </c>
      <c r="K117" s="20" t="s">
        <v>1433</v>
      </c>
      <c r="L117" s="17"/>
      <c r="M117" s="17"/>
      <c r="N117" s="17"/>
      <c r="O117" s="17" t="e">
        <f>VLOOKUP(Table3263[[#This Row],[Column1]],'Tradução Atributos'!$A$1:$B$284,2,0)</f>
        <v>#N/A</v>
      </c>
      <c r="P117" t="s">
        <v>4689</v>
      </c>
      <c r="Q117" s="17" t="str">
        <f>_xlfn.CONCAT(Table3263[[#This Row],[Description]],Table3263[[#This Row],[attribute_name EN2]])</f>
        <v>Pressure - Discharge (2)</v>
      </c>
      <c r="R117" s="33" t="s">
        <v>4690</v>
      </c>
      <c r="S117" s="33" t="s">
        <v>194</v>
      </c>
      <c r="U117" s="33" t="s">
        <v>530</v>
      </c>
      <c r="V117" s="10" t="s">
        <v>4594</v>
      </c>
      <c r="W117" t="str">
        <f t="shared" si="3"/>
        <v>attribute</v>
      </c>
      <c r="X117" t="str">
        <f>TRIM(INDEX(_xlfn.TEXTSPLIT(Table3263[[#This Row],[attribute_name]],"|"), 1,1))</f>
        <v>Pressão - Descarga LP (2)</v>
      </c>
      <c r="Y117" t="str">
        <f>IFERROR(TRIM(INDEX(_xlfn.TEXTSPLIT(Table3263[[#This Row],[attribute_name]],"|"), 1,2)), "")</f>
        <v/>
      </c>
      <c r="Z117" t="b" cm="1">
        <f t="array" ref="Z117">IF(ISERROR(IF(Table3263[[#This Row],[parent_attribute]]="subattribute", VLOOKUP(Table3263[[#This Row],[Área ]]&amp;Table3263[[#This Row],[child_attribute]],_xlfn._xlws.FILTER(Table3263[[#All],[Vessel]], Table3263[[#All],[parent_attribute]]="attribute"),1, FALSE), TRUE)), FALSE, TRUE)</f>
        <v>1</v>
      </c>
    </row>
    <row r="118" spans="1:26" ht="14.7" customHeight="1">
      <c r="A118" t="str">
        <f>Table3263[[#This Row],[Template]]&amp;Table3263[[#This Row],[parent_attribute]]</f>
        <v>Compressor Centrífugo BásicoPressão - Descarga LP (2)</v>
      </c>
      <c r="B118" t="s">
        <v>4572</v>
      </c>
      <c r="C118" s="10" t="s">
        <v>2905</v>
      </c>
      <c r="D118" s="10" t="s">
        <v>4573</v>
      </c>
      <c r="E118" t="s">
        <v>4574</v>
      </c>
      <c r="F118" t="s">
        <v>4575</v>
      </c>
      <c r="G118" s="9" t="s">
        <v>2853</v>
      </c>
      <c r="H118" s="17"/>
      <c r="I118" s="17"/>
      <c r="J118" s="20" t="s">
        <v>1434</v>
      </c>
      <c r="K118" s="20" t="s">
        <v>1433</v>
      </c>
      <c r="L118" s="17" t="s">
        <v>2929</v>
      </c>
      <c r="M118" s="17" t="s">
        <v>2928</v>
      </c>
      <c r="N118" s="17"/>
      <c r="O118" s="17" t="e">
        <f>VLOOKUP(Table3263[[#This Row],[Column1]],'Tradução Atributos'!$A$1:$B$284,2,0)</f>
        <v>#N/A</v>
      </c>
      <c r="P118" t="s">
        <v>4691</v>
      </c>
      <c r="Q118" s="17" t="str">
        <f>_xlfn.CONCAT(Table3263[[#This Row],[Description]],Table3263[[#This Row],[attribute_name EN2]])</f>
        <v>Pressure - Discharge (2)</v>
      </c>
      <c r="R118" s="33"/>
      <c r="S118" s="33" t="s">
        <v>194</v>
      </c>
      <c r="U118" s="33" t="s">
        <v>736</v>
      </c>
      <c r="V118" s="33"/>
      <c r="W118" t="str">
        <f t="shared" si="3"/>
        <v>subattribute</v>
      </c>
      <c r="X118" t="str">
        <f>TRIM(INDEX(_xlfn.TEXTSPLIT(Table3263[[#This Row],[attribute_name]],"|"), 1,1))</f>
        <v>Pressão - Descarga LP (2)</v>
      </c>
      <c r="Y118" t="str">
        <f>IFERROR(TRIM(INDEX(_xlfn.TEXTSPLIT(Table3263[[#This Row],[attribute_name]],"|"), 1,2)), "")</f>
        <v>Hi</v>
      </c>
      <c r="Z118" t="b" cm="1">
        <f t="array" ref="Z118">IF(ISERROR(IF(Table3263[[#This Row],[parent_attribute]]="subattribute", VLOOKUP(Table3263[[#This Row],[Área ]]&amp;Table3263[[#This Row],[child_attribute]],_xlfn._xlws.FILTER(Table3263[[#All],[Vessel]], Table3263[[#All],[parent_attribute]]="attribute"),1, FALSE), TRUE)), FALSE, TRUE)</f>
        <v>1</v>
      </c>
    </row>
    <row r="119" spans="1:26" ht="14.7" customHeight="1">
      <c r="A119" t="str">
        <f>Table3263[[#This Row],[Template]]&amp;Table3263[[#This Row],[parent_attribute]]</f>
        <v>Compressor Centrífugo BásicoPressão - Descarga LP (2)</v>
      </c>
      <c r="B119" t="s">
        <v>4572</v>
      </c>
      <c r="C119" s="10" t="s">
        <v>2905</v>
      </c>
      <c r="D119" s="10" t="s">
        <v>4573</v>
      </c>
      <c r="E119" t="s">
        <v>4574</v>
      </c>
      <c r="F119" t="s">
        <v>4575</v>
      </c>
      <c r="G119" s="9" t="s">
        <v>2853</v>
      </c>
      <c r="H119" s="17"/>
      <c r="I119" s="17"/>
      <c r="J119" s="20" t="s">
        <v>1435</v>
      </c>
      <c r="K119" s="20" t="s">
        <v>1433</v>
      </c>
      <c r="L119" s="17" t="s">
        <v>2930</v>
      </c>
      <c r="M119" s="17" t="s">
        <v>2928</v>
      </c>
      <c r="N119" s="17"/>
      <c r="O119" s="17" t="e">
        <f>VLOOKUP(Table3263[[#This Row],[Column1]],'Tradução Atributos'!$A$1:$B$284,2,0)</f>
        <v>#N/A</v>
      </c>
      <c r="P119" t="s">
        <v>4692</v>
      </c>
      <c r="Q119" s="17" t="str">
        <f>_xlfn.CONCAT(Table3263[[#This Row],[Description]],Table3263[[#This Row],[attribute_name EN2]])</f>
        <v>Pressure - Discharge (2)</v>
      </c>
      <c r="R119" s="195">
        <v>7654</v>
      </c>
      <c r="S119" s="33" t="s">
        <v>194</v>
      </c>
      <c r="U119" s="33" t="s">
        <v>736</v>
      </c>
      <c r="V119" s="10"/>
      <c r="W119" t="str">
        <f t="shared" si="3"/>
        <v>subattribute</v>
      </c>
      <c r="X119" t="str">
        <f>TRIM(INDEX(_xlfn.TEXTSPLIT(Table3263[[#This Row],[attribute_name]],"|"), 1,1))</f>
        <v>Pressão - Descarga LP (2)</v>
      </c>
      <c r="Y119" t="str">
        <f>IFERROR(TRIM(INDEX(_xlfn.TEXTSPLIT(Table3263[[#This Row],[attribute_name]],"|"), 1,2)), "")</f>
        <v>HiHi</v>
      </c>
      <c r="Z119" t="b" cm="1">
        <f t="array" ref="Z119">IF(ISERROR(IF(Table3263[[#This Row],[parent_attribute]]="subattribute", VLOOKUP(Table3263[[#This Row],[Área ]]&amp;Table3263[[#This Row],[child_attribute]],_xlfn._xlws.FILTER(Table3263[[#All],[Vessel]], Table3263[[#All],[parent_attribute]]="attribute"),1, FALSE), TRUE)), FALSE, TRUE)</f>
        <v>1</v>
      </c>
    </row>
    <row r="120" spans="1:26" ht="14.7" customHeight="1">
      <c r="A120" t="str">
        <f>Table3263[[#This Row],[Template]]&amp;Table3263[[#This Row],[parent_attribute]]</f>
        <v>Compressor Centrífugo BásicoPressão - Descarga LP (2)</v>
      </c>
      <c r="B120" t="s">
        <v>4572</v>
      </c>
      <c r="C120" s="10" t="s">
        <v>2905</v>
      </c>
      <c r="D120" s="10" t="s">
        <v>4573</v>
      </c>
      <c r="E120" t="s">
        <v>4574</v>
      </c>
      <c r="F120" t="s">
        <v>4575</v>
      </c>
      <c r="G120" s="9" t="s">
        <v>2853</v>
      </c>
      <c r="H120" s="17"/>
      <c r="I120" s="17"/>
      <c r="J120" s="20" t="s">
        <v>1436</v>
      </c>
      <c r="K120" s="20" t="s">
        <v>1433</v>
      </c>
      <c r="L120" s="17" t="s">
        <v>2931</v>
      </c>
      <c r="M120" s="17" t="s">
        <v>2928</v>
      </c>
      <c r="N120" s="17"/>
      <c r="O120" s="17" t="e">
        <f>VLOOKUP(Table3263[[#This Row],[Column1]],'Tradução Atributos'!$A$1:$B$284,2,0)</f>
        <v>#N/A</v>
      </c>
      <c r="P120" t="s">
        <v>4693</v>
      </c>
      <c r="Q120" s="17" t="str">
        <f>_xlfn.CONCAT(Table3263[[#This Row],[Description]],Table3263[[#This Row],[attribute_name EN2]])</f>
        <v>Pressure - Discharge (2)</v>
      </c>
      <c r="R120" s="33"/>
      <c r="S120" s="33" t="s">
        <v>194</v>
      </c>
      <c r="U120" s="33" t="s">
        <v>736</v>
      </c>
      <c r="V120" s="10"/>
      <c r="W120" t="str">
        <f t="shared" si="3"/>
        <v>subattribute</v>
      </c>
      <c r="X120" t="str">
        <f>TRIM(INDEX(_xlfn.TEXTSPLIT(Table3263[[#This Row],[attribute_name]],"|"), 1,1))</f>
        <v>Pressão - Descarga LP (2)</v>
      </c>
      <c r="Y120" t="str">
        <f>IFERROR(TRIM(INDEX(_xlfn.TEXTSPLIT(Table3263[[#This Row],[attribute_name]],"|"), 1,2)), "")</f>
        <v>Lo</v>
      </c>
      <c r="Z120" t="b" cm="1">
        <f t="array" ref="Z120">IF(ISERROR(IF(Table3263[[#This Row],[parent_attribute]]="subattribute", VLOOKUP(Table3263[[#This Row],[Área ]]&amp;Table3263[[#This Row],[child_attribute]],_xlfn._xlws.FILTER(Table3263[[#All],[Vessel]], Table3263[[#All],[parent_attribute]]="attribute"),1, FALSE), TRUE)), FALSE, TRUE)</f>
        <v>1</v>
      </c>
    </row>
    <row r="121" spans="1:26" ht="14.7" customHeight="1">
      <c r="A121" t="str">
        <f>Table3263[[#This Row],[Template]]&amp;Table3263[[#This Row],[parent_attribute]]</f>
        <v>Compressor Centrífugo BásicoPressão - Descarga LP (2)</v>
      </c>
      <c r="B121" t="s">
        <v>4572</v>
      </c>
      <c r="C121" s="10" t="s">
        <v>2905</v>
      </c>
      <c r="D121" s="10" t="s">
        <v>4573</v>
      </c>
      <c r="E121" t="s">
        <v>4574</v>
      </c>
      <c r="F121" t="s">
        <v>4575</v>
      </c>
      <c r="G121" s="9" t="s">
        <v>2853</v>
      </c>
      <c r="H121" s="17"/>
      <c r="I121" s="17"/>
      <c r="J121" s="20" t="s">
        <v>1437</v>
      </c>
      <c r="K121" s="20" t="s">
        <v>1433</v>
      </c>
      <c r="L121" s="17" t="s">
        <v>2932</v>
      </c>
      <c r="M121" s="17" t="s">
        <v>2928</v>
      </c>
      <c r="N121" s="17"/>
      <c r="O121" s="17" t="e">
        <f>VLOOKUP(Table3263[[#This Row],[Column1]],'Tradução Atributos'!$A$1:$B$284,2,0)</f>
        <v>#N/A</v>
      </c>
      <c r="P121" t="s">
        <v>4694</v>
      </c>
      <c r="Q121" s="17" t="str">
        <f>_xlfn.CONCAT(Table3263[[#This Row],[Description]],Table3263[[#This Row],[attribute_name EN2]])</f>
        <v>Pressure - Discharge (2)</v>
      </c>
      <c r="R121" s="33"/>
      <c r="S121" s="33" t="s">
        <v>194</v>
      </c>
      <c r="U121" s="33" t="s">
        <v>736</v>
      </c>
      <c r="V121" s="10"/>
      <c r="W121" t="str">
        <f t="shared" si="3"/>
        <v>subattribute</v>
      </c>
      <c r="X121" t="str">
        <f>TRIM(INDEX(_xlfn.TEXTSPLIT(Table3263[[#This Row],[attribute_name]],"|"), 1,1))</f>
        <v>Pressão - Descarga LP (2)</v>
      </c>
      <c r="Y121" t="str">
        <f>IFERROR(TRIM(INDEX(_xlfn.TEXTSPLIT(Table3263[[#This Row],[attribute_name]],"|"), 1,2)), "")</f>
        <v>LoLo</v>
      </c>
      <c r="Z121" t="b" cm="1">
        <f t="array" ref="Z121">IF(ISERROR(IF(Table3263[[#This Row],[parent_attribute]]="subattribute", VLOOKUP(Table3263[[#This Row],[Área ]]&amp;Table3263[[#This Row],[child_attribute]],_xlfn._xlws.FILTER(Table3263[[#All],[Vessel]], Table3263[[#All],[parent_attribute]]="attribute"),1, FALSE), TRUE)), FALSE, TRUE)</f>
        <v>1</v>
      </c>
    </row>
    <row r="122" spans="1:26" ht="14.7" customHeight="1">
      <c r="A122" t="str">
        <f>Table3263[[#This Row],[Template]]&amp;Table3263[[#This Row],[parent_attribute]]</f>
        <v>Compressor Centrífugo BásicoPressão - Descarga</v>
      </c>
      <c r="B122" t="s">
        <v>4572</v>
      </c>
      <c r="C122" s="10" t="s">
        <v>2905</v>
      </c>
      <c r="D122" s="10" t="s">
        <v>4573</v>
      </c>
      <c r="E122" t="s">
        <v>4574</v>
      </c>
      <c r="F122" t="s">
        <v>4575</v>
      </c>
      <c r="G122" t="s">
        <v>2853</v>
      </c>
      <c r="J122" s="10" t="s">
        <v>4695</v>
      </c>
      <c r="K122" s="10" t="s">
        <v>4675</v>
      </c>
      <c r="L122" t="s">
        <v>2929</v>
      </c>
      <c r="M122" t="s">
        <v>2928</v>
      </c>
      <c r="O122" t="e">
        <f>VLOOKUP(Table3263[[#This Row],[Column1]],'Tradução Atributos'!$A$1:$B$284,2,0)</f>
        <v>#N/A</v>
      </c>
      <c r="P122" t="s">
        <v>4696</v>
      </c>
      <c r="Q122" t="str">
        <f>_xlfn.CONCAT(Table3263[[#This Row],[Description]],Table3263[[#This Row],[attribute_name EN2]])</f>
        <v>Pressure - Discharge LP</v>
      </c>
      <c r="R122" s="33"/>
      <c r="S122" s="33" t="s">
        <v>194</v>
      </c>
      <c r="U122" s="33" t="s">
        <v>736</v>
      </c>
      <c r="V122" s="10"/>
      <c r="W122" t="str">
        <f t="shared" ref="W122:W153" si="4">IFERROR(IF(FIND("|",P122),"subattribute", "attribute"), "attribute")</f>
        <v>subattribute</v>
      </c>
      <c r="X122" t="str">
        <f>TRIM(INDEX(_xlfn.TEXTSPLIT(Table3263[[#This Row],[attribute_name]],"|"), 1,1))</f>
        <v>Pressão - Descarga</v>
      </c>
      <c r="Y122" t="str">
        <f>IFERROR(TRIM(INDEX(_xlfn.TEXTSPLIT(Table3263[[#This Row],[attribute_name]],"|"), 1,2)), "")</f>
        <v>Hi</v>
      </c>
      <c r="Z122" t="b" cm="1">
        <f t="array" ref="Z122">IF(ISERROR(IF(Table3263[[#This Row],[parent_attribute]]="subattribute", VLOOKUP(Table3263[[#This Row],[Área ]]&amp;Table3263[[#This Row],[child_attribute]],_xlfn._xlws.FILTER(Table3263[[#All],[Vessel]], Table3263[[#All],[parent_attribute]]="attribute"),1, FALSE), TRUE)), FALSE, TRUE)</f>
        <v>1</v>
      </c>
    </row>
    <row r="123" spans="1:26" ht="14.7" customHeight="1">
      <c r="A123" t="str">
        <f>Table3263[[#This Row],[Template]]&amp;Table3263[[#This Row],[parent_attribute]]</f>
        <v>Compressor Centrífugo BásicoPressão - Descarga</v>
      </c>
      <c r="B123" t="s">
        <v>4572</v>
      </c>
      <c r="C123" s="10" t="s">
        <v>2905</v>
      </c>
      <c r="D123" s="10" t="s">
        <v>4573</v>
      </c>
      <c r="E123" t="s">
        <v>4574</v>
      </c>
      <c r="F123" t="s">
        <v>4575</v>
      </c>
      <c r="G123" t="s">
        <v>2853</v>
      </c>
      <c r="J123" s="10" t="s">
        <v>4697</v>
      </c>
      <c r="K123" s="10" t="s">
        <v>4675</v>
      </c>
      <c r="L123" t="s">
        <v>2931</v>
      </c>
      <c r="M123" t="s">
        <v>2928</v>
      </c>
      <c r="O123" t="e">
        <f>VLOOKUP(Table3263[[#This Row],[Column1]],'Tradução Atributos'!$A$1:$B$284,2,0)</f>
        <v>#N/A</v>
      </c>
      <c r="P123" t="s">
        <v>4698</v>
      </c>
      <c r="Q123" t="str">
        <f>_xlfn.CONCAT(Table3263[[#This Row],[Description]],Table3263[[#This Row],[attribute_name EN2]])</f>
        <v>Pressure - Discharge LP</v>
      </c>
      <c r="R123" s="33"/>
      <c r="S123" s="33" t="s">
        <v>194</v>
      </c>
      <c r="U123" s="33" t="s">
        <v>736</v>
      </c>
      <c r="V123" s="10"/>
      <c r="W123" t="str">
        <f t="shared" si="4"/>
        <v>subattribute</v>
      </c>
      <c r="X123" t="str">
        <f>TRIM(INDEX(_xlfn.TEXTSPLIT(Table3263[[#This Row],[attribute_name]],"|"), 1,1))</f>
        <v>Pressão - Descarga</v>
      </c>
      <c r="Y123" t="str">
        <f>IFERROR(TRIM(INDEX(_xlfn.TEXTSPLIT(Table3263[[#This Row],[attribute_name]],"|"), 1,2)), "")</f>
        <v>Lo</v>
      </c>
      <c r="Z123" t="b" cm="1">
        <f t="array" ref="Z123">IF(ISERROR(IF(Table3263[[#This Row],[parent_attribute]]="subattribute", VLOOKUP(Table3263[[#This Row],[Área ]]&amp;Table3263[[#This Row],[child_attribute]],_xlfn._xlws.FILTER(Table3263[[#All],[Vessel]], Table3263[[#All],[parent_attribute]]="attribute"),1, FALSE), TRUE)), FALSE, TRUE)</f>
        <v>1</v>
      </c>
    </row>
    <row r="124" spans="1:26" ht="14.7" customHeight="1">
      <c r="A124" t="str">
        <f>Table3263[[#This Row],[Template]]&amp;Table3263[[#This Row],[parent_attribute]]</f>
        <v>Compressor Centrífugo BásicoPressão - Descarga</v>
      </c>
      <c r="B124" t="s">
        <v>4572</v>
      </c>
      <c r="C124" s="10" t="s">
        <v>2905</v>
      </c>
      <c r="D124" s="10" t="s">
        <v>4573</v>
      </c>
      <c r="E124" t="s">
        <v>4574</v>
      </c>
      <c r="F124" t="s">
        <v>4575</v>
      </c>
      <c r="G124" t="s">
        <v>2853</v>
      </c>
      <c r="J124" s="10" t="s">
        <v>4699</v>
      </c>
      <c r="K124" s="10" t="s">
        <v>4675</v>
      </c>
      <c r="L124" t="s">
        <v>2936</v>
      </c>
      <c r="M124" t="s">
        <v>2928</v>
      </c>
      <c r="O124" t="e">
        <f>VLOOKUP(Table3263[[#This Row],[Column1]],'Tradução Atributos'!$A$1:$B$284,2,0)</f>
        <v>#N/A</v>
      </c>
      <c r="P124" t="s">
        <v>4700</v>
      </c>
      <c r="Q124" t="str">
        <f>_xlfn.CONCAT(Table3263[[#This Row],[Description]],Table3263[[#This Row],[attribute_name EN2]])</f>
        <v>Pressure - Discharge LP</v>
      </c>
      <c r="R124" s="33"/>
      <c r="S124" s="33" t="s">
        <v>194</v>
      </c>
      <c r="U124" s="33" t="s">
        <v>736</v>
      </c>
      <c r="V124" s="10"/>
      <c r="W124" t="str">
        <f t="shared" si="4"/>
        <v>subattribute</v>
      </c>
      <c r="X124" t="str">
        <f>TRIM(INDEX(_xlfn.TEXTSPLIT(Table3263[[#This Row],[attribute_name]],"|"), 1,1))</f>
        <v>Pressão - Descarga</v>
      </c>
      <c r="Y124" t="str">
        <f>IFERROR(TRIM(INDEX(_xlfn.TEXTSPLIT(Table3263[[#This Row],[attribute_name]],"|"), 1,2)), "")</f>
        <v>Pre-alarm Lo</v>
      </c>
      <c r="Z124" t="b" cm="1">
        <f t="array" ref="Z124">IF(ISERROR(IF(Table3263[[#This Row],[parent_attribute]]="subattribute", VLOOKUP(Table3263[[#This Row],[Área ]]&amp;Table3263[[#This Row],[child_attribute]],_xlfn._xlws.FILTER(Table3263[[#All],[Vessel]], Table3263[[#All],[parent_attribute]]="attribute"),1, FALSE), TRUE)), FALSE, TRUE)</f>
        <v>1</v>
      </c>
    </row>
    <row r="125" spans="1:26" ht="14.7" customHeight="1">
      <c r="A125" t="str">
        <f>Table3263[[#This Row],[Template]]&amp;Table3263[[#This Row],[parent_attribute]]</f>
        <v>Compressor Centrífugo BásicoPressão - Injeção de Gás de Separação (1)</v>
      </c>
      <c r="B125" t="s">
        <v>4572</v>
      </c>
      <c r="C125" s="10" t="s">
        <v>2905</v>
      </c>
      <c r="D125" s="10" t="s">
        <v>4573</v>
      </c>
      <c r="E125" t="s">
        <v>4574</v>
      </c>
      <c r="F125" t="s">
        <v>4575</v>
      </c>
      <c r="G125" t="s">
        <v>2853</v>
      </c>
      <c r="J125" t="s">
        <v>1515</v>
      </c>
      <c r="K125" t="s">
        <v>1515</v>
      </c>
      <c r="O125" t="e">
        <f>VLOOKUP(Table3263[[#This Row],[Column1]],'Tradução Atributos'!$A$1:$B$284,2,0)</f>
        <v>#N/A</v>
      </c>
      <c r="P125" t="s">
        <v>3002</v>
      </c>
      <c r="Q125" t="str">
        <f>_xlfn.CONCAT(Table3263[[#This Row],[Description]],Table3263[[#This Row],[attribute_name EN2]])</f>
        <v>Pressure - Separation Gas Injection (1)</v>
      </c>
      <c r="R125" s="33" t="s">
        <v>3872</v>
      </c>
      <c r="S125" s="33" t="s">
        <v>194</v>
      </c>
      <c r="U125" s="33" t="s">
        <v>451</v>
      </c>
      <c r="V125" s="12" t="s">
        <v>452</v>
      </c>
      <c r="W125" t="str">
        <f t="shared" si="4"/>
        <v>attribute</v>
      </c>
      <c r="X125" t="str">
        <f>TRIM(INDEX(_xlfn.TEXTSPLIT(Table3263[[#This Row],[attribute_name]],"|"), 1,1))</f>
        <v>Pressão - Injeção de Gás de Separação (1)</v>
      </c>
      <c r="Y125" t="str">
        <f>IFERROR(TRIM(INDEX(_xlfn.TEXTSPLIT(Table3263[[#This Row],[attribute_name]],"|"), 1,2)), "")</f>
        <v/>
      </c>
      <c r="Z125" t="b" cm="1">
        <f t="array" ref="Z125">IF(ISERROR(IF(Table3263[[#This Row],[parent_attribute]]="subattribute", VLOOKUP(Table3263[[#This Row],[Área ]]&amp;Table3263[[#This Row],[child_attribute]],_xlfn._xlws.FILTER(Table3263[[#All],[Vessel]], Table3263[[#All],[parent_attribute]]="attribute"),1, FALSE), TRUE)), FALSE, TRUE)</f>
        <v>1</v>
      </c>
    </row>
    <row r="126" spans="1:26" ht="14.7" customHeight="1">
      <c r="A126" t="str">
        <f>Table3263[[#This Row],[Template]]&amp;Table3263[[#This Row],[parent_attribute]]</f>
        <v>Compressor Centrífugo BásicoPressão - Injeção de Gás de Separação (1)</v>
      </c>
      <c r="B126" t="s">
        <v>4572</v>
      </c>
      <c r="C126" s="10" t="s">
        <v>2905</v>
      </c>
      <c r="D126" s="10" t="s">
        <v>4573</v>
      </c>
      <c r="E126" t="s">
        <v>4574</v>
      </c>
      <c r="F126" t="s">
        <v>4575</v>
      </c>
      <c r="G126" t="s">
        <v>2853</v>
      </c>
      <c r="J126" t="s">
        <v>1517</v>
      </c>
      <c r="K126" t="s">
        <v>1515</v>
      </c>
      <c r="L126" t="s">
        <v>2929</v>
      </c>
      <c r="M126" t="s">
        <v>2928</v>
      </c>
      <c r="O126" t="e">
        <f>VLOOKUP(Table3263[[#This Row],[Column1]],'Tradução Atributos'!$A$1:$B$284,2,0)</f>
        <v>#N/A</v>
      </c>
      <c r="P126" t="s">
        <v>944</v>
      </c>
      <c r="Q126" t="str">
        <f>_xlfn.CONCAT(Table3263[[#This Row],[Description]],Table3263[[#This Row],[attribute_name EN2]])</f>
        <v>Pressure - Separation Gas Injection (1)</v>
      </c>
      <c r="R126" s="10"/>
      <c r="S126" s="33" t="s">
        <v>194</v>
      </c>
      <c r="U126" s="33" t="s">
        <v>736</v>
      </c>
      <c r="V126" s="10"/>
      <c r="W126" t="str">
        <f t="shared" si="4"/>
        <v>subattribute</v>
      </c>
      <c r="X126" t="str">
        <f>TRIM(INDEX(_xlfn.TEXTSPLIT(Table3263[[#This Row],[attribute_name]],"|"), 1,1))</f>
        <v>Pressão - Injeção de Gás de Separação (1)</v>
      </c>
      <c r="Y126" t="str">
        <f>IFERROR(TRIM(INDEX(_xlfn.TEXTSPLIT(Table3263[[#This Row],[attribute_name]],"|"), 1,2)), "")</f>
        <v>Hi</v>
      </c>
      <c r="Z126" t="b" cm="1">
        <f t="array" ref="Z126">IF(ISERROR(IF(Table3263[[#This Row],[parent_attribute]]="subattribute", VLOOKUP(Table3263[[#This Row],[Área ]]&amp;Table3263[[#This Row],[child_attribute]],_xlfn._xlws.FILTER(Table3263[[#All],[Vessel]], Table3263[[#All],[parent_attribute]]="attribute"),1, FALSE), TRUE)), FALSE, TRUE)</f>
        <v>1</v>
      </c>
    </row>
    <row r="127" spans="1:26" ht="14.7" customHeight="1">
      <c r="A127" t="str">
        <f>Table3263[[#This Row],[Template]]&amp;Table3263[[#This Row],[parent_attribute]]</f>
        <v>Compressor Centrífugo BásicoPressão - Injeção de Gás de Separação (1)</v>
      </c>
      <c r="B127" t="s">
        <v>4572</v>
      </c>
      <c r="C127" s="10" t="s">
        <v>2905</v>
      </c>
      <c r="D127" s="10" t="s">
        <v>4573</v>
      </c>
      <c r="E127" t="s">
        <v>4574</v>
      </c>
      <c r="F127" t="s">
        <v>4575</v>
      </c>
      <c r="G127" t="s">
        <v>2853</v>
      </c>
      <c r="J127" t="s">
        <v>1518</v>
      </c>
      <c r="K127" t="s">
        <v>1515</v>
      </c>
      <c r="L127" t="s">
        <v>2930</v>
      </c>
      <c r="M127" t="s">
        <v>2928</v>
      </c>
      <c r="O127" t="e">
        <f>VLOOKUP(Table3263[[#This Row],[Column1]],'Tradução Atributos'!$A$1:$B$284,2,0)</f>
        <v>#N/A</v>
      </c>
      <c r="P127" t="s">
        <v>946</v>
      </c>
      <c r="Q127" t="str">
        <f>_xlfn.CONCAT(Table3263[[#This Row],[Description]],Table3263[[#This Row],[attribute_name EN2]])</f>
        <v>Pressure - Separation Gas Injection (1)</v>
      </c>
      <c r="R127" s="33"/>
      <c r="S127" s="33" t="s">
        <v>194</v>
      </c>
      <c r="U127" s="33" t="s">
        <v>736</v>
      </c>
      <c r="V127" s="12"/>
      <c r="W127" t="str">
        <f t="shared" si="4"/>
        <v>subattribute</v>
      </c>
      <c r="X127" t="str">
        <f>TRIM(INDEX(_xlfn.TEXTSPLIT(Table3263[[#This Row],[attribute_name]],"|"), 1,1))</f>
        <v>Pressão - Injeção de Gás de Separação (1)</v>
      </c>
      <c r="Y127" t="str">
        <f>IFERROR(TRIM(INDEX(_xlfn.TEXTSPLIT(Table3263[[#This Row],[attribute_name]],"|"), 1,2)), "")</f>
        <v>HiHi</v>
      </c>
      <c r="Z127" t="b" cm="1">
        <f t="array" ref="Z127">IF(ISERROR(IF(Table3263[[#This Row],[parent_attribute]]="subattribute", VLOOKUP(Table3263[[#This Row],[Área ]]&amp;Table3263[[#This Row],[child_attribute]],_xlfn._xlws.FILTER(Table3263[[#All],[Vessel]], Table3263[[#All],[parent_attribute]]="attribute"),1, FALSE), TRUE)), FALSE, TRUE)</f>
        <v>1</v>
      </c>
    </row>
    <row r="128" spans="1:26" ht="14.7" customHeight="1">
      <c r="A128" t="str">
        <f>Table3263[[#This Row],[Template]]&amp;Table3263[[#This Row],[parent_attribute]]</f>
        <v>Compressor Centrífugo BásicoPressão - Injeção de Gás de Separação (1)</v>
      </c>
      <c r="B128" t="s">
        <v>4572</v>
      </c>
      <c r="C128" s="10" t="s">
        <v>2905</v>
      </c>
      <c r="D128" s="10" t="s">
        <v>4573</v>
      </c>
      <c r="E128" t="s">
        <v>4574</v>
      </c>
      <c r="F128" t="s">
        <v>4575</v>
      </c>
      <c r="G128" t="s">
        <v>2853</v>
      </c>
      <c r="J128" t="s">
        <v>1519</v>
      </c>
      <c r="K128" t="s">
        <v>1515</v>
      </c>
      <c r="L128" t="s">
        <v>2931</v>
      </c>
      <c r="M128" t="s">
        <v>2928</v>
      </c>
      <c r="O128" t="e">
        <f>VLOOKUP(Table3263[[#This Row],[Column1]],'Tradução Atributos'!$A$1:$B$284,2,0)</f>
        <v>#N/A</v>
      </c>
      <c r="P128" t="s">
        <v>948</v>
      </c>
      <c r="Q128" t="str">
        <f>_xlfn.CONCAT(Table3263[[#This Row],[Description]],Table3263[[#This Row],[attribute_name EN2]])</f>
        <v>Pressure - Separation Gas Injection (1)</v>
      </c>
      <c r="R128" s="33">
        <v>0.62</v>
      </c>
      <c r="S128" s="33" t="s">
        <v>194</v>
      </c>
      <c r="U128" s="33" t="s">
        <v>736</v>
      </c>
      <c r="V128" s="10"/>
      <c r="W128" t="str">
        <f t="shared" si="4"/>
        <v>subattribute</v>
      </c>
      <c r="X128" t="str">
        <f>TRIM(INDEX(_xlfn.TEXTSPLIT(Table3263[[#This Row],[attribute_name]],"|"), 1,1))</f>
        <v>Pressão - Injeção de Gás de Separação (1)</v>
      </c>
      <c r="Y128" t="str">
        <f>IFERROR(TRIM(INDEX(_xlfn.TEXTSPLIT(Table3263[[#This Row],[attribute_name]],"|"), 1,2)), "")</f>
        <v>Lo</v>
      </c>
      <c r="Z128" t="b" cm="1">
        <f t="array" ref="Z128">IF(ISERROR(IF(Table3263[[#This Row],[parent_attribute]]="subattribute", VLOOKUP(Table3263[[#This Row],[Área ]]&amp;Table3263[[#This Row],[child_attribute]],_xlfn._xlws.FILTER(Table3263[[#All],[Vessel]], Table3263[[#All],[parent_attribute]]="attribute"),1, FALSE), TRUE)), FALSE, TRUE)</f>
        <v>1</v>
      </c>
    </row>
    <row r="129" spans="1:26" ht="14.7" customHeight="1">
      <c r="A129" t="str">
        <f>Table3263[[#This Row],[Template]]&amp;Table3263[[#This Row],[parent_attribute]]</f>
        <v>Compressor Centrífugo BásicoPressão - Injeção de Gás de Separação (1)</v>
      </c>
      <c r="B129" t="s">
        <v>4572</v>
      </c>
      <c r="C129" s="10" t="s">
        <v>2905</v>
      </c>
      <c r="D129" s="10" t="s">
        <v>4573</v>
      </c>
      <c r="E129" t="s">
        <v>4574</v>
      </c>
      <c r="F129" t="s">
        <v>4575</v>
      </c>
      <c r="G129" t="s">
        <v>2853</v>
      </c>
      <c r="J129" t="s">
        <v>1520</v>
      </c>
      <c r="K129" t="s">
        <v>1515</v>
      </c>
      <c r="L129" t="s">
        <v>2932</v>
      </c>
      <c r="M129" t="s">
        <v>2928</v>
      </c>
      <c r="O129" t="e">
        <f>VLOOKUP(Table3263[[#This Row],[Column1]],'Tradução Atributos'!$A$1:$B$284,2,0)</f>
        <v>#N/A</v>
      </c>
      <c r="P129" t="s">
        <v>3003</v>
      </c>
      <c r="Q129" t="str">
        <f>_xlfn.CONCAT(Table3263[[#This Row],[Description]],Table3263[[#This Row],[attribute_name EN2]])</f>
        <v>Pressure - Separation Gas Injection (1)</v>
      </c>
      <c r="R129" s="33"/>
      <c r="S129" s="33" t="s">
        <v>194</v>
      </c>
      <c r="U129" s="33" t="s">
        <v>736</v>
      </c>
      <c r="V129" s="83"/>
      <c r="W129" t="str">
        <f t="shared" si="4"/>
        <v>subattribute</v>
      </c>
      <c r="X129" t="str">
        <f>TRIM(INDEX(_xlfn.TEXTSPLIT(Table3263[[#This Row],[attribute_name]],"|"), 1,1))</f>
        <v>Pressão - Injeção de Gás de Separação (1)</v>
      </c>
      <c r="Y129" t="str">
        <f>IFERROR(TRIM(INDEX(_xlfn.TEXTSPLIT(Table3263[[#This Row],[attribute_name]],"|"), 1,2)), "")</f>
        <v>LoLo</v>
      </c>
      <c r="Z129" t="b" cm="1">
        <f t="array" ref="Z129">IF(ISERROR(IF(Table3263[[#This Row],[parent_attribute]]="subattribute", VLOOKUP(Table3263[[#This Row],[Área ]]&amp;Table3263[[#This Row],[child_attribute]],_xlfn._xlws.FILTER(Table3263[[#All],[Vessel]], Table3263[[#All],[parent_attribute]]="attribute"),1, FALSE), TRUE)), FALSE, TRUE)</f>
        <v>1</v>
      </c>
    </row>
    <row r="130" spans="1:26" ht="14.7" customHeight="1">
      <c r="A130" t="str">
        <f>Table3263[[#This Row],[Template]]&amp;Table3263[[#This Row],[parent_attribute]]</f>
        <v>Compressor Centrífugo BásicoPressão - Injeção de Gás de Separação (1)</v>
      </c>
      <c r="B130" t="s">
        <v>4572</v>
      </c>
      <c r="C130" s="10" t="s">
        <v>2905</v>
      </c>
      <c r="D130" s="10" t="s">
        <v>4573</v>
      </c>
      <c r="E130" t="s">
        <v>4574</v>
      </c>
      <c r="F130" t="s">
        <v>4575</v>
      </c>
      <c r="G130" t="s">
        <v>2853</v>
      </c>
      <c r="J130" t="s">
        <v>1521</v>
      </c>
      <c r="K130" t="s">
        <v>1515</v>
      </c>
      <c r="L130" t="s">
        <v>2934</v>
      </c>
      <c r="M130" t="s">
        <v>2928</v>
      </c>
      <c r="O130" t="e">
        <f>VLOOKUP(Table3263[[#This Row],[Column1]],'Tradução Atributos'!$A$1:$B$284,2,0)</f>
        <v>#N/A</v>
      </c>
      <c r="P130" t="s">
        <v>3004</v>
      </c>
      <c r="Q130" t="str">
        <f>_xlfn.CONCAT(Table3263[[#This Row],[Description]],Table3263[[#This Row],[attribute_name EN2]])</f>
        <v>Pressure - Separation Gas Injection (1)</v>
      </c>
      <c r="R130" s="33"/>
      <c r="S130" s="33" t="s">
        <v>194</v>
      </c>
      <c r="U130" s="33" t="s">
        <v>736</v>
      </c>
      <c r="V130" s="10"/>
      <c r="W130" t="str">
        <f t="shared" si="4"/>
        <v>subattribute</v>
      </c>
      <c r="X130" t="str">
        <f>TRIM(INDEX(_xlfn.TEXTSPLIT(Table3263[[#This Row],[attribute_name]],"|"), 1,1))</f>
        <v>Pressão - Injeção de Gás de Separação (1)</v>
      </c>
      <c r="Y130" t="str">
        <f>IFERROR(TRIM(INDEX(_xlfn.TEXTSPLIT(Table3263[[#This Row],[attribute_name]],"|"), 1,2)), "")</f>
        <v>Pre-alarm Hi</v>
      </c>
      <c r="Z130" t="b" cm="1">
        <f t="array" ref="Z130">IF(ISERROR(IF(Table3263[[#This Row],[parent_attribute]]="subattribute", VLOOKUP(Table3263[[#This Row],[Área ]]&amp;Table3263[[#This Row],[child_attribute]],_xlfn._xlws.FILTER(Table3263[[#All],[Vessel]], Table3263[[#All],[parent_attribute]]="attribute"),1, FALSE), TRUE)), FALSE, TRUE)</f>
        <v>1</v>
      </c>
    </row>
    <row r="131" spans="1:26" ht="14.7" customHeight="1">
      <c r="A131" t="str">
        <f>Table3263[[#This Row],[Template]]&amp;Table3263[[#This Row],[parent_attribute]]</f>
        <v>Compressor Centrífugo BásicoPressão - Injeção de Gás de Separação (1)</v>
      </c>
      <c r="B131" t="s">
        <v>4572</v>
      </c>
      <c r="C131" s="10" t="s">
        <v>2905</v>
      </c>
      <c r="D131" s="10" t="s">
        <v>4573</v>
      </c>
      <c r="E131" t="s">
        <v>4574</v>
      </c>
      <c r="F131" t="s">
        <v>4575</v>
      </c>
      <c r="G131" t="s">
        <v>2853</v>
      </c>
      <c r="J131" t="s">
        <v>1522</v>
      </c>
      <c r="K131" t="s">
        <v>1515</v>
      </c>
      <c r="L131" t="s">
        <v>2936</v>
      </c>
      <c r="M131" t="s">
        <v>2928</v>
      </c>
      <c r="O131" t="e">
        <f>VLOOKUP(Table3263[[#This Row],[Column1]],'Tradução Atributos'!$A$1:$B$284,2,0)</f>
        <v>#N/A</v>
      </c>
      <c r="P131" t="s">
        <v>3006</v>
      </c>
      <c r="Q131" t="str">
        <f>_xlfn.CONCAT(Table3263[[#This Row],[Description]],Table3263[[#This Row],[attribute_name EN2]])</f>
        <v>Pressure - Separation Gas Injection (1)</v>
      </c>
      <c r="R131" s="33">
        <v>0.68200000000000005</v>
      </c>
      <c r="S131" s="33" t="s">
        <v>194</v>
      </c>
      <c r="U131" s="33" t="s">
        <v>736</v>
      </c>
      <c r="V131" s="12"/>
      <c r="W131" t="str">
        <f t="shared" si="4"/>
        <v>subattribute</v>
      </c>
      <c r="X131" t="str">
        <f>TRIM(INDEX(_xlfn.TEXTSPLIT(Table3263[[#This Row],[attribute_name]],"|"), 1,1))</f>
        <v>Pressão - Injeção de Gás de Separação (1)</v>
      </c>
      <c r="Y131" t="str">
        <f>IFERROR(TRIM(INDEX(_xlfn.TEXTSPLIT(Table3263[[#This Row],[attribute_name]],"|"), 1,2)), "")</f>
        <v>Pre-alarm Lo</v>
      </c>
      <c r="Z131" t="b" cm="1">
        <f t="array" ref="Z131">IF(ISERROR(IF(Table3263[[#This Row],[parent_attribute]]="subattribute", VLOOKUP(Table3263[[#This Row],[Área ]]&amp;Table3263[[#This Row],[child_attribute]],_xlfn._xlws.FILTER(Table3263[[#All],[Vessel]], Table3263[[#All],[parent_attribute]]="attribute"),1, FALSE), TRUE)), FALSE, TRUE)</f>
        <v>1</v>
      </c>
    </row>
    <row r="132" spans="1:26" ht="14.7" customHeight="1">
      <c r="A132" t="str">
        <f>Table3263[[#This Row],[Template]]&amp;Table3263[[#This Row],[parent_attribute]]</f>
        <v>Compressor Centrífugo BásicoPressão – Linha Principal de Óleo Lubrificante dos Mancais</v>
      </c>
      <c r="B132" t="s">
        <v>4572</v>
      </c>
      <c r="C132" s="10" t="s">
        <v>2905</v>
      </c>
      <c r="D132" s="10" t="s">
        <v>4573</v>
      </c>
      <c r="E132" t="s">
        <v>4574</v>
      </c>
      <c r="F132" t="s">
        <v>4575</v>
      </c>
      <c r="G132" t="s">
        <v>2853</v>
      </c>
      <c r="J132" t="s">
        <v>864</v>
      </c>
      <c r="K132" t="s">
        <v>864</v>
      </c>
      <c r="O132" t="e">
        <f>VLOOKUP(Table3263[[#This Row],[Column1]],'Tradução Atributos'!$A$1:$B$284,2,0)</f>
        <v>#N/A</v>
      </c>
      <c r="P132" t="s">
        <v>4701</v>
      </c>
      <c r="Q132" t="str">
        <f>_xlfn.CONCAT(Table3263[[#This Row],[Description]],Table3263[[#This Row],[attribute_name EN2]])</f>
        <v>Pressure - Lube Oil Bearings Header</v>
      </c>
      <c r="R132" s="33" t="s">
        <v>3458</v>
      </c>
      <c r="S132" s="33" t="s">
        <v>194</v>
      </c>
      <c r="U132" s="33" t="s">
        <v>461</v>
      </c>
      <c r="V132" s="10" t="s">
        <v>462</v>
      </c>
      <c r="W132" t="str">
        <f t="shared" si="4"/>
        <v>attribute</v>
      </c>
      <c r="X132" t="str">
        <f>TRIM(INDEX(_xlfn.TEXTSPLIT(Table3263[[#This Row],[attribute_name]],"|"), 1,1))</f>
        <v>Pressão – Linha Principal de Óleo Lubrificante dos Mancais</v>
      </c>
      <c r="Y132" t="str">
        <f>IFERROR(TRIM(INDEX(_xlfn.TEXTSPLIT(Table3263[[#This Row],[attribute_name]],"|"), 1,2)), "")</f>
        <v/>
      </c>
      <c r="Z132" t="b" cm="1">
        <f t="array" ref="Z132">IF(ISERROR(IF(Table3263[[#This Row],[parent_attribute]]="subattribute", VLOOKUP(Table3263[[#This Row],[Área ]]&amp;Table3263[[#This Row],[child_attribute]],_xlfn._xlws.FILTER(Table3263[[#All],[Vessel]], Table3263[[#All],[parent_attribute]]="attribute"),1, FALSE), TRUE)), FALSE, TRUE)</f>
        <v>1</v>
      </c>
    </row>
    <row r="133" spans="1:26" ht="14.7" customHeight="1">
      <c r="A133" t="str">
        <f>Table3263[[#This Row],[Template]]&amp;Table3263[[#This Row],[parent_attribute]]</f>
        <v>Compressor Centrífugo BásicoPressão – Linha Principal de Óleo Lubrificante dos Mancais</v>
      </c>
      <c r="B133" t="s">
        <v>4572</v>
      </c>
      <c r="C133" s="10" t="s">
        <v>2905</v>
      </c>
      <c r="D133" s="10" t="s">
        <v>4573</v>
      </c>
      <c r="E133" t="s">
        <v>4574</v>
      </c>
      <c r="F133" t="s">
        <v>4575</v>
      </c>
      <c r="G133" t="s">
        <v>2853</v>
      </c>
      <c r="J133" t="s">
        <v>868</v>
      </c>
      <c r="K133" t="s">
        <v>864</v>
      </c>
      <c r="L133" t="s">
        <v>2929</v>
      </c>
      <c r="M133" t="s">
        <v>2928</v>
      </c>
      <c r="O133" t="e">
        <f>VLOOKUP(Table3263[[#This Row],[Column1]],'Tradução Atributos'!$A$1:$B$284,2,0)</f>
        <v>#N/A</v>
      </c>
      <c r="P133" t="s">
        <v>4702</v>
      </c>
      <c r="Q133" t="str">
        <f>_xlfn.CONCAT(Table3263[[#This Row],[Description]],Table3263[[#This Row],[attribute_name EN2]])</f>
        <v>Pressure - Lube Oil Bearings Header</v>
      </c>
      <c r="R133" s="33"/>
      <c r="S133" s="33" t="s">
        <v>194</v>
      </c>
      <c r="U133" s="33" t="s">
        <v>736</v>
      </c>
      <c r="V133" s="10"/>
      <c r="W133" t="str">
        <f t="shared" si="4"/>
        <v>subattribute</v>
      </c>
      <c r="X133" t="str">
        <f>TRIM(INDEX(_xlfn.TEXTSPLIT(Table3263[[#This Row],[attribute_name]],"|"), 1,1))</f>
        <v>Pressão – Linha Principal de Óleo Lubrificante dos Mancais</v>
      </c>
      <c r="Y133" t="str">
        <f>IFERROR(TRIM(INDEX(_xlfn.TEXTSPLIT(Table3263[[#This Row],[attribute_name]],"|"), 1,2)), "")</f>
        <v>Hi</v>
      </c>
      <c r="Z133" t="b" cm="1">
        <f t="array" ref="Z133">IF(ISERROR(IF(Table3263[[#This Row],[parent_attribute]]="subattribute", VLOOKUP(Table3263[[#This Row],[Área ]]&amp;Table3263[[#This Row],[child_attribute]],_xlfn._xlws.FILTER(Table3263[[#All],[Vessel]], Table3263[[#All],[parent_attribute]]="attribute"),1, FALSE), TRUE)), FALSE, TRUE)</f>
        <v>1</v>
      </c>
    </row>
    <row r="134" spans="1:26" ht="14.7" customHeight="1">
      <c r="A134" t="str">
        <f>Table3263[[#This Row],[Template]]&amp;Table3263[[#This Row],[parent_attribute]]</f>
        <v>Compressor Centrífugo BásicoPressão – Linha Principal de Óleo Lubrificante dos Mancais</v>
      </c>
      <c r="B134" t="s">
        <v>4572</v>
      </c>
      <c r="C134" s="10" t="s">
        <v>2905</v>
      </c>
      <c r="D134" s="10" t="s">
        <v>4573</v>
      </c>
      <c r="E134" t="s">
        <v>4574</v>
      </c>
      <c r="F134" t="s">
        <v>4575</v>
      </c>
      <c r="G134" t="s">
        <v>2853</v>
      </c>
      <c r="J134" t="s">
        <v>870</v>
      </c>
      <c r="K134" t="s">
        <v>864</v>
      </c>
      <c r="L134" t="s">
        <v>2931</v>
      </c>
      <c r="M134" t="s">
        <v>2928</v>
      </c>
      <c r="O134" t="e">
        <f>VLOOKUP(Table3263[[#This Row],[Column1]],'Tradução Atributos'!$A$1:$B$284,2,0)</f>
        <v>#N/A</v>
      </c>
      <c r="P134" t="s">
        <v>4703</v>
      </c>
      <c r="Q134" t="str">
        <f>_xlfn.CONCAT(Table3263[[#This Row],[Description]],Table3263[[#This Row],[attribute_name EN2]])</f>
        <v>Pressure - Lube Oil Bearings Header</v>
      </c>
      <c r="R134" s="10"/>
      <c r="S134" s="33" t="s">
        <v>194</v>
      </c>
      <c r="U134" s="33" t="s">
        <v>736</v>
      </c>
      <c r="V134" s="83"/>
      <c r="W134" t="str">
        <f t="shared" si="4"/>
        <v>subattribute</v>
      </c>
      <c r="X134" t="str">
        <f>TRIM(INDEX(_xlfn.TEXTSPLIT(Table3263[[#This Row],[attribute_name]],"|"), 1,1))</f>
        <v>Pressão – Linha Principal de Óleo Lubrificante dos Mancais</v>
      </c>
      <c r="Y134" t="str">
        <f>IFERROR(TRIM(INDEX(_xlfn.TEXTSPLIT(Table3263[[#This Row],[attribute_name]],"|"), 1,2)), "")</f>
        <v>Lo</v>
      </c>
      <c r="Z134" t="b" cm="1">
        <f t="array" ref="Z134">IF(ISERROR(IF(Table3263[[#This Row],[parent_attribute]]="subattribute", VLOOKUP(Table3263[[#This Row],[Área ]]&amp;Table3263[[#This Row],[child_attribute]],_xlfn._xlws.FILTER(Table3263[[#All],[Vessel]], Table3263[[#All],[parent_attribute]]="attribute"),1, FALSE), TRUE)), FALSE, TRUE)</f>
        <v>1</v>
      </c>
    </row>
    <row r="135" spans="1:26" ht="14.7" customHeight="1">
      <c r="A135" t="str">
        <f>Table3263[[#This Row],[Template]]&amp;Table3263[[#This Row],[parent_attribute]]</f>
        <v>Compressor Centrífugo BásicoPressão – Linha Principal de Óleo Lubrificante dos Mancais</v>
      </c>
      <c r="B135" t="s">
        <v>4572</v>
      </c>
      <c r="C135" s="10" t="s">
        <v>2905</v>
      </c>
      <c r="D135" s="10" t="s">
        <v>4573</v>
      </c>
      <c r="E135" t="s">
        <v>4574</v>
      </c>
      <c r="F135" t="s">
        <v>4575</v>
      </c>
      <c r="G135" t="s">
        <v>2853</v>
      </c>
      <c r="J135" t="s">
        <v>872</v>
      </c>
      <c r="K135" t="s">
        <v>864</v>
      </c>
      <c r="L135" t="s">
        <v>2932</v>
      </c>
      <c r="M135" t="s">
        <v>2928</v>
      </c>
      <c r="O135" t="e">
        <f>VLOOKUP(Table3263[[#This Row],[Column1]],'Tradução Atributos'!$A$1:$B$284,2,0)</f>
        <v>#N/A</v>
      </c>
      <c r="P135" t="s">
        <v>4704</v>
      </c>
      <c r="Q135" t="str">
        <f>_xlfn.CONCAT(Table3263[[#This Row],[Description]],Table3263[[#This Row],[attribute_name EN2]])</f>
        <v>Pressure - Lube Oil Bearings Header</v>
      </c>
      <c r="R135" s="33">
        <v>55</v>
      </c>
      <c r="S135" s="33" t="s">
        <v>194</v>
      </c>
      <c r="U135" s="33" t="s">
        <v>736</v>
      </c>
      <c r="V135" s="10"/>
      <c r="W135" t="str">
        <f t="shared" si="4"/>
        <v>subattribute</v>
      </c>
      <c r="X135" t="str">
        <f>TRIM(INDEX(_xlfn.TEXTSPLIT(Table3263[[#This Row],[attribute_name]],"|"), 1,1))</f>
        <v>Pressão – Linha Principal de Óleo Lubrificante dos Mancais</v>
      </c>
      <c r="Y135" t="str">
        <f>IFERROR(TRIM(INDEX(_xlfn.TEXTSPLIT(Table3263[[#This Row],[attribute_name]],"|"), 1,2)), "")</f>
        <v>LoLo</v>
      </c>
      <c r="Z135" t="b" cm="1">
        <f t="array" ref="Z135">IF(ISERROR(IF(Table3263[[#This Row],[parent_attribute]]="subattribute", VLOOKUP(Table3263[[#This Row],[Área ]]&amp;Table3263[[#This Row],[child_attribute]],_xlfn._xlws.FILTER(Table3263[[#All],[Vessel]], Table3263[[#All],[parent_attribute]]="attribute"),1, FALSE), TRUE)), FALSE, TRUE)</f>
        <v>1</v>
      </c>
    </row>
    <row r="136" spans="1:26" ht="14.7" customHeight="1">
      <c r="A136" t="str">
        <f>Table3263[[#This Row],[Template]]&amp;Table3263[[#This Row],[parent_attribute]]</f>
        <v>Compressor Centrífugo BásicoPressão – Linha Principal de Óleo Lubrificante dos Mancais</v>
      </c>
      <c r="B136" t="s">
        <v>4572</v>
      </c>
      <c r="C136" s="10" t="s">
        <v>2905</v>
      </c>
      <c r="D136" s="10" t="s">
        <v>4573</v>
      </c>
      <c r="E136" t="s">
        <v>4574</v>
      </c>
      <c r="F136" t="s">
        <v>4575</v>
      </c>
      <c r="G136" t="s">
        <v>2853</v>
      </c>
      <c r="J136" t="s">
        <v>874</v>
      </c>
      <c r="K136" t="s">
        <v>864</v>
      </c>
      <c r="L136" t="s">
        <v>2934</v>
      </c>
      <c r="M136" t="s">
        <v>2928</v>
      </c>
      <c r="O136" t="e">
        <f>VLOOKUP(Table3263[[#This Row],[Column1]],'Tradução Atributos'!$A$1:$B$284,2,0)</f>
        <v>#N/A</v>
      </c>
      <c r="P136" t="s">
        <v>4705</v>
      </c>
      <c r="Q136" t="str">
        <f>_xlfn.CONCAT(Table3263[[#This Row],[Description]],Table3263[[#This Row],[attribute_name EN2]])</f>
        <v>Pressure - Lube Oil Bearings Header</v>
      </c>
      <c r="R136" s="33"/>
      <c r="S136" s="33" t="s">
        <v>194</v>
      </c>
      <c r="U136" s="33" t="s">
        <v>736</v>
      </c>
      <c r="V136" s="83"/>
      <c r="W136" t="str">
        <f t="shared" si="4"/>
        <v>subattribute</v>
      </c>
      <c r="X136" t="str">
        <f>TRIM(INDEX(_xlfn.TEXTSPLIT(Table3263[[#This Row],[attribute_name]],"|"), 1,1))</f>
        <v>Pressão – Linha Principal de Óleo Lubrificante dos Mancais</v>
      </c>
      <c r="Y136" t="str">
        <f>IFERROR(TRIM(INDEX(_xlfn.TEXTSPLIT(Table3263[[#This Row],[attribute_name]],"|"), 1,2)), "")</f>
        <v>Pre-alarm Hi</v>
      </c>
      <c r="Z136" t="b" cm="1">
        <f t="array" ref="Z136">IF(ISERROR(IF(Table3263[[#This Row],[parent_attribute]]="subattribute", VLOOKUP(Table3263[[#This Row],[Área ]]&amp;Table3263[[#This Row],[child_attribute]],_xlfn._xlws.FILTER(Table3263[[#All],[Vessel]], Table3263[[#All],[parent_attribute]]="attribute"),1, FALSE), TRUE)), FALSE, TRUE)</f>
        <v>1</v>
      </c>
    </row>
    <row r="137" spans="1:26" ht="14.7" customHeight="1">
      <c r="A137" t="str">
        <f>Table3263[[#This Row],[Template]]&amp;Table3263[[#This Row],[parent_attribute]]</f>
        <v>Compressor Centrífugo BásicoPressão – Linha Principal de Óleo Lubrificante dos Mancais</v>
      </c>
      <c r="B137" t="s">
        <v>4572</v>
      </c>
      <c r="C137" s="10" t="s">
        <v>2905</v>
      </c>
      <c r="D137" s="10" t="s">
        <v>4573</v>
      </c>
      <c r="E137" t="s">
        <v>4574</v>
      </c>
      <c r="F137" t="s">
        <v>4575</v>
      </c>
      <c r="G137" t="s">
        <v>2853</v>
      </c>
      <c r="J137" t="s">
        <v>876</v>
      </c>
      <c r="K137" t="s">
        <v>864</v>
      </c>
      <c r="L137" t="s">
        <v>2936</v>
      </c>
      <c r="M137" t="s">
        <v>2928</v>
      </c>
      <c r="O137" t="e">
        <f>VLOOKUP(Table3263[[#This Row],[Column1]],'Tradução Atributos'!$A$1:$B$284,2,0)</f>
        <v>#N/A</v>
      </c>
      <c r="P137" t="s">
        <v>4706</v>
      </c>
      <c r="Q137" t="str">
        <f>_xlfn.CONCAT(Table3263[[#This Row],[Description]],Table3263[[#This Row],[attribute_name EN2]])</f>
        <v>Pressure - Lube Oil Bearings Header</v>
      </c>
      <c r="R137" s="33">
        <v>100</v>
      </c>
      <c r="S137" s="33" t="s">
        <v>194</v>
      </c>
      <c r="U137" s="33" t="s">
        <v>736</v>
      </c>
      <c r="V137" s="10"/>
      <c r="W137" t="str">
        <f t="shared" si="4"/>
        <v>subattribute</v>
      </c>
      <c r="X137" t="str">
        <f>TRIM(INDEX(_xlfn.TEXTSPLIT(Table3263[[#This Row],[attribute_name]],"|"), 1,1))</f>
        <v>Pressão – Linha Principal de Óleo Lubrificante dos Mancais</v>
      </c>
      <c r="Y137" t="str">
        <f>IFERROR(TRIM(INDEX(_xlfn.TEXTSPLIT(Table3263[[#This Row],[attribute_name]],"|"), 1,2)), "")</f>
        <v>Pre-alarm Lo</v>
      </c>
      <c r="Z137" t="b" cm="1">
        <f t="array" ref="Z137">IF(ISERROR(IF(Table3263[[#This Row],[parent_attribute]]="subattribute", VLOOKUP(Table3263[[#This Row],[Área ]]&amp;Table3263[[#This Row],[child_attribute]],_xlfn._xlws.FILTER(Table3263[[#All],[Vessel]], Table3263[[#All],[parent_attribute]]="attribute"),1, FALSE), TRUE)), FALSE, TRUE)</f>
        <v>1</v>
      </c>
    </row>
    <row r="138" spans="1:26" ht="14.7" customHeight="1">
      <c r="A138" t="str">
        <f>Table3263[[#This Row],[Template]]&amp;Table3263[[#This Row],[parent_attribute]]</f>
        <v>Compressor Centrífugo BásicoPressão – Montante do Resfriador de Óleo Lubrificante</v>
      </c>
      <c r="B138" t="s">
        <v>4572</v>
      </c>
      <c r="C138" s="10" t="s">
        <v>2905</v>
      </c>
      <c r="D138" s="10" t="s">
        <v>4573</v>
      </c>
      <c r="E138" t="s">
        <v>4574</v>
      </c>
      <c r="F138" t="s">
        <v>4575</v>
      </c>
      <c r="G138" s="9" t="s">
        <v>2853</v>
      </c>
      <c r="J138" t="s">
        <v>3831</v>
      </c>
      <c r="K138" t="s">
        <v>3831</v>
      </c>
      <c r="O138" t="e">
        <f>VLOOKUP(Table3263[[#This Row],[Column1]],'Tradução Atributos'!$A$1:$B$284,2,0)</f>
        <v>#N/A</v>
      </c>
      <c r="P138" t="s">
        <v>4707</v>
      </c>
      <c r="Q138" t="str">
        <f>_xlfn.CONCAT(Table3263[[#This Row],[Description]],Table3263[[#This Row],[attribute_name EN2]])</f>
        <v>Pressure - Upstream Lube Oil Cooler</v>
      </c>
      <c r="R138" t="s">
        <v>3829</v>
      </c>
      <c r="S138" s="33" t="s">
        <v>194</v>
      </c>
      <c r="U138" s="33" t="s">
        <v>461</v>
      </c>
      <c r="V138" s="10" t="s">
        <v>462</v>
      </c>
      <c r="W138" t="str">
        <f t="shared" si="4"/>
        <v>attribute</v>
      </c>
      <c r="X138" t="str">
        <f>TRIM(INDEX(_xlfn.TEXTSPLIT(Table3263[[#This Row],[attribute_name]],"|"), 1,1))</f>
        <v>Pressão – Montante do Resfriador de Óleo Lubrificante</v>
      </c>
      <c r="Y138" t="str">
        <f>IFERROR(TRIM(INDEX(_xlfn.TEXTSPLIT(Table3263[[#This Row],[attribute_name]],"|"), 1,2)), "")</f>
        <v/>
      </c>
      <c r="Z138" t="b" cm="1">
        <f t="array" ref="Z138">IF(ISERROR(IF(Table3263[[#This Row],[parent_attribute]]="subattribute", VLOOKUP(Table3263[[#This Row],[Área ]]&amp;Table3263[[#This Row],[child_attribute]],_xlfn._xlws.FILTER(Table3263[[#All],[Vessel]], Table3263[[#All],[parent_attribute]]="attribute"),1, FALSE), TRUE)), FALSE, TRUE)</f>
        <v>1</v>
      </c>
    </row>
    <row r="139" spans="1:26" ht="14.7" customHeight="1">
      <c r="A139" t="str">
        <f>Table3263[[#This Row],[Template]]&amp;Table3263[[#This Row],[parent_attribute]]</f>
        <v>Compressor Centrífugo BásicoPressão – Montante do Resfriador de Óleo Lubrificante</v>
      </c>
      <c r="B139" t="s">
        <v>4572</v>
      </c>
      <c r="C139" s="10" t="s">
        <v>2905</v>
      </c>
      <c r="D139" s="10" t="s">
        <v>4573</v>
      </c>
      <c r="E139" t="s">
        <v>4574</v>
      </c>
      <c r="F139" t="s">
        <v>4575</v>
      </c>
      <c r="G139" t="s">
        <v>2853</v>
      </c>
      <c r="J139" t="s">
        <v>4708</v>
      </c>
      <c r="K139" t="s">
        <v>3831</v>
      </c>
      <c r="L139" t="s">
        <v>2931</v>
      </c>
      <c r="M139" t="s">
        <v>2928</v>
      </c>
      <c r="O139" t="e">
        <f>VLOOKUP(Table3263[[#This Row],[Column1]],'Tradução Atributos'!$A$1:$B$284,2,0)</f>
        <v>#N/A</v>
      </c>
      <c r="P139" t="s">
        <v>4709</v>
      </c>
      <c r="Q139" t="str">
        <f>_xlfn.CONCAT(Table3263[[#This Row],[Description]],Table3263[[#This Row],[attribute_name EN2]])</f>
        <v>Pressure - Upstream Lube Oil Cooler</v>
      </c>
      <c r="R139" s="33"/>
      <c r="S139" s="33" t="s">
        <v>194</v>
      </c>
      <c r="U139" s="33" t="s">
        <v>736</v>
      </c>
      <c r="V139" s="10"/>
      <c r="W139" t="str">
        <f t="shared" si="4"/>
        <v>subattribute</v>
      </c>
      <c r="X139" t="str">
        <f>TRIM(INDEX(_xlfn.TEXTSPLIT(Table3263[[#This Row],[attribute_name]],"|"), 1,1))</f>
        <v>Pressão – Montante do Resfriador de Óleo Lubrificante</v>
      </c>
      <c r="Y139" t="str">
        <f>IFERROR(TRIM(INDEX(_xlfn.TEXTSPLIT(Table3263[[#This Row],[attribute_name]],"|"), 1,2)), "")</f>
        <v>Lo</v>
      </c>
      <c r="Z139" t="b" cm="1">
        <f t="array" ref="Z139">IF(ISERROR(IF(Table3263[[#This Row],[parent_attribute]]="subattribute", VLOOKUP(Table3263[[#This Row],[Área ]]&amp;Table3263[[#This Row],[child_attribute]],_xlfn._xlws.FILTER(Table3263[[#All],[Vessel]], Table3263[[#All],[parent_attribute]]="attribute"),1, FALSE), TRUE)), FALSE, TRUE)</f>
        <v>1</v>
      </c>
    </row>
    <row r="140" spans="1:26" ht="14.7" customHeight="1">
      <c r="A140" t="str">
        <f>Table3263[[#This Row],[Template]]&amp;Table3263[[#This Row],[parent_attribute]]</f>
        <v>Compressor Centrífugo BásicoPressão – Montante do Resfriador de Óleo Lubrificante</v>
      </c>
      <c r="B140" t="s">
        <v>4572</v>
      </c>
      <c r="C140" s="10" t="s">
        <v>2905</v>
      </c>
      <c r="D140" s="10" t="s">
        <v>4573</v>
      </c>
      <c r="E140" t="s">
        <v>4574</v>
      </c>
      <c r="F140" t="s">
        <v>4575</v>
      </c>
      <c r="G140" t="s">
        <v>2853</v>
      </c>
      <c r="J140" t="s">
        <v>4710</v>
      </c>
      <c r="K140" t="s">
        <v>3831</v>
      </c>
      <c r="L140" t="s">
        <v>2932</v>
      </c>
      <c r="M140" t="s">
        <v>2928</v>
      </c>
      <c r="O140" t="e">
        <f>VLOOKUP(Table3263[[#This Row],[Column1]],'Tradução Atributos'!$A$1:$B$284,2,0)</f>
        <v>#N/A</v>
      </c>
      <c r="P140" t="s">
        <v>4711</v>
      </c>
      <c r="Q140" t="str">
        <f>_xlfn.CONCAT(Table3263[[#This Row],[Description]],Table3263[[#This Row],[attribute_name EN2]])</f>
        <v>Pressure - Upstream Lube Oil Cooler</v>
      </c>
      <c r="R140" s="33">
        <v>600</v>
      </c>
      <c r="S140" s="33" t="s">
        <v>194</v>
      </c>
      <c r="U140" s="33" t="s">
        <v>736</v>
      </c>
      <c r="V140" s="83"/>
      <c r="W140" t="str">
        <f t="shared" si="4"/>
        <v>subattribute</v>
      </c>
      <c r="X140" t="str">
        <f>TRIM(INDEX(_xlfn.TEXTSPLIT(Table3263[[#This Row],[attribute_name]],"|"), 1,1))</f>
        <v>Pressão – Montante do Resfriador de Óleo Lubrificante</v>
      </c>
      <c r="Y140" t="str">
        <f>IFERROR(TRIM(INDEX(_xlfn.TEXTSPLIT(Table3263[[#This Row],[attribute_name]],"|"), 1,2)), "")</f>
        <v>LoLo</v>
      </c>
      <c r="Z140" t="b" cm="1">
        <f t="array" ref="Z140">IF(ISERROR(IF(Table3263[[#This Row],[parent_attribute]]="subattribute", VLOOKUP(Table3263[[#This Row],[Área ]]&amp;Table3263[[#This Row],[child_attribute]],_xlfn._xlws.FILTER(Table3263[[#All],[Vessel]], Table3263[[#All],[parent_attribute]]="attribute"),1, FALSE), TRUE)), FALSE, TRUE)</f>
        <v>1</v>
      </c>
    </row>
    <row r="141" spans="1:26" ht="14.7" customHeight="1">
      <c r="A141" t="str">
        <f>Table3263[[#This Row],[Template]]&amp;Table3263[[#This Row],[parent_attribute]]</f>
        <v>Compressor Centrífugo BásicoPressão – Montante do Resfriador de Óleo Lubrificante</v>
      </c>
      <c r="B141" t="s">
        <v>4572</v>
      </c>
      <c r="C141" s="10" t="s">
        <v>2905</v>
      </c>
      <c r="D141" s="10" t="s">
        <v>4573</v>
      </c>
      <c r="E141" t="s">
        <v>4574</v>
      </c>
      <c r="F141" t="s">
        <v>4575</v>
      </c>
      <c r="G141" t="s">
        <v>2853</v>
      </c>
      <c r="J141" t="s">
        <v>4712</v>
      </c>
      <c r="K141" t="s">
        <v>3831</v>
      </c>
      <c r="L141" t="s">
        <v>2936</v>
      </c>
      <c r="M141" t="s">
        <v>2928</v>
      </c>
      <c r="O141" t="e">
        <f>VLOOKUP(Table3263[[#This Row],[Column1]],'Tradução Atributos'!$A$1:$B$284,2,0)</f>
        <v>#N/A</v>
      </c>
      <c r="P141" t="s">
        <v>4713</v>
      </c>
      <c r="Q141" t="str">
        <f>_xlfn.CONCAT(Table3263[[#This Row],[Description]],Table3263[[#This Row],[attribute_name EN2]])</f>
        <v>Pressure - Upstream Lube Oil Cooler</v>
      </c>
      <c r="R141" s="33">
        <v>720</v>
      </c>
      <c r="S141" s="33" t="s">
        <v>194</v>
      </c>
      <c r="U141" s="33" t="s">
        <v>736</v>
      </c>
      <c r="V141" s="10"/>
      <c r="W141" t="str">
        <f t="shared" si="4"/>
        <v>subattribute</v>
      </c>
      <c r="X141" t="str">
        <f>TRIM(INDEX(_xlfn.TEXTSPLIT(Table3263[[#This Row],[attribute_name]],"|"), 1,1))</f>
        <v>Pressão – Montante do Resfriador de Óleo Lubrificante</v>
      </c>
      <c r="Y141" t="str">
        <f>IFERROR(TRIM(INDEX(_xlfn.TEXTSPLIT(Table3263[[#This Row],[attribute_name]],"|"), 1,2)), "")</f>
        <v>Pre-alarm Lo</v>
      </c>
      <c r="Z141" t="b" cm="1">
        <f t="array" ref="Z141">IF(ISERROR(IF(Table3263[[#This Row],[parent_attribute]]="subattribute", VLOOKUP(Table3263[[#This Row],[Área ]]&amp;Table3263[[#This Row],[child_attribute]],_xlfn._xlws.FILTER(Table3263[[#All],[Vessel]], Table3263[[#All],[parent_attribute]]="attribute"),1, FALSE), TRUE)), FALSE, TRUE)</f>
        <v>1</v>
      </c>
    </row>
    <row r="142" spans="1:26" ht="14.7" customHeight="1">
      <c r="A142" t="str">
        <f>Table3263[[#This Row],[Template]]&amp;Table3263[[#This Row],[parent_attribute]]</f>
        <v>Compressor Centrífugo BásicoPressão - Sucção IP</v>
      </c>
      <c r="B142" t="s">
        <v>4572</v>
      </c>
      <c r="C142" s="10" t="s">
        <v>2905</v>
      </c>
      <c r="D142" s="10" t="s">
        <v>4573</v>
      </c>
      <c r="E142" t="s">
        <v>4574</v>
      </c>
      <c r="F142" s="162" t="s">
        <v>4575</v>
      </c>
      <c r="G142" t="s">
        <v>2853</v>
      </c>
      <c r="J142" s="10" t="s">
        <v>915</v>
      </c>
      <c r="K142" s="10" t="s">
        <v>4714</v>
      </c>
      <c r="O142" t="e">
        <f>VLOOKUP(Table3263[[#This Row],[Column1]],'Tradução Atributos'!$A$1:$B$284,2,0)</f>
        <v>#N/A</v>
      </c>
      <c r="P142" t="s">
        <v>4715</v>
      </c>
      <c r="Q142" s="20" t="str">
        <f>_xlfn.CONCAT(Table3263[[#This Row],[Description]],Table3263[[#This Row],[attribute_name EN2]])</f>
        <v>Pressure - Suction LP</v>
      </c>
      <c r="R142" s="161" t="s">
        <v>3475</v>
      </c>
      <c r="S142" s="33" t="s">
        <v>194</v>
      </c>
      <c r="U142" s="33" t="s">
        <v>530</v>
      </c>
      <c r="V142" s="10" t="s">
        <v>4586</v>
      </c>
      <c r="W142" t="str">
        <f t="shared" si="4"/>
        <v>attribute</v>
      </c>
      <c r="X142" t="str">
        <f>TRIM(INDEX(_xlfn.TEXTSPLIT(Table3263[[#This Row],[attribute_name]],"|"), 1,1))</f>
        <v>Pressão - Sucção IP</v>
      </c>
      <c r="Y142" t="str">
        <f>IFERROR(TRIM(INDEX(_xlfn.TEXTSPLIT(Table3263[[#This Row],[attribute_name]],"|"), 1,2)), "")</f>
        <v/>
      </c>
      <c r="Z142" t="b" cm="1">
        <f t="array" ref="Z142">IF(ISERROR(IF(Table3263[[#This Row],[parent_attribute]]="subattribute", VLOOKUP(Table3263[[#This Row],[Área ]]&amp;Table3263[[#This Row],[child_attribute]],_xlfn._xlws.FILTER(Table3263[[#All],[Vessel]], Table3263[[#All],[parent_attribute]]="attribute"),1, FALSE), TRUE)), FALSE, TRUE)</f>
        <v>1</v>
      </c>
    </row>
    <row r="143" spans="1:26" ht="14.7" customHeight="1">
      <c r="A143" t="str">
        <f>Table3263[[#This Row],[Template]]&amp;Table3263[[#This Row],[parent_attribute]]</f>
        <v>Compressor Centrífugo BásicoPressão - Sucção IP (2)</v>
      </c>
      <c r="B143" t="s">
        <v>4572</v>
      </c>
      <c r="C143" s="10" t="s">
        <v>2905</v>
      </c>
      <c r="D143" s="10" t="s">
        <v>4573</v>
      </c>
      <c r="E143" t="s">
        <v>4574</v>
      </c>
      <c r="F143" s="162" t="s">
        <v>4575</v>
      </c>
      <c r="G143" t="s">
        <v>2853</v>
      </c>
      <c r="J143" s="10" t="s">
        <v>915</v>
      </c>
      <c r="K143" s="10" t="s">
        <v>4714</v>
      </c>
      <c r="O143" t="e">
        <f>VLOOKUP(Table3263[[#This Row],[Column1]],'Tradução Atributos'!$A$1:$B$284,2,0)</f>
        <v>#N/A</v>
      </c>
      <c r="P143" t="s">
        <v>4716</v>
      </c>
      <c r="Q143" s="20" t="str">
        <f>_xlfn.CONCAT(Table3263[[#This Row],[Description]],Table3263[[#This Row],[attribute_name EN2]])</f>
        <v>Pressure - Suction LP</v>
      </c>
      <c r="R143" s="33" t="s">
        <v>4717</v>
      </c>
      <c r="S143" s="33" t="s">
        <v>194</v>
      </c>
      <c r="U143" s="33" t="s">
        <v>530</v>
      </c>
      <c r="V143" s="10" t="s">
        <v>4586</v>
      </c>
      <c r="W143" t="str">
        <f t="shared" si="4"/>
        <v>attribute</v>
      </c>
      <c r="X143" t="str">
        <f>TRIM(INDEX(_xlfn.TEXTSPLIT(Table3263[[#This Row],[attribute_name]],"|"), 1,1))</f>
        <v>Pressão - Sucção IP (2)</v>
      </c>
      <c r="Y143" t="str">
        <f>IFERROR(TRIM(INDEX(_xlfn.TEXTSPLIT(Table3263[[#This Row],[attribute_name]],"|"), 1,2)), "")</f>
        <v/>
      </c>
      <c r="Z143" t="b" cm="1">
        <f t="array" ref="Z143">IF(ISERROR(IF(Table3263[[#This Row],[parent_attribute]]="subattribute", VLOOKUP(Table3263[[#This Row],[Área ]]&amp;Table3263[[#This Row],[child_attribute]],_xlfn._xlws.FILTER(Table3263[[#All],[Vessel]], Table3263[[#All],[parent_attribute]]="attribute"),1, FALSE), TRUE)), FALSE, TRUE)</f>
        <v>1</v>
      </c>
    </row>
    <row r="144" spans="1:26" ht="14.7" customHeight="1">
      <c r="A144" t="str">
        <f>Table3263[[#This Row],[Template]]&amp;Table3263[[#This Row],[parent_attribute]]</f>
        <v>Compressor Centrífugo BásicoPressão - Sucção IP</v>
      </c>
      <c r="B144" t="s">
        <v>4572</v>
      </c>
      <c r="C144" s="10" t="s">
        <v>2905</v>
      </c>
      <c r="D144" s="10" t="s">
        <v>4573</v>
      </c>
      <c r="E144" t="s">
        <v>4574</v>
      </c>
      <c r="F144" s="162" t="s">
        <v>4575</v>
      </c>
      <c r="G144" t="s">
        <v>2853</v>
      </c>
      <c r="J144" s="10" t="s">
        <v>917</v>
      </c>
      <c r="K144" s="10" t="s">
        <v>4714</v>
      </c>
      <c r="L144" t="s">
        <v>2929</v>
      </c>
      <c r="M144" t="s">
        <v>2928</v>
      </c>
      <c r="O144" t="e">
        <f>VLOOKUP(Table3263[[#This Row],[Column1]],'Tradução Atributos'!$A$1:$B$284,2,0)</f>
        <v>#N/A</v>
      </c>
      <c r="P144" t="s">
        <v>4718</v>
      </c>
      <c r="Q144" s="20" t="str">
        <f>_xlfn.CONCAT(Table3263[[#This Row],[Description]],Table3263[[#This Row],[attribute_name EN2]])</f>
        <v>Pressure - Suction LP</v>
      </c>
      <c r="R144" s="33"/>
      <c r="S144" s="33" t="s">
        <v>194</v>
      </c>
      <c r="U144" s="33" t="s">
        <v>736</v>
      </c>
      <c r="V144" s="10"/>
      <c r="W144" t="str">
        <f t="shared" si="4"/>
        <v>subattribute</v>
      </c>
      <c r="X144" t="str">
        <f>TRIM(INDEX(_xlfn.TEXTSPLIT(Table3263[[#This Row],[attribute_name]],"|"), 1,1))</f>
        <v>Pressão - Sucção IP</v>
      </c>
      <c r="Y144" t="str">
        <f>IFERROR(TRIM(INDEX(_xlfn.TEXTSPLIT(Table3263[[#This Row],[attribute_name]],"|"), 1,2)), "")</f>
        <v>Hi</v>
      </c>
      <c r="Z144" t="b" cm="1">
        <f t="array" ref="Z144">IF(ISERROR(IF(Table3263[[#This Row],[parent_attribute]]="subattribute", VLOOKUP(Table3263[[#This Row],[Área ]]&amp;Table3263[[#This Row],[child_attribute]],_xlfn._xlws.FILTER(Table3263[[#All],[Vessel]], Table3263[[#All],[parent_attribute]]="attribute"),1, FALSE), TRUE)), FALSE, TRUE)</f>
        <v>1</v>
      </c>
    </row>
    <row r="145" spans="1:26" ht="14.4">
      <c r="A145" t="str">
        <f>Table3263[[#This Row],[Template]]&amp;Table3263[[#This Row],[parent_attribute]]</f>
        <v>Compressor Centrífugo BásicoPressão - Sucção IP</v>
      </c>
      <c r="B145" t="s">
        <v>4572</v>
      </c>
      <c r="C145" s="10" t="s">
        <v>2905</v>
      </c>
      <c r="D145" s="10" t="s">
        <v>4573</v>
      </c>
      <c r="E145" t="s">
        <v>4574</v>
      </c>
      <c r="F145" s="162" t="s">
        <v>4575</v>
      </c>
      <c r="G145" t="s">
        <v>2853</v>
      </c>
      <c r="J145" s="10" t="s">
        <v>917</v>
      </c>
      <c r="K145" s="10" t="s">
        <v>4714</v>
      </c>
      <c r="L145" t="s">
        <v>2929</v>
      </c>
      <c r="M145" t="s">
        <v>2928</v>
      </c>
      <c r="O145" t="e">
        <f>VLOOKUP(Table3263[[#This Row],[Column1]],'Tradução Atributos'!$A$1:$B$284,2,0)</f>
        <v>#N/A</v>
      </c>
      <c r="P145" t="s">
        <v>4718</v>
      </c>
      <c r="Q145" s="20" t="str">
        <f>_xlfn.CONCAT(Table3263[[#This Row],[Description]],Table3263[[#This Row],[attribute_name EN2]])</f>
        <v>Pressure - Suction LP</v>
      </c>
      <c r="R145" s="33"/>
      <c r="S145" s="33" t="s">
        <v>194</v>
      </c>
      <c r="U145" s="33" t="s">
        <v>736</v>
      </c>
      <c r="V145" s="10"/>
      <c r="W145" t="str">
        <f t="shared" si="4"/>
        <v>subattribute</v>
      </c>
      <c r="X145" t="str">
        <f>TRIM(INDEX(_xlfn.TEXTSPLIT(Table3263[[#This Row],[attribute_name]],"|"), 1,1))</f>
        <v>Pressão - Sucção IP</v>
      </c>
      <c r="Y145" t="str">
        <f>IFERROR(TRIM(INDEX(_xlfn.TEXTSPLIT(Table3263[[#This Row],[attribute_name]],"|"), 1,2)), "")</f>
        <v>Hi</v>
      </c>
      <c r="Z145" t="b" cm="1">
        <f t="array" ref="Z145">IF(ISERROR(IF(Table3263[[#This Row],[parent_attribute]]="subattribute", VLOOKUP(Table3263[[#This Row],[Área ]]&amp;Table3263[[#This Row],[child_attribute]],_xlfn._xlws.FILTER(Table3263[[#All],[Vessel]], Table3263[[#All],[parent_attribute]]="attribute"),1, FALSE), TRUE)), FALSE, TRUE)</f>
        <v>1</v>
      </c>
    </row>
    <row r="146" spans="1:26" ht="14.4">
      <c r="A146" t="str">
        <f>Table3263[[#This Row],[Template]]&amp;Table3263[[#This Row],[parent_attribute]]</f>
        <v>Compressor Centrífugo BásicoPressão - Sucção IP</v>
      </c>
      <c r="B146" t="s">
        <v>4572</v>
      </c>
      <c r="C146" s="10" t="s">
        <v>2905</v>
      </c>
      <c r="D146" s="10" t="s">
        <v>4573</v>
      </c>
      <c r="E146" t="s">
        <v>4574</v>
      </c>
      <c r="F146" s="162" t="s">
        <v>4575</v>
      </c>
      <c r="G146" t="s">
        <v>2853</v>
      </c>
      <c r="J146" s="10" t="s">
        <v>920</v>
      </c>
      <c r="K146" s="10" t="s">
        <v>4714</v>
      </c>
      <c r="L146" t="s">
        <v>2930</v>
      </c>
      <c r="M146" t="s">
        <v>2928</v>
      </c>
      <c r="O146" t="e">
        <f>VLOOKUP(Table3263[[#This Row],[Column1]],'Tradução Atributos'!$A$1:$B$284,2,0)</f>
        <v>#N/A</v>
      </c>
      <c r="P146" t="s">
        <v>4719</v>
      </c>
      <c r="Q146" s="20" t="str">
        <f>_xlfn.CONCAT(Table3263[[#This Row],[Description]],Table3263[[#This Row],[attribute_name EN2]])</f>
        <v>Pressure - Suction LP</v>
      </c>
      <c r="R146" s="33"/>
      <c r="S146" s="33" t="s">
        <v>194</v>
      </c>
      <c r="U146" s="33" t="s">
        <v>736</v>
      </c>
      <c r="V146" s="10"/>
      <c r="W146" t="str">
        <f t="shared" si="4"/>
        <v>subattribute</v>
      </c>
      <c r="X146" t="str">
        <f>TRIM(INDEX(_xlfn.TEXTSPLIT(Table3263[[#This Row],[attribute_name]],"|"), 1,1))</f>
        <v>Pressão - Sucção IP</v>
      </c>
      <c r="Y146" t="str">
        <f>IFERROR(TRIM(INDEX(_xlfn.TEXTSPLIT(Table3263[[#This Row],[attribute_name]],"|"), 1,2)), "")</f>
        <v>HiHi</v>
      </c>
      <c r="Z146" t="b" cm="1">
        <f t="array" ref="Z146">IF(ISERROR(IF(Table3263[[#This Row],[parent_attribute]]="subattribute", VLOOKUP(Table3263[[#This Row],[Área ]]&amp;Table3263[[#This Row],[child_attribute]],_xlfn._xlws.FILTER(Table3263[[#All],[Vessel]], Table3263[[#All],[parent_attribute]]="attribute"),1, FALSE), TRUE)), FALSE, TRUE)</f>
        <v>1</v>
      </c>
    </row>
    <row r="147" spans="1:26" ht="14.4">
      <c r="A147" t="str">
        <f>Table3263[[#This Row],[Template]]&amp;Table3263[[#This Row],[parent_attribute]]</f>
        <v>Compressor Centrífugo BásicoPressão - Sucção IP</v>
      </c>
      <c r="B147" t="s">
        <v>4572</v>
      </c>
      <c r="C147" s="10" t="s">
        <v>2905</v>
      </c>
      <c r="D147" s="10" t="s">
        <v>4573</v>
      </c>
      <c r="E147" t="s">
        <v>4574</v>
      </c>
      <c r="F147" s="162" t="s">
        <v>4575</v>
      </c>
      <c r="G147" t="s">
        <v>2853</v>
      </c>
      <c r="J147" s="10" t="s">
        <v>920</v>
      </c>
      <c r="K147" s="10" t="s">
        <v>4714</v>
      </c>
      <c r="L147" t="s">
        <v>2930</v>
      </c>
      <c r="M147" t="s">
        <v>2928</v>
      </c>
      <c r="O147" t="e">
        <f>VLOOKUP(Table3263[[#This Row],[Column1]],'Tradução Atributos'!$A$1:$B$284,2,0)</f>
        <v>#N/A</v>
      </c>
      <c r="P147" t="s">
        <v>4719</v>
      </c>
      <c r="Q147" s="20" t="str">
        <f>_xlfn.CONCAT(Table3263[[#This Row],[Description]],Table3263[[#This Row],[attribute_name EN2]])</f>
        <v>Pressure - Suction LP</v>
      </c>
      <c r="R147" s="33"/>
      <c r="S147" s="33" t="s">
        <v>194</v>
      </c>
      <c r="U147" s="33" t="s">
        <v>736</v>
      </c>
      <c r="V147" s="10"/>
      <c r="W147" t="str">
        <f t="shared" si="4"/>
        <v>subattribute</v>
      </c>
      <c r="X147" t="str">
        <f>TRIM(INDEX(_xlfn.TEXTSPLIT(Table3263[[#This Row],[attribute_name]],"|"), 1,1))</f>
        <v>Pressão - Sucção IP</v>
      </c>
      <c r="Y147" t="str">
        <f>IFERROR(TRIM(INDEX(_xlfn.TEXTSPLIT(Table3263[[#This Row],[attribute_name]],"|"), 1,2)), "")</f>
        <v>HiHi</v>
      </c>
      <c r="Z147" t="b" cm="1">
        <f t="array" ref="Z147">IF(ISERROR(IF(Table3263[[#This Row],[parent_attribute]]="subattribute", VLOOKUP(Table3263[[#This Row],[Área ]]&amp;Table3263[[#This Row],[child_attribute]],_xlfn._xlws.FILTER(Table3263[[#All],[Vessel]], Table3263[[#All],[parent_attribute]]="attribute"),1, FALSE), TRUE)), FALSE, TRUE)</f>
        <v>1</v>
      </c>
    </row>
    <row r="148" spans="1:26" ht="14.4">
      <c r="A148" t="str">
        <f>Table3263[[#This Row],[Template]]&amp;Table3263[[#This Row],[parent_attribute]]</f>
        <v>Compressor Centrífugo BásicoPressão - Sucção IP</v>
      </c>
      <c r="B148" t="s">
        <v>4572</v>
      </c>
      <c r="C148" s="10" t="s">
        <v>2905</v>
      </c>
      <c r="D148" s="10" t="s">
        <v>4573</v>
      </c>
      <c r="E148" t="s">
        <v>4574</v>
      </c>
      <c r="F148" s="162" t="s">
        <v>4575</v>
      </c>
      <c r="G148" t="s">
        <v>2853</v>
      </c>
      <c r="J148" s="10" t="s">
        <v>922</v>
      </c>
      <c r="K148" s="10" t="s">
        <v>4714</v>
      </c>
      <c r="L148" t="s">
        <v>2931</v>
      </c>
      <c r="M148" t="s">
        <v>2928</v>
      </c>
      <c r="O148" t="e">
        <f>VLOOKUP(Table3263[[#This Row],[Column1]],'Tradução Atributos'!$A$1:$B$284,2,0)</f>
        <v>#N/A</v>
      </c>
      <c r="P148" t="s">
        <v>4720</v>
      </c>
      <c r="Q148" s="20" t="str">
        <f>_xlfn.CONCAT(Table3263[[#This Row],[Description]],Table3263[[#This Row],[attribute_name EN2]])</f>
        <v>Pressure - Suction LP</v>
      </c>
      <c r="R148" s="33"/>
      <c r="S148" s="33" t="s">
        <v>194</v>
      </c>
      <c r="U148" s="33" t="s">
        <v>736</v>
      </c>
      <c r="V148" s="10"/>
      <c r="W148" t="str">
        <f t="shared" si="4"/>
        <v>subattribute</v>
      </c>
      <c r="X148" t="str">
        <f>TRIM(INDEX(_xlfn.TEXTSPLIT(Table3263[[#This Row],[attribute_name]],"|"), 1,1))</f>
        <v>Pressão - Sucção IP</v>
      </c>
      <c r="Y148" t="str">
        <f>IFERROR(TRIM(INDEX(_xlfn.TEXTSPLIT(Table3263[[#This Row],[attribute_name]],"|"), 1,2)), "")</f>
        <v>Lo</v>
      </c>
      <c r="Z148" t="b" cm="1">
        <f t="array" ref="Z148">IF(ISERROR(IF(Table3263[[#This Row],[parent_attribute]]="subattribute", VLOOKUP(Table3263[[#This Row],[Área ]]&amp;Table3263[[#This Row],[child_attribute]],_xlfn._xlws.FILTER(Table3263[[#All],[Vessel]], Table3263[[#All],[parent_attribute]]="attribute"),1, FALSE), TRUE)), FALSE, TRUE)</f>
        <v>1</v>
      </c>
    </row>
    <row r="149" spans="1:26" ht="14.4">
      <c r="A149" t="str">
        <f>Table3263[[#This Row],[Template]]&amp;Table3263[[#This Row],[parent_attribute]]</f>
        <v>Compressor Centrífugo BásicoPressão - Sucção IP</v>
      </c>
      <c r="B149" t="s">
        <v>4572</v>
      </c>
      <c r="C149" s="10" t="s">
        <v>2905</v>
      </c>
      <c r="D149" s="10" t="s">
        <v>4573</v>
      </c>
      <c r="E149" t="s">
        <v>4574</v>
      </c>
      <c r="F149" s="162" t="s">
        <v>4575</v>
      </c>
      <c r="G149" t="s">
        <v>2853</v>
      </c>
      <c r="J149" s="10" t="s">
        <v>922</v>
      </c>
      <c r="K149" s="10" t="s">
        <v>4714</v>
      </c>
      <c r="L149" t="s">
        <v>2931</v>
      </c>
      <c r="M149" t="s">
        <v>2928</v>
      </c>
      <c r="O149" t="e">
        <f>VLOOKUP(Table3263[[#This Row],[Column1]],'Tradução Atributos'!$A$1:$B$284,2,0)</f>
        <v>#N/A</v>
      </c>
      <c r="P149" t="s">
        <v>4720</v>
      </c>
      <c r="Q149" s="20" t="str">
        <f>_xlfn.CONCAT(Table3263[[#This Row],[Description]],Table3263[[#This Row],[attribute_name EN2]])</f>
        <v>Pressure - Suction LP</v>
      </c>
      <c r="R149" s="33"/>
      <c r="S149" s="33" t="s">
        <v>194</v>
      </c>
      <c r="U149" s="33" t="s">
        <v>736</v>
      </c>
      <c r="V149" s="10"/>
      <c r="W149" t="str">
        <f t="shared" si="4"/>
        <v>subattribute</v>
      </c>
      <c r="X149" t="str">
        <f>TRIM(INDEX(_xlfn.TEXTSPLIT(Table3263[[#This Row],[attribute_name]],"|"), 1,1))</f>
        <v>Pressão - Sucção IP</v>
      </c>
      <c r="Y149" t="str">
        <f>IFERROR(TRIM(INDEX(_xlfn.TEXTSPLIT(Table3263[[#This Row],[attribute_name]],"|"), 1,2)), "")</f>
        <v>Lo</v>
      </c>
      <c r="Z149" t="b" cm="1">
        <f t="array" ref="Z149">IF(ISERROR(IF(Table3263[[#This Row],[parent_attribute]]="subattribute", VLOOKUP(Table3263[[#This Row],[Área ]]&amp;Table3263[[#This Row],[child_attribute]],_xlfn._xlws.FILTER(Table3263[[#All],[Vessel]], Table3263[[#All],[parent_attribute]]="attribute"),1, FALSE), TRUE)), FALSE, TRUE)</f>
        <v>1</v>
      </c>
    </row>
    <row r="150" spans="1:26" ht="14.4">
      <c r="A150" t="str">
        <f>Table3263[[#This Row],[Template]]&amp;Table3263[[#This Row],[parent_attribute]]</f>
        <v>Compressor Centrífugo BásicoPressão - Sucção IP</v>
      </c>
      <c r="B150" t="s">
        <v>4572</v>
      </c>
      <c r="C150" s="10" t="s">
        <v>2905</v>
      </c>
      <c r="D150" s="10" t="s">
        <v>4573</v>
      </c>
      <c r="E150" t="s">
        <v>4574</v>
      </c>
      <c r="F150" s="162" t="s">
        <v>4575</v>
      </c>
      <c r="G150" t="s">
        <v>2853</v>
      </c>
      <c r="J150" s="10" t="s">
        <v>924</v>
      </c>
      <c r="K150" s="10" t="s">
        <v>4714</v>
      </c>
      <c r="L150" t="s">
        <v>2932</v>
      </c>
      <c r="M150" t="s">
        <v>2928</v>
      </c>
      <c r="O150" t="e">
        <f>VLOOKUP(Table3263[[#This Row],[Column1]],'Tradução Atributos'!$A$1:$B$284,2,0)</f>
        <v>#N/A</v>
      </c>
      <c r="P150" t="s">
        <v>4721</v>
      </c>
      <c r="Q150" s="20" t="str">
        <f>_xlfn.CONCAT(Table3263[[#This Row],[Description]],Table3263[[#This Row],[attribute_name EN2]])</f>
        <v>Pressure - Suction LP</v>
      </c>
      <c r="R150" s="33"/>
      <c r="S150" s="33" t="s">
        <v>194</v>
      </c>
      <c r="U150" s="33" t="s">
        <v>736</v>
      </c>
      <c r="V150" s="10"/>
      <c r="W150" t="str">
        <f t="shared" si="4"/>
        <v>subattribute</v>
      </c>
      <c r="X150" t="str">
        <f>TRIM(INDEX(_xlfn.TEXTSPLIT(Table3263[[#This Row],[attribute_name]],"|"), 1,1))</f>
        <v>Pressão - Sucção IP</v>
      </c>
      <c r="Y150" t="str">
        <f>IFERROR(TRIM(INDEX(_xlfn.TEXTSPLIT(Table3263[[#This Row],[attribute_name]],"|"), 1,2)), "")</f>
        <v>LoLo</v>
      </c>
      <c r="Z150" t="b" cm="1">
        <f t="array" ref="Z150">IF(ISERROR(IF(Table3263[[#This Row],[parent_attribute]]="subattribute", VLOOKUP(Table3263[[#This Row],[Área ]]&amp;Table3263[[#This Row],[child_attribute]],_xlfn._xlws.FILTER(Table3263[[#All],[Vessel]], Table3263[[#All],[parent_attribute]]="attribute"),1, FALSE), TRUE)), FALSE, TRUE)</f>
        <v>1</v>
      </c>
    </row>
    <row r="151" spans="1:26" ht="14.4">
      <c r="A151" t="str">
        <f>Table3263[[#This Row],[Template]]&amp;Table3263[[#This Row],[parent_attribute]]</f>
        <v>Compressor Centrífugo BásicoPressão - Sucção IP</v>
      </c>
      <c r="B151" t="s">
        <v>4572</v>
      </c>
      <c r="C151" s="10" t="s">
        <v>2905</v>
      </c>
      <c r="D151" s="10" t="s">
        <v>4573</v>
      </c>
      <c r="E151" t="s">
        <v>4574</v>
      </c>
      <c r="F151" s="162" t="s">
        <v>4575</v>
      </c>
      <c r="G151" t="s">
        <v>2853</v>
      </c>
      <c r="J151" s="10" t="s">
        <v>924</v>
      </c>
      <c r="K151" s="10" t="s">
        <v>4714</v>
      </c>
      <c r="L151" t="s">
        <v>2932</v>
      </c>
      <c r="M151" t="s">
        <v>2928</v>
      </c>
      <c r="O151" t="e">
        <f>VLOOKUP(Table3263[[#This Row],[Column1]],'Tradução Atributos'!$A$1:$B$284,2,0)</f>
        <v>#N/A</v>
      </c>
      <c r="P151" t="s">
        <v>4721</v>
      </c>
      <c r="Q151" s="20" t="str">
        <f>_xlfn.CONCAT(Table3263[[#This Row],[Description]],Table3263[[#This Row],[attribute_name EN2]])</f>
        <v>Pressure - Suction LP</v>
      </c>
      <c r="R151" s="33"/>
      <c r="S151" s="33" t="s">
        <v>194</v>
      </c>
      <c r="U151" s="33" t="s">
        <v>736</v>
      </c>
      <c r="V151" s="10"/>
      <c r="W151" t="str">
        <f t="shared" si="4"/>
        <v>subattribute</v>
      </c>
      <c r="X151" t="str">
        <f>TRIM(INDEX(_xlfn.TEXTSPLIT(Table3263[[#This Row],[attribute_name]],"|"), 1,1))</f>
        <v>Pressão - Sucção IP</v>
      </c>
      <c r="Y151" t="str">
        <f>IFERROR(TRIM(INDEX(_xlfn.TEXTSPLIT(Table3263[[#This Row],[attribute_name]],"|"), 1,2)), "")</f>
        <v>LoLo</v>
      </c>
      <c r="Z151" t="b" cm="1">
        <f t="array" ref="Z151">IF(ISERROR(IF(Table3263[[#This Row],[parent_attribute]]="subattribute", VLOOKUP(Table3263[[#This Row],[Área ]]&amp;Table3263[[#This Row],[child_attribute]],_xlfn._xlws.FILTER(Table3263[[#All],[Vessel]], Table3263[[#All],[parent_attribute]]="attribute"),1, FALSE), TRUE)), FALSE, TRUE)</f>
        <v>1</v>
      </c>
    </row>
    <row r="152" spans="1:26" ht="14.4">
      <c r="A152" t="str">
        <f>Table3263[[#This Row],[Template]]&amp;Table3263[[#This Row],[parent_attribute]]</f>
        <v>Compressor Centrífugo BásicoPressão - Sucção IP</v>
      </c>
      <c r="B152" t="s">
        <v>4572</v>
      </c>
      <c r="C152" s="10" t="s">
        <v>2905</v>
      </c>
      <c r="D152" s="10" t="s">
        <v>4573</v>
      </c>
      <c r="E152" t="s">
        <v>4574</v>
      </c>
      <c r="F152" s="162" t="s">
        <v>4575</v>
      </c>
      <c r="G152" t="s">
        <v>2853</v>
      </c>
      <c r="J152" s="10" t="s">
        <v>926</v>
      </c>
      <c r="K152" s="10" t="s">
        <v>4714</v>
      </c>
      <c r="L152" t="s">
        <v>2936</v>
      </c>
      <c r="M152" t="s">
        <v>2928</v>
      </c>
      <c r="O152" t="e">
        <f>VLOOKUP(Table3263[[#This Row],[Column1]],'Tradução Atributos'!$A$1:$B$284,2,0)</f>
        <v>#N/A</v>
      </c>
      <c r="P152" t="s">
        <v>4722</v>
      </c>
      <c r="Q152" s="20" t="str">
        <f>_xlfn.CONCAT(Table3263[[#This Row],[Description]],Table3263[[#This Row],[attribute_name EN2]])</f>
        <v>Pressure - Suction LP</v>
      </c>
      <c r="R152" s="33"/>
      <c r="S152" s="33" t="s">
        <v>194</v>
      </c>
      <c r="U152" s="33" t="s">
        <v>736</v>
      </c>
      <c r="V152" s="10"/>
      <c r="W152" t="str">
        <f t="shared" si="4"/>
        <v>subattribute</v>
      </c>
      <c r="X152" t="str">
        <f>TRIM(INDEX(_xlfn.TEXTSPLIT(Table3263[[#This Row],[attribute_name]],"|"), 1,1))</f>
        <v>Pressão - Sucção IP</v>
      </c>
      <c r="Y152" t="str">
        <f>IFERROR(TRIM(INDEX(_xlfn.TEXTSPLIT(Table3263[[#This Row],[attribute_name]],"|"), 1,2)), "")</f>
        <v>Pre-alarm Lo</v>
      </c>
      <c r="Z152" t="b" cm="1">
        <f t="array" ref="Z152">IF(ISERROR(IF(Table3263[[#This Row],[parent_attribute]]="subattribute", VLOOKUP(Table3263[[#This Row],[Área ]]&amp;Table3263[[#This Row],[child_attribute]],_xlfn._xlws.FILTER(Table3263[[#All],[Vessel]], Table3263[[#All],[parent_attribute]]="attribute"),1, FALSE), TRUE)), FALSE, TRUE)</f>
        <v>1</v>
      </c>
    </row>
    <row r="153" spans="1:26" ht="14.4">
      <c r="A153" t="str">
        <f>Table3263[[#This Row],[Template]]&amp;Table3263[[#This Row],[parent_attribute]]</f>
        <v>Compressor Centrífugo BásicoPressão - Sucção IP</v>
      </c>
      <c r="B153" t="s">
        <v>4572</v>
      </c>
      <c r="C153" s="10" t="s">
        <v>2905</v>
      </c>
      <c r="D153" s="10" t="s">
        <v>4573</v>
      </c>
      <c r="E153" t="s">
        <v>4574</v>
      </c>
      <c r="F153" s="162" t="s">
        <v>4575</v>
      </c>
      <c r="G153" t="s">
        <v>2853</v>
      </c>
      <c r="J153" s="10" t="s">
        <v>926</v>
      </c>
      <c r="K153" s="10" t="s">
        <v>4714</v>
      </c>
      <c r="L153" t="s">
        <v>2936</v>
      </c>
      <c r="M153" t="s">
        <v>2928</v>
      </c>
      <c r="O153" t="e">
        <f>VLOOKUP(Table3263[[#This Row],[Column1]],'Tradução Atributos'!$A$1:$B$284,2,0)</f>
        <v>#N/A</v>
      </c>
      <c r="P153" t="s">
        <v>4722</v>
      </c>
      <c r="Q153" s="20" t="str">
        <f>_xlfn.CONCAT(Table3263[[#This Row],[Description]],Table3263[[#This Row],[attribute_name EN2]])</f>
        <v>Pressure - Suction LP</v>
      </c>
      <c r="R153" s="33"/>
      <c r="S153" s="33" t="s">
        <v>194</v>
      </c>
      <c r="U153" s="33" t="s">
        <v>736</v>
      </c>
      <c r="V153" s="10"/>
      <c r="W153" t="str">
        <f t="shared" si="4"/>
        <v>subattribute</v>
      </c>
      <c r="X153" t="str">
        <f>TRIM(INDEX(_xlfn.TEXTSPLIT(Table3263[[#This Row],[attribute_name]],"|"), 1,1))</f>
        <v>Pressão - Sucção IP</v>
      </c>
      <c r="Y153" t="str">
        <f>IFERROR(TRIM(INDEX(_xlfn.TEXTSPLIT(Table3263[[#This Row],[attribute_name]],"|"), 1,2)), "")</f>
        <v>Pre-alarm Lo</v>
      </c>
      <c r="Z153" t="b" cm="1">
        <f t="array" ref="Z153">IF(ISERROR(IF(Table3263[[#This Row],[parent_attribute]]="subattribute", VLOOKUP(Table3263[[#This Row],[Área ]]&amp;Table3263[[#This Row],[child_attribute]],_xlfn._xlws.FILTER(Table3263[[#All],[Vessel]], Table3263[[#All],[parent_attribute]]="attribute"),1, FALSE), TRUE)), FALSE, TRUE)</f>
        <v>1</v>
      </c>
    </row>
    <row r="154" spans="1:26" ht="14.4">
      <c r="A154" t="str">
        <f>Table3263[[#This Row],[Template]]&amp;Table3263[[#This Row],[parent_attribute]]</f>
        <v>Compressor Centrífugo BásicoPressão - Sucção LP</v>
      </c>
      <c r="B154" t="s">
        <v>4572</v>
      </c>
      <c r="C154" s="10" t="s">
        <v>2905</v>
      </c>
      <c r="D154" s="10" t="s">
        <v>4573</v>
      </c>
      <c r="E154" t="s">
        <v>4574</v>
      </c>
      <c r="F154" t="s">
        <v>4575</v>
      </c>
      <c r="G154" s="9" t="s">
        <v>2853</v>
      </c>
      <c r="H154" s="17"/>
      <c r="I154" s="17"/>
      <c r="J154" s="20" t="s">
        <v>915</v>
      </c>
      <c r="K154" s="20" t="s">
        <v>4714</v>
      </c>
      <c r="L154" s="17"/>
      <c r="M154" s="17"/>
      <c r="N154" s="17"/>
      <c r="O154" s="17" t="e">
        <f>VLOOKUP(Table3263[[#This Row],[Column1]],'Tradução Atributos'!$A$1:$B$284,2,0)</f>
        <v>#N/A</v>
      </c>
      <c r="P154" t="s">
        <v>4723</v>
      </c>
      <c r="Q154" s="17" t="str">
        <f>_xlfn.CONCAT(Table3263[[#This Row],[Description]],Table3263[[#This Row],[attribute_name EN2]])</f>
        <v>Pressure - Suction LP</v>
      </c>
      <c r="R154" s="33" t="s">
        <v>3460</v>
      </c>
      <c r="S154" s="33" t="s">
        <v>194</v>
      </c>
      <c r="U154" s="33" t="s">
        <v>530</v>
      </c>
      <c r="V154" s="10" t="s">
        <v>4594</v>
      </c>
      <c r="W154" t="str">
        <f t="shared" ref="W154:W191" si="5">IFERROR(IF(FIND("|",P154),"subattribute", "attribute"), "attribute")</f>
        <v>attribute</v>
      </c>
      <c r="X154" t="str">
        <f>TRIM(INDEX(_xlfn.TEXTSPLIT(Table3263[[#This Row],[attribute_name]],"|"), 1,1))</f>
        <v>Pressão - Sucção LP</v>
      </c>
      <c r="Y154" t="str">
        <f>IFERROR(TRIM(INDEX(_xlfn.TEXTSPLIT(Table3263[[#This Row],[attribute_name]],"|"), 1,2)), "")</f>
        <v/>
      </c>
      <c r="Z154" t="b" cm="1">
        <f t="array" ref="Z154">IF(ISERROR(IF(Table3263[[#This Row],[parent_attribute]]="subattribute", VLOOKUP(Table3263[[#This Row],[Área ]]&amp;Table3263[[#This Row],[child_attribute]],_xlfn._xlws.FILTER(Table3263[[#All],[Vessel]], Table3263[[#All],[parent_attribute]]="attribute"),1, FALSE), TRUE)), FALSE, TRUE)</f>
        <v>1</v>
      </c>
    </row>
    <row r="155" spans="1:26" ht="14.4">
      <c r="B155" t="s">
        <v>4572</v>
      </c>
      <c r="C155" s="10" t="s">
        <v>2905</v>
      </c>
      <c r="D155" s="10" t="s">
        <v>4573</v>
      </c>
      <c r="E155" t="s">
        <v>4574</v>
      </c>
      <c r="F155" t="s">
        <v>4575</v>
      </c>
      <c r="G155" s="9" t="s">
        <v>2853</v>
      </c>
      <c r="J155" s="10"/>
      <c r="K155" s="10"/>
      <c r="O155" t="e">
        <f>VLOOKUP(Table3263[[#This Row],[attribute_name EN2]],'Tradução Atributos'!$A$1:$B$284,2,0)</f>
        <v>#N/A</v>
      </c>
      <c r="P155" s="110" t="s">
        <v>4724</v>
      </c>
      <c r="Q155" s="20" t="str">
        <f>_xlfn.CONCAT(Table3263[[#This Row],[Equipamento]],Table3263[[#This Row],[attribute_name EN]])</f>
        <v>FORTE-C-UC-123101A-01 (LP/IP Compressor Trem A)</v>
      </c>
      <c r="R155" s="195">
        <v>813</v>
      </c>
      <c r="S155" s="194" t="s">
        <v>194</v>
      </c>
      <c r="T155" s="110"/>
      <c r="U155" s="194"/>
      <c r="V155" s="195"/>
      <c r="W155" t="str">
        <f>IFERROR(IF(FIND("|",P155),"subattribute", "attribute"), "attribute")</f>
        <v>subattribute</v>
      </c>
      <c r="X155" t="str">
        <f>TRIM(INDEX(_xlfn.TEXTSPLIT(Table3263[[#This Row],[attribute_name]],"|"), 1,1))</f>
        <v>Pressão - Sucção LP</v>
      </c>
      <c r="Y155" t="str">
        <f>IFERROR(TRIM(INDEX(_xlfn.TEXTSPLIT(Table3263[[#This Row],[attribute_name]],"|"), 1,2)), "")</f>
        <v>Hi</v>
      </c>
      <c r="Z155" t="b" cm="1">
        <f t="array" ref="Z155">IF(ISERROR(IF(Table3263[[#This Row],[type]]="subattribute", VLOOKUP(Table3263[[#This Row],[Template]]&amp;Table3263[[#This Row],[parent_attribute]],_xlfn._xlws.FILTER(#REF!, Table3263[[#All],[type]]="attribute"),1, FALSE), TRUE)), FALSE, TRUE)</f>
        <v>0</v>
      </c>
    </row>
    <row r="156" spans="1:26" ht="14.4">
      <c r="B156" t="s">
        <v>4572</v>
      </c>
      <c r="C156" s="10" t="s">
        <v>2905</v>
      </c>
      <c r="D156" s="10" t="s">
        <v>4573</v>
      </c>
      <c r="E156" t="s">
        <v>4574</v>
      </c>
      <c r="F156" t="s">
        <v>4575</v>
      </c>
      <c r="G156" s="9" t="s">
        <v>2853</v>
      </c>
      <c r="J156" s="10"/>
      <c r="K156" s="10"/>
      <c r="O156" t="e">
        <f>VLOOKUP(Table3263[[#This Row],[attribute_name EN2]],'Tradução Atributos'!$A$1:$B$284,2,0)</f>
        <v>#N/A</v>
      </c>
      <c r="P156" s="110" t="s">
        <v>4725</v>
      </c>
      <c r="Q156" s="20" t="str">
        <f>_xlfn.CONCAT(Table3263[[#This Row],[Equipamento]],Table3263[[#This Row],[attribute_name EN]])</f>
        <v>FORTE-C-UC-123101A-01 (LP/IP Compressor Trem A)</v>
      </c>
      <c r="R156" s="195">
        <v>647</v>
      </c>
      <c r="S156" s="194" t="s">
        <v>194</v>
      </c>
      <c r="T156" s="110"/>
      <c r="U156" s="194"/>
      <c r="V156" s="195"/>
      <c r="W156" t="str">
        <f>IFERROR(IF(FIND("|",P156),"subattribute", "attribute"), "attribute")</f>
        <v>subattribute</v>
      </c>
      <c r="X156" t="str">
        <f>TRIM(INDEX(_xlfn.TEXTSPLIT(Table3263[[#This Row],[attribute_name]],"|"), 1,1))</f>
        <v>Pressão - Sucção LP</v>
      </c>
      <c r="Y156" t="str">
        <f>IFERROR(TRIM(INDEX(_xlfn.TEXTSPLIT(Table3263[[#This Row],[attribute_name]],"|"), 1,2)), "")</f>
        <v>Lo</v>
      </c>
      <c r="Z156" t="b" cm="1">
        <f t="array" ref="Z156">IF(ISERROR(IF(Table3263[[#This Row],[type]]="subattribute", VLOOKUP(Table3263[[#This Row],[Template]]&amp;Table3263[[#This Row],[parent_attribute]],_xlfn._xlws.FILTER(#REF!, Table3263[[#All],[type]]="attribute"),1, FALSE), TRUE)), FALSE, TRUE)</f>
        <v>0</v>
      </c>
    </row>
    <row r="157" spans="1:26" ht="14.4">
      <c r="B157" t="s">
        <v>4572</v>
      </c>
      <c r="C157" s="10" t="s">
        <v>2905</v>
      </c>
      <c r="D157" s="10" t="s">
        <v>4573</v>
      </c>
      <c r="E157" t="s">
        <v>4574</v>
      </c>
      <c r="F157" t="s">
        <v>4575</v>
      </c>
      <c r="G157" s="9" t="s">
        <v>2853</v>
      </c>
      <c r="J157" s="10"/>
      <c r="K157" s="10"/>
      <c r="O157" t="e">
        <f>VLOOKUP(Table3263[[#This Row],[attribute_name EN2]],'Tradução Atributos'!$A$1:$B$284,2,0)</f>
        <v>#N/A</v>
      </c>
      <c r="P157" s="110" t="s">
        <v>4726</v>
      </c>
      <c r="Q157" s="20" t="str">
        <f>_xlfn.CONCAT(Table3263[[#This Row],[Equipamento]],Table3263[[#This Row],[attribute_name EN]])</f>
        <v>FORTE-C-UC-123101A-01 (LP/IP Compressor Trem A)</v>
      </c>
      <c r="R157" s="110">
        <v>711</v>
      </c>
      <c r="S157" s="194" t="s">
        <v>194</v>
      </c>
      <c r="T157" s="110"/>
      <c r="U157" s="194"/>
      <c r="V157" s="195"/>
      <c r="W157" t="str">
        <f>IFERROR(IF(FIND("|",P157),"subattribute", "attribute"), "attribute")</f>
        <v>subattribute</v>
      </c>
      <c r="X157" t="str">
        <f>TRIM(INDEX(_xlfn.TEXTSPLIT(Table3263[[#This Row],[attribute_name]],"|"), 1,1))</f>
        <v>Pressão - Sucção LP</v>
      </c>
      <c r="Y157" t="str">
        <f>IFERROR(TRIM(INDEX(_xlfn.TEXTSPLIT(Table3263[[#This Row],[attribute_name]],"|"), 1,2)), "")</f>
        <v>Pre-alarm Lo</v>
      </c>
      <c r="Z157" t="b" cm="1">
        <f t="array" ref="Z157">IF(ISERROR(IF(Table3263[[#This Row],[type]]="subattribute", VLOOKUP(Table3263[[#This Row],[Template]]&amp;Table3263[[#This Row],[parent_attribute]],_xlfn._xlws.FILTER(#REF!, Table3263[[#All],[type]]="attribute"),1, FALSE), TRUE)), FALSE, TRUE)</f>
        <v>0</v>
      </c>
    </row>
    <row r="158" spans="1:26" ht="14.4">
      <c r="B158" t="s">
        <v>4572</v>
      </c>
      <c r="C158" s="10" t="s">
        <v>2905</v>
      </c>
      <c r="D158" s="10" t="s">
        <v>4573</v>
      </c>
      <c r="E158" t="s">
        <v>4574</v>
      </c>
      <c r="F158" t="s">
        <v>4575</v>
      </c>
      <c r="G158" s="9" t="s">
        <v>2853</v>
      </c>
      <c r="J158" s="10"/>
      <c r="K158" s="10"/>
      <c r="O158" t="e">
        <f>VLOOKUP(Table3263[[#This Row],[attribute_name EN2]],'Tradução Atributos'!$A$1:$B$284,2,0)</f>
        <v>#N/A</v>
      </c>
      <c r="P158" s="110" t="s">
        <v>4727</v>
      </c>
      <c r="Q158" s="20" t="str">
        <f>_xlfn.CONCAT(Table3263[[#This Row],[Equipamento]],Table3263[[#This Row],[attribute_name EN]])</f>
        <v>FORTE-C-UC-123101A-01 (LP/IP Compressor Trem A)</v>
      </c>
      <c r="R158" s="195">
        <v>731</v>
      </c>
      <c r="S158" s="194" t="s">
        <v>194</v>
      </c>
      <c r="T158" s="110"/>
      <c r="U158" s="194"/>
      <c r="V158" s="195"/>
      <c r="W158" t="str">
        <f>IFERROR(IF(FIND("|",P158),"subattribute", "attribute"), "attribute")</f>
        <v>subattribute</v>
      </c>
      <c r="X158" t="str">
        <f>TRIM(INDEX(_xlfn.TEXTSPLIT(Table3263[[#This Row],[attribute_name]],"|"), 1,1))</f>
        <v>Pressão - Sucção LP</v>
      </c>
      <c r="Y158" t="str">
        <f>IFERROR(TRIM(INDEX(_xlfn.TEXTSPLIT(Table3263[[#This Row],[attribute_name]],"|"), 1,2)), "")</f>
        <v>Pre-alarm Hi</v>
      </c>
      <c r="Z158" t="b" cm="1">
        <f t="array" ref="Z158">IF(ISERROR(IF(Table3263[[#This Row],[type]]="subattribute", VLOOKUP(Table3263[[#This Row],[Template]]&amp;Table3263[[#This Row],[parent_attribute]],_xlfn._xlws.FILTER(#REF!, Table3263[[#All],[type]]="attribute"),1, FALSE), TRUE)), FALSE, TRUE)</f>
        <v>0</v>
      </c>
    </row>
    <row r="159" spans="1:26" ht="14.4">
      <c r="A159" t="str">
        <f>Table3263[[#This Row],[Template]]&amp;Table3263[[#This Row],[parent_attribute]]</f>
        <v>Compressor Centrífugo BásicoPressão - Sucção</v>
      </c>
      <c r="B159" t="s">
        <v>4572</v>
      </c>
      <c r="C159" s="10" t="s">
        <v>2905</v>
      </c>
      <c r="D159" s="10" t="s">
        <v>4573</v>
      </c>
      <c r="E159" t="s">
        <v>4574</v>
      </c>
      <c r="F159" t="s">
        <v>4575</v>
      </c>
      <c r="G159" s="9" t="s">
        <v>2853</v>
      </c>
      <c r="H159" s="17"/>
      <c r="I159" s="17"/>
      <c r="J159" s="20" t="s">
        <v>917</v>
      </c>
      <c r="K159" s="20" t="s">
        <v>4714</v>
      </c>
      <c r="L159" s="17" t="s">
        <v>2929</v>
      </c>
      <c r="M159" s="17" t="s">
        <v>2928</v>
      </c>
      <c r="N159" s="17"/>
      <c r="O159" s="17" t="e">
        <f>VLOOKUP(Table3263[[#This Row],[Column1]],'Tradução Atributos'!$A$1:$B$284,2,0)</f>
        <v>#N/A</v>
      </c>
      <c r="P159" t="s">
        <v>3168</v>
      </c>
      <c r="Q159" s="17" t="str">
        <f>_xlfn.CONCAT(Table3263[[#This Row],[Description]],Table3263[[#This Row],[attribute_name EN2]])</f>
        <v>Pressure - Suction LP</v>
      </c>
      <c r="R159" s="10"/>
      <c r="S159" s="33" t="s">
        <v>194</v>
      </c>
      <c r="U159" s="33" t="s">
        <v>736</v>
      </c>
      <c r="V159" s="10"/>
      <c r="W159" t="str">
        <f t="shared" si="5"/>
        <v>subattribute</v>
      </c>
      <c r="X159" t="str">
        <f>TRIM(INDEX(_xlfn.TEXTSPLIT(Table3263[[#This Row],[attribute_name]],"|"), 1,1))</f>
        <v>Pressão - Sucção</v>
      </c>
      <c r="Y159" t="str">
        <f>IFERROR(TRIM(INDEX(_xlfn.TEXTSPLIT(Table3263[[#This Row],[attribute_name]],"|"), 1,2)), "")</f>
        <v>Hi</v>
      </c>
      <c r="Z159" t="b" cm="1">
        <f t="array" ref="Z159">IF(ISERROR(IF(Table3263[[#This Row],[parent_attribute]]="subattribute", VLOOKUP(Table3263[[#This Row],[Área ]]&amp;Table3263[[#This Row],[child_attribute]],_xlfn._xlws.FILTER(Table3263[[#All],[Vessel]], Table3263[[#All],[parent_attribute]]="attribute"),1, FALSE), TRUE)), FALSE, TRUE)</f>
        <v>1</v>
      </c>
    </row>
    <row r="160" spans="1:26" ht="14.4">
      <c r="A160" t="str">
        <f>Table3263[[#This Row],[Template]]&amp;Table3263[[#This Row],[parent_attribute]]</f>
        <v>Compressor Centrífugo BásicoPressão - Sucção</v>
      </c>
      <c r="B160" t="s">
        <v>4572</v>
      </c>
      <c r="C160" s="10" t="s">
        <v>2905</v>
      </c>
      <c r="D160" s="10" t="s">
        <v>4573</v>
      </c>
      <c r="E160" t="s">
        <v>4574</v>
      </c>
      <c r="F160" t="s">
        <v>4575</v>
      </c>
      <c r="G160" s="9" t="s">
        <v>2853</v>
      </c>
      <c r="H160" s="17"/>
      <c r="I160" s="17"/>
      <c r="J160" s="20" t="s">
        <v>920</v>
      </c>
      <c r="K160" s="20" t="s">
        <v>4714</v>
      </c>
      <c r="L160" s="17" t="s">
        <v>2930</v>
      </c>
      <c r="M160" s="17" t="s">
        <v>2928</v>
      </c>
      <c r="N160" s="17"/>
      <c r="O160" s="17" t="e">
        <f>VLOOKUP(Table3263[[#This Row],[Column1]],'Tradução Atributos'!$A$1:$B$284,2,0)</f>
        <v>#N/A</v>
      </c>
      <c r="P160" t="s">
        <v>3169</v>
      </c>
      <c r="Q160" s="17" t="str">
        <f>_xlfn.CONCAT(Table3263[[#This Row],[Description]],Table3263[[#This Row],[attribute_name EN2]])</f>
        <v>Pressure - Suction LP</v>
      </c>
      <c r="R160" s="33"/>
      <c r="S160" s="33" t="s">
        <v>194</v>
      </c>
      <c r="U160" s="33" t="s">
        <v>736</v>
      </c>
      <c r="V160" s="10"/>
      <c r="W160" t="str">
        <f t="shared" si="5"/>
        <v>subattribute</v>
      </c>
      <c r="X160" t="str">
        <f>TRIM(INDEX(_xlfn.TEXTSPLIT(Table3263[[#This Row],[attribute_name]],"|"), 1,1))</f>
        <v>Pressão - Sucção</v>
      </c>
      <c r="Y160" t="str">
        <f>IFERROR(TRIM(INDEX(_xlfn.TEXTSPLIT(Table3263[[#This Row],[attribute_name]],"|"), 1,2)), "")</f>
        <v>HiHi</v>
      </c>
      <c r="Z160" t="b" cm="1">
        <f t="array" ref="Z160">IF(ISERROR(IF(Table3263[[#This Row],[parent_attribute]]="subattribute", VLOOKUP(Table3263[[#This Row],[Área ]]&amp;Table3263[[#This Row],[child_attribute]],_xlfn._xlws.FILTER(Table3263[[#All],[Vessel]], Table3263[[#All],[parent_attribute]]="attribute"),1, FALSE), TRUE)), FALSE, TRUE)</f>
        <v>1</v>
      </c>
    </row>
    <row r="161" spans="1:26" ht="14.4">
      <c r="A161" t="str">
        <f>Table3263[[#This Row],[Template]]&amp;Table3263[[#This Row],[parent_attribute]]</f>
        <v>Compressor Centrífugo BásicoPressão - Sucção</v>
      </c>
      <c r="B161" t="s">
        <v>4572</v>
      </c>
      <c r="C161" s="10" t="s">
        <v>2905</v>
      </c>
      <c r="D161" s="10" t="s">
        <v>4573</v>
      </c>
      <c r="E161" t="s">
        <v>4574</v>
      </c>
      <c r="F161" t="s">
        <v>4575</v>
      </c>
      <c r="G161" s="9" t="s">
        <v>2853</v>
      </c>
      <c r="H161" s="17"/>
      <c r="I161" s="17"/>
      <c r="J161" s="20" t="s">
        <v>922</v>
      </c>
      <c r="K161" s="20" t="s">
        <v>4714</v>
      </c>
      <c r="L161" s="17" t="s">
        <v>2931</v>
      </c>
      <c r="M161" s="17" t="s">
        <v>2928</v>
      </c>
      <c r="N161" s="17"/>
      <c r="O161" s="17" t="e">
        <f>VLOOKUP(Table3263[[#This Row],[Column1]],'Tradução Atributos'!$A$1:$B$284,2,0)</f>
        <v>#N/A</v>
      </c>
      <c r="P161" t="s">
        <v>3170</v>
      </c>
      <c r="Q161" s="17" t="str">
        <f>_xlfn.CONCAT(Table3263[[#This Row],[Description]],Table3263[[#This Row],[attribute_name EN2]])</f>
        <v>Pressure - Suction LP</v>
      </c>
      <c r="R161" s="33"/>
      <c r="S161" s="33" t="s">
        <v>194</v>
      </c>
      <c r="U161" s="33" t="s">
        <v>736</v>
      </c>
      <c r="V161" s="10"/>
      <c r="W161" t="str">
        <f t="shared" si="5"/>
        <v>subattribute</v>
      </c>
      <c r="X161" t="str">
        <f>TRIM(INDEX(_xlfn.TEXTSPLIT(Table3263[[#This Row],[attribute_name]],"|"), 1,1))</f>
        <v>Pressão - Sucção</v>
      </c>
      <c r="Y161" t="str">
        <f>IFERROR(TRIM(INDEX(_xlfn.TEXTSPLIT(Table3263[[#This Row],[attribute_name]],"|"), 1,2)), "")</f>
        <v>Lo</v>
      </c>
      <c r="Z161" t="b" cm="1">
        <f t="array" ref="Z161">IF(ISERROR(IF(Table3263[[#This Row],[parent_attribute]]="subattribute", VLOOKUP(Table3263[[#This Row],[Área ]]&amp;Table3263[[#This Row],[child_attribute]],_xlfn._xlws.FILTER(Table3263[[#All],[Vessel]], Table3263[[#All],[parent_attribute]]="attribute"),1, FALSE), TRUE)), FALSE, TRUE)</f>
        <v>1</v>
      </c>
    </row>
    <row r="162" spans="1:26" ht="14.4">
      <c r="A162" t="str">
        <f>Table3263[[#This Row],[Template]]&amp;Table3263[[#This Row],[parent_attribute]]</f>
        <v>Compressor Centrífugo BásicoPressão - Sucção</v>
      </c>
      <c r="B162" t="s">
        <v>4572</v>
      </c>
      <c r="C162" s="10" t="s">
        <v>2905</v>
      </c>
      <c r="D162" s="10" t="s">
        <v>4573</v>
      </c>
      <c r="E162" t="s">
        <v>4574</v>
      </c>
      <c r="F162" t="s">
        <v>4575</v>
      </c>
      <c r="G162" s="9" t="s">
        <v>2853</v>
      </c>
      <c r="H162" s="17"/>
      <c r="I162" s="17"/>
      <c r="J162" s="20" t="s">
        <v>924</v>
      </c>
      <c r="K162" s="20" t="s">
        <v>4714</v>
      </c>
      <c r="L162" s="17" t="s">
        <v>2932</v>
      </c>
      <c r="M162" s="17" t="s">
        <v>2928</v>
      </c>
      <c r="N162" s="17"/>
      <c r="O162" s="17" t="e">
        <f>VLOOKUP(Table3263[[#This Row],[Column1]],'Tradução Atributos'!$A$1:$B$284,2,0)</f>
        <v>#N/A</v>
      </c>
      <c r="P162" t="s">
        <v>3171</v>
      </c>
      <c r="Q162" s="17" t="str">
        <f>_xlfn.CONCAT(Table3263[[#This Row],[Description]],Table3263[[#This Row],[attribute_name EN2]])</f>
        <v>Pressure - Suction LP</v>
      </c>
      <c r="R162" s="33"/>
      <c r="S162" s="33" t="s">
        <v>194</v>
      </c>
      <c r="U162" s="33" t="s">
        <v>736</v>
      </c>
      <c r="V162" s="10"/>
      <c r="W162" t="str">
        <f t="shared" si="5"/>
        <v>subattribute</v>
      </c>
      <c r="X162" t="str">
        <f>TRIM(INDEX(_xlfn.TEXTSPLIT(Table3263[[#This Row],[attribute_name]],"|"), 1,1))</f>
        <v>Pressão - Sucção</v>
      </c>
      <c r="Y162" t="str">
        <f>IFERROR(TRIM(INDEX(_xlfn.TEXTSPLIT(Table3263[[#This Row],[attribute_name]],"|"), 1,2)), "")</f>
        <v>LoLo</v>
      </c>
      <c r="Z162" t="b" cm="1">
        <f t="array" ref="Z162">IF(ISERROR(IF(Table3263[[#This Row],[parent_attribute]]="subattribute", VLOOKUP(Table3263[[#This Row],[Área ]]&amp;Table3263[[#This Row],[child_attribute]],_xlfn._xlws.FILTER(Table3263[[#All],[Vessel]], Table3263[[#All],[parent_attribute]]="attribute"),1, FALSE), TRUE)), FALSE, TRUE)</f>
        <v>1</v>
      </c>
    </row>
    <row r="163" spans="1:26" ht="14.4">
      <c r="A163" t="str">
        <f>Table3263[[#This Row],[Template]]&amp;Table3263[[#This Row],[parent_attribute]]</f>
        <v>Compressor Centrífugo BásicoPressão - Sucção</v>
      </c>
      <c r="B163" t="s">
        <v>4572</v>
      </c>
      <c r="C163" s="10" t="s">
        <v>2905</v>
      </c>
      <c r="D163" s="10" t="s">
        <v>4573</v>
      </c>
      <c r="E163" t="s">
        <v>4574</v>
      </c>
      <c r="F163" t="s">
        <v>4575</v>
      </c>
      <c r="G163" s="9" t="s">
        <v>2853</v>
      </c>
      <c r="H163" s="17"/>
      <c r="I163" s="17"/>
      <c r="J163" s="20" t="s">
        <v>926</v>
      </c>
      <c r="K163" s="20" t="s">
        <v>4714</v>
      </c>
      <c r="L163" s="17" t="s">
        <v>2936</v>
      </c>
      <c r="M163" s="17" t="s">
        <v>2928</v>
      </c>
      <c r="N163" s="17"/>
      <c r="O163" s="17" t="e">
        <f>VLOOKUP(Table3263[[#This Row],[Column1]],'Tradução Atributos'!$A$1:$B$284,2,0)</f>
        <v>#N/A</v>
      </c>
      <c r="P163" t="s">
        <v>4728</v>
      </c>
      <c r="Q163" s="17" t="str">
        <f>_xlfn.CONCAT(Table3263[[#This Row],[Description]],Table3263[[#This Row],[attribute_name EN2]])</f>
        <v>Pressure - Suction LP</v>
      </c>
      <c r="R163" s="33"/>
      <c r="S163" s="33" t="s">
        <v>194</v>
      </c>
      <c r="U163" s="33" t="s">
        <v>736</v>
      </c>
      <c r="V163" s="10"/>
      <c r="W163" t="str">
        <f t="shared" si="5"/>
        <v>subattribute</v>
      </c>
      <c r="X163" t="str">
        <f>TRIM(INDEX(_xlfn.TEXTSPLIT(Table3263[[#This Row],[attribute_name]],"|"), 1,1))</f>
        <v>Pressão - Sucção</v>
      </c>
      <c r="Y163" t="str">
        <f>IFERROR(TRIM(INDEX(_xlfn.TEXTSPLIT(Table3263[[#This Row],[attribute_name]],"|"), 1,2)), "")</f>
        <v>Pre-alarm Lo</v>
      </c>
      <c r="Z163" t="b" cm="1">
        <f t="array" ref="Z163">IF(ISERROR(IF(Table3263[[#This Row],[parent_attribute]]="subattribute", VLOOKUP(Table3263[[#This Row],[Área ]]&amp;Table3263[[#This Row],[child_attribute]],_xlfn._xlws.FILTER(Table3263[[#All],[Vessel]], Table3263[[#All],[parent_attribute]]="attribute"),1, FALSE), TRUE)), FALSE, TRUE)</f>
        <v>1</v>
      </c>
    </row>
    <row r="164" spans="1:26" ht="14.4">
      <c r="B164" t="s">
        <v>4572</v>
      </c>
      <c r="C164" s="10" t="s">
        <v>2905</v>
      </c>
      <c r="D164" s="10" t="s">
        <v>4573</v>
      </c>
      <c r="E164" t="s">
        <v>4574</v>
      </c>
      <c r="F164" t="s">
        <v>4575</v>
      </c>
      <c r="G164" t="s">
        <v>2853</v>
      </c>
      <c r="J164" t="s">
        <v>3939</v>
      </c>
      <c r="K164" t="s">
        <v>3939</v>
      </c>
      <c r="O164" t="e">
        <f>VLOOKUP(Table3263[[#This Row],[Column1]],'Tradução Atributos'!$A$1:$B$284,2,0)</f>
        <v>#N/A</v>
      </c>
      <c r="P164" t="s">
        <v>4729</v>
      </c>
      <c r="Q164" t="str">
        <f>_xlfn.CONCAT(Table3263[[#This Row],[Description]],Table3263[[#This Row],[attribute_name EN2]])</f>
        <v>Status - Lube Oil Emergency Pump</v>
      </c>
      <c r="R164" s="111" t="s">
        <v>3937</v>
      </c>
      <c r="S164" s="81"/>
      <c r="U164" s="33" t="s">
        <v>461</v>
      </c>
      <c r="V164" s="10" t="s">
        <v>462</v>
      </c>
      <c r="W164" t="str">
        <f>IFERROR(IF(FIND("|",P164),"subattribute", "attribute"), "attribute")</f>
        <v>attribute</v>
      </c>
      <c r="X164" t="str">
        <f>TRIM(INDEX(_xlfn.TEXTSPLIT(Table3263[[#This Row],[attribute_name]],"|"), 1,1))</f>
        <v>Status – Bomba de Emergência de Óleo Lubrificante</v>
      </c>
      <c r="Y164" t="str">
        <f>IFERROR(TRIM(INDEX(_xlfn.TEXTSPLIT(Table3263[[#This Row],[attribute_name]],"|"), 1,2)), "")</f>
        <v/>
      </c>
      <c r="Z164" t="b" cm="1">
        <f t="array" ref="Z164">IF(ISERROR(IF(Table3263[[#This Row],[parent_attribute]]="subattribute", VLOOKUP(Table3263[[#This Row],[Área ]]&amp;Table3263[[#This Row],[child_attribute]],_xlfn._xlws.FILTER(Table3263[[#All],[Vessel]], Table3263[[#All],[parent_attribute]]="attribute"),1, FALSE), TRUE)), FALSE, TRUE)</f>
        <v>1</v>
      </c>
    </row>
    <row r="165" spans="1:26" ht="14.4">
      <c r="B165" t="s">
        <v>4572</v>
      </c>
      <c r="C165" s="10" t="s">
        <v>2905</v>
      </c>
      <c r="D165" s="10" t="s">
        <v>4573</v>
      </c>
      <c r="E165" t="s">
        <v>4574</v>
      </c>
      <c r="F165" t="s">
        <v>4575</v>
      </c>
      <c r="G165" t="s">
        <v>2853</v>
      </c>
      <c r="H165" t="s">
        <v>4729</v>
      </c>
      <c r="I165" s="32" t="s">
        <v>3937</v>
      </c>
      <c r="J165" s="33"/>
      <c r="L165" s="33" t="s">
        <v>461</v>
      </c>
      <c r="M165" s="10" t="s">
        <v>462</v>
      </c>
      <c r="N165" t="s">
        <v>3307</v>
      </c>
      <c r="O165" t="s">
        <v>4729</v>
      </c>
      <c r="P165" s="110" t="s">
        <v>4730</v>
      </c>
      <c r="Q165" t="b">
        <v>1</v>
      </c>
      <c r="R165" s="199" t="s">
        <v>4731</v>
      </c>
      <c r="S165" s="197"/>
      <c r="T165" s="110"/>
      <c r="U165" s="194" t="s">
        <v>461</v>
      </c>
      <c r="V165" s="195" t="s">
        <v>462</v>
      </c>
      <c r="W165" s="110" t="str">
        <f>IFERROR(IF(FIND("|",O165),"subattribute", "attribute"), "attribute")</f>
        <v>attribute</v>
      </c>
      <c r="X165" s="110" t="str">
        <f>TRIM(INDEX(_xlfn.TEXTSPLIT(Table3263[[#This Row],[attribute_name]],"|"), 1,1))</f>
        <v>Status – Bomba Auxiliar de Óleo Lubrificante</v>
      </c>
      <c r="Y165" t="str">
        <f>IFERROR(TRIM(INDEX(_xlfn.TEXTSPLIT(Table3263[[#This Row],[attribute_name]],"|"), 1,2)), "")</f>
        <v/>
      </c>
      <c r="Z165" t="b" cm="1">
        <f t="array" ref="Z165">IF(ISERROR(IF(Table3263[[#This Row],[type]]="subattribute", VLOOKUP(Table3263[[#This Row],[Template]]&amp;Table3263[[#This Row],[parent_attribute]],_xlfn._xlws.FILTER(#REF!, Table3263[[#All],[type]]="attribute"),1, FALSE), TRUE)), FALSE, TRUE)</f>
        <v>1</v>
      </c>
    </row>
    <row r="166" spans="1:26" ht="14.4">
      <c r="A166" t="str">
        <f>Table3263[[#This Row],[Template]]&amp;Table3263[[#This Row],[parent_attribute]]</f>
        <v>Compressor Centrífugo BásicoStatus – Bomba Principal de Óleo Lubrificante</v>
      </c>
      <c r="B166" t="s">
        <v>4572</v>
      </c>
      <c r="C166" s="10" t="s">
        <v>2905</v>
      </c>
      <c r="D166" s="10" t="s">
        <v>4573</v>
      </c>
      <c r="E166" t="s">
        <v>4574</v>
      </c>
      <c r="F166" t="s">
        <v>4575</v>
      </c>
      <c r="G166" t="s">
        <v>2853</v>
      </c>
      <c r="P166" s="110" t="s">
        <v>4732</v>
      </c>
      <c r="Q166" s="10"/>
      <c r="R166" s="199" t="s">
        <v>4733</v>
      </c>
      <c r="S166" s="198"/>
      <c r="T166" s="110"/>
      <c r="U166" s="194" t="s">
        <v>461</v>
      </c>
      <c r="V166" s="195" t="s">
        <v>462</v>
      </c>
      <c r="W166" s="110" t="str">
        <f>IFERROR(IF(FIND("|",O166),"subattribute", "attribute"), "attribute")</f>
        <v>attribute</v>
      </c>
      <c r="X166" s="110" t="str">
        <f>TRIM(INDEX(_xlfn.TEXTSPLIT(Table3263[[#This Row],[attribute_name]],"|"), 1,1))</f>
        <v>Status – Bomba Principal de Óleo Lubrificante</v>
      </c>
      <c r="Z166" t="b" cm="1">
        <f t="array" ref="Z166">IF(ISERROR(IF(Table3263[[#This Row],[type]]="subattribute", VLOOKUP(Table3263[[#This Row],[Template]]&amp;Table3263[[#This Row],[parent_attribute]],_xlfn._xlws.FILTER(#REF!, Table3263[[#All],[type]]="attribute"),1, FALSE), TRUE)), FALSE, TRUE)</f>
        <v>1</v>
      </c>
    </row>
    <row r="167" spans="1:26" ht="14.4">
      <c r="A167" t="str">
        <f>Table3263[[#This Row],[Template]]&amp;Table3263[[#This Row],[parent_attribute]]</f>
        <v>Compressor Centrífugo BásicoTemperatura - Descarga IP</v>
      </c>
      <c r="B167" t="s">
        <v>4572</v>
      </c>
      <c r="C167" s="10" t="s">
        <v>2905</v>
      </c>
      <c r="D167" s="10" t="s">
        <v>4573</v>
      </c>
      <c r="E167" t="s">
        <v>4574</v>
      </c>
      <c r="F167" s="162" t="s">
        <v>4575</v>
      </c>
      <c r="G167" t="s">
        <v>2853</v>
      </c>
      <c r="J167" s="10" t="s">
        <v>943</v>
      </c>
      <c r="K167" s="10" t="s">
        <v>943</v>
      </c>
      <c r="O167" t="e">
        <f>VLOOKUP(Table3263[[#This Row],[Column1]],'Tradução Atributos'!$A$1:$B$284,2,0)</f>
        <v>#N/A</v>
      </c>
      <c r="P167" t="s">
        <v>4734</v>
      </c>
      <c r="Q167" s="20" t="str">
        <f>_xlfn.CONCAT(Table3263[[#This Row],[Description]],Table3263[[#This Row],[attribute_name EN2]])</f>
        <v>Temperature - Discharge</v>
      </c>
      <c r="R167" s="196" t="s">
        <v>3478</v>
      </c>
      <c r="S167" s="107" t="s">
        <v>49</v>
      </c>
      <c r="U167" s="33" t="s">
        <v>530</v>
      </c>
      <c r="V167" s="10" t="s">
        <v>4586</v>
      </c>
      <c r="W167" t="str">
        <f t="shared" si="5"/>
        <v>attribute</v>
      </c>
      <c r="X167" t="str">
        <f>TRIM(INDEX(_xlfn.TEXTSPLIT(Table3263[[#This Row],[attribute_name]],"|"), 1,1))</f>
        <v>Temperatura - Descarga IP</v>
      </c>
      <c r="Y167" t="str">
        <f>IFERROR(TRIM(INDEX(_xlfn.TEXTSPLIT(Table3263[[#This Row],[attribute_name]],"|"), 1,2)), "")</f>
        <v/>
      </c>
      <c r="Z167" t="b" cm="1">
        <f t="array" ref="Z167">IF(ISERROR(IF(Table3263[[#This Row],[parent_attribute]]="subattribute", VLOOKUP(Table3263[[#This Row],[Área ]]&amp;Table3263[[#This Row],[child_attribute]],_xlfn._xlws.FILTER(Table3263[[#All],[Vessel]], Table3263[[#All],[parent_attribute]]="attribute"),1, FALSE), TRUE)), FALSE, TRUE)</f>
        <v>1</v>
      </c>
    </row>
    <row r="168" spans="1:26" ht="14.4">
      <c r="A168" t="str">
        <f>Table3263[[#This Row],[Template]]&amp;Table3263[[#This Row],[parent_attribute]]</f>
        <v>Compressor Centrífugo BásicoTemperatura - Descarga IP (2)</v>
      </c>
      <c r="B168" t="s">
        <v>4572</v>
      </c>
      <c r="C168" s="10" t="s">
        <v>2905</v>
      </c>
      <c r="D168" s="10" t="s">
        <v>4573</v>
      </c>
      <c r="E168" t="s">
        <v>4574</v>
      </c>
      <c r="F168" s="162" t="s">
        <v>4575</v>
      </c>
      <c r="G168" t="s">
        <v>2853</v>
      </c>
      <c r="J168" s="10" t="s">
        <v>528</v>
      </c>
      <c r="K168" s="10" t="s">
        <v>943</v>
      </c>
      <c r="O168" t="e">
        <f>VLOOKUP(Table3263[[#This Row],[Column1]],'Tradução Atributos'!$A$1:$B$284,2,0)</f>
        <v>#N/A</v>
      </c>
      <c r="P168" t="s">
        <v>4735</v>
      </c>
      <c r="Q168" s="20" t="str">
        <f>_xlfn.CONCAT(Table3263[[#This Row],[Description]],Table3263[[#This Row],[attribute_name EN2]])</f>
        <v>Temperature - Discharge</v>
      </c>
      <c r="R168" s="33" t="s">
        <v>4736</v>
      </c>
      <c r="S168" s="33" t="s">
        <v>49</v>
      </c>
      <c r="U168" s="33" t="s">
        <v>530</v>
      </c>
      <c r="V168" s="10" t="s">
        <v>4586</v>
      </c>
      <c r="W168" t="str">
        <f t="shared" si="5"/>
        <v>attribute</v>
      </c>
      <c r="X168" t="str">
        <f>TRIM(INDEX(_xlfn.TEXTSPLIT(Table3263[[#This Row],[attribute_name]],"|"), 1,1))</f>
        <v>Temperatura - Descarga IP (2)</v>
      </c>
      <c r="Y168" t="str">
        <f>IFERROR(TRIM(INDEX(_xlfn.TEXTSPLIT(Table3263[[#This Row],[attribute_name]],"|"), 1,2)), "")</f>
        <v/>
      </c>
      <c r="Z168" t="b" cm="1">
        <f t="array" ref="Z168">IF(ISERROR(IF(Table3263[[#This Row],[parent_attribute]]="subattribute", VLOOKUP(Table3263[[#This Row],[Área ]]&amp;Table3263[[#This Row],[child_attribute]],_xlfn._xlws.FILTER(Table3263[[#All],[Vessel]], Table3263[[#All],[parent_attribute]]="attribute"),1, FALSE), TRUE)), FALSE, TRUE)</f>
        <v>1</v>
      </c>
    </row>
    <row r="169" spans="1:26" ht="14.4">
      <c r="A169" t="str">
        <f>Table3263[[#This Row],[Template]]&amp;Table3263[[#This Row],[parent_attribute]]</f>
        <v>Compressor Centrífugo BásicoTemperatura - Descarga IP (2)</v>
      </c>
      <c r="B169" t="s">
        <v>4572</v>
      </c>
      <c r="C169" s="10" t="s">
        <v>2905</v>
      </c>
      <c r="D169" s="10" t="s">
        <v>4573</v>
      </c>
      <c r="E169" t="s">
        <v>4574</v>
      </c>
      <c r="F169" s="162" t="s">
        <v>4575</v>
      </c>
      <c r="G169" t="s">
        <v>2853</v>
      </c>
      <c r="J169" s="10" t="s">
        <v>1615</v>
      </c>
      <c r="K169" s="10" t="s">
        <v>528</v>
      </c>
      <c r="L169" t="s">
        <v>2929</v>
      </c>
      <c r="M169" t="s">
        <v>2928</v>
      </c>
      <c r="O169" t="e">
        <f>VLOOKUP(Table3263[[#This Row],[Column1]],'Tradução Atributos'!$A$1:$B$284,2,0)</f>
        <v>#N/A</v>
      </c>
      <c r="P169" t="s">
        <v>4737</v>
      </c>
      <c r="Q169" s="20" t="str">
        <f>_xlfn.CONCAT(Table3263[[#This Row],[Description]],Table3263[[#This Row],[attribute_name EN2]])</f>
        <v>Temperature - Discharge (2)</v>
      </c>
      <c r="R169" s="194">
        <v>152</v>
      </c>
      <c r="S169" s="33" t="s">
        <v>49</v>
      </c>
      <c r="U169" s="33" t="s">
        <v>736</v>
      </c>
      <c r="V169" s="10"/>
      <c r="W169" t="str">
        <f t="shared" si="5"/>
        <v>subattribute</v>
      </c>
      <c r="X169" t="str">
        <f>TRIM(INDEX(_xlfn.TEXTSPLIT(Table3263[[#This Row],[attribute_name]],"|"), 1,1))</f>
        <v>Temperatura - Descarga IP (2)</v>
      </c>
      <c r="Y169" t="str">
        <f>IFERROR(TRIM(INDEX(_xlfn.TEXTSPLIT(Table3263[[#This Row],[attribute_name]],"|"), 1,2)), "")</f>
        <v>Hi</v>
      </c>
      <c r="Z169" t="b" cm="1">
        <f t="array" ref="Z169">IF(ISERROR(IF(Table3263[[#This Row],[parent_attribute]]="subattribute", VLOOKUP(Table3263[[#This Row],[Área ]]&amp;Table3263[[#This Row],[child_attribute]],_xlfn._xlws.FILTER(Table3263[[#All],[Vessel]], Table3263[[#All],[parent_attribute]]="attribute"),1, FALSE), TRUE)), FALSE, TRUE)</f>
        <v>1</v>
      </c>
    </row>
    <row r="170" spans="1:26" ht="14.4">
      <c r="A170" t="str">
        <f>Table3263[[#This Row],[Template]]&amp;Table3263[[#This Row],[parent_attribute]]</f>
        <v>Compressor Centrífugo BásicoTemperatura - Descarga IP (2)</v>
      </c>
      <c r="B170" t="s">
        <v>4572</v>
      </c>
      <c r="C170" s="10" t="s">
        <v>2905</v>
      </c>
      <c r="D170" s="10" t="s">
        <v>4573</v>
      </c>
      <c r="E170" t="s">
        <v>4574</v>
      </c>
      <c r="F170" s="162" t="s">
        <v>4575</v>
      </c>
      <c r="G170" t="s">
        <v>2853</v>
      </c>
      <c r="J170" s="10" t="s">
        <v>1616</v>
      </c>
      <c r="K170" s="10" t="s">
        <v>528</v>
      </c>
      <c r="L170" t="s">
        <v>2931</v>
      </c>
      <c r="M170" t="s">
        <v>2928</v>
      </c>
      <c r="O170" t="e">
        <f>VLOOKUP(Table3263[[#This Row],[Column1]],'Tradução Atributos'!$A$1:$B$284,2,0)</f>
        <v>#N/A</v>
      </c>
      <c r="P170" t="s">
        <v>4738</v>
      </c>
      <c r="Q170" s="20" t="str">
        <f>_xlfn.CONCAT(Table3263[[#This Row],[Description]],Table3263[[#This Row],[attribute_name EN2]])</f>
        <v>Temperature - Discharge (2)</v>
      </c>
      <c r="R170" s="33"/>
      <c r="S170" s="33" t="s">
        <v>49</v>
      </c>
      <c r="U170" s="33" t="s">
        <v>736</v>
      </c>
      <c r="V170" s="10"/>
      <c r="W170" t="str">
        <f t="shared" si="5"/>
        <v>subattribute</v>
      </c>
      <c r="X170" t="str">
        <f>TRIM(INDEX(_xlfn.TEXTSPLIT(Table3263[[#This Row],[attribute_name]],"|"), 1,1))</f>
        <v>Temperatura - Descarga IP (2)</v>
      </c>
      <c r="Y170" t="str">
        <f>IFERROR(TRIM(INDEX(_xlfn.TEXTSPLIT(Table3263[[#This Row],[attribute_name]],"|"), 1,2)), "")</f>
        <v>Lo</v>
      </c>
      <c r="Z170" t="b" cm="1">
        <f t="array" ref="Z170">IF(ISERROR(IF(Table3263[[#This Row],[parent_attribute]]="subattribute", VLOOKUP(Table3263[[#This Row],[Área ]]&amp;Table3263[[#This Row],[child_attribute]],_xlfn._xlws.FILTER(Table3263[[#All],[Vessel]], Table3263[[#All],[parent_attribute]]="attribute"),1, FALSE), TRUE)), FALSE, TRUE)</f>
        <v>1</v>
      </c>
    </row>
    <row r="171" spans="1:26" ht="14.4">
      <c r="A171" t="str">
        <f>Table3263[[#This Row],[Template]]&amp;Table3263[[#This Row],[parent_attribute]]</f>
        <v>Compressor Centrífugo BásicoTemperatura - Descarga IP (2)</v>
      </c>
      <c r="B171" t="s">
        <v>4572</v>
      </c>
      <c r="C171" s="10" t="s">
        <v>2905</v>
      </c>
      <c r="D171" s="10" t="s">
        <v>4573</v>
      </c>
      <c r="E171" t="s">
        <v>4574</v>
      </c>
      <c r="F171" s="162" t="s">
        <v>4575</v>
      </c>
      <c r="G171" t="s">
        <v>2853</v>
      </c>
      <c r="J171" s="10" t="s">
        <v>1617</v>
      </c>
      <c r="K171" s="10" t="s">
        <v>528</v>
      </c>
      <c r="L171" t="s">
        <v>2934</v>
      </c>
      <c r="M171" t="s">
        <v>2928</v>
      </c>
      <c r="O171" t="e">
        <f>VLOOKUP(Table3263[[#This Row],[Column1]],'Tradução Atributos'!$A$1:$B$284,2,0)</f>
        <v>#N/A</v>
      </c>
      <c r="P171" t="s">
        <v>4739</v>
      </c>
      <c r="Q171" s="20" t="str">
        <f>_xlfn.CONCAT(Table3263[[#This Row],[Description]],Table3263[[#This Row],[attribute_name EN2]])</f>
        <v>Temperature - Discharge (2)</v>
      </c>
      <c r="R171" s="194">
        <v>137</v>
      </c>
      <c r="S171" s="33" t="s">
        <v>49</v>
      </c>
      <c r="U171" s="33" t="s">
        <v>736</v>
      </c>
      <c r="V171" s="10"/>
      <c r="W171" t="str">
        <f t="shared" si="5"/>
        <v>subattribute</v>
      </c>
      <c r="X171" t="str">
        <f>TRIM(INDEX(_xlfn.TEXTSPLIT(Table3263[[#This Row],[attribute_name]],"|"), 1,1))</f>
        <v>Temperatura - Descarga IP (2)</v>
      </c>
      <c r="Y171" t="str">
        <f>IFERROR(TRIM(INDEX(_xlfn.TEXTSPLIT(Table3263[[#This Row],[attribute_name]],"|"), 1,2)), "")</f>
        <v>Pre-alarm Hi</v>
      </c>
      <c r="Z171" t="b" cm="1">
        <f t="array" ref="Z171">IF(ISERROR(IF(Table3263[[#This Row],[parent_attribute]]="subattribute", VLOOKUP(Table3263[[#This Row],[Área ]]&amp;Table3263[[#This Row],[child_attribute]],_xlfn._xlws.FILTER(Table3263[[#All],[Vessel]], Table3263[[#All],[parent_attribute]]="attribute"),1, FALSE), TRUE)), FALSE, TRUE)</f>
        <v>1</v>
      </c>
    </row>
    <row r="172" spans="1:26" ht="14.4">
      <c r="A172" t="str">
        <f>Table3263[[#This Row],[Template]]&amp;Table3263[[#This Row],[parent_attribute]]</f>
        <v>Compressor Centrífugo BásicoTemperatura - Descarga IP (2)</v>
      </c>
      <c r="B172" t="s">
        <v>4572</v>
      </c>
      <c r="C172" s="10" t="s">
        <v>2905</v>
      </c>
      <c r="D172" s="10" t="s">
        <v>4573</v>
      </c>
      <c r="E172" t="s">
        <v>4574</v>
      </c>
      <c r="F172" s="162" t="s">
        <v>4575</v>
      </c>
      <c r="G172" t="s">
        <v>2853</v>
      </c>
      <c r="J172" s="10" t="s">
        <v>1618</v>
      </c>
      <c r="K172" s="10" t="s">
        <v>528</v>
      </c>
      <c r="L172" t="s">
        <v>2936</v>
      </c>
      <c r="M172" t="s">
        <v>2928</v>
      </c>
      <c r="O172" t="e">
        <f>VLOOKUP(Table3263[[#This Row],[Column1]],'Tradução Atributos'!$A$1:$B$284,2,0)</f>
        <v>#N/A</v>
      </c>
      <c r="P172" t="s">
        <v>4740</v>
      </c>
      <c r="Q172" s="20" t="str">
        <f>_xlfn.CONCAT(Table3263[[#This Row],[Description]],Table3263[[#This Row],[attribute_name EN2]])</f>
        <v>Temperature - Discharge (2)</v>
      </c>
      <c r="R172" s="33"/>
      <c r="S172" s="33" t="s">
        <v>49</v>
      </c>
      <c r="U172" s="33" t="s">
        <v>736</v>
      </c>
      <c r="V172" s="10"/>
      <c r="W172" t="str">
        <f t="shared" si="5"/>
        <v>subattribute</v>
      </c>
      <c r="X172" t="str">
        <f>TRIM(INDEX(_xlfn.TEXTSPLIT(Table3263[[#This Row],[attribute_name]],"|"), 1,1))</f>
        <v>Temperatura - Descarga IP (2)</v>
      </c>
      <c r="Y172" t="str">
        <f>IFERROR(TRIM(INDEX(_xlfn.TEXTSPLIT(Table3263[[#This Row],[attribute_name]],"|"), 1,2)), "")</f>
        <v>Pre-alarm Lo</v>
      </c>
      <c r="Z172" t="b" cm="1">
        <f t="array" ref="Z172">IF(ISERROR(IF(Table3263[[#This Row],[parent_attribute]]="subattribute", VLOOKUP(Table3263[[#This Row],[Área ]]&amp;Table3263[[#This Row],[child_attribute]],_xlfn._xlws.FILTER(Table3263[[#All],[Vessel]], Table3263[[#All],[parent_attribute]]="attribute"),1, FALSE), TRUE)), FALSE, TRUE)</f>
        <v>1</v>
      </c>
    </row>
    <row r="173" spans="1:26" ht="14.4">
      <c r="A173" t="str">
        <f>Table3263[[#This Row],[Template]]&amp;Table3263[[#This Row],[parent_attribute]]</f>
        <v>Compressor Centrífugo BásicoTemperatura - Descarga IP</v>
      </c>
      <c r="B173" t="s">
        <v>4572</v>
      </c>
      <c r="C173" s="10" t="s">
        <v>2905</v>
      </c>
      <c r="D173" s="10" t="s">
        <v>4573</v>
      </c>
      <c r="E173" t="s">
        <v>4574</v>
      </c>
      <c r="F173" s="162" t="s">
        <v>4575</v>
      </c>
      <c r="G173" t="s">
        <v>2853</v>
      </c>
      <c r="J173" s="10" t="s">
        <v>945</v>
      </c>
      <c r="K173" s="10" t="s">
        <v>943</v>
      </c>
      <c r="L173" t="s">
        <v>2929</v>
      </c>
      <c r="M173" t="s">
        <v>2928</v>
      </c>
      <c r="O173" t="e">
        <f>VLOOKUP(Table3263[[#This Row],[Column1]],'Tradução Atributos'!$A$1:$B$284,2,0)</f>
        <v>#N/A</v>
      </c>
      <c r="P173" t="s">
        <v>4741</v>
      </c>
      <c r="Q173" s="20" t="str">
        <f>_xlfn.CONCAT(Table3263[[#This Row],[Description]],Table3263[[#This Row],[attribute_name EN2]])</f>
        <v>Temperature - Discharge</v>
      </c>
      <c r="R173" s="194">
        <v>152</v>
      </c>
      <c r="S173" s="33" t="s">
        <v>49</v>
      </c>
      <c r="U173" s="33" t="s">
        <v>736</v>
      </c>
      <c r="V173" s="10"/>
      <c r="W173" t="str">
        <f t="shared" si="5"/>
        <v>subattribute</v>
      </c>
      <c r="X173" t="str">
        <f>TRIM(INDEX(_xlfn.TEXTSPLIT(Table3263[[#This Row],[attribute_name]],"|"), 1,1))</f>
        <v>Temperatura - Descarga IP</v>
      </c>
      <c r="Y173" t="str">
        <f>IFERROR(TRIM(INDEX(_xlfn.TEXTSPLIT(Table3263[[#This Row],[attribute_name]],"|"), 1,2)), "")</f>
        <v>Hi</v>
      </c>
      <c r="Z173" t="b" cm="1">
        <f t="array" ref="Z173">IF(ISERROR(IF(Table3263[[#This Row],[parent_attribute]]="subattribute", VLOOKUP(Table3263[[#This Row],[Área ]]&amp;Table3263[[#This Row],[child_attribute]],_xlfn._xlws.FILTER(Table3263[[#All],[Vessel]], Table3263[[#All],[parent_attribute]]="attribute"),1, FALSE), TRUE)), FALSE, TRUE)</f>
        <v>1</v>
      </c>
    </row>
    <row r="174" spans="1:26" ht="14.4">
      <c r="A174" t="str">
        <f>Table3263[[#This Row],[Template]]&amp;Table3263[[#This Row],[parent_attribute]]</f>
        <v>Compressor Centrífugo BásicoTemperatura - Descarga IP</v>
      </c>
      <c r="B174" t="s">
        <v>4572</v>
      </c>
      <c r="C174" s="10" t="s">
        <v>2905</v>
      </c>
      <c r="D174" s="10" t="s">
        <v>4573</v>
      </c>
      <c r="E174" t="s">
        <v>4574</v>
      </c>
      <c r="F174" s="162" t="s">
        <v>4575</v>
      </c>
      <c r="G174" t="s">
        <v>2853</v>
      </c>
      <c r="J174" s="10" t="s">
        <v>947</v>
      </c>
      <c r="K174" s="10" t="s">
        <v>943</v>
      </c>
      <c r="L174" t="s">
        <v>2930</v>
      </c>
      <c r="M174" t="s">
        <v>2928</v>
      </c>
      <c r="O174" t="e">
        <f>VLOOKUP(Table3263[[#This Row],[Column1]],'Tradução Atributos'!$A$1:$B$284,2,0)</f>
        <v>#N/A</v>
      </c>
      <c r="P174" t="s">
        <v>4742</v>
      </c>
      <c r="Q174" s="20" t="str">
        <f>_xlfn.CONCAT(Table3263[[#This Row],[Description]],Table3263[[#This Row],[attribute_name EN2]])</f>
        <v>Temperature - Discharge</v>
      </c>
      <c r="R174" s="33"/>
      <c r="S174" s="33" t="s">
        <v>49</v>
      </c>
      <c r="U174" s="33" t="s">
        <v>736</v>
      </c>
      <c r="V174" s="10"/>
      <c r="W174" t="str">
        <f t="shared" si="5"/>
        <v>subattribute</v>
      </c>
      <c r="X174" t="str">
        <f>TRIM(INDEX(_xlfn.TEXTSPLIT(Table3263[[#This Row],[attribute_name]],"|"), 1,1))</f>
        <v>Temperatura - Descarga IP</v>
      </c>
      <c r="Y174" t="str">
        <f>IFERROR(TRIM(INDEX(_xlfn.TEXTSPLIT(Table3263[[#This Row],[attribute_name]],"|"), 1,2)), "")</f>
        <v>HiHi</v>
      </c>
      <c r="Z174" t="b" cm="1">
        <f t="array" ref="Z174">IF(ISERROR(IF(Table3263[[#This Row],[parent_attribute]]="subattribute", VLOOKUP(Table3263[[#This Row],[Área ]]&amp;Table3263[[#This Row],[child_attribute]],_xlfn._xlws.FILTER(Table3263[[#All],[Vessel]], Table3263[[#All],[parent_attribute]]="attribute"),1, FALSE), TRUE)), FALSE, TRUE)</f>
        <v>1</v>
      </c>
    </row>
    <row r="175" spans="1:26" ht="14.4">
      <c r="A175" t="str">
        <f>Table3263[[#This Row],[Template]]&amp;Table3263[[#This Row],[parent_attribute]]</f>
        <v>Compressor Centrífugo BásicoTemperatura - Descarga IP</v>
      </c>
      <c r="B175" t="s">
        <v>4572</v>
      </c>
      <c r="C175" s="10" t="s">
        <v>2905</v>
      </c>
      <c r="D175" s="10" t="s">
        <v>4573</v>
      </c>
      <c r="E175" t="s">
        <v>4574</v>
      </c>
      <c r="F175" s="162" t="s">
        <v>4575</v>
      </c>
      <c r="G175" t="s">
        <v>2853</v>
      </c>
      <c r="J175" s="10" t="s">
        <v>949</v>
      </c>
      <c r="K175" s="10" t="s">
        <v>943</v>
      </c>
      <c r="L175" t="s">
        <v>2931</v>
      </c>
      <c r="M175" t="s">
        <v>2928</v>
      </c>
      <c r="O175" t="e">
        <f>VLOOKUP(Table3263[[#This Row],[Column1]],'Tradução Atributos'!$A$1:$B$284,2,0)</f>
        <v>#N/A</v>
      </c>
      <c r="P175" t="s">
        <v>4743</v>
      </c>
      <c r="Q175" s="20" t="str">
        <f>_xlfn.CONCAT(Table3263[[#This Row],[Description]],Table3263[[#This Row],[attribute_name EN2]])</f>
        <v>Temperature - Discharge</v>
      </c>
      <c r="R175" s="33"/>
      <c r="S175" s="33" t="s">
        <v>49</v>
      </c>
      <c r="U175" s="33" t="s">
        <v>736</v>
      </c>
      <c r="V175" s="10"/>
      <c r="W175" t="str">
        <f t="shared" si="5"/>
        <v>subattribute</v>
      </c>
      <c r="X175" t="str">
        <f>TRIM(INDEX(_xlfn.TEXTSPLIT(Table3263[[#This Row],[attribute_name]],"|"), 1,1))</f>
        <v>Temperatura - Descarga IP</v>
      </c>
      <c r="Y175" t="str">
        <f>IFERROR(TRIM(INDEX(_xlfn.TEXTSPLIT(Table3263[[#This Row],[attribute_name]],"|"), 1,2)), "")</f>
        <v>Lo</v>
      </c>
      <c r="Z175" t="b" cm="1">
        <f t="array" ref="Z175">IF(ISERROR(IF(Table3263[[#This Row],[parent_attribute]]="subattribute", VLOOKUP(Table3263[[#This Row],[Área ]]&amp;Table3263[[#This Row],[child_attribute]],_xlfn._xlws.FILTER(Table3263[[#All],[Vessel]], Table3263[[#All],[parent_attribute]]="attribute"),1, FALSE), TRUE)), FALSE, TRUE)</f>
        <v>1</v>
      </c>
    </row>
    <row r="176" spans="1:26" ht="14.4">
      <c r="A176" t="str">
        <f>Table3263[[#This Row],[Template]]&amp;Table3263[[#This Row],[parent_attribute]]</f>
        <v>Compressor Centrífugo BásicoTemperatura - Descarga IP</v>
      </c>
      <c r="B176" t="s">
        <v>4572</v>
      </c>
      <c r="C176" s="10" t="s">
        <v>2905</v>
      </c>
      <c r="D176" s="10" t="s">
        <v>4573</v>
      </c>
      <c r="E176" t="s">
        <v>4574</v>
      </c>
      <c r="F176" s="162" t="s">
        <v>4575</v>
      </c>
      <c r="G176" t="s">
        <v>2853</v>
      </c>
      <c r="J176" s="10" t="s">
        <v>951</v>
      </c>
      <c r="K176" s="10" t="s">
        <v>943</v>
      </c>
      <c r="L176" t="s">
        <v>2934</v>
      </c>
      <c r="M176" t="s">
        <v>2928</v>
      </c>
      <c r="O176" t="e">
        <f>VLOOKUP(Table3263[[#This Row],[Column1]],'Tradução Atributos'!$A$1:$B$284,2,0)</f>
        <v>#N/A</v>
      </c>
      <c r="P176" t="s">
        <v>4744</v>
      </c>
      <c r="Q176" s="20" t="str">
        <f>_xlfn.CONCAT(Table3263[[#This Row],[Description]],Table3263[[#This Row],[attribute_name EN2]])</f>
        <v>Temperature - Discharge</v>
      </c>
      <c r="R176" s="194">
        <v>137</v>
      </c>
      <c r="S176" s="33" t="s">
        <v>49</v>
      </c>
      <c r="U176" s="33" t="s">
        <v>736</v>
      </c>
      <c r="V176" s="10"/>
      <c r="W176" t="str">
        <f t="shared" si="5"/>
        <v>subattribute</v>
      </c>
      <c r="X176" t="str">
        <f>TRIM(INDEX(_xlfn.TEXTSPLIT(Table3263[[#This Row],[attribute_name]],"|"), 1,1))</f>
        <v>Temperatura - Descarga IP</v>
      </c>
      <c r="Y176" t="str">
        <f>IFERROR(TRIM(INDEX(_xlfn.TEXTSPLIT(Table3263[[#This Row],[attribute_name]],"|"), 1,2)), "")</f>
        <v>Pre-alarm Hi</v>
      </c>
      <c r="Z176" t="b" cm="1">
        <f t="array" ref="Z176">IF(ISERROR(IF(Table3263[[#This Row],[parent_attribute]]="subattribute", VLOOKUP(Table3263[[#This Row],[Área ]]&amp;Table3263[[#This Row],[child_attribute]],_xlfn._xlws.FILTER(Table3263[[#All],[Vessel]], Table3263[[#All],[parent_attribute]]="attribute"),1, FALSE), TRUE)), FALSE, TRUE)</f>
        <v>1</v>
      </c>
    </row>
    <row r="177" spans="1:26" ht="14.4">
      <c r="A177" t="str">
        <f>Table3263[[#This Row],[Template]]&amp;Table3263[[#This Row],[parent_attribute]]</f>
        <v>Compressor Centrífugo BásicoTemperatura - Descarga IP</v>
      </c>
      <c r="B177" t="s">
        <v>4572</v>
      </c>
      <c r="C177" s="10" t="s">
        <v>2905</v>
      </c>
      <c r="D177" s="10" t="s">
        <v>4573</v>
      </c>
      <c r="E177" t="s">
        <v>4574</v>
      </c>
      <c r="F177" s="162" t="s">
        <v>4575</v>
      </c>
      <c r="G177" t="s">
        <v>2853</v>
      </c>
      <c r="J177" s="10" t="s">
        <v>953</v>
      </c>
      <c r="K177" s="10" t="s">
        <v>943</v>
      </c>
      <c r="L177" t="s">
        <v>2936</v>
      </c>
      <c r="M177" t="s">
        <v>2928</v>
      </c>
      <c r="O177" t="e">
        <f>VLOOKUP(Table3263[[#This Row],[Column1]],'Tradução Atributos'!$A$1:$B$284,2,0)</f>
        <v>#N/A</v>
      </c>
      <c r="P177" t="s">
        <v>4745</v>
      </c>
      <c r="Q177" s="20" t="str">
        <f>_xlfn.CONCAT(Table3263[[#This Row],[Description]],Table3263[[#This Row],[attribute_name EN2]])</f>
        <v>Temperature - Discharge</v>
      </c>
      <c r="R177" s="33"/>
      <c r="S177" s="33" t="s">
        <v>49</v>
      </c>
      <c r="U177" s="33" t="s">
        <v>736</v>
      </c>
      <c r="V177" s="10"/>
      <c r="W177" t="str">
        <f t="shared" si="5"/>
        <v>subattribute</v>
      </c>
      <c r="X177" t="str">
        <f>TRIM(INDEX(_xlfn.TEXTSPLIT(Table3263[[#This Row],[attribute_name]],"|"), 1,1))</f>
        <v>Temperatura - Descarga IP</v>
      </c>
      <c r="Y177" t="str">
        <f>IFERROR(TRIM(INDEX(_xlfn.TEXTSPLIT(Table3263[[#This Row],[attribute_name]],"|"), 1,2)), "")</f>
        <v>Pre-alarm Lo</v>
      </c>
      <c r="Z177" t="b" cm="1">
        <f t="array" ref="Z177">IF(ISERROR(IF(Table3263[[#This Row],[parent_attribute]]="subattribute", VLOOKUP(Table3263[[#This Row],[Área ]]&amp;Table3263[[#This Row],[child_attribute]],_xlfn._xlws.FILTER(Table3263[[#All],[Vessel]], Table3263[[#All],[parent_attribute]]="attribute"),1, FALSE), TRUE)), FALSE, TRUE)</f>
        <v>1</v>
      </c>
    </row>
    <row r="178" spans="1:26" ht="14.4">
      <c r="A178" t="str">
        <f>Table3263[[#This Row],[Template]]&amp;Table3263[[#This Row],[parent_attribute]]</f>
        <v>Compressor Centrífugo BásicoTemperatura - Descarga LP</v>
      </c>
      <c r="B178" t="s">
        <v>4572</v>
      </c>
      <c r="C178" s="10" t="s">
        <v>2905</v>
      </c>
      <c r="D178" s="10" t="s">
        <v>4573</v>
      </c>
      <c r="E178" t="s">
        <v>4574</v>
      </c>
      <c r="F178" t="s">
        <v>4575</v>
      </c>
      <c r="G178" s="9" t="s">
        <v>2853</v>
      </c>
      <c r="H178" s="17"/>
      <c r="I178" s="17"/>
      <c r="J178" s="20" t="s">
        <v>943</v>
      </c>
      <c r="K178" s="20" t="s">
        <v>943</v>
      </c>
      <c r="L178" s="17"/>
      <c r="M178" s="17"/>
      <c r="N178" s="17"/>
      <c r="O178" s="17" t="e">
        <f>VLOOKUP(Table3263[[#This Row],[Column1]],'Tradução Atributos'!$A$1:$B$284,2,0)</f>
        <v>#N/A</v>
      </c>
      <c r="P178" t="s">
        <v>4746</v>
      </c>
      <c r="Q178" s="17" t="str">
        <f>_xlfn.CONCAT(Table3263[[#This Row],[Description]],Table3263[[#This Row],[attribute_name EN2]])</f>
        <v>Temperature - Discharge</v>
      </c>
      <c r="R178" s="33" t="s">
        <v>3461</v>
      </c>
      <c r="S178" s="33" t="s">
        <v>49</v>
      </c>
      <c r="U178" s="33" t="s">
        <v>530</v>
      </c>
      <c r="V178" s="10" t="s">
        <v>4594</v>
      </c>
      <c r="W178" t="str">
        <f t="shared" si="5"/>
        <v>attribute</v>
      </c>
      <c r="X178" t="str">
        <f>TRIM(INDEX(_xlfn.TEXTSPLIT(Table3263[[#This Row],[attribute_name]],"|"), 1,1))</f>
        <v>Temperatura - Descarga LP</v>
      </c>
      <c r="Y178" t="str">
        <f>IFERROR(TRIM(INDEX(_xlfn.TEXTSPLIT(Table3263[[#This Row],[attribute_name]],"|"), 1,2)), "")</f>
        <v/>
      </c>
      <c r="Z178" t="b" cm="1">
        <f t="array" ref="Z178">IF(ISERROR(IF(Table3263[[#This Row],[parent_attribute]]="subattribute", VLOOKUP(Table3263[[#This Row],[Área ]]&amp;Table3263[[#This Row],[child_attribute]],_xlfn._xlws.FILTER(Table3263[[#All],[Vessel]], Table3263[[#All],[parent_attribute]]="attribute"),1, FALSE), TRUE)), FALSE, TRUE)</f>
        <v>1</v>
      </c>
    </row>
    <row r="179" spans="1:26" ht="14.4">
      <c r="A179" t="str">
        <f>Table3263[[#This Row],[Template]]&amp;Table3263[[#This Row],[parent_attribute]]</f>
        <v>Compressor Centrífugo BásicoTemperatura - Descarga LP (2)</v>
      </c>
      <c r="B179" t="s">
        <v>4572</v>
      </c>
      <c r="C179" s="10" t="s">
        <v>2905</v>
      </c>
      <c r="D179" s="10" t="s">
        <v>4573</v>
      </c>
      <c r="E179" t="s">
        <v>4574</v>
      </c>
      <c r="F179" t="s">
        <v>4575</v>
      </c>
      <c r="G179" s="9" t="s">
        <v>2853</v>
      </c>
      <c r="H179" s="17"/>
      <c r="I179" s="17"/>
      <c r="J179" s="20" t="s">
        <v>528</v>
      </c>
      <c r="K179" s="20" t="s">
        <v>943</v>
      </c>
      <c r="L179" s="17"/>
      <c r="M179" s="17"/>
      <c r="N179" s="17"/>
      <c r="O179" s="17" t="e">
        <f>VLOOKUP(Table3263[[#This Row],[Column1]],'Tradução Atributos'!$A$1:$B$284,2,0)</f>
        <v>#N/A</v>
      </c>
      <c r="P179" t="s">
        <v>4747</v>
      </c>
      <c r="Q179" s="17" t="str">
        <f>_xlfn.CONCAT(Table3263[[#This Row],[Description]],Table3263[[#This Row],[attribute_name EN2]])</f>
        <v>Temperature - Discharge</v>
      </c>
      <c r="R179" s="33" t="s">
        <v>4748</v>
      </c>
      <c r="S179" s="33" t="s">
        <v>49</v>
      </c>
      <c r="U179" s="33" t="s">
        <v>530</v>
      </c>
      <c r="V179" s="10" t="s">
        <v>4594</v>
      </c>
      <c r="W179" t="str">
        <f t="shared" si="5"/>
        <v>attribute</v>
      </c>
      <c r="X179" t="str">
        <f>TRIM(INDEX(_xlfn.TEXTSPLIT(Table3263[[#This Row],[attribute_name]],"|"), 1,1))</f>
        <v>Temperatura - Descarga LP (2)</v>
      </c>
      <c r="Y179" t="str">
        <f>IFERROR(TRIM(INDEX(_xlfn.TEXTSPLIT(Table3263[[#This Row],[attribute_name]],"|"), 1,2)), "")</f>
        <v/>
      </c>
      <c r="Z179" t="b" cm="1">
        <f t="array" ref="Z179">IF(ISERROR(IF(Table3263[[#This Row],[parent_attribute]]="subattribute", VLOOKUP(Table3263[[#This Row],[Área ]]&amp;Table3263[[#This Row],[child_attribute]],_xlfn._xlws.FILTER(Table3263[[#All],[Vessel]], Table3263[[#All],[parent_attribute]]="attribute"),1, FALSE), TRUE)), FALSE, TRUE)</f>
        <v>1</v>
      </c>
    </row>
    <row r="180" spans="1:26" ht="14.4">
      <c r="A180" t="str">
        <f>Table3263[[#This Row],[Template]]&amp;Table3263[[#This Row],[parent_attribute]]</f>
        <v>Compressor Centrífugo BásicoTemperatura - Descarga LP (2)</v>
      </c>
      <c r="B180" t="s">
        <v>4572</v>
      </c>
      <c r="C180" s="10" t="s">
        <v>2905</v>
      </c>
      <c r="D180" s="10" t="s">
        <v>4573</v>
      </c>
      <c r="E180" t="s">
        <v>4574</v>
      </c>
      <c r="F180" t="s">
        <v>4575</v>
      </c>
      <c r="G180" s="9" t="s">
        <v>2853</v>
      </c>
      <c r="H180" s="17"/>
      <c r="I180" s="17"/>
      <c r="J180" s="20" t="s">
        <v>1615</v>
      </c>
      <c r="K180" s="20" t="s">
        <v>528</v>
      </c>
      <c r="L180" s="17" t="s">
        <v>2929</v>
      </c>
      <c r="M180" s="17" t="s">
        <v>2928</v>
      </c>
      <c r="N180" s="17"/>
      <c r="O180" s="17" t="e">
        <f>VLOOKUP(Table3263[[#This Row],[Column1]],'Tradução Atributos'!$A$1:$B$284,2,0)</f>
        <v>#N/A</v>
      </c>
      <c r="P180" t="s">
        <v>4749</v>
      </c>
      <c r="Q180" s="17" t="str">
        <f>_xlfn.CONCAT(Table3263[[#This Row],[Description]],Table3263[[#This Row],[attribute_name EN2]])</f>
        <v>Temperature - Discharge (2)</v>
      </c>
      <c r="R180" s="194">
        <v>148</v>
      </c>
      <c r="S180" s="33" t="s">
        <v>49</v>
      </c>
      <c r="U180" s="33" t="s">
        <v>736</v>
      </c>
      <c r="V180" s="10"/>
      <c r="W180" t="str">
        <f t="shared" si="5"/>
        <v>subattribute</v>
      </c>
      <c r="X180" t="str">
        <f>TRIM(INDEX(_xlfn.TEXTSPLIT(Table3263[[#This Row],[attribute_name]],"|"), 1,1))</f>
        <v>Temperatura - Descarga LP (2)</v>
      </c>
      <c r="Y180" t="str">
        <f>IFERROR(TRIM(INDEX(_xlfn.TEXTSPLIT(Table3263[[#This Row],[attribute_name]],"|"), 1,2)), "")</f>
        <v>Hi</v>
      </c>
      <c r="Z180" t="b" cm="1">
        <f t="array" ref="Z180">IF(ISERROR(IF(Table3263[[#This Row],[parent_attribute]]="subattribute", VLOOKUP(Table3263[[#This Row],[Área ]]&amp;Table3263[[#This Row],[child_attribute]],_xlfn._xlws.FILTER(Table3263[[#All],[Vessel]], Table3263[[#All],[parent_attribute]]="attribute"),1, FALSE), TRUE)), FALSE, TRUE)</f>
        <v>1</v>
      </c>
    </row>
    <row r="181" spans="1:26" ht="14.4">
      <c r="A181" t="str">
        <f>Table3263[[#This Row],[Template]]&amp;Table3263[[#This Row],[parent_attribute]]</f>
        <v>Compressor Centrífugo BásicoTemperatura - Descarga LP (2)</v>
      </c>
      <c r="B181" t="s">
        <v>4572</v>
      </c>
      <c r="C181" s="10" t="s">
        <v>2905</v>
      </c>
      <c r="D181" s="10" t="s">
        <v>4573</v>
      </c>
      <c r="E181" t="s">
        <v>4574</v>
      </c>
      <c r="F181" t="s">
        <v>4575</v>
      </c>
      <c r="G181" s="9" t="s">
        <v>2853</v>
      </c>
      <c r="H181" s="17"/>
      <c r="I181" s="17"/>
      <c r="J181" s="20" t="s">
        <v>1616</v>
      </c>
      <c r="K181" s="20" t="s">
        <v>528</v>
      </c>
      <c r="L181" s="17" t="s">
        <v>2931</v>
      </c>
      <c r="M181" s="17" t="s">
        <v>2928</v>
      </c>
      <c r="N181" s="17"/>
      <c r="O181" s="17" t="e">
        <f>VLOOKUP(Table3263[[#This Row],[Column1]],'Tradução Atributos'!$A$1:$B$284,2,0)</f>
        <v>#N/A</v>
      </c>
      <c r="P181" t="s">
        <v>4750</v>
      </c>
      <c r="Q181" s="17" t="str">
        <f>_xlfn.CONCAT(Table3263[[#This Row],[Description]],Table3263[[#This Row],[attribute_name EN2]])</f>
        <v>Temperature - Discharge (2)</v>
      </c>
      <c r="R181" s="33"/>
      <c r="S181" s="33" t="s">
        <v>49</v>
      </c>
      <c r="U181" s="33" t="s">
        <v>736</v>
      </c>
      <c r="V181" s="10"/>
      <c r="W181" t="str">
        <f t="shared" si="5"/>
        <v>subattribute</v>
      </c>
      <c r="X181" t="str">
        <f>TRIM(INDEX(_xlfn.TEXTSPLIT(Table3263[[#This Row],[attribute_name]],"|"), 1,1))</f>
        <v>Temperatura - Descarga LP (2)</v>
      </c>
      <c r="Y181" t="str">
        <f>IFERROR(TRIM(INDEX(_xlfn.TEXTSPLIT(Table3263[[#This Row],[attribute_name]],"|"), 1,2)), "")</f>
        <v>Lo</v>
      </c>
      <c r="Z181" t="b" cm="1">
        <f t="array" ref="Z181">IF(ISERROR(IF(Table3263[[#This Row],[parent_attribute]]="subattribute", VLOOKUP(Table3263[[#This Row],[Área ]]&amp;Table3263[[#This Row],[child_attribute]],_xlfn._xlws.FILTER(Table3263[[#All],[Vessel]], Table3263[[#All],[parent_attribute]]="attribute"),1, FALSE), TRUE)), FALSE, TRUE)</f>
        <v>1</v>
      </c>
    </row>
    <row r="182" spans="1:26" ht="14.4">
      <c r="A182" t="str">
        <f>Table3263[[#This Row],[Template]]&amp;Table3263[[#This Row],[parent_attribute]]</f>
        <v>Compressor Centrífugo BásicoTemperatura - Descarga LP (2)</v>
      </c>
      <c r="B182" t="s">
        <v>4572</v>
      </c>
      <c r="C182" s="10" t="s">
        <v>2905</v>
      </c>
      <c r="D182" s="10" t="s">
        <v>4573</v>
      </c>
      <c r="E182" t="s">
        <v>4574</v>
      </c>
      <c r="F182" t="s">
        <v>4575</v>
      </c>
      <c r="G182" s="9" t="s">
        <v>2853</v>
      </c>
      <c r="H182" s="17"/>
      <c r="I182" s="17"/>
      <c r="J182" s="20" t="s">
        <v>1617</v>
      </c>
      <c r="K182" s="20" t="s">
        <v>528</v>
      </c>
      <c r="L182" s="17" t="s">
        <v>2934</v>
      </c>
      <c r="M182" s="17" t="s">
        <v>2928</v>
      </c>
      <c r="N182" s="17"/>
      <c r="O182" s="17" t="e">
        <f>VLOOKUP(Table3263[[#This Row],[Column1]],'Tradução Atributos'!$A$1:$B$284,2,0)</f>
        <v>#N/A</v>
      </c>
      <c r="P182" t="s">
        <v>4751</v>
      </c>
      <c r="Q182" s="17" t="str">
        <f>_xlfn.CONCAT(Table3263[[#This Row],[Description]],Table3263[[#This Row],[attribute_name EN2]])</f>
        <v>Temperature - Discharge (2)</v>
      </c>
      <c r="R182" s="194">
        <v>133</v>
      </c>
      <c r="S182" s="33" t="s">
        <v>49</v>
      </c>
      <c r="U182" s="33" t="s">
        <v>736</v>
      </c>
      <c r="V182" s="10"/>
      <c r="W182" t="str">
        <f t="shared" si="5"/>
        <v>subattribute</v>
      </c>
      <c r="X182" t="str">
        <f>TRIM(INDEX(_xlfn.TEXTSPLIT(Table3263[[#This Row],[attribute_name]],"|"), 1,1))</f>
        <v>Temperatura - Descarga LP (2)</v>
      </c>
      <c r="Y182" t="str">
        <f>IFERROR(TRIM(INDEX(_xlfn.TEXTSPLIT(Table3263[[#This Row],[attribute_name]],"|"), 1,2)), "")</f>
        <v>Pre-alarm Hi</v>
      </c>
      <c r="Z182" t="b" cm="1">
        <f t="array" ref="Z182">IF(ISERROR(IF(Table3263[[#This Row],[parent_attribute]]="subattribute", VLOOKUP(Table3263[[#This Row],[Área ]]&amp;Table3263[[#This Row],[child_attribute]],_xlfn._xlws.FILTER(Table3263[[#All],[Vessel]], Table3263[[#All],[parent_attribute]]="attribute"),1, FALSE), TRUE)), FALSE, TRUE)</f>
        <v>1</v>
      </c>
    </row>
    <row r="183" spans="1:26" ht="14.7" customHeight="1">
      <c r="A183" t="str">
        <f>Table3263[[#This Row],[Template]]&amp;Table3263[[#This Row],[parent_attribute]]</f>
        <v>Compressor Centrífugo BásicoTemperatura - Descarga LP (2)</v>
      </c>
      <c r="B183" t="s">
        <v>4572</v>
      </c>
      <c r="C183" s="10" t="s">
        <v>2905</v>
      </c>
      <c r="D183" s="10" t="s">
        <v>4573</v>
      </c>
      <c r="E183" t="s">
        <v>4574</v>
      </c>
      <c r="F183" t="s">
        <v>4575</v>
      </c>
      <c r="G183" s="9" t="s">
        <v>2853</v>
      </c>
      <c r="H183" s="17"/>
      <c r="I183" s="17"/>
      <c r="J183" s="20" t="s">
        <v>1618</v>
      </c>
      <c r="K183" s="20" t="s">
        <v>528</v>
      </c>
      <c r="L183" s="17" t="s">
        <v>2936</v>
      </c>
      <c r="M183" s="17" t="s">
        <v>2928</v>
      </c>
      <c r="N183" s="17"/>
      <c r="O183" s="17" t="e">
        <f>VLOOKUP(Table3263[[#This Row],[Column1]],'Tradução Atributos'!$A$1:$B$284,2,0)</f>
        <v>#N/A</v>
      </c>
      <c r="P183" t="s">
        <v>4752</v>
      </c>
      <c r="Q183" s="17" t="str">
        <f>_xlfn.CONCAT(Table3263[[#This Row],[Description]],Table3263[[#This Row],[attribute_name EN2]])</f>
        <v>Temperature - Discharge (2)</v>
      </c>
      <c r="R183" s="33"/>
      <c r="S183" s="33" t="s">
        <v>49</v>
      </c>
      <c r="U183" s="33" t="s">
        <v>736</v>
      </c>
      <c r="V183" s="10"/>
      <c r="W183" t="str">
        <f t="shared" si="5"/>
        <v>subattribute</v>
      </c>
      <c r="X183" t="str">
        <f>TRIM(INDEX(_xlfn.TEXTSPLIT(Table3263[[#This Row],[attribute_name]],"|"), 1,1))</f>
        <v>Temperatura - Descarga LP (2)</v>
      </c>
      <c r="Y183" t="str">
        <f>IFERROR(TRIM(INDEX(_xlfn.TEXTSPLIT(Table3263[[#This Row],[attribute_name]],"|"), 1,2)), "")</f>
        <v>Pre-alarm Lo</v>
      </c>
      <c r="Z183" t="b" cm="1">
        <f t="array" ref="Z183">IF(ISERROR(IF(Table3263[[#This Row],[parent_attribute]]="subattribute", VLOOKUP(Table3263[[#This Row],[Área ]]&amp;Table3263[[#This Row],[child_attribute]],_xlfn._xlws.FILTER(Table3263[[#All],[Vessel]], Table3263[[#All],[parent_attribute]]="attribute"),1, FALSE), TRUE)), FALSE, TRUE)</f>
        <v>1</v>
      </c>
    </row>
    <row r="184" spans="1:26" ht="14.7" customHeight="1">
      <c r="A184" t="str">
        <f>Table3263[[#This Row],[Template]]&amp;Table3263[[#This Row],[parent_attribute]]</f>
        <v>Compressor Centrífugo BásicoTemperatura - Descarga LP</v>
      </c>
      <c r="B184" t="s">
        <v>4572</v>
      </c>
      <c r="C184" s="10" t="s">
        <v>2905</v>
      </c>
      <c r="D184" s="10" t="s">
        <v>4573</v>
      </c>
      <c r="E184" t="s">
        <v>4574</v>
      </c>
      <c r="F184" t="s">
        <v>4575</v>
      </c>
      <c r="G184" s="9" t="s">
        <v>2853</v>
      </c>
      <c r="H184" s="17"/>
      <c r="I184" s="17"/>
      <c r="J184" s="20" t="s">
        <v>945</v>
      </c>
      <c r="K184" s="20" t="s">
        <v>943</v>
      </c>
      <c r="L184" s="17" t="s">
        <v>2929</v>
      </c>
      <c r="M184" s="17" t="s">
        <v>2928</v>
      </c>
      <c r="N184" s="17"/>
      <c r="O184" s="17" t="e">
        <f>VLOOKUP(Table3263[[#This Row],[Column1]],'Tradução Atributos'!$A$1:$B$284,2,0)</f>
        <v>#N/A</v>
      </c>
      <c r="P184" t="s">
        <v>4753</v>
      </c>
      <c r="Q184" s="17" t="str">
        <f>_xlfn.CONCAT(Table3263[[#This Row],[Description]],Table3263[[#This Row],[attribute_name EN2]])</f>
        <v>Temperature - Discharge</v>
      </c>
      <c r="R184" s="194">
        <v>148</v>
      </c>
      <c r="S184" s="33" t="s">
        <v>49</v>
      </c>
      <c r="U184" s="33" t="s">
        <v>736</v>
      </c>
      <c r="V184" s="10"/>
      <c r="W184" t="str">
        <f t="shared" si="5"/>
        <v>subattribute</v>
      </c>
      <c r="X184" t="str">
        <f>TRIM(INDEX(_xlfn.TEXTSPLIT(Table3263[[#This Row],[attribute_name]],"|"), 1,1))</f>
        <v>Temperatura - Descarga LP</v>
      </c>
      <c r="Y184" t="str">
        <f>IFERROR(TRIM(INDEX(_xlfn.TEXTSPLIT(Table3263[[#This Row],[attribute_name]],"|"), 1,2)), "")</f>
        <v>Hi</v>
      </c>
      <c r="Z184" t="b" cm="1">
        <f t="array" ref="Z184">IF(ISERROR(IF(Table3263[[#This Row],[parent_attribute]]="subattribute", VLOOKUP(Table3263[[#This Row],[Área ]]&amp;Table3263[[#This Row],[child_attribute]],_xlfn._xlws.FILTER(Table3263[[#All],[Vessel]], Table3263[[#All],[parent_attribute]]="attribute"),1, FALSE), TRUE)), FALSE, TRUE)</f>
        <v>1</v>
      </c>
    </row>
    <row r="185" spans="1:26" ht="14.7" customHeight="1">
      <c r="A185" t="str">
        <f>Table3263[[#This Row],[Template]]&amp;Table3263[[#This Row],[parent_attribute]]</f>
        <v>Compressor Centrífugo BásicoTemperatura - Descarga LP</v>
      </c>
      <c r="B185" t="s">
        <v>4572</v>
      </c>
      <c r="C185" s="10" t="s">
        <v>2905</v>
      </c>
      <c r="D185" s="10" t="s">
        <v>4573</v>
      </c>
      <c r="E185" t="s">
        <v>4574</v>
      </c>
      <c r="F185" t="s">
        <v>4575</v>
      </c>
      <c r="G185" s="9" t="s">
        <v>2853</v>
      </c>
      <c r="H185" s="17"/>
      <c r="I185" s="17"/>
      <c r="J185" s="20" t="s">
        <v>947</v>
      </c>
      <c r="K185" s="20" t="s">
        <v>943</v>
      </c>
      <c r="L185" s="17" t="s">
        <v>2930</v>
      </c>
      <c r="M185" s="17" t="s">
        <v>2928</v>
      </c>
      <c r="N185" s="17"/>
      <c r="O185" s="17" t="e">
        <f>VLOOKUP(Table3263[[#This Row],[Column1]],'Tradução Atributos'!$A$1:$B$284,2,0)</f>
        <v>#N/A</v>
      </c>
      <c r="P185" t="s">
        <v>4754</v>
      </c>
      <c r="Q185" s="17" t="str">
        <f>_xlfn.CONCAT(Table3263[[#This Row],[Description]],Table3263[[#This Row],[attribute_name EN2]])</f>
        <v>Temperature - Discharge</v>
      </c>
      <c r="R185" s="33"/>
      <c r="S185" s="33" t="s">
        <v>49</v>
      </c>
      <c r="U185" s="33" t="s">
        <v>736</v>
      </c>
      <c r="V185" s="10"/>
      <c r="W185" t="str">
        <f t="shared" si="5"/>
        <v>subattribute</v>
      </c>
      <c r="X185" t="str">
        <f>TRIM(INDEX(_xlfn.TEXTSPLIT(Table3263[[#This Row],[attribute_name]],"|"), 1,1))</f>
        <v>Temperatura - Descarga LP</v>
      </c>
      <c r="Y185" t="str">
        <f>IFERROR(TRIM(INDEX(_xlfn.TEXTSPLIT(Table3263[[#This Row],[attribute_name]],"|"), 1,2)), "")</f>
        <v>HiHi</v>
      </c>
      <c r="Z185" t="b" cm="1">
        <f t="array" ref="Z185">IF(ISERROR(IF(Table3263[[#This Row],[parent_attribute]]="subattribute", VLOOKUP(Table3263[[#This Row],[Área ]]&amp;Table3263[[#This Row],[child_attribute]],_xlfn._xlws.FILTER(Table3263[[#All],[Vessel]], Table3263[[#All],[parent_attribute]]="attribute"),1, FALSE), TRUE)), FALSE, TRUE)</f>
        <v>1</v>
      </c>
    </row>
    <row r="186" spans="1:26" ht="14.7" customHeight="1">
      <c r="A186" t="str">
        <f>Table3263[[#This Row],[Template]]&amp;Table3263[[#This Row],[parent_attribute]]</f>
        <v>Compressor Centrífugo BásicoTemperatura - Descarga LP</v>
      </c>
      <c r="B186" t="s">
        <v>4572</v>
      </c>
      <c r="C186" s="10" t="s">
        <v>2905</v>
      </c>
      <c r="D186" s="10" t="s">
        <v>4573</v>
      </c>
      <c r="E186" t="s">
        <v>4574</v>
      </c>
      <c r="F186" t="s">
        <v>4575</v>
      </c>
      <c r="G186" s="9" t="s">
        <v>2853</v>
      </c>
      <c r="H186" s="17"/>
      <c r="I186" s="17"/>
      <c r="J186" s="20" t="s">
        <v>949</v>
      </c>
      <c r="K186" s="20" t="s">
        <v>943</v>
      </c>
      <c r="L186" s="17" t="s">
        <v>2931</v>
      </c>
      <c r="M186" s="17" t="s">
        <v>2928</v>
      </c>
      <c r="N186" s="17"/>
      <c r="O186" s="17" t="e">
        <f>VLOOKUP(Table3263[[#This Row],[Column1]],'Tradução Atributos'!$A$1:$B$284,2,0)</f>
        <v>#N/A</v>
      </c>
      <c r="P186" t="s">
        <v>4755</v>
      </c>
      <c r="Q186" s="17" t="str">
        <f>_xlfn.CONCAT(Table3263[[#This Row],[Description]],Table3263[[#This Row],[attribute_name EN2]])</f>
        <v>Temperature - Discharge</v>
      </c>
      <c r="S186" s="33" t="s">
        <v>49</v>
      </c>
      <c r="U186" s="33" t="s">
        <v>736</v>
      </c>
      <c r="V186" s="10"/>
      <c r="W186" t="str">
        <f t="shared" si="5"/>
        <v>subattribute</v>
      </c>
      <c r="X186" t="str">
        <f>TRIM(INDEX(_xlfn.TEXTSPLIT(Table3263[[#This Row],[attribute_name]],"|"), 1,1))</f>
        <v>Temperatura - Descarga LP</v>
      </c>
      <c r="Y186" t="str">
        <f>IFERROR(TRIM(INDEX(_xlfn.TEXTSPLIT(Table3263[[#This Row],[attribute_name]],"|"), 1,2)), "")</f>
        <v>Lo</v>
      </c>
      <c r="Z186" t="b" cm="1">
        <f t="array" ref="Z186">IF(ISERROR(IF(Table3263[[#This Row],[parent_attribute]]="subattribute", VLOOKUP(Table3263[[#This Row],[Área ]]&amp;Table3263[[#This Row],[child_attribute]],_xlfn._xlws.FILTER(Table3263[[#All],[Vessel]], Table3263[[#All],[parent_attribute]]="attribute"),1, FALSE), TRUE)), FALSE, TRUE)</f>
        <v>1</v>
      </c>
    </row>
    <row r="187" spans="1:26" ht="14.7" customHeight="1">
      <c r="A187" t="str">
        <f>Table3263[[#This Row],[Template]]&amp;Table3263[[#This Row],[parent_attribute]]</f>
        <v>Compressor Centrífugo BásicoTemperatura - Descarga LP</v>
      </c>
      <c r="B187" t="s">
        <v>4572</v>
      </c>
      <c r="C187" s="10" t="s">
        <v>2905</v>
      </c>
      <c r="D187" s="10" t="s">
        <v>4573</v>
      </c>
      <c r="E187" t="s">
        <v>4574</v>
      </c>
      <c r="F187" t="s">
        <v>4575</v>
      </c>
      <c r="G187" s="9" t="s">
        <v>2853</v>
      </c>
      <c r="H187" s="17"/>
      <c r="I187" s="17"/>
      <c r="J187" s="20" t="s">
        <v>951</v>
      </c>
      <c r="K187" s="20" t="s">
        <v>943</v>
      </c>
      <c r="L187" s="17" t="s">
        <v>2934</v>
      </c>
      <c r="M187" s="17" t="s">
        <v>2928</v>
      </c>
      <c r="N187" s="17"/>
      <c r="O187" s="17" t="e">
        <f>VLOOKUP(Table3263[[#This Row],[Column1]],'Tradução Atributos'!$A$1:$B$284,2,0)</f>
        <v>#N/A</v>
      </c>
      <c r="P187" t="s">
        <v>4756</v>
      </c>
      <c r="Q187" s="17" t="str">
        <f>_xlfn.CONCAT(Table3263[[#This Row],[Description]],Table3263[[#This Row],[attribute_name EN2]])</f>
        <v>Temperature - Discharge</v>
      </c>
      <c r="R187" s="194">
        <v>133</v>
      </c>
      <c r="S187" s="33" t="s">
        <v>49</v>
      </c>
      <c r="U187" s="33" t="s">
        <v>736</v>
      </c>
      <c r="V187" s="10"/>
      <c r="W187" t="str">
        <f t="shared" si="5"/>
        <v>subattribute</v>
      </c>
      <c r="X187" t="str">
        <f>TRIM(INDEX(_xlfn.TEXTSPLIT(Table3263[[#This Row],[attribute_name]],"|"), 1,1))</f>
        <v>Temperatura - Descarga LP</v>
      </c>
      <c r="Y187" t="str">
        <f>IFERROR(TRIM(INDEX(_xlfn.TEXTSPLIT(Table3263[[#This Row],[attribute_name]],"|"), 1,2)), "")</f>
        <v>Pre-alarm Hi</v>
      </c>
      <c r="Z187" t="b" cm="1">
        <f t="array" ref="Z187">IF(ISERROR(IF(Table3263[[#This Row],[parent_attribute]]="subattribute", VLOOKUP(Table3263[[#This Row],[Área ]]&amp;Table3263[[#This Row],[child_attribute]],_xlfn._xlws.FILTER(Table3263[[#All],[Vessel]], Table3263[[#All],[parent_attribute]]="attribute"),1, FALSE), TRUE)), FALSE, TRUE)</f>
        <v>1</v>
      </c>
    </row>
    <row r="188" spans="1:26" ht="14.7" customHeight="1">
      <c r="A188" t="str">
        <f>Table3263[[#This Row],[Template]]&amp;Table3263[[#This Row],[parent_attribute]]</f>
        <v>Compressor Centrífugo BásicoTemperatura - Descarga LP</v>
      </c>
      <c r="B188" t="s">
        <v>4572</v>
      </c>
      <c r="C188" s="10" t="s">
        <v>2905</v>
      </c>
      <c r="D188" s="10" t="s">
        <v>4573</v>
      </c>
      <c r="E188" t="s">
        <v>4574</v>
      </c>
      <c r="F188" t="s">
        <v>4575</v>
      </c>
      <c r="G188" s="9" t="s">
        <v>2853</v>
      </c>
      <c r="H188" s="17"/>
      <c r="I188" s="17"/>
      <c r="J188" s="20" t="s">
        <v>953</v>
      </c>
      <c r="K188" s="20" t="s">
        <v>943</v>
      </c>
      <c r="L188" s="17" t="s">
        <v>2936</v>
      </c>
      <c r="M188" s="17" t="s">
        <v>2928</v>
      </c>
      <c r="N188" s="17"/>
      <c r="O188" s="17" t="e">
        <f>VLOOKUP(Table3263[[#This Row],[Column1]],'Tradução Atributos'!$A$1:$B$284,2,0)</f>
        <v>#N/A</v>
      </c>
      <c r="P188" t="s">
        <v>4757</v>
      </c>
      <c r="Q188" s="17" t="str">
        <f>_xlfn.CONCAT(Table3263[[#This Row],[Description]],Table3263[[#This Row],[attribute_name EN2]])</f>
        <v>Temperature - Discharge</v>
      </c>
      <c r="R188" s="33"/>
      <c r="S188" s="33" t="s">
        <v>49</v>
      </c>
      <c r="U188" s="33" t="s">
        <v>736</v>
      </c>
      <c r="V188" s="10"/>
      <c r="W188" t="str">
        <f t="shared" si="5"/>
        <v>subattribute</v>
      </c>
      <c r="X188" t="str">
        <f>TRIM(INDEX(_xlfn.TEXTSPLIT(Table3263[[#This Row],[attribute_name]],"|"), 1,1))</f>
        <v>Temperatura - Descarga LP</v>
      </c>
      <c r="Y188" t="str">
        <f>IFERROR(TRIM(INDEX(_xlfn.TEXTSPLIT(Table3263[[#This Row],[attribute_name]],"|"), 1,2)), "")</f>
        <v>Pre-alarm Lo</v>
      </c>
      <c r="Z188" t="b" cm="1">
        <f t="array" ref="Z188">IF(ISERROR(IF(Table3263[[#This Row],[parent_attribute]]="subattribute", VLOOKUP(Table3263[[#This Row],[Área ]]&amp;Table3263[[#This Row],[child_attribute]],_xlfn._xlws.FILTER(Table3263[[#All],[Vessel]], Table3263[[#All],[parent_attribute]]="attribute"),1, FALSE), TRUE)), FALSE, TRUE)</f>
        <v>1</v>
      </c>
    </row>
    <row r="189" spans="1:26" ht="14.7" customHeight="1">
      <c r="A189" t="str">
        <f>Table3263[[#This Row],[Template]]&amp;Table3263[[#This Row],[parent_attribute]]</f>
        <v>Compressor Centrífugo BásicoTemperatura – Jusante do Resfriador de Óleo Lubrificante</v>
      </c>
      <c r="B189" t="s">
        <v>4572</v>
      </c>
      <c r="C189" s="10" t="s">
        <v>2905</v>
      </c>
      <c r="D189" s="10" t="s">
        <v>4573</v>
      </c>
      <c r="E189" t="s">
        <v>4574</v>
      </c>
      <c r="F189" t="s">
        <v>4575</v>
      </c>
      <c r="G189" s="9" t="s">
        <v>2853</v>
      </c>
      <c r="J189" t="s">
        <v>3859</v>
      </c>
      <c r="K189" t="s">
        <v>3859</v>
      </c>
      <c r="O189" t="e">
        <f>VLOOKUP(Table3263[[#This Row],[Column1]],'Tradução Atributos'!$A$1:$B$284,2,0)</f>
        <v>#N/A</v>
      </c>
      <c r="P189" t="s">
        <v>4758</v>
      </c>
      <c r="Q189" t="str">
        <f>_xlfn.CONCAT(Table3263[[#This Row],[Description]],Table3263[[#This Row],[attribute_name EN2]])</f>
        <v>Temperature - Downstream Lube Oil Cooler</v>
      </c>
      <c r="R189" s="188" t="s">
        <v>3857</v>
      </c>
      <c r="S189" s="33" t="s">
        <v>49</v>
      </c>
      <c r="U189" s="33" t="s">
        <v>461</v>
      </c>
      <c r="V189" s="10" t="s">
        <v>462</v>
      </c>
      <c r="W189" t="str">
        <f t="shared" si="5"/>
        <v>attribute</v>
      </c>
      <c r="X189" t="str">
        <f>TRIM(INDEX(_xlfn.TEXTSPLIT(Table3263[[#This Row],[attribute_name]],"|"), 1,1))</f>
        <v>Temperatura – Jusante do Resfriador de Óleo Lubrificante</v>
      </c>
      <c r="Y189" t="str">
        <f>IFERROR(TRIM(INDEX(_xlfn.TEXTSPLIT(Table3263[[#This Row],[attribute_name]],"|"), 1,2)), "")</f>
        <v/>
      </c>
      <c r="Z189" t="b" cm="1">
        <f t="array" ref="Z189">IF(ISERROR(IF(Table3263[[#This Row],[parent_attribute]]="subattribute", VLOOKUP(Table3263[[#This Row],[Área ]]&amp;Table3263[[#This Row],[child_attribute]],_xlfn._xlws.FILTER(Table3263[[#All],[Vessel]], Table3263[[#All],[parent_attribute]]="attribute"),1, FALSE), TRUE)), FALSE, TRUE)</f>
        <v>1</v>
      </c>
    </row>
    <row r="190" spans="1:26" ht="14.7" customHeight="1">
      <c r="A190" t="str">
        <f>Table3263[[#This Row],[Template]]&amp;Table3263[[#This Row],[parent_attribute]]</f>
        <v>Compressor Centrífugo BásicoTemperatura – Jusante do Resfriador de Óleo Lubrificante</v>
      </c>
      <c r="B190" t="s">
        <v>4572</v>
      </c>
      <c r="C190" s="10" t="s">
        <v>2905</v>
      </c>
      <c r="D190" s="10" t="s">
        <v>4573</v>
      </c>
      <c r="E190" t="s">
        <v>4574</v>
      </c>
      <c r="F190" t="s">
        <v>4575</v>
      </c>
      <c r="G190" s="9" t="s">
        <v>2853</v>
      </c>
      <c r="J190" t="s">
        <v>4759</v>
      </c>
      <c r="K190" t="s">
        <v>3859</v>
      </c>
      <c r="L190" t="s">
        <v>2929</v>
      </c>
      <c r="M190" t="s">
        <v>2928</v>
      </c>
      <c r="O190" t="e">
        <f>VLOOKUP(Table3263[[#This Row],[Column1]],'Tradução Atributos'!$A$1:$B$284,2,0)</f>
        <v>#N/A</v>
      </c>
      <c r="P190" t="s">
        <v>4760</v>
      </c>
      <c r="Q190" t="str">
        <f>_xlfn.CONCAT(Table3263[[#This Row],[Description]],Table3263[[#This Row],[attribute_name EN2]])</f>
        <v>Temperature - Downstream Lube Oil Cooler</v>
      </c>
      <c r="R190" s="33"/>
      <c r="S190" s="33" t="s">
        <v>49</v>
      </c>
      <c r="U190" s="33" t="s">
        <v>736</v>
      </c>
      <c r="V190" s="10"/>
      <c r="W190" t="str">
        <f t="shared" si="5"/>
        <v>subattribute</v>
      </c>
      <c r="X190" t="str">
        <f>TRIM(INDEX(_xlfn.TEXTSPLIT(Table3263[[#This Row],[attribute_name]],"|"), 1,1))</f>
        <v>Temperatura – Jusante do Resfriador de Óleo Lubrificante</v>
      </c>
      <c r="Y190" t="str">
        <f>IFERROR(TRIM(INDEX(_xlfn.TEXTSPLIT(Table3263[[#This Row],[attribute_name]],"|"), 1,2)), "")</f>
        <v>Hi</v>
      </c>
      <c r="Z190" t="b" cm="1">
        <f t="array" ref="Z190">IF(ISERROR(IF(Table3263[[#This Row],[parent_attribute]]="subattribute", VLOOKUP(Table3263[[#This Row],[Área ]]&amp;Table3263[[#This Row],[child_attribute]],_xlfn._xlws.FILTER(Table3263[[#All],[Vessel]], Table3263[[#All],[parent_attribute]]="attribute"),1, FALSE), TRUE)), FALSE, TRUE)</f>
        <v>1</v>
      </c>
    </row>
    <row r="191" spans="1:26" ht="14.7" customHeight="1">
      <c r="A191" t="str">
        <f>Table3263[[#This Row],[Template]]&amp;Table3263[[#This Row],[parent_attribute]]</f>
        <v>Compressor Centrífugo BásicoTemperatura – Jusante do Resfriador de Óleo Lubrificante</v>
      </c>
      <c r="B191" t="s">
        <v>4572</v>
      </c>
      <c r="C191" s="10" t="s">
        <v>2905</v>
      </c>
      <c r="D191" s="10" t="s">
        <v>4573</v>
      </c>
      <c r="E191" t="s">
        <v>4574</v>
      </c>
      <c r="F191" t="s">
        <v>4575</v>
      </c>
      <c r="G191" s="9" t="s">
        <v>2853</v>
      </c>
      <c r="J191" t="s">
        <v>4761</v>
      </c>
      <c r="K191" t="s">
        <v>3859</v>
      </c>
      <c r="L191" t="s">
        <v>2930</v>
      </c>
      <c r="M191" t="s">
        <v>2928</v>
      </c>
      <c r="O191" t="e">
        <f>VLOOKUP(Table3263[[#This Row],[Column1]],'Tradução Atributos'!$A$1:$B$284,2,0)</f>
        <v>#N/A</v>
      </c>
      <c r="P191" t="s">
        <v>4762</v>
      </c>
      <c r="Q191" t="str">
        <f>_xlfn.CONCAT(Table3263[[#This Row],[Description]],Table3263[[#This Row],[attribute_name EN2]])</f>
        <v>Temperature - Downstream Lube Oil Cooler</v>
      </c>
      <c r="R191" s="185">
        <v>60</v>
      </c>
      <c r="S191" s="33" t="s">
        <v>49</v>
      </c>
      <c r="U191" s="33" t="s">
        <v>736</v>
      </c>
      <c r="V191" s="83"/>
      <c r="W191" t="str">
        <f t="shared" si="5"/>
        <v>subattribute</v>
      </c>
      <c r="X191" t="str">
        <f>TRIM(INDEX(_xlfn.TEXTSPLIT(Table3263[[#This Row],[attribute_name]],"|"), 1,1))</f>
        <v>Temperatura – Jusante do Resfriador de Óleo Lubrificante</v>
      </c>
      <c r="Y191" t="str">
        <f>IFERROR(TRIM(INDEX(_xlfn.TEXTSPLIT(Table3263[[#This Row],[attribute_name]],"|"), 1,2)), "")</f>
        <v>HiHi</v>
      </c>
      <c r="Z191" t="b" cm="1">
        <f t="array" ref="Z191">IF(ISERROR(IF(Table3263[[#This Row],[parent_attribute]]="subattribute", VLOOKUP(Table3263[[#This Row],[Área ]]&amp;Table3263[[#This Row],[child_attribute]],_xlfn._xlws.FILTER(Table3263[[#All],[Vessel]], Table3263[[#All],[parent_attribute]]="attribute"),1, FALSE), TRUE)), FALSE, TRUE)</f>
        <v>1</v>
      </c>
    </row>
    <row r="192" spans="1:26" ht="14.7" customHeight="1">
      <c r="A192" t="str">
        <f>Table3263[[#This Row],[Template]]&amp;Table3263[[#This Row],[parent_attribute]]</f>
        <v>Compressor Centrífugo BásicoTemperatura – Jusante do Resfriador de Óleo Lubrificante</v>
      </c>
      <c r="B192" t="s">
        <v>4572</v>
      </c>
      <c r="C192" s="10" t="s">
        <v>2905</v>
      </c>
      <c r="D192" s="10" t="s">
        <v>4573</v>
      </c>
      <c r="E192" t="s">
        <v>4574</v>
      </c>
      <c r="F192" t="s">
        <v>4575</v>
      </c>
      <c r="G192" s="9" t="s">
        <v>2853</v>
      </c>
      <c r="J192" t="s">
        <v>4763</v>
      </c>
      <c r="K192" t="s">
        <v>3859</v>
      </c>
      <c r="L192" t="s">
        <v>2934</v>
      </c>
      <c r="M192" t="s">
        <v>2928</v>
      </c>
      <c r="O192" t="e">
        <f>VLOOKUP(Table3263[[#This Row],[Column1]],'Tradução Atributos'!$A$1:$B$284,2,0)</f>
        <v>#N/A</v>
      </c>
      <c r="P192" t="s">
        <v>4764</v>
      </c>
      <c r="Q192" t="str">
        <f>_xlfn.CONCAT(Table3263[[#This Row],[Description]],Table3263[[#This Row],[attribute_name EN2]])</f>
        <v>Temperature - Downstream Lube Oil Cooler</v>
      </c>
      <c r="R192" s="186">
        <v>58</v>
      </c>
      <c r="S192" s="33" t="s">
        <v>49</v>
      </c>
      <c r="U192" s="33" t="s">
        <v>736</v>
      </c>
      <c r="V192" s="10"/>
      <c r="W192" t="str">
        <f t="shared" ref="W192:W223" si="6">IFERROR(IF(FIND("|",P192),"subattribute", "attribute"), "attribute")</f>
        <v>subattribute</v>
      </c>
      <c r="X192" t="str">
        <f>TRIM(INDEX(_xlfn.TEXTSPLIT(Table3263[[#This Row],[attribute_name]],"|"), 1,1))</f>
        <v>Temperatura – Jusante do Resfriador de Óleo Lubrificante</v>
      </c>
      <c r="Y192" t="str">
        <f>IFERROR(TRIM(INDEX(_xlfn.TEXTSPLIT(Table3263[[#This Row],[attribute_name]],"|"), 1,2)), "")</f>
        <v>Pre-alarm Hi</v>
      </c>
      <c r="Z192" t="b" cm="1">
        <f t="array" ref="Z192">IF(ISERROR(IF(Table3263[[#This Row],[parent_attribute]]="subattribute", VLOOKUP(Table3263[[#This Row],[Área ]]&amp;Table3263[[#This Row],[child_attribute]],_xlfn._xlws.FILTER(Table3263[[#All],[Vessel]], Table3263[[#All],[parent_attribute]]="attribute"),1, FALSE), TRUE)), FALSE, TRUE)</f>
        <v>1</v>
      </c>
    </row>
    <row r="193" spans="1:26" ht="14.7" customHeight="1">
      <c r="A193" t="str">
        <f>Table3263[[#This Row],[Template]]&amp;Table3263[[#This Row],[parent_attribute]]</f>
        <v>Compressor Centrífugo BásicoTemperatura - Mancal Axial do Compressor Lado Externo (1)</v>
      </c>
      <c r="B193" t="s">
        <v>4572</v>
      </c>
      <c r="C193" s="10" t="s">
        <v>2905</v>
      </c>
      <c r="D193" s="10" t="s">
        <v>4573</v>
      </c>
      <c r="E193" t="s">
        <v>4574</v>
      </c>
      <c r="F193" t="s">
        <v>4575</v>
      </c>
      <c r="G193" t="s">
        <v>2853</v>
      </c>
      <c r="J193" t="s">
        <v>1824</v>
      </c>
      <c r="K193" t="s">
        <v>1824</v>
      </c>
      <c r="O193" t="e">
        <f>VLOOKUP(Table3263[[#This Row],[Column1]],'Tradução Atributos'!$A$1:$B$284,2,0)</f>
        <v>#N/A</v>
      </c>
      <c r="P193" t="s">
        <v>3060</v>
      </c>
      <c r="Q193" t="str">
        <f>_xlfn.CONCAT(Table3263[[#This Row],[Description]],Table3263[[#This Row],[attribute_name EN2]])</f>
        <v>Temperature - Comp THRUST Bearing Outboard (1)</v>
      </c>
      <c r="R193" s="33" t="s">
        <v>3567</v>
      </c>
      <c r="S193" s="33" t="s">
        <v>49</v>
      </c>
      <c r="U193" s="33" t="s">
        <v>439</v>
      </c>
      <c r="V193" s="10" t="s">
        <v>440</v>
      </c>
      <c r="W193" t="str">
        <f t="shared" si="6"/>
        <v>attribute</v>
      </c>
      <c r="X193" t="str">
        <f>TRIM(INDEX(_xlfn.TEXTSPLIT(Table3263[[#This Row],[attribute_name]],"|"), 1,1))</f>
        <v>Temperatura - Mancal Axial do Compressor Lado Externo (1)</v>
      </c>
      <c r="Y193" t="str">
        <f>IFERROR(TRIM(INDEX(_xlfn.TEXTSPLIT(Table3263[[#This Row],[attribute_name]],"|"), 1,2)), "")</f>
        <v/>
      </c>
      <c r="Z193" t="b" cm="1">
        <f t="array" ref="Z193">IF(ISERROR(IF(Table3263[[#This Row],[parent_attribute]]="subattribute", VLOOKUP(Table3263[[#This Row],[Área ]]&amp;Table3263[[#This Row],[child_attribute]],_xlfn._xlws.FILTER(Table3263[[#All],[Vessel]], Table3263[[#All],[parent_attribute]]="attribute"),1, FALSE), TRUE)), FALSE, TRUE)</f>
        <v>1</v>
      </c>
    </row>
    <row r="194" spans="1:26" ht="14.7" customHeight="1">
      <c r="A194" t="str">
        <f>Table3263[[#This Row],[Template]]&amp;Table3263[[#This Row],[parent_attribute]]</f>
        <v>Compressor Centrífugo BásicoTemperatura - Mancal Axial do Compressor Lado Externo (1)</v>
      </c>
      <c r="B194" t="s">
        <v>4572</v>
      </c>
      <c r="C194" s="10" t="s">
        <v>2905</v>
      </c>
      <c r="D194" s="10" t="s">
        <v>4573</v>
      </c>
      <c r="E194" t="s">
        <v>4574</v>
      </c>
      <c r="F194" t="s">
        <v>4575</v>
      </c>
      <c r="G194" t="s">
        <v>2853</v>
      </c>
      <c r="J194" t="s">
        <v>1827</v>
      </c>
      <c r="K194" t="s">
        <v>1824</v>
      </c>
      <c r="L194" t="s">
        <v>2929</v>
      </c>
      <c r="M194" t="s">
        <v>2928</v>
      </c>
      <c r="O194" t="e">
        <f>VLOOKUP(Table3263[[#This Row],[Column1]],'Tradução Atributos'!$A$1:$B$284,2,0)</f>
        <v>#N/A</v>
      </c>
      <c r="P194" t="s">
        <v>1134</v>
      </c>
      <c r="Q194" t="str">
        <f>_xlfn.CONCAT(Table3263[[#This Row],[Description]],Table3263[[#This Row],[attribute_name EN2]])</f>
        <v>Temperature - Comp THRUST Bearing Outboard (1)</v>
      </c>
      <c r="R194" s="10">
        <v>110</v>
      </c>
      <c r="S194" s="33" t="s">
        <v>49</v>
      </c>
      <c r="U194" s="33" t="s">
        <v>736</v>
      </c>
      <c r="V194" s="83"/>
      <c r="W194" t="str">
        <f t="shared" si="6"/>
        <v>subattribute</v>
      </c>
      <c r="X194" t="str">
        <f>TRIM(INDEX(_xlfn.TEXTSPLIT(Table3263[[#This Row],[attribute_name]],"|"), 1,1))</f>
        <v>Temperatura - Mancal Axial do Compressor Lado Externo (1)</v>
      </c>
      <c r="Y194" t="str">
        <f>IFERROR(TRIM(INDEX(_xlfn.TEXTSPLIT(Table3263[[#This Row],[attribute_name]],"|"), 1,2)), "")</f>
        <v>Hi</v>
      </c>
      <c r="Z194" t="b" cm="1">
        <f t="array" ref="Z194">IF(ISERROR(IF(Table3263[[#This Row],[parent_attribute]]="subattribute", VLOOKUP(Table3263[[#This Row],[Área ]]&amp;Table3263[[#This Row],[child_attribute]],_xlfn._xlws.FILTER(Table3263[[#All],[Vessel]], Table3263[[#All],[parent_attribute]]="attribute"),1, FALSE), TRUE)), FALSE, TRUE)</f>
        <v>1</v>
      </c>
    </row>
    <row r="195" spans="1:26" ht="14.7" customHeight="1">
      <c r="A195" t="str">
        <f>Table3263[[#This Row],[Template]]&amp;Table3263[[#This Row],[parent_attribute]]</f>
        <v>Compressor Centrífugo BásicoTemperatura - Mancal Axial do Compressor Lado Externo (1)</v>
      </c>
      <c r="B195" t="s">
        <v>4572</v>
      </c>
      <c r="C195" s="10" t="s">
        <v>2905</v>
      </c>
      <c r="D195" s="10" t="s">
        <v>4573</v>
      </c>
      <c r="E195" t="s">
        <v>4574</v>
      </c>
      <c r="F195" t="s">
        <v>4575</v>
      </c>
      <c r="G195" t="s">
        <v>2853</v>
      </c>
      <c r="J195" t="s">
        <v>1828</v>
      </c>
      <c r="K195" t="s">
        <v>1824</v>
      </c>
      <c r="L195" t="s">
        <v>2930</v>
      </c>
      <c r="M195" t="s">
        <v>2928</v>
      </c>
      <c r="O195" t="e">
        <f>VLOOKUP(Table3263[[#This Row],[Column1]],'Tradução Atributos'!$A$1:$B$284,2,0)</f>
        <v>#N/A</v>
      </c>
      <c r="P195" t="s">
        <v>1136</v>
      </c>
      <c r="Q195" t="str">
        <f>_xlfn.CONCAT(Table3263[[#This Row],[Description]],Table3263[[#This Row],[attribute_name EN2]])</f>
        <v>Temperature - Comp THRUST Bearing Outboard (1)</v>
      </c>
      <c r="R195" s="33">
        <v>121</v>
      </c>
      <c r="S195" s="33" t="s">
        <v>49</v>
      </c>
      <c r="U195" s="33" t="s">
        <v>736</v>
      </c>
      <c r="V195" s="10"/>
      <c r="W195" t="str">
        <f t="shared" si="6"/>
        <v>subattribute</v>
      </c>
      <c r="X195" t="str">
        <f>TRIM(INDEX(_xlfn.TEXTSPLIT(Table3263[[#This Row],[attribute_name]],"|"), 1,1))</f>
        <v>Temperatura - Mancal Axial do Compressor Lado Externo (1)</v>
      </c>
      <c r="Y195" t="str">
        <f>IFERROR(TRIM(INDEX(_xlfn.TEXTSPLIT(Table3263[[#This Row],[attribute_name]],"|"), 1,2)), "")</f>
        <v>HiHi</v>
      </c>
      <c r="Z195" t="b" cm="1">
        <f t="array" ref="Z195">IF(ISERROR(IF(Table3263[[#This Row],[parent_attribute]]="subattribute", VLOOKUP(Table3263[[#This Row],[Área ]]&amp;Table3263[[#This Row],[child_attribute]],_xlfn._xlws.FILTER(Table3263[[#All],[Vessel]], Table3263[[#All],[parent_attribute]]="attribute"),1, FALSE), TRUE)), FALSE, TRUE)</f>
        <v>1</v>
      </c>
    </row>
    <row r="196" spans="1:26" ht="14.7" customHeight="1">
      <c r="A196" t="str">
        <f>Table3263[[#This Row],[Template]]&amp;Table3263[[#This Row],[parent_attribute]]</f>
        <v>Compressor Centrífugo BásicoTemperatura - Mancal Axial do Compressor Lado Externo (1)</v>
      </c>
      <c r="B196" t="s">
        <v>4572</v>
      </c>
      <c r="C196" s="10" t="s">
        <v>2905</v>
      </c>
      <c r="D196" s="10" t="s">
        <v>4573</v>
      </c>
      <c r="E196" t="s">
        <v>4574</v>
      </c>
      <c r="F196" t="s">
        <v>4575</v>
      </c>
      <c r="G196" t="s">
        <v>2853</v>
      </c>
      <c r="J196" t="s">
        <v>1829</v>
      </c>
      <c r="K196" t="s">
        <v>1824</v>
      </c>
      <c r="L196" t="s">
        <v>2934</v>
      </c>
      <c r="M196" t="s">
        <v>2928</v>
      </c>
      <c r="O196" t="e">
        <f>VLOOKUP(Table3263[[#This Row],[Column1]],'Tradução Atributos'!$A$1:$B$284,2,0)</f>
        <v>#N/A</v>
      </c>
      <c r="P196" t="s">
        <v>3061</v>
      </c>
      <c r="Q196" t="str">
        <f>_xlfn.CONCAT(Table3263[[#This Row],[Description]],Table3263[[#This Row],[attribute_name EN2]])</f>
        <v>Temperature - Comp THRUST Bearing Outboard (1)</v>
      </c>
      <c r="R196" s="33">
        <v>71</v>
      </c>
      <c r="S196" s="33" t="s">
        <v>49</v>
      </c>
      <c r="U196" s="33" t="s">
        <v>736</v>
      </c>
      <c r="V196" s="83"/>
      <c r="W196" t="str">
        <f t="shared" si="6"/>
        <v>subattribute</v>
      </c>
      <c r="X196" t="str">
        <f>TRIM(INDEX(_xlfn.TEXTSPLIT(Table3263[[#This Row],[attribute_name]],"|"), 1,1))</f>
        <v>Temperatura - Mancal Axial do Compressor Lado Externo (1)</v>
      </c>
      <c r="Y196" t="str">
        <f>IFERROR(TRIM(INDEX(_xlfn.TEXTSPLIT(Table3263[[#This Row],[attribute_name]],"|"), 1,2)), "")</f>
        <v>Pre-alarm Hi</v>
      </c>
      <c r="Z196" t="b" cm="1">
        <f t="array" ref="Z196">IF(ISERROR(IF(Table3263[[#This Row],[parent_attribute]]="subattribute", VLOOKUP(Table3263[[#This Row],[Área ]]&amp;Table3263[[#This Row],[child_attribute]],_xlfn._xlws.FILTER(Table3263[[#All],[Vessel]], Table3263[[#All],[parent_attribute]]="attribute"),1, FALSE), TRUE)), FALSE, TRUE)</f>
        <v>1</v>
      </c>
    </row>
    <row r="197" spans="1:26" ht="14.7" customHeight="1">
      <c r="A197" t="str">
        <f>Table3263[[#This Row],[Template]]&amp;Table3263[[#This Row],[parent_attribute]]</f>
        <v>Compressor Centrífugo BásicoTemperatura - Mancal Axial do Compressor Lado Interno (1)</v>
      </c>
      <c r="B197" t="s">
        <v>4572</v>
      </c>
      <c r="C197" s="10" t="s">
        <v>2905</v>
      </c>
      <c r="D197" s="10" t="s">
        <v>4573</v>
      </c>
      <c r="E197" t="s">
        <v>4574</v>
      </c>
      <c r="F197" t="s">
        <v>4575</v>
      </c>
      <c r="G197" t="s">
        <v>2853</v>
      </c>
      <c r="J197" t="s">
        <v>1835</v>
      </c>
      <c r="K197" t="s">
        <v>1835</v>
      </c>
      <c r="O197" t="e">
        <f>VLOOKUP(Table3263[[#This Row],[Column1]],'Tradução Atributos'!$A$1:$B$284,2,0)</f>
        <v>#N/A</v>
      </c>
      <c r="P197" t="s">
        <v>3064</v>
      </c>
      <c r="Q197" t="str">
        <f>_xlfn.CONCAT(Table3263[[#This Row],[Description]],Table3263[[#This Row],[attribute_name EN2]])</f>
        <v>Temperature - Comp THRUST Bearing Inboard (1)</v>
      </c>
      <c r="R197" s="10" t="s">
        <v>3572</v>
      </c>
      <c r="S197" s="33" t="s">
        <v>49</v>
      </c>
      <c r="U197" s="33" t="s">
        <v>439</v>
      </c>
      <c r="V197" s="10" t="s">
        <v>440</v>
      </c>
      <c r="W197" t="str">
        <f t="shared" si="6"/>
        <v>attribute</v>
      </c>
      <c r="X197" t="str">
        <f>TRIM(INDEX(_xlfn.TEXTSPLIT(Table3263[[#This Row],[attribute_name]],"|"), 1,1))</f>
        <v>Temperatura - Mancal Axial do Compressor Lado Interno (1)</v>
      </c>
      <c r="Y197" t="str">
        <f>IFERROR(TRIM(INDEX(_xlfn.TEXTSPLIT(Table3263[[#This Row],[attribute_name]],"|"), 1,2)), "")</f>
        <v/>
      </c>
      <c r="Z197" t="b" cm="1">
        <f t="array" ref="Z197">IF(ISERROR(IF(Table3263[[#This Row],[parent_attribute]]="subattribute", VLOOKUP(Table3263[[#This Row],[Área ]]&amp;Table3263[[#This Row],[child_attribute]],_xlfn._xlws.FILTER(Table3263[[#All],[Vessel]], Table3263[[#All],[parent_attribute]]="attribute"),1, FALSE), TRUE)), FALSE, TRUE)</f>
        <v>1</v>
      </c>
    </row>
    <row r="198" spans="1:26" ht="14.7" customHeight="1">
      <c r="A198" t="str">
        <f>Table3263[[#This Row],[Template]]&amp;Table3263[[#This Row],[parent_attribute]]</f>
        <v>Compressor Centrífugo BásicoTemperatura - Mancal Axial do Compressor Lado Interno (1)</v>
      </c>
      <c r="B198" t="s">
        <v>4572</v>
      </c>
      <c r="C198" s="10" t="s">
        <v>2905</v>
      </c>
      <c r="D198" s="10" t="s">
        <v>4573</v>
      </c>
      <c r="E198" t="s">
        <v>4574</v>
      </c>
      <c r="F198" t="s">
        <v>4575</v>
      </c>
      <c r="G198" t="s">
        <v>2853</v>
      </c>
      <c r="J198" t="s">
        <v>1837</v>
      </c>
      <c r="K198" t="s">
        <v>1835</v>
      </c>
      <c r="L198" t="s">
        <v>2929</v>
      </c>
      <c r="M198" t="s">
        <v>2928</v>
      </c>
      <c r="O198" t="e">
        <f>VLOOKUP(Table3263[[#This Row],[Column1]],'Tradução Atributos'!$A$1:$B$284,2,0)</f>
        <v>#N/A</v>
      </c>
      <c r="P198" t="s">
        <v>1148</v>
      </c>
      <c r="Q198" t="str">
        <f>_xlfn.CONCAT(Table3263[[#This Row],[Description]],Table3263[[#This Row],[attribute_name EN2]])</f>
        <v>Temperature - Comp THRUST Bearing Inboard (1)</v>
      </c>
      <c r="R198" s="33">
        <v>110</v>
      </c>
      <c r="S198" s="33" t="s">
        <v>49</v>
      </c>
      <c r="U198" s="33" t="s">
        <v>736</v>
      </c>
      <c r="V198" s="83"/>
      <c r="W198" t="str">
        <f t="shared" si="6"/>
        <v>subattribute</v>
      </c>
      <c r="X198" t="str">
        <f>TRIM(INDEX(_xlfn.TEXTSPLIT(Table3263[[#This Row],[attribute_name]],"|"), 1,1))</f>
        <v>Temperatura - Mancal Axial do Compressor Lado Interno (1)</v>
      </c>
      <c r="Y198" t="str">
        <f>IFERROR(TRIM(INDEX(_xlfn.TEXTSPLIT(Table3263[[#This Row],[attribute_name]],"|"), 1,2)), "")</f>
        <v>Hi</v>
      </c>
      <c r="Z198" t="b" cm="1">
        <f t="array" ref="Z198">IF(ISERROR(IF(Table3263[[#This Row],[parent_attribute]]="subattribute", VLOOKUP(Table3263[[#This Row],[Área ]]&amp;Table3263[[#This Row],[child_attribute]],_xlfn._xlws.FILTER(Table3263[[#All],[Vessel]], Table3263[[#All],[parent_attribute]]="attribute"),1, FALSE), TRUE)), FALSE, TRUE)</f>
        <v>1</v>
      </c>
    </row>
    <row r="199" spans="1:26" ht="14.7" customHeight="1">
      <c r="A199" t="str">
        <f>Table3263[[#This Row],[Template]]&amp;Table3263[[#This Row],[parent_attribute]]</f>
        <v>Compressor Centrífugo BásicoTemperatura - Mancal Axial do Compressor Lado Interno (1)</v>
      </c>
      <c r="B199" t="s">
        <v>4572</v>
      </c>
      <c r="C199" s="10" t="s">
        <v>2905</v>
      </c>
      <c r="D199" s="10" t="s">
        <v>4573</v>
      </c>
      <c r="E199" t="s">
        <v>4574</v>
      </c>
      <c r="F199" t="s">
        <v>4575</v>
      </c>
      <c r="G199" t="s">
        <v>2853</v>
      </c>
      <c r="J199" t="s">
        <v>1838</v>
      </c>
      <c r="K199" t="s">
        <v>1835</v>
      </c>
      <c r="L199" t="s">
        <v>2930</v>
      </c>
      <c r="M199" t="s">
        <v>2928</v>
      </c>
      <c r="O199" t="e">
        <f>VLOOKUP(Table3263[[#This Row],[Column1]],'Tradução Atributos'!$A$1:$B$284,2,0)</f>
        <v>#N/A</v>
      </c>
      <c r="P199" t="s">
        <v>1150</v>
      </c>
      <c r="Q199" t="str">
        <f>_xlfn.CONCAT(Table3263[[#This Row],[Description]],Table3263[[#This Row],[attribute_name EN2]])</f>
        <v>Temperature - Comp THRUST Bearing Inboard (1)</v>
      </c>
      <c r="R199" s="33">
        <v>121</v>
      </c>
      <c r="S199" s="33" t="s">
        <v>49</v>
      </c>
      <c r="U199" s="33" t="s">
        <v>736</v>
      </c>
      <c r="V199" s="10"/>
      <c r="W199" t="str">
        <f t="shared" si="6"/>
        <v>subattribute</v>
      </c>
      <c r="X199" t="str">
        <f>TRIM(INDEX(_xlfn.TEXTSPLIT(Table3263[[#This Row],[attribute_name]],"|"), 1,1))</f>
        <v>Temperatura - Mancal Axial do Compressor Lado Interno (1)</v>
      </c>
      <c r="Y199" t="str">
        <f>IFERROR(TRIM(INDEX(_xlfn.TEXTSPLIT(Table3263[[#This Row],[attribute_name]],"|"), 1,2)), "")</f>
        <v>HiHi</v>
      </c>
      <c r="Z199" t="b" cm="1">
        <f t="array" ref="Z199">IF(ISERROR(IF(Table3263[[#This Row],[parent_attribute]]="subattribute", VLOOKUP(Table3263[[#This Row],[Área ]]&amp;Table3263[[#This Row],[child_attribute]],_xlfn._xlws.FILTER(Table3263[[#All],[Vessel]], Table3263[[#All],[parent_attribute]]="attribute"),1, FALSE), TRUE)), FALSE, TRUE)</f>
        <v>1</v>
      </c>
    </row>
    <row r="200" spans="1:26" ht="14.7" customHeight="1">
      <c r="A200" t="str">
        <f>Table3263[[#This Row],[Template]]&amp;Table3263[[#This Row],[parent_attribute]]</f>
        <v>Compressor Centrífugo BásicoTemperatura - Mancal Axial do Compressor Lado Interno (1)</v>
      </c>
      <c r="B200" t="s">
        <v>4572</v>
      </c>
      <c r="C200" s="10" t="s">
        <v>2905</v>
      </c>
      <c r="D200" s="10" t="s">
        <v>4573</v>
      </c>
      <c r="E200" t="s">
        <v>4574</v>
      </c>
      <c r="F200" t="s">
        <v>4575</v>
      </c>
      <c r="G200" t="s">
        <v>2853</v>
      </c>
      <c r="J200" t="s">
        <v>1839</v>
      </c>
      <c r="K200" t="s">
        <v>1835</v>
      </c>
      <c r="L200" t="s">
        <v>2934</v>
      </c>
      <c r="M200" t="s">
        <v>2928</v>
      </c>
      <c r="O200" t="e">
        <f>VLOOKUP(Table3263[[#This Row],[Column1]],'Tradução Atributos'!$A$1:$B$284,2,0)</f>
        <v>#N/A</v>
      </c>
      <c r="P200" t="s">
        <v>3065</v>
      </c>
      <c r="Q200" t="str">
        <f>_xlfn.CONCAT(Table3263[[#This Row],[Description]],Table3263[[#This Row],[attribute_name EN2]])</f>
        <v>Temperature - Comp THRUST Bearing Inboard (1)</v>
      </c>
      <c r="R200" s="10">
        <v>77</v>
      </c>
      <c r="S200" s="33" t="s">
        <v>49</v>
      </c>
      <c r="U200" s="33" t="s">
        <v>736</v>
      </c>
      <c r="V200" s="83"/>
      <c r="W200" t="str">
        <f t="shared" si="6"/>
        <v>subattribute</v>
      </c>
      <c r="X200" t="str">
        <f>TRIM(INDEX(_xlfn.TEXTSPLIT(Table3263[[#This Row],[attribute_name]],"|"), 1,1))</f>
        <v>Temperatura - Mancal Axial do Compressor Lado Interno (1)</v>
      </c>
      <c r="Y200" t="str">
        <f>IFERROR(TRIM(INDEX(_xlfn.TEXTSPLIT(Table3263[[#This Row],[attribute_name]],"|"), 1,2)), "")</f>
        <v>Pre-alarm Hi</v>
      </c>
      <c r="Z200" t="b" cm="1">
        <f t="array" ref="Z200">IF(ISERROR(IF(Table3263[[#This Row],[parent_attribute]]="subattribute", VLOOKUP(Table3263[[#This Row],[Área ]]&amp;Table3263[[#This Row],[child_attribute]],_xlfn._xlws.FILTER(Table3263[[#All],[Vessel]], Table3263[[#All],[parent_attribute]]="attribute"),1, FALSE), TRUE)), FALSE, TRUE)</f>
        <v>1</v>
      </c>
    </row>
    <row r="201" spans="1:26" ht="14.7" customHeight="1">
      <c r="A201" t="str">
        <f>Table3263[[#This Row],[Template]]&amp;Table3263[[#This Row],[parent_attribute]]</f>
        <v>Compressor Centrífugo BásicoTemperatura - Mancal do Compressor (LA) (1)</v>
      </c>
      <c r="B201" t="s">
        <v>4572</v>
      </c>
      <c r="C201" s="10" t="s">
        <v>2905</v>
      </c>
      <c r="D201" s="10" t="s">
        <v>4573</v>
      </c>
      <c r="E201" t="s">
        <v>4574</v>
      </c>
      <c r="F201" t="s">
        <v>4575</v>
      </c>
      <c r="G201" t="s">
        <v>2853</v>
      </c>
      <c r="J201" t="s">
        <v>1561</v>
      </c>
      <c r="K201" t="s">
        <v>1561</v>
      </c>
      <c r="O201" t="e">
        <f>VLOOKUP(Table3263[[#This Row],[Column1]],'Tradução Atributos'!$A$1:$B$284,2,0)</f>
        <v>#N/A</v>
      </c>
      <c r="P201" t="s">
        <v>3068</v>
      </c>
      <c r="Q201" t="str">
        <f>_xlfn.CONCAT(Table3263[[#This Row],[Description]],Table3263[[#This Row],[attribute_name EN2]])</f>
        <v>Temperature - Comp DE Bearing (1)</v>
      </c>
      <c r="R201" s="33" t="s">
        <v>3582</v>
      </c>
      <c r="S201" s="33" t="s">
        <v>49</v>
      </c>
      <c r="U201" s="33" t="s">
        <v>439</v>
      </c>
      <c r="V201" s="10" t="s">
        <v>440</v>
      </c>
      <c r="W201" t="str">
        <f t="shared" si="6"/>
        <v>attribute</v>
      </c>
      <c r="X201" t="str">
        <f>TRIM(INDEX(_xlfn.TEXTSPLIT(Table3263[[#This Row],[attribute_name]],"|"), 1,1))</f>
        <v>Temperatura - Mancal do Compressor (LA) (1)</v>
      </c>
      <c r="Y201" t="str">
        <f>IFERROR(TRIM(INDEX(_xlfn.TEXTSPLIT(Table3263[[#This Row],[attribute_name]],"|"), 1,2)), "")</f>
        <v/>
      </c>
      <c r="Z201" t="b" cm="1">
        <f t="array" ref="Z201">IF(ISERROR(IF(Table3263[[#This Row],[parent_attribute]]="subattribute", VLOOKUP(Table3263[[#This Row],[Área ]]&amp;Table3263[[#This Row],[child_attribute]],_xlfn._xlws.FILTER(Table3263[[#All],[Vessel]], Table3263[[#All],[parent_attribute]]="attribute"),1, FALSE), TRUE)), FALSE, TRUE)</f>
        <v>1</v>
      </c>
    </row>
    <row r="202" spans="1:26" ht="14.7" customHeight="1">
      <c r="A202" t="str">
        <f>Table3263[[#This Row],[Template]]&amp;Table3263[[#This Row],[parent_attribute]]</f>
        <v>Compressor Centrífugo BásicoTemperatura - Mancal do Compressor (LA) (1)</v>
      </c>
      <c r="B202" t="s">
        <v>4572</v>
      </c>
      <c r="C202" s="10" t="s">
        <v>2905</v>
      </c>
      <c r="D202" s="10" t="s">
        <v>4573</v>
      </c>
      <c r="E202" t="s">
        <v>4574</v>
      </c>
      <c r="F202" t="s">
        <v>4575</v>
      </c>
      <c r="G202" t="s">
        <v>2853</v>
      </c>
      <c r="J202" t="s">
        <v>1563</v>
      </c>
      <c r="K202" t="s">
        <v>1561</v>
      </c>
      <c r="L202" t="s">
        <v>2929</v>
      </c>
      <c r="M202" t="s">
        <v>2928</v>
      </c>
      <c r="O202" t="e">
        <f>VLOOKUP(Table3263[[#This Row],[Column1]],'Tradução Atributos'!$A$1:$B$284,2,0)</f>
        <v>#N/A</v>
      </c>
      <c r="P202" t="s">
        <v>952</v>
      </c>
      <c r="Q202" t="str">
        <f>_xlfn.CONCAT(Table3263[[#This Row],[Description]],Table3263[[#This Row],[attribute_name EN2]])</f>
        <v>Temperature - Comp DE Bearing (1)</v>
      </c>
      <c r="R202" s="33">
        <v>110</v>
      </c>
      <c r="S202" s="33" t="s">
        <v>49</v>
      </c>
      <c r="U202" s="33" t="s">
        <v>736</v>
      </c>
      <c r="V202" s="83"/>
      <c r="W202" t="str">
        <f t="shared" si="6"/>
        <v>subattribute</v>
      </c>
      <c r="X202" t="str">
        <f>TRIM(INDEX(_xlfn.TEXTSPLIT(Table3263[[#This Row],[attribute_name]],"|"), 1,1))</f>
        <v>Temperatura - Mancal do Compressor (LA) (1)</v>
      </c>
      <c r="Y202" t="str">
        <f>IFERROR(TRIM(INDEX(_xlfn.TEXTSPLIT(Table3263[[#This Row],[attribute_name]],"|"), 1,2)), "")</f>
        <v>Hi</v>
      </c>
      <c r="Z202" t="b" cm="1">
        <f t="array" ref="Z202">IF(ISERROR(IF(Table3263[[#This Row],[parent_attribute]]="subattribute", VLOOKUP(Table3263[[#This Row],[Área ]]&amp;Table3263[[#This Row],[child_attribute]],_xlfn._xlws.FILTER(Table3263[[#All],[Vessel]], Table3263[[#All],[parent_attribute]]="attribute"),1, FALSE), TRUE)), FALSE, TRUE)</f>
        <v>1</v>
      </c>
    </row>
    <row r="203" spans="1:26" ht="14.7" customHeight="1">
      <c r="A203" t="str">
        <f>Table3263[[#This Row],[Template]]&amp;Table3263[[#This Row],[parent_attribute]]</f>
        <v>Compressor Centrífugo BásicoTemperatura - Mancal do Compressor (LA) (1)</v>
      </c>
      <c r="B203" t="s">
        <v>4572</v>
      </c>
      <c r="C203" s="10" t="s">
        <v>2905</v>
      </c>
      <c r="D203" s="10" t="s">
        <v>4573</v>
      </c>
      <c r="E203" t="s">
        <v>4574</v>
      </c>
      <c r="F203" t="s">
        <v>4575</v>
      </c>
      <c r="G203" t="s">
        <v>2853</v>
      </c>
      <c r="J203" t="s">
        <v>1564</v>
      </c>
      <c r="K203" t="s">
        <v>1561</v>
      </c>
      <c r="L203" t="s">
        <v>2930</v>
      </c>
      <c r="M203" t="s">
        <v>2928</v>
      </c>
      <c r="O203" t="e">
        <f>VLOOKUP(Table3263[[#This Row],[Column1]],'Tradução Atributos'!$A$1:$B$284,2,0)</f>
        <v>#N/A</v>
      </c>
      <c r="P203" t="s">
        <v>954</v>
      </c>
      <c r="Q203" t="str">
        <f>_xlfn.CONCAT(Table3263[[#This Row],[Description]],Table3263[[#This Row],[attribute_name EN2]])</f>
        <v>Temperature - Comp DE Bearing (1)</v>
      </c>
      <c r="R203" s="33">
        <v>121</v>
      </c>
      <c r="S203" s="33" t="s">
        <v>49</v>
      </c>
      <c r="U203" s="33" t="s">
        <v>736</v>
      </c>
      <c r="V203" s="10"/>
      <c r="W203" t="str">
        <f t="shared" si="6"/>
        <v>subattribute</v>
      </c>
      <c r="X203" t="str">
        <f>TRIM(INDEX(_xlfn.TEXTSPLIT(Table3263[[#This Row],[attribute_name]],"|"), 1,1))</f>
        <v>Temperatura - Mancal do Compressor (LA) (1)</v>
      </c>
      <c r="Y203" t="str">
        <f>IFERROR(TRIM(INDEX(_xlfn.TEXTSPLIT(Table3263[[#This Row],[attribute_name]],"|"), 1,2)), "")</f>
        <v>HiHi</v>
      </c>
      <c r="Z203" t="b" cm="1">
        <f t="array" ref="Z203">IF(ISERROR(IF(Table3263[[#This Row],[parent_attribute]]="subattribute", VLOOKUP(Table3263[[#This Row],[Área ]]&amp;Table3263[[#This Row],[child_attribute]],_xlfn._xlws.FILTER(Table3263[[#All],[Vessel]], Table3263[[#All],[parent_attribute]]="attribute"),1, FALSE), TRUE)), FALSE, TRUE)</f>
        <v>1</v>
      </c>
    </row>
    <row r="204" spans="1:26" ht="14.7" customHeight="1">
      <c r="A204" t="str">
        <f>Table3263[[#This Row],[Template]]&amp;Table3263[[#This Row],[parent_attribute]]</f>
        <v>Compressor Centrífugo BásicoTemperatura - Mancal do Compressor (LA) (1)</v>
      </c>
      <c r="B204" t="s">
        <v>4572</v>
      </c>
      <c r="C204" s="10" t="s">
        <v>2905</v>
      </c>
      <c r="D204" s="10" t="s">
        <v>4573</v>
      </c>
      <c r="E204" t="s">
        <v>4574</v>
      </c>
      <c r="F204" t="s">
        <v>4575</v>
      </c>
      <c r="G204" t="s">
        <v>2853</v>
      </c>
      <c r="J204" t="s">
        <v>1565</v>
      </c>
      <c r="K204" t="s">
        <v>1561</v>
      </c>
      <c r="L204" t="s">
        <v>2934</v>
      </c>
      <c r="M204" t="s">
        <v>2928</v>
      </c>
      <c r="O204" t="e">
        <f>VLOOKUP(Table3263[[#This Row],[Column1]],'Tradução Atributos'!$A$1:$B$284,2,0)</f>
        <v>#N/A</v>
      </c>
      <c r="P204" t="s">
        <v>3069</v>
      </c>
      <c r="Q204" t="str">
        <f>_xlfn.CONCAT(Table3263[[#This Row],[Description]],Table3263[[#This Row],[attribute_name EN2]])</f>
        <v>Temperature - Comp DE Bearing (1)</v>
      </c>
      <c r="R204" s="33">
        <v>82</v>
      </c>
      <c r="S204" s="33" t="s">
        <v>49</v>
      </c>
      <c r="U204" s="33" t="s">
        <v>736</v>
      </c>
      <c r="V204" s="83"/>
      <c r="W204" t="str">
        <f t="shared" si="6"/>
        <v>subattribute</v>
      </c>
      <c r="X204" t="str">
        <f>TRIM(INDEX(_xlfn.TEXTSPLIT(Table3263[[#This Row],[attribute_name]],"|"), 1,1))</f>
        <v>Temperatura - Mancal do Compressor (LA) (1)</v>
      </c>
      <c r="Y204" t="str">
        <f>IFERROR(TRIM(INDEX(_xlfn.TEXTSPLIT(Table3263[[#This Row],[attribute_name]],"|"), 1,2)), "")</f>
        <v>Pre-alarm Hi</v>
      </c>
      <c r="Z204" t="b" cm="1">
        <f t="array" ref="Z204">IF(ISERROR(IF(Table3263[[#This Row],[parent_attribute]]="subattribute", VLOOKUP(Table3263[[#This Row],[Área ]]&amp;Table3263[[#This Row],[child_attribute]],_xlfn._xlws.FILTER(Table3263[[#All],[Vessel]], Table3263[[#All],[parent_attribute]]="attribute"),1, FALSE), TRUE)), FALSE, TRUE)</f>
        <v>1</v>
      </c>
    </row>
    <row r="205" spans="1:26" ht="14.7" customHeight="1">
      <c r="A205" t="str">
        <f>Table3263[[#This Row],[Template]]&amp;Table3263[[#This Row],[parent_attribute]]</f>
        <v>Compressor Centrífugo BásicoTemperatura - Mancal do Compressor (LOA) (1)</v>
      </c>
      <c r="B205" t="s">
        <v>4572</v>
      </c>
      <c r="C205" s="10" t="s">
        <v>2905</v>
      </c>
      <c r="D205" s="10" t="s">
        <v>4573</v>
      </c>
      <c r="E205" t="s">
        <v>4574</v>
      </c>
      <c r="F205" t="s">
        <v>4575</v>
      </c>
      <c r="G205" t="s">
        <v>2853</v>
      </c>
      <c r="J205" t="s">
        <v>1571</v>
      </c>
      <c r="K205" t="s">
        <v>1571</v>
      </c>
      <c r="O205" t="e">
        <f>VLOOKUP(Table3263[[#This Row],[Column1]],'Tradução Atributos'!$A$1:$B$284,2,0)</f>
        <v>#N/A</v>
      </c>
      <c r="P205" t="s">
        <v>3072</v>
      </c>
      <c r="Q205" t="str">
        <f>_xlfn.CONCAT(Table3263[[#This Row],[Description]],Table3263[[#This Row],[attribute_name EN2]])</f>
        <v>Temperature - Comp NDE Bearing (1)</v>
      </c>
      <c r="R205" s="33" t="s">
        <v>3577</v>
      </c>
      <c r="S205" s="33" t="s">
        <v>49</v>
      </c>
      <c r="U205" s="33" t="s">
        <v>439</v>
      </c>
      <c r="V205" s="10" t="s">
        <v>440</v>
      </c>
      <c r="W205" t="str">
        <f t="shared" si="6"/>
        <v>attribute</v>
      </c>
      <c r="X205" t="str">
        <f>TRIM(INDEX(_xlfn.TEXTSPLIT(Table3263[[#This Row],[attribute_name]],"|"), 1,1))</f>
        <v>Temperatura - Mancal do Compressor (LOA) (1)</v>
      </c>
      <c r="Y205" t="str">
        <f>IFERROR(TRIM(INDEX(_xlfn.TEXTSPLIT(Table3263[[#This Row],[attribute_name]],"|"), 1,2)), "")</f>
        <v/>
      </c>
      <c r="Z205" t="b" cm="1">
        <f t="array" ref="Z205">IF(ISERROR(IF(Table3263[[#This Row],[parent_attribute]]="subattribute", VLOOKUP(Table3263[[#This Row],[Área ]]&amp;Table3263[[#This Row],[child_attribute]],_xlfn._xlws.FILTER(Table3263[[#All],[Vessel]], Table3263[[#All],[parent_attribute]]="attribute"),1, FALSE), TRUE)), FALSE, TRUE)</f>
        <v>1</v>
      </c>
    </row>
    <row r="206" spans="1:26" ht="14.7" customHeight="1">
      <c r="A206" t="str">
        <f>Table3263[[#This Row],[Template]]&amp;Table3263[[#This Row],[parent_attribute]]</f>
        <v>Compressor Centrífugo BásicoTemperatura - Mancal do Compressor (LOA) (1)</v>
      </c>
      <c r="B206" t="s">
        <v>4572</v>
      </c>
      <c r="C206" s="10" t="s">
        <v>2905</v>
      </c>
      <c r="D206" s="10" t="s">
        <v>4573</v>
      </c>
      <c r="E206" t="s">
        <v>4574</v>
      </c>
      <c r="F206" t="s">
        <v>4575</v>
      </c>
      <c r="G206" t="s">
        <v>2853</v>
      </c>
      <c r="J206" t="s">
        <v>1573</v>
      </c>
      <c r="K206" t="s">
        <v>1571</v>
      </c>
      <c r="L206" t="s">
        <v>2929</v>
      </c>
      <c r="M206" t="s">
        <v>2928</v>
      </c>
      <c r="O206" t="e">
        <f>VLOOKUP(Table3263[[#This Row],[Column1]],'Tradução Atributos'!$A$1:$B$284,2,0)</f>
        <v>#N/A</v>
      </c>
      <c r="P206" t="s">
        <v>969</v>
      </c>
      <c r="Q206" t="str">
        <f>_xlfn.CONCAT(Table3263[[#This Row],[Description]],Table3263[[#This Row],[attribute_name EN2]])</f>
        <v>Temperature - Comp NDE Bearing (1)</v>
      </c>
      <c r="R206" s="33">
        <v>110</v>
      </c>
      <c r="S206" s="33" t="s">
        <v>49</v>
      </c>
      <c r="U206" s="33" t="s">
        <v>736</v>
      </c>
      <c r="V206" s="83"/>
      <c r="W206" t="str">
        <f t="shared" si="6"/>
        <v>subattribute</v>
      </c>
      <c r="X206" t="str">
        <f>TRIM(INDEX(_xlfn.TEXTSPLIT(Table3263[[#This Row],[attribute_name]],"|"), 1,1))</f>
        <v>Temperatura - Mancal do Compressor (LOA) (1)</v>
      </c>
      <c r="Y206" t="str">
        <f>IFERROR(TRIM(INDEX(_xlfn.TEXTSPLIT(Table3263[[#This Row],[attribute_name]],"|"), 1,2)), "")</f>
        <v>Hi</v>
      </c>
      <c r="Z206" t="b" cm="1">
        <f t="array" ref="Z206">IF(ISERROR(IF(Table3263[[#This Row],[parent_attribute]]="subattribute", VLOOKUP(Table3263[[#This Row],[Área ]]&amp;Table3263[[#This Row],[child_attribute]],_xlfn._xlws.FILTER(Table3263[[#All],[Vessel]], Table3263[[#All],[parent_attribute]]="attribute"),1, FALSE), TRUE)), FALSE, TRUE)</f>
        <v>1</v>
      </c>
    </row>
    <row r="207" spans="1:26" ht="14.7" customHeight="1">
      <c r="A207" t="str">
        <f>Table3263[[#This Row],[Template]]&amp;Table3263[[#This Row],[parent_attribute]]</f>
        <v>Compressor Centrífugo BásicoTemperatura - Mancal do Compressor (LOA) (1)</v>
      </c>
      <c r="B207" t="s">
        <v>4572</v>
      </c>
      <c r="C207" s="10" t="s">
        <v>2905</v>
      </c>
      <c r="D207" s="10" t="s">
        <v>4573</v>
      </c>
      <c r="E207" t="s">
        <v>4574</v>
      </c>
      <c r="F207" t="s">
        <v>4575</v>
      </c>
      <c r="G207" t="s">
        <v>2853</v>
      </c>
      <c r="J207" t="s">
        <v>1574</v>
      </c>
      <c r="K207" t="s">
        <v>1571</v>
      </c>
      <c r="L207" t="s">
        <v>2930</v>
      </c>
      <c r="M207" t="s">
        <v>2928</v>
      </c>
      <c r="O207" t="e">
        <f>VLOOKUP(Table3263[[#This Row],[Column1]],'Tradução Atributos'!$A$1:$B$284,2,0)</f>
        <v>#N/A</v>
      </c>
      <c r="P207" t="s">
        <v>972</v>
      </c>
      <c r="Q207" t="str">
        <f>_xlfn.CONCAT(Table3263[[#This Row],[Description]],Table3263[[#This Row],[attribute_name EN2]])</f>
        <v>Temperature - Comp NDE Bearing (1)</v>
      </c>
      <c r="R207" s="33">
        <v>121</v>
      </c>
      <c r="S207" s="33" t="s">
        <v>49</v>
      </c>
      <c r="U207" s="33" t="s">
        <v>736</v>
      </c>
      <c r="V207" s="10"/>
      <c r="W207" t="str">
        <f t="shared" si="6"/>
        <v>subattribute</v>
      </c>
      <c r="X207" t="str">
        <f>TRIM(INDEX(_xlfn.TEXTSPLIT(Table3263[[#This Row],[attribute_name]],"|"), 1,1))</f>
        <v>Temperatura - Mancal do Compressor (LOA) (1)</v>
      </c>
      <c r="Y207" t="str">
        <f>IFERROR(TRIM(INDEX(_xlfn.TEXTSPLIT(Table3263[[#This Row],[attribute_name]],"|"), 1,2)), "")</f>
        <v>HiHi</v>
      </c>
      <c r="Z207" t="b" cm="1">
        <f t="array" ref="Z207">IF(ISERROR(IF(Table3263[[#This Row],[parent_attribute]]="subattribute", VLOOKUP(Table3263[[#This Row],[Área ]]&amp;Table3263[[#This Row],[child_attribute]],_xlfn._xlws.FILTER(Table3263[[#All],[Vessel]], Table3263[[#All],[parent_attribute]]="attribute"),1, FALSE), TRUE)), FALSE, TRUE)</f>
        <v>1</v>
      </c>
    </row>
    <row r="208" spans="1:26" ht="14.7" customHeight="1">
      <c r="A208" t="str">
        <f>Table3263[[#This Row],[Template]]&amp;Table3263[[#This Row],[parent_attribute]]</f>
        <v>Compressor Centrífugo BásicoTemperatura - Mancal do Compressor (LOA) (1)</v>
      </c>
      <c r="B208" t="s">
        <v>4572</v>
      </c>
      <c r="C208" s="10" t="s">
        <v>2905</v>
      </c>
      <c r="D208" s="10" t="s">
        <v>4573</v>
      </c>
      <c r="E208" t="s">
        <v>4574</v>
      </c>
      <c r="F208" t="s">
        <v>4575</v>
      </c>
      <c r="G208" t="s">
        <v>2853</v>
      </c>
      <c r="J208" t="s">
        <v>1575</v>
      </c>
      <c r="K208" t="s">
        <v>1571</v>
      </c>
      <c r="L208" t="s">
        <v>2934</v>
      </c>
      <c r="M208" t="s">
        <v>2928</v>
      </c>
      <c r="O208" t="e">
        <f>VLOOKUP(Table3263[[#This Row],[Column1]],'Tradução Atributos'!$A$1:$B$284,2,0)</f>
        <v>#N/A</v>
      </c>
      <c r="P208" t="s">
        <v>3073</v>
      </c>
      <c r="Q208" t="str">
        <f>_xlfn.CONCAT(Table3263[[#This Row],[Description]],Table3263[[#This Row],[attribute_name EN2]])</f>
        <v>Temperature - Comp NDE Bearing (1)</v>
      </c>
      <c r="R208" s="33">
        <v>85</v>
      </c>
      <c r="S208" s="33" t="s">
        <v>49</v>
      </c>
      <c r="U208" s="33" t="s">
        <v>736</v>
      </c>
      <c r="V208" s="83"/>
      <c r="W208" t="str">
        <f t="shared" si="6"/>
        <v>subattribute</v>
      </c>
      <c r="X208" t="str">
        <f>TRIM(INDEX(_xlfn.TEXTSPLIT(Table3263[[#This Row],[attribute_name]],"|"), 1,1))</f>
        <v>Temperatura - Mancal do Compressor (LOA) (1)</v>
      </c>
      <c r="Y208" t="str">
        <f>IFERROR(TRIM(INDEX(_xlfn.TEXTSPLIT(Table3263[[#This Row],[attribute_name]],"|"), 1,2)), "")</f>
        <v>Pre-alarm Hi</v>
      </c>
      <c r="Z208" t="b" cm="1">
        <f t="array" ref="Z208">IF(ISERROR(IF(Table3263[[#This Row],[parent_attribute]]="subattribute", VLOOKUP(Table3263[[#This Row],[Área ]]&amp;Table3263[[#This Row],[child_attribute]],_xlfn._xlws.FILTER(Table3263[[#All],[Vessel]], Table3263[[#All],[parent_attribute]]="attribute"),1, FALSE), TRUE)), FALSE, TRUE)</f>
        <v>1</v>
      </c>
    </row>
    <row r="209" spans="1:26" ht="14.7" customHeight="1">
      <c r="A209" t="str">
        <f>Table3263[[#This Row],[Template]]&amp;Table3263[[#This Row],[parent_attribute]]</f>
        <v>Compressor Centrífugo BásicoTemperatura – Retorno de Óleo Lubrificante do Mancal LA</v>
      </c>
      <c r="B209" t="s">
        <v>4572</v>
      </c>
      <c r="C209" s="10" t="s">
        <v>2905</v>
      </c>
      <c r="D209" s="10" t="s">
        <v>4573</v>
      </c>
      <c r="E209" t="s">
        <v>4574</v>
      </c>
      <c r="F209" t="s">
        <v>4575</v>
      </c>
      <c r="G209" s="9" t="s">
        <v>2853</v>
      </c>
      <c r="J209" t="s">
        <v>3804</v>
      </c>
      <c r="K209" t="s">
        <v>3804</v>
      </c>
      <c r="O209" t="e">
        <f>VLOOKUP(Table3263[[#This Row],[Column1]],'Tradução Atributos'!$A$1:$B$284,2,0)</f>
        <v>#N/A</v>
      </c>
      <c r="P209" t="s">
        <v>4765</v>
      </c>
      <c r="Q209" t="str">
        <f>_xlfn.CONCAT(Table3263[[#This Row],[Description]],Table3263[[#This Row],[attribute_name EN2]])</f>
        <v>Temperature - Lube Oil DE Bearing Return</v>
      </c>
      <c r="R209" s="187" t="s">
        <v>3802</v>
      </c>
      <c r="S209" s="33" t="s">
        <v>49</v>
      </c>
      <c r="U209" s="33" t="s">
        <v>461</v>
      </c>
      <c r="V209" s="10" t="s">
        <v>462</v>
      </c>
      <c r="W209" t="str">
        <f t="shared" si="6"/>
        <v>attribute</v>
      </c>
      <c r="X209" t="str">
        <f>TRIM(INDEX(_xlfn.TEXTSPLIT(Table3263[[#This Row],[attribute_name]],"|"), 1,1))</f>
        <v>Temperatura – Retorno de Óleo Lubrificante do Mancal LA</v>
      </c>
      <c r="Y209" t="str">
        <f>IFERROR(TRIM(INDEX(_xlfn.TEXTSPLIT(Table3263[[#This Row],[attribute_name]],"|"), 1,2)), "")</f>
        <v/>
      </c>
      <c r="Z209" t="b" cm="1">
        <f t="array" ref="Z209">IF(ISERROR(IF(Table3263[[#This Row],[parent_attribute]]="subattribute", VLOOKUP(Table3263[[#This Row],[Área ]]&amp;Table3263[[#This Row],[child_attribute]],_xlfn._xlws.FILTER(Table3263[[#All],[Vessel]], Table3263[[#All],[parent_attribute]]="attribute"),1, FALSE), TRUE)), FALSE, TRUE)</f>
        <v>1</v>
      </c>
    </row>
    <row r="210" spans="1:26" ht="14.7" customHeight="1">
      <c r="A210" t="str">
        <f>Table3263[[#This Row],[Template]]&amp;Table3263[[#This Row],[parent_attribute]]</f>
        <v>Compressor Centrífugo BásicoTemperatura – Retorno de Óleo Lubrificante do Mancal LA</v>
      </c>
      <c r="B210" t="s">
        <v>4572</v>
      </c>
      <c r="C210" s="10" t="s">
        <v>2905</v>
      </c>
      <c r="D210" s="10" t="s">
        <v>4573</v>
      </c>
      <c r="E210" t="s">
        <v>4574</v>
      </c>
      <c r="F210" t="s">
        <v>4575</v>
      </c>
      <c r="G210" s="9" t="s">
        <v>2853</v>
      </c>
      <c r="J210" t="s">
        <v>4766</v>
      </c>
      <c r="K210" t="s">
        <v>3804</v>
      </c>
      <c r="L210" t="s">
        <v>2929</v>
      </c>
      <c r="M210" t="s">
        <v>2928</v>
      </c>
      <c r="O210" t="e">
        <f>VLOOKUP(Table3263[[#This Row],[Column1]],'Tradução Atributos'!$A$1:$B$284,2,0)</f>
        <v>#N/A</v>
      </c>
      <c r="P210" t="s">
        <v>4767</v>
      </c>
      <c r="Q210" t="str">
        <f>_xlfn.CONCAT(Table3263[[#This Row],[Description]],Table3263[[#This Row],[attribute_name EN2]])</f>
        <v>Temperature - Lube Oil DE Bearing Return</v>
      </c>
      <c r="R210" s="33">
        <v>85</v>
      </c>
      <c r="S210" s="33" t="s">
        <v>49</v>
      </c>
      <c r="U210" s="33" t="s">
        <v>736</v>
      </c>
      <c r="V210" s="83"/>
      <c r="W210" t="str">
        <f t="shared" si="6"/>
        <v>subattribute</v>
      </c>
      <c r="X210" t="str">
        <f>TRIM(INDEX(_xlfn.TEXTSPLIT(Table3263[[#This Row],[attribute_name]],"|"), 1,1))</f>
        <v>Temperatura – Retorno de Óleo Lubrificante do Mancal LA</v>
      </c>
      <c r="Y210" t="str">
        <f>IFERROR(TRIM(INDEX(_xlfn.TEXTSPLIT(Table3263[[#This Row],[attribute_name]],"|"), 1,2)), "")</f>
        <v>Hi</v>
      </c>
      <c r="Z210" t="b" cm="1">
        <f t="array" ref="Z210">IF(ISERROR(IF(Table3263[[#This Row],[parent_attribute]]="subattribute", VLOOKUP(Table3263[[#This Row],[Área ]]&amp;Table3263[[#This Row],[child_attribute]],_xlfn._xlws.FILTER(Table3263[[#All],[Vessel]], Table3263[[#All],[parent_attribute]]="attribute"),1, FALSE), TRUE)), FALSE, TRUE)</f>
        <v>1</v>
      </c>
    </row>
    <row r="211" spans="1:26" ht="14.7" customHeight="1">
      <c r="A211" t="str">
        <f>Table3263[[#This Row],[Template]]&amp;Table3263[[#This Row],[parent_attribute]]</f>
        <v>Compressor Centrífugo BásicoTemperatura – Retorno de Óleo Lubrificante do Mancal LA</v>
      </c>
      <c r="B211" t="s">
        <v>4572</v>
      </c>
      <c r="C211" s="10" t="s">
        <v>2905</v>
      </c>
      <c r="D211" s="10" t="s">
        <v>4573</v>
      </c>
      <c r="E211" t="s">
        <v>4574</v>
      </c>
      <c r="F211" t="s">
        <v>4575</v>
      </c>
      <c r="G211" s="9" t="s">
        <v>2853</v>
      </c>
      <c r="J211" t="s">
        <v>4768</v>
      </c>
      <c r="K211" t="s">
        <v>3804</v>
      </c>
      <c r="L211" t="s">
        <v>2930</v>
      </c>
      <c r="M211" t="s">
        <v>2928</v>
      </c>
      <c r="O211" t="e">
        <f>VLOOKUP(Table3263[[#This Row],[Column1]],'Tradução Atributos'!$A$1:$B$284,2,0)</f>
        <v>#N/A</v>
      </c>
      <c r="P211" t="s">
        <v>4769</v>
      </c>
      <c r="Q211" t="str">
        <f>_xlfn.CONCAT(Table3263[[#This Row],[Description]],Table3263[[#This Row],[attribute_name EN2]])</f>
        <v>Temperature - Lube Oil DE Bearing Return</v>
      </c>
      <c r="R211" s="33"/>
      <c r="S211" s="33" t="s">
        <v>49</v>
      </c>
      <c r="U211" s="33" t="s">
        <v>736</v>
      </c>
      <c r="V211" s="83"/>
      <c r="W211" t="str">
        <f t="shared" si="6"/>
        <v>subattribute</v>
      </c>
      <c r="X211" t="str">
        <f>TRIM(INDEX(_xlfn.TEXTSPLIT(Table3263[[#This Row],[attribute_name]],"|"), 1,1))</f>
        <v>Temperatura – Retorno de Óleo Lubrificante do Mancal LA</v>
      </c>
      <c r="Y211" t="str">
        <f>IFERROR(TRIM(INDEX(_xlfn.TEXTSPLIT(Table3263[[#This Row],[attribute_name]],"|"), 1,2)), "")</f>
        <v>HiHi</v>
      </c>
      <c r="Z211" t="b" cm="1">
        <f t="array" ref="Z211">IF(ISERROR(IF(Table3263[[#This Row],[parent_attribute]]="subattribute", VLOOKUP(Table3263[[#This Row],[Área ]]&amp;Table3263[[#This Row],[child_attribute]],_xlfn._xlws.FILTER(Table3263[[#All],[Vessel]], Table3263[[#All],[parent_attribute]]="attribute"),1, FALSE), TRUE)), FALSE, TRUE)</f>
        <v>1</v>
      </c>
    </row>
    <row r="212" spans="1:26" ht="14.7" customHeight="1">
      <c r="A212" t="str">
        <f>Table3263[[#This Row],[Template]]&amp;Table3263[[#This Row],[parent_attribute]]</f>
        <v>Compressor Centrífugo BásicoTemperatura – Retorno de Óleo Lubrificante do Mancal LA</v>
      </c>
      <c r="B212" t="s">
        <v>4572</v>
      </c>
      <c r="C212" s="10" t="s">
        <v>2905</v>
      </c>
      <c r="D212" s="10" t="s">
        <v>4573</v>
      </c>
      <c r="E212" t="s">
        <v>4574</v>
      </c>
      <c r="F212" t="s">
        <v>4575</v>
      </c>
      <c r="G212" s="9" t="s">
        <v>2853</v>
      </c>
      <c r="J212" t="s">
        <v>4770</v>
      </c>
      <c r="K212" t="s">
        <v>3804</v>
      </c>
      <c r="L212" t="s">
        <v>2934</v>
      </c>
      <c r="M212" t="s">
        <v>2928</v>
      </c>
      <c r="O212" t="e">
        <f>VLOOKUP(Table3263[[#This Row],[Column1]],'Tradução Atributos'!$A$1:$B$284,2,0)</f>
        <v>#N/A</v>
      </c>
      <c r="P212" t="s">
        <v>4771</v>
      </c>
      <c r="Q212" t="str">
        <f>_xlfn.CONCAT(Table3263[[#This Row],[Description]],Table3263[[#This Row],[attribute_name EN2]])</f>
        <v>Temperature - Lube Oil DE Bearing Return</v>
      </c>
      <c r="R212" s="186">
        <v>78</v>
      </c>
      <c r="S212" s="33" t="s">
        <v>49</v>
      </c>
      <c r="U212" s="33" t="s">
        <v>736</v>
      </c>
      <c r="V212" s="10"/>
      <c r="W212" t="str">
        <f t="shared" si="6"/>
        <v>subattribute</v>
      </c>
      <c r="X212" t="str">
        <f>TRIM(INDEX(_xlfn.TEXTSPLIT(Table3263[[#This Row],[attribute_name]],"|"), 1,1))</f>
        <v>Temperatura – Retorno de Óleo Lubrificante do Mancal LA</v>
      </c>
      <c r="Y212" t="str">
        <f>IFERROR(TRIM(INDEX(_xlfn.TEXTSPLIT(Table3263[[#This Row],[attribute_name]],"|"), 1,2)), "")</f>
        <v>Pre-alarm Hi</v>
      </c>
      <c r="Z212" t="b" cm="1">
        <f t="array" ref="Z212">IF(ISERROR(IF(Table3263[[#This Row],[parent_attribute]]="subattribute", VLOOKUP(Table3263[[#This Row],[Área ]]&amp;Table3263[[#This Row],[child_attribute]],_xlfn._xlws.FILTER(Table3263[[#All],[Vessel]], Table3263[[#All],[parent_attribute]]="attribute"),1, FALSE), TRUE)), FALSE, TRUE)</f>
        <v>1</v>
      </c>
    </row>
    <row r="213" spans="1:26" ht="14.7" customHeight="1">
      <c r="A213" t="str">
        <f>Table3263[[#This Row],[Template]]&amp;Table3263[[#This Row],[parent_attribute]]</f>
        <v>Compressor Centrífugo BásicoTemperatura – Retorno de Óleo Lubrificante do Mancal LOA</v>
      </c>
      <c r="B213" t="s">
        <v>4572</v>
      </c>
      <c r="C213" s="10" t="s">
        <v>2905</v>
      </c>
      <c r="D213" s="10" t="s">
        <v>4573</v>
      </c>
      <c r="E213" t="s">
        <v>4574</v>
      </c>
      <c r="F213" t="s">
        <v>4575</v>
      </c>
      <c r="G213" s="9" t="s">
        <v>2853</v>
      </c>
      <c r="J213" t="s">
        <v>3810</v>
      </c>
      <c r="K213" t="s">
        <v>3810</v>
      </c>
      <c r="O213" t="e">
        <f>VLOOKUP(Table3263[[#This Row],[Column1]],'Tradução Atributos'!$A$1:$B$284,2,0)</f>
        <v>#N/A</v>
      </c>
      <c r="P213" t="s">
        <v>4772</v>
      </c>
      <c r="Q213" t="str">
        <f>_xlfn.CONCAT(Table3263[[#This Row],[Description]],Table3263[[#This Row],[attribute_name EN2]])</f>
        <v>Temperature - Lube Oil NDE Bearing Return</v>
      </c>
      <c r="R213" s="32" t="s">
        <v>3808</v>
      </c>
      <c r="S213" s="33" t="s">
        <v>49</v>
      </c>
      <c r="U213" s="33" t="s">
        <v>461</v>
      </c>
      <c r="V213" s="10" t="s">
        <v>462</v>
      </c>
      <c r="W213" t="str">
        <f t="shared" si="6"/>
        <v>attribute</v>
      </c>
      <c r="X213" t="str">
        <f>TRIM(INDEX(_xlfn.TEXTSPLIT(Table3263[[#This Row],[attribute_name]],"|"), 1,1))</f>
        <v>Temperatura – Retorno de Óleo Lubrificante do Mancal LOA</v>
      </c>
      <c r="Y213" t="str">
        <f>IFERROR(TRIM(INDEX(_xlfn.TEXTSPLIT(Table3263[[#This Row],[attribute_name]],"|"), 1,2)), "")</f>
        <v/>
      </c>
      <c r="Z213" t="b" cm="1">
        <f t="array" ref="Z213">IF(ISERROR(IF(Table3263[[#This Row],[parent_attribute]]="subattribute", VLOOKUP(Table3263[[#This Row],[Área ]]&amp;Table3263[[#This Row],[child_attribute]],_xlfn._xlws.FILTER(Table3263[[#All],[Vessel]], Table3263[[#All],[parent_attribute]]="attribute"),1, FALSE), TRUE)), FALSE, TRUE)</f>
        <v>1</v>
      </c>
    </row>
    <row r="214" spans="1:26" ht="14.7" customHeight="1">
      <c r="A214" t="str">
        <f>Table3263[[#This Row],[Template]]&amp;Table3263[[#This Row],[parent_attribute]]</f>
        <v>Compressor Centrífugo BásicoTemperatura – Retorno de Óleo Lubrificante do Mancal LOA</v>
      </c>
      <c r="B214" t="s">
        <v>4572</v>
      </c>
      <c r="C214" s="10" t="s">
        <v>2905</v>
      </c>
      <c r="D214" s="10" t="s">
        <v>4573</v>
      </c>
      <c r="E214" t="s">
        <v>4574</v>
      </c>
      <c r="F214" t="s">
        <v>4575</v>
      </c>
      <c r="G214" s="9" t="s">
        <v>2853</v>
      </c>
      <c r="J214" t="s">
        <v>4773</v>
      </c>
      <c r="K214" t="s">
        <v>3810</v>
      </c>
      <c r="L214" t="s">
        <v>2929</v>
      </c>
      <c r="M214" t="s">
        <v>2928</v>
      </c>
      <c r="O214" t="e">
        <f>VLOOKUP(Table3263[[#This Row],[Column1]],'Tradução Atributos'!$A$1:$B$284,2,0)</f>
        <v>#N/A</v>
      </c>
      <c r="P214" t="s">
        <v>4774</v>
      </c>
      <c r="Q214" t="str">
        <f>_xlfn.CONCAT(Table3263[[#This Row],[Description]],Table3263[[#This Row],[attribute_name EN2]])</f>
        <v>Temperature - Lube Oil NDE Bearing Return</v>
      </c>
      <c r="R214" s="33">
        <v>85</v>
      </c>
      <c r="S214" s="33" t="s">
        <v>49</v>
      </c>
      <c r="U214" s="33" t="s">
        <v>736</v>
      </c>
      <c r="V214" s="10"/>
      <c r="W214" t="str">
        <f t="shared" si="6"/>
        <v>subattribute</v>
      </c>
      <c r="X214" t="str">
        <f>TRIM(INDEX(_xlfn.TEXTSPLIT(Table3263[[#This Row],[attribute_name]],"|"), 1,1))</f>
        <v>Temperatura – Retorno de Óleo Lubrificante do Mancal LOA</v>
      </c>
      <c r="Y214" t="str">
        <f>IFERROR(TRIM(INDEX(_xlfn.TEXTSPLIT(Table3263[[#This Row],[attribute_name]],"|"), 1,2)), "")</f>
        <v>Hi</v>
      </c>
      <c r="Z214" t="b" cm="1">
        <f t="array" ref="Z214">IF(ISERROR(IF(Table3263[[#This Row],[parent_attribute]]="subattribute", VLOOKUP(Table3263[[#This Row],[Área ]]&amp;Table3263[[#This Row],[child_attribute]],_xlfn._xlws.FILTER(Table3263[[#All],[Vessel]], Table3263[[#All],[parent_attribute]]="attribute"),1, FALSE), TRUE)), FALSE, TRUE)</f>
        <v>1</v>
      </c>
    </row>
    <row r="215" spans="1:26" ht="14.7" customHeight="1">
      <c r="A215" t="str">
        <f>Table3263[[#This Row],[Template]]&amp;Table3263[[#This Row],[parent_attribute]]</f>
        <v>Compressor Centrífugo BásicoTemperatura – Retorno de Óleo Lubrificante do Mancal LOA</v>
      </c>
      <c r="B215" t="s">
        <v>4572</v>
      </c>
      <c r="C215" s="10" t="s">
        <v>2905</v>
      </c>
      <c r="D215" s="10" t="s">
        <v>4573</v>
      </c>
      <c r="E215" t="s">
        <v>4574</v>
      </c>
      <c r="F215" t="s">
        <v>4575</v>
      </c>
      <c r="G215" s="9" t="s">
        <v>2853</v>
      </c>
      <c r="J215" t="s">
        <v>4775</v>
      </c>
      <c r="K215" t="s">
        <v>3810</v>
      </c>
      <c r="L215" t="s">
        <v>2930</v>
      </c>
      <c r="M215" t="s">
        <v>2928</v>
      </c>
      <c r="O215" t="e">
        <f>VLOOKUP(Table3263[[#This Row],[Column1]],'Tradução Atributos'!$A$1:$B$284,2,0)</f>
        <v>#N/A</v>
      </c>
      <c r="P215" t="s">
        <v>4776</v>
      </c>
      <c r="Q215" t="str">
        <f>_xlfn.CONCAT(Table3263[[#This Row],[Description]],Table3263[[#This Row],[attribute_name EN2]])</f>
        <v>Temperature - Lube Oil NDE Bearing Return</v>
      </c>
      <c r="R215" s="33"/>
      <c r="S215" s="33" t="s">
        <v>49</v>
      </c>
      <c r="U215" s="33" t="s">
        <v>736</v>
      </c>
      <c r="V215" s="83"/>
      <c r="W215" t="str">
        <f t="shared" si="6"/>
        <v>subattribute</v>
      </c>
      <c r="X215" t="str">
        <f>TRIM(INDEX(_xlfn.TEXTSPLIT(Table3263[[#This Row],[attribute_name]],"|"), 1,1))</f>
        <v>Temperatura – Retorno de Óleo Lubrificante do Mancal LOA</v>
      </c>
      <c r="Y215" t="str">
        <f>IFERROR(TRIM(INDEX(_xlfn.TEXTSPLIT(Table3263[[#This Row],[attribute_name]],"|"), 1,2)), "")</f>
        <v>HiHi</v>
      </c>
      <c r="Z215" t="b" cm="1">
        <f t="array" ref="Z215">IF(ISERROR(IF(Table3263[[#This Row],[parent_attribute]]="subattribute", VLOOKUP(Table3263[[#This Row],[Área ]]&amp;Table3263[[#This Row],[child_attribute]],_xlfn._xlws.FILTER(Table3263[[#All],[Vessel]], Table3263[[#All],[parent_attribute]]="attribute"),1, FALSE), TRUE)), FALSE, TRUE)</f>
        <v>1</v>
      </c>
    </row>
    <row r="216" spans="1:26" ht="14.7" customHeight="1">
      <c r="A216" t="str">
        <f>Table3263[[#This Row],[Template]]&amp;Table3263[[#This Row],[parent_attribute]]</f>
        <v>Compressor Centrífugo BásicoTemperatura – Retorno de Óleo Lubrificante do Mancal LOA</v>
      </c>
      <c r="B216" t="s">
        <v>4572</v>
      </c>
      <c r="C216" s="10" t="s">
        <v>2905</v>
      </c>
      <c r="D216" s="10" t="s">
        <v>4573</v>
      </c>
      <c r="E216" t="s">
        <v>4574</v>
      </c>
      <c r="F216" t="s">
        <v>4575</v>
      </c>
      <c r="G216" s="9" t="s">
        <v>2853</v>
      </c>
      <c r="J216" t="s">
        <v>4777</v>
      </c>
      <c r="K216" t="s">
        <v>3810</v>
      </c>
      <c r="L216" t="s">
        <v>2934</v>
      </c>
      <c r="M216" t="s">
        <v>2928</v>
      </c>
      <c r="O216" t="e">
        <f>VLOOKUP(Table3263[[#This Row],[Column1]],'Tradução Atributos'!$A$1:$B$284,2,0)</f>
        <v>#N/A</v>
      </c>
      <c r="P216" t="s">
        <v>4778</v>
      </c>
      <c r="Q216" t="str">
        <f>_xlfn.CONCAT(Table3263[[#This Row],[Description]],Table3263[[#This Row],[attribute_name EN2]])</f>
        <v>Temperature - Lube Oil NDE Bearing Return</v>
      </c>
      <c r="R216" s="33">
        <v>76.5</v>
      </c>
      <c r="S216" s="33" t="s">
        <v>49</v>
      </c>
      <c r="U216" s="33" t="s">
        <v>736</v>
      </c>
      <c r="V216" s="83"/>
      <c r="W216" t="str">
        <f t="shared" si="6"/>
        <v>subattribute</v>
      </c>
      <c r="X216" t="str">
        <f>TRIM(INDEX(_xlfn.TEXTSPLIT(Table3263[[#This Row],[attribute_name]],"|"), 1,1))</f>
        <v>Temperatura – Retorno de Óleo Lubrificante do Mancal LOA</v>
      </c>
      <c r="Y216" t="str">
        <f>IFERROR(TRIM(INDEX(_xlfn.TEXTSPLIT(Table3263[[#This Row],[attribute_name]],"|"), 1,2)), "")</f>
        <v>Pre-alarm Hi</v>
      </c>
      <c r="Z216" t="b" cm="1">
        <f t="array" ref="Z216">IF(ISERROR(IF(Table3263[[#This Row],[parent_attribute]]="subattribute", VLOOKUP(Table3263[[#This Row],[Área ]]&amp;Table3263[[#This Row],[child_attribute]],_xlfn._xlws.FILTER(Table3263[[#All],[Vessel]], Table3263[[#All],[parent_attribute]]="attribute"),1, FALSE), TRUE)), FALSE, TRUE)</f>
        <v>1</v>
      </c>
    </row>
    <row r="217" spans="1:26" ht="14.7" customHeight="1">
      <c r="A217" t="str">
        <f>Table3263[[#This Row],[Template]]&amp;Table3263[[#This Row],[parent_attribute]]</f>
        <v>Compressor Centrífugo BásicoTemperatura - Sucção IP</v>
      </c>
      <c r="B217" t="s">
        <v>4572</v>
      </c>
      <c r="C217" s="10" t="s">
        <v>2905</v>
      </c>
      <c r="D217" s="10" t="s">
        <v>4573</v>
      </c>
      <c r="E217" t="s">
        <v>4574</v>
      </c>
      <c r="F217" s="162" t="s">
        <v>4575</v>
      </c>
      <c r="G217" t="s">
        <v>2853</v>
      </c>
      <c r="J217" s="10" t="s">
        <v>4779</v>
      </c>
      <c r="K217" s="10" t="s">
        <v>4779</v>
      </c>
      <c r="O217" t="e">
        <f>VLOOKUP(Table3263[[#This Row],[Column1]],'Tradução Atributos'!$A$1:$B$284,2,0)</f>
        <v>#N/A</v>
      </c>
      <c r="P217" t="s">
        <v>4780</v>
      </c>
      <c r="Q217" s="20" t="str">
        <f>_xlfn.CONCAT(Table3263[[#This Row],[Description]],Table3263[[#This Row],[attribute_name EN2]])</f>
        <v>Temperature - Suction LP</v>
      </c>
      <c r="R217" s="16" t="s">
        <v>3479</v>
      </c>
      <c r="S217" s="33" t="s">
        <v>49</v>
      </c>
      <c r="U217" s="33" t="s">
        <v>530</v>
      </c>
      <c r="V217" s="10" t="s">
        <v>4586</v>
      </c>
      <c r="W217" t="str">
        <f t="shared" si="6"/>
        <v>attribute</v>
      </c>
      <c r="X217" t="str">
        <f>TRIM(INDEX(_xlfn.TEXTSPLIT(Table3263[[#This Row],[attribute_name]],"|"), 1,1))</f>
        <v>Temperatura - Sucção IP</v>
      </c>
      <c r="Y217" t="str">
        <f>IFERROR(TRIM(INDEX(_xlfn.TEXTSPLIT(Table3263[[#This Row],[attribute_name]],"|"), 1,2)), "")</f>
        <v/>
      </c>
      <c r="Z217" t="b" cm="1">
        <f t="array" ref="Z217">IF(ISERROR(IF(Table3263[[#This Row],[parent_attribute]]="subattribute", VLOOKUP(Table3263[[#This Row],[Área ]]&amp;Table3263[[#This Row],[child_attribute]],_xlfn._xlws.FILTER(Table3263[[#All],[Vessel]], Table3263[[#All],[parent_attribute]]="attribute"),1, FALSE), TRUE)), FALSE, TRUE)</f>
        <v>1</v>
      </c>
    </row>
    <row r="218" spans="1:26" ht="14.7" customHeight="1">
      <c r="A218" t="str">
        <f>Table3263[[#This Row],[Template]]&amp;Table3263[[#This Row],[parent_attribute]]</f>
        <v>Compressor Centrífugo BásicoTemperatura - Sucção IP</v>
      </c>
      <c r="B218" t="s">
        <v>4572</v>
      </c>
      <c r="C218" s="10" t="s">
        <v>2905</v>
      </c>
      <c r="D218" s="10" t="s">
        <v>4573</v>
      </c>
      <c r="E218" t="s">
        <v>4574</v>
      </c>
      <c r="F218" s="162" t="s">
        <v>4575</v>
      </c>
      <c r="G218" t="s">
        <v>2853</v>
      </c>
      <c r="J218" s="10" t="s">
        <v>1111</v>
      </c>
      <c r="K218" s="10" t="s">
        <v>1109</v>
      </c>
      <c r="L218" t="s">
        <v>2929</v>
      </c>
      <c r="M218" t="s">
        <v>2928</v>
      </c>
      <c r="O218" t="e">
        <f>VLOOKUP(Table3263[[#This Row],[Column1]],'Tradução Atributos'!$A$1:$B$284,2,0)</f>
        <v>#N/A</v>
      </c>
      <c r="P218" t="s">
        <v>4781</v>
      </c>
      <c r="Q218" s="20" t="str">
        <f>_xlfn.CONCAT(Table3263[[#This Row],[Description]],Table3263[[#This Row],[attribute_name EN2]])</f>
        <v>Temperature - Suction</v>
      </c>
      <c r="R218" s="33"/>
      <c r="S218" s="33" t="s">
        <v>49</v>
      </c>
      <c r="U218" s="33" t="s">
        <v>736</v>
      </c>
      <c r="V218" s="10"/>
      <c r="W218" t="str">
        <f t="shared" si="6"/>
        <v>subattribute</v>
      </c>
      <c r="X218" t="str">
        <f>TRIM(INDEX(_xlfn.TEXTSPLIT(Table3263[[#This Row],[attribute_name]],"|"), 1,1))</f>
        <v>Temperatura - Sucção IP</v>
      </c>
      <c r="Y218" t="str">
        <f>IFERROR(TRIM(INDEX(_xlfn.TEXTSPLIT(Table3263[[#This Row],[attribute_name]],"|"), 1,2)), "")</f>
        <v>Hi</v>
      </c>
      <c r="Z218" t="b" cm="1">
        <f t="array" ref="Z218">IF(ISERROR(IF(Table3263[[#This Row],[parent_attribute]]="subattribute", VLOOKUP(Table3263[[#This Row],[Área ]]&amp;Table3263[[#This Row],[child_attribute]],_xlfn._xlws.FILTER(Table3263[[#All],[Vessel]], Table3263[[#All],[parent_attribute]]="attribute"),1, FALSE), TRUE)), FALSE, TRUE)</f>
        <v>1</v>
      </c>
    </row>
    <row r="219" spans="1:26" ht="14.7" customHeight="1">
      <c r="A219" t="str">
        <f>Table3263[[#This Row],[Template]]&amp;Table3263[[#This Row],[parent_attribute]]</f>
        <v>Compressor Centrífugo BásicoTemperatura - Sucção IP</v>
      </c>
      <c r="B219" t="s">
        <v>4572</v>
      </c>
      <c r="C219" s="10" t="s">
        <v>2905</v>
      </c>
      <c r="D219" s="10" t="s">
        <v>4573</v>
      </c>
      <c r="E219" t="s">
        <v>4574</v>
      </c>
      <c r="F219" s="162" t="s">
        <v>4575</v>
      </c>
      <c r="G219" t="s">
        <v>2853</v>
      </c>
      <c r="J219" s="10" t="s">
        <v>1113</v>
      </c>
      <c r="K219" s="10" t="s">
        <v>1109</v>
      </c>
      <c r="L219" t="s">
        <v>2931</v>
      </c>
      <c r="M219" t="s">
        <v>2928</v>
      </c>
      <c r="O219" t="e">
        <f>VLOOKUP(Table3263[[#This Row],[Column1]],'Tradução Atributos'!$A$1:$B$284,2,0)</f>
        <v>#N/A</v>
      </c>
      <c r="P219" t="s">
        <v>4782</v>
      </c>
      <c r="Q219" s="20" t="str">
        <f>_xlfn.CONCAT(Table3263[[#This Row],[Description]],Table3263[[#This Row],[attribute_name EN2]])</f>
        <v>Temperature - Suction</v>
      </c>
      <c r="R219" s="33"/>
      <c r="S219" s="33" t="s">
        <v>49</v>
      </c>
      <c r="U219" s="33" t="s">
        <v>736</v>
      </c>
      <c r="V219" s="10"/>
      <c r="W219" t="str">
        <f t="shared" si="6"/>
        <v>subattribute</v>
      </c>
      <c r="X219" t="str">
        <f>TRIM(INDEX(_xlfn.TEXTSPLIT(Table3263[[#This Row],[attribute_name]],"|"), 1,1))</f>
        <v>Temperatura - Sucção IP</v>
      </c>
      <c r="Y219" t="str">
        <f>IFERROR(TRIM(INDEX(_xlfn.TEXTSPLIT(Table3263[[#This Row],[attribute_name]],"|"), 1,2)), "")</f>
        <v>Lo</v>
      </c>
      <c r="Z219" t="b" cm="1">
        <f t="array" ref="Z219">IF(ISERROR(IF(Table3263[[#This Row],[parent_attribute]]="subattribute", VLOOKUP(Table3263[[#This Row],[Área ]]&amp;Table3263[[#This Row],[child_attribute]],_xlfn._xlws.FILTER(Table3263[[#All],[Vessel]], Table3263[[#All],[parent_attribute]]="attribute"),1, FALSE), TRUE)), FALSE, TRUE)</f>
        <v>1</v>
      </c>
    </row>
    <row r="220" spans="1:26" ht="14.7" customHeight="1">
      <c r="A220" t="str">
        <f>Table3263[[#This Row],[Template]]&amp;Table3263[[#This Row],[parent_attribute]]</f>
        <v>Compressor Centrífugo BásicoTemperatura - Sucção IP</v>
      </c>
      <c r="B220" t="s">
        <v>4572</v>
      </c>
      <c r="C220" s="10" t="s">
        <v>2905</v>
      </c>
      <c r="D220" s="10" t="s">
        <v>4573</v>
      </c>
      <c r="E220" t="s">
        <v>4574</v>
      </c>
      <c r="F220" s="162" t="s">
        <v>4575</v>
      </c>
      <c r="G220" t="s">
        <v>2853</v>
      </c>
      <c r="J220" s="10" t="s">
        <v>1115</v>
      </c>
      <c r="K220" s="10" t="s">
        <v>1109</v>
      </c>
      <c r="L220" t="s">
        <v>2934</v>
      </c>
      <c r="M220" t="s">
        <v>2928</v>
      </c>
      <c r="O220" t="e">
        <f>VLOOKUP(Table3263[[#This Row],[Column1]],'Tradução Atributos'!$A$1:$B$284,2,0)</f>
        <v>#N/A</v>
      </c>
      <c r="P220" t="s">
        <v>4783</v>
      </c>
      <c r="Q220" s="20" t="str">
        <f>_xlfn.CONCAT(Table3263[[#This Row],[Description]],Table3263[[#This Row],[attribute_name EN2]])</f>
        <v>Temperature - Suction</v>
      </c>
      <c r="R220" s="10"/>
      <c r="S220" s="33" t="s">
        <v>49</v>
      </c>
      <c r="U220" s="33" t="s">
        <v>736</v>
      </c>
      <c r="V220" s="10"/>
      <c r="W220" t="str">
        <f t="shared" si="6"/>
        <v>subattribute</v>
      </c>
      <c r="X220" t="str">
        <f>TRIM(INDEX(_xlfn.TEXTSPLIT(Table3263[[#This Row],[attribute_name]],"|"), 1,1))</f>
        <v>Temperatura - Sucção IP</v>
      </c>
      <c r="Y220" t="str">
        <f>IFERROR(TRIM(INDEX(_xlfn.TEXTSPLIT(Table3263[[#This Row],[attribute_name]],"|"), 1,2)), "")</f>
        <v>Pre-alarm Hi</v>
      </c>
      <c r="Z220" t="b" cm="1">
        <f t="array" ref="Z220">IF(ISERROR(IF(Table3263[[#This Row],[parent_attribute]]="subattribute", VLOOKUP(Table3263[[#This Row],[Área ]]&amp;Table3263[[#This Row],[child_attribute]],_xlfn._xlws.FILTER(Table3263[[#All],[Vessel]], Table3263[[#All],[parent_attribute]]="attribute"),1, FALSE), TRUE)), FALSE, TRUE)</f>
        <v>1</v>
      </c>
    </row>
    <row r="221" spans="1:26" ht="14.7" customHeight="1">
      <c r="A221" t="str">
        <f>Table3263[[#This Row],[Template]]&amp;Table3263[[#This Row],[parent_attribute]]</f>
        <v>Compressor Centrífugo BásicoTemperatura - Sucção IP</v>
      </c>
      <c r="B221" t="s">
        <v>4572</v>
      </c>
      <c r="C221" s="10" t="s">
        <v>2905</v>
      </c>
      <c r="D221" s="10" t="s">
        <v>4573</v>
      </c>
      <c r="E221" t="s">
        <v>4574</v>
      </c>
      <c r="F221" s="162" t="s">
        <v>4575</v>
      </c>
      <c r="G221" t="s">
        <v>2853</v>
      </c>
      <c r="J221" s="10" t="s">
        <v>1117</v>
      </c>
      <c r="K221" s="10" t="s">
        <v>1109</v>
      </c>
      <c r="L221" t="s">
        <v>2936</v>
      </c>
      <c r="M221" t="s">
        <v>2928</v>
      </c>
      <c r="O221" t="str">
        <f>VLOOKUP(Table3263[[#This Row],[attribute_name EN2]],'Tradução Atributos'!$A$1:$B$284,2,0)</f>
        <v>Temperatura - Sucção</v>
      </c>
      <c r="P221" t="s">
        <v>4784</v>
      </c>
      <c r="Q221" s="20" t="str">
        <f>_xlfn.CONCAT(Table3263[[#This Row],[Description]],Table3263[[#This Row],[attribute_name EN2]])</f>
        <v>Temperature - Suction</v>
      </c>
      <c r="R221" s="33"/>
      <c r="S221" s="33" t="s">
        <v>49</v>
      </c>
      <c r="U221" s="33" t="s">
        <v>736</v>
      </c>
      <c r="V221" s="18"/>
      <c r="W221" t="str">
        <f t="shared" si="6"/>
        <v>subattribute</v>
      </c>
      <c r="X221" t="str">
        <f>TRIM(INDEX(_xlfn.TEXTSPLIT(Table3263[[#This Row],[attribute_name]],"|"), 1,1))</f>
        <v>Temperatura - Sucção IP</v>
      </c>
      <c r="Y221" t="str">
        <f>IFERROR(TRIM(INDEX(_xlfn.TEXTSPLIT(Table3263[[#This Row],[attribute_name]],"|"), 1,2)), "")</f>
        <v>Pre-alarm Lo</v>
      </c>
      <c r="Z221" t="b" cm="1">
        <f t="array" ref="Z221">IF(ISERROR(IF(Table3263[[#This Row],[parent_attribute]]="subattribute", VLOOKUP(Table3263[[#This Row],[Área ]]&amp;Table3263[[#This Row],[child_attribute]],_xlfn._xlws.FILTER(Table3263[[#All],[Vessel]], Table3263[[#All],[parent_attribute]]="attribute"),1, FALSE), TRUE)), FALSE, TRUE)</f>
        <v>1</v>
      </c>
    </row>
    <row r="222" spans="1:26" ht="14.7" customHeight="1">
      <c r="A222" t="str">
        <f>Table3263[[#This Row],[Template]]&amp;Table3263[[#This Row],[parent_attribute]]</f>
        <v>Compressor Centrífugo BásicoTemperatura - Sucção LP</v>
      </c>
      <c r="B222" t="s">
        <v>4572</v>
      </c>
      <c r="C222" s="10" t="s">
        <v>2905</v>
      </c>
      <c r="D222" s="10" t="s">
        <v>4573</v>
      </c>
      <c r="E222" t="s">
        <v>4574</v>
      </c>
      <c r="F222" t="s">
        <v>4575</v>
      </c>
      <c r="G222" t="s">
        <v>2853</v>
      </c>
      <c r="H222" s="17"/>
      <c r="I222" s="17"/>
      <c r="J222" s="20" t="s">
        <v>4779</v>
      </c>
      <c r="K222" s="20" t="s">
        <v>4779</v>
      </c>
      <c r="L222" s="17"/>
      <c r="M222" s="17"/>
      <c r="N222" s="17"/>
      <c r="O222" s="17" t="e">
        <f>VLOOKUP(Table3263[[#This Row],[Column1]],'Tradução Atributos'!$A$1:$B$284,2,0)</f>
        <v>#N/A</v>
      </c>
      <c r="P222" t="s">
        <v>4785</v>
      </c>
      <c r="Q222" s="17" t="str">
        <f>_xlfn.CONCAT(Table3263[[#This Row],[Description]],Table3263[[#This Row],[attribute_name EN2]])</f>
        <v>Temperature - Suction LP</v>
      </c>
      <c r="R222" s="33" t="s">
        <v>3469</v>
      </c>
      <c r="S222" s="33" t="s">
        <v>49</v>
      </c>
      <c r="U222" s="33" t="s">
        <v>530</v>
      </c>
      <c r="V222" s="10" t="s">
        <v>4594</v>
      </c>
      <c r="W222" t="str">
        <f t="shared" si="6"/>
        <v>attribute</v>
      </c>
      <c r="X222" t="str">
        <f>TRIM(INDEX(_xlfn.TEXTSPLIT(Table3263[[#This Row],[attribute_name]],"|"), 1,1))</f>
        <v>Temperatura - Sucção LP</v>
      </c>
      <c r="Y222" t="str">
        <f>IFERROR(TRIM(INDEX(_xlfn.TEXTSPLIT(Table3263[[#This Row],[attribute_name]],"|"), 1,2)), "")</f>
        <v/>
      </c>
      <c r="Z222" t="b" cm="1">
        <f t="array" ref="Z222">IF(ISERROR(IF(Table3263[[#This Row],[parent_attribute]]="subattribute", VLOOKUP(Table3263[[#This Row],[Área ]]&amp;Table3263[[#This Row],[child_attribute]],_xlfn._xlws.FILTER(Table3263[[#All],[Vessel]], Table3263[[#All],[parent_attribute]]="attribute"),1, FALSE), TRUE)), FALSE, TRUE)</f>
        <v>1</v>
      </c>
    </row>
    <row r="223" spans="1:26" ht="14.7" customHeight="1">
      <c r="A223" t="str">
        <f>Table3263[[#This Row],[Template]]&amp;Table3263[[#This Row],[parent_attribute]]</f>
        <v>Compressor Centrífugo BásicoTemperatura - Sucção LP</v>
      </c>
      <c r="B223" t="s">
        <v>4572</v>
      </c>
      <c r="C223" s="10" t="s">
        <v>2905</v>
      </c>
      <c r="D223" s="10" t="s">
        <v>4573</v>
      </c>
      <c r="E223" t="s">
        <v>4574</v>
      </c>
      <c r="F223" t="s">
        <v>4575</v>
      </c>
      <c r="G223" t="s">
        <v>2853</v>
      </c>
      <c r="H223" s="17"/>
      <c r="I223" s="17"/>
      <c r="J223" s="20" t="s">
        <v>1111</v>
      </c>
      <c r="K223" s="20" t="s">
        <v>1109</v>
      </c>
      <c r="L223" s="17" t="s">
        <v>2929</v>
      </c>
      <c r="M223" s="17" t="s">
        <v>2928</v>
      </c>
      <c r="N223" s="17"/>
      <c r="O223" s="17" t="e">
        <f>VLOOKUP(Table3263[[#This Row],[Column1]],'Tradução Atributos'!$A$1:$B$284,2,0)</f>
        <v>#N/A</v>
      </c>
      <c r="P223" t="s">
        <v>4786</v>
      </c>
      <c r="Q223" s="17" t="str">
        <f>_xlfn.CONCAT(Table3263[[#This Row],[Description]],Table3263[[#This Row],[attribute_name EN2]])</f>
        <v>Temperature - Suction</v>
      </c>
      <c r="R223" s="33"/>
      <c r="S223" s="33" t="s">
        <v>49</v>
      </c>
      <c r="U223" s="33" t="s">
        <v>736</v>
      </c>
      <c r="V223" s="10"/>
      <c r="W223" t="str">
        <f t="shared" si="6"/>
        <v>subattribute</v>
      </c>
      <c r="X223" t="str">
        <f>TRIM(INDEX(_xlfn.TEXTSPLIT(Table3263[[#This Row],[attribute_name]],"|"), 1,1))</f>
        <v>Temperatura - Sucção LP</v>
      </c>
      <c r="Y223" t="str">
        <f>IFERROR(TRIM(INDEX(_xlfn.TEXTSPLIT(Table3263[[#This Row],[attribute_name]],"|"), 1,2)), "")</f>
        <v>Hi</v>
      </c>
      <c r="Z223" t="b" cm="1">
        <f t="array" ref="Z223">IF(ISERROR(IF(Table3263[[#This Row],[parent_attribute]]="subattribute", VLOOKUP(Table3263[[#This Row],[Área ]]&amp;Table3263[[#This Row],[child_attribute]],_xlfn._xlws.FILTER(Table3263[[#All],[Vessel]], Table3263[[#All],[parent_attribute]]="attribute"),1, FALSE), TRUE)), FALSE, TRUE)</f>
        <v>1</v>
      </c>
    </row>
    <row r="224" spans="1:26" ht="14.7" customHeight="1">
      <c r="A224" t="str">
        <f>Table3263[[#This Row],[Template]]&amp;Table3263[[#This Row],[parent_attribute]]</f>
        <v>Compressor Centrífugo BásicoTemperatura - Sucção LP</v>
      </c>
      <c r="B224" t="s">
        <v>4572</v>
      </c>
      <c r="C224" s="10" t="s">
        <v>2905</v>
      </c>
      <c r="D224" s="10" t="s">
        <v>4573</v>
      </c>
      <c r="E224" t="s">
        <v>4574</v>
      </c>
      <c r="F224" t="s">
        <v>4575</v>
      </c>
      <c r="G224" t="s">
        <v>2853</v>
      </c>
      <c r="H224" s="17"/>
      <c r="I224" s="17"/>
      <c r="J224" s="20" t="s">
        <v>1113</v>
      </c>
      <c r="K224" s="20" t="s">
        <v>1109</v>
      </c>
      <c r="L224" s="17" t="s">
        <v>2931</v>
      </c>
      <c r="M224" s="17" t="s">
        <v>2928</v>
      </c>
      <c r="N224" s="17"/>
      <c r="O224" s="17" t="e">
        <f>VLOOKUP(Table3263[[#This Row],[Column1]],'Tradução Atributos'!$A$1:$B$284,2,0)</f>
        <v>#N/A</v>
      </c>
      <c r="P224" t="s">
        <v>4787</v>
      </c>
      <c r="Q224" s="17" t="str">
        <f>_xlfn.CONCAT(Table3263[[#This Row],[Description]],Table3263[[#This Row],[attribute_name EN2]])</f>
        <v>Temperature - Suction</v>
      </c>
      <c r="R224" s="33"/>
      <c r="S224" s="33" t="s">
        <v>49</v>
      </c>
      <c r="U224" s="33" t="s">
        <v>736</v>
      </c>
      <c r="V224" s="10"/>
      <c r="W224" t="str">
        <f t="shared" ref="W224:W255" si="7">IFERROR(IF(FIND("|",P224),"subattribute", "attribute"), "attribute")</f>
        <v>subattribute</v>
      </c>
      <c r="X224" t="str">
        <f>TRIM(INDEX(_xlfn.TEXTSPLIT(Table3263[[#This Row],[attribute_name]],"|"), 1,1))</f>
        <v>Temperatura - Sucção LP</v>
      </c>
      <c r="Y224" t="str">
        <f>IFERROR(TRIM(INDEX(_xlfn.TEXTSPLIT(Table3263[[#This Row],[attribute_name]],"|"), 1,2)), "")</f>
        <v>Lo</v>
      </c>
      <c r="Z224" t="b" cm="1">
        <f t="array" ref="Z224">IF(ISERROR(IF(Table3263[[#This Row],[parent_attribute]]="subattribute", VLOOKUP(Table3263[[#This Row],[Área ]]&amp;Table3263[[#This Row],[child_attribute]],_xlfn._xlws.FILTER(Table3263[[#All],[Vessel]], Table3263[[#All],[parent_attribute]]="attribute"),1, FALSE), TRUE)), FALSE, TRUE)</f>
        <v>1</v>
      </c>
    </row>
    <row r="225" spans="1:26" ht="14.7" customHeight="1">
      <c r="A225" t="str">
        <f>Table3263[[#This Row],[Template]]&amp;Table3263[[#This Row],[parent_attribute]]</f>
        <v>Compressor Centrífugo BásicoTemperatura - Sucção LP</v>
      </c>
      <c r="B225" t="s">
        <v>4572</v>
      </c>
      <c r="C225" s="10" t="s">
        <v>2905</v>
      </c>
      <c r="D225" s="10" t="s">
        <v>4573</v>
      </c>
      <c r="E225" t="s">
        <v>4574</v>
      </c>
      <c r="F225" t="s">
        <v>4575</v>
      </c>
      <c r="G225" t="s">
        <v>2853</v>
      </c>
      <c r="H225" s="17"/>
      <c r="I225" s="17"/>
      <c r="J225" s="20" t="s">
        <v>1115</v>
      </c>
      <c r="K225" s="20" t="s">
        <v>1109</v>
      </c>
      <c r="L225" s="17" t="s">
        <v>2934</v>
      </c>
      <c r="M225" s="17" t="s">
        <v>2928</v>
      </c>
      <c r="N225" s="17"/>
      <c r="O225" s="17" t="e">
        <f>VLOOKUP(Table3263[[#This Row],[Column1]],'Tradução Atributos'!$A$1:$B$284,2,0)</f>
        <v>#N/A</v>
      </c>
      <c r="P225" t="s">
        <v>4788</v>
      </c>
      <c r="Q225" s="17" t="str">
        <f>_xlfn.CONCAT(Table3263[[#This Row],[Description]],Table3263[[#This Row],[attribute_name EN2]])</f>
        <v>Temperature - Suction</v>
      </c>
      <c r="R225" s="10"/>
      <c r="S225" s="33" t="s">
        <v>49</v>
      </c>
      <c r="U225" s="33" t="s">
        <v>736</v>
      </c>
      <c r="V225" s="18"/>
      <c r="W225" t="str">
        <f t="shared" si="7"/>
        <v>subattribute</v>
      </c>
      <c r="X225" t="str">
        <f>TRIM(INDEX(_xlfn.TEXTSPLIT(Table3263[[#This Row],[attribute_name]],"|"), 1,1))</f>
        <v>Temperatura - Sucção LP</v>
      </c>
      <c r="Y225" t="str">
        <f>IFERROR(TRIM(INDEX(_xlfn.TEXTSPLIT(Table3263[[#This Row],[attribute_name]],"|"), 1,2)), "")</f>
        <v>Pre-alarm Hi</v>
      </c>
      <c r="Z225" t="b" cm="1">
        <f t="array" ref="Z225">IF(ISERROR(IF(Table3263[[#This Row],[parent_attribute]]="subattribute", VLOOKUP(Table3263[[#This Row],[Área ]]&amp;Table3263[[#This Row],[child_attribute]],_xlfn._xlws.FILTER(Table3263[[#All],[Vessel]], Table3263[[#All],[parent_attribute]]="attribute"),1, FALSE), TRUE)), FALSE, TRUE)</f>
        <v>1</v>
      </c>
    </row>
    <row r="226" spans="1:26" ht="14.7" customHeight="1">
      <c r="A226" t="str">
        <f>Table3263[[#This Row],[Template]]&amp;Table3263[[#This Row],[parent_attribute]]</f>
        <v>Compressor Centrífugo BásicoTemperatura - Sucção LP</v>
      </c>
      <c r="B226" t="s">
        <v>4572</v>
      </c>
      <c r="C226" s="10" t="s">
        <v>2905</v>
      </c>
      <c r="D226" s="10" t="s">
        <v>4573</v>
      </c>
      <c r="E226" t="s">
        <v>4574</v>
      </c>
      <c r="F226" t="s">
        <v>4575</v>
      </c>
      <c r="G226" t="s">
        <v>2853</v>
      </c>
      <c r="H226" s="17"/>
      <c r="I226" s="17"/>
      <c r="J226" s="20" t="s">
        <v>1117</v>
      </c>
      <c r="K226" s="20" t="s">
        <v>1109</v>
      </c>
      <c r="L226" s="17" t="s">
        <v>2936</v>
      </c>
      <c r="M226" s="17" t="s">
        <v>2928</v>
      </c>
      <c r="N226" s="17"/>
      <c r="O226" s="17"/>
      <c r="P226" t="s">
        <v>4789</v>
      </c>
      <c r="Q226" s="17" t="str">
        <f>_xlfn.CONCAT(Table3263[[#This Row],[Description]],Table3263[[#This Row],[attribute_name EN2]])</f>
        <v>Temperature - Suction</v>
      </c>
      <c r="R226" s="33"/>
      <c r="S226" s="33" t="s">
        <v>49</v>
      </c>
      <c r="U226" s="33" t="s">
        <v>736</v>
      </c>
      <c r="V226" s="10"/>
      <c r="W226" t="str">
        <f t="shared" si="7"/>
        <v>subattribute</v>
      </c>
      <c r="X226" t="str">
        <f>TRIM(INDEX(_xlfn.TEXTSPLIT(Table3263[[#This Row],[attribute_name]],"|"), 1,1))</f>
        <v>Temperatura - Sucção LP</v>
      </c>
      <c r="Y226" t="str">
        <f>IFERROR(TRIM(INDEX(_xlfn.TEXTSPLIT(Table3263[[#This Row],[attribute_name]],"|"), 1,2)), "")</f>
        <v>Pre-alarm Lo</v>
      </c>
      <c r="Z226" t="b" cm="1">
        <f t="array" ref="Z226">IF(ISERROR(IF(Table3263[[#This Row],[parent_attribute]]="subattribute", VLOOKUP(Table3263[[#This Row],[Área ]]&amp;Table3263[[#This Row],[child_attribute]],_xlfn._xlws.FILTER(Table3263[[#All],[Vessel]], Table3263[[#All],[parent_attribute]]="attribute"),1, FALSE), TRUE)), FALSE, TRUE)</f>
        <v>1</v>
      </c>
    </row>
    <row r="227" spans="1:26" ht="14.7" customHeight="1">
      <c r="A227" t="str">
        <f>Table3263[[#This Row],[Template]]&amp;Table3263[[#This Row],[parent_attribute]]</f>
        <v>Compressor Centrífugo BásicoTemperatura - Tanque de Óleo Lubrificante</v>
      </c>
      <c r="B227" t="s">
        <v>4572</v>
      </c>
      <c r="C227" s="10" t="s">
        <v>2905</v>
      </c>
      <c r="D227" s="10" t="s">
        <v>4573</v>
      </c>
      <c r="E227" t="s">
        <v>4574</v>
      </c>
      <c r="F227" t="s">
        <v>4575</v>
      </c>
      <c r="G227" t="s">
        <v>2853</v>
      </c>
      <c r="J227" t="s">
        <v>976</v>
      </c>
      <c r="K227" t="s">
        <v>976</v>
      </c>
      <c r="O227" t="e">
        <f>VLOOKUP(Table3263[[#This Row],[Column1]],'Tradução Atributos'!$A$1:$B$284,2,0)</f>
        <v>#N/A</v>
      </c>
      <c r="P227" t="s">
        <v>3111</v>
      </c>
      <c r="Q227" t="str">
        <f>_xlfn.CONCAT(Table3263[[#This Row],[Description]],Table3263[[#This Row],[attribute_name EN2]])</f>
        <v>Temperature - Lube Oil Tank</v>
      </c>
      <c r="R227" s="33" t="s">
        <v>3462</v>
      </c>
      <c r="S227" s="33" t="s">
        <v>49</v>
      </c>
      <c r="U227" s="33" t="s">
        <v>461</v>
      </c>
      <c r="V227" s="10" t="s">
        <v>462</v>
      </c>
      <c r="W227" t="str">
        <f t="shared" si="7"/>
        <v>attribute</v>
      </c>
      <c r="X227" t="str">
        <f>TRIM(INDEX(_xlfn.TEXTSPLIT(Table3263[[#This Row],[attribute_name]],"|"), 1,1))</f>
        <v>Temperatura - Tanque de Óleo Lubrificante</v>
      </c>
      <c r="Y227" t="str">
        <f>IFERROR(TRIM(INDEX(_xlfn.TEXTSPLIT(Table3263[[#This Row],[attribute_name]],"|"), 1,2)), "")</f>
        <v/>
      </c>
      <c r="Z227" t="b" cm="1">
        <f t="array" ref="Z227">IF(ISERROR(IF(Table3263[[#This Row],[parent_attribute]]="subattribute", VLOOKUP(Table3263[[#This Row],[Área ]]&amp;Table3263[[#This Row],[child_attribute]],_xlfn._xlws.FILTER(Table3263[[#All],[Vessel]], Table3263[[#All],[parent_attribute]]="attribute"),1, FALSE), TRUE)), FALSE, TRUE)</f>
        <v>1</v>
      </c>
    </row>
    <row r="228" spans="1:26" ht="14.7" customHeight="1">
      <c r="A228" t="str">
        <f>Table3263[[#This Row],[Template]]&amp;Table3263[[#This Row],[parent_attribute]]</f>
        <v>Compressor Centrífugo BásicoTemperatura - Tanque de Óleo Lubrificante</v>
      </c>
      <c r="B228" t="s">
        <v>4572</v>
      </c>
      <c r="C228" s="10" t="s">
        <v>2905</v>
      </c>
      <c r="D228" s="10" t="s">
        <v>4573</v>
      </c>
      <c r="E228" t="s">
        <v>4574</v>
      </c>
      <c r="F228" t="s">
        <v>4575</v>
      </c>
      <c r="G228" t="s">
        <v>2853</v>
      </c>
      <c r="J228" t="s">
        <v>979</v>
      </c>
      <c r="K228" t="s">
        <v>976</v>
      </c>
      <c r="L228" t="s">
        <v>2929</v>
      </c>
      <c r="M228" t="s">
        <v>2928</v>
      </c>
      <c r="O228" t="e">
        <f>VLOOKUP(Table3263[[#This Row],[Column1]],'Tradução Atributos'!$A$1:$B$284,2,0)</f>
        <v>#N/A</v>
      </c>
      <c r="P228" t="s">
        <v>752</v>
      </c>
      <c r="Q228" t="str">
        <f>_xlfn.CONCAT(Table3263[[#This Row],[Description]],Table3263[[#This Row],[attribute_name EN2]])</f>
        <v>Temperature - Lube Oil Tank</v>
      </c>
      <c r="R228" s="33"/>
      <c r="S228" s="33" t="s">
        <v>49</v>
      </c>
      <c r="U228" s="33" t="s">
        <v>736</v>
      </c>
      <c r="V228" s="12"/>
      <c r="W228" t="str">
        <f t="shared" si="7"/>
        <v>subattribute</v>
      </c>
      <c r="X228" t="str">
        <f>TRIM(INDEX(_xlfn.TEXTSPLIT(Table3263[[#This Row],[attribute_name]],"|"), 1,1))</f>
        <v>Temperatura - Tanque de Óleo Lubrificante</v>
      </c>
      <c r="Y228" t="str">
        <f>IFERROR(TRIM(INDEX(_xlfn.TEXTSPLIT(Table3263[[#This Row],[attribute_name]],"|"), 1,2)), "")</f>
        <v>Hi</v>
      </c>
      <c r="Z228" t="b" cm="1">
        <f t="array" ref="Z228">IF(ISERROR(IF(Table3263[[#This Row],[parent_attribute]]="subattribute", VLOOKUP(Table3263[[#This Row],[Área ]]&amp;Table3263[[#This Row],[child_attribute]],_xlfn._xlws.FILTER(Table3263[[#All],[Vessel]], Table3263[[#All],[parent_attribute]]="attribute"),1, FALSE), TRUE)), FALSE, TRUE)</f>
        <v>1</v>
      </c>
    </row>
    <row r="229" spans="1:26" ht="14.7" customHeight="1">
      <c r="A229" t="str">
        <f>Table3263[[#This Row],[Template]]&amp;Table3263[[#This Row],[parent_attribute]]</f>
        <v>Compressor Centrífugo BásicoTemperatura - Tanque de Óleo Lubrificante</v>
      </c>
      <c r="B229" t="s">
        <v>4572</v>
      </c>
      <c r="C229" s="10" t="s">
        <v>2905</v>
      </c>
      <c r="D229" s="10" t="s">
        <v>4573</v>
      </c>
      <c r="E229" t="s">
        <v>4574</v>
      </c>
      <c r="F229" t="s">
        <v>4575</v>
      </c>
      <c r="G229" t="s">
        <v>2853</v>
      </c>
      <c r="J229" t="s">
        <v>981</v>
      </c>
      <c r="K229" t="s">
        <v>976</v>
      </c>
      <c r="L229" t="s">
        <v>2930</v>
      </c>
      <c r="M229" t="s">
        <v>2928</v>
      </c>
      <c r="O229" t="e">
        <f>VLOOKUP(Table3263[[#This Row],[Column1]],'Tradução Atributos'!$A$1:$B$284,2,0)</f>
        <v>#N/A</v>
      </c>
      <c r="P229" t="s">
        <v>755</v>
      </c>
      <c r="Q229" t="str">
        <f>_xlfn.CONCAT(Table3263[[#This Row],[Description]],Table3263[[#This Row],[attribute_name EN2]])</f>
        <v>Temperature - Lube Oil Tank</v>
      </c>
      <c r="R229" s="33"/>
      <c r="S229" s="33" t="s">
        <v>49</v>
      </c>
      <c r="U229" s="33" t="s">
        <v>736</v>
      </c>
      <c r="V229" s="88"/>
      <c r="W229" t="str">
        <f t="shared" si="7"/>
        <v>subattribute</v>
      </c>
      <c r="X229" t="str">
        <f>TRIM(INDEX(_xlfn.TEXTSPLIT(Table3263[[#This Row],[attribute_name]],"|"), 1,1))</f>
        <v>Temperatura - Tanque de Óleo Lubrificante</v>
      </c>
      <c r="Y229" t="str">
        <f>IFERROR(TRIM(INDEX(_xlfn.TEXTSPLIT(Table3263[[#This Row],[attribute_name]],"|"), 1,2)), "")</f>
        <v>HiHi</v>
      </c>
      <c r="Z229" t="b" cm="1">
        <f t="array" ref="Z229">IF(ISERROR(IF(Table3263[[#This Row],[parent_attribute]]="subattribute", VLOOKUP(Table3263[[#This Row],[Área ]]&amp;Table3263[[#This Row],[child_attribute]],_xlfn._xlws.FILTER(Table3263[[#All],[Vessel]], Table3263[[#All],[parent_attribute]]="attribute"),1, FALSE), TRUE)), FALSE, TRUE)</f>
        <v>1</v>
      </c>
    </row>
    <row r="230" spans="1:26" ht="14.7" customHeight="1">
      <c r="A230" t="str">
        <f>Table3263[[#This Row],[Template]]&amp;Table3263[[#This Row],[parent_attribute]]</f>
        <v>Compressor Centrífugo BásicoTemperatura - Tanque de Óleo Lubrificante</v>
      </c>
      <c r="B230" t="s">
        <v>4572</v>
      </c>
      <c r="C230" s="10" t="s">
        <v>2905</v>
      </c>
      <c r="D230" s="10" t="s">
        <v>4573</v>
      </c>
      <c r="E230" t="s">
        <v>4574</v>
      </c>
      <c r="F230" t="s">
        <v>4575</v>
      </c>
      <c r="G230" t="s">
        <v>2853</v>
      </c>
      <c r="J230" t="s">
        <v>983</v>
      </c>
      <c r="K230" t="s">
        <v>976</v>
      </c>
      <c r="L230" t="s">
        <v>2931</v>
      </c>
      <c r="M230" t="s">
        <v>2928</v>
      </c>
      <c r="O230" t="e">
        <f>VLOOKUP(Table3263[[#This Row],[Column1]],'Tradução Atributos'!$A$1:$B$284,2,0)</f>
        <v>#N/A</v>
      </c>
      <c r="P230" t="s">
        <v>758</v>
      </c>
      <c r="Q230" t="str">
        <f>_xlfn.CONCAT(Table3263[[#This Row],[Description]],Table3263[[#This Row],[attribute_name EN2]])</f>
        <v>Temperature - Lube Oil Tank</v>
      </c>
      <c r="R230" s="33"/>
      <c r="S230" s="33" t="s">
        <v>49</v>
      </c>
      <c r="U230" s="33" t="s">
        <v>736</v>
      </c>
      <c r="V230" s="10"/>
      <c r="W230" t="str">
        <f t="shared" si="7"/>
        <v>subattribute</v>
      </c>
      <c r="X230" t="str">
        <f>TRIM(INDEX(_xlfn.TEXTSPLIT(Table3263[[#This Row],[attribute_name]],"|"), 1,1))</f>
        <v>Temperatura - Tanque de Óleo Lubrificante</v>
      </c>
      <c r="Y230" t="str">
        <f>IFERROR(TRIM(INDEX(_xlfn.TEXTSPLIT(Table3263[[#This Row],[attribute_name]],"|"), 1,2)), "")</f>
        <v>Lo</v>
      </c>
      <c r="Z230" t="b" cm="1">
        <f t="array" ref="Z230">IF(ISERROR(IF(Table3263[[#This Row],[parent_attribute]]="subattribute", VLOOKUP(Table3263[[#This Row],[Área ]]&amp;Table3263[[#This Row],[child_attribute]],_xlfn._xlws.FILTER(Table3263[[#All],[Vessel]], Table3263[[#All],[parent_attribute]]="attribute"),1, FALSE), TRUE)), FALSE, TRUE)</f>
        <v>1</v>
      </c>
    </row>
    <row r="231" spans="1:26" ht="14.7" customHeight="1">
      <c r="A231" t="str">
        <f>Table3263[[#This Row],[Template]]&amp;Table3263[[#This Row],[parent_attribute]]</f>
        <v>Compressor Centrífugo BásicoTemperatura - Tanque de Óleo Lubrificante</v>
      </c>
      <c r="B231" t="s">
        <v>4572</v>
      </c>
      <c r="C231" s="10" t="s">
        <v>2905</v>
      </c>
      <c r="D231" s="10" t="s">
        <v>4573</v>
      </c>
      <c r="E231" t="s">
        <v>4574</v>
      </c>
      <c r="F231" t="s">
        <v>4575</v>
      </c>
      <c r="G231" t="s">
        <v>2853</v>
      </c>
      <c r="J231" t="s">
        <v>985</v>
      </c>
      <c r="K231" t="s">
        <v>976</v>
      </c>
      <c r="L231" t="s">
        <v>2932</v>
      </c>
      <c r="M231" t="s">
        <v>2928</v>
      </c>
      <c r="O231" t="e">
        <f>VLOOKUP(Table3263[[#This Row],[Column1]],'Tradução Atributos'!$A$1:$B$284,2,0)</f>
        <v>#N/A</v>
      </c>
      <c r="P231" t="s">
        <v>3112</v>
      </c>
      <c r="Q231" t="str">
        <f>_xlfn.CONCAT(Table3263[[#This Row],[Description]],Table3263[[#This Row],[attribute_name EN2]])</f>
        <v>Temperature - Lube Oil Tank</v>
      </c>
      <c r="R231" s="33"/>
      <c r="S231" s="33" t="s">
        <v>49</v>
      </c>
      <c r="U231" s="33" t="s">
        <v>736</v>
      </c>
      <c r="V231" s="83"/>
      <c r="W231" t="str">
        <f t="shared" si="7"/>
        <v>subattribute</v>
      </c>
      <c r="X231" t="str">
        <f>TRIM(INDEX(_xlfn.TEXTSPLIT(Table3263[[#This Row],[attribute_name]],"|"), 1,1))</f>
        <v>Temperatura - Tanque de Óleo Lubrificante</v>
      </c>
      <c r="Y231" t="str">
        <f>IFERROR(TRIM(INDEX(_xlfn.TEXTSPLIT(Table3263[[#This Row],[attribute_name]],"|"), 1,2)), "")</f>
        <v>LoLo</v>
      </c>
      <c r="Z231" t="b" cm="1">
        <f t="array" ref="Z231">IF(ISERROR(IF(Table3263[[#This Row],[parent_attribute]]="subattribute", VLOOKUP(Table3263[[#This Row],[Área ]]&amp;Table3263[[#This Row],[child_attribute]],_xlfn._xlws.FILTER(Table3263[[#All],[Vessel]], Table3263[[#All],[parent_attribute]]="attribute"),1, FALSE), TRUE)), FALSE, TRUE)</f>
        <v>1</v>
      </c>
    </row>
    <row r="232" spans="1:26" ht="14.7" customHeight="1">
      <c r="A232" t="str">
        <f>Table3263[[#This Row],[Template]]&amp;Table3263[[#This Row],[parent_attribute]]</f>
        <v>Compressor Centrífugo BásicoTemperatura - Tanque de Óleo Lubrificante</v>
      </c>
      <c r="B232" t="s">
        <v>4572</v>
      </c>
      <c r="C232" s="10" t="s">
        <v>2905</v>
      </c>
      <c r="D232" s="10" t="s">
        <v>4573</v>
      </c>
      <c r="E232" t="s">
        <v>4574</v>
      </c>
      <c r="F232" t="s">
        <v>4575</v>
      </c>
      <c r="G232" t="s">
        <v>2853</v>
      </c>
      <c r="J232" t="s">
        <v>987</v>
      </c>
      <c r="K232" t="s">
        <v>976</v>
      </c>
      <c r="L232" t="s">
        <v>2934</v>
      </c>
      <c r="M232" t="s">
        <v>2928</v>
      </c>
      <c r="O232" t="e">
        <f>VLOOKUP(Table3263[[#This Row],[Column1]],'Tradução Atributos'!$A$1:$B$284,2,0)</f>
        <v>#N/A</v>
      </c>
      <c r="P232" t="s">
        <v>3113</v>
      </c>
      <c r="Q232" t="str">
        <f>_xlfn.CONCAT(Table3263[[#This Row],[Description]],Table3263[[#This Row],[attribute_name EN2]])</f>
        <v>Temperature - Lube Oil Tank</v>
      </c>
      <c r="R232" s="33"/>
      <c r="S232" s="33" t="s">
        <v>49</v>
      </c>
      <c r="U232" s="33" t="s">
        <v>736</v>
      </c>
      <c r="V232" s="10"/>
      <c r="W232" t="str">
        <f t="shared" si="7"/>
        <v>subattribute</v>
      </c>
      <c r="X232" t="str">
        <f>TRIM(INDEX(_xlfn.TEXTSPLIT(Table3263[[#This Row],[attribute_name]],"|"), 1,1))</f>
        <v>Temperatura - Tanque de Óleo Lubrificante</v>
      </c>
      <c r="Y232" t="str">
        <f>IFERROR(TRIM(INDEX(_xlfn.TEXTSPLIT(Table3263[[#This Row],[attribute_name]],"|"), 1,2)), "")</f>
        <v>Pre-alarm Hi</v>
      </c>
      <c r="Z232" t="b" cm="1">
        <f t="array" ref="Z232">IF(ISERROR(IF(Table3263[[#This Row],[parent_attribute]]="subattribute", VLOOKUP(Table3263[[#This Row],[Área ]]&amp;Table3263[[#This Row],[child_attribute]],_xlfn._xlws.FILTER(Table3263[[#All],[Vessel]], Table3263[[#All],[parent_attribute]]="attribute"),1, FALSE), TRUE)), FALSE, TRUE)</f>
        <v>1</v>
      </c>
    </row>
    <row r="233" spans="1:26" ht="14.7" customHeight="1">
      <c r="A233" t="str">
        <f>Table3263[[#This Row],[Template]]&amp;Table3263[[#This Row],[parent_attribute]]</f>
        <v>Compressor Centrífugo BásicoTemperatura - Tanque de Óleo Lubrificante</v>
      </c>
      <c r="B233" t="s">
        <v>4572</v>
      </c>
      <c r="C233" s="10" t="s">
        <v>2905</v>
      </c>
      <c r="D233" s="10" t="s">
        <v>4573</v>
      </c>
      <c r="E233" t="s">
        <v>4574</v>
      </c>
      <c r="F233" t="s">
        <v>4575</v>
      </c>
      <c r="G233" t="s">
        <v>2853</v>
      </c>
      <c r="J233" t="s">
        <v>989</v>
      </c>
      <c r="K233" t="s">
        <v>976</v>
      </c>
      <c r="L233" t="s">
        <v>2936</v>
      </c>
      <c r="M233" t="s">
        <v>2928</v>
      </c>
      <c r="O233" t="e">
        <f>VLOOKUP(Table3263[[#This Row],[Column1]],'Tradução Atributos'!$A$1:$B$284,2,0)</f>
        <v>#N/A</v>
      </c>
      <c r="P233" t="s">
        <v>3115</v>
      </c>
      <c r="Q233" t="str">
        <f>_xlfn.CONCAT(Table3263[[#This Row],[Description]],Table3263[[#This Row],[attribute_name EN2]])</f>
        <v>Temperature - Lube Oil Tank</v>
      </c>
      <c r="R233" s="33"/>
      <c r="S233" s="33" t="s">
        <v>49</v>
      </c>
      <c r="U233" s="33" t="s">
        <v>736</v>
      </c>
      <c r="V233" s="83"/>
      <c r="W233" t="str">
        <f t="shared" si="7"/>
        <v>subattribute</v>
      </c>
      <c r="X233" t="str">
        <f>TRIM(INDEX(_xlfn.TEXTSPLIT(Table3263[[#This Row],[attribute_name]],"|"), 1,1))</f>
        <v>Temperatura - Tanque de Óleo Lubrificante</v>
      </c>
      <c r="Y233" t="str">
        <f>IFERROR(TRIM(INDEX(_xlfn.TEXTSPLIT(Table3263[[#This Row],[attribute_name]],"|"), 1,2)), "")</f>
        <v>Pre-alarm Lo</v>
      </c>
      <c r="Z233" t="b" cm="1">
        <f t="array" ref="Z233">IF(ISERROR(IF(Table3263[[#This Row],[parent_attribute]]="subattribute", VLOOKUP(Table3263[[#This Row],[Área ]]&amp;Table3263[[#This Row],[child_attribute]],_xlfn._xlws.FILTER(Table3263[[#All],[Vessel]], Table3263[[#All],[parent_attribute]]="attribute"),1, FALSE), TRUE)), FALSE, TRUE)</f>
        <v>1</v>
      </c>
    </row>
    <row r="234" spans="1:26" ht="14.7" customHeight="1">
      <c r="A234" t="str">
        <f>Table3263[[#This Row],[Template]]&amp;Table3263[[#This Row],[parent_attribute]]</f>
        <v>Compressor Centrífugo BásicoVazão - Sucção IP</v>
      </c>
      <c r="B234" t="s">
        <v>4572</v>
      </c>
      <c r="C234" s="10" t="s">
        <v>2905</v>
      </c>
      <c r="D234" s="10" t="s">
        <v>4573</v>
      </c>
      <c r="E234" t="s">
        <v>4574</v>
      </c>
      <c r="F234" s="162" t="s">
        <v>4575</v>
      </c>
      <c r="G234" t="s">
        <v>2853</v>
      </c>
      <c r="J234" s="10" t="s">
        <v>1410</v>
      </c>
      <c r="K234" s="10" t="s">
        <v>1410</v>
      </c>
      <c r="O234" t="e">
        <f>VLOOKUP(Table3263[[#This Row],[Column1]],'Tradução Atributos'!$A$1:$B$284,2,0)</f>
        <v>#N/A</v>
      </c>
      <c r="P234" t="s">
        <v>4790</v>
      </c>
      <c r="Q234" s="20" t="str">
        <f>_xlfn.CONCAT(Table3263[[#This Row],[Description]],Table3263[[#This Row],[attribute_name EN2]])</f>
        <v>Flow - Suction</v>
      </c>
      <c r="R234" s="33" t="s">
        <v>4791</v>
      </c>
      <c r="S234" s="33" t="s">
        <v>201</v>
      </c>
      <c r="U234" s="33" t="s">
        <v>530</v>
      </c>
      <c r="V234" s="18" t="s">
        <v>4586</v>
      </c>
      <c r="W234" t="str">
        <f t="shared" si="7"/>
        <v>attribute</v>
      </c>
      <c r="X234" t="str">
        <f>TRIM(INDEX(_xlfn.TEXTSPLIT(Table3263[[#This Row],[attribute_name]],"|"), 1,1))</f>
        <v>Vazão - Sucção IP</v>
      </c>
      <c r="Y234" t="str">
        <f>IFERROR(TRIM(INDEX(_xlfn.TEXTSPLIT(Table3263[[#This Row],[attribute_name]],"|"), 1,2)), "")</f>
        <v/>
      </c>
      <c r="Z234" t="b" cm="1">
        <f t="array" ref="Z234">IF(ISERROR(IF(Table3263[[#This Row],[parent_attribute]]="subattribute", VLOOKUP(Table3263[[#This Row],[Área ]]&amp;Table3263[[#This Row],[child_attribute]],_xlfn._xlws.FILTER(Table3263[[#All],[Vessel]], Table3263[[#All],[parent_attribute]]="attribute"),1, FALSE), TRUE)), FALSE, TRUE)</f>
        <v>1</v>
      </c>
    </row>
    <row r="235" spans="1:26" ht="14.7" customHeight="1">
      <c r="A235" t="str">
        <f>Table3263[[#This Row],[Template]]&amp;Table3263[[#This Row],[parent_attribute]]</f>
        <v>Compressor Centrífugo BásicoVazão - Sucção LP</v>
      </c>
      <c r="B235" t="s">
        <v>4572</v>
      </c>
      <c r="C235" s="10" t="s">
        <v>2905</v>
      </c>
      <c r="D235" s="10" t="s">
        <v>4573</v>
      </c>
      <c r="E235" t="s">
        <v>4574</v>
      </c>
      <c r="F235" t="s">
        <v>4575</v>
      </c>
      <c r="G235" t="s">
        <v>2853</v>
      </c>
      <c r="H235" s="17"/>
      <c r="I235" s="17"/>
      <c r="J235" s="20" t="s">
        <v>1410</v>
      </c>
      <c r="K235" s="20" t="s">
        <v>1410</v>
      </c>
      <c r="L235" s="17"/>
      <c r="M235" s="17"/>
      <c r="N235" s="17"/>
      <c r="O235" s="17" t="e">
        <f>VLOOKUP(Table3263[[#This Row],[Column1]],'Tradução Atributos'!$A$1:$B$284,2,0)</f>
        <v>#N/A</v>
      </c>
      <c r="P235" t="s">
        <v>4792</v>
      </c>
      <c r="Q235" s="17" t="str">
        <f>_xlfn.CONCAT(Table3263[[#This Row],[Description]],Table3263[[#This Row],[attribute_name EN2]])</f>
        <v>Flow - Suction</v>
      </c>
      <c r="R235" s="33" t="s">
        <v>4793</v>
      </c>
      <c r="S235" s="33" t="s">
        <v>201</v>
      </c>
      <c r="U235" s="33" t="s">
        <v>530</v>
      </c>
      <c r="V235" s="10" t="s">
        <v>4594</v>
      </c>
      <c r="W235" t="str">
        <f t="shared" si="7"/>
        <v>attribute</v>
      </c>
      <c r="X235" t="str">
        <f>TRIM(INDEX(_xlfn.TEXTSPLIT(Table3263[[#This Row],[attribute_name]],"|"), 1,1))</f>
        <v>Vazão - Sucção LP</v>
      </c>
      <c r="Y235" t="str">
        <f>IFERROR(TRIM(INDEX(_xlfn.TEXTSPLIT(Table3263[[#This Row],[attribute_name]],"|"), 1,2)), "")</f>
        <v/>
      </c>
      <c r="Z235" t="b" cm="1">
        <f t="array" ref="Z235">IF(ISERROR(IF(Table3263[[#This Row],[parent_attribute]]="subattribute", VLOOKUP(Table3263[[#This Row],[Área ]]&amp;Table3263[[#This Row],[child_attribute]],_xlfn._xlws.FILTER(Table3263[[#All],[Vessel]], Table3263[[#All],[parent_attribute]]="attribute"),1, FALSE), TRUE)), FALSE, TRUE)</f>
        <v>1</v>
      </c>
    </row>
    <row r="236" spans="1:26" ht="14.7" customHeight="1">
      <c r="A236" t="str">
        <f>Table3263[[#This Row],[Template]]&amp;Table3263[[#This Row],[parent_attribute]]</f>
        <v>Compressor Centrífugo BásicoVibração - Mancal do Compressor (LA) (1)</v>
      </c>
      <c r="B236" t="s">
        <v>4572</v>
      </c>
      <c r="C236" s="10" t="s">
        <v>2905</v>
      </c>
      <c r="D236" s="10" t="s">
        <v>4573</v>
      </c>
      <c r="E236" t="s">
        <v>4574</v>
      </c>
      <c r="F236" t="s">
        <v>4575</v>
      </c>
      <c r="G236" t="s">
        <v>2853</v>
      </c>
      <c r="J236" t="s">
        <v>1743</v>
      </c>
      <c r="K236" t="s">
        <v>1743</v>
      </c>
      <c r="O236" t="e">
        <f>VLOOKUP(Table3263[[#This Row],[Column1]],'Tradução Atributos'!$A$1:$B$284,2,0)</f>
        <v>#N/A</v>
      </c>
      <c r="P236" t="s">
        <v>3123</v>
      </c>
      <c r="Q236" t="str">
        <f>_xlfn.CONCAT(Table3263[[#This Row],[Description]],Table3263[[#This Row],[attribute_name EN2]])</f>
        <v>Vibration - Comp DE Bearing (1)</v>
      </c>
      <c r="R236" s="33" t="s">
        <v>3607</v>
      </c>
      <c r="S236" s="33" t="s">
        <v>465</v>
      </c>
      <c r="U236" s="33" t="s">
        <v>439</v>
      </c>
      <c r="V236" s="10" t="s">
        <v>440</v>
      </c>
      <c r="W236" t="str">
        <f t="shared" si="7"/>
        <v>attribute</v>
      </c>
      <c r="X236" t="str">
        <f>TRIM(INDEX(_xlfn.TEXTSPLIT(Table3263[[#This Row],[attribute_name]],"|"), 1,1))</f>
        <v>Vibração - Mancal do Compressor (LA) (1)</v>
      </c>
      <c r="Y236" t="str">
        <f>IFERROR(TRIM(INDEX(_xlfn.TEXTSPLIT(Table3263[[#This Row],[attribute_name]],"|"), 1,2)), "")</f>
        <v/>
      </c>
      <c r="Z236" t="b" cm="1">
        <f t="array" ref="Z236">IF(ISERROR(IF(Table3263[[#This Row],[parent_attribute]]="subattribute", VLOOKUP(Table3263[[#This Row],[Área ]]&amp;Table3263[[#This Row],[child_attribute]],_xlfn._xlws.FILTER(Table3263[[#All],[Vessel]], Table3263[[#All],[parent_attribute]]="attribute"),1, FALSE), TRUE)), FALSE, TRUE)</f>
        <v>1</v>
      </c>
    </row>
    <row r="237" spans="1:26" ht="14.7" customHeight="1">
      <c r="A237" t="str">
        <f>Table3263[[#This Row],[Template]]&amp;Table3263[[#This Row],[parent_attribute]]</f>
        <v>Compressor Centrífugo BásicoVibração - Mancal do Compressor (LA) (1)</v>
      </c>
      <c r="B237" t="s">
        <v>4572</v>
      </c>
      <c r="C237" s="10" t="s">
        <v>2905</v>
      </c>
      <c r="D237" s="10" t="s">
        <v>4573</v>
      </c>
      <c r="E237" t="s">
        <v>4574</v>
      </c>
      <c r="F237" t="s">
        <v>4575</v>
      </c>
      <c r="G237" t="s">
        <v>2853</v>
      </c>
      <c r="J237" t="s">
        <v>1745</v>
      </c>
      <c r="K237" t="s">
        <v>1743</v>
      </c>
      <c r="L237" t="s">
        <v>2929</v>
      </c>
      <c r="M237" t="s">
        <v>2928</v>
      </c>
      <c r="O237" t="e">
        <f>VLOOKUP(Table3263[[#This Row],[Column1]],'Tradução Atributos'!$A$1:$B$284,2,0)</f>
        <v>#N/A</v>
      </c>
      <c r="P237" t="s">
        <v>1077</v>
      </c>
      <c r="Q237" t="str">
        <f>_xlfn.CONCAT(Table3263[[#This Row],[Description]],Table3263[[#This Row],[attribute_name EN2]])</f>
        <v>Vibration - Comp DE Bearing (1)</v>
      </c>
      <c r="R237" s="33">
        <v>38</v>
      </c>
      <c r="S237" s="33" t="s">
        <v>465</v>
      </c>
      <c r="U237" s="33" t="s">
        <v>736</v>
      </c>
      <c r="V237" s="83"/>
      <c r="W237" t="str">
        <f t="shared" si="7"/>
        <v>subattribute</v>
      </c>
      <c r="X237" t="str">
        <f>TRIM(INDEX(_xlfn.TEXTSPLIT(Table3263[[#This Row],[attribute_name]],"|"), 1,1))</f>
        <v>Vibração - Mancal do Compressor (LA) (1)</v>
      </c>
      <c r="Y237" t="str">
        <f>IFERROR(TRIM(INDEX(_xlfn.TEXTSPLIT(Table3263[[#This Row],[attribute_name]],"|"), 1,2)), "")</f>
        <v>Hi</v>
      </c>
      <c r="Z237" t="b" cm="1">
        <f t="array" ref="Z237">IF(ISERROR(IF(Table3263[[#This Row],[parent_attribute]]="subattribute", VLOOKUP(Table3263[[#This Row],[Área ]]&amp;Table3263[[#This Row],[child_attribute]],_xlfn._xlws.FILTER(Table3263[[#All],[Vessel]], Table3263[[#All],[parent_attribute]]="attribute"),1, FALSE), TRUE)), FALSE, TRUE)</f>
        <v>1</v>
      </c>
    </row>
    <row r="238" spans="1:26" ht="14.7" customHeight="1">
      <c r="A238" t="str">
        <f>Table3263[[#This Row],[Template]]&amp;Table3263[[#This Row],[parent_attribute]]</f>
        <v>Compressor Centrífugo BásicoVibração - Mancal do Compressor (LA) (1)</v>
      </c>
      <c r="B238" t="s">
        <v>4572</v>
      </c>
      <c r="C238" s="10" t="s">
        <v>2905</v>
      </c>
      <c r="D238" s="10" t="s">
        <v>4573</v>
      </c>
      <c r="E238" t="s">
        <v>4574</v>
      </c>
      <c r="F238" t="s">
        <v>4575</v>
      </c>
      <c r="G238" t="s">
        <v>2853</v>
      </c>
      <c r="J238" t="s">
        <v>1746</v>
      </c>
      <c r="K238" t="s">
        <v>1743</v>
      </c>
      <c r="L238" t="s">
        <v>2930</v>
      </c>
      <c r="M238" t="s">
        <v>2928</v>
      </c>
      <c r="O238" t="e">
        <f>VLOOKUP(Table3263[[#This Row],[Column1]],'Tradução Atributos'!$A$1:$B$284,2,0)</f>
        <v>#N/A</v>
      </c>
      <c r="P238" t="s">
        <v>1079</v>
      </c>
      <c r="Q238" t="str">
        <f>_xlfn.CONCAT(Table3263[[#This Row],[Description]],Table3263[[#This Row],[attribute_name EN2]])</f>
        <v>Vibration - Comp DE Bearing (1)</v>
      </c>
      <c r="R238" s="33">
        <v>48</v>
      </c>
      <c r="S238" s="33" t="s">
        <v>465</v>
      </c>
      <c r="U238" s="33" t="s">
        <v>736</v>
      </c>
      <c r="V238" s="10"/>
      <c r="W238" t="str">
        <f t="shared" si="7"/>
        <v>subattribute</v>
      </c>
      <c r="X238" t="str">
        <f>TRIM(INDEX(_xlfn.TEXTSPLIT(Table3263[[#This Row],[attribute_name]],"|"), 1,1))</f>
        <v>Vibração - Mancal do Compressor (LA) (1)</v>
      </c>
      <c r="Y238" t="str">
        <f>IFERROR(TRIM(INDEX(_xlfn.TEXTSPLIT(Table3263[[#This Row],[attribute_name]],"|"), 1,2)), "")</f>
        <v>HiHi</v>
      </c>
      <c r="Z238" t="b" cm="1">
        <f t="array" ref="Z238">IF(ISERROR(IF(Table3263[[#This Row],[parent_attribute]]="subattribute", VLOOKUP(Table3263[[#This Row],[Área ]]&amp;Table3263[[#This Row],[child_attribute]],_xlfn._xlws.FILTER(Table3263[[#All],[Vessel]], Table3263[[#All],[parent_attribute]]="attribute"),1, FALSE), TRUE)), FALSE, TRUE)</f>
        <v>1</v>
      </c>
    </row>
    <row r="239" spans="1:26" ht="14.7" customHeight="1">
      <c r="A239" t="str">
        <f>Table3263[[#This Row],[Template]]&amp;Table3263[[#This Row],[parent_attribute]]</f>
        <v>Compressor Centrífugo BásicoVibração - Mancal do Compressor (LA) (1)</v>
      </c>
      <c r="B239" t="s">
        <v>4572</v>
      </c>
      <c r="C239" s="10" t="s">
        <v>2905</v>
      </c>
      <c r="D239" s="10" t="s">
        <v>4573</v>
      </c>
      <c r="E239" t="s">
        <v>4574</v>
      </c>
      <c r="F239" t="s">
        <v>4575</v>
      </c>
      <c r="G239" t="s">
        <v>2853</v>
      </c>
      <c r="J239" t="s">
        <v>1747</v>
      </c>
      <c r="K239" t="s">
        <v>1743</v>
      </c>
      <c r="L239" t="s">
        <v>2934</v>
      </c>
      <c r="M239" t="s">
        <v>2928</v>
      </c>
      <c r="O239" t="e">
        <f>VLOOKUP(Table3263[[#This Row],[Column1]],'Tradução Atributos'!$A$1:$B$284,2,0)</f>
        <v>#N/A</v>
      </c>
      <c r="P239" t="s">
        <v>3124</v>
      </c>
      <c r="Q239" t="str">
        <f>_xlfn.CONCAT(Table3263[[#This Row],[Description]],Table3263[[#This Row],[attribute_name EN2]])</f>
        <v>Vibration - Comp DE Bearing (1)</v>
      </c>
      <c r="R239" s="33">
        <v>34.200000000000003</v>
      </c>
      <c r="S239" s="33" t="s">
        <v>465</v>
      </c>
      <c r="U239" s="33" t="s">
        <v>736</v>
      </c>
      <c r="V239" s="88"/>
      <c r="W239" t="str">
        <f t="shared" si="7"/>
        <v>subattribute</v>
      </c>
      <c r="X239" t="str">
        <f>TRIM(INDEX(_xlfn.TEXTSPLIT(Table3263[[#This Row],[attribute_name]],"|"), 1,1))</f>
        <v>Vibração - Mancal do Compressor (LA) (1)</v>
      </c>
      <c r="Y239" t="str">
        <f>IFERROR(TRIM(INDEX(_xlfn.TEXTSPLIT(Table3263[[#This Row],[attribute_name]],"|"), 1,2)), "")</f>
        <v>Pre-alarm Hi</v>
      </c>
      <c r="Z239" t="b" cm="1">
        <f t="array" ref="Z239">IF(ISERROR(IF(Table3263[[#This Row],[parent_attribute]]="subattribute", VLOOKUP(Table3263[[#This Row],[Área ]]&amp;Table3263[[#This Row],[child_attribute]],_xlfn._xlws.FILTER(Table3263[[#All],[Vessel]], Table3263[[#All],[parent_attribute]]="attribute"),1, FALSE), TRUE)), FALSE, TRUE)</f>
        <v>1</v>
      </c>
    </row>
    <row r="240" spans="1:26" ht="14.7" customHeight="1">
      <c r="A240" t="str">
        <f>Table3263[[#This Row],[Template]]&amp;Table3263[[#This Row],[parent_attribute]]</f>
        <v>Compressor Centrífugo BásicoVibração - Mancal do Compressor (LA) (2)</v>
      </c>
      <c r="B240" t="s">
        <v>4572</v>
      </c>
      <c r="C240" s="10" t="s">
        <v>2905</v>
      </c>
      <c r="D240" s="10" t="s">
        <v>4573</v>
      </c>
      <c r="E240" t="s">
        <v>4574</v>
      </c>
      <c r="F240" t="s">
        <v>4575</v>
      </c>
      <c r="G240" t="s">
        <v>2853</v>
      </c>
      <c r="J240" t="s">
        <v>1748</v>
      </c>
      <c r="K240" t="s">
        <v>1748</v>
      </c>
      <c r="O240" t="e">
        <f>VLOOKUP(Table3263[[#This Row],[Column1]],'Tradução Atributos'!$A$1:$B$284,2,0)</f>
        <v>#N/A</v>
      </c>
      <c r="P240" t="s">
        <v>3125</v>
      </c>
      <c r="Q240" t="str">
        <f>_xlfn.CONCAT(Table3263[[#This Row],[Description]],Table3263[[#This Row],[attribute_name EN2]])</f>
        <v>Vibration - Comp DE Bearing (2)</v>
      </c>
      <c r="R240" s="33" t="s">
        <v>3612</v>
      </c>
      <c r="S240" s="33" t="s">
        <v>465</v>
      </c>
      <c r="U240" s="33" t="s">
        <v>439</v>
      </c>
      <c r="V240" s="10" t="s">
        <v>440</v>
      </c>
      <c r="W240" t="str">
        <f t="shared" si="7"/>
        <v>attribute</v>
      </c>
      <c r="X240" t="str">
        <f>TRIM(INDEX(_xlfn.TEXTSPLIT(Table3263[[#This Row],[attribute_name]],"|"), 1,1))</f>
        <v>Vibração - Mancal do Compressor (LA) (2)</v>
      </c>
      <c r="Y240" t="str">
        <f>IFERROR(TRIM(INDEX(_xlfn.TEXTSPLIT(Table3263[[#This Row],[attribute_name]],"|"), 1,2)), "")</f>
        <v/>
      </c>
      <c r="Z240" t="b" cm="1">
        <f t="array" ref="Z240">IF(ISERROR(IF(Table3263[[#This Row],[parent_attribute]]="subattribute", VLOOKUP(Table3263[[#This Row],[Área ]]&amp;Table3263[[#This Row],[child_attribute]],_xlfn._xlws.FILTER(Table3263[[#All],[Vessel]], Table3263[[#All],[parent_attribute]]="attribute"),1, FALSE), TRUE)), FALSE, TRUE)</f>
        <v>1</v>
      </c>
    </row>
    <row r="241" spans="1:26" ht="14.7" customHeight="1">
      <c r="A241" t="str">
        <f>Table3263[[#This Row],[Template]]&amp;Table3263[[#This Row],[parent_attribute]]</f>
        <v>Compressor Centrífugo BásicoVibração - Mancal do Compressor (LA) (2)</v>
      </c>
      <c r="B241" t="s">
        <v>4572</v>
      </c>
      <c r="C241" s="10" t="s">
        <v>2905</v>
      </c>
      <c r="D241" s="10" t="s">
        <v>4573</v>
      </c>
      <c r="E241" t="s">
        <v>4574</v>
      </c>
      <c r="F241" t="s">
        <v>4575</v>
      </c>
      <c r="G241" t="s">
        <v>2853</v>
      </c>
      <c r="J241" t="s">
        <v>1750</v>
      </c>
      <c r="K241" t="s">
        <v>1748</v>
      </c>
      <c r="L241" t="s">
        <v>2929</v>
      </c>
      <c r="M241" t="s">
        <v>2928</v>
      </c>
      <c r="O241" t="e">
        <f>VLOOKUP(Table3263[[#This Row],[Column1]],'Tradução Atributos'!$A$1:$B$284,2,0)</f>
        <v>#N/A</v>
      </c>
      <c r="P241" t="s">
        <v>1083</v>
      </c>
      <c r="Q241" t="str">
        <f>_xlfn.CONCAT(Table3263[[#This Row],[Description]],Table3263[[#This Row],[attribute_name EN2]])</f>
        <v>Vibration - Comp DE Bearing (2)</v>
      </c>
      <c r="R241" s="10">
        <v>38</v>
      </c>
      <c r="S241" s="33" t="s">
        <v>465</v>
      </c>
      <c r="U241" s="33" t="s">
        <v>736</v>
      </c>
      <c r="V241" s="83"/>
      <c r="W241" t="str">
        <f t="shared" si="7"/>
        <v>subattribute</v>
      </c>
      <c r="X241" t="str">
        <f>TRIM(INDEX(_xlfn.TEXTSPLIT(Table3263[[#This Row],[attribute_name]],"|"), 1,1))</f>
        <v>Vibração - Mancal do Compressor (LA) (2)</v>
      </c>
      <c r="Y241" t="str">
        <f>IFERROR(TRIM(INDEX(_xlfn.TEXTSPLIT(Table3263[[#This Row],[attribute_name]],"|"), 1,2)), "")</f>
        <v>Hi</v>
      </c>
      <c r="Z241" t="b" cm="1">
        <f t="array" ref="Z241">IF(ISERROR(IF(Table3263[[#This Row],[parent_attribute]]="subattribute", VLOOKUP(Table3263[[#This Row],[Área ]]&amp;Table3263[[#This Row],[child_attribute]],_xlfn._xlws.FILTER(Table3263[[#All],[Vessel]], Table3263[[#All],[parent_attribute]]="attribute"),1, FALSE), TRUE)), FALSE, TRUE)</f>
        <v>1</v>
      </c>
    </row>
    <row r="242" spans="1:26" ht="14.7" customHeight="1">
      <c r="A242" t="str">
        <f>Table3263[[#This Row],[Template]]&amp;Table3263[[#This Row],[parent_attribute]]</f>
        <v>Compressor Centrífugo BásicoVibração - Mancal do Compressor (LA) (2)</v>
      </c>
      <c r="B242" t="s">
        <v>4572</v>
      </c>
      <c r="C242" s="10" t="s">
        <v>2905</v>
      </c>
      <c r="D242" s="10" t="s">
        <v>4573</v>
      </c>
      <c r="E242" t="s">
        <v>4574</v>
      </c>
      <c r="F242" t="s">
        <v>4575</v>
      </c>
      <c r="G242" t="s">
        <v>2853</v>
      </c>
      <c r="J242" t="s">
        <v>1751</v>
      </c>
      <c r="K242" t="s">
        <v>1748</v>
      </c>
      <c r="L242" t="s">
        <v>2930</v>
      </c>
      <c r="M242" t="s">
        <v>2928</v>
      </c>
      <c r="O242" t="e">
        <f>VLOOKUP(Table3263[[#This Row],[Column1]],'Tradução Atributos'!$A$1:$B$284,2,0)</f>
        <v>#N/A</v>
      </c>
      <c r="P242" t="s">
        <v>1085</v>
      </c>
      <c r="Q242" t="str">
        <f>_xlfn.CONCAT(Table3263[[#This Row],[Description]],Table3263[[#This Row],[attribute_name EN2]])</f>
        <v>Vibration - Comp DE Bearing (2)</v>
      </c>
      <c r="R242" s="33">
        <v>48</v>
      </c>
      <c r="S242" s="33" t="s">
        <v>465</v>
      </c>
      <c r="U242" s="33" t="s">
        <v>736</v>
      </c>
      <c r="V242" s="10"/>
      <c r="W242" t="str">
        <f t="shared" si="7"/>
        <v>subattribute</v>
      </c>
      <c r="X242" t="str">
        <f>TRIM(INDEX(_xlfn.TEXTSPLIT(Table3263[[#This Row],[attribute_name]],"|"), 1,1))</f>
        <v>Vibração - Mancal do Compressor (LA) (2)</v>
      </c>
      <c r="Y242" t="str">
        <f>IFERROR(TRIM(INDEX(_xlfn.TEXTSPLIT(Table3263[[#This Row],[attribute_name]],"|"), 1,2)), "")</f>
        <v>HiHi</v>
      </c>
      <c r="Z242" t="b" cm="1">
        <f t="array" ref="Z242">IF(ISERROR(IF(Table3263[[#This Row],[parent_attribute]]="subattribute", VLOOKUP(Table3263[[#This Row],[Área ]]&amp;Table3263[[#This Row],[child_attribute]],_xlfn._xlws.FILTER(Table3263[[#All],[Vessel]], Table3263[[#All],[parent_attribute]]="attribute"),1, FALSE), TRUE)), FALSE, TRUE)</f>
        <v>1</v>
      </c>
    </row>
    <row r="243" spans="1:26" ht="14.7" customHeight="1">
      <c r="A243" t="str">
        <f>Table3263[[#This Row],[Template]]&amp;Table3263[[#This Row],[parent_attribute]]</f>
        <v>Compressor Centrífugo BásicoVibração - Mancal do Compressor (LA) (2)</v>
      </c>
      <c r="B243" t="s">
        <v>4572</v>
      </c>
      <c r="C243" s="10" t="s">
        <v>2905</v>
      </c>
      <c r="D243" s="10" t="s">
        <v>4573</v>
      </c>
      <c r="E243" t="s">
        <v>4574</v>
      </c>
      <c r="F243" t="s">
        <v>4575</v>
      </c>
      <c r="G243" t="s">
        <v>2853</v>
      </c>
      <c r="J243" t="s">
        <v>1752</v>
      </c>
      <c r="K243" t="s">
        <v>1748</v>
      </c>
      <c r="L243" t="s">
        <v>2934</v>
      </c>
      <c r="M243" t="s">
        <v>2928</v>
      </c>
      <c r="O243" t="e">
        <f>VLOOKUP(Table3263[[#This Row],[Column1]],'Tradução Atributos'!$A$1:$B$284,2,0)</f>
        <v>#N/A</v>
      </c>
      <c r="P243" t="s">
        <v>3126</v>
      </c>
      <c r="Q243" t="str">
        <f>_xlfn.CONCAT(Table3263[[#This Row],[Description]],Table3263[[#This Row],[attribute_name EN2]])</f>
        <v>Vibration - Comp DE Bearing (2)</v>
      </c>
      <c r="R243" s="33">
        <v>34.200000000000003</v>
      </c>
      <c r="S243" s="33" t="s">
        <v>465</v>
      </c>
      <c r="U243" s="33" t="s">
        <v>736</v>
      </c>
      <c r="V243" s="83"/>
      <c r="W243" t="str">
        <f t="shared" si="7"/>
        <v>subattribute</v>
      </c>
      <c r="X243" t="str">
        <f>TRIM(INDEX(_xlfn.TEXTSPLIT(Table3263[[#This Row],[attribute_name]],"|"), 1,1))</f>
        <v>Vibração - Mancal do Compressor (LA) (2)</v>
      </c>
      <c r="Y243" t="str">
        <f>IFERROR(TRIM(INDEX(_xlfn.TEXTSPLIT(Table3263[[#This Row],[attribute_name]],"|"), 1,2)), "")</f>
        <v>Pre-alarm Hi</v>
      </c>
      <c r="Z243" t="b" cm="1">
        <f t="array" ref="Z243">IF(ISERROR(IF(Table3263[[#This Row],[parent_attribute]]="subattribute", VLOOKUP(Table3263[[#This Row],[Área ]]&amp;Table3263[[#This Row],[child_attribute]],_xlfn._xlws.FILTER(Table3263[[#All],[Vessel]], Table3263[[#All],[parent_attribute]]="attribute"),1, FALSE), TRUE)), FALSE, TRUE)</f>
        <v>1</v>
      </c>
    </row>
    <row r="244" spans="1:26" ht="14.7" customHeight="1">
      <c r="A244" t="str">
        <f>Table3263[[#This Row],[Template]]&amp;Table3263[[#This Row],[parent_attribute]]</f>
        <v>Compressor Centrífugo BásicoVibração - Mancal do Compressor (LOA) (1)</v>
      </c>
      <c r="B244" t="s">
        <v>4572</v>
      </c>
      <c r="C244" s="10" t="s">
        <v>2905</v>
      </c>
      <c r="D244" s="10" t="s">
        <v>4573</v>
      </c>
      <c r="E244" t="s">
        <v>4574</v>
      </c>
      <c r="F244" t="s">
        <v>4575</v>
      </c>
      <c r="G244" t="s">
        <v>2853</v>
      </c>
      <c r="J244" t="s">
        <v>1753</v>
      </c>
      <c r="K244" t="s">
        <v>1753</v>
      </c>
      <c r="O244" t="e">
        <f>VLOOKUP(Table3263[[#This Row],[Column1]],'Tradução Atributos'!$A$1:$B$284,2,0)</f>
        <v>#N/A</v>
      </c>
      <c r="P244" t="s">
        <v>3127</v>
      </c>
      <c r="Q244" t="str">
        <f>_xlfn.CONCAT(Table3263[[#This Row],[Description]],Table3263[[#This Row],[attribute_name EN2]])</f>
        <v>Vibration - Comp NDE Bearing (1)</v>
      </c>
      <c r="R244" s="33" t="s">
        <v>3597</v>
      </c>
      <c r="S244" s="33" t="s">
        <v>465</v>
      </c>
      <c r="U244" s="33" t="s">
        <v>439</v>
      </c>
      <c r="V244" s="18" t="s">
        <v>440</v>
      </c>
      <c r="W244" t="str">
        <f t="shared" si="7"/>
        <v>attribute</v>
      </c>
      <c r="X244" t="str">
        <f>TRIM(INDEX(_xlfn.TEXTSPLIT(Table3263[[#This Row],[attribute_name]],"|"), 1,1))</f>
        <v>Vibração - Mancal do Compressor (LOA) (1)</v>
      </c>
      <c r="Y244" t="str">
        <f>IFERROR(TRIM(INDEX(_xlfn.TEXTSPLIT(Table3263[[#This Row],[attribute_name]],"|"), 1,2)), "")</f>
        <v/>
      </c>
      <c r="Z244" t="b" cm="1">
        <f t="array" ref="Z244">IF(ISERROR(IF(Table3263[[#This Row],[parent_attribute]]="subattribute", VLOOKUP(Table3263[[#This Row],[Área ]]&amp;Table3263[[#This Row],[child_attribute]],_xlfn._xlws.FILTER(Table3263[[#All],[Vessel]], Table3263[[#All],[parent_attribute]]="attribute"),1, FALSE), TRUE)), FALSE, TRUE)</f>
        <v>1</v>
      </c>
    </row>
    <row r="245" spans="1:26" ht="14.7" customHeight="1">
      <c r="A245" t="str">
        <f>Table3263[[#This Row],[Template]]&amp;Table3263[[#This Row],[parent_attribute]]</f>
        <v>Compressor Centrífugo BásicoVibração - Mancal do Compressor (LOA) (1)</v>
      </c>
      <c r="B245" t="s">
        <v>4572</v>
      </c>
      <c r="C245" s="10" t="s">
        <v>2905</v>
      </c>
      <c r="D245" s="10" t="s">
        <v>4573</v>
      </c>
      <c r="E245" t="s">
        <v>4574</v>
      </c>
      <c r="F245" t="s">
        <v>4575</v>
      </c>
      <c r="G245" t="s">
        <v>2853</v>
      </c>
      <c r="J245" t="s">
        <v>1755</v>
      </c>
      <c r="K245" t="s">
        <v>1753</v>
      </c>
      <c r="L245" t="s">
        <v>2929</v>
      </c>
      <c r="M245" t="s">
        <v>2928</v>
      </c>
      <c r="O245" t="e">
        <f>VLOOKUP(Table3263[[#This Row],[Column1]],'Tradução Atributos'!$A$1:$B$284,2,0)</f>
        <v>#N/A</v>
      </c>
      <c r="P245" t="s">
        <v>1090</v>
      </c>
      <c r="Q245" t="str">
        <f>_xlfn.CONCAT(Table3263[[#This Row],[Description]],Table3263[[#This Row],[attribute_name EN2]])</f>
        <v>Vibration - Comp NDE Bearing (1)</v>
      </c>
      <c r="R245" s="33">
        <v>38</v>
      </c>
      <c r="S245" s="33" t="s">
        <v>465</v>
      </c>
      <c r="U245" s="33" t="s">
        <v>736</v>
      </c>
      <c r="V245" s="83"/>
      <c r="W245" t="str">
        <f t="shared" si="7"/>
        <v>subattribute</v>
      </c>
      <c r="X245" t="str">
        <f>TRIM(INDEX(_xlfn.TEXTSPLIT(Table3263[[#This Row],[attribute_name]],"|"), 1,1))</f>
        <v>Vibração - Mancal do Compressor (LOA) (1)</v>
      </c>
      <c r="Y245" t="str">
        <f>IFERROR(TRIM(INDEX(_xlfn.TEXTSPLIT(Table3263[[#This Row],[attribute_name]],"|"), 1,2)), "")</f>
        <v>Hi</v>
      </c>
      <c r="Z245" t="b" cm="1">
        <f t="array" ref="Z245">IF(ISERROR(IF(Table3263[[#This Row],[parent_attribute]]="subattribute", VLOOKUP(Table3263[[#This Row],[Área ]]&amp;Table3263[[#This Row],[child_attribute]],_xlfn._xlws.FILTER(Table3263[[#All],[Vessel]], Table3263[[#All],[parent_attribute]]="attribute"),1, FALSE), TRUE)), FALSE, TRUE)</f>
        <v>1</v>
      </c>
    </row>
    <row r="246" spans="1:26" ht="14.7" customHeight="1">
      <c r="A246" t="str">
        <f>Table3263[[#This Row],[Template]]&amp;Table3263[[#This Row],[parent_attribute]]</f>
        <v>Compressor Centrífugo BásicoVibração - Mancal do Compressor (LOA) (1)</v>
      </c>
      <c r="B246" t="s">
        <v>4572</v>
      </c>
      <c r="C246" s="10" t="s">
        <v>2905</v>
      </c>
      <c r="D246" s="10" t="s">
        <v>4573</v>
      </c>
      <c r="E246" t="s">
        <v>4574</v>
      </c>
      <c r="F246" t="s">
        <v>4575</v>
      </c>
      <c r="G246" t="s">
        <v>2853</v>
      </c>
      <c r="J246" t="s">
        <v>1756</v>
      </c>
      <c r="K246" t="s">
        <v>1753</v>
      </c>
      <c r="L246" t="s">
        <v>2930</v>
      </c>
      <c r="M246" t="s">
        <v>2928</v>
      </c>
      <c r="O246" t="e">
        <f>VLOOKUP(Table3263[[#This Row],[Column1]],'Tradução Atributos'!$A$1:$B$284,2,0)</f>
        <v>#N/A</v>
      </c>
      <c r="P246" t="s">
        <v>1092</v>
      </c>
      <c r="Q246" t="str">
        <f>_xlfn.CONCAT(Table3263[[#This Row],[Description]],Table3263[[#This Row],[attribute_name EN2]])</f>
        <v>Vibration - Comp NDE Bearing (1)</v>
      </c>
      <c r="R246" s="33">
        <v>48</v>
      </c>
      <c r="S246" s="33" t="s">
        <v>465</v>
      </c>
      <c r="U246" s="33" t="s">
        <v>736</v>
      </c>
      <c r="V246" s="10"/>
      <c r="W246" t="str">
        <f t="shared" si="7"/>
        <v>subattribute</v>
      </c>
      <c r="X246" t="str">
        <f>TRIM(INDEX(_xlfn.TEXTSPLIT(Table3263[[#This Row],[attribute_name]],"|"), 1,1))</f>
        <v>Vibração - Mancal do Compressor (LOA) (1)</v>
      </c>
      <c r="Y246" t="str">
        <f>IFERROR(TRIM(INDEX(_xlfn.TEXTSPLIT(Table3263[[#This Row],[attribute_name]],"|"), 1,2)), "")</f>
        <v>HiHi</v>
      </c>
      <c r="Z246" t="b" cm="1">
        <f t="array" ref="Z246">IF(ISERROR(IF(Table3263[[#This Row],[parent_attribute]]="subattribute", VLOOKUP(Table3263[[#This Row],[Área ]]&amp;Table3263[[#This Row],[child_attribute]],_xlfn._xlws.FILTER(Table3263[[#All],[Vessel]], Table3263[[#All],[parent_attribute]]="attribute"),1, FALSE), TRUE)), FALSE, TRUE)</f>
        <v>1</v>
      </c>
    </row>
    <row r="247" spans="1:26" ht="14.7" customHeight="1">
      <c r="A247" t="str">
        <f>Table3263[[#This Row],[Template]]&amp;Table3263[[#This Row],[parent_attribute]]</f>
        <v>Compressor Centrífugo BásicoVibração - Mancal do Compressor (LOA) (1)</v>
      </c>
      <c r="B247" t="s">
        <v>4572</v>
      </c>
      <c r="C247" s="10" t="s">
        <v>2905</v>
      </c>
      <c r="D247" s="10" t="s">
        <v>4573</v>
      </c>
      <c r="E247" t="s">
        <v>4574</v>
      </c>
      <c r="F247" t="s">
        <v>4575</v>
      </c>
      <c r="G247" t="s">
        <v>2853</v>
      </c>
      <c r="J247" t="s">
        <v>1757</v>
      </c>
      <c r="K247" t="s">
        <v>1753</v>
      </c>
      <c r="L247" t="s">
        <v>2934</v>
      </c>
      <c r="M247" t="s">
        <v>2928</v>
      </c>
      <c r="O247" t="e">
        <f>VLOOKUP(Table3263[[#This Row],[Column1]],'Tradução Atributos'!$A$1:$B$284,2,0)</f>
        <v>#N/A</v>
      </c>
      <c r="P247" t="s">
        <v>3128</v>
      </c>
      <c r="Q247" t="str">
        <f>_xlfn.CONCAT(Table3263[[#This Row],[Description]],Table3263[[#This Row],[attribute_name EN2]])</f>
        <v>Vibration - Comp NDE Bearing (1)</v>
      </c>
      <c r="R247" s="33">
        <v>34.200000000000003</v>
      </c>
      <c r="S247" s="33" t="s">
        <v>465</v>
      </c>
      <c r="U247" s="33" t="s">
        <v>736</v>
      </c>
      <c r="V247" s="83"/>
      <c r="W247" t="str">
        <f t="shared" si="7"/>
        <v>subattribute</v>
      </c>
      <c r="X247" t="str">
        <f>TRIM(INDEX(_xlfn.TEXTSPLIT(Table3263[[#This Row],[attribute_name]],"|"), 1,1))</f>
        <v>Vibração - Mancal do Compressor (LOA) (1)</v>
      </c>
      <c r="Y247" t="str">
        <f>IFERROR(TRIM(INDEX(_xlfn.TEXTSPLIT(Table3263[[#This Row],[attribute_name]],"|"), 1,2)), "")</f>
        <v>Pre-alarm Hi</v>
      </c>
      <c r="Z247" t="b" cm="1">
        <f t="array" ref="Z247">IF(ISERROR(IF(Table3263[[#This Row],[parent_attribute]]="subattribute", VLOOKUP(Table3263[[#This Row],[Área ]]&amp;Table3263[[#This Row],[child_attribute]],_xlfn._xlws.FILTER(Table3263[[#All],[Vessel]], Table3263[[#All],[parent_attribute]]="attribute"),1, FALSE), TRUE)), FALSE, TRUE)</f>
        <v>1</v>
      </c>
    </row>
    <row r="248" spans="1:26" ht="14.7" customHeight="1">
      <c r="A248" t="str">
        <f>Table3263[[#This Row],[Template]]&amp;Table3263[[#This Row],[parent_attribute]]</f>
        <v>Compressor Centrífugo BásicoVibração - Mancal do Compressor (LOA) (2)</v>
      </c>
      <c r="B248" t="s">
        <v>4572</v>
      </c>
      <c r="C248" s="10" t="s">
        <v>2905</v>
      </c>
      <c r="D248" s="10" t="s">
        <v>4573</v>
      </c>
      <c r="E248" t="s">
        <v>4574</v>
      </c>
      <c r="F248" t="s">
        <v>4575</v>
      </c>
      <c r="G248" t="s">
        <v>2853</v>
      </c>
      <c r="J248" t="s">
        <v>1758</v>
      </c>
      <c r="K248" t="s">
        <v>1758</v>
      </c>
      <c r="O248" t="e">
        <f>VLOOKUP(Table3263[[#This Row],[Column1]],'Tradução Atributos'!$A$1:$B$284,2,0)</f>
        <v>#N/A</v>
      </c>
      <c r="P248" t="s">
        <v>3129</v>
      </c>
      <c r="Q248" t="str">
        <f>_xlfn.CONCAT(Table3263[[#This Row],[Description]],Table3263[[#This Row],[attribute_name EN2]])</f>
        <v>Vibration - Comp NDE Bearing (2)</v>
      </c>
      <c r="R248" s="33" t="s">
        <v>3602</v>
      </c>
      <c r="S248" s="33" t="s">
        <v>465</v>
      </c>
      <c r="U248" s="33" t="s">
        <v>439</v>
      </c>
      <c r="V248" s="10" t="s">
        <v>440</v>
      </c>
      <c r="W248" t="str">
        <f t="shared" si="7"/>
        <v>attribute</v>
      </c>
      <c r="X248" t="str">
        <f>TRIM(INDEX(_xlfn.TEXTSPLIT(Table3263[[#This Row],[attribute_name]],"|"), 1,1))</f>
        <v>Vibração - Mancal do Compressor (LOA) (2)</v>
      </c>
      <c r="Y248" t="str">
        <f>IFERROR(TRIM(INDEX(_xlfn.TEXTSPLIT(Table3263[[#This Row],[attribute_name]],"|"), 1,2)), "")</f>
        <v/>
      </c>
      <c r="Z248" t="b" cm="1">
        <f t="array" ref="Z248">IF(ISERROR(IF(Table3263[[#This Row],[parent_attribute]]="subattribute", VLOOKUP(Table3263[[#This Row],[Área ]]&amp;Table3263[[#This Row],[child_attribute]],_xlfn._xlws.FILTER(Table3263[[#All],[Vessel]], Table3263[[#All],[parent_attribute]]="attribute"),1, FALSE), TRUE)), FALSE, TRUE)</f>
        <v>1</v>
      </c>
    </row>
    <row r="249" spans="1:26" ht="14.7" customHeight="1">
      <c r="A249" t="str">
        <f>Table3263[[#This Row],[Template]]&amp;Table3263[[#This Row],[parent_attribute]]</f>
        <v>Compressor Centrífugo BásicoVibração - Mancal do Compressor (LOA) (2)</v>
      </c>
      <c r="B249" t="s">
        <v>4572</v>
      </c>
      <c r="C249" s="10" t="s">
        <v>2905</v>
      </c>
      <c r="D249" s="10" t="s">
        <v>4573</v>
      </c>
      <c r="E249" t="s">
        <v>4574</v>
      </c>
      <c r="F249" t="s">
        <v>4575</v>
      </c>
      <c r="G249" t="s">
        <v>2853</v>
      </c>
      <c r="J249" t="s">
        <v>1760</v>
      </c>
      <c r="K249" t="s">
        <v>1758</v>
      </c>
      <c r="L249" t="s">
        <v>2929</v>
      </c>
      <c r="M249" t="s">
        <v>2928</v>
      </c>
      <c r="O249" t="e">
        <f>VLOOKUP(Table3263[[#This Row],[Column1]],'Tradução Atributos'!$A$1:$B$284,2,0)</f>
        <v>#N/A</v>
      </c>
      <c r="P249" t="s">
        <v>1096</v>
      </c>
      <c r="Q249" t="str">
        <f>_xlfn.CONCAT(Table3263[[#This Row],[Description]],Table3263[[#This Row],[attribute_name EN2]])</f>
        <v>Vibration - Comp NDE Bearing (2)</v>
      </c>
      <c r="R249" s="10">
        <v>38</v>
      </c>
      <c r="S249" s="33" t="s">
        <v>465</v>
      </c>
      <c r="U249" s="33" t="s">
        <v>736</v>
      </c>
      <c r="V249" s="88"/>
      <c r="W249" t="str">
        <f t="shared" si="7"/>
        <v>subattribute</v>
      </c>
      <c r="X249" t="str">
        <f>TRIM(INDEX(_xlfn.TEXTSPLIT(Table3263[[#This Row],[attribute_name]],"|"), 1,1))</f>
        <v>Vibração - Mancal do Compressor (LOA) (2)</v>
      </c>
      <c r="Y249" t="str">
        <f>IFERROR(TRIM(INDEX(_xlfn.TEXTSPLIT(Table3263[[#This Row],[attribute_name]],"|"), 1,2)), "")</f>
        <v>Hi</v>
      </c>
      <c r="Z249" t="b" cm="1">
        <f t="array" ref="Z249">IF(ISERROR(IF(Table3263[[#This Row],[parent_attribute]]="subattribute", VLOOKUP(Table3263[[#This Row],[Área ]]&amp;Table3263[[#This Row],[child_attribute]],_xlfn._xlws.FILTER(Table3263[[#All],[Vessel]], Table3263[[#All],[parent_attribute]]="attribute"),1, FALSE), TRUE)), FALSE, TRUE)</f>
        <v>1</v>
      </c>
    </row>
    <row r="250" spans="1:26" ht="14.7" customHeight="1">
      <c r="A250" t="str">
        <f>Table3263[[#This Row],[Template]]&amp;Table3263[[#This Row],[parent_attribute]]</f>
        <v>Compressor Centrífugo BásicoVibração - Mancal do Compressor (LOA) (2)</v>
      </c>
      <c r="B250" t="s">
        <v>4572</v>
      </c>
      <c r="C250" s="10" t="s">
        <v>2905</v>
      </c>
      <c r="D250" s="10" t="s">
        <v>4573</v>
      </c>
      <c r="E250" t="s">
        <v>4574</v>
      </c>
      <c r="F250" t="s">
        <v>4575</v>
      </c>
      <c r="G250" t="s">
        <v>2853</v>
      </c>
      <c r="J250" t="s">
        <v>1761</v>
      </c>
      <c r="K250" t="s">
        <v>1758</v>
      </c>
      <c r="L250" t="s">
        <v>2930</v>
      </c>
      <c r="M250" t="s">
        <v>2928</v>
      </c>
      <c r="O250" t="e">
        <f>VLOOKUP(Table3263[[#This Row],[Column1]],'Tradução Atributos'!$A$1:$B$284,2,0)</f>
        <v>#N/A</v>
      </c>
      <c r="P250" t="s">
        <v>1098</v>
      </c>
      <c r="Q250" t="str">
        <f>_xlfn.CONCAT(Table3263[[#This Row],[Description]],Table3263[[#This Row],[attribute_name EN2]])</f>
        <v>Vibration - Comp NDE Bearing (2)</v>
      </c>
      <c r="R250" s="33">
        <v>48</v>
      </c>
      <c r="S250" s="33" t="s">
        <v>465</v>
      </c>
      <c r="U250" s="33" t="s">
        <v>736</v>
      </c>
      <c r="V250" s="10"/>
      <c r="W250" t="str">
        <f t="shared" si="7"/>
        <v>subattribute</v>
      </c>
      <c r="X250" t="str">
        <f>TRIM(INDEX(_xlfn.TEXTSPLIT(Table3263[[#This Row],[attribute_name]],"|"), 1,1))</f>
        <v>Vibração - Mancal do Compressor (LOA) (2)</v>
      </c>
      <c r="Y250" t="str">
        <f>IFERROR(TRIM(INDEX(_xlfn.TEXTSPLIT(Table3263[[#This Row],[attribute_name]],"|"), 1,2)), "")</f>
        <v>HiHi</v>
      </c>
      <c r="Z250" t="b" cm="1">
        <f t="array" ref="Z250">IF(ISERROR(IF(Table3263[[#This Row],[parent_attribute]]="subattribute", VLOOKUP(Table3263[[#This Row],[Área ]]&amp;Table3263[[#This Row],[child_attribute]],_xlfn._xlws.FILTER(Table3263[[#All],[Vessel]], Table3263[[#All],[parent_attribute]]="attribute"),1, FALSE), TRUE)), FALSE, TRUE)</f>
        <v>1</v>
      </c>
    </row>
    <row r="251" spans="1:26" ht="14.7" customHeight="1">
      <c r="A251" t="str">
        <f>Table3263[[#This Row],[Template]]&amp;Table3263[[#This Row],[parent_attribute]]</f>
        <v>Compressor Centrífugo BásicoVibração - Mancal do Compressor (LOA) (2)</v>
      </c>
      <c r="B251" t="s">
        <v>4572</v>
      </c>
      <c r="C251" s="10" t="s">
        <v>2905</v>
      </c>
      <c r="D251" s="10" t="s">
        <v>4573</v>
      </c>
      <c r="E251" t="s">
        <v>4574</v>
      </c>
      <c r="F251" t="s">
        <v>4575</v>
      </c>
      <c r="G251" t="s">
        <v>2853</v>
      </c>
      <c r="J251" t="s">
        <v>1762</v>
      </c>
      <c r="K251" t="s">
        <v>1758</v>
      </c>
      <c r="L251" t="s">
        <v>2934</v>
      </c>
      <c r="M251" t="s">
        <v>2928</v>
      </c>
      <c r="O251" t="e">
        <f>VLOOKUP(Table3263[[#This Row],[Column1]],'Tradução Atributos'!$A$1:$B$284,2,0)</f>
        <v>#N/A</v>
      </c>
      <c r="P251" t="s">
        <v>3130</v>
      </c>
      <c r="Q251" t="str">
        <f>_xlfn.CONCAT(Table3263[[#This Row],[Description]],Table3263[[#This Row],[attribute_name EN2]])</f>
        <v>Vibration - Comp NDE Bearing (2)</v>
      </c>
      <c r="R251" s="33">
        <v>34.200000000000003</v>
      </c>
      <c r="S251" s="33" t="s">
        <v>465</v>
      </c>
      <c r="U251" s="33" t="s">
        <v>736</v>
      </c>
      <c r="V251" s="12"/>
      <c r="W251" t="str">
        <f t="shared" si="7"/>
        <v>subattribute</v>
      </c>
      <c r="X251" t="str">
        <f>TRIM(INDEX(_xlfn.TEXTSPLIT(Table3263[[#This Row],[attribute_name]],"|"), 1,1))</f>
        <v>Vibração - Mancal do Compressor (LOA) (2)</v>
      </c>
      <c r="Y251" t="str">
        <f>IFERROR(TRIM(INDEX(_xlfn.TEXTSPLIT(Table3263[[#This Row],[attribute_name]],"|"), 1,2)), "")</f>
        <v>Pre-alarm Hi</v>
      </c>
      <c r="Z251" t="b" cm="1">
        <f t="array" ref="Z251">IF(ISERROR(IF(Table3263[[#This Row],[parent_attribute]]="subattribute", VLOOKUP(Table3263[[#This Row],[Área ]]&amp;Table3263[[#This Row],[child_attribute]],_xlfn._xlws.FILTER(Table3263[[#All],[Vessel]], Table3263[[#All],[parent_attribute]]="attribute"),1, FALSE), TRUE)), FALSE, TRUE)</f>
        <v>1</v>
      </c>
    </row>
    <row r="252" spans="1:26" ht="14.7" customHeight="1">
      <c r="A252" t="str">
        <f>Table3263[[#This Row],[Template]]&amp;Table3263[[#This Row],[parent_attribute]]</f>
        <v>Compressor Centrífugo BásicoDelta de Pressão - Filtro de Sucção</v>
      </c>
      <c r="B252" t="s">
        <v>4572</v>
      </c>
      <c r="C252" s="10" t="s">
        <v>2905</v>
      </c>
      <c r="D252" s="10" t="s">
        <v>4573</v>
      </c>
      <c r="E252" t="s">
        <v>4574</v>
      </c>
      <c r="F252" s="162" t="s">
        <v>4575</v>
      </c>
      <c r="G252" t="s">
        <v>2855</v>
      </c>
      <c r="J252" s="10" t="s">
        <v>4583</v>
      </c>
      <c r="K252" s="10" t="s">
        <v>4583</v>
      </c>
      <c r="O252" t="e">
        <f>VLOOKUP(Table3263[[#This Row],[Column1]],'Tradução Atributos'!$A$1:$B$284,2,0)</f>
        <v>#N/A</v>
      </c>
      <c r="P252" t="s">
        <v>2909</v>
      </c>
      <c r="Q252" s="10" t="str">
        <f>_xlfn.CONCAT(Table3263[[#This Row],[Description]],Table3263[[#This Row],[attribute_name EN2]])</f>
        <v>Delta Pressure - Suction Filter LP</v>
      </c>
      <c r="R252" s="33" t="s">
        <v>4794</v>
      </c>
      <c r="S252" s="33" t="s">
        <v>194</v>
      </c>
      <c r="U252" s="33" t="s">
        <v>530</v>
      </c>
      <c r="V252" s="10" t="s">
        <v>531</v>
      </c>
      <c r="W252" t="str">
        <f t="shared" si="7"/>
        <v>attribute</v>
      </c>
      <c r="X252" t="str">
        <f>TRIM(INDEX(_xlfn.TEXTSPLIT(Table3263[[#This Row],[attribute_name]],"|"), 1,1))</f>
        <v>Delta de Pressão - Filtro de Sucção</v>
      </c>
      <c r="Y252" t="str">
        <f>IFERROR(TRIM(INDEX(_xlfn.TEXTSPLIT(Table3263[[#This Row],[attribute_name]],"|"), 1,2)), "")</f>
        <v/>
      </c>
      <c r="Z252" t="b" cm="1">
        <f t="array" ref="Z252">IF(ISERROR(IF(Table3263[[#This Row],[parent_attribute]]="subattribute", VLOOKUP(Table3263[[#This Row],[Área ]]&amp;Table3263[[#This Row],[child_attribute]],_xlfn._xlws.FILTER(Table3263[[#All],[Vessel]], Table3263[[#All],[parent_attribute]]="attribute"),1, FALSE), TRUE)), FALSE, TRUE)</f>
        <v>1</v>
      </c>
    </row>
    <row r="253" spans="1:26" ht="14.7" customHeight="1">
      <c r="A253" t="str">
        <f>Table3263[[#This Row],[Template]]&amp;Table3263[[#This Row],[parent_attribute]]</f>
        <v>Compressor Centrífugo BásicoDelta de Pressão - Filtro de Sucção</v>
      </c>
      <c r="B253" t="s">
        <v>4572</v>
      </c>
      <c r="C253" s="10" t="s">
        <v>2905</v>
      </c>
      <c r="D253" s="10" t="s">
        <v>4573</v>
      </c>
      <c r="E253" t="s">
        <v>4574</v>
      </c>
      <c r="F253" s="162" t="s">
        <v>4575</v>
      </c>
      <c r="G253" t="s">
        <v>2855</v>
      </c>
      <c r="J253" s="10" t="s">
        <v>4587</v>
      </c>
      <c r="K253" s="10" t="s">
        <v>4583</v>
      </c>
      <c r="O253" t="e">
        <f>VLOOKUP(Table3263[[#This Row],[Column1]],'Tradução Atributos'!$A$1:$B$284,2,0)</f>
        <v>#N/A</v>
      </c>
      <c r="P253" t="s">
        <v>3145</v>
      </c>
      <c r="Q253" s="10" t="str">
        <f>_xlfn.CONCAT(Table3263[[#This Row],[Description]],Table3263[[#This Row],[attribute_name EN2]])</f>
        <v>Delta Pressure - Suction Filter LP</v>
      </c>
      <c r="R253" s="33"/>
      <c r="S253" s="33" t="s">
        <v>194</v>
      </c>
      <c r="U253" s="33" t="s">
        <v>530</v>
      </c>
      <c r="V253" s="10" t="s">
        <v>531</v>
      </c>
      <c r="W253" t="str">
        <f t="shared" si="7"/>
        <v>subattribute</v>
      </c>
      <c r="X253" t="str">
        <f>TRIM(INDEX(_xlfn.TEXTSPLIT(Table3263[[#This Row],[attribute_name]],"|"), 1,1))</f>
        <v>Delta de Pressão - Filtro de Sucção</v>
      </c>
      <c r="Y253" t="str">
        <f>IFERROR(TRIM(INDEX(_xlfn.TEXTSPLIT(Table3263[[#This Row],[attribute_name]],"|"), 1,2)), "")</f>
        <v>Hi</v>
      </c>
      <c r="Z253" t="b" cm="1">
        <f t="array" ref="Z253">IF(ISERROR(IF(Table3263[[#This Row],[parent_attribute]]="subattribute", VLOOKUP(Table3263[[#This Row],[Área ]]&amp;Table3263[[#This Row],[child_attribute]],_xlfn._xlws.FILTER(Table3263[[#All],[Vessel]], Table3263[[#All],[parent_attribute]]="attribute"),1, FALSE), TRUE)), FALSE, TRUE)</f>
        <v>1</v>
      </c>
    </row>
    <row r="254" spans="1:26" ht="14.7" customHeight="1">
      <c r="A254" t="str">
        <f>Table3263[[#This Row],[Template]]&amp;Table3263[[#This Row],[parent_attribute]]</f>
        <v>Compressor Centrífugo BásicoDelta de Pressão - Filtro de Sucção</v>
      </c>
      <c r="B254" t="s">
        <v>4572</v>
      </c>
      <c r="C254" s="10" t="s">
        <v>2905</v>
      </c>
      <c r="D254" s="10" t="s">
        <v>4573</v>
      </c>
      <c r="E254" t="s">
        <v>4574</v>
      </c>
      <c r="F254" s="162" t="s">
        <v>4575</v>
      </c>
      <c r="G254" t="s">
        <v>2855</v>
      </c>
      <c r="J254" s="10" t="s">
        <v>4589</v>
      </c>
      <c r="K254" s="10" t="s">
        <v>4583</v>
      </c>
      <c r="O254" t="e">
        <f>VLOOKUP(Table3263[[#This Row],[Column1]],'Tradução Atributos'!$A$1:$B$284,2,0)</f>
        <v>#N/A</v>
      </c>
      <c r="P254" t="s">
        <v>3147</v>
      </c>
      <c r="Q254" s="10" t="str">
        <f>_xlfn.CONCAT(Table3263[[#This Row],[Description]],Table3263[[#This Row],[attribute_name EN2]])</f>
        <v>Delta Pressure - Suction Filter LP</v>
      </c>
      <c r="R254" s="33"/>
      <c r="S254" s="33" t="s">
        <v>194</v>
      </c>
      <c r="U254" s="33" t="s">
        <v>530</v>
      </c>
      <c r="V254" s="18" t="s">
        <v>531</v>
      </c>
      <c r="W254" t="str">
        <f t="shared" si="7"/>
        <v>subattribute</v>
      </c>
      <c r="X254" t="str">
        <f>TRIM(INDEX(_xlfn.TEXTSPLIT(Table3263[[#This Row],[attribute_name]],"|"), 1,1))</f>
        <v>Delta de Pressão - Filtro de Sucção</v>
      </c>
      <c r="Y254" t="str">
        <f>IFERROR(TRIM(INDEX(_xlfn.TEXTSPLIT(Table3263[[#This Row],[attribute_name]],"|"), 1,2)), "")</f>
        <v>HiHi</v>
      </c>
      <c r="Z254" t="b" cm="1">
        <f t="array" ref="Z254">IF(ISERROR(IF(Table3263[[#This Row],[parent_attribute]]="subattribute", VLOOKUP(Table3263[[#This Row],[Área ]]&amp;Table3263[[#This Row],[child_attribute]],_xlfn._xlws.FILTER(Table3263[[#All],[Vessel]], Table3263[[#All],[parent_attribute]]="attribute"),1, FALSE), TRUE)), FALSE, TRUE)</f>
        <v>1</v>
      </c>
    </row>
    <row r="255" spans="1:26" ht="14.7" customHeight="1">
      <c r="A255" t="str">
        <f>Table3263[[#This Row],[Template]]&amp;Table3263[[#This Row],[parent_attribute]]</f>
        <v>Compressor Centrífugo BásicoDelta de Pressão - Filtro de Sucção</v>
      </c>
      <c r="B255" t="s">
        <v>4572</v>
      </c>
      <c r="C255" s="10" t="s">
        <v>2905</v>
      </c>
      <c r="D255" s="10" t="s">
        <v>4573</v>
      </c>
      <c r="E255" t="s">
        <v>4574</v>
      </c>
      <c r="F255" s="162" t="s">
        <v>4575</v>
      </c>
      <c r="G255" t="s">
        <v>2855</v>
      </c>
      <c r="J255" s="10" t="s">
        <v>4591</v>
      </c>
      <c r="K255" s="10" t="s">
        <v>4583</v>
      </c>
      <c r="O255" t="e">
        <f>VLOOKUP(Table3263[[#This Row],[Column1]],'Tradução Atributos'!$A$1:$B$284,2,0)</f>
        <v>#N/A</v>
      </c>
      <c r="P255" t="s">
        <v>3150</v>
      </c>
      <c r="Q255" s="10" t="str">
        <f>_xlfn.CONCAT(Table3263[[#This Row],[Description]],Table3263[[#This Row],[attribute_name EN2]])</f>
        <v>Delta Pressure - Suction Filter LP</v>
      </c>
      <c r="R255" s="33"/>
      <c r="S255" s="33" t="s">
        <v>194</v>
      </c>
      <c r="U255" s="33" t="s">
        <v>530</v>
      </c>
      <c r="V255" s="10" t="s">
        <v>531</v>
      </c>
      <c r="W255" t="str">
        <f t="shared" si="7"/>
        <v>subattribute</v>
      </c>
      <c r="X255" t="str">
        <f>TRIM(INDEX(_xlfn.TEXTSPLIT(Table3263[[#This Row],[attribute_name]],"|"), 1,1))</f>
        <v>Delta de Pressão - Filtro de Sucção</v>
      </c>
      <c r="Y255" t="str">
        <f>IFERROR(TRIM(INDEX(_xlfn.TEXTSPLIT(Table3263[[#This Row],[attribute_name]],"|"), 1,2)), "")</f>
        <v>Pre-alarm Hi</v>
      </c>
      <c r="Z255" t="b" cm="1">
        <f t="array" ref="Z255">IF(ISERROR(IF(Table3263[[#This Row],[parent_attribute]]="subattribute", VLOOKUP(Table3263[[#This Row],[Área ]]&amp;Table3263[[#This Row],[child_attribute]],_xlfn._xlws.FILTER(Table3263[[#All],[Vessel]], Table3263[[#All],[parent_attribute]]="attribute"),1, FALSE), TRUE)), FALSE, TRUE)</f>
        <v>1</v>
      </c>
    </row>
    <row r="256" spans="1:26" ht="14.7" customHeight="1">
      <c r="A256" t="str">
        <f>Table3263[[#This Row],[Template]]&amp;Table3263[[#This Row],[parent_attribute]]</f>
        <v>Compressor Centrífugo BásicoDeslocamento Axial - Compressor (1)</v>
      </c>
      <c r="B256" t="s">
        <v>4572</v>
      </c>
      <c r="C256" s="10" t="s">
        <v>2905</v>
      </c>
      <c r="D256" s="10" t="s">
        <v>4573</v>
      </c>
      <c r="E256" t="s">
        <v>4574</v>
      </c>
      <c r="F256" t="s">
        <v>4575</v>
      </c>
      <c r="G256" t="s">
        <v>2855</v>
      </c>
      <c r="J256" t="s">
        <v>1170</v>
      </c>
      <c r="K256" t="s">
        <v>1170</v>
      </c>
      <c r="O256" t="e">
        <f>VLOOKUP(Table3263[[#This Row],[Column1]],'Tradução Atributos'!$A$1:$B$284,2,0)</f>
        <v>#N/A</v>
      </c>
      <c r="P256" t="s">
        <v>2943</v>
      </c>
      <c r="Q256" t="str">
        <f>_xlfn.CONCAT(Table3263[[#This Row],[Description]],Table3263[[#This Row],[attribute_name EN2]])</f>
        <v>Axial Displacement - Comp (1)</v>
      </c>
      <c r="R256" s="186" t="s">
        <v>3536</v>
      </c>
      <c r="S256" s="33" t="s">
        <v>465</v>
      </c>
      <c r="U256" s="33" t="s">
        <v>439</v>
      </c>
      <c r="V256" s="10" t="s">
        <v>440</v>
      </c>
      <c r="W256" t="str">
        <f t="shared" ref="W256:W287" si="8">IFERROR(IF(FIND("|",P256),"subattribute", "attribute"), "attribute")</f>
        <v>attribute</v>
      </c>
      <c r="X256" t="str">
        <f>TRIM(INDEX(_xlfn.TEXTSPLIT(Table3263[[#This Row],[attribute_name]],"|"), 1,1))</f>
        <v>Deslocamento Axial - Compressor (1)</v>
      </c>
      <c r="Y256" t="str">
        <f>IFERROR(TRIM(INDEX(_xlfn.TEXTSPLIT(Table3263[[#This Row],[attribute_name]],"|"), 1,2)), "")</f>
        <v/>
      </c>
      <c r="Z256" t="b" cm="1">
        <f t="array" ref="Z256">IF(ISERROR(IF(Table3263[[#This Row],[parent_attribute]]="subattribute", VLOOKUP(Table3263[[#This Row],[Área ]]&amp;Table3263[[#This Row],[child_attribute]],_xlfn._xlws.FILTER(Table3263[[#All],[Vessel]], Table3263[[#All],[parent_attribute]]="attribute"),1, FALSE), TRUE)), FALSE, TRUE)</f>
        <v>1</v>
      </c>
    </row>
    <row r="257" spans="1:26" ht="14.7" customHeight="1">
      <c r="A257" t="str">
        <f>Table3263[[#This Row],[Template]]&amp;Table3263[[#This Row],[parent_attribute]]</f>
        <v>Compressor Centrífugo BásicoDeslocamento Axial - Compressor (1)</v>
      </c>
      <c r="B257" t="s">
        <v>4572</v>
      </c>
      <c r="C257" s="10" t="s">
        <v>2905</v>
      </c>
      <c r="D257" s="10" t="s">
        <v>4573</v>
      </c>
      <c r="E257" t="s">
        <v>4574</v>
      </c>
      <c r="F257" t="s">
        <v>4575</v>
      </c>
      <c r="G257" t="s">
        <v>2855</v>
      </c>
      <c r="J257" t="s">
        <v>1172</v>
      </c>
      <c r="K257" t="s">
        <v>1170</v>
      </c>
      <c r="L257" t="s">
        <v>2929</v>
      </c>
      <c r="M257" t="s">
        <v>2928</v>
      </c>
      <c r="O257" t="e">
        <f>VLOOKUP(Table3263[[#This Row],[Column1]],'Tradução Atributos'!$A$1:$B$284,2,0)</f>
        <v>#N/A</v>
      </c>
      <c r="P257" t="s">
        <v>863</v>
      </c>
      <c r="Q257" t="str">
        <f>_xlfn.CONCAT(Table3263[[#This Row],[Description]],Table3263[[#This Row],[attribute_name EN2]])</f>
        <v>Axial Displacement - Comp (1)</v>
      </c>
      <c r="R257" s="186">
        <v>1000</v>
      </c>
      <c r="S257" s="33" t="s">
        <v>465</v>
      </c>
      <c r="U257" s="33" t="s">
        <v>736</v>
      </c>
      <c r="V257" s="10"/>
      <c r="W257" t="str">
        <f t="shared" si="8"/>
        <v>subattribute</v>
      </c>
      <c r="X257" t="str">
        <f>TRIM(INDEX(_xlfn.TEXTSPLIT(Table3263[[#This Row],[attribute_name]],"|"), 1,1))</f>
        <v>Deslocamento Axial - Compressor (1)</v>
      </c>
      <c r="Y257" t="str">
        <f>IFERROR(TRIM(INDEX(_xlfn.TEXTSPLIT(Table3263[[#This Row],[attribute_name]],"|"), 1,2)), "")</f>
        <v>Hi</v>
      </c>
      <c r="Z257" t="b" cm="1">
        <f t="array" ref="Z257">IF(ISERROR(IF(Table3263[[#This Row],[parent_attribute]]="subattribute", VLOOKUP(Table3263[[#This Row],[Área ]]&amp;Table3263[[#This Row],[child_attribute]],_xlfn._xlws.FILTER(Table3263[[#All],[Vessel]], Table3263[[#All],[parent_attribute]]="attribute"),1, FALSE), TRUE)), FALSE, TRUE)</f>
        <v>1</v>
      </c>
    </row>
    <row r="258" spans="1:26" ht="14.7" customHeight="1">
      <c r="A258" t="str">
        <f>Table3263[[#This Row],[Template]]&amp;Table3263[[#This Row],[parent_attribute]]</f>
        <v>Compressor Centrífugo BásicoDeslocamento Axial - Compressor (1)</v>
      </c>
      <c r="B258" t="s">
        <v>4572</v>
      </c>
      <c r="C258" s="10" t="s">
        <v>2905</v>
      </c>
      <c r="D258" s="10" t="s">
        <v>4573</v>
      </c>
      <c r="E258" t="s">
        <v>4574</v>
      </c>
      <c r="F258" t="s">
        <v>4575</v>
      </c>
      <c r="G258" t="s">
        <v>2855</v>
      </c>
      <c r="J258" t="s">
        <v>1173</v>
      </c>
      <c r="K258" t="s">
        <v>1170</v>
      </c>
      <c r="L258" t="s">
        <v>2930</v>
      </c>
      <c r="M258" t="s">
        <v>2928</v>
      </c>
      <c r="O258" t="e">
        <f>VLOOKUP(Table3263[[#This Row],[Column1]],'Tradução Atributos'!$A$1:$B$284,2,0)</f>
        <v>#N/A</v>
      </c>
      <c r="P258" t="s">
        <v>867</v>
      </c>
      <c r="Q258" t="str">
        <f>_xlfn.CONCAT(Table3263[[#This Row],[Description]],Table3263[[#This Row],[attribute_name EN2]])</f>
        <v>Axial Displacement - Comp (1)</v>
      </c>
      <c r="R258" s="33"/>
      <c r="S258" s="33" t="s">
        <v>465</v>
      </c>
      <c r="U258" s="33" t="s">
        <v>736</v>
      </c>
      <c r="V258" s="83"/>
      <c r="W258" t="str">
        <f t="shared" si="8"/>
        <v>subattribute</v>
      </c>
      <c r="X258" t="str">
        <f>TRIM(INDEX(_xlfn.TEXTSPLIT(Table3263[[#This Row],[attribute_name]],"|"), 1,1))</f>
        <v>Deslocamento Axial - Compressor (1)</v>
      </c>
      <c r="Y258" t="str">
        <f>IFERROR(TRIM(INDEX(_xlfn.TEXTSPLIT(Table3263[[#This Row],[attribute_name]],"|"), 1,2)), "")</f>
        <v>HiHi</v>
      </c>
      <c r="Z258" t="b" cm="1">
        <f t="array" ref="Z258">IF(ISERROR(IF(Table3263[[#This Row],[parent_attribute]]="subattribute", VLOOKUP(Table3263[[#This Row],[Área ]]&amp;Table3263[[#This Row],[child_attribute]],_xlfn._xlws.FILTER(Table3263[[#All],[Vessel]], Table3263[[#All],[parent_attribute]]="attribute"),1, FALSE), TRUE)), FALSE, TRUE)</f>
        <v>1</v>
      </c>
    </row>
    <row r="259" spans="1:26" ht="14.7" customHeight="1">
      <c r="A259" t="str">
        <f>Table3263[[#This Row],[Template]]&amp;Table3263[[#This Row],[parent_attribute]]</f>
        <v>Compressor Centrífugo BásicoDeslocamento Axial - Compressor (1)</v>
      </c>
      <c r="B259" t="s">
        <v>4572</v>
      </c>
      <c r="C259" s="10" t="s">
        <v>2905</v>
      </c>
      <c r="D259" s="10" t="s">
        <v>4573</v>
      </c>
      <c r="E259" t="s">
        <v>4574</v>
      </c>
      <c r="F259" t="s">
        <v>4575</v>
      </c>
      <c r="G259" t="s">
        <v>2855</v>
      </c>
      <c r="J259" t="s">
        <v>1174</v>
      </c>
      <c r="K259" t="s">
        <v>1170</v>
      </c>
      <c r="L259" t="s">
        <v>2931</v>
      </c>
      <c r="M259" t="s">
        <v>2928</v>
      </c>
      <c r="O259" t="e">
        <f>VLOOKUP(Table3263[[#This Row],[Column1]],'Tradução Atributos'!$A$1:$B$284,2,0)</f>
        <v>#N/A</v>
      </c>
      <c r="P259" t="s">
        <v>869</v>
      </c>
      <c r="Q259" t="str">
        <f>_xlfn.CONCAT(Table3263[[#This Row],[Description]],Table3263[[#This Row],[attribute_name EN2]])</f>
        <v>Axial Displacement - Comp (1)</v>
      </c>
      <c r="R259" s="186">
        <v>-1000</v>
      </c>
      <c r="S259" s="33" t="s">
        <v>465</v>
      </c>
      <c r="U259" s="33" t="s">
        <v>736</v>
      </c>
      <c r="V259" s="18"/>
      <c r="W259" t="str">
        <f t="shared" si="8"/>
        <v>subattribute</v>
      </c>
      <c r="X259" t="str">
        <f>TRIM(INDEX(_xlfn.TEXTSPLIT(Table3263[[#This Row],[attribute_name]],"|"), 1,1))</f>
        <v>Deslocamento Axial - Compressor (1)</v>
      </c>
      <c r="Y259" t="str">
        <f>IFERROR(TRIM(INDEX(_xlfn.TEXTSPLIT(Table3263[[#This Row],[attribute_name]],"|"), 1,2)), "")</f>
        <v>Lo</v>
      </c>
      <c r="Z259" t="b" cm="1">
        <f t="array" ref="Z259">IF(ISERROR(IF(Table3263[[#This Row],[parent_attribute]]="subattribute", VLOOKUP(Table3263[[#This Row],[Área ]]&amp;Table3263[[#This Row],[child_attribute]],_xlfn._xlws.FILTER(Table3263[[#All],[Vessel]], Table3263[[#All],[parent_attribute]]="attribute"),1, FALSE), TRUE)), FALSE, TRUE)</f>
        <v>1</v>
      </c>
    </row>
    <row r="260" spans="1:26" ht="14.4">
      <c r="A260" t="str">
        <f>Table3263[[#This Row],[Template]]&amp;Table3263[[#This Row],[parent_attribute]]</f>
        <v>Compressor Centrífugo BásicoDeslocamento Axial - Compressor (1)</v>
      </c>
      <c r="B260" t="s">
        <v>4572</v>
      </c>
      <c r="C260" s="10" t="s">
        <v>2905</v>
      </c>
      <c r="D260" s="10" t="s">
        <v>4573</v>
      </c>
      <c r="E260" t="s">
        <v>4574</v>
      </c>
      <c r="F260" t="s">
        <v>4575</v>
      </c>
      <c r="G260" t="s">
        <v>2855</v>
      </c>
      <c r="J260" t="s">
        <v>1175</v>
      </c>
      <c r="K260" t="s">
        <v>1170</v>
      </c>
      <c r="L260" t="s">
        <v>2932</v>
      </c>
      <c r="M260" t="s">
        <v>2928</v>
      </c>
      <c r="O260" t="e">
        <f>VLOOKUP(Table3263[[#This Row],[Column1]],'Tradução Atributos'!$A$1:$B$284,2,0)</f>
        <v>#N/A</v>
      </c>
      <c r="P260" t="s">
        <v>2944</v>
      </c>
      <c r="Q260" t="str">
        <f>_xlfn.CONCAT(Table3263[[#This Row],[Description]],Table3263[[#This Row],[attribute_name EN2]])</f>
        <v>Axial Displacement - Comp (1)</v>
      </c>
      <c r="R260" s="33"/>
      <c r="S260" s="33" t="s">
        <v>465</v>
      </c>
      <c r="U260" s="33" t="s">
        <v>736</v>
      </c>
      <c r="V260" s="83"/>
      <c r="W260" t="str">
        <f t="shared" si="8"/>
        <v>subattribute</v>
      </c>
      <c r="X260" t="str">
        <f>TRIM(INDEX(_xlfn.TEXTSPLIT(Table3263[[#This Row],[attribute_name]],"|"), 1,1))</f>
        <v>Deslocamento Axial - Compressor (1)</v>
      </c>
      <c r="Y260" t="str">
        <f>IFERROR(TRIM(INDEX(_xlfn.TEXTSPLIT(Table3263[[#This Row],[attribute_name]],"|"), 1,2)), "")</f>
        <v>LoLo</v>
      </c>
      <c r="Z260" t="b" cm="1">
        <f t="array" ref="Z260">IF(ISERROR(IF(Table3263[[#This Row],[parent_attribute]]="subattribute", VLOOKUP(Table3263[[#This Row],[Área ]]&amp;Table3263[[#This Row],[child_attribute]],_xlfn._xlws.FILTER(Table3263[[#All],[Vessel]], Table3263[[#All],[parent_attribute]]="attribute"),1, FALSE), TRUE)), FALSE, TRUE)</f>
        <v>1</v>
      </c>
    </row>
    <row r="261" spans="1:26" ht="14.7" customHeight="1">
      <c r="A261" t="str">
        <f>Table3263[[#This Row],[Template]]&amp;Table3263[[#This Row],[parent_attribute]]</f>
        <v>Compressor Centrífugo BásicoDeslocamento Axial - Compressor (1)</v>
      </c>
      <c r="B261" t="s">
        <v>4572</v>
      </c>
      <c r="C261" s="10" t="s">
        <v>2905</v>
      </c>
      <c r="D261" s="10" t="s">
        <v>4573</v>
      </c>
      <c r="E261" t="s">
        <v>4574</v>
      </c>
      <c r="F261" t="s">
        <v>4575</v>
      </c>
      <c r="G261" t="s">
        <v>2855</v>
      </c>
      <c r="J261" t="s">
        <v>1176</v>
      </c>
      <c r="K261" t="s">
        <v>1170</v>
      </c>
      <c r="L261" t="s">
        <v>2934</v>
      </c>
      <c r="M261" t="s">
        <v>2928</v>
      </c>
      <c r="O261" t="e">
        <f>VLOOKUP(Table3263[[#This Row],[Column1]],'Tradução Atributos'!$A$1:$B$284,2,0)</f>
        <v>#N/A</v>
      </c>
      <c r="P261" t="s">
        <v>2945</v>
      </c>
      <c r="Q261" t="str">
        <f>_xlfn.CONCAT(Table3263[[#This Row],[Description]],Table3263[[#This Row],[attribute_name EN2]])</f>
        <v>Axial Displacement - Comp (1)</v>
      </c>
      <c r="R261" s="186">
        <v>900</v>
      </c>
      <c r="S261" s="33" t="s">
        <v>465</v>
      </c>
      <c r="U261" s="33" t="s">
        <v>736</v>
      </c>
      <c r="V261" s="10"/>
      <c r="W261" t="str">
        <f t="shared" si="8"/>
        <v>subattribute</v>
      </c>
      <c r="X261" t="str">
        <f>TRIM(INDEX(_xlfn.TEXTSPLIT(Table3263[[#This Row],[attribute_name]],"|"), 1,1))</f>
        <v>Deslocamento Axial - Compressor (1)</v>
      </c>
      <c r="Y261" t="str">
        <f>IFERROR(TRIM(INDEX(_xlfn.TEXTSPLIT(Table3263[[#This Row],[attribute_name]],"|"), 1,2)), "")</f>
        <v>Pre-alarm Hi</v>
      </c>
      <c r="Z261" t="b" cm="1">
        <f t="array" ref="Z261">IF(ISERROR(IF(Table3263[[#This Row],[parent_attribute]]="subattribute", VLOOKUP(Table3263[[#This Row],[Área ]]&amp;Table3263[[#This Row],[child_attribute]],_xlfn._xlws.FILTER(Table3263[[#All],[Vessel]], Table3263[[#All],[parent_attribute]]="attribute"),1, FALSE), TRUE)), FALSE, TRUE)</f>
        <v>1</v>
      </c>
    </row>
    <row r="262" spans="1:26" ht="14.7" customHeight="1">
      <c r="A262" t="str">
        <f>Table3263[[#This Row],[Template]]&amp;Table3263[[#This Row],[parent_attribute]]</f>
        <v>Compressor Centrífugo BásicoDeslocamento Axial - Compressor (1)</v>
      </c>
      <c r="B262" t="s">
        <v>4572</v>
      </c>
      <c r="C262" s="10" t="s">
        <v>2905</v>
      </c>
      <c r="D262" s="10" t="s">
        <v>4573</v>
      </c>
      <c r="E262" t="s">
        <v>4574</v>
      </c>
      <c r="F262" t="s">
        <v>4575</v>
      </c>
      <c r="G262" t="s">
        <v>2855</v>
      </c>
      <c r="J262" t="s">
        <v>1177</v>
      </c>
      <c r="K262" t="s">
        <v>1170</v>
      </c>
      <c r="L262" t="s">
        <v>2936</v>
      </c>
      <c r="M262" t="s">
        <v>2928</v>
      </c>
      <c r="O262" t="e">
        <f>VLOOKUP(Table3263[[#This Row],[Column1]],'Tradução Atributos'!$A$1:$B$284,2,0)</f>
        <v>#N/A</v>
      </c>
      <c r="P262" t="s">
        <v>2947</v>
      </c>
      <c r="Q262" t="str">
        <f>_xlfn.CONCAT(Table3263[[#This Row],[Description]],Table3263[[#This Row],[attribute_name EN2]])</f>
        <v>Axial Displacement - Comp (1)</v>
      </c>
      <c r="R262" s="186">
        <v>-900</v>
      </c>
      <c r="S262" s="33" t="s">
        <v>465</v>
      </c>
      <c r="U262" s="33" t="s">
        <v>736</v>
      </c>
      <c r="V262" s="83"/>
      <c r="W262" t="str">
        <f t="shared" si="8"/>
        <v>subattribute</v>
      </c>
      <c r="X262" t="str">
        <f>TRIM(INDEX(_xlfn.TEXTSPLIT(Table3263[[#This Row],[attribute_name]],"|"), 1,1))</f>
        <v>Deslocamento Axial - Compressor (1)</v>
      </c>
      <c r="Y262" t="str">
        <f>IFERROR(TRIM(INDEX(_xlfn.TEXTSPLIT(Table3263[[#This Row],[attribute_name]],"|"), 1,2)), "")</f>
        <v>Pre-alarm Lo</v>
      </c>
      <c r="Z262" t="b" cm="1">
        <f t="array" ref="Z262">IF(ISERROR(IF(Table3263[[#This Row],[parent_attribute]]="subattribute", VLOOKUP(Table3263[[#This Row],[Área ]]&amp;Table3263[[#This Row],[child_attribute]],_xlfn._xlws.FILTER(Table3263[[#All],[Vessel]], Table3263[[#All],[parent_attribute]]="attribute"),1, FALSE), TRUE)), FALSE, TRUE)</f>
        <v>1</v>
      </c>
    </row>
    <row r="263" spans="1:26" ht="14.7" customHeight="1">
      <c r="A263" t="str">
        <f>Table3263[[#This Row],[Template]]&amp;Table3263[[#This Row],[parent_attribute]]</f>
        <v>Compressor Centrífugo BásicoDeslocamento Axial - Compressor (2)</v>
      </c>
      <c r="B263" t="s">
        <v>4572</v>
      </c>
      <c r="C263" s="10" t="s">
        <v>2905</v>
      </c>
      <c r="D263" s="10" t="s">
        <v>4573</v>
      </c>
      <c r="E263" t="s">
        <v>4574</v>
      </c>
      <c r="F263" t="s">
        <v>4575</v>
      </c>
      <c r="G263" t="s">
        <v>2855</v>
      </c>
      <c r="J263" t="s">
        <v>1178</v>
      </c>
      <c r="K263" t="s">
        <v>1178</v>
      </c>
      <c r="O263" t="e">
        <f>VLOOKUP(Table3263[[#This Row],[Column1]],'Tradução Atributos'!$A$1:$B$284,2,0)</f>
        <v>#N/A</v>
      </c>
      <c r="P263" t="s">
        <v>2948</v>
      </c>
      <c r="Q263" t="str">
        <f>_xlfn.CONCAT(Table3263[[#This Row],[Description]],Table3263[[#This Row],[attribute_name EN2]])</f>
        <v>Axial Displacement - Comp (2)</v>
      </c>
      <c r="R263" s="186" t="s">
        <v>3541</v>
      </c>
      <c r="S263" s="33" t="s">
        <v>465</v>
      </c>
      <c r="U263" s="33" t="s">
        <v>439</v>
      </c>
      <c r="V263" s="18" t="s">
        <v>440</v>
      </c>
      <c r="W263" t="str">
        <f t="shared" si="8"/>
        <v>attribute</v>
      </c>
      <c r="X263" t="str">
        <f>TRIM(INDEX(_xlfn.TEXTSPLIT(Table3263[[#This Row],[attribute_name]],"|"), 1,1))</f>
        <v>Deslocamento Axial - Compressor (2)</v>
      </c>
      <c r="Y263" t="str">
        <f>IFERROR(TRIM(INDEX(_xlfn.TEXTSPLIT(Table3263[[#This Row],[attribute_name]],"|"), 1,2)), "")</f>
        <v/>
      </c>
      <c r="Z263" t="b" cm="1">
        <f t="array" ref="Z263">IF(ISERROR(IF(Table3263[[#This Row],[parent_attribute]]="subattribute", VLOOKUP(Table3263[[#This Row],[Área ]]&amp;Table3263[[#This Row],[child_attribute]],_xlfn._xlws.FILTER(Table3263[[#All],[Vessel]], Table3263[[#All],[parent_attribute]]="attribute"),1, FALSE), TRUE)), FALSE, TRUE)</f>
        <v>1</v>
      </c>
    </row>
    <row r="264" spans="1:26" ht="14.7" customHeight="1">
      <c r="A264" t="str">
        <f>Table3263[[#This Row],[Template]]&amp;Table3263[[#This Row],[parent_attribute]]</f>
        <v>Compressor Centrífugo BásicoDeslocamento Axial - Compressor (2)</v>
      </c>
      <c r="B264" t="s">
        <v>4572</v>
      </c>
      <c r="C264" s="10" t="s">
        <v>2905</v>
      </c>
      <c r="D264" s="10" t="s">
        <v>4573</v>
      </c>
      <c r="E264" t="s">
        <v>4574</v>
      </c>
      <c r="F264" t="s">
        <v>4575</v>
      </c>
      <c r="G264" t="s">
        <v>2855</v>
      </c>
      <c r="J264" t="s">
        <v>1180</v>
      </c>
      <c r="K264" t="s">
        <v>1178</v>
      </c>
      <c r="L264" t="s">
        <v>2929</v>
      </c>
      <c r="M264" t="s">
        <v>2928</v>
      </c>
      <c r="O264" t="e">
        <f>VLOOKUP(Table3263[[#This Row],[Column1]],'Tradução Atributos'!$A$1:$B$284,2,0)</f>
        <v>#N/A</v>
      </c>
      <c r="P264" t="s">
        <v>873</v>
      </c>
      <c r="Q264" t="str">
        <f>_xlfn.CONCAT(Table3263[[#This Row],[Description]],Table3263[[#This Row],[attribute_name EN2]])</f>
        <v>Axial Displacement - Comp (2)</v>
      </c>
      <c r="R264" s="186">
        <v>1000</v>
      </c>
      <c r="S264" s="33" t="s">
        <v>465</v>
      </c>
      <c r="U264" s="33" t="s">
        <v>736</v>
      </c>
      <c r="V264" s="83"/>
      <c r="W264" t="str">
        <f t="shared" si="8"/>
        <v>subattribute</v>
      </c>
      <c r="X264" t="str">
        <f>TRIM(INDEX(_xlfn.TEXTSPLIT(Table3263[[#This Row],[attribute_name]],"|"), 1,1))</f>
        <v>Deslocamento Axial - Compressor (2)</v>
      </c>
      <c r="Y264" t="str">
        <f>IFERROR(TRIM(INDEX(_xlfn.TEXTSPLIT(Table3263[[#This Row],[attribute_name]],"|"), 1,2)), "")</f>
        <v>Hi</v>
      </c>
      <c r="Z264" t="b" cm="1">
        <f t="array" ref="Z264">IF(ISERROR(IF(Table3263[[#This Row],[parent_attribute]]="subattribute", VLOOKUP(Table3263[[#This Row],[Área ]]&amp;Table3263[[#This Row],[child_attribute]],_xlfn._xlws.FILTER(Table3263[[#All],[Vessel]], Table3263[[#All],[parent_attribute]]="attribute"),1, FALSE), TRUE)), FALSE, TRUE)</f>
        <v>1</v>
      </c>
    </row>
    <row r="265" spans="1:26" ht="14.7" customHeight="1">
      <c r="A265" t="str">
        <f>Table3263[[#This Row],[Template]]&amp;Table3263[[#This Row],[parent_attribute]]</f>
        <v>Compressor Centrífugo BásicoDeslocamento Axial - Compressor (2)</v>
      </c>
      <c r="B265" t="s">
        <v>4572</v>
      </c>
      <c r="C265" s="10" t="s">
        <v>2905</v>
      </c>
      <c r="D265" s="10" t="s">
        <v>4573</v>
      </c>
      <c r="E265" t="s">
        <v>4574</v>
      </c>
      <c r="F265" t="s">
        <v>4575</v>
      </c>
      <c r="G265" t="s">
        <v>2855</v>
      </c>
      <c r="J265" t="s">
        <v>1181</v>
      </c>
      <c r="K265" t="s">
        <v>1178</v>
      </c>
      <c r="L265" t="s">
        <v>2930</v>
      </c>
      <c r="M265" t="s">
        <v>2928</v>
      </c>
      <c r="O265" t="e">
        <f>VLOOKUP(Table3263[[#This Row],[Column1]],'Tradução Atributos'!$A$1:$B$284,2,0)</f>
        <v>#N/A</v>
      </c>
      <c r="P265" t="s">
        <v>875</v>
      </c>
      <c r="Q265" t="str">
        <f>_xlfn.CONCAT(Table3263[[#This Row],[Description]],Table3263[[#This Row],[attribute_name EN2]])</f>
        <v>Axial Displacement - Comp (2)</v>
      </c>
      <c r="R265" s="33"/>
      <c r="S265" s="33" t="s">
        <v>465</v>
      </c>
      <c r="U265" s="33" t="s">
        <v>736</v>
      </c>
      <c r="V265" s="10"/>
      <c r="W265" t="str">
        <f t="shared" si="8"/>
        <v>subattribute</v>
      </c>
      <c r="X265" t="str">
        <f>TRIM(INDEX(_xlfn.TEXTSPLIT(Table3263[[#This Row],[attribute_name]],"|"), 1,1))</f>
        <v>Deslocamento Axial - Compressor (2)</v>
      </c>
      <c r="Y265" t="str">
        <f>IFERROR(TRIM(INDEX(_xlfn.TEXTSPLIT(Table3263[[#This Row],[attribute_name]],"|"), 1,2)), "")</f>
        <v>HiHi</v>
      </c>
      <c r="Z265" t="b" cm="1">
        <f t="array" ref="Z265">IF(ISERROR(IF(Table3263[[#This Row],[parent_attribute]]="subattribute", VLOOKUP(Table3263[[#This Row],[Área ]]&amp;Table3263[[#This Row],[child_attribute]],_xlfn._xlws.FILTER(Table3263[[#All],[Vessel]], Table3263[[#All],[parent_attribute]]="attribute"),1, FALSE), TRUE)), FALSE, TRUE)</f>
        <v>1</v>
      </c>
    </row>
    <row r="266" spans="1:26" ht="14.7" customHeight="1">
      <c r="A266" t="str">
        <f>Table3263[[#This Row],[Template]]&amp;Table3263[[#This Row],[parent_attribute]]</f>
        <v>Compressor Centrífugo BásicoDeslocamento Axial - Compressor (2)</v>
      </c>
      <c r="B266" t="s">
        <v>4572</v>
      </c>
      <c r="C266" s="10" t="s">
        <v>2905</v>
      </c>
      <c r="D266" s="10" t="s">
        <v>4573</v>
      </c>
      <c r="E266" t="s">
        <v>4574</v>
      </c>
      <c r="F266" t="s">
        <v>4575</v>
      </c>
      <c r="G266" t="s">
        <v>2855</v>
      </c>
      <c r="J266" t="s">
        <v>1182</v>
      </c>
      <c r="K266" t="s">
        <v>1178</v>
      </c>
      <c r="L266" t="s">
        <v>2931</v>
      </c>
      <c r="M266" t="s">
        <v>2928</v>
      </c>
      <c r="O266" t="e">
        <f>VLOOKUP(Table3263[[#This Row],[Column1]],'Tradução Atributos'!$A$1:$B$284,2,0)</f>
        <v>#N/A</v>
      </c>
      <c r="P266" t="s">
        <v>877</v>
      </c>
      <c r="Q266" t="str">
        <f>_xlfn.CONCAT(Table3263[[#This Row],[Description]],Table3263[[#This Row],[attribute_name EN2]])</f>
        <v>Axial Displacement - Comp (2)</v>
      </c>
      <c r="R266" s="186">
        <v>-1000</v>
      </c>
      <c r="S266" s="33" t="s">
        <v>465</v>
      </c>
      <c r="U266" s="33" t="s">
        <v>736</v>
      </c>
      <c r="V266" s="52"/>
      <c r="W266" t="str">
        <f t="shared" si="8"/>
        <v>subattribute</v>
      </c>
      <c r="X266" t="str">
        <f>TRIM(INDEX(_xlfn.TEXTSPLIT(Table3263[[#This Row],[attribute_name]],"|"), 1,1))</f>
        <v>Deslocamento Axial - Compressor (2)</v>
      </c>
      <c r="Y266" t="str">
        <f>IFERROR(TRIM(INDEX(_xlfn.TEXTSPLIT(Table3263[[#This Row],[attribute_name]],"|"), 1,2)), "")</f>
        <v>Lo</v>
      </c>
      <c r="Z266" t="b" cm="1">
        <f t="array" ref="Z266">IF(ISERROR(IF(Table3263[[#This Row],[parent_attribute]]="subattribute", VLOOKUP(Table3263[[#This Row],[Área ]]&amp;Table3263[[#This Row],[child_attribute]],_xlfn._xlws.FILTER(Table3263[[#All],[Vessel]], Table3263[[#All],[parent_attribute]]="attribute"),1, FALSE), TRUE)), FALSE, TRUE)</f>
        <v>1</v>
      </c>
    </row>
    <row r="267" spans="1:26" ht="14.7" customHeight="1">
      <c r="A267" t="str">
        <f>Table3263[[#This Row],[Template]]&amp;Table3263[[#This Row],[parent_attribute]]</f>
        <v>Compressor Centrífugo BásicoDeslocamento Axial - Compressor (2)</v>
      </c>
      <c r="B267" t="s">
        <v>4572</v>
      </c>
      <c r="C267" s="10" t="s">
        <v>2905</v>
      </c>
      <c r="D267" s="10" t="s">
        <v>4573</v>
      </c>
      <c r="E267" t="s">
        <v>4574</v>
      </c>
      <c r="F267" t="s">
        <v>4575</v>
      </c>
      <c r="G267" t="s">
        <v>2855</v>
      </c>
      <c r="J267" t="s">
        <v>1183</v>
      </c>
      <c r="K267" t="s">
        <v>1178</v>
      </c>
      <c r="L267" t="s">
        <v>2932</v>
      </c>
      <c r="M267" t="s">
        <v>2928</v>
      </c>
      <c r="O267" t="e">
        <f>VLOOKUP(Table3263[[#This Row],[Column1]],'Tradução Atributos'!$A$1:$B$284,2,0)</f>
        <v>#N/A</v>
      </c>
      <c r="P267" t="s">
        <v>2949</v>
      </c>
      <c r="Q267" t="str">
        <f>_xlfn.CONCAT(Table3263[[#This Row],[Description]],Table3263[[#This Row],[attribute_name EN2]])</f>
        <v>Axial Displacement - Comp (2)</v>
      </c>
      <c r="R267" s="33"/>
      <c r="S267" s="33" t="s">
        <v>465</v>
      </c>
      <c r="U267" s="33" t="s">
        <v>736</v>
      </c>
      <c r="V267" s="88"/>
      <c r="W267" t="str">
        <f t="shared" si="8"/>
        <v>subattribute</v>
      </c>
      <c r="X267" t="str">
        <f>TRIM(INDEX(_xlfn.TEXTSPLIT(Table3263[[#This Row],[attribute_name]],"|"), 1,1))</f>
        <v>Deslocamento Axial - Compressor (2)</v>
      </c>
      <c r="Y267" t="str">
        <f>IFERROR(TRIM(INDEX(_xlfn.TEXTSPLIT(Table3263[[#This Row],[attribute_name]],"|"), 1,2)), "")</f>
        <v>LoLo</v>
      </c>
      <c r="Z267" t="b" cm="1">
        <f t="array" ref="Z267">IF(ISERROR(IF(Table3263[[#This Row],[parent_attribute]]="subattribute", VLOOKUP(Table3263[[#This Row],[Área ]]&amp;Table3263[[#This Row],[child_attribute]],_xlfn._xlws.FILTER(Table3263[[#All],[Vessel]], Table3263[[#All],[parent_attribute]]="attribute"),1, FALSE), TRUE)), FALSE, TRUE)</f>
        <v>1</v>
      </c>
    </row>
    <row r="268" spans="1:26" ht="14.7" customHeight="1">
      <c r="A268" t="str">
        <f>Table3263[[#This Row],[Template]]&amp;Table3263[[#This Row],[parent_attribute]]</f>
        <v>Compressor Centrífugo BásicoDeslocamento Axial - Compressor (2)</v>
      </c>
      <c r="B268" t="s">
        <v>4572</v>
      </c>
      <c r="C268" s="10" t="s">
        <v>2905</v>
      </c>
      <c r="D268" s="10" t="s">
        <v>4573</v>
      </c>
      <c r="E268" t="s">
        <v>4574</v>
      </c>
      <c r="F268" t="s">
        <v>4575</v>
      </c>
      <c r="G268" t="s">
        <v>2855</v>
      </c>
      <c r="J268" t="s">
        <v>1184</v>
      </c>
      <c r="K268" t="s">
        <v>1178</v>
      </c>
      <c r="L268" t="s">
        <v>2934</v>
      </c>
      <c r="M268" t="s">
        <v>2928</v>
      </c>
      <c r="O268" t="e">
        <f>VLOOKUP(Table3263[[#This Row],[Column1]],'Tradução Atributos'!$A$1:$B$284,2,0)</f>
        <v>#N/A</v>
      </c>
      <c r="P268" t="s">
        <v>2950</v>
      </c>
      <c r="Q268" t="str">
        <f>_xlfn.CONCAT(Table3263[[#This Row],[Description]],Table3263[[#This Row],[attribute_name EN2]])</f>
        <v>Axial Displacement - Comp (2)</v>
      </c>
      <c r="R268" s="186">
        <v>900</v>
      </c>
      <c r="S268" s="33" t="s">
        <v>465</v>
      </c>
      <c r="U268" s="33" t="s">
        <v>736</v>
      </c>
      <c r="V268" s="83"/>
      <c r="W268" t="str">
        <f t="shared" si="8"/>
        <v>subattribute</v>
      </c>
      <c r="X268" t="str">
        <f>TRIM(INDEX(_xlfn.TEXTSPLIT(Table3263[[#This Row],[attribute_name]],"|"), 1,1))</f>
        <v>Deslocamento Axial - Compressor (2)</v>
      </c>
      <c r="Y268" t="str">
        <f>IFERROR(TRIM(INDEX(_xlfn.TEXTSPLIT(Table3263[[#This Row],[attribute_name]],"|"), 1,2)), "")</f>
        <v>Pre-alarm Hi</v>
      </c>
      <c r="Z268" t="b" cm="1">
        <f t="array" ref="Z268">IF(ISERROR(IF(Table3263[[#This Row],[parent_attribute]]="subattribute", VLOOKUP(Table3263[[#This Row],[Área ]]&amp;Table3263[[#This Row],[child_attribute]],_xlfn._xlws.FILTER(Table3263[[#All],[Vessel]], Table3263[[#All],[parent_attribute]]="attribute"),1, FALSE), TRUE)), FALSE, TRUE)</f>
        <v>1</v>
      </c>
    </row>
    <row r="269" spans="1:26" ht="14.7" customHeight="1">
      <c r="A269" t="str">
        <f>Table3263[[#This Row],[Template]]&amp;Table3263[[#This Row],[parent_attribute]]</f>
        <v>Compressor Centrífugo BásicoDeslocamento Axial - Compressor (2)</v>
      </c>
      <c r="B269" t="s">
        <v>4572</v>
      </c>
      <c r="C269" s="10" t="s">
        <v>2905</v>
      </c>
      <c r="D269" s="10" t="s">
        <v>4573</v>
      </c>
      <c r="E269" t="s">
        <v>4574</v>
      </c>
      <c r="F269" t="s">
        <v>4575</v>
      </c>
      <c r="G269" t="s">
        <v>2855</v>
      </c>
      <c r="J269" t="s">
        <v>1185</v>
      </c>
      <c r="K269" t="s">
        <v>1178</v>
      </c>
      <c r="L269" t="s">
        <v>2936</v>
      </c>
      <c r="M269" t="s">
        <v>2928</v>
      </c>
      <c r="O269" t="e">
        <f>VLOOKUP(Table3263[[#This Row],[Column1]],'Tradução Atributos'!$A$1:$B$284,2,0)</f>
        <v>#N/A</v>
      </c>
      <c r="P269" t="s">
        <v>2952</v>
      </c>
      <c r="Q269" t="str">
        <f>_xlfn.CONCAT(Table3263[[#This Row],[Description]],Table3263[[#This Row],[attribute_name EN2]])</f>
        <v>Axial Displacement - Comp (2)</v>
      </c>
      <c r="R269" s="186">
        <v>-900</v>
      </c>
      <c r="S269" s="33" t="s">
        <v>465</v>
      </c>
      <c r="U269" s="33" t="s">
        <v>736</v>
      </c>
      <c r="V269" s="10"/>
      <c r="W269" t="str">
        <f t="shared" si="8"/>
        <v>subattribute</v>
      </c>
      <c r="X269" t="str">
        <f>TRIM(INDEX(_xlfn.TEXTSPLIT(Table3263[[#This Row],[attribute_name]],"|"), 1,1))</f>
        <v>Deslocamento Axial - Compressor (2)</v>
      </c>
      <c r="Y269" t="str">
        <f>IFERROR(TRIM(INDEX(_xlfn.TEXTSPLIT(Table3263[[#This Row],[attribute_name]],"|"), 1,2)), "")</f>
        <v>Pre-alarm Lo</v>
      </c>
      <c r="Z269" t="b" cm="1">
        <f t="array" ref="Z269">IF(ISERROR(IF(Table3263[[#This Row],[parent_attribute]]="subattribute", VLOOKUP(Table3263[[#This Row],[Área ]]&amp;Table3263[[#This Row],[child_attribute]],_xlfn._xlws.FILTER(Table3263[[#All],[Vessel]], Table3263[[#All],[parent_attribute]]="attribute"),1, FALSE), TRUE)), FALSE, TRUE)</f>
        <v>1</v>
      </c>
    </row>
    <row r="270" spans="1:26" ht="14.7" customHeight="1">
      <c r="A270" t="str">
        <f>Table3263[[#This Row],[Template]]&amp;Table3263[[#This Row],[parent_attribute]]</f>
        <v>Compressor Centrífugo BásicoFluxo – Gás de Selagem Primária para Vent LOA (1)</v>
      </c>
      <c r="B270" t="s">
        <v>4572</v>
      </c>
      <c r="C270" s="10" t="s">
        <v>2905</v>
      </c>
      <c r="D270" s="10" t="s">
        <v>4573</v>
      </c>
      <c r="E270" t="s">
        <v>4574</v>
      </c>
      <c r="F270" t="s">
        <v>4575</v>
      </c>
      <c r="G270" t="s">
        <v>2855</v>
      </c>
      <c r="J270" t="s">
        <v>1341</v>
      </c>
      <c r="K270" t="s">
        <v>1341</v>
      </c>
      <c r="O270" t="e">
        <f>VLOOKUP(Table3263[[#This Row],[Column1]],'Tradução Atributos'!$A$1:$B$284,2,0)</f>
        <v>#N/A</v>
      </c>
      <c r="P270" t="s">
        <v>4603</v>
      </c>
      <c r="Q270" t="str">
        <f>_xlfn.CONCAT(Table3263[[#This Row],[Description]],Table3263[[#This Row],[attribute_name EN2]])</f>
        <v>Flow - Primary Seal Gas to Vent NDE (1)</v>
      </c>
      <c r="R270" s="33" t="s">
        <v>3932</v>
      </c>
      <c r="S270" s="33" t="s">
        <v>3877</v>
      </c>
      <c r="U270" s="33" t="s">
        <v>451</v>
      </c>
      <c r="V270" s="98" t="s">
        <v>452</v>
      </c>
      <c r="W270" t="str">
        <f t="shared" si="8"/>
        <v>attribute</v>
      </c>
      <c r="X270" t="str">
        <f>TRIM(INDEX(_xlfn.TEXTSPLIT(Table3263[[#This Row],[attribute_name]],"|"), 1,1))</f>
        <v>Fluxo – Gás de Selagem Primária para Vent LOA (1)</v>
      </c>
      <c r="Y270" t="str">
        <f>IFERROR(TRIM(INDEX(_xlfn.TEXTSPLIT(Table3263[[#This Row],[attribute_name]],"|"), 1,2)), "")</f>
        <v/>
      </c>
      <c r="Z270" t="b" cm="1">
        <f t="array" ref="Z270">IF(ISERROR(IF(Table3263[[#This Row],[parent_attribute]]="subattribute", VLOOKUP(Table3263[[#This Row],[Área ]]&amp;Table3263[[#This Row],[child_attribute]],_xlfn._xlws.FILTER(Table3263[[#All],[Vessel]], Table3263[[#All],[parent_attribute]]="attribute"),1, FALSE), TRUE)), FALSE, TRUE)</f>
        <v>1</v>
      </c>
    </row>
    <row r="271" spans="1:26" ht="14.7" customHeight="1">
      <c r="A271" t="str">
        <f>Table3263[[#This Row],[Template]]&amp;Table3263[[#This Row],[parent_attribute]]</f>
        <v>Compressor Centrífugo BásicoFluxo – Gás de Selagem Primária para Vent LOA (1)</v>
      </c>
      <c r="B271" t="s">
        <v>4572</v>
      </c>
      <c r="C271" s="10" t="s">
        <v>2905</v>
      </c>
      <c r="D271" s="10" t="s">
        <v>4573</v>
      </c>
      <c r="E271" t="s">
        <v>4574</v>
      </c>
      <c r="F271" t="s">
        <v>4575</v>
      </c>
      <c r="G271" t="s">
        <v>2855</v>
      </c>
      <c r="J271" t="s">
        <v>1343</v>
      </c>
      <c r="K271" t="s">
        <v>1341</v>
      </c>
      <c r="L271" t="s">
        <v>2929</v>
      </c>
      <c r="M271" t="s">
        <v>2928</v>
      </c>
      <c r="O271" t="e">
        <f>VLOOKUP(Table3263[[#This Row],[Column1]],'Tradução Atributos'!$A$1:$B$284,2,0)</f>
        <v>#N/A</v>
      </c>
      <c r="P271" t="s">
        <v>4604</v>
      </c>
      <c r="Q271" t="str">
        <f>_xlfn.CONCAT(Table3263[[#This Row],[Description]],Table3263[[#This Row],[attribute_name EN2]])</f>
        <v>Flow - Primary Seal Gas to Vent NDE (1)</v>
      </c>
      <c r="R271" s="33">
        <v>5.2</v>
      </c>
      <c r="S271" s="33" t="s">
        <v>3877</v>
      </c>
      <c r="U271" s="33" t="s">
        <v>736</v>
      </c>
      <c r="V271" s="83"/>
      <c r="W271" t="str">
        <f t="shared" si="8"/>
        <v>subattribute</v>
      </c>
      <c r="X271" t="str">
        <f>TRIM(INDEX(_xlfn.TEXTSPLIT(Table3263[[#This Row],[attribute_name]],"|"), 1,1))</f>
        <v>Fluxo – Gás de Selagem Primária para Vent LOA (1)</v>
      </c>
      <c r="Y271" t="str">
        <f>IFERROR(TRIM(INDEX(_xlfn.TEXTSPLIT(Table3263[[#This Row],[attribute_name]],"|"), 1,2)), "")</f>
        <v>Hi</v>
      </c>
      <c r="Z271" t="b" cm="1">
        <f t="array" ref="Z271">IF(ISERROR(IF(Table3263[[#This Row],[parent_attribute]]="subattribute", VLOOKUP(Table3263[[#This Row],[Área ]]&amp;Table3263[[#This Row],[child_attribute]],_xlfn._xlws.FILTER(Table3263[[#All],[Vessel]], Table3263[[#All],[parent_attribute]]="attribute"),1, FALSE), TRUE)), FALSE, TRUE)</f>
        <v>1</v>
      </c>
    </row>
    <row r="272" spans="1:26" ht="14.7" customHeight="1">
      <c r="A272" t="str">
        <f>Table3263[[#This Row],[Template]]&amp;Table3263[[#This Row],[parent_attribute]]</f>
        <v>Compressor Centrífugo BásicoFluxo – Gás de Selagem Primária para Vent LOA (1)</v>
      </c>
      <c r="B272" t="s">
        <v>4572</v>
      </c>
      <c r="C272" s="10" t="s">
        <v>2905</v>
      </c>
      <c r="D272" s="10" t="s">
        <v>4573</v>
      </c>
      <c r="E272" t="s">
        <v>4574</v>
      </c>
      <c r="F272" t="s">
        <v>4575</v>
      </c>
      <c r="G272" t="s">
        <v>2855</v>
      </c>
      <c r="J272" t="s">
        <v>1344</v>
      </c>
      <c r="K272" t="s">
        <v>1341</v>
      </c>
      <c r="L272" t="s">
        <v>2930</v>
      </c>
      <c r="M272" t="s">
        <v>2928</v>
      </c>
      <c r="O272" t="e">
        <f>VLOOKUP(Table3263[[#This Row],[Column1]],'Tradução Atributos'!$A$1:$B$284,2,0)</f>
        <v>#N/A</v>
      </c>
      <c r="P272" t="s">
        <v>4605</v>
      </c>
      <c r="Q272" t="str">
        <f>_xlfn.CONCAT(Table3263[[#This Row],[Description]],Table3263[[#This Row],[attribute_name EN2]])</f>
        <v>Flow - Primary Seal Gas to Vent NDE (1)</v>
      </c>
      <c r="R272" s="10">
        <v>8.1999999999999993</v>
      </c>
      <c r="S272" s="33" t="s">
        <v>3877</v>
      </c>
      <c r="U272" s="33" t="s">
        <v>736</v>
      </c>
      <c r="V272" s="83"/>
      <c r="W272" t="str">
        <f t="shared" si="8"/>
        <v>subattribute</v>
      </c>
      <c r="X272" t="str">
        <f>TRIM(INDEX(_xlfn.TEXTSPLIT(Table3263[[#This Row],[attribute_name]],"|"), 1,1))</f>
        <v>Fluxo – Gás de Selagem Primária para Vent LOA (1)</v>
      </c>
      <c r="Y272" t="str">
        <f>IFERROR(TRIM(INDEX(_xlfn.TEXTSPLIT(Table3263[[#This Row],[attribute_name]],"|"), 1,2)), "")</f>
        <v>HiHi</v>
      </c>
      <c r="Z272" t="b" cm="1">
        <f t="array" ref="Z272">IF(ISERROR(IF(Table3263[[#This Row],[parent_attribute]]="subattribute", VLOOKUP(Table3263[[#This Row],[Área ]]&amp;Table3263[[#This Row],[child_attribute]],_xlfn._xlws.FILTER(Table3263[[#All],[Vessel]], Table3263[[#All],[parent_attribute]]="attribute"),1, FALSE), TRUE)), FALSE, TRUE)</f>
        <v>1</v>
      </c>
    </row>
    <row r="273" spans="1:26" ht="14.7" customHeight="1">
      <c r="A273" t="str">
        <f>Table3263[[#This Row],[Template]]&amp;Table3263[[#This Row],[parent_attribute]]</f>
        <v>Compressor Centrífugo BásicoFluxo – Gás de Selagem Primária para Vent LOA (1)</v>
      </c>
      <c r="B273" t="s">
        <v>4572</v>
      </c>
      <c r="C273" s="10" t="s">
        <v>2905</v>
      </c>
      <c r="D273" s="10" t="s">
        <v>4573</v>
      </c>
      <c r="E273" t="s">
        <v>4574</v>
      </c>
      <c r="F273" t="s">
        <v>4575</v>
      </c>
      <c r="G273" t="s">
        <v>2855</v>
      </c>
      <c r="J273" t="s">
        <v>1345</v>
      </c>
      <c r="K273" t="s">
        <v>1341</v>
      </c>
      <c r="L273" t="s">
        <v>2931</v>
      </c>
      <c r="M273" t="s">
        <v>2928</v>
      </c>
      <c r="O273" t="e">
        <f>VLOOKUP(Table3263[[#This Row],[Column1]],'Tradução Atributos'!$A$1:$B$284,2,0)</f>
        <v>#N/A</v>
      </c>
      <c r="P273" t="s">
        <v>4606</v>
      </c>
      <c r="Q273" t="str">
        <f>_xlfn.CONCAT(Table3263[[#This Row],[Description]],Table3263[[#This Row],[attribute_name EN2]])</f>
        <v>Flow - Primary Seal Gas to Vent NDE (1)</v>
      </c>
      <c r="R273" s="10"/>
      <c r="S273" s="33" t="s">
        <v>3877</v>
      </c>
      <c r="U273" s="33" t="s">
        <v>736</v>
      </c>
      <c r="V273" s="83"/>
      <c r="W273" t="str">
        <f t="shared" si="8"/>
        <v>subattribute</v>
      </c>
      <c r="X273" t="str">
        <f>TRIM(INDEX(_xlfn.TEXTSPLIT(Table3263[[#This Row],[attribute_name]],"|"), 1,1))</f>
        <v>Fluxo – Gás de Selagem Primária para Vent LOA (1)</v>
      </c>
      <c r="Y273" t="str">
        <f>IFERROR(TRIM(INDEX(_xlfn.TEXTSPLIT(Table3263[[#This Row],[attribute_name]],"|"), 1,2)), "")</f>
        <v>Lo</v>
      </c>
      <c r="Z273" t="b" cm="1">
        <f t="array" ref="Z273">IF(ISERROR(IF(Table3263[[#This Row],[parent_attribute]]="subattribute", VLOOKUP(Table3263[[#This Row],[Área ]]&amp;Table3263[[#This Row],[child_attribute]],_xlfn._xlws.FILTER(Table3263[[#All],[Vessel]], Table3263[[#All],[parent_attribute]]="attribute"),1, FALSE), TRUE)), FALSE, TRUE)</f>
        <v>1</v>
      </c>
    </row>
    <row r="274" spans="1:26" ht="14.7" customHeight="1">
      <c r="A274" t="str">
        <f>Table3263[[#This Row],[Template]]&amp;Table3263[[#This Row],[parent_attribute]]</f>
        <v>Compressor Centrífugo BásicoFluxo – Gás de Selagem Primária para Vent LOA (1)</v>
      </c>
      <c r="B274" t="s">
        <v>4572</v>
      </c>
      <c r="C274" s="10" t="s">
        <v>2905</v>
      </c>
      <c r="D274" s="10" t="s">
        <v>4573</v>
      </c>
      <c r="E274" t="s">
        <v>4574</v>
      </c>
      <c r="F274" t="s">
        <v>4575</v>
      </c>
      <c r="G274" t="s">
        <v>2855</v>
      </c>
      <c r="J274" t="s">
        <v>1346</v>
      </c>
      <c r="K274" t="s">
        <v>1341</v>
      </c>
      <c r="L274" t="s">
        <v>2932</v>
      </c>
      <c r="M274" t="s">
        <v>2928</v>
      </c>
      <c r="O274" t="e">
        <f>VLOOKUP(Table3263[[#This Row],[Column1]],'Tradução Atributos'!$A$1:$B$284,2,0)</f>
        <v>#N/A</v>
      </c>
      <c r="P274" t="s">
        <v>4607</v>
      </c>
      <c r="Q274" t="str">
        <f>_xlfn.CONCAT(Table3263[[#This Row],[Description]],Table3263[[#This Row],[attribute_name EN2]])</f>
        <v>Flow - Primary Seal Gas to Vent NDE (1)</v>
      </c>
      <c r="R274" s="10"/>
      <c r="S274" s="33" t="s">
        <v>3877</v>
      </c>
      <c r="U274" s="33" t="s">
        <v>736</v>
      </c>
      <c r="V274" s="10"/>
      <c r="W274" t="str">
        <f t="shared" si="8"/>
        <v>subattribute</v>
      </c>
      <c r="X274" t="str">
        <f>TRIM(INDEX(_xlfn.TEXTSPLIT(Table3263[[#This Row],[attribute_name]],"|"), 1,1))</f>
        <v>Fluxo – Gás de Selagem Primária para Vent LOA (1)</v>
      </c>
      <c r="Y274" t="str">
        <f>IFERROR(TRIM(INDEX(_xlfn.TEXTSPLIT(Table3263[[#This Row],[attribute_name]],"|"), 1,2)), "")</f>
        <v>LoLo</v>
      </c>
      <c r="Z274" t="b" cm="1">
        <f t="array" ref="Z274">IF(ISERROR(IF(Table3263[[#This Row],[parent_attribute]]="subattribute", VLOOKUP(Table3263[[#This Row],[Área ]]&amp;Table3263[[#This Row],[child_attribute]],_xlfn._xlws.FILTER(Table3263[[#All],[Vessel]], Table3263[[#All],[parent_attribute]]="attribute"),1, FALSE), TRUE)), FALSE, TRUE)</f>
        <v>1</v>
      </c>
    </row>
    <row r="275" spans="1:26" ht="14.7" customHeight="1">
      <c r="A275" t="str">
        <f>Table3263[[#This Row],[Template]]&amp;Table3263[[#This Row],[parent_attribute]]</f>
        <v>Compressor Centrífugo BásicoFluxo – Injeção de Gás de Separação (LA)</v>
      </c>
      <c r="B275" t="s">
        <v>4572</v>
      </c>
      <c r="C275" s="10" t="s">
        <v>2905</v>
      </c>
      <c r="D275" s="10" t="s">
        <v>4573</v>
      </c>
      <c r="E275" t="s">
        <v>4574</v>
      </c>
      <c r="F275" t="s">
        <v>4575</v>
      </c>
      <c r="G275" t="s">
        <v>2855</v>
      </c>
      <c r="J275" t="s">
        <v>3880</v>
      </c>
      <c r="K275" t="s">
        <v>3880</v>
      </c>
      <c r="O275" t="e">
        <f>VLOOKUP(Table3263[[#This Row],[Column1]],'Tradução Atributos'!$A$1:$B$284,2,0)</f>
        <v>#N/A</v>
      </c>
      <c r="P275" t="s">
        <v>4608</v>
      </c>
      <c r="Q275" t="str">
        <f>_xlfn.CONCAT(Table3263[[#This Row],[Description]],Table3263[[#This Row],[attribute_name EN2]])</f>
        <v>Flow - Separation Seal Gas Injection DE</v>
      </c>
      <c r="R275" t="s">
        <v>3890</v>
      </c>
      <c r="S275" s="33" t="s">
        <v>3877</v>
      </c>
      <c r="U275" s="33" t="s">
        <v>451</v>
      </c>
      <c r="V275" s="12" t="s">
        <v>452</v>
      </c>
      <c r="W275" t="str">
        <f t="shared" si="8"/>
        <v>attribute</v>
      </c>
      <c r="X275" t="str">
        <f>TRIM(INDEX(_xlfn.TEXTSPLIT(Table3263[[#This Row],[attribute_name]],"|"), 1,1))</f>
        <v>Fluxo – Injeção de Gás de Separação (LA)</v>
      </c>
      <c r="Y275" t="str">
        <f>IFERROR(TRIM(INDEX(_xlfn.TEXTSPLIT(Table3263[[#This Row],[attribute_name]],"|"), 1,2)), "")</f>
        <v/>
      </c>
      <c r="Z275" t="b" cm="1">
        <f t="array" ref="Z275">IF(ISERROR(IF(Table3263[[#This Row],[parent_attribute]]="subattribute", VLOOKUP(Table3263[[#This Row],[Área ]]&amp;Table3263[[#This Row],[child_attribute]],_xlfn._xlws.FILTER(Table3263[[#All],[Vessel]], Table3263[[#All],[parent_attribute]]="attribute"),1, FALSE), TRUE)), FALSE, TRUE)</f>
        <v>1</v>
      </c>
    </row>
    <row r="276" spans="1:26" ht="14.7" customHeight="1">
      <c r="A276" t="str">
        <f>Table3263[[#This Row],[Template]]&amp;Table3263[[#This Row],[parent_attribute]]</f>
        <v>Compressor Centrífugo BásicoFluxo – Injeção de Gás de Separação (LA)</v>
      </c>
      <c r="B276" t="s">
        <v>4572</v>
      </c>
      <c r="C276" s="10" t="s">
        <v>2905</v>
      </c>
      <c r="D276" s="10" t="s">
        <v>4573</v>
      </c>
      <c r="E276" t="s">
        <v>4574</v>
      </c>
      <c r="F276" t="s">
        <v>4575</v>
      </c>
      <c r="G276" t="s">
        <v>2855</v>
      </c>
      <c r="J276" t="s">
        <v>4609</v>
      </c>
      <c r="K276" t="s">
        <v>3880</v>
      </c>
      <c r="L276" t="s">
        <v>2929</v>
      </c>
      <c r="M276" t="s">
        <v>2928</v>
      </c>
      <c r="O276" t="e">
        <f>VLOOKUP(Table3263[[#This Row],[Column1]],'Tradução Atributos'!$A$1:$B$284,2,0)</f>
        <v>#N/A</v>
      </c>
      <c r="P276" t="s">
        <v>4610</v>
      </c>
      <c r="Q276" t="str">
        <f>_xlfn.CONCAT(Table3263[[#This Row],[Description]],Table3263[[#This Row],[attribute_name EN2]])</f>
        <v>Flow - Separation Seal Gas Injection DE</v>
      </c>
      <c r="R276" s="10">
        <v>3.9</v>
      </c>
      <c r="S276" s="33" t="s">
        <v>3877</v>
      </c>
      <c r="U276" s="33"/>
      <c r="V276" s="10"/>
      <c r="W276" t="str">
        <f t="shared" si="8"/>
        <v>subattribute</v>
      </c>
      <c r="X276" t="str">
        <f>TRIM(INDEX(_xlfn.TEXTSPLIT(Table3263[[#This Row],[attribute_name]],"|"), 1,1))</f>
        <v>Fluxo – Injeção de Gás de Separação (LA)</v>
      </c>
      <c r="Y276" t="str">
        <f>IFERROR(TRIM(INDEX(_xlfn.TEXTSPLIT(Table3263[[#This Row],[attribute_name]],"|"), 1,2)), "")</f>
        <v>Hi</v>
      </c>
      <c r="Z276" t="b" cm="1">
        <f t="array" ref="Z276">IF(ISERROR(IF(Table3263[[#This Row],[parent_attribute]]="subattribute", VLOOKUP(Table3263[[#This Row],[Área ]]&amp;Table3263[[#This Row],[child_attribute]],_xlfn._xlws.FILTER(Table3263[[#All],[Vessel]], Table3263[[#All],[parent_attribute]]="attribute"),1, FALSE), TRUE)), FALSE, TRUE)</f>
        <v>1</v>
      </c>
    </row>
    <row r="277" spans="1:26" ht="14.7" customHeight="1">
      <c r="A277" t="str">
        <f>Table3263[[#This Row],[Template]]&amp;Table3263[[#This Row],[parent_attribute]]</f>
        <v>Compressor Centrífugo BásicoFluxo – Injeção de Gás de Separação (LA)</v>
      </c>
      <c r="B277" t="s">
        <v>4572</v>
      </c>
      <c r="C277" s="10" t="s">
        <v>2905</v>
      </c>
      <c r="D277" s="10" t="s">
        <v>4573</v>
      </c>
      <c r="E277" t="s">
        <v>4574</v>
      </c>
      <c r="F277" t="s">
        <v>4575</v>
      </c>
      <c r="G277" t="s">
        <v>2855</v>
      </c>
      <c r="J277" t="s">
        <v>4611</v>
      </c>
      <c r="K277" t="s">
        <v>3880</v>
      </c>
      <c r="L277" t="s">
        <v>2931</v>
      </c>
      <c r="M277" t="s">
        <v>2928</v>
      </c>
      <c r="O277" t="e">
        <f>VLOOKUP(Table3263[[#This Row],[Column1]],'Tradução Atributos'!$A$1:$B$284,2,0)</f>
        <v>#N/A</v>
      </c>
      <c r="P277" t="s">
        <v>4612</v>
      </c>
      <c r="Q277" t="str">
        <f>_xlfn.CONCAT(Table3263[[#This Row],[Description]],Table3263[[#This Row],[attribute_name EN2]])</f>
        <v>Flow - Separation Seal Gas Injection DE</v>
      </c>
      <c r="R277" s="10">
        <v>2</v>
      </c>
      <c r="S277" s="33" t="s">
        <v>3877</v>
      </c>
      <c r="U277" s="33"/>
      <c r="V277" s="83"/>
      <c r="W277" t="str">
        <f t="shared" si="8"/>
        <v>subattribute</v>
      </c>
      <c r="X277" t="str">
        <f>TRIM(INDEX(_xlfn.TEXTSPLIT(Table3263[[#This Row],[attribute_name]],"|"), 1,1))</f>
        <v>Fluxo – Injeção de Gás de Separação (LA)</v>
      </c>
      <c r="Y277" t="str">
        <f>IFERROR(TRIM(INDEX(_xlfn.TEXTSPLIT(Table3263[[#This Row],[attribute_name]],"|"), 1,2)), "")</f>
        <v>Lo</v>
      </c>
      <c r="Z277" t="b" cm="1">
        <f t="array" ref="Z277">IF(ISERROR(IF(Table3263[[#This Row],[parent_attribute]]="subattribute", VLOOKUP(Table3263[[#This Row],[Área ]]&amp;Table3263[[#This Row],[child_attribute]],_xlfn._xlws.FILTER(Table3263[[#All],[Vessel]], Table3263[[#All],[parent_attribute]]="attribute"),1, FALSE), TRUE)), FALSE, TRUE)</f>
        <v>1</v>
      </c>
    </row>
    <row r="278" spans="1:26" ht="14.7" customHeight="1">
      <c r="A278" t="str">
        <f>Table3263[[#This Row],[Template]]&amp;Table3263[[#This Row],[parent_attribute]]</f>
        <v>Compressor Centrífugo BásicoFluxo – Injeção de Gás de Separação (LOA)</v>
      </c>
      <c r="B278" t="s">
        <v>4572</v>
      </c>
      <c r="C278" s="10" t="s">
        <v>2905</v>
      </c>
      <c r="D278" s="10" t="s">
        <v>4573</v>
      </c>
      <c r="E278" t="s">
        <v>4574</v>
      </c>
      <c r="F278" t="s">
        <v>4575</v>
      </c>
      <c r="G278" t="s">
        <v>2855</v>
      </c>
      <c r="J278" t="s">
        <v>3886</v>
      </c>
      <c r="K278" t="s">
        <v>3886</v>
      </c>
      <c r="O278" t="e">
        <f>VLOOKUP(Table3263[[#This Row],[Column1]],'Tradução Atributos'!$A$1:$B$284,2,0)</f>
        <v>#N/A</v>
      </c>
      <c r="P278" t="s">
        <v>4613</v>
      </c>
      <c r="Q278" t="str">
        <f>_xlfn.CONCAT(Table3263[[#This Row],[Description]],Table3263[[#This Row],[attribute_name EN2]])</f>
        <v>Flow - Separation Seal Gas Injection NDE</v>
      </c>
      <c r="R278" t="s">
        <v>3895</v>
      </c>
      <c r="S278" s="33" t="s">
        <v>3877</v>
      </c>
      <c r="U278" s="33" t="s">
        <v>451</v>
      </c>
      <c r="V278" s="12" t="s">
        <v>452</v>
      </c>
      <c r="W278" t="str">
        <f t="shared" si="8"/>
        <v>attribute</v>
      </c>
      <c r="X278" t="str">
        <f>TRIM(INDEX(_xlfn.TEXTSPLIT(Table3263[[#This Row],[attribute_name]],"|"), 1,1))</f>
        <v>Fluxo – Injeção de Gás de Separação (LOA)</v>
      </c>
      <c r="Y278" t="str">
        <f>IFERROR(TRIM(INDEX(_xlfn.TEXTSPLIT(Table3263[[#This Row],[attribute_name]],"|"), 1,2)), "")</f>
        <v/>
      </c>
      <c r="Z278" t="b" cm="1">
        <f t="array" ref="Z278">IF(ISERROR(IF(Table3263[[#This Row],[parent_attribute]]="subattribute", VLOOKUP(Table3263[[#This Row],[Área ]]&amp;Table3263[[#This Row],[child_attribute]],_xlfn._xlws.FILTER(Table3263[[#All],[Vessel]], Table3263[[#All],[parent_attribute]]="attribute"),1, FALSE), TRUE)), FALSE, TRUE)</f>
        <v>1</v>
      </c>
    </row>
    <row r="279" spans="1:26" ht="14.7" customHeight="1">
      <c r="A279" t="str">
        <f>Table3263[[#This Row],[Template]]&amp;Table3263[[#This Row],[parent_attribute]]</f>
        <v>Compressor Centrífugo BásicoFluxo – Injeção de Gás de Separação (LOA)</v>
      </c>
      <c r="B279" t="s">
        <v>4572</v>
      </c>
      <c r="C279" s="10" t="s">
        <v>2905</v>
      </c>
      <c r="D279" s="10" t="s">
        <v>4573</v>
      </c>
      <c r="E279" t="s">
        <v>4574</v>
      </c>
      <c r="F279" t="s">
        <v>4575</v>
      </c>
      <c r="G279" t="s">
        <v>2855</v>
      </c>
      <c r="J279" t="s">
        <v>4614</v>
      </c>
      <c r="K279" t="s">
        <v>3886</v>
      </c>
      <c r="L279" t="s">
        <v>2929</v>
      </c>
      <c r="M279" t="s">
        <v>2928</v>
      </c>
      <c r="O279" t="e">
        <f>VLOOKUP(Table3263[[#This Row],[Column1]],'Tradução Atributos'!$A$1:$B$284,2,0)</f>
        <v>#N/A</v>
      </c>
      <c r="P279" t="s">
        <v>4615</v>
      </c>
      <c r="Q279" t="str">
        <f>_xlfn.CONCAT(Table3263[[#This Row],[Description]],Table3263[[#This Row],[attribute_name EN2]])</f>
        <v>Flow - Separation Seal Gas Injection NDE</v>
      </c>
      <c r="R279" s="10">
        <v>3.9</v>
      </c>
      <c r="S279" s="33" t="s">
        <v>3877</v>
      </c>
      <c r="U279" s="33"/>
      <c r="V279" s="83"/>
      <c r="W279" t="str">
        <f t="shared" si="8"/>
        <v>subattribute</v>
      </c>
      <c r="X279" t="str">
        <f>TRIM(INDEX(_xlfn.TEXTSPLIT(Table3263[[#This Row],[attribute_name]],"|"), 1,1))</f>
        <v>Fluxo – Injeção de Gás de Separação (LOA)</v>
      </c>
      <c r="Y279" t="str">
        <f>IFERROR(TRIM(INDEX(_xlfn.TEXTSPLIT(Table3263[[#This Row],[attribute_name]],"|"), 1,2)), "")</f>
        <v>Hi</v>
      </c>
      <c r="Z279" t="b" cm="1">
        <f t="array" ref="Z279">IF(ISERROR(IF(Table3263[[#This Row],[parent_attribute]]="subattribute", VLOOKUP(Table3263[[#This Row],[Área ]]&amp;Table3263[[#This Row],[child_attribute]],_xlfn._xlws.FILTER(Table3263[[#All],[Vessel]], Table3263[[#All],[parent_attribute]]="attribute"),1, FALSE), TRUE)), FALSE, TRUE)</f>
        <v>1</v>
      </c>
    </row>
    <row r="280" spans="1:26" ht="14.7" customHeight="1">
      <c r="A280" t="str">
        <f>Table3263[[#This Row],[Template]]&amp;Table3263[[#This Row],[parent_attribute]]</f>
        <v>Compressor Centrífugo BásicoFluxo – Injeção de Gás de Separação (LOA)</v>
      </c>
      <c r="B280" t="s">
        <v>4572</v>
      </c>
      <c r="C280" s="10" t="s">
        <v>2905</v>
      </c>
      <c r="D280" s="10" t="s">
        <v>4573</v>
      </c>
      <c r="E280" t="s">
        <v>4574</v>
      </c>
      <c r="F280" t="s">
        <v>4575</v>
      </c>
      <c r="G280" t="s">
        <v>2855</v>
      </c>
      <c r="J280" t="s">
        <v>4616</v>
      </c>
      <c r="K280" t="s">
        <v>3886</v>
      </c>
      <c r="L280" t="s">
        <v>2931</v>
      </c>
      <c r="M280" t="s">
        <v>2928</v>
      </c>
      <c r="O280" t="e">
        <f>VLOOKUP(Table3263[[#This Row],[Column1]],'Tradução Atributos'!$A$1:$B$284,2,0)</f>
        <v>#N/A</v>
      </c>
      <c r="P280" t="s">
        <v>4617</v>
      </c>
      <c r="Q280" t="str">
        <f>_xlfn.CONCAT(Table3263[[#This Row],[Description]],Table3263[[#This Row],[attribute_name EN2]])</f>
        <v>Flow - Separation Seal Gas Injection NDE</v>
      </c>
      <c r="R280" s="10">
        <v>2</v>
      </c>
      <c r="S280" s="33" t="s">
        <v>3877</v>
      </c>
      <c r="U280" s="33"/>
      <c r="V280" s="10"/>
      <c r="W280" t="str">
        <f t="shared" si="8"/>
        <v>subattribute</v>
      </c>
      <c r="X280" t="str">
        <f>TRIM(INDEX(_xlfn.TEXTSPLIT(Table3263[[#This Row],[attribute_name]],"|"), 1,1))</f>
        <v>Fluxo – Injeção de Gás de Separação (LOA)</v>
      </c>
      <c r="Y280" t="str">
        <f>IFERROR(TRIM(INDEX(_xlfn.TEXTSPLIT(Table3263[[#This Row],[attribute_name]],"|"), 1,2)), "")</f>
        <v>Lo</v>
      </c>
      <c r="Z280" t="b" cm="1">
        <f t="array" ref="Z280">IF(ISERROR(IF(Table3263[[#This Row],[parent_attribute]]="subattribute", VLOOKUP(Table3263[[#This Row],[Área ]]&amp;Table3263[[#This Row],[child_attribute]],_xlfn._xlws.FILTER(Table3263[[#All],[Vessel]], Table3263[[#All],[parent_attribute]]="attribute"),1, FALSE), TRUE)), FALSE, TRUE)</f>
        <v>1</v>
      </c>
    </row>
    <row r="281" spans="1:26" ht="14.7" customHeight="1">
      <c r="A281" t="str">
        <f>Table3263[[#This Row],[Template]]&amp;Table3263[[#This Row],[parent_attribute]]</f>
        <v>Compressor Centrífugo BásicoFluxo – Injeção de Gás Nitrogênio (LA)</v>
      </c>
      <c r="B281" t="s">
        <v>4572</v>
      </c>
      <c r="C281" s="10" t="s">
        <v>2905</v>
      </c>
      <c r="D281" s="10" t="s">
        <v>4573</v>
      </c>
      <c r="E281" t="s">
        <v>4574</v>
      </c>
      <c r="F281" t="s">
        <v>4575</v>
      </c>
      <c r="G281" t="s">
        <v>2855</v>
      </c>
      <c r="J281" t="s">
        <v>3902</v>
      </c>
      <c r="K281" t="s">
        <v>3902</v>
      </c>
      <c r="O281" t="e">
        <f>VLOOKUP(Table3263[[#This Row],[Column1]],'Tradução Atributos'!$A$1:$B$284,2,0)</f>
        <v>#N/A</v>
      </c>
      <c r="P281" t="s">
        <v>4618</v>
      </c>
      <c r="Q281" t="str">
        <f>_xlfn.CONCAT(Table3263[[#This Row],[Description]],Table3263[[#This Row],[attribute_name EN2]])</f>
        <v>Flow - Nitrogen Seal Gas Injection DE</v>
      </c>
      <c r="R281" t="s">
        <v>3912</v>
      </c>
      <c r="S281" s="33" t="s">
        <v>3877</v>
      </c>
      <c r="U281" s="33" t="s">
        <v>451</v>
      </c>
      <c r="V281" s="12" t="s">
        <v>452</v>
      </c>
      <c r="W281" t="str">
        <f t="shared" si="8"/>
        <v>attribute</v>
      </c>
      <c r="X281" t="str">
        <f>TRIM(INDEX(_xlfn.TEXTSPLIT(Table3263[[#This Row],[attribute_name]],"|"), 1,1))</f>
        <v>Fluxo – Injeção de Gás Nitrogênio (LA)</v>
      </c>
      <c r="Y281" t="str">
        <f>IFERROR(TRIM(INDEX(_xlfn.TEXTSPLIT(Table3263[[#This Row],[attribute_name]],"|"), 1,2)), "")</f>
        <v/>
      </c>
      <c r="Z281" t="b" cm="1">
        <f t="array" ref="Z281">IF(ISERROR(IF(Table3263[[#This Row],[parent_attribute]]="subattribute", VLOOKUP(Table3263[[#This Row],[Área ]]&amp;Table3263[[#This Row],[child_attribute]],_xlfn._xlws.FILTER(Table3263[[#All],[Vessel]], Table3263[[#All],[parent_attribute]]="attribute"),1, FALSE), TRUE)), FALSE, TRUE)</f>
        <v>1</v>
      </c>
    </row>
    <row r="282" spans="1:26" ht="14.7" customHeight="1">
      <c r="A282" t="str">
        <f>Table3263[[#This Row],[Template]]&amp;Table3263[[#This Row],[parent_attribute]]</f>
        <v>Compressor Centrífugo BásicoFluxo – Injeção de Gás Nitrogênio (LA)</v>
      </c>
      <c r="B282" t="s">
        <v>4572</v>
      </c>
      <c r="C282" s="10" t="s">
        <v>2905</v>
      </c>
      <c r="D282" s="10" t="s">
        <v>4573</v>
      </c>
      <c r="E282" t="s">
        <v>4574</v>
      </c>
      <c r="F282" t="s">
        <v>4575</v>
      </c>
      <c r="G282" t="s">
        <v>2855</v>
      </c>
      <c r="J282" t="s">
        <v>4619</v>
      </c>
      <c r="K282" t="s">
        <v>3902</v>
      </c>
      <c r="L282" t="s">
        <v>2929</v>
      </c>
      <c r="M282" t="s">
        <v>2928</v>
      </c>
      <c r="O282" t="e">
        <f>VLOOKUP(Table3263[[#This Row],[Column1]],'Tradução Atributos'!$A$1:$B$284,2,0)</f>
        <v>#N/A</v>
      </c>
      <c r="P282" t="s">
        <v>4620</v>
      </c>
      <c r="Q282" t="str">
        <f>_xlfn.CONCAT(Table3263[[#This Row],[Description]],Table3263[[#This Row],[attribute_name EN2]])</f>
        <v>Flow - Nitrogen Seal Gas Injection DE</v>
      </c>
      <c r="R282" s="10">
        <v>41.5</v>
      </c>
      <c r="S282" s="33" t="s">
        <v>3877</v>
      </c>
      <c r="U282" s="33"/>
      <c r="V282" s="10"/>
      <c r="W282" t="str">
        <f t="shared" si="8"/>
        <v>subattribute</v>
      </c>
      <c r="X282" t="str">
        <f>TRIM(INDEX(_xlfn.TEXTSPLIT(Table3263[[#This Row],[attribute_name]],"|"), 1,1))</f>
        <v>Fluxo – Injeção de Gás Nitrogênio (LA)</v>
      </c>
      <c r="Y282" t="str">
        <f>IFERROR(TRIM(INDEX(_xlfn.TEXTSPLIT(Table3263[[#This Row],[attribute_name]],"|"), 1,2)), "")</f>
        <v>Hi</v>
      </c>
      <c r="Z282" t="b" cm="1">
        <f t="array" ref="Z282">IF(ISERROR(IF(Table3263[[#This Row],[parent_attribute]]="subattribute", VLOOKUP(Table3263[[#This Row],[Área ]]&amp;Table3263[[#This Row],[child_attribute]],_xlfn._xlws.FILTER(Table3263[[#All],[Vessel]], Table3263[[#All],[parent_attribute]]="attribute"),1, FALSE), TRUE)), FALSE, TRUE)</f>
        <v>1</v>
      </c>
    </row>
    <row r="283" spans="1:26" ht="14.7" customHeight="1">
      <c r="A283" t="str">
        <f>Table3263[[#This Row],[Template]]&amp;Table3263[[#This Row],[parent_attribute]]</f>
        <v>Compressor Centrífugo BásicoFluxo – Injeção de Gás Nitrogênio (LA)</v>
      </c>
      <c r="B283" t="s">
        <v>4572</v>
      </c>
      <c r="C283" s="10" t="s">
        <v>2905</v>
      </c>
      <c r="D283" s="10" t="s">
        <v>4573</v>
      </c>
      <c r="E283" t="s">
        <v>4574</v>
      </c>
      <c r="F283" t="s">
        <v>4575</v>
      </c>
      <c r="G283" t="s">
        <v>2855</v>
      </c>
      <c r="J283" t="s">
        <v>4621</v>
      </c>
      <c r="K283" t="s">
        <v>3902</v>
      </c>
      <c r="L283" t="s">
        <v>2931</v>
      </c>
      <c r="M283" t="s">
        <v>2928</v>
      </c>
      <c r="O283" t="e">
        <f>VLOOKUP(Table3263[[#This Row],[Column1]],'Tradução Atributos'!$A$1:$B$284,2,0)</f>
        <v>#N/A</v>
      </c>
      <c r="P283" t="s">
        <v>4622</v>
      </c>
      <c r="Q283" t="str">
        <f>_xlfn.CONCAT(Table3263[[#This Row],[Description]],Table3263[[#This Row],[attribute_name EN2]])</f>
        <v>Flow - Nitrogen Seal Gas Injection DE</v>
      </c>
      <c r="R283" s="10">
        <v>8.1</v>
      </c>
      <c r="S283" s="33" t="s">
        <v>3877</v>
      </c>
      <c r="U283" s="33"/>
      <c r="V283" s="83"/>
      <c r="W283" t="str">
        <f t="shared" si="8"/>
        <v>subattribute</v>
      </c>
      <c r="X283" t="str">
        <f>TRIM(INDEX(_xlfn.TEXTSPLIT(Table3263[[#This Row],[attribute_name]],"|"), 1,1))</f>
        <v>Fluxo – Injeção de Gás Nitrogênio (LA)</v>
      </c>
      <c r="Y283" t="str">
        <f>IFERROR(TRIM(INDEX(_xlfn.TEXTSPLIT(Table3263[[#This Row],[attribute_name]],"|"), 1,2)), "")</f>
        <v>Lo</v>
      </c>
      <c r="Z283" t="b" cm="1">
        <f t="array" ref="Z283">IF(ISERROR(IF(Table3263[[#This Row],[parent_attribute]]="subattribute", VLOOKUP(Table3263[[#This Row],[Área ]]&amp;Table3263[[#This Row],[child_attribute]],_xlfn._xlws.FILTER(Table3263[[#All],[Vessel]], Table3263[[#All],[parent_attribute]]="attribute"),1, FALSE), TRUE)), FALSE, TRUE)</f>
        <v>1</v>
      </c>
    </row>
    <row r="284" spans="1:26" ht="14.7" customHeight="1">
      <c r="A284" t="str">
        <f>Table3263[[#This Row],[Template]]&amp;Table3263[[#This Row],[parent_attribute]]</f>
        <v>Compressor Centrífugo BásicoFluxo – Injeção de Gás Nitrogênio (LOA)</v>
      </c>
      <c r="B284" t="s">
        <v>4572</v>
      </c>
      <c r="C284" s="10" t="s">
        <v>2905</v>
      </c>
      <c r="D284" s="10" t="s">
        <v>4573</v>
      </c>
      <c r="E284" t="s">
        <v>4574</v>
      </c>
      <c r="F284" t="s">
        <v>4575</v>
      </c>
      <c r="G284" t="s">
        <v>2855</v>
      </c>
      <c r="J284" t="s">
        <v>3908</v>
      </c>
      <c r="K284" t="s">
        <v>3908</v>
      </c>
      <c r="O284" t="e">
        <f>VLOOKUP(Table3263[[#This Row],[Column1]],'Tradução Atributos'!$A$1:$B$284,2,0)</f>
        <v>#N/A</v>
      </c>
      <c r="P284" t="s">
        <v>4623</v>
      </c>
      <c r="Q284" t="str">
        <f>_xlfn.CONCAT(Table3263[[#This Row],[Description]],Table3263[[#This Row],[attribute_name EN2]])</f>
        <v>Flow - Nitrogen Seal Gas Injection NDE</v>
      </c>
      <c r="R284" t="s">
        <v>3917</v>
      </c>
      <c r="S284" s="33" t="s">
        <v>3877</v>
      </c>
      <c r="U284" s="33" t="s">
        <v>451</v>
      </c>
      <c r="V284" s="12" t="s">
        <v>452</v>
      </c>
      <c r="W284" t="str">
        <f t="shared" si="8"/>
        <v>attribute</v>
      </c>
      <c r="X284" t="str">
        <f>TRIM(INDEX(_xlfn.TEXTSPLIT(Table3263[[#This Row],[attribute_name]],"|"), 1,1))</f>
        <v>Fluxo – Injeção de Gás Nitrogênio (LOA)</v>
      </c>
      <c r="Y284" t="str">
        <f>IFERROR(TRIM(INDEX(_xlfn.TEXTSPLIT(Table3263[[#This Row],[attribute_name]],"|"), 1,2)), "")</f>
        <v/>
      </c>
      <c r="Z284" t="b" cm="1">
        <f t="array" ref="Z284">IF(ISERROR(IF(Table3263[[#This Row],[parent_attribute]]="subattribute", VLOOKUP(Table3263[[#This Row],[Área ]]&amp;Table3263[[#This Row],[child_attribute]],_xlfn._xlws.FILTER(Table3263[[#All],[Vessel]], Table3263[[#All],[parent_attribute]]="attribute"),1, FALSE), TRUE)), FALSE, TRUE)</f>
        <v>1</v>
      </c>
    </row>
    <row r="285" spans="1:26" ht="14.7" customHeight="1">
      <c r="A285" t="str">
        <f>Table3263[[#This Row],[Template]]&amp;Table3263[[#This Row],[parent_attribute]]</f>
        <v>Compressor Centrífugo BásicoFluxo – Injeção de Gás Nitrogênio (LOA)</v>
      </c>
      <c r="B285" t="s">
        <v>4572</v>
      </c>
      <c r="C285" s="10" t="s">
        <v>2905</v>
      </c>
      <c r="D285" s="10" t="s">
        <v>4573</v>
      </c>
      <c r="E285" t="s">
        <v>4574</v>
      </c>
      <c r="F285" t="s">
        <v>4575</v>
      </c>
      <c r="G285" t="s">
        <v>2855</v>
      </c>
      <c r="J285" t="s">
        <v>4624</v>
      </c>
      <c r="K285" t="s">
        <v>3908</v>
      </c>
      <c r="L285" t="s">
        <v>2929</v>
      </c>
      <c r="M285" t="s">
        <v>2928</v>
      </c>
      <c r="O285" t="e">
        <f>VLOOKUP(Table3263[[#This Row],[Column1]],'Tradução Atributos'!$A$1:$B$284,2,0)</f>
        <v>#N/A</v>
      </c>
      <c r="P285" t="s">
        <v>4625</v>
      </c>
      <c r="Q285" t="str">
        <f>_xlfn.CONCAT(Table3263[[#This Row],[Description]],Table3263[[#This Row],[attribute_name EN2]])</f>
        <v>Flow - Nitrogen Seal Gas Injection NDE</v>
      </c>
      <c r="R285" s="10">
        <v>41.5</v>
      </c>
      <c r="S285" s="33" t="s">
        <v>3877</v>
      </c>
      <c r="U285" s="33"/>
      <c r="V285" s="10"/>
      <c r="W285" t="str">
        <f t="shared" si="8"/>
        <v>subattribute</v>
      </c>
      <c r="X285" t="str">
        <f>TRIM(INDEX(_xlfn.TEXTSPLIT(Table3263[[#This Row],[attribute_name]],"|"), 1,1))</f>
        <v>Fluxo – Injeção de Gás Nitrogênio (LOA)</v>
      </c>
      <c r="Y285" t="str">
        <f>IFERROR(TRIM(INDEX(_xlfn.TEXTSPLIT(Table3263[[#This Row],[attribute_name]],"|"), 1,2)), "")</f>
        <v>Hi</v>
      </c>
      <c r="Z285" t="b" cm="1">
        <f t="array" ref="Z285">IF(ISERROR(IF(Table3263[[#This Row],[parent_attribute]]="subattribute", VLOOKUP(Table3263[[#This Row],[Área ]]&amp;Table3263[[#This Row],[child_attribute]],_xlfn._xlws.FILTER(Table3263[[#All],[Vessel]], Table3263[[#All],[parent_attribute]]="attribute"),1, FALSE), TRUE)), FALSE, TRUE)</f>
        <v>1</v>
      </c>
    </row>
    <row r="286" spans="1:26" ht="14.7" customHeight="1">
      <c r="A286" t="str">
        <f>Table3263[[#This Row],[Template]]&amp;Table3263[[#This Row],[parent_attribute]]</f>
        <v>Compressor Centrífugo BásicoFluxo – Injeção de Gás Nitrogênio (LOA)</v>
      </c>
      <c r="B286" t="s">
        <v>4572</v>
      </c>
      <c r="C286" s="10" t="s">
        <v>2905</v>
      </c>
      <c r="D286" s="10" t="s">
        <v>4573</v>
      </c>
      <c r="E286" t="s">
        <v>4574</v>
      </c>
      <c r="F286" t="s">
        <v>4575</v>
      </c>
      <c r="G286" t="s">
        <v>2855</v>
      </c>
      <c r="J286" t="s">
        <v>4626</v>
      </c>
      <c r="K286" t="s">
        <v>3908</v>
      </c>
      <c r="L286" t="s">
        <v>2931</v>
      </c>
      <c r="M286" t="s">
        <v>2928</v>
      </c>
      <c r="O286" t="e">
        <f>VLOOKUP(Table3263[[#This Row],[Column1]],'Tradução Atributos'!$A$1:$B$284,2,0)</f>
        <v>#N/A</v>
      </c>
      <c r="P286" t="s">
        <v>4627</v>
      </c>
      <c r="Q286" t="str">
        <f>_xlfn.CONCAT(Table3263[[#This Row],[Description]],Table3263[[#This Row],[attribute_name EN2]])</f>
        <v>Flow - Nitrogen Seal Gas Injection NDE</v>
      </c>
      <c r="R286" s="10">
        <v>8.1</v>
      </c>
      <c r="S286" s="33" t="s">
        <v>3877</v>
      </c>
      <c r="U286" s="33"/>
      <c r="V286" s="10"/>
      <c r="W286" t="str">
        <f t="shared" si="8"/>
        <v>subattribute</v>
      </c>
      <c r="X286" t="str">
        <f>TRIM(INDEX(_xlfn.TEXTSPLIT(Table3263[[#This Row],[attribute_name]],"|"), 1,1))</f>
        <v>Fluxo – Injeção de Gás Nitrogênio (LOA)</v>
      </c>
      <c r="Y286" t="str">
        <f>IFERROR(TRIM(INDEX(_xlfn.TEXTSPLIT(Table3263[[#This Row],[attribute_name]],"|"), 1,2)), "")</f>
        <v>Lo</v>
      </c>
      <c r="Z286" t="b" cm="1">
        <f t="array" ref="Z286">IF(ISERROR(IF(Table3263[[#This Row],[parent_attribute]]="subattribute", VLOOKUP(Table3263[[#This Row],[Área ]]&amp;Table3263[[#This Row],[child_attribute]],_xlfn._xlws.FILTER(Table3263[[#All],[Vessel]], Table3263[[#All],[parent_attribute]]="attribute"),1, FALSE), TRUE)), FALSE, TRUE)</f>
        <v>1</v>
      </c>
    </row>
    <row r="287" spans="1:26" ht="14.7" customHeight="1">
      <c r="A287" t="str">
        <f>Table3263[[#This Row],[Template]]&amp;Table3263[[#This Row],[parent_attribute]]</f>
        <v>Compressor Centrífugo BásicoKeyphasor - Compressor</v>
      </c>
      <c r="B287" t="s">
        <v>4572</v>
      </c>
      <c r="C287" s="10" t="s">
        <v>2905</v>
      </c>
      <c r="D287" s="10" t="s">
        <v>4573</v>
      </c>
      <c r="E287" t="s">
        <v>4574</v>
      </c>
      <c r="F287" t="s">
        <v>4575</v>
      </c>
      <c r="G287" t="s">
        <v>2855</v>
      </c>
      <c r="J287" s="10" t="s">
        <v>2854</v>
      </c>
      <c r="O287" s="10" t="s">
        <v>2854</v>
      </c>
      <c r="P287" s="10" t="s">
        <v>2854</v>
      </c>
      <c r="Q287" s="10" t="str">
        <f>_xlfn.CONCAT(Table3263[[#This Row],[Description]],Table3263[[#This Row],[attribute_name EN2]])</f>
        <v/>
      </c>
      <c r="R287" s="178" t="s">
        <v>3955</v>
      </c>
      <c r="S287" s="33" t="s">
        <v>622</v>
      </c>
      <c r="U287" s="33" t="s">
        <v>439</v>
      </c>
      <c r="V287" s="10" t="s">
        <v>440</v>
      </c>
      <c r="W287" t="str">
        <f t="shared" si="8"/>
        <v>attribute</v>
      </c>
      <c r="X287" t="str">
        <f>TRIM(INDEX(_xlfn.TEXTSPLIT(Table3263[[#This Row],[attribute_name]],"|"), 1,1))</f>
        <v>Keyphasor - Compressor</v>
      </c>
      <c r="Y287" t="str">
        <f>IFERROR(TRIM(INDEX(_xlfn.TEXTSPLIT(Table3263[[#This Row],[attribute_name]],"|"), 1,2)), "")</f>
        <v/>
      </c>
      <c r="Z287" t="b" cm="1">
        <f t="array" ref="Z287">IF(ISERROR(IF(Table3263[[#This Row],[type]]="subattribute", VLOOKUP(Table3263[[#This Row],[Template]]&amp;Table3263[[#This Row],[parent_attribute]],_xlfn._xlws.FILTER(#REF!, Table3263[[#All],[type]]="attribute"),1, FALSE), TRUE)), FALSE, TRUE)</f>
        <v>1</v>
      </c>
    </row>
    <row r="288" spans="1:26" ht="14.7" customHeight="1">
      <c r="A288" t="str">
        <f>Table3263[[#This Row],[Template]]&amp;Table3263[[#This Row],[parent_attribute]]</f>
        <v>Compressor Centrífugo BásicoNível - Scrubber</v>
      </c>
      <c r="B288" t="s">
        <v>4572</v>
      </c>
      <c r="C288" s="10" t="s">
        <v>2905</v>
      </c>
      <c r="D288" s="10" t="s">
        <v>4573</v>
      </c>
      <c r="E288" t="s">
        <v>4574</v>
      </c>
      <c r="F288" t="s">
        <v>4575</v>
      </c>
      <c r="G288" t="s">
        <v>2855</v>
      </c>
      <c r="J288" s="10" t="s">
        <v>800</v>
      </c>
      <c r="O288" t="e">
        <f>VLOOKUP(Table3263[[#This Row],[attribute_name EN2]],'Tradução Atributos'!$A$1:$B$284,2,0)</f>
        <v>#N/A</v>
      </c>
      <c r="P288" s="10" t="s">
        <v>4795</v>
      </c>
      <c r="Q288" s="10" t="str">
        <f>_xlfn.CONCAT(Table3263[[#This Row],[Equipamento]],Table3263[[#This Row],[attribute_name EN]])</f>
        <v>FORTE-C-UC-123101A-02 (HP Compressor Trem A)Level - Scrubber</v>
      </c>
      <c r="R288" s="33" t="s">
        <v>4796</v>
      </c>
      <c r="S288" s="32" t="s">
        <v>13</v>
      </c>
      <c r="U288" s="33" t="s">
        <v>482</v>
      </c>
      <c r="V288" s="10" t="s">
        <v>4797</v>
      </c>
      <c r="W288" t="str">
        <f>IFERROR(IF(FIND("|",O288),"subattribute", "attribute"), "attribute")</f>
        <v>attribute</v>
      </c>
      <c r="X288" t="str">
        <f>TRIM(INDEX(_xlfn.TEXTSPLIT(Table3263[[#This Row],[attribute_name]],"|"), 1,1))</f>
        <v>Nível - Scrubber</v>
      </c>
      <c r="Y288" t="str">
        <f>IFERROR(TRIM(INDEX(_xlfn.TEXTSPLIT(Table3263[[#This Row],[attribute_name]],"|"), 1,2)), "")</f>
        <v/>
      </c>
      <c r="Z288" t="b" cm="1">
        <f t="array" ref="Z288">IF(ISERROR(IF(Table3263[[#This Row],[type]]="subattribute", VLOOKUP(Table3263[[#This Row],[Template]]&amp;Table3263[[#This Row],[parent_attribute]],_xlfn._xlws.FILTER(#REF!, Table3263[[#All],[type]]="attribute"),1, FALSE), TRUE)), FALSE, TRUE)</f>
        <v>1</v>
      </c>
    </row>
    <row r="289" spans="1:26" ht="14.7" customHeight="1">
      <c r="A289" t="str">
        <f>Table3263[[#This Row],[Template]]&amp;Table3263[[#This Row],[parent_attribute]]</f>
        <v>Compressor Centrífugo BásicoNível - Scrubber</v>
      </c>
      <c r="B289" t="s">
        <v>4572</v>
      </c>
      <c r="C289" s="10" t="s">
        <v>2905</v>
      </c>
      <c r="D289" s="10" t="s">
        <v>4573</v>
      </c>
      <c r="E289" t="s">
        <v>4574</v>
      </c>
      <c r="F289" t="s">
        <v>4575</v>
      </c>
      <c r="G289" t="s">
        <v>2855</v>
      </c>
      <c r="J289" s="10" t="s">
        <v>800</v>
      </c>
      <c r="O289" t="e">
        <f>VLOOKUP(Table3263[[#This Row],[attribute_name EN2]],'Tradução Atributos'!$A$1:$B$284,2,0)</f>
        <v>#N/A</v>
      </c>
      <c r="P289" s="10" t="s">
        <v>4795</v>
      </c>
      <c r="Q289" s="10" t="str">
        <f>_xlfn.CONCAT(Table3263[[#This Row],[Equipamento]],Table3263[[#This Row],[attribute_name EN]])</f>
        <v>FORTE-C-UC-123101A-02 (HP Compressor Trem A)Level - Scrubber</v>
      </c>
      <c r="R289" s="10" t="s">
        <v>3451</v>
      </c>
      <c r="S289" s="32" t="s">
        <v>13</v>
      </c>
      <c r="U289" s="33" t="s">
        <v>482</v>
      </c>
      <c r="V289" s="10" t="s">
        <v>4797</v>
      </c>
      <c r="W289" t="str">
        <f>IFERROR(IF(FIND("|",O289),"subattribute", "attribute"), "attribute")</f>
        <v>attribute</v>
      </c>
      <c r="X289" t="str">
        <f>TRIM(INDEX(_xlfn.TEXTSPLIT(Table3263[[#This Row],[attribute_name]],"|"), 1,1))</f>
        <v>Nível - Scrubber</v>
      </c>
      <c r="Y289" t="str">
        <f>IFERROR(TRIM(INDEX(_xlfn.TEXTSPLIT(Table3263[[#This Row],[attribute_name]],"|"), 1,2)), "")</f>
        <v/>
      </c>
      <c r="Z289" t="b" cm="1">
        <f t="array" ref="Z289">IF(ISERROR(IF(Table3263[[#This Row],[type]]="subattribute", VLOOKUP(Table3263[[#This Row],[Template]]&amp;Table3263[[#This Row],[parent_attribute]],_xlfn._xlws.FILTER(#REF!, Table3263[[#All],[type]]="attribute"),1, FALSE), TRUE)), FALSE, TRUE)</f>
        <v>1</v>
      </c>
    </row>
    <row r="290" spans="1:26" ht="14.7" customHeight="1">
      <c r="A290" t="str">
        <f>Table3263[[#This Row],[Template]]&amp;Table3263[[#This Row],[parent_attribute]]</f>
        <v>Compressor Centrífugo BásicoPressão - Descarga</v>
      </c>
      <c r="B290" t="s">
        <v>4572</v>
      </c>
      <c r="C290" s="10" t="s">
        <v>2905</v>
      </c>
      <c r="D290" s="10" t="s">
        <v>4573</v>
      </c>
      <c r="E290" t="s">
        <v>4574</v>
      </c>
      <c r="F290" s="162" t="s">
        <v>4575</v>
      </c>
      <c r="G290" t="s">
        <v>2855</v>
      </c>
      <c r="J290" s="10" t="s">
        <v>4675</v>
      </c>
      <c r="K290" s="10" t="s">
        <v>4675</v>
      </c>
      <c r="O290" t="e">
        <f>VLOOKUP(Table3263[[#This Row],[Column1]],'Tradução Atributos'!$A$1:$B$284,2,0)</f>
        <v>#N/A</v>
      </c>
      <c r="P290" t="s">
        <v>2970</v>
      </c>
      <c r="Q290" s="10" t="str">
        <f>_xlfn.CONCAT(Table3263[[#This Row],[Description]],Table3263[[#This Row],[attribute_name EN2]])</f>
        <v>Pressure - Discharge LP</v>
      </c>
      <c r="R290" s="192" t="s">
        <v>3474</v>
      </c>
      <c r="S290" s="33" t="s">
        <v>194</v>
      </c>
      <c r="U290" s="33" t="s">
        <v>530</v>
      </c>
      <c r="V290" s="10" t="s">
        <v>531</v>
      </c>
      <c r="W290" t="str">
        <f t="shared" ref="W290:W321" si="9">IFERROR(IF(FIND("|",P290),"subattribute", "attribute"), "attribute")</f>
        <v>attribute</v>
      </c>
      <c r="X290" t="str">
        <f>TRIM(INDEX(_xlfn.TEXTSPLIT(Table3263[[#This Row],[attribute_name]],"|"), 1,1))</f>
        <v>Pressão - Descarga</v>
      </c>
      <c r="Y290" t="str">
        <f>IFERROR(TRIM(INDEX(_xlfn.TEXTSPLIT(Table3263[[#This Row],[attribute_name]],"|"), 1,2)), "")</f>
        <v/>
      </c>
      <c r="Z290" t="b" cm="1">
        <f t="array" ref="Z290">IF(ISERROR(IF(Table3263[[#This Row],[parent_attribute]]="subattribute", VLOOKUP(Table3263[[#This Row],[Área ]]&amp;Table3263[[#This Row],[child_attribute]],_xlfn._xlws.FILTER(Table3263[[#All],[Vessel]], Table3263[[#All],[parent_attribute]]="attribute"),1, FALSE), TRUE)), FALSE, TRUE)</f>
        <v>1</v>
      </c>
    </row>
    <row r="291" spans="1:26" ht="14.7" customHeight="1">
      <c r="A291" t="str">
        <f>Table3263[[#This Row],[Template]]&amp;Table3263[[#This Row],[parent_attribute]]</f>
        <v>Compressor Centrífugo BásicoPressão - Descarga (2)</v>
      </c>
      <c r="B291" t="s">
        <v>4572</v>
      </c>
      <c r="C291" s="10" t="s">
        <v>2905</v>
      </c>
      <c r="D291" s="10" t="s">
        <v>4573</v>
      </c>
      <c r="E291" t="s">
        <v>4574</v>
      </c>
      <c r="F291" s="162" t="s">
        <v>4575</v>
      </c>
      <c r="G291" t="s">
        <v>2855</v>
      </c>
      <c r="J291" s="10" t="s">
        <v>1433</v>
      </c>
      <c r="K291" s="10" t="s">
        <v>1433</v>
      </c>
      <c r="O291" t="e">
        <f>VLOOKUP(Table3263[[#This Row],[Column1]],'Tradução Atributos'!$A$1:$B$284,2,0)</f>
        <v>#N/A</v>
      </c>
      <c r="P291" t="s">
        <v>2973</v>
      </c>
      <c r="Q291" s="20" t="str">
        <f>_xlfn.CONCAT(Table3263[[#This Row],[Description]],Table3263[[#This Row],[attribute_name EN2]])</f>
        <v>Pressure - Discharge (2)</v>
      </c>
      <c r="R291" s="10" t="s">
        <v>4798</v>
      </c>
      <c r="S291" s="33" t="s">
        <v>194</v>
      </c>
      <c r="U291" s="33" t="s">
        <v>530</v>
      </c>
      <c r="V291" s="10" t="s">
        <v>531</v>
      </c>
      <c r="W291" t="str">
        <f t="shared" si="9"/>
        <v>attribute</v>
      </c>
      <c r="X291" t="str">
        <f>TRIM(INDEX(_xlfn.TEXTSPLIT(Table3263[[#This Row],[attribute_name]],"|"), 1,1))</f>
        <v>Pressão - Descarga (2)</v>
      </c>
      <c r="Y291" t="str">
        <f>IFERROR(TRIM(INDEX(_xlfn.TEXTSPLIT(Table3263[[#This Row],[attribute_name]],"|"), 1,2)), "")</f>
        <v/>
      </c>
      <c r="Z291" t="b" cm="1">
        <f t="array" ref="Z291">IF(ISERROR(IF(Table3263[[#This Row],[parent_attribute]]="subattribute", VLOOKUP(Table3263[[#This Row],[Área ]]&amp;Table3263[[#This Row],[child_attribute]],_xlfn._xlws.FILTER(Table3263[[#All],[Vessel]], Table3263[[#All],[parent_attribute]]="attribute"),1, FALSE), TRUE)), FALSE, TRUE)</f>
        <v>1</v>
      </c>
    </row>
    <row r="292" spans="1:26" ht="14.7" customHeight="1">
      <c r="A292" t="str">
        <f>Table3263[[#This Row],[Template]]&amp;Table3263[[#This Row],[parent_attribute]]</f>
        <v>Compressor Centrífugo BásicoPressão - Descarga (2)</v>
      </c>
      <c r="B292" t="s">
        <v>4572</v>
      </c>
      <c r="C292" s="10" t="s">
        <v>2905</v>
      </c>
      <c r="D292" s="10" t="s">
        <v>4573</v>
      </c>
      <c r="E292" t="s">
        <v>4574</v>
      </c>
      <c r="F292" s="162" t="s">
        <v>4575</v>
      </c>
      <c r="G292" t="s">
        <v>2855</v>
      </c>
      <c r="J292" s="10" t="s">
        <v>1434</v>
      </c>
      <c r="K292" s="10" t="s">
        <v>1433</v>
      </c>
      <c r="L292" t="s">
        <v>2929</v>
      </c>
      <c r="M292" t="s">
        <v>2928</v>
      </c>
      <c r="O292" t="e">
        <f>VLOOKUP(Table3263[[#This Row],[Column1]],'Tradução Atributos'!$A$1:$B$284,2,0)</f>
        <v>#N/A</v>
      </c>
      <c r="P292" t="s">
        <v>4799</v>
      </c>
      <c r="Q292" s="20" t="str">
        <f>_xlfn.CONCAT(Table3263[[#This Row],[Description]],Table3263[[#This Row],[attribute_name EN2]])</f>
        <v>Pressure - Discharge (2)</v>
      </c>
      <c r="R292" s="33"/>
      <c r="S292" s="33" t="s">
        <v>194</v>
      </c>
      <c r="U292" s="33" t="s">
        <v>736</v>
      </c>
      <c r="V292" s="10"/>
      <c r="W292" t="str">
        <f t="shared" si="9"/>
        <v>subattribute</v>
      </c>
      <c r="X292" t="str">
        <f>TRIM(INDEX(_xlfn.TEXTSPLIT(Table3263[[#This Row],[attribute_name]],"|"), 1,1))</f>
        <v>Pressão - Descarga (2)</v>
      </c>
      <c r="Y292" t="str">
        <f>IFERROR(TRIM(INDEX(_xlfn.TEXTSPLIT(Table3263[[#This Row],[attribute_name]],"|"), 1,2)), "")</f>
        <v>Hi</v>
      </c>
      <c r="Z292" t="b" cm="1">
        <f t="array" ref="Z292">IF(ISERROR(IF(Table3263[[#This Row],[parent_attribute]]="subattribute", VLOOKUP(Table3263[[#This Row],[Área ]]&amp;Table3263[[#This Row],[child_attribute]],_xlfn._xlws.FILTER(Table3263[[#All],[Vessel]], Table3263[[#All],[parent_attribute]]="attribute"),1, FALSE), TRUE)), FALSE, TRUE)</f>
        <v>1</v>
      </c>
    </row>
    <row r="293" spans="1:26" ht="14.7" customHeight="1">
      <c r="A293" t="str">
        <f>Table3263[[#This Row],[Template]]&amp;Table3263[[#This Row],[parent_attribute]]</f>
        <v>Compressor Centrífugo BásicoPressão - Descarga (2)</v>
      </c>
      <c r="B293" t="s">
        <v>4572</v>
      </c>
      <c r="C293" s="10" t="s">
        <v>2905</v>
      </c>
      <c r="D293" s="10" t="s">
        <v>4573</v>
      </c>
      <c r="E293" t="s">
        <v>4574</v>
      </c>
      <c r="F293" s="162" t="s">
        <v>4575</v>
      </c>
      <c r="G293" t="s">
        <v>2855</v>
      </c>
      <c r="J293" s="10" t="s">
        <v>1435</v>
      </c>
      <c r="K293" s="10" t="s">
        <v>1433</v>
      </c>
      <c r="L293" t="s">
        <v>2930</v>
      </c>
      <c r="M293" t="s">
        <v>2928</v>
      </c>
      <c r="O293" t="e">
        <f>VLOOKUP(Table3263[[#This Row],[Column1]],'Tradução Atributos'!$A$1:$B$284,2,0)</f>
        <v>#N/A</v>
      </c>
      <c r="P293" t="s">
        <v>4800</v>
      </c>
      <c r="Q293" s="20" t="str">
        <f>_xlfn.CONCAT(Table3263[[#This Row],[Description]],Table3263[[#This Row],[attribute_name EN2]])</f>
        <v>Pressure - Discharge (2)</v>
      </c>
      <c r="R293" s="10"/>
      <c r="S293" s="33" t="s">
        <v>194</v>
      </c>
      <c r="U293" s="33" t="s">
        <v>736</v>
      </c>
      <c r="V293" s="10"/>
      <c r="W293" t="str">
        <f t="shared" si="9"/>
        <v>subattribute</v>
      </c>
      <c r="X293" t="str">
        <f>TRIM(INDEX(_xlfn.TEXTSPLIT(Table3263[[#This Row],[attribute_name]],"|"), 1,1))</f>
        <v>Pressão - Descarga (2)</v>
      </c>
      <c r="Y293" t="str">
        <f>IFERROR(TRIM(INDEX(_xlfn.TEXTSPLIT(Table3263[[#This Row],[attribute_name]],"|"), 1,2)), "")</f>
        <v>HiHi</v>
      </c>
      <c r="Z293" t="b" cm="1">
        <f t="array" ref="Z293">IF(ISERROR(IF(Table3263[[#This Row],[parent_attribute]]="subattribute", VLOOKUP(Table3263[[#This Row],[Área ]]&amp;Table3263[[#This Row],[child_attribute]],_xlfn._xlws.FILTER(Table3263[[#All],[Vessel]], Table3263[[#All],[parent_attribute]]="attribute"),1, FALSE), TRUE)), FALSE, TRUE)</f>
        <v>1</v>
      </c>
    </row>
    <row r="294" spans="1:26" ht="14.7" customHeight="1">
      <c r="A294" t="str">
        <f>Table3263[[#This Row],[Template]]&amp;Table3263[[#This Row],[parent_attribute]]</f>
        <v>Compressor Centrífugo BásicoPressão - Descarga (2)</v>
      </c>
      <c r="B294" t="s">
        <v>4572</v>
      </c>
      <c r="C294" s="10" t="s">
        <v>2905</v>
      </c>
      <c r="D294" s="10" t="s">
        <v>4573</v>
      </c>
      <c r="E294" t="s">
        <v>4574</v>
      </c>
      <c r="F294" s="162" t="s">
        <v>4575</v>
      </c>
      <c r="G294" t="s">
        <v>2855</v>
      </c>
      <c r="J294" s="10" t="s">
        <v>1436</v>
      </c>
      <c r="K294" s="10" t="s">
        <v>1433</v>
      </c>
      <c r="L294" t="s">
        <v>2931</v>
      </c>
      <c r="M294" t="s">
        <v>2928</v>
      </c>
      <c r="O294" t="e">
        <f>VLOOKUP(Table3263[[#This Row],[Column1]],'Tradução Atributos'!$A$1:$B$284,2,0)</f>
        <v>#N/A</v>
      </c>
      <c r="P294" t="s">
        <v>4801</v>
      </c>
      <c r="Q294" s="20" t="str">
        <f>_xlfn.CONCAT(Table3263[[#This Row],[Description]],Table3263[[#This Row],[attribute_name EN2]])</f>
        <v>Pressure - Discharge (2)</v>
      </c>
      <c r="R294" s="10"/>
      <c r="S294" s="33" t="s">
        <v>194</v>
      </c>
      <c r="U294" s="33" t="s">
        <v>736</v>
      </c>
      <c r="V294" s="10"/>
      <c r="W294" t="str">
        <f t="shared" si="9"/>
        <v>subattribute</v>
      </c>
      <c r="X294" t="str">
        <f>TRIM(INDEX(_xlfn.TEXTSPLIT(Table3263[[#This Row],[attribute_name]],"|"), 1,1))</f>
        <v>Pressão - Descarga (2)</v>
      </c>
      <c r="Y294" t="str">
        <f>IFERROR(TRIM(INDEX(_xlfn.TEXTSPLIT(Table3263[[#This Row],[attribute_name]],"|"), 1,2)), "")</f>
        <v>Lo</v>
      </c>
      <c r="Z294" t="b" cm="1">
        <f t="array" ref="Z294">IF(ISERROR(IF(Table3263[[#This Row],[parent_attribute]]="subattribute", VLOOKUP(Table3263[[#This Row],[Área ]]&amp;Table3263[[#This Row],[child_attribute]],_xlfn._xlws.FILTER(Table3263[[#All],[Vessel]], Table3263[[#All],[parent_attribute]]="attribute"),1, FALSE), TRUE)), FALSE, TRUE)</f>
        <v>1</v>
      </c>
    </row>
    <row r="295" spans="1:26" ht="14.7" customHeight="1">
      <c r="A295" t="str">
        <f>Table3263[[#This Row],[Template]]&amp;Table3263[[#This Row],[parent_attribute]]</f>
        <v>Compressor Centrífugo BásicoPressão - Descarga (2)</v>
      </c>
      <c r="B295" t="s">
        <v>4572</v>
      </c>
      <c r="C295" s="10" t="s">
        <v>2905</v>
      </c>
      <c r="D295" s="10" t="s">
        <v>4573</v>
      </c>
      <c r="E295" t="s">
        <v>4574</v>
      </c>
      <c r="F295" s="162" t="s">
        <v>4575</v>
      </c>
      <c r="G295" t="s">
        <v>2855</v>
      </c>
      <c r="J295" s="10" t="s">
        <v>1437</v>
      </c>
      <c r="K295" s="10" t="s">
        <v>1433</v>
      </c>
      <c r="L295" t="s">
        <v>2932</v>
      </c>
      <c r="M295" t="s">
        <v>2928</v>
      </c>
      <c r="O295" t="e">
        <f>VLOOKUP(Table3263[[#This Row],[Column1]],'Tradução Atributos'!$A$1:$B$284,2,0)</f>
        <v>#N/A</v>
      </c>
      <c r="P295" t="s">
        <v>4802</v>
      </c>
      <c r="Q295" s="20" t="str">
        <f>_xlfn.CONCAT(Table3263[[#This Row],[Description]],Table3263[[#This Row],[attribute_name EN2]])</f>
        <v>Pressure - Discharge (2)</v>
      </c>
      <c r="R295" s="10"/>
      <c r="S295" s="33" t="s">
        <v>194</v>
      </c>
      <c r="U295" s="33" t="s">
        <v>736</v>
      </c>
      <c r="V295" s="10"/>
      <c r="W295" t="str">
        <f t="shared" si="9"/>
        <v>subattribute</v>
      </c>
      <c r="X295" t="str">
        <f>TRIM(INDEX(_xlfn.TEXTSPLIT(Table3263[[#This Row],[attribute_name]],"|"), 1,1))</f>
        <v>Pressão - Descarga (2)</v>
      </c>
      <c r="Y295" t="str">
        <f>IFERROR(TRIM(INDEX(_xlfn.TEXTSPLIT(Table3263[[#This Row],[attribute_name]],"|"), 1,2)), "")</f>
        <v>LoLo</v>
      </c>
      <c r="Z295" t="b" cm="1">
        <f t="array" ref="Z295">IF(ISERROR(IF(Table3263[[#This Row],[parent_attribute]]="subattribute", VLOOKUP(Table3263[[#This Row],[Área ]]&amp;Table3263[[#This Row],[child_attribute]],_xlfn._xlws.FILTER(Table3263[[#All],[Vessel]], Table3263[[#All],[parent_attribute]]="attribute"),1, FALSE), TRUE)), FALSE, TRUE)</f>
        <v>1</v>
      </c>
    </row>
    <row r="296" spans="1:26" ht="14.7" customHeight="1">
      <c r="A296" t="str">
        <f>Table3263[[#This Row],[Template]]&amp;Table3263[[#This Row],[parent_attribute]]</f>
        <v>Compressor Centrífugo BásicoPressão - Sucção</v>
      </c>
      <c r="B296" t="s">
        <v>4572</v>
      </c>
      <c r="C296" s="10" t="s">
        <v>2905</v>
      </c>
      <c r="D296" s="10" t="s">
        <v>4573</v>
      </c>
      <c r="E296" t="s">
        <v>4574</v>
      </c>
      <c r="F296" s="162" t="s">
        <v>4575</v>
      </c>
      <c r="G296" t="s">
        <v>2855</v>
      </c>
      <c r="J296" s="10" t="s">
        <v>915</v>
      </c>
      <c r="K296" s="10" t="s">
        <v>4714</v>
      </c>
      <c r="O296" t="e">
        <f>VLOOKUP(Table3263[[#This Row],[Column1]],'Tradução Atributos'!$A$1:$B$284,2,0)</f>
        <v>#N/A</v>
      </c>
      <c r="P296" t="s">
        <v>3013</v>
      </c>
      <c r="Q296" s="20" t="str">
        <f>_xlfn.CONCAT(Table3263[[#This Row],[Description]],Table3263[[#This Row],[attribute_name EN2]])</f>
        <v>Pressure - Suction LP</v>
      </c>
      <c r="R296" s="33" t="s">
        <v>4803</v>
      </c>
      <c r="S296" s="33" t="s">
        <v>194</v>
      </c>
      <c r="U296" s="33" t="s">
        <v>530</v>
      </c>
      <c r="V296" s="10" t="s">
        <v>531</v>
      </c>
      <c r="W296" t="str">
        <f t="shared" si="9"/>
        <v>attribute</v>
      </c>
      <c r="X296" t="str">
        <f>TRIM(INDEX(_xlfn.TEXTSPLIT(Table3263[[#This Row],[attribute_name]],"|"), 1,1))</f>
        <v>Pressão - Sucção</v>
      </c>
      <c r="Y296" t="str">
        <f>IFERROR(TRIM(INDEX(_xlfn.TEXTSPLIT(Table3263[[#This Row],[attribute_name]],"|"), 1,2)), "")</f>
        <v/>
      </c>
      <c r="Z296" t="b" cm="1">
        <f t="array" ref="Z296">IF(ISERROR(IF(Table3263[[#This Row],[parent_attribute]]="subattribute", VLOOKUP(Table3263[[#This Row],[Área ]]&amp;Table3263[[#This Row],[child_attribute]],_xlfn._xlws.FILTER(Table3263[[#All],[Vessel]], Table3263[[#All],[parent_attribute]]="attribute"),1, FALSE), TRUE)), FALSE, TRUE)</f>
        <v>1</v>
      </c>
    </row>
    <row r="297" spans="1:26" ht="14.7" customHeight="1">
      <c r="A297" t="str">
        <f>Table3263[[#This Row],[Template]]&amp;Table3263[[#This Row],[parent_attribute]]</f>
        <v>Compressor Centrífugo BásicoPressão - Sucção (2)</v>
      </c>
      <c r="B297" t="s">
        <v>4572</v>
      </c>
      <c r="C297" s="10" t="s">
        <v>2905</v>
      </c>
      <c r="D297" s="10" t="s">
        <v>4573</v>
      </c>
      <c r="E297" t="s">
        <v>4574</v>
      </c>
      <c r="F297" s="162" t="s">
        <v>4575</v>
      </c>
      <c r="G297" t="s">
        <v>2855</v>
      </c>
      <c r="J297" s="10" t="s">
        <v>915</v>
      </c>
      <c r="K297" s="10" t="s">
        <v>4714</v>
      </c>
      <c r="O297" t="e">
        <f>VLOOKUP(Table3263[[#This Row],[Column1]],'Tradução Atributos'!$A$1:$B$284,2,0)</f>
        <v>#N/A</v>
      </c>
      <c r="P297" t="s">
        <v>3016</v>
      </c>
      <c r="Q297" s="20" t="str">
        <f>_xlfn.CONCAT(Table3263[[#This Row],[Description]],Table3263[[#This Row],[attribute_name EN2]])</f>
        <v>Pressure - Suction LP</v>
      </c>
      <c r="R297" s="10" t="s">
        <v>4804</v>
      </c>
      <c r="S297" s="33" t="s">
        <v>194</v>
      </c>
      <c r="U297" s="33" t="s">
        <v>530</v>
      </c>
      <c r="V297" s="10" t="s">
        <v>531</v>
      </c>
      <c r="W297" t="str">
        <f t="shared" si="9"/>
        <v>attribute</v>
      </c>
      <c r="X297" t="str">
        <f>TRIM(INDEX(_xlfn.TEXTSPLIT(Table3263[[#This Row],[attribute_name]],"|"), 1,1))</f>
        <v>Pressão - Sucção (2)</v>
      </c>
      <c r="Y297" t="str">
        <f>IFERROR(TRIM(INDEX(_xlfn.TEXTSPLIT(Table3263[[#This Row],[attribute_name]],"|"), 1,2)), "")</f>
        <v/>
      </c>
      <c r="Z297" t="b" cm="1">
        <f t="array" ref="Z297">IF(ISERROR(IF(Table3263[[#This Row],[parent_attribute]]="subattribute", VLOOKUP(Table3263[[#This Row],[Área ]]&amp;Table3263[[#This Row],[child_attribute]],_xlfn._xlws.FILTER(Table3263[[#All],[Vessel]], Table3263[[#All],[parent_attribute]]="attribute"),1, FALSE), TRUE)), FALSE, TRUE)</f>
        <v>1</v>
      </c>
    </row>
    <row r="298" spans="1:26" ht="14.7" customHeight="1">
      <c r="A298" t="str">
        <f>Table3263[[#This Row],[Template]]&amp;Table3263[[#This Row],[parent_attribute]]</f>
        <v>Compressor Centrífugo BásicoPressão - Sucção</v>
      </c>
      <c r="B298" t="s">
        <v>4572</v>
      </c>
      <c r="C298" s="10" t="s">
        <v>2905</v>
      </c>
      <c r="D298" s="10" t="s">
        <v>4573</v>
      </c>
      <c r="E298" t="s">
        <v>4574</v>
      </c>
      <c r="F298" s="162" t="s">
        <v>4575</v>
      </c>
      <c r="G298" t="s">
        <v>2855</v>
      </c>
      <c r="J298" s="10" t="s">
        <v>917</v>
      </c>
      <c r="K298" s="10" t="s">
        <v>4714</v>
      </c>
      <c r="L298" t="s">
        <v>2929</v>
      </c>
      <c r="M298" t="s">
        <v>2928</v>
      </c>
      <c r="O298" t="e">
        <f>VLOOKUP(Table3263[[#This Row],[Column1]],'Tradução Atributos'!$A$1:$B$284,2,0)</f>
        <v>#N/A</v>
      </c>
      <c r="P298" t="s">
        <v>3168</v>
      </c>
      <c r="Q298" s="20" t="str">
        <f>_xlfn.CONCAT(Table3263[[#This Row],[Description]],Table3263[[#This Row],[attribute_name EN2]])</f>
        <v>Pressure - Suction LP</v>
      </c>
      <c r="R298" s="10"/>
      <c r="S298" s="33" t="s">
        <v>194</v>
      </c>
      <c r="U298" s="33" t="s">
        <v>736</v>
      </c>
      <c r="V298" s="10"/>
      <c r="W298" t="str">
        <f t="shared" si="9"/>
        <v>subattribute</v>
      </c>
      <c r="X298" t="str">
        <f>TRIM(INDEX(_xlfn.TEXTSPLIT(Table3263[[#This Row],[attribute_name]],"|"), 1,1))</f>
        <v>Pressão - Sucção</v>
      </c>
      <c r="Y298" t="str">
        <f>IFERROR(TRIM(INDEX(_xlfn.TEXTSPLIT(Table3263[[#This Row],[attribute_name]],"|"), 1,2)), "")</f>
        <v>Hi</v>
      </c>
      <c r="Z298" t="b" cm="1">
        <f t="array" ref="Z298">IF(ISERROR(IF(Table3263[[#This Row],[parent_attribute]]="subattribute", VLOOKUP(Table3263[[#This Row],[Área ]]&amp;Table3263[[#This Row],[child_attribute]],_xlfn._xlws.FILTER(Table3263[[#All],[Vessel]], Table3263[[#All],[parent_attribute]]="attribute"),1, FALSE), TRUE)), FALSE, TRUE)</f>
        <v>1</v>
      </c>
    </row>
    <row r="299" spans="1:26" ht="14.7" customHeight="1">
      <c r="A299" t="str">
        <f>Table3263[[#This Row],[Template]]&amp;Table3263[[#This Row],[parent_attribute]]</f>
        <v>Compressor Centrífugo BásicoPressão - Sucção</v>
      </c>
      <c r="B299" t="s">
        <v>4572</v>
      </c>
      <c r="C299" s="10" t="s">
        <v>2905</v>
      </c>
      <c r="D299" s="10" t="s">
        <v>4573</v>
      </c>
      <c r="E299" t="s">
        <v>4574</v>
      </c>
      <c r="F299" s="162" t="s">
        <v>4575</v>
      </c>
      <c r="G299" t="s">
        <v>2855</v>
      </c>
      <c r="J299" s="10" t="s">
        <v>917</v>
      </c>
      <c r="K299" s="10" t="s">
        <v>4714</v>
      </c>
      <c r="L299" t="s">
        <v>2929</v>
      </c>
      <c r="M299" t="s">
        <v>2928</v>
      </c>
      <c r="O299" t="e">
        <f>VLOOKUP(Table3263[[#This Row],[Column1]],'Tradução Atributos'!$A$1:$B$284,2,0)</f>
        <v>#N/A</v>
      </c>
      <c r="P299" t="s">
        <v>3168</v>
      </c>
      <c r="Q299" s="20" t="str">
        <f>_xlfn.CONCAT(Table3263[[#This Row],[Description]],Table3263[[#This Row],[attribute_name EN2]])</f>
        <v>Pressure - Suction LP</v>
      </c>
      <c r="R299" s="10"/>
      <c r="S299" s="33" t="s">
        <v>194</v>
      </c>
      <c r="U299" s="33" t="s">
        <v>736</v>
      </c>
      <c r="V299" s="10"/>
      <c r="W299" t="str">
        <f t="shared" si="9"/>
        <v>subattribute</v>
      </c>
      <c r="X299" t="str">
        <f>TRIM(INDEX(_xlfn.TEXTSPLIT(Table3263[[#This Row],[attribute_name]],"|"), 1,1))</f>
        <v>Pressão - Sucção</v>
      </c>
      <c r="Y299" t="str">
        <f>IFERROR(TRIM(INDEX(_xlfn.TEXTSPLIT(Table3263[[#This Row],[attribute_name]],"|"), 1,2)), "")</f>
        <v>Hi</v>
      </c>
      <c r="Z299" t="b" cm="1">
        <f t="array" ref="Z299">IF(ISERROR(IF(Table3263[[#This Row],[parent_attribute]]="subattribute", VLOOKUP(Table3263[[#This Row],[Área ]]&amp;Table3263[[#This Row],[child_attribute]],_xlfn._xlws.FILTER(Table3263[[#All],[Vessel]], Table3263[[#All],[parent_attribute]]="attribute"),1, FALSE), TRUE)), FALSE, TRUE)</f>
        <v>1</v>
      </c>
    </row>
    <row r="300" spans="1:26" ht="14.7" customHeight="1">
      <c r="A300" t="str">
        <f>Table3263[[#This Row],[Template]]&amp;Table3263[[#This Row],[parent_attribute]]</f>
        <v>Compressor Centrífugo BásicoPressão - Sucção</v>
      </c>
      <c r="B300" t="s">
        <v>4572</v>
      </c>
      <c r="C300" s="10" t="s">
        <v>2905</v>
      </c>
      <c r="D300" s="10" t="s">
        <v>4573</v>
      </c>
      <c r="E300" t="s">
        <v>4574</v>
      </c>
      <c r="F300" s="162" t="s">
        <v>4575</v>
      </c>
      <c r="G300" t="s">
        <v>2855</v>
      </c>
      <c r="J300" s="10" t="s">
        <v>920</v>
      </c>
      <c r="K300" s="10" t="s">
        <v>4714</v>
      </c>
      <c r="L300" t="s">
        <v>2930</v>
      </c>
      <c r="M300" t="s">
        <v>2928</v>
      </c>
      <c r="O300" t="e">
        <f>VLOOKUP(Table3263[[#This Row],[Column1]],'Tradução Atributos'!$A$1:$B$284,2,0)</f>
        <v>#N/A</v>
      </c>
      <c r="P300" t="s">
        <v>3169</v>
      </c>
      <c r="Q300" s="20" t="str">
        <f>_xlfn.CONCAT(Table3263[[#This Row],[Description]],Table3263[[#This Row],[attribute_name EN2]])</f>
        <v>Pressure - Suction LP</v>
      </c>
      <c r="R300" s="33"/>
      <c r="S300" s="33" t="s">
        <v>194</v>
      </c>
      <c r="U300" s="33" t="s">
        <v>736</v>
      </c>
      <c r="V300" s="10"/>
      <c r="W300" t="str">
        <f t="shared" si="9"/>
        <v>subattribute</v>
      </c>
      <c r="X300" t="str">
        <f>TRIM(INDEX(_xlfn.TEXTSPLIT(Table3263[[#This Row],[attribute_name]],"|"), 1,1))</f>
        <v>Pressão - Sucção</v>
      </c>
      <c r="Y300" t="str">
        <f>IFERROR(TRIM(INDEX(_xlfn.TEXTSPLIT(Table3263[[#This Row],[attribute_name]],"|"), 1,2)), "")</f>
        <v>HiHi</v>
      </c>
      <c r="Z300" t="b" cm="1">
        <f t="array" ref="Z300">IF(ISERROR(IF(Table3263[[#This Row],[parent_attribute]]="subattribute", VLOOKUP(Table3263[[#This Row],[Área ]]&amp;Table3263[[#This Row],[child_attribute]],_xlfn._xlws.FILTER(Table3263[[#All],[Vessel]], Table3263[[#All],[parent_attribute]]="attribute"),1, FALSE), TRUE)), FALSE, TRUE)</f>
        <v>1</v>
      </c>
    </row>
    <row r="301" spans="1:26" ht="14.7" customHeight="1">
      <c r="A301" t="str">
        <f>Table3263[[#This Row],[Template]]&amp;Table3263[[#This Row],[parent_attribute]]</f>
        <v>Compressor Centrífugo BásicoPressão - Sucção</v>
      </c>
      <c r="B301" t="s">
        <v>4572</v>
      </c>
      <c r="C301" s="10" t="s">
        <v>2905</v>
      </c>
      <c r="D301" s="10" t="s">
        <v>4573</v>
      </c>
      <c r="E301" t="s">
        <v>4574</v>
      </c>
      <c r="F301" s="162" t="s">
        <v>4575</v>
      </c>
      <c r="G301" t="s">
        <v>2855</v>
      </c>
      <c r="J301" s="10" t="s">
        <v>920</v>
      </c>
      <c r="K301" s="10" t="s">
        <v>4714</v>
      </c>
      <c r="L301" t="s">
        <v>2930</v>
      </c>
      <c r="M301" t="s">
        <v>2928</v>
      </c>
      <c r="O301" t="e">
        <f>VLOOKUP(Table3263[[#This Row],[Column1]],'Tradução Atributos'!$A$1:$B$284,2,0)</f>
        <v>#N/A</v>
      </c>
      <c r="P301" t="s">
        <v>3169</v>
      </c>
      <c r="Q301" s="20" t="str">
        <f>_xlfn.CONCAT(Table3263[[#This Row],[Description]],Table3263[[#This Row],[attribute_name EN2]])</f>
        <v>Pressure - Suction LP</v>
      </c>
      <c r="R301" s="10"/>
      <c r="S301" s="33" t="s">
        <v>194</v>
      </c>
      <c r="U301" s="33" t="s">
        <v>736</v>
      </c>
      <c r="V301" s="10"/>
      <c r="W301" t="str">
        <f t="shared" si="9"/>
        <v>subattribute</v>
      </c>
      <c r="X301" t="str">
        <f>TRIM(INDEX(_xlfn.TEXTSPLIT(Table3263[[#This Row],[attribute_name]],"|"), 1,1))</f>
        <v>Pressão - Sucção</v>
      </c>
      <c r="Y301" t="str">
        <f>IFERROR(TRIM(INDEX(_xlfn.TEXTSPLIT(Table3263[[#This Row],[attribute_name]],"|"), 1,2)), "")</f>
        <v>HiHi</v>
      </c>
      <c r="Z301" t="b" cm="1">
        <f t="array" ref="Z301">IF(ISERROR(IF(Table3263[[#This Row],[parent_attribute]]="subattribute", VLOOKUP(Table3263[[#This Row],[Área ]]&amp;Table3263[[#This Row],[child_attribute]],_xlfn._xlws.FILTER(Table3263[[#All],[Vessel]], Table3263[[#All],[parent_attribute]]="attribute"),1, FALSE), TRUE)), FALSE, TRUE)</f>
        <v>1</v>
      </c>
    </row>
    <row r="302" spans="1:26" ht="14.7" customHeight="1">
      <c r="A302" t="str">
        <f>Table3263[[#This Row],[Template]]&amp;Table3263[[#This Row],[parent_attribute]]</f>
        <v>Compressor Centrífugo BásicoPressão - Sucção</v>
      </c>
      <c r="B302" t="s">
        <v>4572</v>
      </c>
      <c r="C302" s="10" t="s">
        <v>2905</v>
      </c>
      <c r="D302" s="10" t="s">
        <v>4573</v>
      </c>
      <c r="E302" t="s">
        <v>4574</v>
      </c>
      <c r="F302" s="162" t="s">
        <v>4575</v>
      </c>
      <c r="G302" t="s">
        <v>2855</v>
      </c>
      <c r="J302" s="10" t="s">
        <v>922</v>
      </c>
      <c r="K302" s="10" t="s">
        <v>4714</v>
      </c>
      <c r="L302" t="s">
        <v>2931</v>
      </c>
      <c r="M302" t="s">
        <v>2928</v>
      </c>
      <c r="O302" t="e">
        <f>VLOOKUP(Table3263[[#This Row],[Column1]],'Tradução Atributos'!$A$1:$B$284,2,0)</f>
        <v>#N/A</v>
      </c>
      <c r="P302" t="s">
        <v>3170</v>
      </c>
      <c r="Q302" s="20" t="str">
        <f>_xlfn.CONCAT(Table3263[[#This Row],[Description]],Table3263[[#This Row],[attribute_name EN2]])</f>
        <v>Pressure - Suction LP</v>
      </c>
      <c r="R302" s="10"/>
      <c r="S302" s="33" t="s">
        <v>194</v>
      </c>
      <c r="U302" s="33" t="s">
        <v>736</v>
      </c>
      <c r="V302" s="18"/>
      <c r="W302" t="str">
        <f t="shared" si="9"/>
        <v>subattribute</v>
      </c>
      <c r="X302" t="str">
        <f>TRIM(INDEX(_xlfn.TEXTSPLIT(Table3263[[#This Row],[attribute_name]],"|"), 1,1))</f>
        <v>Pressão - Sucção</v>
      </c>
      <c r="Y302" t="str">
        <f>IFERROR(TRIM(INDEX(_xlfn.TEXTSPLIT(Table3263[[#This Row],[attribute_name]],"|"), 1,2)), "")</f>
        <v>Lo</v>
      </c>
      <c r="Z302" t="b" cm="1">
        <f t="array" ref="Z302">IF(ISERROR(IF(Table3263[[#This Row],[parent_attribute]]="subattribute", VLOOKUP(Table3263[[#This Row],[Área ]]&amp;Table3263[[#This Row],[child_attribute]],_xlfn._xlws.FILTER(Table3263[[#All],[Vessel]], Table3263[[#All],[parent_attribute]]="attribute"),1, FALSE), TRUE)), FALSE, TRUE)</f>
        <v>1</v>
      </c>
    </row>
    <row r="303" spans="1:26" ht="14.7" customHeight="1">
      <c r="A303" t="str">
        <f>Table3263[[#This Row],[Template]]&amp;Table3263[[#This Row],[parent_attribute]]</f>
        <v>Compressor Centrífugo BásicoPressão - Sucção</v>
      </c>
      <c r="B303" t="s">
        <v>4572</v>
      </c>
      <c r="C303" s="10" t="s">
        <v>2905</v>
      </c>
      <c r="D303" s="10" t="s">
        <v>4573</v>
      </c>
      <c r="E303" t="s">
        <v>4574</v>
      </c>
      <c r="F303" s="162" t="s">
        <v>4575</v>
      </c>
      <c r="G303" t="s">
        <v>2855</v>
      </c>
      <c r="J303" s="10" t="s">
        <v>922</v>
      </c>
      <c r="K303" s="10" t="s">
        <v>4714</v>
      </c>
      <c r="L303" t="s">
        <v>2931</v>
      </c>
      <c r="M303" t="s">
        <v>2928</v>
      </c>
      <c r="O303" t="e">
        <f>VLOOKUP(Table3263[[#This Row],[Column1]],'Tradução Atributos'!$A$1:$B$284,2,0)</f>
        <v>#N/A</v>
      </c>
      <c r="P303" t="s">
        <v>3170</v>
      </c>
      <c r="Q303" s="20" t="str">
        <f>_xlfn.CONCAT(Table3263[[#This Row],[Description]],Table3263[[#This Row],[attribute_name EN2]])</f>
        <v>Pressure - Suction LP</v>
      </c>
      <c r="R303" s="33"/>
      <c r="S303" s="33" t="s">
        <v>194</v>
      </c>
      <c r="U303" s="33" t="s">
        <v>736</v>
      </c>
      <c r="V303" s="10"/>
      <c r="W303" t="str">
        <f t="shared" si="9"/>
        <v>subattribute</v>
      </c>
      <c r="X303" t="str">
        <f>TRIM(INDEX(_xlfn.TEXTSPLIT(Table3263[[#This Row],[attribute_name]],"|"), 1,1))</f>
        <v>Pressão - Sucção</v>
      </c>
      <c r="Y303" t="str">
        <f>IFERROR(TRIM(INDEX(_xlfn.TEXTSPLIT(Table3263[[#This Row],[attribute_name]],"|"), 1,2)), "")</f>
        <v>Lo</v>
      </c>
      <c r="Z303" t="b" cm="1">
        <f t="array" ref="Z303">IF(ISERROR(IF(Table3263[[#This Row],[parent_attribute]]="subattribute", VLOOKUP(Table3263[[#This Row],[Área ]]&amp;Table3263[[#This Row],[child_attribute]],_xlfn._xlws.FILTER(Table3263[[#All],[Vessel]], Table3263[[#All],[parent_attribute]]="attribute"),1, FALSE), TRUE)), FALSE, TRUE)</f>
        <v>1</v>
      </c>
    </row>
    <row r="304" spans="1:26" ht="14.7" customHeight="1">
      <c r="A304" t="str">
        <f>Table3263[[#This Row],[Template]]&amp;Table3263[[#This Row],[parent_attribute]]</f>
        <v>Compressor Centrífugo BásicoPressão - Sucção</v>
      </c>
      <c r="B304" t="s">
        <v>4572</v>
      </c>
      <c r="C304" s="10" t="s">
        <v>2905</v>
      </c>
      <c r="D304" s="10" t="s">
        <v>4573</v>
      </c>
      <c r="E304" t="s">
        <v>4574</v>
      </c>
      <c r="F304" s="162" t="s">
        <v>4575</v>
      </c>
      <c r="G304" t="s">
        <v>2855</v>
      </c>
      <c r="J304" s="10" t="s">
        <v>924</v>
      </c>
      <c r="K304" s="10" t="s">
        <v>4714</v>
      </c>
      <c r="L304" t="s">
        <v>2932</v>
      </c>
      <c r="M304" t="s">
        <v>2928</v>
      </c>
      <c r="O304" t="e">
        <f>VLOOKUP(Table3263[[#This Row],[Column1]],'Tradução Atributos'!$A$1:$B$284,2,0)</f>
        <v>#N/A</v>
      </c>
      <c r="P304" t="s">
        <v>3171</v>
      </c>
      <c r="Q304" s="20" t="str">
        <f>_xlfn.CONCAT(Table3263[[#This Row],[Description]],Table3263[[#This Row],[attribute_name EN2]])</f>
        <v>Pressure - Suction LP</v>
      </c>
      <c r="R304" s="33"/>
      <c r="S304" s="33" t="s">
        <v>194</v>
      </c>
      <c r="U304" s="33" t="s">
        <v>736</v>
      </c>
      <c r="V304" s="10"/>
      <c r="W304" t="str">
        <f t="shared" si="9"/>
        <v>subattribute</v>
      </c>
      <c r="X304" t="str">
        <f>TRIM(INDEX(_xlfn.TEXTSPLIT(Table3263[[#This Row],[attribute_name]],"|"), 1,1))</f>
        <v>Pressão - Sucção</v>
      </c>
      <c r="Y304" t="str">
        <f>IFERROR(TRIM(INDEX(_xlfn.TEXTSPLIT(Table3263[[#This Row],[attribute_name]],"|"), 1,2)), "")</f>
        <v>LoLo</v>
      </c>
      <c r="Z304" t="b" cm="1">
        <f t="array" ref="Z304">IF(ISERROR(IF(Table3263[[#This Row],[parent_attribute]]="subattribute", VLOOKUP(Table3263[[#This Row],[Área ]]&amp;Table3263[[#This Row],[child_attribute]],_xlfn._xlws.FILTER(Table3263[[#All],[Vessel]], Table3263[[#All],[parent_attribute]]="attribute"),1, FALSE), TRUE)), FALSE, TRUE)</f>
        <v>1</v>
      </c>
    </row>
    <row r="305" spans="1:26" ht="14.7" customHeight="1">
      <c r="A305" t="str">
        <f>Table3263[[#This Row],[Template]]&amp;Table3263[[#This Row],[parent_attribute]]</f>
        <v>Compressor Centrífugo BásicoPressão - Sucção</v>
      </c>
      <c r="B305" t="s">
        <v>4572</v>
      </c>
      <c r="C305" s="10" t="s">
        <v>2905</v>
      </c>
      <c r="D305" s="10" t="s">
        <v>4573</v>
      </c>
      <c r="E305" t="s">
        <v>4574</v>
      </c>
      <c r="F305" s="162" t="s">
        <v>4575</v>
      </c>
      <c r="G305" t="s">
        <v>2855</v>
      </c>
      <c r="J305" s="10" t="s">
        <v>924</v>
      </c>
      <c r="K305" s="10" t="s">
        <v>4714</v>
      </c>
      <c r="L305" t="s">
        <v>2932</v>
      </c>
      <c r="M305" t="s">
        <v>2928</v>
      </c>
      <c r="O305" t="e">
        <f>VLOOKUP(Table3263[[#This Row],[Column1]],'Tradução Atributos'!$A$1:$B$284,2,0)</f>
        <v>#N/A</v>
      </c>
      <c r="P305" t="s">
        <v>3171</v>
      </c>
      <c r="Q305" s="20" t="str">
        <f>_xlfn.CONCAT(Table3263[[#This Row],[Description]],Table3263[[#This Row],[attribute_name EN2]])</f>
        <v>Pressure - Suction LP</v>
      </c>
      <c r="R305" s="33"/>
      <c r="S305" s="33" t="s">
        <v>194</v>
      </c>
      <c r="U305" s="33" t="s">
        <v>736</v>
      </c>
      <c r="V305" s="10"/>
      <c r="W305" t="str">
        <f t="shared" si="9"/>
        <v>subattribute</v>
      </c>
      <c r="X305" t="str">
        <f>TRIM(INDEX(_xlfn.TEXTSPLIT(Table3263[[#This Row],[attribute_name]],"|"), 1,1))</f>
        <v>Pressão - Sucção</v>
      </c>
      <c r="Y305" t="str">
        <f>IFERROR(TRIM(INDEX(_xlfn.TEXTSPLIT(Table3263[[#This Row],[attribute_name]],"|"), 1,2)), "")</f>
        <v>LoLo</v>
      </c>
      <c r="Z305" t="b" cm="1">
        <f t="array" ref="Z305">IF(ISERROR(IF(Table3263[[#This Row],[parent_attribute]]="subattribute", VLOOKUP(Table3263[[#This Row],[Área ]]&amp;Table3263[[#This Row],[child_attribute]],_xlfn._xlws.FILTER(Table3263[[#All],[Vessel]], Table3263[[#All],[parent_attribute]]="attribute"),1, FALSE), TRUE)), FALSE, TRUE)</f>
        <v>1</v>
      </c>
    </row>
    <row r="306" spans="1:26" ht="14.7" customHeight="1">
      <c r="A306" t="str">
        <f>Table3263[[#This Row],[Template]]&amp;Table3263[[#This Row],[parent_attribute]]</f>
        <v>Compressor Centrífugo BásicoPressão - Sucção</v>
      </c>
      <c r="B306" t="s">
        <v>4572</v>
      </c>
      <c r="C306" s="10" t="s">
        <v>2905</v>
      </c>
      <c r="D306" s="10" t="s">
        <v>4573</v>
      </c>
      <c r="E306" t="s">
        <v>4574</v>
      </c>
      <c r="F306" s="162" t="s">
        <v>4575</v>
      </c>
      <c r="G306" t="s">
        <v>2855</v>
      </c>
      <c r="J306" s="10" t="s">
        <v>926</v>
      </c>
      <c r="K306" s="10" t="s">
        <v>4714</v>
      </c>
      <c r="L306" t="s">
        <v>2936</v>
      </c>
      <c r="M306" t="s">
        <v>2928</v>
      </c>
      <c r="O306" t="e">
        <f>VLOOKUP(Table3263[[#This Row],[Column1]],'Tradução Atributos'!$A$1:$B$284,2,0)</f>
        <v>#N/A</v>
      </c>
      <c r="P306" t="s">
        <v>4728</v>
      </c>
      <c r="Q306" s="20" t="str">
        <f>_xlfn.CONCAT(Table3263[[#This Row],[Description]],Table3263[[#This Row],[attribute_name EN2]])</f>
        <v>Pressure - Suction LP</v>
      </c>
      <c r="R306" s="33"/>
      <c r="S306" s="33" t="s">
        <v>194</v>
      </c>
      <c r="U306" s="33" t="s">
        <v>736</v>
      </c>
      <c r="V306" s="10"/>
      <c r="W306" t="str">
        <f t="shared" si="9"/>
        <v>subattribute</v>
      </c>
      <c r="X306" t="str">
        <f>TRIM(INDEX(_xlfn.TEXTSPLIT(Table3263[[#This Row],[attribute_name]],"|"), 1,1))</f>
        <v>Pressão - Sucção</v>
      </c>
      <c r="Y306" t="str">
        <f>IFERROR(TRIM(INDEX(_xlfn.TEXTSPLIT(Table3263[[#This Row],[attribute_name]],"|"), 1,2)), "")</f>
        <v>Pre-alarm Lo</v>
      </c>
      <c r="Z306" t="b" cm="1">
        <f t="array" ref="Z306">IF(ISERROR(IF(Table3263[[#This Row],[parent_attribute]]="subattribute", VLOOKUP(Table3263[[#This Row],[Área ]]&amp;Table3263[[#This Row],[child_attribute]],_xlfn._xlws.FILTER(Table3263[[#All],[Vessel]], Table3263[[#All],[parent_attribute]]="attribute"),1, FALSE), TRUE)), FALSE, TRUE)</f>
        <v>1</v>
      </c>
    </row>
    <row r="307" spans="1:26" ht="14.7" customHeight="1">
      <c r="A307" t="str">
        <f>Table3263[[#This Row],[Template]]&amp;Table3263[[#This Row],[parent_attribute]]</f>
        <v>Compressor Centrífugo BásicoPressão - Sucção</v>
      </c>
      <c r="B307" t="s">
        <v>4572</v>
      </c>
      <c r="C307" s="10" t="s">
        <v>2905</v>
      </c>
      <c r="D307" s="10" t="s">
        <v>4573</v>
      </c>
      <c r="E307" t="s">
        <v>4574</v>
      </c>
      <c r="F307" s="162" t="s">
        <v>4575</v>
      </c>
      <c r="G307" t="s">
        <v>2855</v>
      </c>
      <c r="J307" s="10" t="s">
        <v>926</v>
      </c>
      <c r="K307" s="10" t="s">
        <v>4714</v>
      </c>
      <c r="L307" t="s">
        <v>2936</v>
      </c>
      <c r="M307" t="s">
        <v>2928</v>
      </c>
      <c r="O307" t="e">
        <f>VLOOKUP(Table3263[[#This Row],[Column1]],'Tradução Atributos'!$A$1:$B$284,2,0)</f>
        <v>#N/A</v>
      </c>
      <c r="P307" t="s">
        <v>4728</v>
      </c>
      <c r="Q307" s="20" t="str">
        <f>_xlfn.CONCAT(Table3263[[#This Row],[Description]],Table3263[[#This Row],[attribute_name EN2]])</f>
        <v>Pressure - Suction LP</v>
      </c>
      <c r="R307" s="33"/>
      <c r="S307" s="33" t="s">
        <v>194</v>
      </c>
      <c r="U307" s="33" t="s">
        <v>736</v>
      </c>
      <c r="V307" s="10"/>
      <c r="W307" t="str">
        <f t="shared" si="9"/>
        <v>subattribute</v>
      </c>
      <c r="X307" t="str">
        <f>TRIM(INDEX(_xlfn.TEXTSPLIT(Table3263[[#This Row],[attribute_name]],"|"), 1,1))</f>
        <v>Pressão - Sucção</v>
      </c>
      <c r="Y307" t="str">
        <f>IFERROR(TRIM(INDEX(_xlfn.TEXTSPLIT(Table3263[[#This Row],[attribute_name]],"|"), 1,2)), "")</f>
        <v>Pre-alarm Lo</v>
      </c>
      <c r="Z307" t="b" cm="1">
        <f t="array" ref="Z307">IF(ISERROR(IF(Table3263[[#This Row],[parent_attribute]]="subattribute", VLOOKUP(Table3263[[#This Row],[Área ]]&amp;Table3263[[#This Row],[child_attribute]],_xlfn._xlws.FILTER(Table3263[[#All],[Vessel]], Table3263[[#All],[parent_attribute]]="attribute"),1, FALSE), TRUE)), FALSE, TRUE)</f>
        <v>1</v>
      </c>
    </row>
    <row r="308" spans="1:26" ht="14.7" customHeight="1">
      <c r="A308" t="str">
        <f>Table3263[[#This Row],[Template]]&amp;Table3263[[#This Row],[parent_attribute]]</f>
        <v>Compressor Centrífugo BásicoTemperatura - Descarga</v>
      </c>
      <c r="B308" t="s">
        <v>4572</v>
      </c>
      <c r="C308" s="10" t="s">
        <v>2905</v>
      </c>
      <c r="D308" s="10" t="s">
        <v>4573</v>
      </c>
      <c r="E308" t="s">
        <v>4574</v>
      </c>
      <c r="F308" s="162" t="s">
        <v>4575</v>
      </c>
      <c r="G308" t="s">
        <v>2855</v>
      </c>
      <c r="J308" s="10" t="s">
        <v>943</v>
      </c>
      <c r="K308" s="10" t="s">
        <v>943</v>
      </c>
      <c r="O308" t="e">
        <f>VLOOKUP(Table3263[[#This Row],[Column1]],'Tradução Atributos'!$A$1:$B$284,2,0)</f>
        <v>#N/A</v>
      </c>
      <c r="P308" t="s">
        <v>3038</v>
      </c>
      <c r="Q308" s="20" t="str">
        <f>_xlfn.CONCAT(Table3263[[#This Row],[Description]],Table3263[[#This Row],[attribute_name EN2]])</f>
        <v>Temperature - Discharge</v>
      </c>
      <c r="R308" s="10" t="s">
        <v>4805</v>
      </c>
      <c r="S308" s="33" t="s">
        <v>49</v>
      </c>
      <c r="U308" s="33" t="s">
        <v>530</v>
      </c>
      <c r="V308" s="10" t="s">
        <v>531</v>
      </c>
      <c r="W308" t="str">
        <f t="shared" si="9"/>
        <v>attribute</v>
      </c>
      <c r="X308" t="str">
        <f>TRIM(INDEX(_xlfn.TEXTSPLIT(Table3263[[#This Row],[attribute_name]],"|"), 1,1))</f>
        <v>Temperatura - Descarga</v>
      </c>
      <c r="Y308" t="str">
        <f>IFERROR(TRIM(INDEX(_xlfn.TEXTSPLIT(Table3263[[#This Row],[attribute_name]],"|"), 1,2)), "")</f>
        <v/>
      </c>
      <c r="Z308" t="b" cm="1">
        <f t="array" ref="Z308">IF(ISERROR(IF(Table3263[[#This Row],[parent_attribute]]="subattribute", VLOOKUP(Table3263[[#This Row],[Área ]]&amp;Table3263[[#This Row],[child_attribute]],_xlfn._xlws.FILTER(Table3263[[#All],[Vessel]], Table3263[[#All],[parent_attribute]]="attribute"),1, FALSE), TRUE)), FALSE, TRUE)</f>
        <v>1</v>
      </c>
    </row>
    <row r="309" spans="1:26" ht="14.7" customHeight="1">
      <c r="A309" t="str">
        <f>Table3263[[#This Row],[Template]]&amp;Table3263[[#This Row],[parent_attribute]]</f>
        <v>Compressor Centrífugo BásicoTemperatura - Descarga (2)</v>
      </c>
      <c r="B309" t="s">
        <v>4572</v>
      </c>
      <c r="C309" s="10" t="s">
        <v>2905</v>
      </c>
      <c r="D309" s="10" t="s">
        <v>4573</v>
      </c>
      <c r="E309" t="s">
        <v>4574</v>
      </c>
      <c r="F309" s="162" t="s">
        <v>4575</v>
      </c>
      <c r="G309" t="s">
        <v>2855</v>
      </c>
      <c r="J309" s="10" t="s">
        <v>528</v>
      </c>
      <c r="K309" s="10" t="s">
        <v>943</v>
      </c>
      <c r="O309" t="e">
        <f>VLOOKUP(Table3263[[#This Row],[Column1]],'Tradução Atributos'!$A$1:$B$284,2,0)</f>
        <v>#N/A</v>
      </c>
      <c r="P309" t="s">
        <v>529</v>
      </c>
      <c r="Q309" s="20" t="str">
        <f>_xlfn.CONCAT(Table3263[[#This Row],[Description]],Table3263[[#This Row],[attribute_name EN2]])</f>
        <v>Temperature - Discharge</v>
      </c>
      <c r="R309" s="10" t="s">
        <v>4806</v>
      </c>
      <c r="S309" s="33" t="s">
        <v>49</v>
      </c>
      <c r="U309" s="33" t="s">
        <v>530</v>
      </c>
      <c r="V309" s="18" t="s">
        <v>531</v>
      </c>
      <c r="W309" t="str">
        <f t="shared" si="9"/>
        <v>attribute</v>
      </c>
      <c r="X309" t="str">
        <f>TRIM(INDEX(_xlfn.TEXTSPLIT(Table3263[[#This Row],[attribute_name]],"|"), 1,1))</f>
        <v>Temperatura - Descarga (2)</v>
      </c>
      <c r="Y309" t="str">
        <f>IFERROR(TRIM(INDEX(_xlfn.TEXTSPLIT(Table3263[[#This Row],[attribute_name]],"|"), 1,2)), "")</f>
        <v/>
      </c>
      <c r="Z309" t="b" cm="1">
        <f t="array" ref="Z309">IF(ISERROR(IF(Table3263[[#This Row],[parent_attribute]]="subattribute", VLOOKUP(Table3263[[#This Row],[Área ]]&amp;Table3263[[#This Row],[child_attribute]],_xlfn._xlws.FILTER(Table3263[[#All],[Vessel]], Table3263[[#All],[parent_attribute]]="attribute"),1, FALSE), TRUE)), FALSE, TRUE)</f>
        <v>1</v>
      </c>
    </row>
    <row r="310" spans="1:26" ht="14.7" customHeight="1">
      <c r="A310" t="str">
        <f>Table3263[[#This Row],[Template]]&amp;Table3263[[#This Row],[parent_attribute]]</f>
        <v>Compressor Centrífugo BásicoTemperatura - Descarga (2)</v>
      </c>
      <c r="B310" t="s">
        <v>4572</v>
      </c>
      <c r="C310" s="10" t="s">
        <v>2905</v>
      </c>
      <c r="D310" s="10" t="s">
        <v>4573</v>
      </c>
      <c r="E310" t="s">
        <v>4574</v>
      </c>
      <c r="F310" s="162" t="s">
        <v>4575</v>
      </c>
      <c r="G310" t="s">
        <v>2855</v>
      </c>
      <c r="J310" s="10" t="s">
        <v>1615</v>
      </c>
      <c r="K310" s="10" t="s">
        <v>528</v>
      </c>
      <c r="L310" t="s">
        <v>2929</v>
      </c>
      <c r="M310" t="s">
        <v>2928</v>
      </c>
      <c r="O310" t="e">
        <f>VLOOKUP(Table3263[[#This Row],[Column1]],'Tradução Atributos'!$A$1:$B$284,2,0)</f>
        <v>#N/A</v>
      </c>
      <c r="P310" t="s">
        <v>4807</v>
      </c>
      <c r="Q310" s="20" t="str">
        <f>_xlfn.CONCAT(Table3263[[#This Row],[Description]],Table3263[[#This Row],[attribute_name EN2]])</f>
        <v>Temperature - Discharge (2)</v>
      </c>
      <c r="R310" s="33"/>
      <c r="S310" s="33" t="s">
        <v>49</v>
      </c>
      <c r="U310" s="33" t="s">
        <v>736</v>
      </c>
      <c r="V310" s="10"/>
      <c r="W310" t="str">
        <f t="shared" si="9"/>
        <v>subattribute</v>
      </c>
      <c r="X310" t="str">
        <f>TRIM(INDEX(_xlfn.TEXTSPLIT(Table3263[[#This Row],[attribute_name]],"|"), 1,1))</f>
        <v>Temperatura - Descarga (2)</v>
      </c>
      <c r="Y310" t="str">
        <f>IFERROR(TRIM(INDEX(_xlfn.TEXTSPLIT(Table3263[[#This Row],[attribute_name]],"|"), 1,2)), "")</f>
        <v>Hi</v>
      </c>
      <c r="Z310" t="b" cm="1">
        <f t="array" ref="Z310">IF(ISERROR(IF(Table3263[[#This Row],[parent_attribute]]="subattribute", VLOOKUP(Table3263[[#This Row],[Área ]]&amp;Table3263[[#This Row],[child_attribute]],_xlfn._xlws.FILTER(Table3263[[#All],[Vessel]], Table3263[[#All],[parent_attribute]]="attribute"),1, FALSE), TRUE)), FALSE, TRUE)</f>
        <v>1</v>
      </c>
    </row>
    <row r="311" spans="1:26" ht="14.7" customHeight="1">
      <c r="A311" t="str">
        <f>Table3263[[#This Row],[Template]]&amp;Table3263[[#This Row],[parent_attribute]]</f>
        <v>Compressor Centrífugo BásicoTemperatura - Descarga (2)</v>
      </c>
      <c r="B311" t="s">
        <v>4572</v>
      </c>
      <c r="C311" s="10" t="s">
        <v>2905</v>
      </c>
      <c r="D311" s="10" t="s">
        <v>4573</v>
      </c>
      <c r="E311" t="s">
        <v>4574</v>
      </c>
      <c r="F311" s="162" t="s">
        <v>4575</v>
      </c>
      <c r="G311" t="s">
        <v>2855</v>
      </c>
      <c r="J311" s="10" t="s">
        <v>1616</v>
      </c>
      <c r="K311" s="10" t="s">
        <v>528</v>
      </c>
      <c r="L311" t="s">
        <v>2931</v>
      </c>
      <c r="M311" t="s">
        <v>2928</v>
      </c>
      <c r="O311" t="e">
        <f>VLOOKUP(Table3263[[#This Row],[Column1]],'Tradução Atributos'!$A$1:$B$284,2,0)</f>
        <v>#N/A</v>
      </c>
      <c r="P311" t="s">
        <v>4808</v>
      </c>
      <c r="Q311" s="20" t="str">
        <f>_xlfn.CONCAT(Table3263[[#This Row],[Description]],Table3263[[#This Row],[attribute_name EN2]])</f>
        <v>Temperature - Discharge (2)</v>
      </c>
      <c r="R311" s="33"/>
      <c r="S311" s="33" t="s">
        <v>49</v>
      </c>
      <c r="U311" s="33" t="s">
        <v>736</v>
      </c>
      <c r="V311" s="10"/>
      <c r="W311" t="str">
        <f t="shared" si="9"/>
        <v>subattribute</v>
      </c>
      <c r="X311" t="str">
        <f>TRIM(INDEX(_xlfn.TEXTSPLIT(Table3263[[#This Row],[attribute_name]],"|"), 1,1))</f>
        <v>Temperatura - Descarga (2)</v>
      </c>
      <c r="Y311" t="str">
        <f>IFERROR(TRIM(INDEX(_xlfn.TEXTSPLIT(Table3263[[#This Row],[attribute_name]],"|"), 1,2)), "")</f>
        <v>Lo</v>
      </c>
      <c r="Z311" t="b" cm="1">
        <f t="array" ref="Z311">IF(ISERROR(IF(Table3263[[#This Row],[parent_attribute]]="subattribute", VLOOKUP(Table3263[[#This Row],[Área ]]&amp;Table3263[[#This Row],[child_attribute]],_xlfn._xlws.FILTER(Table3263[[#All],[Vessel]], Table3263[[#All],[parent_attribute]]="attribute"),1, FALSE), TRUE)), FALSE, TRUE)</f>
        <v>1</v>
      </c>
    </row>
    <row r="312" spans="1:26" ht="14.7" customHeight="1">
      <c r="A312" t="str">
        <f>Table3263[[#This Row],[Template]]&amp;Table3263[[#This Row],[parent_attribute]]</f>
        <v>Compressor Centrífugo BásicoTemperatura - Descarga (2)</v>
      </c>
      <c r="B312" t="s">
        <v>4572</v>
      </c>
      <c r="C312" s="10" t="s">
        <v>2905</v>
      </c>
      <c r="D312" s="10" t="s">
        <v>4573</v>
      </c>
      <c r="E312" t="s">
        <v>4574</v>
      </c>
      <c r="F312" s="162" t="s">
        <v>4575</v>
      </c>
      <c r="G312" t="s">
        <v>2855</v>
      </c>
      <c r="J312" s="10" t="s">
        <v>1617</v>
      </c>
      <c r="K312" s="10" t="s">
        <v>528</v>
      </c>
      <c r="L312" t="s">
        <v>2934</v>
      </c>
      <c r="M312" t="s">
        <v>2928</v>
      </c>
      <c r="O312" t="e">
        <f>VLOOKUP(Table3263[[#This Row],[Column1]],'Tradução Atributos'!$A$1:$B$284,2,0)</f>
        <v>#N/A</v>
      </c>
      <c r="P312" t="s">
        <v>4809</v>
      </c>
      <c r="Q312" s="20" t="str">
        <f>_xlfn.CONCAT(Table3263[[#This Row],[Description]],Table3263[[#This Row],[attribute_name EN2]])</f>
        <v>Temperature - Discharge (2)</v>
      </c>
      <c r="R312" s="33"/>
      <c r="S312" s="33" t="s">
        <v>49</v>
      </c>
      <c r="U312" s="33" t="s">
        <v>736</v>
      </c>
      <c r="V312" s="10"/>
      <c r="W312" t="str">
        <f t="shared" si="9"/>
        <v>subattribute</v>
      </c>
      <c r="X312" t="str">
        <f>TRIM(INDEX(_xlfn.TEXTSPLIT(Table3263[[#This Row],[attribute_name]],"|"), 1,1))</f>
        <v>Temperatura - Descarga (2)</v>
      </c>
      <c r="Y312" t="str">
        <f>IFERROR(TRIM(INDEX(_xlfn.TEXTSPLIT(Table3263[[#This Row],[attribute_name]],"|"), 1,2)), "")</f>
        <v>Pre-alarm Hi</v>
      </c>
      <c r="Z312" t="b" cm="1">
        <f t="array" ref="Z312">IF(ISERROR(IF(Table3263[[#This Row],[parent_attribute]]="subattribute", VLOOKUP(Table3263[[#This Row],[Área ]]&amp;Table3263[[#This Row],[child_attribute]],_xlfn._xlws.FILTER(Table3263[[#All],[Vessel]], Table3263[[#All],[parent_attribute]]="attribute"),1, FALSE), TRUE)), FALSE, TRUE)</f>
        <v>1</v>
      </c>
    </row>
    <row r="313" spans="1:26" ht="14.7" customHeight="1">
      <c r="A313" t="str">
        <f>Table3263[[#This Row],[Template]]&amp;Table3263[[#This Row],[parent_attribute]]</f>
        <v>Compressor Centrífugo BásicoTemperatura - Descarga (2)</v>
      </c>
      <c r="B313" t="s">
        <v>4572</v>
      </c>
      <c r="C313" s="10" t="s">
        <v>2905</v>
      </c>
      <c r="D313" s="10" t="s">
        <v>4573</v>
      </c>
      <c r="E313" t="s">
        <v>4574</v>
      </c>
      <c r="F313" s="162" t="s">
        <v>4575</v>
      </c>
      <c r="G313" t="s">
        <v>2855</v>
      </c>
      <c r="J313" s="10" t="s">
        <v>1618</v>
      </c>
      <c r="K313" s="10" t="s">
        <v>528</v>
      </c>
      <c r="L313" t="s">
        <v>2936</v>
      </c>
      <c r="M313" t="s">
        <v>2928</v>
      </c>
      <c r="O313" t="e">
        <f>VLOOKUP(Table3263[[#This Row],[Column1]],'Tradução Atributos'!$A$1:$B$284,2,0)</f>
        <v>#N/A</v>
      </c>
      <c r="P313" t="s">
        <v>4810</v>
      </c>
      <c r="Q313" s="20" t="str">
        <f>_xlfn.CONCAT(Table3263[[#This Row],[Description]],Table3263[[#This Row],[attribute_name EN2]])</f>
        <v>Temperature - Discharge (2)</v>
      </c>
      <c r="R313" s="33"/>
      <c r="S313" s="33" t="s">
        <v>49</v>
      </c>
      <c r="U313" s="33" t="s">
        <v>736</v>
      </c>
      <c r="V313" s="18"/>
      <c r="W313" t="str">
        <f t="shared" si="9"/>
        <v>subattribute</v>
      </c>
      <c r="X313" t="str">
        <f>TRIM(INDEX(_xlfn.TEXTSPLIT(Table3263[[#This Row],[attribute_name]],"|"), 1,1))</f>
        <v>Temperatura - Descarga (2)</v>
      </c>
      <c r="Y313" t="str">
        <f>IFERROR(TRIM(INDEX(_xlfn.TEXTSPLIT(Table3263[[#This Row],[attribute_name]],"|"), 1,2)), "")</f>
        <v>Pre-alarm Lo</v>
      </c>
      <c r="Z313" t="b" cm="1">
        <f t="array" ref="Z313">IF(ISERROR(IF(Table3263[[#This Row],[parent_attribute]]="subattribute", VLOOKUP(Table3263[[#This Row],[Área ]]&amp;Table3263[[#This Row],[child_attribute]],_xlfn._xlws.FILTER(Table3263[[#All],[Vessel]], Table3263[[#All],[parent_attribute]]="attribute"),1, FALSE), TRUE)), FALSE, TRUE)</f>
        <v>1</v>
      </c>
    </row>
    <row r="314" spans="1:26" ht="14.7" customHeight="1">
      <c r="A314" t="str">
        <f>Table3263[[#This Row],[Template]]&amp;Table3263[[#This Row],[parent_attribute]]</f>
        <v>Compressor Centrífugo BásicoTemperatura - Descarga</v>
      </c>
      <c r="B314" t="s">
        <v>4572</v>
      </c>
      <c r="C314" s="10" t="s">
        <v>2905</v>
      </c>
      <c r="D314" s="10" t="s">
        <v>4573</v>
      </c>
      <c r="E314" t="s">
        <v>4574</v>
      </c>
      <c r="F314" s="162" t="s">
        <v>4575</v>
      </c>
      <c r="G314" t="s">
        <v>2855</v>
      </c>
      <c r="J314" s="10" t="s">
        <v>945</v>
      </c>
      <c r="K314" s="10" t="s">
        <v>943</v>
      </c>
      <c r="L314" t="s">
        <v>2929</v>
      </c>
      <c r="M314" t="s">
        <v>2928</v>
      </c>
      <c r="O314" t="e">
        <f>VLOOKUP(Table3263[[#This Row],[Column1]],'Tradução Atributos'!$A$1:$B$284,2,0)</f>
        <v>#N/A</v>
      </c>
      <c r="P314" t="s">
        <v>4811</v>
      </c>
      <c r="Q314" s="20" t="str">
        <f>_xlfn.CONCAT(Table3263[[#This Row],[Description]],Table3263[[#This Row],[attribute_name EN2]])</f>
        <v>Temperature - Discharge</v>
      </c>
      <c r="R314" s="33"/>
      <c r="S314" s="33" t="s">
        <v>49</v>
      </c>
      <c r="U314" s="33" t="s">
        <v>736</v>
      </c>
      <c r="V314" s="10"/>
      <c r="W314" t="str">
        <f t="shared" si="9"/>
        <v>subattribute</v>
      </c>
      <c r="X314" t="str">
        <f>TRIM(INDEX(_xlfn.TEXTSPLIT(Table3263[[#This Row],[attribute_name]],"|"), 1,1))</f>
        <v>Temperatura - Descarga</v>
      </c>
      <c r="Y314" t="str">
        <f>IFERROR(TRIM(INDEX(_xlfn.TEXTSPLIT(Table3263[[#This Row],[attribute_name]],"|"), 1,2)), "")</f>
        <v>Hi</v>
      </c>
      <c r="Z314" t="b" cm="1">
        <f t="array" ref="Z314">IF(ISERROR(IF(Table3263[[#This Row],[parent_attribute]]="subattribute", VLOOKUP(Table3263[[#This Row],[Área ]]&amp;Table3263[[#This Row],[child_attribute]],_xlfn._xlws.FILTER(Table3263[[#All],[Vessel]], Table3263[[#All],[parent_attribute]]="attribute"),1, FALSE), TRUE)), FALSE, TRUE)</f>
        <v>1</v>
      </c>
    </row>
    <row r="315" spans="1:26" ht="14.7" customHeight="1">
      <c r="A315" t="str">
        <f>Table3263[[#This Row],[Template]]&amp;Table3263[[#This Row],[parent_attribute]]</f>
        <v>Compressor Centrífugo BásicoTemperatura - Descarga</v>
      </c>
      <c r="B315" t="s">
        <v>4572</v>
      </c>
      <c r="C315" s="10" t="s">
        <v>2905</v>
      </c>
      <c r="D315" s="10" t="s">
        <v>4573</v>
      </c>
      <c r="E315" t="s">
        <v>4574</v>
      </c>
      <c r="F315" s="162" t="s">
        <v>4575</v>
      </c>
      <c r="G315" t="s">
        <v>2855</v>
      </c>
      <c r="J315" s="10" t="s">
        <v>947</v>
      </c>
      <c r="K315" s="10" t="s">
        <v>943</v>
      </c>
      <c r="L315" t="s">
        <v>2930</v>
      </c>
      <c r="M315" t="s">
        <v>2928</v>
      </c>
      <c r="O315" t="e">
        <f>VLOOKUP(Table3263[[#This Row],[Column1]],'Tradução Atributos'!$A$1:$B$284,2,0)</f>
        <v>#N/A</v>
      </c>
      <c r="P315" t="s">
        <v>4812</v>
      </c>
      <c r="Q315" s="20" t="str">
        <f>_xlfn.CONCAT(Table3263[[#This Row],[Description]],Table3263[[#This Row],[attribute_name EN2]])</f>
        <v>Temperature - Discharge</v>
      </c>
      <c r="R315" s="33"/>
      <c r="S315" s="33" t="s">
        <v>49</v>
      </c>
      <c r="U315" s="33" t="s">
        <v>736</v>
      </c>
      <c r="V315" s="10"/>
      <c r="W315" t="str">
        <f t="shared" si="9"/>
        <v>subattribute</v>
      </c>
      <c r="X315" t="str">
        <f>TRIM(INDEX(_xlfn.TEXTSPLIT(Table3263[[#This Row],[attribute_name]],"|"), 1,1))</f>
        <v>Temperatura - Descarga</v>
      </c>
      <c r="Y315" t="str">
        <f>IFERROR(TRIM(INDEX(_xlfn.TEXTSPLIT(Table3263[[#This Row],[attribute_name]],"|"), 1,2)), "")</f>
        <v>HiHi</v>
      </c>
      <c r="Z315" t="b" cm="1">
        <f t="array" ref="Z315">IF(ISERROR(IF(Table3263[[#This Row],[parent_attribute]]="subattribute", VLOOKUP(Table3263[[#This Row],[Área ]]&amp;Table3263[[#This Row],[child_attribute]],_xlfn._xlws.FILTER(Table3263[[#All],[Vessel]], Table3263[[#All],[parent_attribute]]="attribute"),1, FALSE), TRUE)), FALSE, TRUE)</f>
        <v>1</v>
      </c>
    </row>
    <row r="316" spans="1:26" ht="14.7" customHeight="1">
      <c r="A316" t="str">
        <f>Table3263[[#This Row],[Template]]&amp;Table3263[[#This Row],[parent_attribute]]</f>
        <v>Compressor Centrífugo BásicoTemperatura - Descarga</v>
      </c>
      <c r="B316" t="s">
        <v>4572</v>
      </c>
      <c r="C316" s="10" t="s">
        <v>2905</v>
      </c>
      <c r="D316" s="10" t="s">
        <v>4573</v>
      </c>
      <c r="E316" t="s">
        <v>4574</v>
      </c>
      <c r="F316" s="162" t="s">
        <v>4575</v>
      </c>
      <c r="G316" t="s">
        <v>2855</v>
      </c>
      <c r="J316" s="10" t="s">
        <v>949</v>
      </c>
      <c r="K316" s="10" t="s">
        <v>943</v>
      </c>
      <c r="L316" t="s">
        <v>2931</v>
      </c>
      <c r="M316" t="s">
        <v>2928</v>
      </c>
      <c r="O316" t="e">
        <f>VLOOKUP(Table3263[[#This Row],[Column1]],'Tradução Atributos'!$A$1:$B$284,2,0)</f>
        <v>#N/A</v>
      </c>
      <c r="P316" t="s">
        <v>4813</v>
      </c>
      <c r="Q316" s="20" t="str">
        <f>_xlfn.CONCAT(Table3263[[#This Row],[Description]],Table3263[[#This Row],[attribute_name EN2]])</f>
        <v>Temperature - Discharge</v>
      </c>
      <c r="R316" s="10"/>
      <c r="S316" s="33" t="s">
        <v>49</v>
      </c>
      <c r="U316" s="33" t="s">
        <v>736</v>
      </c>
      <c r="V316" s="18"/>
      <c r="W316" t="str">
        <f t="shared" si="9"/>
        <v>subattribute</v>
      </c>
      <c r="X316" t="str">
        <f>TRIM(INDEX(_xlfn.TEXTSPLIT(Table3263[[#This Row],[attribute_name]],"|"), 1,1))</f>
        <v>Temperatura - Descarga</v>
      </c>
      <c r="Y316" t="str">
        <f>IFERROR(TRIM(INDEX(_xlfn.TEXTSPLIT(Table3263[[#This Row],[attribute_name]],"|"), 1,2)), "")</f>
        <v>Lo</v>
      </c>
      <c r="Z316" t="b" cm="1">
        <f t="array" ref="Z316">IF(ISERROR(IF(Table3263[[#This Row],[parent_attribute]]="subattribute", VLOOKUP(Table3263[[#This Row],[Área ]]&amp;Table3263[[#This Row],[child_attribute]],_xlfn._xlws.FILTER(Table3263[[#All],[Vessel]], Table3263[[#All],[parent_attribute]]="attribute"),1, FALSE), TRUE)), FALSE, TRUE)</f>
        <v>1</v>
      </c>
    </row>
    <row r="317" spans="1:26" ht="14.7" customHeight="1">
      <c r="A317" t="str">
        <f>Table3263[[#This Row],[Template]]&amp;Table3263[[#This Row],[parent_attribute]]</f>
        <v>Compressor Centrífugo BásicoTemperatura - Descarga</v>
      </c>
      <c r="B317" t="s">
        <v>4572</v>
      </c>
      <c r="C317" s="10" t="s">
        <v>2905</v>
      </c>
      <c r="D317" s="10" t="s">
        <v>4573</v>
      </c>
      <c r="E317" t="s">
        <v>4574</v>
      </c>
      <c r="F317" s="162" t="s">
        <v>4575</v>
      </c>
      <c r="G317" t="s">
        <v>2855</v>
      </c>
      <c r="J317" s="10" t="s">
        <v>951</v>
      </c>
      <c r="K317" s="10" t="s">
        <v>943</v>
      </c>
      <c r="L317" t="s">
        <v>2934</v>
      </c>
      <c r="M317" t="s">
        <v>2928</v>
      </c>
      <c r="O317" t="e">
        <f>VLOOKUP(Table3263[[#This Row],[Column1]],'Tradução Atributos'!$A$1:$B$284,2,0)</f>
        <v>#N/A</v>
      </c>
      <c r="P317" t="s">
        <v>4814</v>
      </c>
      <c r="Q317" s="20" t="str">
        <f>_xlfn.CONCAT(Table3263[[#This Row],[Description]],Table3263[[#This Row],[attribute_name EN2]])</f>
        <v>Temperature - Discharge</v>
      </c>
      <c r="R317" s="33"/>
      <c r="S317" s="33" t="s">
        <v>49</v>
      </c>
      <c r="U317" s="33" t="s">
        <v>736</v>
      </c>
      <c r="V317" s="10"/>
      <c r="W317" t="str">
        <f t="shared" si="9"/>
        <v>subattribute</v>
      </c>
      <c r="X317" t="str">
        <f>TRIM(INDEX(_xlfn.TEXTSPLIT(Table3263[[#This Row],[attribute_name]],"|"), 1,1))</f>
        <v>Temperatura - Descarga</v>
      </c>
      <c r="Y317" t="str">
        <f>IFERROR(TRIM(INDEX(_xlfn.TEXTSPLIT(Table3263[[#This Row],[attribute_name]],"|"), 1,2)), "")</f>
        <v>Pre-alarm Hi</v>
      </c>
      <c r="Z317" t="b" cm="1">
        <f t="array" ref="Z317">IF(ISERROR(IF(Table3263[[#This Row],[parent_attribute]]="subattribute", VLOOKUP(Table3263[[#This Row],[Área ]]&amp;Table3263[[#This Row],[child_attribute]],_xlfn._xlws.FILTER(Table3263[[#All],[Vessel]], Table3263[[#All],[parent_attribute]]="attribute"),1, FALSE), TRUE)), FALSE, TRUE)</f>
        <v>1</v>
      </c>
    </row>
    <row r="318" spans="1:26" s="17" customFormat="1" ht="14.7" customHeight="1">
      <c r="A318" s="17" t="str">
        <f>Table3263[[#This Row],[Template]]&amp;Table3263[[#This Row],[parent_attribute]]</f>
        <v>Compressor Centrífugo BásicoTemperatura - Descarga</v>
      </c>
      <c r="B318" t="s">
        <v>4572</v>
      </c>
      <c r="C318" s="10" t="s">
        <v>2905</v>
      </c>
      <c r="D318" s="10" t="s">
        <v>4573</v>
      </c>
      <c r="E318" t="s">
        <v>4574</v>
      </c>
      <c r="F318" s="162" t="s">
        <v>4575</v>
      </c>
      <c r="G318" t="s">
        <v>2855</v>
      </c>
      <c r="H318"/>
      <c r="I318"/>
      <c r="J318" s="10" t="s">
        <v>953</v>
      </c>
      <c r="K318" s="10" t="s">
        <v>943</v>
      </c>
      <c r="L318" t="s">
        <v>2936</v>
      </c>
      <c r="M318" t="s">
        <v>2928</v>
      </c>
      <c r="N318"/>
      <c r="O318" t="e">
        <f>VLOOKUP(Table3263[[#This Row],[Column1]],'Tradução Atributos'!$A$1:$B$284,2,0)</f>
        <v>#N/A</v>
      </c>
      <c r="P318" t="s">
        <v>4815</v>
      </c>
      <c r="Q318" s="20" t="str">
        <f>_xlfn.CONCAT(Table3263[[#This Row],[Description]],Table3263[[#This Row],[attribute_name EN2]])</f>
        <v>Temperature - Discharge</v>
      </c>
      <c r="R318" s="10"/>
      <c r="S318" s="33" t="s">
        <v>49</v>
      </c>
      <c r="T318"/>
      <c r="U318" s="33" t="s">
        <v>736</v>
      </c>
      <c r="V318" s="10"/>
      <c r="W318" t="str">
        <f t="shared" si="9"/>
        <v>subattribute</v>
      </c>
      <c r="X318" t="str">
        <f>TRIM(INDEX(_xlfn.TEXTSPLIT(Table3263[[#This Row],[attribute_name]],"|"), 1,1))</f>
        <v>Temperatura - Descarga</v>
      </c>
      <c r="Y318" t="str">
        <f>IFERROR(TRIM(INDEX(_xlfn.TEXTSPLIT(Table3263[[#This Row],[attribute_name]],"|"), 1,2)), "")</f>
        <v>Pre-alarm Lo</v>
      </c>
      <c r="Z318" t="b" cm="1">
        <f t="array" ref="Z318">IF(ISERROR(IF(Table3263[[#This Row],[parent_attribute]]="subattribute", VLOOKUP(Table3263[[#This Row],[Área ]]&amp;Table3263[[#This Row],[child_attribute]],_xlfn._xlws.FILTER(Table3263[[#All],[Vessel]], Table3263[[#All],[parent_attribute]]="attribute"),1, FALSE), TRUE)), FALSE, TRUE)</f>
        <v>1</v>
      </c>
    </row>
    <row r="319" spans="1:26" s="17" customFormat="1" ht="14.7" customHeight="1">
      <c r="A319" s="17" t="str">
        <f>Table3263[[#This Row],[Template]]&amp;Table3263[[#This Row],[parent_attribute]]</f>
        <v>Compressor Centrífugo BásicoTemperatura - Mancal Axial do Compressor Lado Externo (1)</v>
      </c>
      <c r="B319" t="s">
        <v>4572</v>
      </c>
      <c r="C319" s="10" t="s">
        <v>2905</v>
      </c>
      <c r="D319" s="10" t="s">
        <v>4573</v>
      </c>
      <c r="E319" t="s">
        <v>4574</v>
      </c>
      <c r="F319" t="s">
        <v>4575</v>
      </c>
      <c r="G319" t="s">
        <v>2855</v>
      </c>
      <c r="H319"/>
      <c r="I319"/>
      <c r="J319" t="s">
        <v>1824</v>
      </c>
      <c r="K319" t="s">
        <v>1824</v>
      </c>
      <c r="L319"/>
      <c r="M319"/>
      <c r="N319"/>
      <c r="O319" t="e">
        <f>VLOOKUP(Table3263[[#This Row],[Column1]],'Tradução Atributos'!$A$1:$B$284,2,0)</f>
        <v>#N/A</v>
      </c>
      <c r="P319" t="s">
        <v>3060</v>
      </c>
      <c r="Q319" t="str">
        <f>_xlfn.CONCAT(Table3263[[#This Row],[Description]],Table3263[[#This Row],[attribute_name EN2]])</f>
        <v>Temperature - Comp THRUST Bearing Outboard (1)</v>
      </c>
      <c r="R319" s="33" t="s">
        <v>3514</v>
      </c>
      <c r="S319" s="33" t="s">
        <v>49</v>
      </c>
      <c r="T319"/>
      <c r="U319" s="33" t="s">
        <v>439</v>
      </c>
      <c r="V319" s="10" t="s">
        <v>440</v>
      </c>
      <c r="W319" t="str">
        <f t="shared" si="9"/>
        <v>attribute</v>
      </c>
      <c r="X319" t="str">
        <f>TRIM(INDEX(_xlfn.TEXTSPLIT(Table3263[[#This Row],[attribute_name]],"|"), 1,1))</f>
        <v>Temperatura - Mancal Axial do Compressor Lado Externo (1)</v>
      </c>
      <c r="Y319" t="str">
        <f>IFERROR(TRIM(INDEX(_xlfn.TEXTSPLIT(Table3263[[#This Row],[attribute_name]],"|"), 1,2)), "")</f>
        <v/>
      </c>
      <c r="Z319" t="b" cm="1">
        <f t="array" ref="Z319">IF(ISERROR(IF(Table3263[[#This Row],[parent_attribute]]="subattribute", VLOOKUP(Table3263[[#This Row],[Área ]]&amp;Table3263[[#This Row],[child_attribute]],_xlfn._xlws.FILTER(Table3263[[#All],[Vessel]], Table3263[[#All],[parent_attribute]]="attribute"),1, FALSE), TRUE)), FALSE, TRUE)</f>
        <v>1</v>
      </c>
    </row>
    <row r="320" spans="1:26" s="17" customFormat="1" ht="14.7" customHeight="1">
      <c r="A320" s="17" t="str">
        <f>Table3263[[#This Row],[Template]]&amp;Table3263[[#This Row],[parent_attribute]]</f>
        <v>Compressor Centrífugo BásicoTemperatura - Mancal Axial do Compressor Lado Externo (1)</v>
      </c>
      <c r="B320" t="s">
        <v>4572</v>
      </c>
      <c r="C320" s="10" t="s">
        <v>2905</v>
      </c>
      <c r="D320" s="10" t="s">
        <v>4573</v>
      </c>
      <c r="E320" t="s">
        <v>4574</v>
      </c>
      <c r="F320" t="s">
        <v>4575</v>
      </c>
      <c r="G320" t="s">
        <v>2855</v>
      </c>
      <c r="H320"/>
      <c r="I320"/>
      <c r="J320" t="s">
        <v>1827</v>
      </c>
      <c r="K320" t="s">
        <v>1824</v>
      </c>
      <c r="L320" t="s">
        <v>2929</v>
      </c>
      <c r="M320" t="s">
        <v>2928</v>
      </c>
      <c r="N320"/>
      <c r="O320" t="e">
        <f>VLOOKUP(Table3263[[#This Row],[Column1]],'Tradução Atributos'!$A$1:$B$284,2,0)</f>
        <v>#N/A</v>
      </c>
      <c r="P320" t="s">
        <v>1134</v>
      </c>
      <c r="Q320" t="str">
        <f>_xlfn.CONCAT(Table3263[[#This Row],[Description]],Table3263[[#This Row],[attribute_name EN2]])</f>
        <v>Temperature - Comp THRUST Bearing Outboard (1)</v>
      </c>
      <c r="R320" s="33">
        <v>110</v>
      </c>
      <c r="S320" s="33" t="s">
        <v>49</v>
      </c>
      <c r="T320"/>
      <c r="U320" s="33" t="s">
        <v>736</v>
      </c>
      <c r="V320" s="18"/>
      <c r="W320" t="str">
        <f t="shared" si="9"/>
        <v>subattribute</v>
      </c>
      <c r="X320" t="str">
        <f>TRIM(INDEX(_xlfn.TEXTSPLIT(Table3263[[#This Row],[attribute_name]],"|"), 1,1))</f>
        <v>Temperatura - Mancal Axial do Compressor Lado Externo (1)</v>
      </c>
      <c r="Y320" t="str">
        <f>IFERROR(TRIM(INDEX(_xlfn.TEXTSPLIT(Table3263[[#This Row],[attribute_name]],"|"), 1,2)), "")</f>
        <v>Hi</v>
      </c>
      <c r="Z320" t="b" cm="1">
        <f t="array" ref="Z320">IF(ISERROR(IF(Table3263[[#This Row],[parent_attribute]]="subattribute", VLOOKUP(Table3263[[#This Row],[Área ]]&amp;Table3263[[#This Row],[child_attribute]],_xlfn._xlws.FILTER(Table3263[[#All],[Vessel]], Table3263[[#All],[parent_attribute]]="attribute"),1, FALSE), TRUE)), FALSE, TRUE)</f>
        <v>1</v>
      </c>
    </row>
    <row r="321" spans="1:26" s="17" customFormat="1" ht="14.7" customHeight="1">
      <c r="A321" s="17" t="str">
        <f>Table3263[[#This Row],[Template]]&amp;Table3263[[#This Row],[parent_attribute]]</f>
        <v>Compressor Centrífugo BásicoTemperatura - Mancal Axial do Compressor Lado Externo (1)</v>
      </c>
      <c r="B321" t="s">
        <v>4572</v>
      </c>
      <c r="C321" s="10" t="s">
        <v>2905</v>
      </c>
      <c r="D321" s="10" t="s">
        <v>4573</v>
      </c>
      <c r="E321" t="s">
        <v>4574</v>
      </c>
      <c r="F321" t="s">
        <v>4575</v>
      </c>
      <c r="G321" t="s">
        <v>2855</v>
      </c>
      <c r="H321"/>
      <c r="I321"/>
      <c r="J321" t="s">
        <v>1828</v>
      </c>
      <c r="K321" t="s">
        <v>1824</v>
      </c>
      <c r="L321" t="s">
        <v>2930</v>
      </c>
      <c r="M321" t="s">
        <v>2928</v>
      </c>
      <c r="N321"/>
      <c r="O321" t="e">
        <f>VLOOKUP(Table3263[[#This Row],[Column1]],'Tradução Atributos'!$A$1:$B$284,2,0)</f>
        <v>#N/A</v>
      </c>
      <c r="P321" t="s">
        <v>1136</v>
      </c>
      <c r="Q321" t="str">
        <f>_xlfn.CONCAT(Table3263[[#This Row],[Description]],Table3263[[#This Row],[attribute_name EN2]])</f>
        <v>Temperature - Comp THRUST Bearing Outboard (1)</v>
      </c>
      <c r="R321" s="10">
        <v>121</v>
      </c>
      <c r="S321" s="33" t="s">
        <v>49</v>
      </c>
      <c r="T321"/>
      <c r="U321" s="33" t="s">
        <v>736</v>
      </c>
      <c r="V321" s="83"/>
      <c r="W321" t="str">
        <f t="shared" si="9"/>
        <v>subattribute</v>
      </c>
      <c r="X321" t="str">
        <f>TRIM(INDEX(_xlfn.TEXTSPLIT(Table3263[[#This Row],[attribute_name]],"|"), 1,1))</f>
        <v>Temperatura - Mancal Axial do Compressor Lado Externo (1)</v>
      </c>
      <c r="Y321" t="str">
        <f>IFERROR(TRIM(INDEX(_xlfn.TEXTSPLIT(Table3263[[#This Row],[attribute_name]],"|"), 1,2)), "")</f>
        <v>HiHi</v>
      </c>
      <c r="Z321" t="b" cm="1">
        <f t="array" ref="Z321">IF(ISERROR(IF(Table3263[[#This Row],[parent_attribute]]="subattribute", VLOOKUP(Table3263[[#This Row],[Área ]]&amp;Table3263[[#This Row],[child_attribute]],_xlfn._xlws.FILTER(Table3263[[#All],[Vessel]], Table3263[[#All],[parent_attribute]]="attribute"),1, FALSE), TRUE)), FALSE, TRUE)</f>
        <v>1</v>
      </c>
    </row>
    <row r="322" spans="1:26" s="17" customFormat="1" ht="14.7" customHeight="1">
      <c r="A322" s="17" t="str">
        <f>Table3263[[#This Row],[Template]]&amp;Table3263[[#This Row],[parent_attribute]]</f>
        <v>Compressor Centrífugo BásicoTemperatura - Mancal Axial do Compressor Lado Externo (1)</v>
      </c>
      <c r="B322" t="s">
        <v>4572</v>
      </c>
      <c r="C322" s="10" t="s">
        <v>2905</v>
      </c>
      <c r="D322" s="10" t="s">
        <v>4573</v>
      </c>
      <c r="E322" t="s">
        <v>4574</v>
      </c>
      <c r="F322" t="s">
        <v>4575</v>
      </c>
      <c r="G322" t="s">
        <v>2855</v>
      </c>
      <c r="H322"/>
      <c r="I322"/>
      <c r="J322" t="s">
        <v>1829</v>
      </c>
      <c r="K322" t="s">
        <v>1824</v>
      </c>
      <c r="L322" t="s">
        <v>2934</v>
      </c>
      <c r="M322" t="s">
        <v>2928</v>
      </c>
      <c r="N322"/>
      <c r="O322" t="e">
        <f>VLOOKUP(Table3263[[#This Row],[Column1]],'Tradução Atributos'!$A$1:$B$284,2,0)</f>
        <v>#N/A</v>
      </c>
      <c r="P322" t="s">
        <v>3061</v>
      </c>
      <c r="Q322" t="str">
        <f>_xlfn.CONCAT(Table3263[[#This Row],[Description]],Table3263[[#This Row],[attribute_name EN2]])</f>
        <v>Temperature - Comp THRUST Bearing Outboard (1)</v>
      </c>
      <c r="R322" s="10">
        <v>84</v>
      </c>
      <c r="S322" s="33" t="s">
        <v>49</v>
      </c>
      <c r="T322"/>
      <c r="U322" s="33" t="s">
        <v>736</v>
      </c>
      <c r="V322" s="18"/>
      <c r="W322" t="str">
        <f t="shared" ref="W322:W353" si="10">IFERROR(IF(FIND("|",P322),"subattribute", "attribute"), "attribute")</f>
        <v>subattribute</v>
      </c>
      <c r="X322" t="str">
        <f>TRIM(INDEX(_xlfn.TEXTSPLIT(Table3263[[#This Row],[attribute_name]],"|"), 1,1))</f>
        <v>Temperatura - Mancal Axial do Compressor Lado Externo (1)</v>
      </c>
      <c r="Y322" t="str">
        <f>IFERROR(TRIM(INDEX(_xlfn.TEXTSPLIT(Table3263[[#This Row],[attribute_name]],"|"), 1,2)), "")</f>
        <v>Pre-alarm Hi</v>
      </c>
      <c r="Z322" t="b" cm="1">
        <f t="array" ref="Z322">IF(ISERROR(IF(Table3263[[#This Row],[parent_attribute]]="subattribute", VLOOKUP(Table3263[[#This Row],[Área ]]&amp;Table3263[[#This Row],[child_attribute]],_xlfn._xlws.FILTER(Table3263[[#All],[Vessel]], Table3263[[#All],[parent_attribute]]="attribute"),1, FALSE), TRUE)), FALSE, TRUE)</f>
        <v>1</v>
      </c>
    </row>
    <row r="323" spans="1:26" ht="14.7" customHeight="1">
      <c r="A323" t="str">
        <f>Table3263[[#This Row],[Template]]&amp;Table3263[[#This Row],[parent_attribute]]</f>
        <v>Compressor Centrífugo BásicoTemperatura - Mancal Axial do Compressor Lado Interno (1)</v>
      </c>
      <c r="B323" t="s">
        <v>4572</v>
      </c>
      <c r="C323" s="10" t="s">
        <v>2905</v>
      </c>
      <c r="D323" s="10" t="s">
        <v>4573</v>
      </c>
      <c r="E323" t="s">
        <v>4574</v>
      </c>
      <c r="F323" t="s">
        <v>4575</v>
      </c>
      <c r="G323" t="s">
        <v>2855</v>
      </c>
      <c r="J323" t="s">
        <v>1835</v>
      </c>
      <c r="K323" t="s">
        <v>1835</v>
      </c>
      <c r="O323" t="e">
        <f>VLOOKUP(Table3263[[#This Row],[Column1]],'Tradução Atributos'!$A$1:$B$284,2,0)</f>
        <v>#N/A</v>
      </c>
      <c r="P323" t="s">
        <v>3064</v>
      </c>
      <c r="Q323" t="str">
        <f>_xlfn.CONCAT(Table3263[[#This Row],[Description]],Table3263[[#This Row],[attribute_name EN2]])</f>
        <v>Temperature - Comp THRUST Bearing Inboard (1)</v>
      </c>
      <c r="R323" s="10" t="s">
        <v>3520</v>
      </c>
      <c r="S323" s="33" t="s">
        <v>49</v>
      </c>
      <c r="U323" s="33" t="s">
        <v>439</v>
      </c>
      <c r="V323" s="10" t="s">
        <v>440</v>
      </c>
      <c r="W323" t="str">
        <f t="shared" si="10"/>
        <v>attribute</v>
      </c>
      <c r="X323" t="str">
        <f>TRIM(INDEX(_xlfn.TEXTSPLIT(Table3263[[#This Row],[attribute_name]],"|"), 1,1))</f>
        <v>Temperatura - Mancal Axial do Compressor Lado Interno (1)</v>
      </c>
      <c r="Y323" t="str">
        <f>IFERROR(TRIM(INDEX(_xlfn.TEXTSPLIT(Table3263[[#This Row],[attribute_name]],"|"), 1,2)), "")</f>
        <v/>
      </c>
      <c r="Z323" t="b" cm="1">
        <f t="array" ref="Z323">IF(ISERROR(IF(Table3263[[#This Row],[parent_attribute]]="subattribute", VLOOKUP(Table3263[[#This Row],[Área ]]&amp;Table3263[[#This Row],[child_attribute]],_xlfn._xlws.FILTER(Table3263[[#All],[Vessel]], Table3263[[#All],[parent_attribute]]="attribute"),1, FALSE), TRUE)), FALSE, TRUE)</f>
        <v>1</v>
      </c>
    </row>
    <row r="324" spans="1:26" ht="14.7" customHeight="1">
      <c r="A324" t="str">
        <f>Table3263[[#This Row],[Template]]&amp;Table3263[[#This Row],[parent_attribute]]</f>
        <v>Compressor Centrífugo BásicoTemperatura - Mancal Axial do Compressor Lado Interno (1)</v>
      </c>
      <c r="B324" t="s">
        <v>4572</v>
      </c>
      <c r="C324" s="10" t="s">
        <v>2905</v>
      </c>
      <c r="D324" s="10" t="s">
        <v>4573</v>
      </c>
      <c r="E324" t="s">
        <v>4574</v>
      </c>
      <c r="F324" t="s">
        <v>4575</v>
      </c>
      <c r="G324" t="s">
        <v>2855</v>
      </c>
      <c r="J324" t="s">
        <v>1837</v>
      </c>
      <c r="K324" t="s">
        <v>1835</v>
      </c>
      <c r="L324" t="s">
        <v>2929</v>
      </c>
      <c r="M324" t="s">
        <v>2928</v>
      </c>
      <c r="O324" t="e">
        <f>VLOOKUP(Table3263[[#This Row],[Column1]],'Tradução Atributos'!$A$1:$B$284,2,0)</f>
        <v>#N/A</v>
      </c>
      <c r="P324" t="s">
        <v>1148</v>
      </c>
      <c r="Q324" t="str">
        <f>_xlfn.CONCAT(Table3263[[#This Row],[Description]],Table3263[[#This Row],[attribute_name EN2]])</f>
        <v>Temperature - Comp THRUST Bearing Inboard (1)</v>
      </c>
      <c r="R324" s="33">
        <v>110</v>
      </c>
      <c r="S324" s="33" t="s">
        <v>49</v>
      </c>
      <c r="U324" s="33" t="s">
        <v>736</v>
      </c>
      <c r="V324" s="10"/>
      <c r="W324" t="str">
        <f t="shared" si="10"/>
        <v>subattribute</v>
      </c>
      <c r="X324" t="str">
        <f>TRIM(INDEX(_xlfn.TEXTSPLIT(Table3263[[#This Row],[attribute_name]],"|"), 1,1))</f>
        <v>Temperatura - Mancal Axial do Compressor Lado Interno (1)</v>
      </c>
      <c r="Y324" t="str">
        <f>IFERROR(TRIM(INDEX(_xlfn.TEXTSPLIT(Table3263[[#This Row],[attribute_name]],"|"), 1,2)), "")</f>
        <v>Hi</v>
      </c>
      <c r="Z324" t="b" cm="1">
        <f t="array" ref="Z324">IF(ISERROR(IF(Table3263[[#This Row],[parent_attribute]]="subattribute", VLOOKUP(Table3263[[#This Row],[Área ]]&amp;Table3263[[#This Row],[child_attribute]],_xlfn._xlws.FILTER(Table3263[[#All],[Vessel]], Table3263[[#All],[parent_attribute]]="attribute"),1, FALSE), TRUE)), FALSE, TRUE)</f>
        <v>1</v>
      </c>
    </row>
    <row r="325" spans="1:26" ht="14.7" customHeight="1">
      <c r="A325" t="str">
        <f>Table3263[[#This Row],[Template]]&amp;Table3263[[#This Row],[parent_attribute]]</f>
        <v>Compressor Centrífugo BásicoTemperatura - Mancal Axial do Compressor Lado Interno (1)</v>
      </c>
      <c r="B325" t="s">
        <v>4572</v>
      </c>
      <c r="C325" s="10" t="s">
        <v>2905</v>
      </c>
      <c r="D325" s="10" t="s">
        <v>4573</v>
      </c>
      <c r="E325" t="s">
        <v>4574</v>
      </c>
      <c r="F325" t="s">
        <v>4575</v>
      </c>
      <c r="G325" t="s">
        <v>2855</v>
      </c>
      <c r="J325" t="s">
        <v>1838</v>
      </c>
      <c r="K325" t="s">
        <v>1835</v>
      </c>
      <c r="L325" t="s">
        <v>2930</v>
      </c>
      <c r="M325" t="s">
        <v>2928</v>
      </c>
      <c r="O325" t="e">
        <f>VLOOKUP(Table3263[[#This Row],[Column1]],'Tradução Atributos'!$A$1:$B$284,2,0)</f>
        <v>#N/A</v>
      </c>
      <c r="P325" t="s">
        <v>1150</v>
      </c>
      <c r="Q325" t="str">
        <f>_xlfn.CONCAT(Table3263[[#This Row],[Description]],Table3263[[#This Row],[attribute_name EN2]])</f>
        <v>Temperature - Comp THRUST Bearing Inboard (1)</v>
      </c>
      <c r="R325" s="33">
        <v>121</v>
      </c>
      <c r="S325" s="33" t="s">
        <v>49</v>
      </c>
      <c r="U325" s="33" t="s">
        <v>736</v>
      </c>
      <c r="V325" s="83"/>
      <c r="W325" t="str">
        <f t="shared" si="10"/>
        <v>subattribute</v>
      </c>
      <c r="X325" t="str">
        <f>TRIM(INDEX(_xlfn.TEXTSPLIT(Table3263[[#This Row],[attribute_name]],"|"), 1,1))</f>
        <v>Temperatura - Mancal Axial do Compressor Lado Interno (1)</v>
      </c>
      <c r="Y325" t="str">
        <f>IFERROR(TRIM(INDEX(_xlfn.TEXTSPLIT(Table3263[[#This Row],[attribute_name]],"|"), 1,2)), "")</f>
        <v>HiHi</v>
      </c>
      <c r="Z325" t="b" cm="1">
        <f t="array" ref="Z325">IF(ISERROR(IF(Table3263[[#This Row],[parent_attribute]]="subattribute", VLOOKUP(Table3263[[#This Row],[Área ]]&amp;Table3263[[#This Row],[child_attribute]],_xlfn._xlws.FILTER(Table3263[[#All],[Vessel]], Table3263[[#All],[parent_attribute]]="attribute"),1, FALSE), TRUE)), FALSE, TRUE)</f>
        <v>1</v>
      </c>
    </row>
    <row r="326" spans="1:26" ht="14.7" customHeight="1">
      <c r="A326" t="str">
        <f>Table3263[[#This Row],[Template]]&amp;Table3263[[#This Row],[parent_attribute]]</f>
        <v>Compressor Centrífugo BásicoTemperatura - Mancal Axial do Compressor Lado Interno (1)</v>
      </c>
      <c r="B326" t="s">
        <v>4572</v>
      </c>
      <c r="C326" s="10" t="s">
        <v>2905</v>
      </c>
      <c r="D326" s="10" t="s">
        <v>4573</v>
      </c>
      <c r="E326" t="s">
        <v>4574</v>
      </c>
      <c r="F326" t="s">
        <v>4575</v>
      </c>
      <c r="G326" t="s">
        <v>2855</v>
      </c>
      <c r="J326" t="s">
        <v>1839</v>
      </c>
      <c r="K326" t="s">
        <v>1835</v>
      </c>
      <c r="L326" t="s">
        <v>2934</v>
      </c>
      <c r="M326" t="s">
        <v>2928</v>
      </c>
      <c r="O326" t="e">
        <f>VLOOKUP(Table3263[[#This Row],[Column1]],'Tradução Atributos'!$A$1:$B$284,2,0)</f>
        <v>#N/A</v>
      </c>
      <c r="P326" t="s">
        <v>3065</v>
      </c>
      <c r="Q326" t="str">
        <f>_xlfn.CONCAT(Table3263[[#This Row],[Description]],Table3263[[#This Row],[attribute_name EN2]])</f>
        <v>Temperature - Comp THRUST Bearing Inboard (1)</v>
      </c>
      <c r="R326" s="33">
        <v>99</v>
      </c>
      <c r="S326" s="33" t="s">
        <v>49</v>
      </c>
      <c r="U326" s="33" t="s">
        <v>736</v>
      </c>
      <c r="V326" s="10"/>
      <c r="W326" t="str">
        <f t="shared" si="10"/>
        <v>subattribute</v>
      </c>
      <c r="X326" t="str">
        <f>TRIM(INDEX(_xlfn.TEXTSPLIT(Table3263[[#This Row],[attribute_name]],"|"), 1,1))</f>
        <v>Temperatura - Mancal Axial do Compressor Lado Interno (1)</v>
      </c>
      <c r="Y326" t="str">
        <f>IFERROR(TRIM(INDEX(_xlfn.TEXTSPLIT(Table3263[[#This Row],[attribute_name]],"|"), 1,2)), "")</f>
        <v>Pre-alarm Hi</v>
      </c>
      <c r="Z326" t="b" cm="1">
        <f t="array" ref="Z326">IF(ISERROR(IF(Table3263[[#This Row],[parent_attribute]]="subattribute", VLOOKUP(Table3263[[#This Row],[Área ]]&amp;Table3263[[#This Row],[child_attribute]],_xlfn._xlws.FILTER(Table3263[[#All],[Vessel]], Table3263[[#All],[parent_attribute]]="attribute"),1, FALSE), TRUE)), FALSE, TRUE)</f>
        <v>1</v>
      </c>
    </row>
    <row r="327" spans="1:26" ht="14.7" customHeight="1">
      <c r="A327" t="str">
        <f>Table3263[[#This Row],[Template]]&amp;Table3263[[#This Row],[parent_attribute]]</f>
        <v>Compressor Centrífugo BásicoTemperatura - Mancal do Compressor (LA) (1)</v>
      </c>
      <c r="B327" t="s">
        <v>4572</v>
      </c>
      <c r="C327" s="10" t="s">
        <v>2905</v>
      </c>
      <c r="D327" s="10" t="s">
        <v>4573</v>
      </c>
      <c r="E327" t="s">
        <v>4574</v>
      </c>
      <c r="F327" t="s">
        <v>4575</v>
      </c>
      <c r="G327" t="s">
        <v>2855</v>
      </c>
      <c r="J327" t="s">
        <v>1561</v>
      </c>
      <c r="K327" t="s">
        <v>1561</v>
      </c>
      <c r="O327" t="e">
        <f>VLOOKUP(Table3263[[#This Row],[Column1]],'Tradução Atributos'!$A$1:$B$284,2,0)</f>
        <v>#N/A</v>
      </c>
      <c r="P327" t="s">
        <v>3068</v>
      </c>
      <c r="Q327" t="str">
        <f>_xlfn.CONCAT(Table3263[[#This Row],[Description]],Table3263[[#This Row],[attribute_name EN2]])</f>
        <v>Temperature - Comp DE Bearing (1)</v>
      </c>
      <c r="R327" s="33" t="s">
        <v>3531</v>
      </c>
      <c r="S327" s="33" t="s">
        <v>49</v>
      </c>
      <c r="U327" s="33" t="s">
        <v>439</v>
      </c>
      <c r="V327" s="10" t="s">
        <v>440</v>
      </c>
      <c r="W327" t="str">
        <f t="shared" si="10"/>
        <v>attribute</v>
      </c>
      <c r="X327" t="str">
        <f>TRIM(INDEX(_xlfn.TEXTSPLIT(Table3263[[#This Row],[attribute_name]],"|"), 1,1))</f>
        <v>Temperatura - Mancal do Compressor (LA) (1)</v>
      </c>
      <c r="Y327" t="str">
        <f>IFERROR(TRIM(INDEX(_xlfn.TEXTSPLIT(Table3263[[#This Row],[attribute_name]],"|"), 1,2)), "")</f>
        <v/>
      </c>
      <c r="Z327" t="b" cm="1">
        <f t="array" ref="Z327">IF(ISERROR(IF(Table3263[[#This Row],[parent_attribute]]="subattribute", VLOOKUP(Table3263[[#This Row],[Área ]]&amp;Table3263[[#This Row],[child_attribute]],_xlfn._xlws.FILTER(Table3263[[#All],[Vessel]], Table3263[[#All],[parent_attribute]]="attribute"),1, FALSE), TRUE)), FALSE, TRUE)</f>
        <v>1</v>
      </c>
    </row>
    <row r="328" spans="1:26" ht="14.7" customHeight="1">
      <c r="A328" t="str">
        <f>Table3263[[#This Row],[Template]]&amp;Table3263[[#This Row],[parent_attribute]]</f>
        <v>Compressor Centrífugo BásicoTemperatura - Mancal do Compressor (LA) (1)</v>
      </c>
      <c r="B328" t="s">
        <v>4572</v>
      </c>
      <c r="C328" s="10" t="s">
        <v>2905</v>
      </c>
      <c r="D328" s="10" t="s">
        <v>4573</v>
      </c>
      <c r="E328" t="s">
        <v>4574</v>
      </c>
      <c r="F328" t="s">
        <v>4575</v>
      </c>
      <c r="G328" t="s">
        <v>2855</v>
      </c>
      <c r="J328" t="s">
        <v>1563</v>
      </c>
      <c r="K328" t="s">
        <v>1561</v>
      </c>
      <c r="L328" t="s">
        <v>2929</v>
      </c>
      <c r="M328" t="s">
        <v>2928</v>
      </c>
      <c r="O328" t="e">
        <f>VLOOKUP(Table3263[[#This Row],[Column1]],'Tradução Atributos'!$A$1:$B$284,2,0)</f>
        <v>#N/A</v>
      </c>
      <c r="P328" t="s">
        <v>952</v>
      </c>
      <c r="Q328" t="str">
        <f>_xlfn.CONCAT(Table3263[[#This Row],[Description]],Table3263[[#This Row],[attribute_name EN2]])</f>
        <v>Temperature - Comp DE Bearing (1)</v>
      </c>
      <c r="R328" s="33">
        <v>110</v>
      </c>
      <c r="S328" s="33" t="s">
        <v>49</v>
      </c>
      <c r="U328" s="33" t="s">
        <v>736</v>
      </c>
      <c r="V328" s="18"/>
      <c r="W328" t="str">
        <f t="shared" si="10"/>
        <v>subattribute</v>
      </c>
      <c r="X328" t="str">
        <f>TRIM(INDEX(_xlfn.TEXTSPLIT(Table3263[[#This Row],[attribute_name]],"|"), 1,1))</f>
        <v>Temperatura - Mancal do Compressor (LA) (1)</v>
      </c>
      <c r="Y328" t="str">
        <f>IFERROR(TRIM(INDEX(_xlfn.TEXTSPLIT(Table3263[[#This Row],[attribute_name]],"|"), 1,2)), "")</f>
        <v>Hi</v>
      </c>
      <c r="Z328" t="b" cm="1">
        <f t="array" ref="Z328">IF(ISERROR(IF(Table3263[[#This Row],[parent_attribute]]="subattribute", VLOOKUP(Table3263[[#This Row],[Área ]]&amp;Table3263[[#This Row],[child_attribute]],_xlfn._xlws.FILTER(Table3263[[#All],[Vessel]], Table3263[[#All],[parent_attribute]]="attribute"),1, FALSE), TRUE)), FALSE, TRUE)</f>
        <v>1</v>
      </c>
    </row>
    <row r="329" spans="1:26" ht="14.7" customHeight="1">
      <c r="A329" t="str">
        <f>Table3263[[#This Row],[Template]]&amp;Table3263[[#This Row],[parent_attribute]]</f>
        <v>Compressor Centrífugo BásicoTemperatura - Mancal do Compressor (LA) (1)</v>
      </c>
      <c r="B329" t="s">
        <v>4572</v>
      </c>
      <c r="C329" s="10" t="s">
        <v>2905</v>
      </c>
      <c r="D329" s="10" t="s">
        <v>4573</v>
      </c>
      <c r="E329" t="s">
        <v>4574</v>
      </c>
      <c r="F329" t="s">
        <v>4575</v>
      </c>
      <c r="G329" t="s">
        <v>2855</v>
      </c>
      <c r="J329" t="s">
        <v>1564</v>
      </c>
      <c r="K329" t="s">
        <v>1561</v>
      </c>
      <c r="L329" t="s">
        <v>2930</v>
      </c>
      <c r="M329" t="s">
        <v>2928</v>
      </c>
      <c r="O329" t="e">
        <f>VLOOKUP(Table3263[[#This Row],[Column1]],'Tradução Atributos'!$A$1:$B$284,2,0)</f>
        <v>#N/A</v>
      </c>
      <c r="P329" t="s">
        <v>954</v>
      </c>
      <c r="Q329" t="str">
        <f>_xlfn.CONCAT(Table3263[[#This Row],[Description]],Table3263[[#This Row],[attribute_name EN2]])</f>
        <v>Temperature - Comp DE Bearing (1)</v>
      </c>
      <c r="R329" s="33">
        <v>121</v>
      </c>
      <c r="S329" s="33" t="s">
        <v>49</v>
      </c>
      <c r="U329" s="33" t="s">
        <v>736</v>
      </c>
      <c r="V329" s="83"/>
      <c r="W329" t="str">
        <f t="shared" si="10"/>
        <v>subattribute</v>
      </c>
      <c r="X329" t="str">
        <f>TRIM(INDEX(_xlfn.TEXTSPLIT(Table3263[[#This Row],[attribute_name]],"|"), 1,1))</f>
        <v>Temperatura - Mancal do Compressor (LA) (1)</v>
      </c>
      <c r="Y329" t="str">
        <f>IFERROR(TRIM(INDEX(_xlfn.TEXTSPLIT(Table3263[[#This Row],[attribute_name]],"|"), 1,2)), "")</f>
        <v>HiHi</v>
      </c>
      <c r="Z329" t="b" cm="1">
        <f t="array" ref="Z329">IF(ISERROR(IF(Table3263[[#This Row],[parent_attribute]]="subattribute", VLOOKUP(Table3263[[#This Row],[Área ]]&amp;Table3263[[#This Row],[child_attribute]],_xlfn._xlws.FILTER(Table3263[[#All],[Vessel]], Table3263[[#All],[parent_attribute]]="attribute"),1, FALSE), TRUE)), FALSE, TRUE)</f>
        <v>1</v>
      </c>
    </row>
    <row r="330" spans="1:26" ht="14.7" customHeight="1">
      <c r="A330" t="str">
        <f>Table3263[[#This Row],[Template]]&amp;Table3263[[#This Row],[parent_attribute]]</f>
        <v>Compressor Centrífugo BásicoTemperatura - Mancal do Compressor (LA) (1)</v>
      </c>
      <c r="B330" t="s">
        <v>4572</v>
      </c>
      <c r="C330" s="10" t="s">
        <v>2905</v>
      </c>
      <c r="D330" s="10" t="s">
        <v>4573</v>
      </c>
      <c r="E330" t="s">
        <v>4574</v>
      </c>
      <c r="F330" t="s">
        <v>4575</v>
      </c>
      <c r="G330" t="s">
        <v>2855</v>
      </c>
      <c r="J330" t="s">
        <v>1565</v>
      </c>
      <c r="K330" t="s">
        <v>1561</v>
      </c>
      <c r="L330" t="s">
        <v>2934</v>
      </c>
      <c r="M330" t="s">
        <v>2928</v>
      </c>
      <c r="O330" t="e">
        <f>VLOOKUP(Table3263[[#This Row],[Column1]],'Tradução Atributos'!$A$1:$B$284,2,0)</f>
        <v>#N/A</v>
      </c>
      <c r="P330" t="s">
        <v>3069</v>
      </c>
      <c r="Q330" t="str">
        <f>_xlfn.CONCAT(Table3263[[#This Row],[Description]],Table3263[[#This Row],[attribute_name EN2]])</f>
        <v>Temperature - Comp DE Bearing (1)</v>
      </c>
      <c r="R330" s="33">
        <v>79</v>
      </c>
      <c r="S330" s="33" t="s">
        <v>49</v>
      </c>
      <c r="U330" s="33" t="s">
        <v>736</v>
      </c>
      <c r="V330" s="10"/>
      <c r="W330" t="str">
        <f t="shared" si="10"/>
        <v>subattribute</v>
      </c>
      <c r="X330" t="str">
        <f>TRIM(INDEX(_xlfn.TEXTSPLIT(Table3263[[#This Row],[attribute_name]],"|"), 1,1))</f>
        <v>Temperatura - Mancal do Compressor (LA) (1)</v>
      </c>
      <c r="Y330" t="str">
        <f>IFERROR(TRIM(INDEX(_xlfn.TEXTSPLIT(Table3263[[#This Row],[attribute_name]],"|"), 1,2)), "")</f>
        <v>Pre-alarm Hi</v>
      </c>
      <c r="Z330" t="b" cm="1">
        <f t="array" ref="Z330">IF(ISERROR(IF(Table3263[[#This Row],[parent_attribute]]="subattribute", VLOOKUP(Table3263[[#This Row],[Área ]]&amp;Table3263[[#This Row],[child_attribute]],_xlfn._xlws.FILTER(Table3263[[#All],[Vessel]], Table3263[[#All],[parent_attribute]]="attribute"),1, FALSE), TRUE)), FALSE, TRUE)</f>
        <v>1</v>
      </c>
    </row>
    <row r="331" spans="1:26" ht="14.7" customHeight="1">
      <c r="A331" t="str">
        <f>Table3263[[#This Row],[Template]]&amp;Table3263[[#This Row],[parent_attribute]]</f>
        <v>Compressor Centrífugo BásicoTemperatura - Mancal do Compressor (LOA) (1)</v>
      </c>
      <c r="B331" t="s">
        <v>4572</v>
      </c>
      <c r="C331" s="10" t="s">
        <v>2905</v>
      </c>
      <c r="D331" s="10" t="s">
        <v>4573</v>
      </c>
      <c r="E331" t="s">
        <v>4574</v>
      </c>
      <c r="F331" t="s">
        <v>4575</v>
      </c>
      <c r="G331" t="s">
        <v>2855</v>
      </c>
      <c r="J331" t="s">
        <v>1571</v>
      </c>
      <c r="K331" t="s">
        <v>1571</v>
      </c>
      <c r="O331" t="e">
        <f>VLOOKUP(Table3263[[#This Row],[Column1]],'Tradução Atributos'!$A$1:$B$284,2,0)</f>
        <v>#N/A</v>
      </c>
      <c r="P331" t="s">
        <v>3072</v>
      </c>
      <c r="Q331" t="str">
        <f>_xlfn.CONCAT(Table3263[[#This Row],[Description]],Table3263[[#This Row],[attribute_name EN2]])</f>
        <v>Temperature - Comp NDE Bearing (1)</v>
      </c>
      <c r="R331" s="33" t="s">
        <v>3525</v>
      </c>
      <c r="S331" s="33" t="s">
        <v>49</v>
      </c>
      <c r="U331" s="33" t="s">
        <v>439</v>
      </c>
      <c r="V331" s="10" t="s">
        <v>440</v>
      </c>
      <c r="W331" t="str">
        <f t="shared" si="10"/>
        <v>attribute</v>
      </c>
      <c r="X331" t="str">
        <f>TRIM(INDEX(_xlfn.TEXTSPLIT(Table3263[[#This Row],[attribute_name]],"|"), 1,1))</f>
        <v>Temperatura - Mancal do Compressor (LOA) (1)</v>
      </c>
      <c r="Y331" t="str">
        <f>IFERROR(TRIM(INDEX(_xlfn.TEXTSPLIT(Table3263[[#This Row],[attribute_name]],"|"), 1,2)), "")</f>
        <v/>
      </c>
      <c r="Z331" t="b" cm="1">
        <f t="array" ref="Z331">IF(ISERROR(IF(Table3263[[#This Row],[parent_attribute]]="subattribute", VLOOKUP(Table3263[[#This Row],[Área ]]&amp;Table3263[[#This Row],[child_attribute]],_xlfn._xlws.FILTER(Table3263[[#All],[Vessel]], Table3263[[#All],[parent_attribute]]="attribute"),1, FALSE), TRUE)), FALSE, TRUE)</f>
        <v>1</v>
      </c>
    </row>
    <row r="332" spans="1:26" ht="14.7" customHeight="1">
      <c r="A332" t="str">
        <f>Table3263[[#This Row],[Template]]&amp;Table3263[[#This Row],[parent_attribute]]</f>
        <v>Compressor Centrífugo BásicoTemperatura - Mancal do Compressor (LOA) (1)</v>
      </c>
      <c r="B332" t="s">
        <v>4572</v>
      </c>
      <c r="C332" s="10" t="s">
        <v>2905</v>
      </c>
      <c r="D332" s="10" t="s">
        <v>4573</v>
      </c>
      <c r="E332" t="s">
        <v>4574</v>
      </c>
      <c r="F332" t="s">
        <v>4575</v>
      </c>
      <c r="G332" t="s">
        <v>2855</v>
      </c>
      <c r="J332" t="s">
        <v>1573</v>
      </c>
      <c r="K332" t="s">
        <v>1571</v>
      </c>
      <c r="L332" t="s">
        <v>2929</v>
      </c>
      <c r="M332" t="s">
        <v>2928</v>
      </c>
      <c r="O332" t="e">
        <f>VLOOKUP(Table3263[[#This Row],[Column1]],'Tradução Atributos'!$A$1:$B$284,2,0)</f>
        <v>#N/A</v>
      </c>
      <c r="P332" t="s">
        <v>969</v>
      </c>
      <c r="Q332" t="str">
        <f>_xlfn.CONCAT(Table3263[[#This Row],[Description]],Table3263[[#This Row],[attribute_name EN2]])</f>
        <v>Temperature - Comp NDE Bearing (1)</v>
      </c>
      <c r="R332" s="33">
        <v>110</v>
      </c>
      <c r="S332" s="33" t="s">
        <v>49</v>
      </c>
      <c r="U332" s="33" t="s">
        <v>736</v>
      </c>
      <c r="V332" s="18"/>
      <c r="W332" t="str">
        <f t="shared" si="10"/>
        <v>subattribute</v>
      </c>
      <c r="X332" t="str">
        <f>TRIM(INDEX(_xlfn.TEXTSPLIT(Table3263[[#This Row],[attribute_name]],"|"), 1,1))</f>
        <v>Temperatura - Mancal do Compressor (LOA) (1)</v>
      </c>
      <c r="Y332" t="str">
        <f>IFERROR(TRIM(INDEX(_xlfn.TEXTSPLIT(Table3263[[#This Row],[attribute_name]],"|"), 1,2)), "")</f>
        <v>Hi</v>
      </c>
      <c r="Z332" t="b" cm="1">
        <f t="array" ref="Z332">IF(ISERROR(IF(Table3263[[#This Row],[parent_attribute]]="subattribute", VLOOKUP(Table3263[[#This Row],[Área ]]&amp;Table3263[[#This Row],[child_attribute]],_xlfn._xlws.FILTER(Table3263[[#All],[Vessel]], Table3263[[#All],[parent_attribute]]="attribute"),1, FALSE), TRUE)), FALSE, TRUE)</f>
        <v>1</v>
      </c>
    </row>
    <row r="333" spans="1:26" ht="14.7" customHeight="1">
      <c r="A333" t="str">
        <f>Table3263[[#This Row],[Template]]&amp;Table3263[[#This Row],[parent_attribute]]</f>
        <v>Compressor Centrífugo BásicoTemperatura - Mancal do Compressor (LOA) (1)</v>
      </c>
      <c r="B333" t="s">
        <v>4572</v>
      </c>
      <c r="C333" s="10" t="s">
        <v>2905</v>
      </c>
      <c r="D333" s="10" t="s">
        <v>4573</v>
      </c>
      <c r="E333" t="s">
        <v>4574</v>
      </c>
      <c r="F333" t="s">
        <v>4575</v>
      </c>
      <c r="G333" t="s">
        <v>2855</v>
      </c>
      <c r="J333" t="s">
        <v>1574</v>
      </c>
      <c r="K333" t="s">
        <v>1571</v>
      </c>
      <c r="L333" t="s">
        <v>2930</v>
      </c>
      <c r="M333" t="s">
        <v>2928</v>
      </c>
      <c r="O333" t="e">
        <f>VLOOKUP(Table3263[[#This Row],[Column1]],'Tradução Atributos'!$A$1:$B$284,2,0)</f>
        <v>#N/A</v>
      </c>
      <c r="P333" t="s">
        <v>972</v>
      </c>
      <c r="Q333" t="str">
        <f>_xlfn.CONCAT(Table3263[[#This Row],[Description]],Table3263[[#This Row],[attribute_name EN2]])</f>
        <v>Temperature - Comp NDE Bearing (1)</v>
      </c>
      <c r="R333" s="33">
        <v>121</v>
      </c>
      <c r="S333" s="33" t="s">
        <v>49</v>
      </c>
      <c r="U333" s="33" t="s">
        <v>736</v>
      </c>
      <c r="V333" s="83"/>
      <c r="W333" t="str">
        <f t="shared" si="10"/>
        <v>subattribute</v>
      </c>
      <c r="X333" t="str">
        <f>TRIM(INDEX(_xlfn.TEXTSPLIT(Table3263[[#This Row],[attribute_name]],"|"), 1,1))</f>
        <v>Temperatura - Mancal do Compressor (LOA) (1)</v>
      </c>
      <c r="Y333" t="str">
        <f>IFERROR(TRIM(INDEX(_xlfn.TEXTSPLIT(Table3263[[#This Row],[attribute_name]],"|"), 1,2)), "")</f>
        <v>HiHi</v>
      </c>
      <c r="Z333" t="b" cm="1">
        <f t="array" ref="Z333">IF(ISERROR(IF(Table3263[[#This Row],[parent_attribute]]="subattribute", VLOOKUP(Table3263[[#This Row],[Área ]]&amp;Table3263[[#This Row],[child_attribute]],_xlfn._xlws.FILTER(Table3263[[#All],[Vessel]], Table3263[[#All],[parent_attribute]]="attribute"),1, FALSE), TRUE)), FALSE, TRUE)</f>
        <v>1</v>
      </c>
    </row>
    <row r="334" spans="1:26" ht="14.7" customHeight="1">
      <c r="A334" t="str">
        <f>Table3263[[#This Row],[Template]]&amp;Table3263[[#This Row],[parent_attribute]]</f>
        <v>Compressor Centrífugo BásicoTemperatura - Mancal do Compressor (LOA) (1)</v>
      </c>
      <c r="B334" t="s">
        <v>4572</v>
      </c>
      <c r="C334" s="10" t="s">
        <v>2905</v>
      </c>
      <c r="D334" s="10" t="s">
        <v>4573</v>
      </c>
      <c r="E334" t="s">
        <v>4574</v>
      </c>
      <c r="F334" t="s">
        <v>4575</v>
      </c>
      <c r="G334" t="s">
        <v>2855</v>
      </c>
      <c r="J334" t="s">
        <v>1575</v>
      </c>
      <c r="K334" t="s">
        <v>1571</v>
      </c>
      <c r="L334" t="s">
        <v>2934</v>
      </c>
      <c r="M334" t="s">
        <v>2928</v>
      </c>
      <c r="O334" t="e">
        <f>VLOOKUP(Table3263[[#This Row],[Column1]],'Tradução Atributos'!$A$1:$B$284,2,0)</f>
        <v>#N/A</v>
      </c>
      <c r="P334" t="s">
        <v>3073</v>
      </c>
      <c r="Q334" t="str">
        <f>_xlfn.CONCAT(Table3263[[#This Row],[Description]],Table3263[[#This Row],[attribute_name EN2]])</f>
        <v>Temperature - Comp NDE Bearing (1)</v>
      </c>
      <c r="R334" s="33">
        <v>83</v>
      </c>
      <c r="S334" s="33" t="s">
        <v>49</v>
      </c>
      <c r="U334" s="33" t="s">
        <v>736</v>
      </c>
      <c r="V334" s="10"/>
      <c r="W334" t="str">
        <f t="shared" si="10"/>
        <v>subattribute</v>
      </c>
      <c r="X334" t="str">
        <f>TRIM(INDEX(_xlfn.TEXTSPLIT(Table3263[[#This Row],[attribute_name]],"|"), 1,1))</f>
        <v>Temperatura - Mancal do Compressor (LOA) (1)</v>
      </c>
      <c r="Y334" t="str">
        <f>IFERROR(TRIM(INDEX(_xlfn.TEXTSPLIT(Table3263[[#This Row],[attribute_name]],"|"), 1,2)), "")</f>
        <v>Pre-alarm Hi</v>
      </c>
      <c r="Z334" t="b" cm="1">
        <f t="array" ref="Z334">IF(ISERROR(IF(Table3263[[#This Row],[parent_attribute]]="subattribute", VLOOKUP(Table3263[[#This Row],[Área ]]&amp;Table3263[[#This Row],[child_attribute]],_xlfn._xlws.FILTER(Table3263[[#All],[Vessel]], Table3263[[#All],[parent_attribute]]="attribute"),1, FALSE), TRUE)), FALSE, TRUE)</f>
        <v>1</v>
      </c>
    </row>
    <row r="335" spans="1:26" ht="14.7" customHeight="1">
      <c r="A335" t="str">
        <f>Table3263[[#This Row],[Template]]&amp;Table3263[[#This Row],[parent_attribute]]</f>
        <v>Compressor Centrífugo BásicoTemperatura – Retorno de Óleo Lubrificante do Mancal LA</v>
      </c>
      <c r="B335" t="s">
        <v>4572</v>
      </c>
      <c r="C335" s="10" t="s">
        <v>2905</v>
      </c>
      <c r="D335" s="10" t="s">
        <v>4573</v>
      </c>
      <c r="E335" t="s">
        <v>4574</v>
      </c>
      <c r="F335" t="s">
        <v>4575</v>
      </c>
      <c r="G335" s="9" t="s">
        <v>2855</v>
      </c>
      <c r="J335" t="s">
        <v>3804</v>
      </c>
      <c r="K335" t="s">
        <v>3804</v>
      </c>
      <c r="O335" t="e">
        <f>VLOOKUP(Table3263[[#This Row],[Column1]],'Tradução Atributos'!$A$1:$B$284,2,0)</f>
        <v>#N/A</v>
      </c>
      <c r="P335" t="s">
        <v>4765</v>
      </c>
      <c r="Q335" t="str">
        <f>_xlfn.CONCAT(Table3263[[#This Row],[Description]],Table3263[[#This Row],[attribute_name EN2]])</f>
        <v>Temperature - Lube Oil DE Bearing Return</v>
      </c>
      <c r="R335" s="186" t="s">
        <v>3814</v>
      </c>
      <c r="S335" s="33" t="s">
        <v>49</v>
      </c>
      <c r="U335" s="33" t="s">
        <v>461</v>
      </c>
      <c r="V335" s="10" t="s">
        <v>462</v>
      </c>
      <c r="W335" t="str">
        <f t="shared" si="10"/>
        <v>attribute</v>
      </c>
      <c r="X335" t="str">
        <f>TRIM(INDEX(_xlfn.TEXTSPLIT(Table3263[[#This Row],[attribute_name]],"|"), 1,1))</f>
        <v>Temperatura – Retorno de Óleo Lubrificante do Mancal LA</v>
      </c>
      <c r="Y335" t="str">
        <f>IFERROR(TRIM(INDEX(_xlfn.TEXTSPLIT(Table3263[[#This Row],[attribute_name]],"|"), 1,2)), "")</f>
        <v/>
      </c>
      <c r="Z335" t="b" cm="1">
        <f t="array" ref="Z335">IF(ISERROR(IF(Table3263[[#This Row],[parent_attribute]]="subattribute", VLOOKUP(Table3263[[#This Row],[Área ]]&amp;Table3263[[#This Row],[child_attribute]],_xlfn._xlws.FILTER(Table3263[[#All],[Vessel]], Table3263[[#All],[parent_attribute]]="attribute"),1, FALSE), TRUE)), FALSE, TRUE)</f>
        <v>1</v>
      </c>
    </row>
    <row r="336" spans="1:26" ht="14.7" customHeight="1">
      <c r="A336" t="str">
        <f>Table3263[[#This Row],[Template]]&amp;Table3263[[#This Row],[parent_attribute]]</f>
        <v>Compressor Centrífugo BásicoTemperatura – Retorno de Óleo Lubrificante do Mancal LA</v>
      </c>
      <c r="B336" t="s">
        <v>4572</v>
      </c>
      <c r="C336" s="10" t="s">
        <v>2905</v>
      </c>
      <c r="D336" s="10" t="s">
        <v>4573</v>
      </c>
      <c r="E336" t="s">
        <v>4574</v>
      </c>
      <c r="F336" t="s">
        <v>4575</v>
      </c>
      <c r="G336" s="9" t="s">
        <v>2855</v>
      </c>
      <c r="J336" t="s">
        <v>4766</v>
      </c>
      <c r="K336" t="s">
        <v>3804</v>
      </c>
      <c r="L336" t="s">
        <v>2929</v>
      </c>
      <c r="M336" t="s">
        <v>2928</v>
      </c>
      <c r="O336" t="e">
        <f>VLOOKUP(Table3263[[#This Row],[Column1]],'Tradução Atributos'!$A$1:$B$284,2,0)</f>
        <v>#N/A</v>
      </c>
      <c r="P336" t="s">
        <v>4767</v>
      </c>
      <c r="Q336" t="str">
        <f>_xlfn.CONCAT(Table3263[[#This Row],[Description]],Table3263[[#This Row],[attribute_name EN2]])</f>
        <v>Temperature - Lube Oil DE Bearing Return</v>
      </c>
      <c r="R336" s="33">
        <v>85</v>
      </c>
      <c r="S336" s="33" t="s">
        <v>49</v>
      </c>
      <c r="U336" s="33" t="s">
        <v>736</v>
      </c>
      <c r="V336" s="18"/>
      <c r="W336" t="str">
        <f t="shared" si="10"/>
        <v>subattribute</v>
      </c>
      <c r="X336" t="str">
        <f>TRIM(INDEX(_xlfn.TEXTSPLIT(Table3263[[#This Row],[attribute_name]],"|"), 1,1))</f>
        <v>Temperatura – Retorno de Óleo Lubrificante do Mancal LA</v>
      </c>
      <c r="Y336" t="str">
        <f>IFERROR(TRIM(INDEX(_xlfn.TEXTSPLIT(Table3263[[#This Row],[attribute_name]],"|"), 1,2)), "")</f>
        <v>Hi</v>
      </c>
      <c r="Z336" t="b" cm="1">
        <f t="array" ref="Z336">IF(ISERROR(IF(Table3263[[#This Row],[parent_attribute]]="subattribute", VLOOKUP(Table3263[[#This Row],[Área ]]&amp;Table3263[[#This Row],[child_attribute]],_xlfn._xlws.FILTER(Table3263[[#All],[Vessel]], Table3263[[#All],[parent_attribute]]="attribute"),1, FALSE), TRUE)), FALSE, TRUE)</f>
        <v>1</v>
      </c>
    </row>
    <row r="337" spans="1:26" ht="14.7" customHeight="1">
      <c r="A337" t="str">
        <f>Table3263[[#This Row],[Template]]&amp;Table3263[[#This Row],[parent_attribute]]</f>
        <v>Compressor Centrífugo BásicoTemperatura – Retorno de Óleo Lubrificante do Mancal LA</v>
      </c>
      <c r="B337" t="s">
        <v>4572</v>
      </c>
      <c r="C337" s="10" t="s">
        <v>2905</v>
      </c>
      <c r="D337" s="10" t="s">
        <v>4573</v>
      </c>
      <c r="E337" t="s">
        <v>4574</v>
      </c>
      <c r="F337" t="s">
        <v>4575</v>
      </c>
      <c r="G337" s="9" t="s">
        <v>2855</v>
      </c>
      <c r="J337" t="s">
        <v>4768</v>
      </c>
      <c r="K337" t="s">
        <v>3804</v>
      </c>
      <c r="L337" t="s">
        <v>2930</v>
      </c>
      <c r="M337" t="s">
        <v>2928</v>
      </c>
      <c r="O337" t="e">
        <f>VLOOKUP(Table3263[[#This Row],[Column1]],'Tradução Atributos'!$A$1:$B$284,2,0)</f>
        <v>#N/A</v>
      </c>
      <c r="P337" t="s">
        <v>4769</v>
      </c>
      <c r="Q337" t="str">
        <f>_xlfn.CONCAT(Table3263[[#This Row],[Description]],Table3263[[#This Row],[attribute_name EN2]])</f>
        <v>Temperature - Lube Oil DE Bearing Return</v>
      </c>
      <c r="R337" s="33"/>
      <c r="S337" s="33" t="s">
        <v>49</v>
      </c>
      <c r="U337" s="33" t="s">
        <v>736</v>
      </c>
      <c r="V337" s="83"/>
      <c r="W337" t="str">
        <f t="shared" si="10"/>
        <v>subattribute</v>
      </c>
      <c r="X337" t="str">
        <f>TRIM(INDEX(_xlfn.TEXTSPLIT(Table3263[[#This Row],[attribute_name]],"|"), 1,1))</f>
        <v>Temperatura – Retorno de Óleo Lubrificante do Mancal LA</v>
      </c>
      <c r="Y337" t="str">
        <f>IFERROR(TRIM(INDEX(_xlfn.TEXTSPLIT(Table3263[[#This Row],[attribute_name]],"|"), 1,2)), "")</f>
        <v>HiHi</v>
      </c>
      <c r="Z337" t="b" cm="1">
        <f t="array" ref="Z337">IF(ISERROR(IF(Table3263[[#This Row],[parent_attribute]]="subattribute", VLOOKUP(Table3263[[#This Row],[Área ]]&amp;Table3263[[#This Row],[child_attribute]],_xlfn._xlws.FILTER(Table3263[[#All],[Vessel]], Table3263[[#All],[parent_attribute]]="attribute"),1, FALSE), TRUE)), FALSE, TRUE)</f>
        <v>1</v>
      </c>
    </row>
    <row r="338" spans="1:26" ht="14.7" customHeight="1">
      <c r="A338" t="str">
        <f>Table3263[[#This Row],[Template]]&amp;Table3263[[#This Row],[parent_attribute]]</f>
        <v>Compressor Centrífugo BásicoTemperatura – Retorno de Óleo Lubrificante do Mancal LA</v>
      </c>
      <c r="B338" t="s">
        <v>4572</v>
      </c>
      <c r="C338" s="10" t="s">
        <v>2905</v>
      </c>
      <c r="D338" s="10" t="s">
        <v>4573</v>
      </c>
      <c r="E338" t="s">
        <v>4574</v>
      </c>
      <c r="F338" t="s">
        <v>4575</v>
      </c>
      <c r="G338" s="9" t="s">
        <v>2855</v>
      </c>
      <c r="J338" t="s">
        <v>4770</v>
      </c>
      <c r="K338" t="s">
        <v>3804</v>
      </c>
      <c r="L338" t="s">
        <v>2934</v>
      </c>
      <c r="M338" t="s">
        <v>2928</v>
      </c>
      <c r="O338" t="e">
        <f>VLOOKUP(Table3263[[#This Row],[Column1]],'Tradução Atributos'!$A$1:$B$284,2,0)</f>
        <v>#N/A</v>
      </c>
      <c r="P338" t="s">
        <v>4771</v>
      </c>
      <c r="Q338" t="str">
        <f>_xlfn.CONCAT(Table3263[[#This Row],[Description]],Table3263[[#This Row],[attribute_name EN2]])</f>
        <v>Temperature - Lube Oil DE Bearing Return</v>
      </c>
      <c r="R338" s="186">
        <v>78</v>
      </c>
      <c r="S338" s="33" t="s">
        <v>49</v>
      </c>
      <c r="U338" s="33" t="s">
        <v>736</v>
      </c>
      <c r="V338" s="10"/>
      <c r="W338" t="str">
        <f t="shared" si="10"/>
        <v>subattribute</v>
      </c>
      <c r="X338" t="str">
        <f>TRIM(INDEX(_xlfn.TEXTSPLIT(Table3263[[#This Row],[attribute_name]],"|"), 1,1))</f>
        <v>Temperatura – Retorno de Óleo Lubrificante do Mancal LA</v>
      </c>
      <c r="Y338" t="str">
        <f>IFERROR(TRIM(INDEX(_xlfn.TEXTSPLIT(Table3263[[#This Row],[attribute_name]],"|"), 1,2)), "")</f>
        <v>Pre-alarm Hi</v>
      </c>
      <c r="Z338" t="b" cm="1">
        <f t="array" ref="Z338">IF(ISERROR(IF(Table3263[[#This Row],[parent_attribute]]="subattribute", VLOOKUP(Table3263[[#This Row],[Área ]]&amp;Table3263[[#This Row],[child_attribute]],_xlfn._xlws.FILTER(Table3263[[#All],[Vessel]], Table3263[[#All],[parent_attribute]]="attribute"),1, FALSE), TRUE)), FALSE, TRUE)</f>
        <v>1</v>
      </c>
    </row>
    <row r="339" spans="1:26" ht="14.7" customHeight="1">
      <c r="A339" t="str">
        <f>Table3263[[#This Row],[Template]]&amp;Table3263[[#This Row],[parent_attribute]]</f>
        <v>Compressor Centrífugo BásicoTemperatura – Retorno de Óleo Lubrificante do Mancal LOA</v>
      </c>
      <c r="B339" t="s">
        <v>4572</v>
      </c>
      <c r="C339" s="10" t="s">
        <v>2905</v>
      </c>
      <c r="D339" s="10" t="s">
        <v>4573</v>
      </c>
      <c r="E339" t="s">
        <v>4574</v>
      </c>
      <c r="F339" t="s">
        <v>4575</v>
      </c>
      <c r="G339" s="9" t="s">
        <v>2855</v>
      </c>
      <c r="J339" t="s">
        <v>3810</v>
      </c>
      <c r="K339" t="s">
        <v>3810</v>
      </c>
      <c r="O339" t="e">
        <f>VLOOKUP(Table3263[[#This Row],[Column1]],'Tradução Atributos'!$A$1:$B$284,2,0)</f>
        <v>#N/A</v>
      </c>
      <c r="P339" t="s">
        <v>4772</v>
      </c>
      <c r="Q339" t="str">
        <f>_xlfn.CONCAT(Table3263[[#This Row],[Description]],Table3263[[#This Row],[attribute_name EN2]])</f>
        <v>Temperature - Lube Oil NDE Bearing Return</v>
      </c>
      <c r="R339" s="32" t="s">
        <v>3819</v>
      </c>
      <c r="S339" s="33" t="s">
        <v>49</v>
      </c>
      <c r="U339" s="33" t="s">
        <v>461</v>
      </c>
      <c r="V339" s="10" t="s">
        <v>462</v>
      </c>
      <c r="W339" t="str">
        <f t="shared" si="10"/>
        <v>attribute</v>
      </c>
      <c r="X339" t="str">
        <f>TRIM(INDEX(_xlfn.TEXTSPLIT(Table3263[[#This Row],[attribute_name]],"|"), 1,1))</f>
        <v>Temperatura – Retorno de Óleo Lubrificante do Mancal LOA</v>
      </c>
      <c r="Y339" t="str">
        <f>IFERROR(TRIM(INDEX(_xlfn.TEXTSPLIT(Table3263[[#This Row],[attribute_name]],"|"), 1,2)), "")</f>
        <v/>
      </c>
      <c r="Z339" t="b" cm="1">
        <f t="array" ref="Z339">IF(ISERROR(IF(Table3263[[#This Row],[parent_attribute]]="subattribute", VLOOKUP(Table3263[[#This Row],[Área ]]&amp;Table3263[[#This Row],[child_attribute]],_xlfn._xlws.FILTER(Table3263[[#All],[Vessel]], Table3263[[#All],[parent_attribute]]="attribute"),1, FALSE), TRUE)), FALSE, TRUE)</f>
        <v>1</v>
      </c>
    </row>
    <row r="340" spans="1:26" ht="14.7" customHeight="1">
      <c r="A340" t="str">
        <f>Table3263[[#This Row],[Template]]&amp;Table3263[[#This Row],[parent_attribute]]</f>
        <v>Compressor Centrífugo BásicoTemperatura – Retorno de Óleo Lubrificante do Mancal LOA</v>
      </c>
      <c r="B340" t="s">
        <v>4572</v>
      </c>
      <c r="C340" s="10" t="s">
        <v>2905</v>
      </c>
      <c r="D340" s="10" t="s">
        <v>4573</v>
      </c>
      <c r="E340" t="s">
        <v>4574</v>
      </c>
      <c r="F340" t="s">
        <v>4575</v>
      </c>
      <c r="G340" s="9" t="s">
        <v>2855</v>
      </c>
      <c r="J340" t="s">
        <v>4773</v>
      </c>
      <c r="K340" t="s">
        <v>3810</v>
      </c>
      <c r="L340" t="s">
        <v>2929</v>
      </c>
      <c r="M340" t="s">
        <v>2928</v>
      </c>
      <c r="O340" t="e">
        <f>VLOOKUP(Table3263[[#This Row],[Column1]],'Tradução Atributos'!$A$1:$B$284,2,0)</f>
        <v>#N/A</v>
      </c>
      <c r="P340" t="s">
        <v>4774</v>
      </c>
      <c r="Q340" t="str">
        <f>_xlfn.CONCAT(Table3263[[#This Row],[Description]],Table3263[[#This Row],[attribute_name EN2]])</f>
        <v>Temperature - Lube Oil NDE Bearing Return</v>
      </c>
      <c r="R340" s="33">
        <v>85</v>
      </c>
      <c r="S340" s="33" t="s">
        <v>49</v>
      </c>
      <c r="U340" s="33" t="s">
        <v>736</v>
      </c>
      <c r="V340" s="18"/>
      <c r="W340" t="str">
        <f t="shared" si="10"/>
        <v>subattribute</v>
      </c>
      <c r="X340" t="str">
        <f>TRIM(INDEX(_xlfn.TEXTSPLIT(Table3263[[#This Row],[attribute_name]],"|"), 1,1))</f>
        <v>Temperatura – Retorno de Óleo Lubrificante do Mancal LOA</v>
      </c>
      <c r="Y340" t="str">
        <f>IFERROR(TRIM(INDEX(_xlfn.TEXTSPLIT(Table3263[[#This Row],[attribute_name]],"|"), 1,2)), "")</f>
        <v>Hi</v>
      </c>
      <c r="Z340" t="b" cm="1">
        <f t="array" ref="Z340">IF(ISERROR(IF(Table3263[[#This Row],[parent_attribute]]="subattribute", VLOOKUP(Table3263[[#This Row],[Área ]]&amp;Table3263[[#This Row],[child_attribute]],_xlfn._xlws.FILTER(Table3263[[#All],[Vessel]], Table3263[[#All],[parent_attribute]]="attribute"),1, FALSE), TRUE)), FALSE, TRUE)</f>
        <v>1</v>
      </c>
    </row>
    <row r="341" spans="1:26" ht="14.7" customHeight="1">
      <c r="A341" t="str">
        <f>Table3263[[#This Row],[Template]]&amp;Table3263[[#This Row],[parent_attribute]]</f>
        <v>Compressor Centrífugo BásicoTemperatura – Retorno de Óleo Lubrificante do Mancal LOA</v>
      </c>
      <c r="B341" t="s">
        <v>4572</v>
      </c>
      <c r="C341" s="10" t="s">
        <v>2905</v>
      </c>
      <c r="D341" s="10" t="s">
        <v>4573</v>
      </c>
      <c r="E341" t="s">
        <v>4574</v>
      </c>
      <c r="F341" t="s">
        <v>4575</v>
      </c>
      <c r="G341" s="9" t="s">
        <v>2855</v>
      </c>
      <c r="J341" t="s">
        <v>4775</v>
      </c>
      <c r="K341" t="s">
        <v>3810</v>
      </c>
      <c r="L341" t="s">
        <v>2930</v>
      </c>
      <c r="M341" t="s">
        <v>2928</v>
      </c>
      <c r="O341" t="e">
        <f>VLOOKUP(Table3263[[#This Row],[Column1]],'Tradução Atributos'!$A$1:$B$284,2,0)</f>
        <v>#N/A</v>
      </c>
      <c r="P341" t="s">
        <v>4776</v>
      </c>
      <c r="Q341" t="str">
        <f>_xlfn.CONCAT(Table3263[[#This Row],[Description]],Table3263[[#This Row],[attribute_name EN2]])</f>
        <v>Temperature - Lube Oil NDE Bearing Return</v>
      </c>
      <c r="R341" s="33"/>
      <c r="S341" s="33" t="s">
        <v>49</v>
      </c>
      <c r="U341" s="33" t="s">
        <v>736</v>
      </c>
      <c r="V341" s="83"/>
      <c r="W341" t="str">
        <f t="shared" si="10"/>
        <v>subattribute</v>
      </c>
      <c r="X341" t="str">
        <f>TRIM(INDEX(_xlfn.TEXTSPLIT(Table3263[[#This Row],[attribute_name]],"|"), 1,1))</f>
        <v>Temperatura – Retorno de Óleo Lubrificante do Mancal LOA</v>
      </c>
      <c r="Y341" t="str">
        <f>IFERROR(TRIM(INDEX(_xlfn.TEXTSPLIT(Table3263[[#This Row],[attribute_name]],"|"), 1,2)), "")</f>
        <v>HiHi</v>
      </c>
      <c r="Z341" t="b" cm="1">
        <f t="array" ref="Z341">IF(ISERROR(IF(Table3263[[#This Row],[parent_attribute]]="subattribute", VLOOKUP(Table3263[[#This Row],[Área ]]&amp;Table3263[[#This Row],[child_attribute]],_xlfn._xlws.FILTER(Table3263[[#All],[Vessel]], Table3263[[#All],[parent_attribute]]="attribute"),1, FALSE), TRUE)), FALSE, TRUE)</f>
        <v>1</v>
      </c>
    </row>
    <row r="342" spans="1:26" ht="14.7" customHeight="1">
      <c r="A342" t="str">
        <f>Table3263[[#This Row],[Template]]&amp;Table3263[[#This Row],[parent_attribute]]</f>
        <v>Compressor Centrífugo BásicoTemperatura – Retorno de Óleo Lubrificante do Mancal LOA</v>
      </c>
      <c r="B342" t="s">
        <v>4572</v>
      </c>
      <c r="C342" s="10" t="s">
        <v>2905</v>
      </c>
      <c r="D342" s="10" t="s">
        <v>4573</v>
      </c>
      <c r="E342" t="s">
        <v>4574</v>
      </c>
      <c r="F342" t="s">
        <v>4575</v>
      </c>
      <c r="G342" s="9" t="s">
        <v>2855</v>
      </c>
      <c r="J342" t="s">
        <v>4777</v>
      </c>
      <c r="K342" t="s">
        <v>3810</v>
      </c>
      <c r="L342" t="s">
        <v>2934</v>
      </c>
      <c r="M342" t="s">
        <v>2928</v>
      </c>
      <c r="O342" t="e">
        <f>VLOOKUP(Table3263[[#This Row],[Column1]],'Tradução Atributos'!$A$1:$B$284,2,0)</f>
        <v>#N/A</v>
      </c>
      <c r="P342" t="s">
        <v>4778</v>
      </c>
      <c r="Q342" t="str">
        <f>_xlfn.CONCAT(Table3263[[#This Row],[Description]],Table3263[[#This Row],[attribute_name EN2]])</f>
        <v>Temperature - Lube Oil NDE Bearing Return</v>
      </c>
      <c r="R342" s="33">
        <v>78</v>
      </c>
      <c r="S342" s="33" t="s">
        <v>49</v>
      </c>
      <c r="U342" s="33" t="s">
        <v>736</v>
      </c>
      <c r="V342" s="10"/>
      <c r="W342" t="str">
        <f t="shared" si="10"/>
        <v>subattribute</v>
      </c>
      <c r="X342" t="str">
        <f>TRIM(INDEX(_xlfn.TEXTSPLIT(Table3263[[#This Row],[attribute_name]],"|"), 1,1))</f>
        <v>Temperatura – Retorno de Óleo Lubrificante do Mancal LOA</v>
      </c>
      <c r="Y342" t="str">
        <f>IFERROR(TRIM(INDEX(_xlfn.TEXTSPLIT(Table3263[[#This Row],[attribute_name]],"|"), 1,2)), "")</f>
        <v>Pre-alarm Hi</v>
      </c>
      <c r="Z342" t="b" cm="1">
        <f t="array" ref="Z342">IF(ISERROR(IF(Table3263[[#This Row],[parent_attribute]]="subattribute", VLOOKUP(Table3263[[#This Row],[Área ]]&amp;Table3263[[#This Row],[child_attribute]],_xlfn._xlws.FILTER(Table3263[[#All],[Vessel]], Table3263[[#All],[parent_attribute]]="attribute"),1, FALSE), TRUE)), FALSE, TRUE)</f>
        <v>1</v>
      </c>
    </row>
    <row r="343" spans="1:26" ht="14.7" customHeight="1">
      <c r="A343" t="str">
        <f>Table3263[[#This Row],[Template]]&amp;Table3263[[#This Row],[parent_attribute]]</f>
        <v>Compressor Centrífugo BásicoTemperatura - Sucção</v>
      </c>
      <c r="B343" t="s">
        <v>4572</v>
      </c>
      <c r="C343" s="10" t="s">
        <v>2905</v>
      </c>
      <c r="D343" s="10" t="s">
        <v>4573</v>
      </c>
      <c r="E343" t="s">
        <v>4574</v>
      </c>
      <c r="F343" s="162" t="s">
        <v>4575</v>
      </c>
      <c r="G343" t="s">
        <v>2855</v>
      </c>
      <c r="J343" s="10" t="s">
        <v>4779</v>
      </c>
      <c r="K343" s="10" t="s">
        <v>4779</v>
      </c>
      <c r="O343" t="e">
        <f>VLOOKUP(Table3263[[#This Row],[Column1]],'Tradução Atributos'!$A$1:$B$284,2,0)</f>
        <v>#N/A</v>
      </c>
      <c r="P343" t="s">
        <v>3098</v>
      </c>
      <c r="Q343" s="20" t="str">
        <f>_xlfn.CONCAT(Table3263[[#This Row],[Description]],Table3263[[#This Row],[attribute_name EN2]])</f>
        <v>Temperature - Suction LP</v>
      </c>
      <c r="R343" s="10" t="s">
        <v>4816</v>
      </c>
      <c r="S343" s="33" t="s">
        <v>49</v>
      </c>
      <c r="U343" s="33" t="s">
        <v>530</v>
      </c>
      <c r="V343" s="10" t="s">
        <v>531</v>
      </c>
      <c r="W343" t="str">
        <f t="shared" si="10"/>
        <v>attribute</v>
      </c>
      <c r="X343" t="str">
        <f>TRIM(INDEX(_xlfn.TEXTSPLIT(Table3263[[#This Row],[attribute_name]],"|"), 1,1))</f>
        <v>Temperatura - Sucção</v>
      </c>
      <c r="Y343" t="str">
        <f>IFERROR(TRIM(INDEX(_xlfn.TEXTSPLIT(Table3263[[#This Row],[attribute_name]],"|"), 1,2)), "")</f>
        <v/>
      </c>
      <c r="Z343" t="b" cm="1">
        <f t="array" ref="Z343">IF(ISERROR(IF(Table3263[[#This Row],[parent_attribute]]="subattribute", VLOOKUP(Table3263[[#This Row],[Área ]]&amp;Table3263[[#This Row],[child_attribute]],_xlfn._xlws.FILTER(Table3263[[#All],[Vessel]], Table3263[[#All],[parent_attribute]]="attribute"),1, FALSE), TRUE)), FALSE, TRUE)</f>
        <v>1</v>
      </c>
    </row>
    <row r="344" spans="1:26" ht="14.7" customHeight="1">
      <c r="A344" t="str">
        <f>Table3263[[#This Row],[Template]]&amp;Table3263[[#This Row],[parent_attribute]]</f>
        <v>Compressor Centrífugo BásicoTemperatura - Sucção</v>
      </c>
      <c r="B344" t="s">
        <v>4572</v>
      </c>
      <c r="C344" s="10" t="s">
        <v>2905</v>
      </c>
      <c r="D344" s="10" t="s">
        <v>4573</v>
      </c>
      <c r="E344" t="s">
        <v>4574</v>
      </c>
      <c r="F344" s="162" t="s">
        <v>4575</v>
      </c>
      <c r="G344" t="s">
        <v>2855</v>
      </c>
      <c r="J344" s="10" t="s">
        <v>1111</v>
      </c>
      <c r="K344" s="10" t="s">
        <v>1109</v>
      </c>
      <c r="L344" t="s">
        <v>2929</v>
      </c>
      <c r="M344" t="s">
        <v>2928</v>
      </c>
      <c r="O344" t="e">
        <f>VLOOKUP(Table3263[[#This Row],[Column1]],'Tradução Atributos'!$A$1:$B$284,2,0)</f>
        <v>#N/A</v>
      </c>
      <c r="P344" t="s">
        <v>3198</v>
      </c>
      <c r="Q344" s="20" t="str">
        <f>_xlfn.CONCAT(Table3263[[#This Row],[Description]],Table3263[[#This Row],[attribute_name EN2]])</f>
        <v>Temperature - Suction</v>
      </c>
      <c r="R344" s="10"/>
      <c r="S344" s="33" t="s">
        <v>49</v>
      </c>
      <c r="U344" s="33" t="s">
        <v>736</v>
      </c>
      <c r="V344" s="18"/>
      <c r="W344" t="str">
        <f t="shared" si="10"/>
        <v>subattribute</v>
      </c>
      <c r="X344" t="str">
        <f>TRIM(INDEX(_xlfn.TEXTSPLIT(Table3263[[#This Row],[attribute_name]],"|"), 1,1))</f>
        <v>Temperatura - Sucção</v>
      </c>
      <c r="Y344" t="str">
        <f>IFERROR(TRIM(INDEX(_xlfn.TEXTSPLIT(Table3263[[#This Row],[attribute_name]],"|"), 1,2)), "")</f>
        <v>Hi</v>
      </c>
      <c r="Z344" t="b" cm="1">
        <f t="array" ref="Z344">IF(ISERROR(IF(Table3263[[#This Row],[parent_attribute]]="subattribute", VLOOKUP(Table3263[[#This Row],[Área ]]&amp;Table3263[[#This Row],[child_attribute]],_xlfn._xlws.FILTER(Table3263[[#All],[Vessel]], Table3263[[#All],[parent_attribute]]="attribute"),1, FALSE), TRUE)), FALSE, TRUE)</f>
        <v>1</v>
      </c>
    </row>
    <row r="345" spans="1:26" ht="14.7" customHeight="1">
      <c r="A345" t="str">
        <f>Table3263[[#This Row],[Template]]&amp;Table3263[[#This Row],[parent_attribute]]</f>
        <v>Compressor Centrífugo BásicoTemperatura - Sucção</v>
      </c>
      <c r="B345" t="s">
        <v>4572</v>
      </c>
      <c r="C345" s="10" t="s">
        <v>2905</v>
      </c>
      <c r="D345" s="10" t="s">
        <v>4573</v>
      </c>
      <c r="E345" t="s">
        <v>4574</v>
      </c>
      <c r="F345" s="162" t="s">
        <v>4575</v>
      </c>
      <c r="G345" t="s">
        <v>2855</v>
      </c>
      <c r="J345" s="10" t="s">
        <v>1113</v>
      </c>
      <c r="K345" s="10" t="s">
        <v>1109</v>
      </c>
      <c r="L345" t="s">
        <v>2931</v>
      </c>
      <c r="M345" t="s">
        <v>2928</v>
      </c>
      <c r="O345" t="e">
        <f>VLOOKUP(Table3263[[#This Row],[Column1]],'Tradução Atributos'!$A$1:$B$284,2,0)</f>
        <v>#N/A</v>
      </c>
      <c r="P345" t="s">
        <v>4817</v>
      </c>
      <c r="Q345" s="20" t="str">
        <f>_xlfn.CONCAT(Table3263[[#This Row],[Description]],Table3263[[#This Row],[attribute_name EN2]])</f>
        <v>Temperature - Suction</v>
      </c>
      <c r="R345" s="33"/>
      <c r="S345" s="33" t="s">
        <v>49</v>
      </c>
      <c r="U345" s="33" t="s">
        <v>736</v>
      </c>
      <c r="V345" s="10"/>
      <c r="W345" t="str">
        <f t="shared" si="10"/>
        <v>subattribute</v>
      </c>
      <c r="X345" t="str">
        <f>TRIM(INDEX(_xlfn.TEXTSPLIT(Table3263[[#This Row],[attribute_name]],"|"), 1,1))</f>
        <v>Temperatura - Sucção</v>
      </c>
      <c r="Y345" t="str">
        <f>IFERROR(TRIM(INDEX(_xlfn.TEXTSPLIT(Table3263[[#This Row],[attribute_name]],"|"), 1,2)), "")</f>
        <v>Lo</v>
      </c>
      <c r="Z345" t="b" cm="1">
        <f t="array" ref="Z345">IF(ISERROR(IF(Table3263[[#This Row],[parent_attribute]]="subattribute", VLOOKUP(Table3263[[#This Row],[Área ]]&amp;Table3263[[#This Row],[child_attribute]],_xlfn._xlws.FILTER(Table3263[[#All],[Vessel]], Table3263[[#All],[parent_attribute]]="attribute"),1, FALSE), TRUE)), FALSE, TRUE)</f>
        <v>1</v>
      </c>
    </row>
    <row r="346" spans="1:26" ht="14.7" customHeight="1">
      <c r="A346" t="str">
        <f>Table3263[[#This Row],[Template]]&amp;Table3263[[#This Row],[parent_attribute]]</f>
        <v>Compressor Centrífugo BásicoTemperatura - Sucção</v>
      </c>
      <c r="B346" t="s">
        <v>4572</v>
      </c>
      <c r="C346" s="10" t="s">
        <v>2905</v>
      </c>
      <c r="D346" s="10" t="s">
        <v>4573</v>
      </c>
      <c r="E346" t="s">
        <v>4574</v>
      </c>
      <c r="F346" s="162" t="s">
        <v>4575</v>
      </c>
      <c r="G346" t="s">
        <v>2855</v>
      </c>
      <c r="J346" s="10" t="s">
        <v>1115</v>
      </c>
      <c r="K346" s="10" t="s">
        <v>1109</v>
      </c>
      <c r="L346" t="s">
        <v>2934</v>
      </c>
      <c r="M346" t="s">
        <v>2928</v>
      </c>
      <c r="O346" t="e">
        <f>VLOOKUP(Table3263[[#This Row],[Column1]],'Tradução Atributos'!$A$1:$B$284,2,0)</f>
        <v>#N/A</v>
      </c>
      <c r="P346" t="s">
        <v>4818</v>
      </c>
      <c r="Q346" s="20" t="str">
        <f>_xlfn.CONCAT(Table3263[[#This Row],[Description]],Table3263[[#This Row],[attribute_name EN2]])</f>
        <v>Temperature - Suction</v>
      </c>
      <c r="R346" s="33"/>
      <c r="S346" s="33" t="s">
        <v>49</v>
      </c>
      <c r="U346" s="33" t="s">
        <v>736</v>
      </c>
      <c r="V346" s="10"/>
      <c r="W346" t="str">
        <f t="shared" si="10"/>
        <v>subattribute</v>
      </c>
      <c r="X346" t="str">
        <f>TRIM(INDEX(_xlfn.TEXTSPLIT(Table3263[[#This Row],[attribute_name]],"|"), 1,1))</f>
        <v>Temperatura - Sucção</v>
      </c>
      <c r="Y346" t="str">
        <f>IFERROR(TRIM(INDEX(_xlfn.TEXTSPLIT(Table3263[[#This Row],[attribute_name]],"|"), 1,2)), "")</f>
        <v>Pre-alarm Hi</v>
      </c>
      <c r="Z346" t="b" cm="1">
        <f t="array" ref="Z346">IF(ISERROR(IF(Table3263[[#This Row],[parent_attribute]]="subattribute", VLOOKUP(Table3263[[#This Row],[Área ]]&amp;Table3263[[#This Row],[child_attribute]],_xlfn._xlws.FILTER(Table3263[[#All],[Vessel]], Table3263[[#All],[parent_attribute]]="attribute"),1, FALSE), TRUE)), FALSE, TRUE)</f>
        <v>1</v>
      </c>
    </row>
    <row r="347" spans="1:26" ht="14.7" customHeight="1">
      <c r="A347" t="str">
        <f>Table3263[[#This Row],[Template]]&amp;Table3263[[#This Row],[parent_attribute]]</f>
        <v>Compressor Centrífugo BásicoTemperatura - Sucção</v>
      </c>
      <c r="B347" t="s">
        <v>4572</v>
      </c>
      <c r="C347" s="10" t="s">
        <v>2905</v>
      </c>
      <c r="D347" s="10" t="s">
        <v>4573</v>
      </c>
      <c r="E347" t="s">
        <v>4574</v>
      </c>
      <c r="F347" s="162" t="s">
        <v>4575</v>
      </c>
      <c r="G347" t="s">
        <v>2855</v>
      </c>
      <c r="J347" s="10" t="s">
        <v>1117</v>
      </c>
      <c r="K347" s="10" t="s">
        <v>1109</v>
      </c>
      <c r="L347" t="s">
        <v>2936</v>
      </c>
      <c r="M347" t="s">
        <v>2928</v>
      </c>
      <c r="O347" t="str">
        <f>VLOOKUP(Table3263[[#This Row],[attribute_name EN2]],'Tradução Atributos'!$A$1:$B$284,2,0)</f>
        <v>Temperatura - Sucção</v>
      </c>
      <c r="P347" t="s">
        <v>4819</v>
      </c>
      <c r="Q347" s="20" t="str">
        <f>_xlfn.CONCAT(Table3263[[#This Row],[Description]],Table3263[[#This Row],[attribute_name EN2]])</f>
        <v>Temperature - Suction</v>
      </c>
      <c r="R347" s="33"/>
      <c r="S347" s="33" t="s">
        <v>49</v>
      </c>
      <c r="U347" s="33" t="s">
        <v>736</v>
      </c>
      <c r="V347" s="10"/>
      <c r="W347" t="str">
        <f t="shared" si="10"/>
        <v>subattribute</v>
      </c>
      <c r="X347" t="str">
        <f>TRIM(INDEX(_xlfn.TEXTSPLIT(Table3263[[#This Row],[attribute_name]],"|"), 1,1))</f>
        <v>Temperatura - Sucção</v>
      </c>
      <c r="Y347" t="str">
        <f>IFERROR(TRIM(INDEX(_xlfn.TEXTSPLIT(Table3263[[#This Row],[attribute_name]],"|"), 1,2)), "")</f>
        <v>Pre-alarm Lo</v>
      </c>
      <c r="Z347" t="b" cm="1">
        <f t="array" ref="Z347">IF(ISERROR(IF(Table3263[[#This Row],[parent_attribute]]="subattribute", VLOOKUP(Table3263[[#This Row],[Área ]]&amp;Table3263[[#This Row],[child_attribute]],_xlfn._xlws.FILTER(Table3263[[#All],[Vessel]], Table3263[[#All],[parent_attribute]]="attribute"),1, FALSE), TRUE)), FALSE, TRUE)</f>
        <v>1</v>
      </c>
    </row>
    <row r="348" spans="1:26" ht="14.7" customHeight="1">
      <c r="A348" t="str">
        <f>Table3263[[#This Row],[Template]]&amp;Table3263[[#This Row],[parent_attribute]]</f>
        <v>Compressor Centrífugo BásicoVazão - Sucção</v>
      </c>
      <c r="B348" t="s">
        <v>4572</v>
      </c>
      <c r="C348" s="10" t="s">
        <v>2905</v>
      </c>
      <c r="D348" s="10" t="s">
        <v>4573</v>
      </c>
      <c r="E348" t="s">
        <v>4574</v>
      </c>
      <c r="F348" s="162" t="s">
        <v>4575</v>
      </c>
      <c r="G348" t="s">
        <v>2855</v>
      </c>
      <c r="J348" s="10" t="s">
        <v>1410</v>
      </c>
      <c r="K348" s="10" t="s">
        <v>1410</v>
      </c>
      <c r="O348" t="e">
        <f>VLOOKUP(Table3263[[#This Row],[Column1]],'Tradução Atributos'!$A$1:$B$284,2,0)</f>
        <v>#N/A</v>
      </c>
      <c r="P348" t="s">
        <v>3117</v>
      </c>
      <c r="Q348" s="20" t="str">
        <f>_xlfn.CONCAT(Table3263[[#This Row],[Description]],Table3263[[#This Row],[attribute_name EN2]])</f>
        <v>Flow - Suction</v>
      </c>
      <c r="R348" s="33" t="s">
        <v>4820</v>
      </c>
      <c r="S348" s="33" t="s">
        <v>201</v>
      </c>
      <c r="U348" s="33" t="s">
        <v>530</v>
      </c>
      <c r="V348" s="18" t="s">
        <v>531</v>
      </c>
      <c r="W348" t="str">
        <f t="shared" si="10"/>
        <v>attribute</v>
      </c>
      <c r="X348" t="str">
        <f>TRIM(INDEX(_xlfn.TEXTSPLIT(Table3263[[#This Row],[attribute_name]],"|"), 1,1))</f>
        <v>Vazão - Sucção</v>
      </c>
      <c r="Y348" t="str">
        <f>IFERROR(TRIM(INDEX(_xlfn.TEXTSPLIT(Table3263[[#This Row],[attribute_name]],"|"), 1,2)), "")</f>
        <v/>
      </c>
      <c r="Z348" t="b" cm="1">
        <f t="array" ref="Z348">IF(ISERROR(IF(Table3263[[#This Row],[parent_attribute]]="subattribute", VLOOKUP(Table3263[[#This Row],[Área ]]&amp;Table3263[[#This Row],[child_attribute]],_xlfn._xlws.FILTER(Table3263[[#All],[Vessel]], Table3263[[#All],[parent_attribute]]="attribute"),1, FALSE), TRUE)), FALSE, TRUE)</f>
        <v>1</v>
      </c>
    </row>
    <row r="349" spans="1:26" ht="14.7" customHeight="1">
      <c r="A349" t="str">
        <f>Table3263[[#This Row],[Template]]&amp;Table3263[[#This Row],[parent_attribute]]</f>
        <v>Compressor Centrífugo BásicoVibração - Mancal do Compressor (LA) (1)</v>
      </c>
      <c r="B349" t="s">
        <v>4572</v>
      </c>
      <c r="C349" s="10" t="s">
        <v>2905</v>
      </c>
      <c r="D349" s="10" t="s">
        <v>4573</v>
      </c>
      <c r="E349" t="s">
        <v>4574</v>
      </c>
      <c r="F349" t="s">
        <v>4575</v>
      </c>
      <c r="G349" t="s">
        <v>2855</v>
      </c>
      <c r="J349" t="s">
        <v>1743</v>
      </c>
      <c r="K349" t="s">
        <v>1743</v>
      </c>
      <c r="O349" t="e">
        <f>VLOOKUP(Table3263[[#This Row],[Column1]],'Tradução Atributos'!$A$1:$B$284,2,0)</f>
        <v>#N/A</v>
      </c>
      <c r="P349" t="s">
        <v>3123</v>
      </c>
      <c r="Q349" t="str">
        <f>_xlfn.CONCAT(Table3263[[#This Row],[Description]],Table3263[[#This Row],[attribute_name EN2]])</f>
        <v>Vibration - Comp DE Bearing (1)</v>
      </c>
      <c r="R349" s="33" t="s">
        <v>3556</v>
      </c>
      <c r="S349" s="33" t="s">
        <v>465</v>
      </c>
      <c r="U349" s="33" t="s">
        <v>439</v>
      </c>
      <c r="V349" s="10" t="s">
        <v>440</v>
      </c>
      <c r="W349" t="str">
        <f t="shared" si="10"/>
        <v>attribute</v>
      </c>
      <c r="X349" t="str">
        <f>TRIM(INDEX(_xlfn.TEXTSPLIT(Table3263[[#This Row],[attribute_name]],"|"), 1,1))</f>
        <v>Vibração - Mancal do Compressor (LA) (1)</v>
      </c>
      <c r="Y349" t="str">
        <f>IFERROR(TRIM(INDEX(_xlfn.TEXTSPLIT(Table3263[[#This Row],[attribute_name]],"|"), 1,2)), "")</f>
        <v/>
      </c>
      <c r="Z349" t="b" cm="1">
        <f t="array" ref="Z349">IF(ISERROR(IF(Table3263[[#This Row],[parent_attribute]]="subattribute", VLOOKUP(Table3263[[#This Row],[Área ]]&amp;Table3263[[#This Row],[child_attribute]],_xlfn._xlws.FILTER(Table3263[[#All],[Vessel]], Table3263[[#All],[parent_attribute]]="attribute"),1, FALSE), TRUE)), FALSE, TRUE)</f>
        <v>1</v>
      </c>
    </row>
    <row r="350" spans="1:26" ht="14.7" customHeight="1">
      <c r="A350" t="str">
        <f>Table3263[[#This Row],[Template]]&amp;Table3263[[#This Row],[parent_attribute]]</f>
        <v>Compressor Centrífugo BásicoVibração - Mancal do Compressor (LA) (1)</v>
      </c>
      <c r="B350" t="s">
        <v>4572</v>
      </c>
      <c r="C350" s="10" t="s">
        <v>2905</v>
      </c>
      <c r="D350" s="10" t="s">
        <v>4573</v>
      </c>
      <c r="E350" t="s">
        <v>4574</v>
      </c>
      <c r="F350" t="s">
        <v>4575</v>
      </c>
      <c r="G350" t="s">
        <v>2855</v>
      </c>
      <c r="J350" t="s">
        <v>1745</v>
      </c>
      <c r="K350" t="s">
        <v>1743</v>
      </c>
      <c r="L350" t="s">
        <v>2929</v>
      </c>
      <c r="M350" t="s">
        <v>2928</v>
      </c>
      <c r="O350" t="e">
        <f>VLOOKUP(Table3263[[#This Row],[Column1]],'Tradução Atributos'!$A$1:$B$284,2,0)</f>
        <v>#N/A</v>
      </c>
      <c r="P350" t="s">
        <v>1077</v>
      </c>
      <c r="Q350" t="str">
        <f>_xlfn.CONCAT(Table3263[[#This Row],[Description]],Table3263[[#This Row],[attribute_name EN2]])</f>
        <v>Vibration - Comp DE Bearing (1)</v>
      </c>
      <c r="R350" s="10">
        <v>38</v>
      </c>
      <c r="S350" s="33" t="s">
        <v>465</v>
      </c>
      <c r="U350" s="33" t="s">
        <v>736</v>
      </c>
      <c r="V350" s="10"/>
      <c r="W350" t="str">
        <f t="shared" si="10"/>
        <v>subattribute</v>
      </c>
      <c r="X350" t="str">
        <f>TRIM(INDEX(_xlfn.TEXTSPLIT(Table3263[[#This Row],[attribute_name]],"|"), 1,1))</f>
        <v>Vibração - Mancal do Compressor (LA) (1)</v>
      </c>
      <c r="Y350" t="str">
        <f>IFERROR(TRIM(INDEX(_xlfn.TEXTSPLIT(Table3263[[#This Row],[attribute_name]],"|"), 1,2)), "")</f>
        <v>Hi</v>
      </c>
      <c r="Z350" t="b" cm="1">
        <f t="array" ref="Z350">IF(ISERROR(IF(Table3263[[#This Row],[parent_attribute]]="subattribute", VLOOKUP(Table3263[[#This Row],[Área ]]&amp;Table3263[[#This Row],[child_attribute]],_xlfn._xlws.FILTER(Table3263[[#All],[Vessel]], Table3263[[#All],[parent_attribute]]="attribute"),1, FALSE), TRUE)), FALSE, TRUE)</f>
        <v>1</v>
      </c>
    </row>
    <row r="351" spans="1:26" ht="14.7" customHeight="1">
      <c r="A351" t="str">
        <f>Table3263[[#This Row],[Template]]&amp;Table3263[[#This Row],[parent_attribute]]</f>
        <v>Compressor Centrífugo BásicoVibração - Mancal do Compressor (LA) (1)</v>
      </c>
      <c r="B351" t="s">
        <v>4572</v>
      </c>
      <c r="C351" s="10" t="s">
        <v>2905</v>
      </c>
      <c r="D351" s="10" t="s">
        <v>4573</v>
      </c>
      <c r="E351" t="s">
        <v>4574</v>
      </c>
      <c r="F351" t="s">
        <v>4575</v>
      </c>
      <c r="G351" t="s">
        <v>2855</v>
      </c>
      <c r="J351" t="s">
        <v>1746</v>
      </c>
      <c r="K351" t="s">
        <v>1743</v>
      </c>
      <c r="L351" t="s">
        <v>2930</v>
      </c>
      <c r="M351" t="s">
        <v>2928</v>
      </c>
      <c r="O351" t="e">
        <f>VLOOKUP(Table3263[[#This Row],[Column1]],'Tradução Atributos'!$A$1:$B$284,2,0)</f>
        <v>#N/A</v>
      </c>
      <c r="P351" t="s">
        <v>1079</v>
      </c>
      <c r="Q351" t="str">
        <f>_xlfn.CONCAT(Table3263[[#This Row],[Description]],Table3263[[#This Row],[attribute_name EN2]])</f>
        <v>Vibration - Comp DE Bearing (1)</v>
      </c>
      <c r="R351" s="33">
        <v>48</v>
      </c>
      <c r="S351" s="33" t="s">
        <v>465</v>
      </c>
      <c r="U351" s="33" t="s">
        <v>736</v>
      </c>
      <c r="V351" s="52"/>
      <c r="W351" t="str">
        <f t="shared" si="10"/>
        <v>subattribute</v>
      </c>
      <c r="X351" t="str">
        <f>TRIM(INDEX(_xlfn.TEXTSPLIT(Table3263[[#This Row],[attribute_name]],"|"), 1,1))</f>
        <v>Vibração - Mancal do Compressor (LA) (1)</v>
      </c>
      <c r="Y351" t="str">
        <f>IFERROR(TRIM(INDEX(_xlfn.TEXTSPLIT(Table3263[[#This Row],[attribute_name]],"|"), 1,2)), "")</f>
        <v>HiHi</v>
      </c>
      <c r="Z351" t="b" cm="1">
        <f t="array" ref="Z351">IF(ISERROR(IF(Table3263[[#This Row],[parent_attribute]]="subattribute", VLOOKUP(Table3263[[#This Row],[Área ]]&amp;Table3263[[#This Row],[child_attribute]],_xlfn._xlws.FILTER(Table3263[[#All],[Vessel]], Table3263[[#All],[parent_attribute]]="attribute"),1, FALSE), TRUE)), FALSE, TRUE)</f>
        <v>1</v>
      </c>
    </row>
    <row r="352" spans="1:26" ht="14.7" customHeight="1">
      <c r="A352" t="str">
        <f>Table3263[[#This Row],[Template]]&amp;Table3263[[#This Row],[parent_attribute]]</f>
        <v>Compressor Centrífugo BásicoVibração - Mancal do Compressor (LA) (1)</v>
      </c>
      <c r="B352" t="s">
        <v>4572</v>
      </c>
      <c r="C352" s="10" t="s">
        <v>2905</v>
      </c>
      <c r="D352" s="10" t="s">
        <v>4573</v>
      </c>
      <c r="E352" t="s">
        <v>4574</v>
      </c>
      <c r="F352" t="s">
        <v>4575</v>
      </c>
      <c r="G352" t="s">
        <v>2855</v>
      </c>
      <c r="J352" t="s">
        <v>1747</v>
      </c>
      <c r="K352" t="s">
        <v>1743</v>
      </c>
      <c r="L352" t="s">
        <v>2934</v>
      </c>
      <c r="M352" t="s">
        <v>2928</v>
      </c>
      <c r="O352" t="e">
        <f>VLOOKUP(Table3263[[#This Row],[Column1]],'Tradução Atributos'!$A$1:$B$284,2,0)</f>
        <v>#N/A</v>
      </c>
      <c r="P352" t="s">
        <v>3124</v>
      </c>
      <c r="Q352" t="str">
        <f>_xlfn.CONCAT(Table3263[[#This Row],[Description]],Table3263[[#This Row],[attribute_name EN2]])</f>
        <v>Vibration - Comp DE Bearing (1)</v>
      </c>
      <c r="R352" s="33">
        <v>34.200000000000003</v>
      </c>
      <c r="S352" s="33" t="s">
        <v>465</v>
      </c>
      <c r="U352" s="33" t="s">
        <v>736</v>
      </c>
      <c r="V352" s="18"/>
      <c r="W352" t="str">
        <f t="shared" si="10"/>
        <v>subattribute</v>
      </c>
      <c r="X352" t="str">
        <f>TRIM(INDEX(_xlfn.TEXTSPLIT(Table3263[[#This Row],[attribute_name]],"|"), 1,1))</f>
        <v>Vibração - Mancal do Compressor (LA) (1)</v>
      </c>
      <c r="Y352" t="str">
        <f>IFERROR(TRIM(INDEX(_xlfn.TEXTSPLIT(Table3263[[#This Row],[attribute_name]],"|"), 1,2)), "")</f>
        <v>Pre-alarm Hi</v>
      </c>
      <c r="Z352" t="b" cm="1">
        <f t="array" ref="Z352">IF(ISERROR(IF(Table3263[[#This Row],[parent_attribute]]="subattribute", VLOOKUP(Table3263[[#This Row],[Área ]]&amp;Table3263[[#This Row],[child_attribute]],_xlfn._xlws.FILTER(Table3263[[#All],[Vessel]], Table3263[[#All],[parent_attribute]]="attribute"),1, FALSE), TRUE)), FALSE, TRUE)</f>
        <v>1</v>
      </c>
    </row>
    <row r="353" spans="1:26" ht="14.7" customHeight="1">
      <c r="A353" t="str">
        <f>Table3263[[#This Row],[Template]]&amp;Table3263[[#This Row],[parent_attribute]]</f>
        <v>Compressor Centrífugo BásicoVibração - Mancal do Compressor (LA) (2)</v>
      </c>
      <c r="B353" t="s">
        <v>4572</v>
      </c>
      <c r="C353" s="10" t="s">
        <v>2905</v>
      </c>
      <c r="D353" s="10" t="s">
        <v>4573</v>
      </c>
      <c r="E353" t="s">
        <v>4574</v>
      </c>
      <c r="F353" t="s">
        <v>4575</v>
      </c>
      <c r="G353" t="s">
        <v>2855</v>
      </c>
      <c r="J353" t="s">
        <v>1748</v>
      </c>
      <c r="K353" t="s">
        <v>1748</v>
      </c>
      <c r="O353" t="e">
        <f>VLOOKUP(Table3263[[#This Row],[Column1]],'Tradução Atributos'!$A$1:$B$284,2,0)</f>
        <v>#N/A</v>
      </c>
      <c r="P353" t="s">
        <v>3125</v>
      </c>
      <c r="Q353" t="str">
        <f>_xlfn.CONCAT(Table3263[[#This Row],[Description]],Table3263[[#This Row],[attribute_name EN2]])</f>
        <v>Vibration - Comp DE Bearing (2)</v>
      </c>
      <c r="R353" s="10" t="s">
        <v>3561</v>
      </c>
      <c r="S353" s="33" t="s">
        <v>465</v>
      </c>
      <c r="U353" s="33" t="s">
        <v>439</v>
      </c>
      <c r="V353" s="10" t="s">
        <v>440</v>
      </c>
      <c r="W353" t="str">
        <f t="shared" si="10"/>
        <v>attribute</v>
      </c>
      <c r="X353" t="str">
        <f>TRIM(INDEX(_xlfn.TEXTSPLIT(Table3263[[#This Row],[attribute_name]],"|"), 1,1))</f>
        <v>Vibração - Mancal do Compressor (LA) (2)</v>
      </c>
      <c r="Y353" t="str">
        <f>IFERROR(TRIM(INDEX(_xlfn.TEXTSPLIT(Table3263[[#This Row],[attribute_name]],"|"), 1,2)), "")</f>
        <v/>
      </c>
      <c r="Z353" t="b" cm="1">
        <f t="array" ref="Z353">IF(ISERROR(IF(Table3263[[#This Row],[parent_attribute]]="subattribute", VLOOKUP(Table3263[[#This Row],[Área ]]&amp;Table3263[[#This Row],[child_attribute]],_xlfn._xlws.FILTER(Table3263[[#All],[Vessel]], Table3263[[#All],[parent_attribute]]="attribute"),1, FALSE), TRUE)), FALSE, TRUE)</f>
        <v>1</v>
      </c>
    </row>
    <row r="354" spans="1:26" ht="14.7" customHeight="1">
      <c r="A354" t="str">
        <f>Table3263[[#This Row],[Template]]&amp;Table3263[[#This Row],[parent_attribute]]</f>
        <v>Compressor Centrífugo BásicoVibração - Mancal do Compressor (LA) (2)</v>
      </c>
      <c r="B354" t="s">
        <v>4572</v>
      </c>
      <c r="C354" s="10" t="s">
        <v>2905</v>
      </c>
      <c r="D354" s="10" t="s">
        <v>4573</v>
      </c>
      <c r="E354" t="s">
        <v>4574</v>
      </c>
      <c r="F354" t="s">
        <v>4575</v>
      </c>
      <c r="G354" t="s">
        <v>2855</v>
      </c>
      <c r="J354" t="s">
        <v>1750</v>
      </c>
      <c r="K354" t="s">
        <v>1748</v>
      </c>
      <c r="L354" t="s">
        <v>2929</v>
      </c>
      <c r="M354" t="s">
        <v>2928</v>
      </c>
      <c r="O354" t="e">
        <f>VLOOKUP(Table3263[[#This Row],[Column1]],'Tradução Atributos'!$A$1:$B$284,2,0)</f>
        <v>#N/A</v>
      </c>
      <c r="P354" t="s">
        <v>1083</v>
      </c>
      <c r="Q354" t="str">
        <f>_xlfn.CONCAT(Table3263[[#This Row],[Description]],Table3263[[#This Row],[attribute_name EN2]])</f>
        <v>Vibration - Comp DE Bearing (2)</v>
      </c>
      <c r="R354" s="10">
        <v>38</v>
      </c>
      <c r="S354" s="33" t="s">
        <v>465</v>
      </c>
      <c r="U354" s="33" t="s">
        <v>736</v>
      </c>
      <c r="V354" s="18"/>
      <c r="W354" t="str">
        <f t="shared" ref="W354:W385" si="11">IFERROR(IF(FIND("|",P354),"subattribute", "attribute"), "attribute")</f>
        <v>subattribute</v>
      </c>
      <c r="X354" t="str">
        <f>TRIM(INDEX(_xlfn.TEXTSPLIT(Table3263[[#This Row],[attribute_name]],"|"), 1,1))</f>
        <v>Vibração - Mancal do Compressor (LA) (2)</v>
      </c>
      <c r="Y354" t="str">
        <f>IFERROR(TRIM(INDEX(_xlfn.TEXTSPLIT(Table3263[[#This Row],[attribute_name]],"|"), 1,2)), "")</f>
        <v>Hi</v>
      </c>
      <c r="Z354" t="b" cm="1">
        <f t="array" ref="Z354">IF(ISERROR(IF(Table3263[[#This Row],[parent_attribute]]="subattribute", VLOOKUP(Table3263[[#This Row],[Área ]]&amp;Table3263[[#This Row],[child_attribute]],_xlfn._xlws.FILTER(Table3263[[#All],[Vessel]], Table3263[[#All],[parent_attribute]]="attribute"),1, FALSE), TRUE)), FALSE, TRUE)</f>
        <v>1</v>
      </c>
    </row>
    <row r="355" spans="1:26" ht="14.7" customHeight="1">
      <c r="A355" t="str">
        <f>Table3263[[#This Row],[Template]]&amp;Table3263[[#This Row],[parent_attribute]]</f>
        <v>Compressor Centrífugo BásicoVibração - Mancal do Compressor (LA) (2)</v>
      </c>
      <c r="B355" t="s">
        <v>4572</v>
      </c>
      <c r="C355" s="10" t="s">
        <v>2905</v>
      </c>
      <c r="D355" s="10" t="s">
        <v>4573</v>
      </c>
      <c r="E355" t="s">
        <v>4574</v>
      </c>
      <c r="F355" t="s">
        <v>4575</v>
      </c>
      <c r="G355" t="s">
        <v>2855</v>
      </c>
      <c r="J355" t="s">
        <v>1751</v>
      </c>
      <c r="K355" t="s">
        <v>1748</v>
      </c>
      <c r="L355" t="s">
        <v>2930</v>
      </c>
      <c r="M355" t="s">
        <v>2928</v>
      </c>
      <c r="O355" t="e">
        <f>VLOOKUP(Table3263[[#This Row],[Column1]],'Tradução Atributos'!$A$1:$B$284,2,0)</f>
        <v>#N/A</v>
      </c>
      <c r="P355" t="s">
        <v>1085</v>
      </c>
      <c r="Q355" t="str">
        <f>_xlfn.CONCAT(Table3263[[#This Row],[Description]],Table3263[[#This Row],[attribute_name EN2]])</f>
        <v>Vibration - Comp DE Bearing (2)</v>
      </c>
      <c r="R355" s="10">
        <v>48</v>
      </c>
      <c r="S355" s="33" t="s">
        <v>465</v>
      </c>
      <c r="U355" s="33" t="s">
        <v>736</v>
      </c>
      <c r="V355" s="88"/>
      <c r="W355" t="str">
        <f t="shared" si="11"/>
        <v>subattribute</v>
      </c>
      <c r="X355" t="str">
        <f>TRIM(INDEX(_xlfn.TEXTSPLIT(Table3263[[#This Row],[attribute_name]],"|"), 1,1))</f>
        <v>Vibração - Mancal do Compressor (LA) (2)</v>
      </c>
      <c r="Y355" t="str">
        <f>IFERROR(TRIM(INDEX(_xlfn.TEXTSPLIT(Table3263[[#This Row],[attribute_name]],"|"), 1,2)), "")</f>
        <v>HiHi</v>
      </c>
      <c r="Z355" t="b" cm="1">
        <f t="array" ref="Z355">IF(ISERROR(IF(Table3263[[#This Row],[parent_attribute]]="subattribute", VLOOKUP(Table3263[[#This Row],[Área ]]&amp;Table3263[[#This Row],[child_attribute]],_xlfn._xlws.FILTER(Table3263[[#All],[Vessel]], Table3263[[#All],[parent_attribute]]="attribute"),1, FALSE), TRUE)), FALSE, TRUE)</f>
        <v>1</v>
      </c>
    </row>
    <row r="356" spans="1:26" ht="14.7" customHeight="1">
      <c r="A356" t="str">
        <f>Table3263[[#This Row],[Template]]&amp;Table3263[[#This Row],[parent_attribute]]</f>
        <v>Compressor Centrífugo BásicoVibração - Mancal do Compressor (LA) (2)</v>
      </c>
      <c r="B356" t="s">
        <v>4572</v>
      </c>
      <c r="C356" s="10" t="s">
        <v>2905</v>
      </c>
      <c r="D356" s="10" t="s">
        <v>4573</v>
      </c>
      <c r="E356" t="s">
        <v>4574</v>
      </c>
      <c r="F356" t="s">
        <v>4575</v>
      </c>
      <c r="G356" t="s">
        <v>2855</v>
      </c>
      <c r="J356" t="s">
        <v>1752</v>
      </c>
      <c r="K356" t="s">
        <v>1748</v>
      </c>
      <c r="L356" t="s">
        <v>2934</v>
      </c>
      <c r="M356" t="s">
        <v>2928</v>
      </c>
      <c r="O356" t="e">
        <f>VLOOKUP(Table3263[[#This Row],[Column1]],'Tradução Atributos'!$A$1:$B$284,2,0)</f>
        <v>#N/A</v>
      </c>
      <c r="P356" t="s">
        <v>3126</v>
      </c>
      <c r="Q356" t="str">
        <f>_xlfn.CONCAT(Table3263[[#This Row],[Description]],Table3263[[#This Row],[attribute_name EN2]])</f>
        <v>Vibration - Comp DE Bearing (2)</v>
      </c>
      <c r="R356" s="33">
        <v>34.200000000000003</v>
      </c>
      <c r="S356" s="33" t="s">
        <v>465</v>
      </c>
      <c r="U356" s="33" t="s">
        <v>736</v>
      </c>
      <c r="V356" s="10"/>
      <c r="W356" t="str">
        <f t="shared" si="11"/>
        <v>subattribute</v>
      </c>
      <c r="X356" t="str">
        <f>TRIM(INDEX(_xlfn.TEXTSPLIT(Table3263[[#This Row],[attribute_name]],"|"), 1,1))</f>
        <v>Vibração - Mancal do Compressor (LA) (2)</v>
      </c>
      <c r="Y356" t="str">
        <f>IFERROR(TRIM(INDEX(_xlfn.TEXTSPLIT(Table3263[[#This Row],[attribute_name]],"|"), 1,2)), "")</f>
        <v>Pre-alarm Hi</v>
      </c>
      <c r="Z356" t="b" cm="1">
        <f t="array" ref="Z356">IF(ISERROR(IF(Table3263[[#This Row],[parent_attribute]]="subattribute", VLOOKUP(Table3263[[#This Row],[Área ]]&amp;Table3263[[#This Row],[child_attribute]],_xlfn._xlws.FILTER(Table3263[[#All],[Vessel]], Table3263[[#All],[parent_attribute]]="attribute"),1, FALSE), TRUE)), FALSE, TRUE)</f>
        <v>1</v>
      </c>
    </row>
    <row r="357" spans="1:26" ht="14.7" customHeight="1">
      <c r="A357" t="str">
        <f>Table3263[[#This Row],[Template]]&amp;Table3263[[#This Row],[parent_attribute]]</f>
        <v>Compressor Centrífugo BásicoVibração - Mancal do Compressor (LOA) (1)</v>
      </c>
      <c r="B357" t="s">
        <v>4572</v>
      </c>
      <c r="C357" s="10" t="s">
        <v>2905</v>
      </c>
      <c r="D357" s="10" t="s">
        <v>4573</v>
      </c>
      <c r="E357" t="s">
        <v>4574</v>
      </c>
      <c r="F357" t="s">
        <v>4575</v>
      </c>
      <c r="G357" t="s">
        <v>2855</v>
      </c>
      <c r="J357" t="s">
        <v>1753</v>
      </c>
      <c r="K357" t="s">
        <v>1753</v>
      </c>
      <c r="O357" t="e">
        <f>VLOOKUP(Table3263[[#This Row],[Column1]],'Tradução Atributos'!$A$1:$B$284,2,0)</f>
        <v>#N/A</v>
      </c>
      <c r="P357" t="s">
        <v>3127</v>
      </c>
      <c r="Q357" t="str">
        <f>_xlfn.CONCAT(Table3263[[#This Row],[Description]],Table3263[[#This Row],[attribute_name EN2]])</f>
        <v>Vibration - Comp NDE Bearing (1)</v>
      </c>
      <c r="R357" s="10" t="s">
        <v>3546</v>
      </c>
      <c r="S357" s="33" t="s">
        <v>465</v>
      </c>
      <c r="U357" s="33" t="s">
        <v>439</v>
      </c>
      <c r="V357" s="18" t="s">
        <v>440</v>
      </c>
      <c r="W357" t="str">
        <f t="shared" si="11"/>
        <v>attribute</v>
      </c>
      <c r="X357" t="str">
        <f>TRIM(INDEX(_xlfn.TEXTSPLIT(Table3263[[#This Row],[attribute_name]],"|"), 1,1))</f>
        <v>Vibração - Mancal do Compressor (LOA) (1)</v>
      </c>
      <c r="Y357" t="str">
        <f>IFERROR(TRIM(INDEX(_xlfn.TEXTSPLIT(Table3263[[#This Row],[attribute_name]],"|"), 1,2)), "")</f>
        <v/>
      </c>
      <c r="Z357" t="b" cm="1">
        <f t="array" ref="Z357">IF(ISERROR(IF(Table3263[[#This Row],[parent_attribute]]="subattribute", VLOOKUP(Table3263[[#This Row],[Área ]]&amp;Table3263[[#This Row],[child_attribute]],_xlfn._xlws.FILTER(Table3263[[#All],[Vessel]], Table3263[[#All],[parent_attribute]]="attribute"),1, FALSE), TRUE)), FALSE, TRUE)</f>
        <v>1</v>
      </c>
    </row>
    <row r="358" spans="1:26" ht="14.7" customHeight="1">
      <c r="A358" t="str">
        <f>Table3263[[#This Row],[Template]]&amp;Table3263[[#This Row],[parent_attribute]]</f>
        <v>Compressor Centrífugo BásicoVibração - Mancal do Compressor (LOA) (1)</v>
      </c>
      <c r="B358" t="s">
        <v>4572</v>
      </c>
      <c r="C358" s="10" t="s">
        <v>2905</v>
      </c>
      <c r="D358" s="10" t="s">
        <v>4573</v>
      </c>
      <c r="E358" t="s">
        <v>4574</v>
      </c>
      <c r="F358" t="s">
        <v>4575</v>
      </c>
      <c r="G358" t="s">
        <v>2855</v>
      </c>
      <c r="J358" t="s">
        <v>1755</v>
      </c>
      <c r="K358" t="s">
        <v>1753</v>
      </c>
      <c r="L358" t="s">
        <v>2929</v>
      </c>
      <c r="M358" t="s">
        <v>2928</v>
      </c>
      <c r="O358" t="e">
        <f>VLOOKUP(Table3263[[#This Row],[Column1]],'Tradução Atributos'!$A$1:$B$284,2,0)</f>
        <v>#N/A</v>
      </c>
      <c r="P358" t="s">
        <v>1090</v>
      </c>
      <c r="Q358" t="str">
        <f>_xlfn.CONCAT(Table3263[[#This Row],[Description]],Table3263[[#This Row],[attribute_name EN2]])</f>
        <v>Vibration - Comp NDE Bearing (1)</v>
      </c>
      <c r="R358" s="10">
        <v>38</v>
      </c>
      <c r="S358" s="33" t="s">
        <v>465</v>
      </c>
      <c r="U358" s="33" t="s">
        <v>736</v>
      </c>
      <c r="V358" s="33"/>
      <c r="W358" t="str">
        <f t="shared" si="11"/>
        <v>subattribute</v>
      </c>
      <c r="X358" t="str">
        <f>TRIM(INDEX(_xlfn.TEXTSPLIT(Table3263[[#This Row],[attribute_name]],"|"), 1,1))</f>
        <v>Vibração - Mancal do Compressor (LOA) (1)</v>
      </c>
      <c r="Y358" t="str">
        <f>IFERROR(TRIM(INDEX(_xlfn.TEXTSPLIT(Table3263[[#This Row],[attribute_name]],"|"), 1,2)), "")</f>
        <v>Hi</v>
      </c>
      <c r="Z358" t="b" cm="1">
        <f t="array" ref="Z358">IF(ISERROR(IF(Table3263[[#This Row],[parent_attribute]]="subattribute", VLOOKUP(Table3263[[#This Row],[Área ]]&amp;Table3263[[#This Row],[child_attribute]],_xlfn._xlws.FILTER(Table3263[[#All],[Vessel]], Table3263[[#All],[parent_attribute]]="attribute"),1, FALSE), TRUE)), FALSE, TRUE)</f>
        <v>1</v>
      </c>
    </row>
    <row r="359" spans="1:26" ht="14.7" customHeight="1">
      <c r="A359" t="str">
        <f>Table3263[[#This Row],[Template]]&amp;Table3263[[#This Row],[parent_attribute]]</f>
        <v>Compressor Centrífugo BásicoVibração - Mancal do Compressor (LOA) (1)</v>
      </c>
      <c r="B359" t="s">
        <v>4572</v>
      </c>
      <c r="C359" s="10" t="s">
        <v>2905</v>
      </c>
      <c r="D359" s="10" t="s">
        <v>4573</v>
      </c>
      <c r="E359" t="s">
        <v>4574</v>
      </c>
      <c r="F359" t="s">
        <v>4575</v>
      </c>
      <c r="G359" t="s">
        <v>2855</v>
      </c>
      <c r="J359" t="s">
        <v>1756</v>
      </c>
      <c r="K359" t="s">
        <v>1753</v>
      </c>
      <c r="L359" t="s">
        <v>2930</v>
      </c>
      <c r="M359" t="s">
        <v>2928</v>
      </c>
      <c r="O359" t="e">
        <f>VLOOKUP(Table3263[[#This Row],[Column1]],'Tradução Atributos'!$A$1:$B$284,2,0)</f>
        <v>#N/A</v>
      </c>
      <c r="P359" t="s">
        <v>1092</v>
      </c>
      <c r="Q359" t="str">
        <f>_xlfn.CONCAT(Table3263[[#This Row],[Description]],Table3263[[#This Row],[attribute_name EN2]])</f>
        <v>Vibration - Comp NDE Bearing (1)</v>
      </c>
      <c r="R359" s="33">
        <v>48</v>
      </c>
      <c r="S359" s="33" t="s">
        <v>465</v>
      </c>
      <c r="U359" s="33" t="s">
        <v>736</v>
      </c>
      <c r="V359" s="83"/>
      <c r="W359" t="str">
        <f t="shared" si="11"/>
        <v>subattribute</v>
      </c>
      <c r="X359" t="str">
        <f>TRIM(INDEX(_xlfn.TEXTSPLIT(Table3263[[#This Row],[attribute_name]],"|"), 1,1))</f>
        <v>Vibração - Mancal do Compressor (LOA) (1)</v>
      </c>
      <c r="Y359" t="str">
        <f>IFERROR(TRIM(INDEX(_xlfn.TEXTSPLIT(Table3263[[#This Row],[attribute_name]],"|"), 1,2)), "")</f>
        <v>HiHi</v>
      </c>
      <c r="Z359" t="b" cm="1">
        <f t="array" ref="Z359">IF(ISERROR(IF(Table3263[[#This Row],[parent_attribute]]="subattribute", VLOOKUP(Table3263[[#This Row],[Área ]]&amp;Table3263[[#This Row],[child_attribute]],_xlfn._xlws.FILTER(Table3263[[#All],[Vessel]], Table3263[[#All],[parent_attribute]]="attribute"),1, FALSE), TRUE)), FALSE, TRUE)</f>
        <v>1</v>
      </c>
    </row>
    <row r="360" spans="1:26" ht="14.7" customHeight="1">
      <c r="A360" t="str">
        <f>Table3263[[#This Row],[Template]]&amp;Table3263[[#This Row],[parent_attribute]]</f>
        <v>Compressor Centrífugo BásicoVibração - Mancal do Compressor (LOA) (1)</v>
      </c>
      <c r="B360" t="s">
        <v>4572</v>
      </c>
      <c r="C360" s="10" t="s">
        <v>2905</v>
      </c>
      <c r="D360" s="10" t="s">
        <v>4573</v>
      </c>
      <c r="E360" t="s">
        <v>4574</v>
      </c>
      <c r="F360" t="s">
        <v>4575</v>
      </c>
      <c r="G360" t="s">
        <v>2855</v>
      </c>
      <c r="J360" t="s">
        <v>1757</v>
      </c>
      <c r="K360" t="s">
        <v>1753</v>
      </c>
      <c r="L360" t="s">
        <v>2934</v>
      </c>
      <c r="M360" t="s">
        <v>2928</v>
      </c>
      <c r="O360" t="e">
        <f>VLOOKUP(Table3263[[#This Row],[Column1]],'Tradução Atributos'!$A$1:$B$284,2,0)</f>
        <v>#N/A</v>
      </c>
      <c r="P360" t="s">
        <v>3128</v>
      </c>
      <c r="Q360" t="str">
        <f>_xlfn.CONCAT(Table3263[[#This Row],[Description]],Table3263[[#This Row],[attribute_name EN2]])</f>
        <v>Vibration - Comp NDE Bearing (1)</v>
      </c>
      <c r="R360" s="33">
        <v>34.200000000000003</v>
      </c>
      <c r="S360" s="33" t="s">
        <v>465</v>
      </c>
      <c r="U360" s="33" t="s">
        <v>736</v>
      </c>
      <c r="V360" s="10"/>
      <c r="W360" t="str">
        <f t="shared" si="11"/>
        <v>subattribute</v>
      </c>
      <c r="X360" t="str">
        <f>TRIM(INDEX(_xlfn.TEXTSPLIT(Table3263[[#This Row],[attribute_name]],"|"), 1,1))</f>
        <v>Vibração - Mancal do Compressor (LOA) (1)</v>
      </c>
      <c r="Y360" t="str">
        <f>IFERROR(TRIM(INDEX(_xlfn.TEXTSPLIT(Table3263[[#This Row],[attribute_name]],"|"), 1,2)), "")</f>
        <v>Pre-alarm Hi</v>
      </c>
      <c r="Z360" t="b" cm="1">
        <f t="array" ref="Z360">IF(ISERROR(IF(Table3263[[#This Row],[parent_attribute]]="subattribute", VLOOKUP(Table3263[[#This Row],[Área ]]&amp;Table3263[[#This Row],[child_attribute]],_xlfn._xlws.FILTER(Table3263[[#All],[Vessel]], Table3263[[#All],[parent_attribute]]="attribute"),1, FALSE), TRUE)), FALSE, TRUE)</f>
        <v>1</v>
      </c>
    </row>
    <row r="361" spans="1:26" ht="14.7" customHeight="1">
      <c r="A361" t="str">
        <f>Table3263[[#This Row],[Template]]&amp;Table3263[[#This Row],[parent_attribute]]</f>
        <v>Compressor Centrífugo BásicoVibração - Mancal do Compressor (LOA) (2)</v>
      </c>
      <c r="B361" t="s">
        <v>4572</v>
      </c>
      <c r="C361" s="10" t="s">
        <v>2905</v>
      </c>
      <c r="D361" s="10" t="s">
        <v>4573</v>
      </c>
      <c r="E361" t="s">
        <v>4574</v>
      </c>
      <c r="F361" t="s">
        <v>4575</v>
      </c>
      <c r="G361" t="s">
        <v>2855</v>
      </c>
      <c r="J361" t="s">
        <v>1758</v>
      </c>
      <c r="K361" t="s">
        <v>1758</v>
      </c>
      <c r="O361" t="e">
        <f>VLOOKUP(Table3263[[#This Row],[Column1]],'Tradução Atributos'!$A$1:$B$284,2,0)</f>
        <v>#N/A</v>
      </c>
      <c r="P361" t="s">
        <v>3129</v>
      </c>
      <c r="Q361" t="str">
        <f>_xlfn.CONCAT(Table3263[[#This Row],[Description]],Table3263[[#This Row],[attribute_name EN2]])</f>
        <v>Vibration - Comp NDE Bearing (2)</v>
      </c>
      <c r="R361" s="10" t="s">
        <v>3551</v>
      </c>
      <c r="S361" s="33" t="s">
        <v>465</v>
      </c>
      <c r="U361" s="33" t="s">
        <v>439</v>
      </c>
      <c r="V361" s="18" t="s">
        <v>440</v>
      </c>
      <c r="W361" t="str">
        <f t="shared" si="11"/>
        <v>attribute</v>
      </c>
      <c r="X361" t="str">
        <f>TRIM(INDEX(_xlfn.TEXTSPLIT(Table3263[[#This Row],[attribute_name]],"|"), 1,1))</f>
        <v>Vibração - Mancal do Compressor (LOA) (2)</v>
      </c>
      <c r="Y361" t="str">
        <f>IFERROR(TRIM(INDEX(_xlfn.TEXTSPLIT(Table3263[[#This Row],[attribute_name]],"|"), 1,2)), "")</f>
        <v/>
      </c>
      <c r="Z361" t="b" cm="1">
        <f t="array" ref="Z361">IF(ISERROR(IF(Table3263[[#This Row],[parent_attribute]]="subattribute", VLOOKUP(Table3263[[#This Row],[Área ]]&amp;Table3263[[#This Row],[child_attribute]],_xlfn._xlws.FILTER(Table3263[[#All],[Vessel]], Table3263[[#All],[parent_attribute]]="attribute"),1, FALSE), TRUE)), FALSE, TRUE)</f>
        <v>1</v>
      </c>
    </row>
    <row r="362" spans="1:26" ht="14.7" customHeight="1">
      <c r="A362" t="str">
        <f>Table3263[[#This Row],[Template]]&amp;Table3263[[#This Row],[parent_attribute]]</f>
        <v>Compressor Centrífugo BásicoVibração - Mancal do Compressor (LOA) (2)</v>
      </c>
      <c r="B362" t="s">
        <v>4572</v>
      </c>
      <c r="C362" s="10" t="s">
        <v>2905</v>
      </c>
      <c r="D362" s="10" t="s">
        <v>4573</v>
      </c>
      <c r="E362" t="s">
        <v>4574</v>
      </c>
      <c r="F362" t="s">
        <v>4575</v>
      </c>
      <c r="G362" t="s">
        <v>2855</v>
      </c>
      <c r="J362" t="s">
        <v>1760</v>
      </c>
      <c r="K362" t="s">
        <v>1758</v>
      </c>
      <c r="L362" t="s">
        <v>2929</v>
      </c>
      <c r="M362" t="s">
        <v>2928</v>
      </c>
      <c r="O362" t="e">
        <f>VLOOKUP(Table3263[[#This Row],[Column1]],'Tradução Atributos'!$A$1:$B$284,2,0)</f>
        <v>#N/A</v>
      </c>
      <c r="P362" t="s">
        <v>1096</v>
      </c>
      <c r="Q362" t="str">
        <f>_xlfn.CONCAT(Table3263[[#This Row],[Description]],Table3263[[#This Row],[attribute_name EN2]])</f>
        <v>Vibration - Comp NDE Bearing (2)</v>
      </c>
      <c r="R362" s="10">
        <v>38</v>
      </c>
      <c r="S362" s="33" t="s">
        <v>465</v>
      </c>
      <c r="U362" s="33" t="s">
        <v>736</v>
      </c>
      <c r="V362" s="33"/>
      <c r="W362" t="str">
        <f t="shared" si="11"/>
        <v>subattribute</v>
      </c>
      <c r="X362" t="str">
        <f>TRIM(INDEX(_xlfn.TEXTSPLIT(Table3263[[#This Row],[attribute_name]],"|"), 1,1))</f>
        <v>Vibração - Mancal do Compressor (LOA) (2)</v>
      </c>
      <c r="Y362" t="str">
        <f>IFERROR(TRIM(INDEX(_xlfn.TEXTSPLIT(Table3263[[#This Row],[attribute_name]],"|"), 1,2)), "")</f>
        <v>Hi</v>
      </c>
      <c r="Z362" t="b" cm="1">
        <f t="array" ref="Z362">IF(ISERROR(IF(Table3263[[#This Row],[parent_attribute]]="subattribute", VLOOKUP(Table3263[[#This Row],[Área ]]&amp;Table3263[[#This Row],[child_attribute]],_xlfn._xlws.FILTER(Table3263[[#All],[Vessel]], Table3263[[#All],[parent_attribute]]="attribute"),1, FALSE), TRUE)), FALSE, TRUE)</f>
        <v>1</v>
      </c>
    </row>
    <row r="363" spans="1:26" ht="14.7" customHeight="1">
      <c r="A363" t="str">
        <f>Table3263[[#This Row],[Template]]&amp;Table3263[[#This Row],[parent_attribute]]</f>
        <v>Compressor Centrífugo BásicoVibração - Mancal do Compressor (LOA) (2)</v>
      </c>
      <c r="B363" t="s">
        <v>4572</v>
      </c>
      <c r="C363" s="10" t="s">
        <v>2905</v>
      </c>
      <c r="D363" s="10" t="s">
        <v>4573</v>
      </c>
      <c r="E363" t="s">
        <v>4574</v>
      </c>
      <c r="F363" t="s">
        <v>4575</v>
      </c>
      <c r="G363" t="s">
        <v>2855</v>
      </c>
      <c r="J363" t="s">
        <v>1761</v>
      </c>
      <c r="K363" t="s">
        <v>1758</v>
      </c>
      <c r="L363" t="s">
        <v>2930</v>
      </c>
      <c r="M363" t="s">
        <v>2928</v>
      </c>
      <c r="O363" t="e">
        <f>VLOOKUP(Table3263[[#This Row],[Column1]],'Tradução Atributos'!$A$1:$B$284,2,0)</f>
        <v>#N/A</v>
      </c>
      <c r="P363" t="s">
        <v>1098</v>
      </c>
      <c r="Q363" t="str">
        <f>_xlfn.CONCAT(Table3263[[#This Row],[Description]],Table3263[[#This Row],[attribute_name EN2]])</f>
        <v>Vibration - Comp NDE Bearing (2)</v>
      </c>
      <c r="R363" s="33">
        <v>48</v>
      </c>
      <c r="S363" s="33" t="s">
        <v>465</v>
      </c>
      <c r="U363" s="33" t="s">
        <v>736</v>
      </c>
      <c r="V363" s="83"/>
      <c r="W363" t="str">
        <f t="shared" si="11"/>
        <v>subattribute</v>
      </c>
      <c r="X363" t="str">
        <f>TRIM(INDEX(_xlfn.TEXTSPLIT(Table3263[[#This Row],[attribute_name]],"|"), 1,1))</f>
        <v>Vibração - Mancal do Compressor (LOA) (2)</v>
      </c>
      <c r="Y363" t="str">
        <f>IFERROR(TRIM(INDEX(_xlfn.TEXTSPLIT(Table3263[[#This Row],[attribute_name]],"|"), 1,2)), "")</f>
        <v>HiHi</v>
      </c>
      <c r="Z363" t="b" cm="1">
        <f t="array" ref="Z363">IF(ISERROR(IF(Table3263[[#This Row],[parent_attribute]]="subattribute", VLOOKUP(Table3263[[#This Row],[Área ]]&amp;Table3263[[#This Row],[child_attribute]],_xlfn._xlws.FILTER(Table3263[[#All],[Vessel]], Table3263[[#All],[parent_attribute]]="attribute"),1, FALSE), TRUE)), FALSE, TRUE)</f>
        <v>1</v>
      </c>
    </row>
    <row r="364" spans="1:26" ht="14.7" customHeight="1">
      <c r="A364" t="str">
        <f>Table3263[[#This Row],[Template]]&amp;Table3263[[#This Row],[parent_attribute]]</f>
        <v>Compressor Centrífugo BásicoVibração - Mancal do Compressor (LOA) (2)</v>
      </c>
      <c r="B364" t="s">
        <v>4572</v>
      </c>
      <c r="C364" s="10" t="s">
        <v>2905</v>
      </c>
      <c r="D364" s="10" t="s">
        <v>4573</v>
      </c>
      <c r="E364" t="s">
        <v>4574</v>
      </c>
      <c r="F364" t="s">
        <v>4575</v>
      </c>
      <c r="G364" t="s">
        <v>2855</v>
      </c>
      <c r="J364" t="s">
        <v>1762</v>
      </c>
      <c r="K364" t="s">
        <v>1758</v>
      </c>
      <c r="L364" t="s">
        <v>2934</v>
      </c>
      <c r="M364" t="s">
        <v>2928</v>
      </c>
      <c r="O364" t="e">
        <f>VLOOKUP(Table3263[[#This Row],[Column1]],'Tradução Atributos'!$A$1:$B$284,2,0)</f>
        <v>#N/A</v>
      </c>
      <c r="P364" t="s">
        <v>3130</v>
      </c>
      <c r="Q364" t="str">
        <f>_xlfn.CONCAT(Table3263[[#This Row],[Description]],Table3263[[#This Row],[attribute_name EN2]])</f>
        <v>Vibration - Comp NDE Bearing (2)</v>
      </c>
      <c r="R364" s="33">
        <v>34.200000000000003</v>
      </c>
      <c r="S364" s="33" t="s">
        <v>465</v>
      </c>
      <c r="U364" s="33" t="s">
        <v>736</v>
      </c>
      <c r="V364" s="10"/>
      <c r="W364" t="str">
        <f t="shared" si="11"/>
        <v>subattribute</v>
      </c>
      <c r="X364" t="str">
        <f>TRIM(INDEX(_xlfn.TEXTSPLIT(Table3263[[#This Row],[attribute_name]],"|"), 1,1))</f>
        <v>Vibração - Mancal do Compressor (LOA) (2)</v>
      </c>
      <c r="Y364" t="str">
        <f>IFERROR(TRIM(INDEX(_xlfn.TEXTSPLIT(Table3263[[#This Row],[attribute_name]],"|"), 1,2)), "")</f>
        <v>Pre-alarm Hi</v>
      </c>
      <c r="Z364" t="b" cm="1">
        <f t="array" ref="Z364">IF(ISERROR(IF(Table3263[[#This Row],[parent_attribute]]="subattribute", VLOOKUP(Table3263[[#This Row],[Área ]]&amp;Table3263[[#This Row],[child_attribute]],_xlfn._xlws.FILTER(Table3263[[#All],[Vessel]], Table3263[[#All],[parent_attribute]]="attribute"),1, FALSE), TRUE)), FALSE, TRUE)</f>
        <v>1</v>
      </c>
    </row>
    <row r="365" spans="1:26" ht="14.7" customHeight="1">
      <c r="A365" t="str">
        <f>Table3263[[#This Row],[Template]]&amp;Table3263[[#This Row],[parent_attribute]]</f>
        <v>Compressor Centrífugo BásicoDelta de Pressão – Filtro de Injeção de Gás de Separação</v>
      </c>
      <c r="B365" t="s">
        <v>4572</v>
      </c>
      <c r="C365" s="10" t="s">
        <v>2905</v>
      </c>
      <c r="D365" s="10" t="s">
        <v>4573</v>
      </c>
      <c r="E365" t="s">
        <v>4574</v>
      </c>
      <c r="F365" s="162" t="s">
        <v>4821</v>
      </c>
      <c r="G365" t="s">
        <v>2859</v>
      </c>
      <c r="J365" t="s">
        <v>1302</v>
      </c>
      <c r="K365" t="s">
        <v>1302</v>
      </c>
      <c r="O365" t="e">
        <f>VLOOKUP(Table3263[[#This Row],[Column1]],'Tradução Atributos'!$A$1:$B$284,2,0)</f>
        <v>#N/A</v>
      </c>
      <c r="P365" t="s">
        <v>4576</v>
      </c>
      <c r="Q365" s="10" t="str">
        <f>_xlfn.CONCAT(Table3263[[#This Row],[Description]],Table3263[[#This Row],[attribute_name EN2]])</f>
        <v>Delta Pressure - Separation Gas Injection Filter</v>
      </c>
      <c r="R365" s="10" t="s">
        <v>4822</v>
      </c>
      <c r="S365" s="33" t="s">
        <v>194</v>
      </c>
      <c r="U365" s="33" t="s">
        <v>451</v>
      </c>
      <c r="V365" s="158" t="s">
        <v>452</v>
      </c>
      <c r="W365" t="str">
        <f t="shared" si="11"/>
        <v>attribute</v>
      </c>
      <c r="X365" t="str">
        <f>TRIM(INDEX(_xlfn.TEXTSPLIT(Table3263[[#This Row],[attribute_name]],"|"), 1,1))</f>
        <v>Delta de Pressão – Filtro de Injeção de Gás de Separação</v>
      </c>
      <c r="Y365" t="str">
        <f>IFERROR(TRIM(INDEX(_xlfn.TEXTSPLIT(Table3263[[#This Row],[attribute_name]],"|"), 1,2)), "")</f>
        <v/>
      </c>
      <c r="Z365" t="b" cm="1">
        <f t="array" ref="Z365">IF(ISERROR(IF(Table3263[[#This Row],[type]]="subattribute", VLOOKUP(Table3263[[#This Row],[Template]]&amp;Table3263[[#This Row],[parent_attribute]],_xlfn._xlws.FILTER(#REF!, Table3263[[#All],[type]]="attribute"),1, FALSE), TRUE)), FALSE, TRUE)</f>
        <v>1</v>
      </c>
    </row>
    <row r="366" spans="1:26" ht="14.7" customHeight="1">
      <c r="A366" t="str">
        <f>Table3263[[#This Row],[Template]]&amp;Table3263[[#This Row],[parent_attribute]]</f>
        <v>Compressor Centrífugo BásicoDelta de Pressão – Filtro de Injeção de Gás de Separação</v>
      </c>
      <c r="B366" t="s">
        <v>4572</v>
      </c>
      <c r="C366" s="10" t="s">
        <v>2905</v>
      </c>
      <c r="D366" s="10" t="s">
        <v>4573</v>
      </c>
      <c r="E366" t="s">
        <v>4574</v>
      </c>
      <c r="F366" s="162" t="s">
        <v>4821</v>
      </c>
      <c r="G366" t="s">
        <v>2859</v>
      </c>
      <c r="J366" t="s">
        <v>1303</v>
      </c>
      <c r="K366" t="s">
        <v>1302</v>
      </c>
      <c r="L366" t="s">
        <v>2929</v>
      </c>
      <c r="M366" t="s">
        <v>2928</v>
      </c>
      <c r="O366" t="e">
        <f>VLOOKUP(Table3263[[#This Row],[Column1]],'Tradução Atributos'!$A$1:$B$284,2,0)</f>
        <v>#N/A</v>
      </c>
      <c r="P366" t="s">
        <v>4577</v>
      </c>
      <c r="Q366" s="10" t="str">
        <f>_xlfn.CONCAT(Table3263[[#This Row],[Description]],Table3263[[#This Row],[attribute_name EN2]])</f>
        <v>Delta Pressure - Separation Gas Injection Filter</v>
      </c>
      <c r="R366" s="10">
        <v>1.37</v>
      </c>
      <c r="S366" s="33" t="s">
        <v>194</v>
      </c>
      <c r="U366" s="33" t="s">
        <v>736</v>
      </c>
      <c r="V366" s="98"/>
      <c r="W366" t="str">
        <f t="shared" si="11"/>
        <v>subattribute</v>
      </c>
      <c r="X366" t="str">
        <f>TRIM(INDEX(_xlfn.TEXTSPLIT(Table3263[[#This Row],[attribute_name]],"|"), 1,1))</f>
        <v>Delta de Pressão – Filtro de Injeção de Gás de Separação</v>
      </c>
      <c r="Y366" t="str">
        <f>IFERROR(TRIM(INDEX(_xlfn.TEXTSPLIT(Table3263[[#This Row],[attribute_name]],"|"), 1,2)), "")</f>
        <v>Hi</v>
      </c>
      <c r="Z366" t="b" cm="1">
        <f t="array" ref="Z366">IF(ISERROR(IF(Table3263[[#This Row],[parent_attribute]]="subattribute", VLOOKUP(Table3263[[#This Row],[Área ]]&amp;Table3263[[#This Row],[child_attribute]],_xlfn._xlws.FILTER(Table3263[[#All],[Vessel]], Table3263[[#All],[parent_attribute]]="attribute"),1, FALSE), TRUE)), FALSE, TRUE)</f>
        <v>1</v>
      </c>
    </row>
    <row r="367" spans="1:26" ht="14.7" customHeight="1">
      <c r="A367" t="str">
        <f>Table3263[[#This Row],[Template]]&amp;Table3263[[#This Row],[parent_attribute]]</f>
        <v>Compressor Centrífugo BásicoDelta de Pressão – Filtro de Injeção de Gás de Separação</v>
      </c>
      <c r="B367" t="s">
        <v>4572</v>
      </c>
      <c r="C367" s="10" t="s">
        <v>2905</v>
      </c>
      <c r="D367" s="10" t="s">
        <v>4573</v>
      </c>
      <c r="E367" t="s">
        <v>4574</v>
      </c>
      <c r="F367" s="162" t="s">
        <v>4821</v>
      </c>
      <c r="G367" t="s">
        <v>2859</v>
      </c>
      <c r="J367" t="s">
        <v>1304</v>
      </c>
      <c r="K367" t="s">
        <v>1302</v>
      </c>
      <c r="L367" t="s">
        <v>2930</v>
      </c>
      <c r="M367" t="s">
        <v>2928</v>
      </c>
      <c r="O367" t="e">
        <f>VLOOKUP(Table3263[[#This Row],[Column1]],'Tradução Atributos'!$A$1:$B$284,2,0)</f>
        <v>#N/A</v>
      </c>
      <c r="P367" t="s">
        <v>4578</v>
      </c>
      <c r="Q367" s="10" t="str">
        <f>_xlfn.CONCAT(Table3263[[#This Row],[Description]],Table3263[[#This Row],[attribute_name EN2]])</f>
        <v>Delta Pressure - Separation Gas Injection Filter</v>
      </c>
      <c r="R367" s="33"/>
      <c r="S367" s="33" t="s">
        <v>194</v>
      </c>
      <c r="U367" s="33" t="s">
        <v>736</v>
      </c>
      <c r="V367" s="10"/>
      <c r="W367" t="str">
        <f t="shared" si="11"/>
        <v>subattribute</v>
      </c>
      <c r="X367" t="str">
        <f>TRIM(INDEX(_xlfn.TEXTSPLIT(Table3263[[#This Row],[attribute_name]],"|"), 1,1))</f>
        <v>Delta de Pressão – Filtro de Injeção de Gás de Separação</v>
      </c>
      <c r="Y367" t="str">
        <f>IFERROR(TRIM(INDEX(_xlfn.TEXTSPLIT(Table3263[[#This Row],[attribute_name]],"|"), 1,2)), "")</f>
        <v>HiHi</v>
      </c>
      <c r="Z367" t="b" cm="1">
        <f t="array" ref="Z367">IF(ISERROR(IF(Table3263[[#This Row],[parent_attribute]]="subattribute", VLOOKUP(Table3263[[#This Row],[Área ]]&amp;Table3263[[#This Row],[child_attribute]],_xlfn._xlws.FILTER(Table3263[[#All],[Vessel]], Table3263[[#All],[parent_attribute]]="attribute"),1, FALSE), TRUE)), FALSE, TRUE)</f>
        <v>1</v>
      </c>
    </row>
    <row r="368" spans="1:26" ht="14.7" customHeight="1">
      <c r="A368" t="str">
        <f>Table3263[[#This Row],[Template]]&amp;Table3263[[#This Row],[parent_attribute]]</f>
        <v>Compressor Centrífugo BásicoDelta de Pressão – Filtro de Injeção de Gás de Separação</v>
      </c>
      <c r="B368" t="s">
        <v>4572</v>
      </c>
      <c r="C368" s="10" t="s">
        <v>2905</v>
      </c>
      <c r="D368" s="10" t="s">
        <v>4573</v>
      </c>
      <c r="E368" t="s">
        <v>4574</v>
      </c>
      <c r="F368" s="162" t="s">
        <v>4821</v>
      </c>
      <c r="G368" t="s">
        <v>2859</v>
      </c>
      <c r="J368" t="s">
        <v>1305</v>
      </c>
      <c r="K368" t="s">
        <v>1302</v>
      </c>
      <c r="L368" t="s">
        <v>2931</v>
      </c>
      <c r="M368" t="s">
        <v>2928</v>
      </c>
      <c r="O368" t="e">
        <f>VLOOKUP(Table3263[[#This Row],[Column1]],'Tradução Atributos'!$A$1:$B$284,2,0)</f>
        <v>#N/A</v>
      </c>
      <c r="P368" t="s">
        <v>4579</v>
      </c>
      <c r="Q368" s="10" t="str">
        <f>_xlfn.CONCAT(Table3263[[#This Row],[Description]],Table3263[[#This Row],[attribute_name EN2]])</f>
        <v>Delta Pressure - Separation Gas Injection Filter</v>
      </c>
      <c r="R368" s="33"/>
      <c r="S368" s="33" t="s">
        <v>194</v>
      </c>
      <c r="U368" s="33" t="s">
        <v>736</v>
      </c>
      <c r="V368" s="83"/>
      <c r="W368" t="str">
        <f t="shared" si="11"/>
        <v>subattribute</v>
      </c>
      <c r="X368" t="str">
        <f>TRIM(INDEX(_xlfn.TEXTSPLIT(Table3263[[#This Row],[attribute_name]],"|"), 1,1))</f>
        <v>Delta de Pressão – Filtro de Injeção de Gás de Separação</v>
      </c>
      <c r="Y368" t="str">
        <f>IFERROR(TRIM(INDEX(_xlfn.TEXTSPLIT(Table3263[[#This Row],[attribute_name]],"|"), 1,2)), "")</f>
        <v>Lo</v>
      </c>
      <c r="Z368" t="b" cm="1">
        <f t="array" ref="Z368">IF(ISERROR(IF(Table3263[[#This Row],[parent_attribute]]="subattribute", VLOOKUP(Table3263[[#This Row],[Área ]]&amp;Table3263[[#This Row],[child_attribute]],_xlfn._xlws.FILTER(Table3263[[#All],[Vessel]], Table3263[[#All],[parent_attribute]]="attribute"),1, FALSE), TRUE)), FALSE, TRUE)</f>
        <v>1</v>
      </c>
    </row>
    <row r="369" spans="1:26" ht="14.7" customHeight="1">
      <c r="A369" t="str">
        <f>Table3263[[#This Row],[Template]]&amp;Table3263[[#This Row],[parent_attribute]]</f>
        <v>Compressor Centrífugo BásicoDelta de Pressão – Filtro de Injeção de Gás de Separação</v>
      </c>
      <c r="B369" t="s">
        <v>4572</v>
      </c>
      <c r="C369" s="10" t="s">
        <v>2905</v>
      </c>
      <c r="D369" s="10" t="s">
        <v>4573</v>
      </c>
      <c r="E369" t="s">
        <v>4574</v>
      </c>
      <c r="F369" s="162" t="s">
        <v>4821</v>
      </c>
      <c r="G369" t="s">
        <v>2859</v>
      </c>
      <c r="J369" t="s">
        <v>1306</v>
      </c>
      <c r="K369" t="s">
        <v>1302</v>
      </c>
      <c r="L369" t="s">
        <v>2932</v>
      </c>
      <c r="M369" t="s">
        <v>2928</v>
      </c>
      <c r="O369" t="e">
        <f>VLOOKUP(Table3263[[#This Row],[Column1]],'Tradução Atributos'!$A$1:$B$284,2,0)</f>
        <v>#N/A</v>
      </c>
      <c r="P369" t="s">
        <v>4580</v>
      </c>
      <c r="Q369" s="10" t="str">
        <f>_xlfn.CONCAT(Table3263[[#This Row],[Description]],Table3263[[#This Row],[attribute_name EN2]])</f>
        <v>Delta Pressure - Separation Gas Injection Filter</v>
      </c>
      <c r="R369" s="33"/>
      <c r="S369" s="33" t="s">
        <v>194</v>
      </c>
      <c r="U369" s="33" t="s">
        <v>736</v>
      </c>
      <c r="V369" s="18"/>
      <c r="W369" t="str">
        <f t="shared" si="11"/>
        <v>subattribute</v>
      </c>
      <c r="X369" t="str">
        <f>TRIM(INDEX(_xlfn.TEXTSPLIT(Table3263[[#This Row],[attribute_name]],"|"), 1,1))</f>
        <v>Delta de Pressão – Filtro de Injeção de Gás de Separação</v>
      </c>
      <c r="Y369" t="str">
        <f>IFERROR(TRIM(INDEX(_xlfn.TEXTSPLIT(Table3263[[#This Row],[attribute_name]],"|"), 1,2)), "")</f>
        <v>LoLo</v>
      </c>
      <c r="Z369" t="b" cm="1">
        <f t="array" ref="Z369">IF(ISERROR(IF(Table3263[[#This Row],[parent_attribute]]="subattribute", VLOOKUP(Table3263[[#This Row],[Área ]]&amp;Table3263[[#This Row],[child_attribute]],_xlfn._xlws.FILTER(Table3263[[#All],[Vessel]], Table3263[[#All],[parent_attribute]]="attribute"),1, FALSE), TRUE)), FALSE, TRUE)</f>
        <v>1</v>
      </c>
    </row>
    <row r="370" spans="1:26" ht="14.7" customHeight="1">
      <c r="A370" t="str">
        <f>Table3263[[#This Row],[Template]]&amp;Table3263[[#This Row],[parent_attribute]]</f>
        <v>Compressor Centrífugo BásicoDelta de Pressão – Filtro de Injeção de Gás de Separação</v>
      </c>
      <c r="B370" t="s">
        <v>4572</v>
      </c>
      <c r="C370" s="10" t="s">
        <v>2905</v>
      </c>
      <c r="D370" s="10" t="s">
        <v>4573</v>
      </c>
      <c r="E370" t="s">
        <v>4574</v>
      </c>
      <c r="F370" s="162" t="s">
        <v>4821</v>
      </c>
      <c r="G370" t="s">
        <v>2859</v>
      </c>
      <c r="J370" t="s">
        <v>1307</v>
      </c>
      <c r="K370" t="s">
        <v>1302</v>
      </c>
      <c r="L370" t="s">
        <v>2934</v>
      </c>
      <c r="M370" t="s">
        <v>2928</v>
      </c>
      <c r="O370" t="e">
        <f>VLOOKUP(Table3263[[#This Row],[Column1]],'Tradução Atributos'!$A$1:$B$284,2,0)</f>
        <v>#N/A</v>
      </c>
      <c r="P370" t="s">
        <v>4581</v>
      </c>
      <c r="Q370" s="10" t="str">
        <f>_xlfn.CONCAT(Table3263[[#This Row],[Description]],Table3263[[#This Row],[attribute_name EN2]])</f>
        <v>Delta Pressure - Separation Gas Injection Filter</v>
      </c>
      <c r="R370" s="33">
        <v>1.2330000000000001</v>
      </c>
      <c r="S370" s="33" t="s">
        <v>194</v>
      </c>
      <c r="U370" s="33" t="s">
        <v>736</v>
      </c>
      <c r="V370" s="12"/>
      <c r="W370" t="str">
        <f t="shared" si="11"/>
        <v>subattribute</v>
      </c>
      <c r="X370" t="str">
        <f>TRIM(INDEX(_xlfn.TEXTSPLIT(Table3263[[#This Row],[attribute_name]],"|"), 1,1))</f>
        <v>Delta de Pressão – Filtro de Injeção de Gás de Separação</v>
      </c>
      <c r="Y370" t="str">
        <f>IFERROR(TRIM(INDEX(_xlfn.TEXTSPLIT(Table3263[[#This Row],[attribute_name]],"|"), 1,2)), "")</f>
        <v>Pre-alarm Hi</v>
      </c>
      <c r="Z370" t="b" cm="1">
        <f t="array" ref="Z370">IF(ISERROR(IF(Table3263[[#This Row],[parent_attribute]]="subattribute", VLOOKUP(Table3263[[#This Row],[Área ]]&amp;Table3263[[#This Row],[child_attribute]],_xlfn._xlws.FILTER(Table3263[[#All],[Vessel]], Table3263[[#All],[parent_attribute]]="attribute"),1, FALSE), TRUE)), FALSE, TRUE)</f>
        <v>1</v>
      </c>
    </row>
    <row r="371" spans="1:26" ht="14.7" customHeight="1">
      <c r="A371" t="str">
        <f>Table3263[[#This Row],[Template]]&amp;Table3263[[#This Row],[parent_attribute]]</f>
        <v>Compressor Centrífugo BásicoDelta de Pressão – Filtro de Injeção de Gás de Separação</v>
      </c>
      <c r="B371" t="s">
        <v>4572</v>
      </c>
      <c r="C371" s="10" t="s">
        <v>2905</v>
      </c>
      <c r="D371" s="10" t="s">
        <v>4573</v>
      </c>
      <c r="E371" t="s">
        <v>4574</v>
      </c>
      <c r="F371" s="162" t="s">
        <v>4821</v>
      </c>
      <c r="G371" t="s">
        <v>2859</v>
      </c>
      <c r="J371" t="s">
        <v>1308</v>
      </c>
      <c r="K371" t="s">
        <v>1302</v>
      </c>
      <c r="L371" t="s">
        <v>2936</v>
      </c>
      <c r="M371" t="s">
        <v>2928</v>
      </c>
      <c r="O371" t="e">
        <f>VLOOKUP(Table3263[[#This Row],[Column1]],'Tradução Atributos'!$A$1:$B$284,2,0)</f>
        <v>#N/A</v>
      </c>
      <c r="P371" t="s">
        <v>4582</v>
      </c>
      <c r="Q371" s="10" t="str">
        <f>_xlfn.CONCAT(Table3263[[#This Row],[Description]],Table3263[[#This Row],[attribute_name EN2]])</f>
        <v>Delta Pressure - Separation Gas Injection Filter</v>
      </c>
      <c r="R371" s="33"/>
      <c r="S371" s="33" t="s">
        <v>194</v>
      </c>
      <c r="U371" s="33" t="s">
        <v>736</v>
      </c>
      <c r="V371" s="33"/>
      <c r="W371" t="str">
        <f t="shared" si="11"/>
        <v>subattribute</v>
      </c>
      <c r="X371" t="str">
        <f>TRIM(INDEX(_xlfn.TEXTSPLIT(Table3263[[#This Row],[attribute_name]],"|"), 1,1))</f>
        <v>Delta de Pressão – Filtro de Injeção de Gás de Separação</v>
      </c>
      <c r="Y371" t="str">
        <f>IFERROR(TRIM(INDEX(_xlfn.TEXTSPLIT(Table3263[[#This Row],[attribute_name]],"|"), 1,2)), "")</f>
        <v>Pre-alarm Lo</v>
      </c>
      <c r="Z371" t="b" cm="1">
        <f t="array" ref="Z371">IF(ISERROR(IF(Table3263[[#This Row],[parent_attribute]]="subattribute", VLOOKUP(Table3263[[#This Row],[Área ]]&amp;Table3263[[#This Row],[child_attribute]],_xlfn._xlws.FILTER(Table3263[[#All],[Vessel]], Table3263[[#All],[parent_attribute]]="attribute"),1, FALSE), TRUE)), FALSE, TRUE)</f>
        <v>1</v>
      </c>
    </row>
    <row r="372" spans="1:26" ht="14.7" customHeight="1">
      <c r="A372" t="str">
        <f>Table3263[[#This Row],[Template]]&amp;Table3263[[#This Row],[parent_attribute]]</f>
        <v>Compressor Centrífugo BásicoDelta de Pressão - Filtro de Sucção IP</v>
      </c>
      <c r="B372" t="s">
        <v>4572</v>
      </c>
      <c r="C372" s="10" t="s">
        <v>2905</v>
      </c>
      <c r="D372" s="10" t="s">
        <v>4573</v>
      </c>
      <c r="E372" t="s">
        <v>4574</v>
      </c>
      <c r="F372" s="162" t="s">
        <v>4821</v>
      </c>
      <c r="G372" t="s">
        <v>2859</v>
      </c>
      <c r="J372" s="10" t="s">
        <v>4583</v>
      </c>
      <c r="K372" s="10" t="s">
        <v>4583</v>
      </c>
      <c r="O372" t="e">
        <f>VLOOKUP(Table3263[[#This Row],[Column1]],'Tradução Atributos'!$A$1:$B$284,2,0)</f>
        <v>#N/A</v>
      </c>
      <c r="P372" t="s">
        <v>4584</v>
      </c>
      <c r="Q372" s="10" t="str">
        <f>_xlfn.CONCAT(Table3263[[#This Row],[Description]],Table3263[[#This Row],[attribute_name EN2]])</f>
        <v>Delta Pressure - Suction Filter LP</v>
      </c>
      <c r="R372" s="33" t="s">
        <v>4823</v>
      </c>
      <c r="S372" s="33" t="s">
        <v>194</v>
      </c>
      <c r="U372" s="33" t="s">
        <v>530</v>
      </c>
      <c r="V372" s="10" t="s">
        <v>4586</v>
      </c>
      <c r="W372" t="str">
        <f t="shared" si="11"/>
        <v>attribute</v>
      </c>
      <c r="X372" t="str">
        <f>TRIM(INDEX(_xlfn.TEXTSPLIT(Table3263[[#This Row],[attribute_name]],"|"), 1,1))</f>
        <v>Delta de Pressão - Filtro de Sucção IP</v>
      </c>
      <c r="Y372" t="str">
        <f>IFERROR(TRIM(INDEX(_xlfn.TEXTSPLIT(Table3263[[#This Row],[attribute_name]],"|"), 1,2)), "")</f>
        <v/>
      </c>
      <c r="Z372" t="b" cm="1">
        <f t="array" ref="Z372">IF(ISERROR(IF(Table3263[[#This Row],[parent_attribute]]="subattribute", VLOOKUP(Table3263[[#This Row],[Área ]]&amp;Table3263[[#This Row],[child_attribute]],_xlfn._xlws.FILTER(Table3263[[#All],[Vessel]], Table3263[[#All],[parent_attribute]]="attribute"),1, FALSE), TRUE)), FALSE, TRUE)</f>
        <v>1</v>
      </c>
    </row>
    <row r="373" spans="1:26" ht="14.7" customHeight="1">
      <c r="A373" t="str">
        <f>Table3263[[#This Row],[Template]]&amp;Table3263[[#This Row],[parent_attribute]]</f>
        <v>Compressor Centrífugo BásicoDelta de Pressão - Filtro de Sucção IP</v>
      </c>
      <c r="B373" t="s">
        <v>4572</v>
      </c>
      <c r="C373" s="10" t="s">
        <v>2905</v>
      </c>
      <c r="D373" s="10" t="s">
        <v>4573</v>
      </c>
      <c r="E373" t="s">
        <v>4574</v>
      </c>
      <c r="F373" s="162" t="s">
        <v>4821</v>
      </c>
      <c r="G373" t="s">
        <v>2859</v>
      </c>
      <c r="J373" s="10" t="s">
        <v>4587</v>
      </c>
      <c r="K373" s="10" t="s">
        <v>4583</v>
      </c>
      <c r="O373" t="e">
        <f>VLOOKUP(Table3263[[#This Row],[Column1]],'Tradução Atributos'!$A$1:$B$284,2,0)</f>
        <v>#N/A</v>
      </c>
      <c r="P373" t="s">
        <v>4588</v>
      </c>
      <c r="Q373" s="10" t="str">
        <f>_xlfn.CONCAT(Table3263[[#This Row],[Description]],Table3263[[#This Row],[attribute_name EN2]])</f>
        <v>Delta Pressure - Suction Filter LP</v>
      </c>
      <c r="R373" s="33"/>
      <c r="S373" s="33" t="s">
        <v>194</v>
      </c>
      <c r="U373" s="33" t="s">
        <v>530</v>
      </c>
      <c r="V373" s="18" t="s">
        <v>4586</v>
      </c>
      <c r="W373" t="str">
        <f t="shared" si="11"/>
        <v>subattribute</v>
      </c>
      <c r="X373" t="str">
        <f>TRIM(INDEX(_xlfn.TEXTSPLIT(Table3263[[#This Row],[attribute_name]],"|"), 1,1))</f>
        <v>Delta de Pressão - Filtro de Sucção IP</v>
      </c>
      <c r="Y373" t="str">
        <f>IFERROR(TRIM(INDEX(_xlfn.TEXTSPLIT(Table3263[[#This Row],[attribute_name]],"|"), 1,2)), "")</f>
        <v>Hi</v>
      </c>
      <c r="Z373" t="b" cm="1">
        <f t="array" ref="Z373">IF(ISERROR(IF(Table3263[[#This Row],[parent_attribute]]="subattribute", VLOOKUP(Table3263[[#This Row],[Área ]]&amp;Table3263[[#This Row],[child_attribute]],_xlfn._xlws.FILTER(Table3263[[#All],[Vessel]], Table3263[[#All],[parent_attribute]]="attribute"),1, FALSE), TRUE)), FALSE, TRUE)</f>
        <v>1</v>
      </c>
    </row>
    <row r="374" spans="1:26" ht="14.7" customHeight="1">
      <c r="A374" t="str">
        <f>Table3263[[#This Row],[Template]]&amp;Table3263[[#This Row],[parent_attribute]]</f>
        <v>Compressor Centrífugo BásicoDelta de Pressão - Filtro de Sucção IP</v>
      </c>
      <c r="B374" t="s">
        <v>4572</v>
      </c>
      <c r="C374" s="10" t="s">
        <v>2905</v>
      </c>
      <c r="D374" s="10" t="s">
        <v>4573</v>
      </c>
      <c r="E374" t="s">
        <v>4574</v>
      </c>
      <c r="F374" s="162" t="s">
        <v>4821</v>
      </c>
      <c r="G374" t="s">
        <v>2859</v>
      </c>
      <c r="J374" s="10" t="s">
        <v>4589</v>
      </c>
      <c r="K374" s="10" t="s">
        <v>4583</v>
      </c>
      <c r="O374" t="e">
        <f>VLOOKUP(Table3263[[#This Row],[Column1]],'Tradução Atributos'!$A$1:$B$284,2,0)</f>
        <v>#N/A</v>
      </c>
      <c r="P374" t="s">
        <v>4590</v>
      </c>
      <c r="Q374" s="10" t="str">
        <f>_xlfn.CONCAT(Table3263[[#This Row],[Description]],Table3263[[#This Row],[attribute_name EN2]])</f>
        <v>Delta Pressure - Suction Filter LP</v>
      </c>
      <c r="R374" s="33"/>
      <c r="S374" s="33" t="s">
        <v>194</v>
      </c>
      <c r="U374" s="33" t="s">
        <v>530</v>
      </c>
      <c r="V374" s="10" t="s">
        <v>4586</v>
      </c>
      <c r="W374" t="str">
        <f t="shared" si="11"/>
        <v>subattribute</v>
      </c>
      <c r="X374" t="str">
        <f>TRIM(INDEX(_xlfn.TEXTSPLIT(Table3263[[#This Row],[attribute_name]],"|"), 1,1))</f>
        <v>Delta de Pressão - Filtro de Sucção IP</v>
      </c>
      <c r="Y374" t="str">
        <f>IFERROR(TRIM(INDEX(_xlfn.TEXTSPLIT(Table3263[[#This Row],[attribute_name]],"|"), 1,2)), "")</f>
        <v>HiHi</v>
      </c>
      <c r="Z374" t="b" cm="1">
        <f t="array" ref="Z374">IF(ISERROR(IF(Table3263[[#This Row],[parent_attribute]]="subattribute", VLOOKUP(Table3263[[#This Row],[Área ]]&amp;Table3263[[#This Row],[child_attribute]],_xlfn._xlws.FILTER(Table3263[[#All],[Vessel]], Table3263[[#All],[parent_attribute]]="attribute"),1, FALSE), TRUE)), FALSE, TRUE)</f>
        <v>1</v>
      </c>
    </row>
    <row r="375" spans="1:26" ht="14.7" customHeight="1">
      <c r="A375" t="str">
        <f>Table3263[[#This Row],[Template]]&amp;Table3263[[#This Row],[parent_attribute]]</f>
        <v>Compressor Centrífugo BásicoDelta de Pressão - Filtro de Sucção IP</v>
      </c>
      <c r="B375" t="s">
        <v>4572</v>
      </c>
      <c r="C375" s="10" t="s">
        <v>2905</v>
      </c>
      <c r="D375" s="10" t="s">
        <v>4573</v>
      </c>
      <c r="E375" t="s">
        <v>4574</v>
      </c>
      <c r="F375" s="162" t="s">
        <v>4821</v>
      </c>
      <c r="G375" t="s">
        <v>2859</v>
      </c>
      <c r="J375" s="10" t="s">
        <v>4591</v>
      </c>
      <c r="K375" s="10" t="s">
        <v>4583</v>
      </c>
      <c r="O375" t="e">
        <f>VLOOKUP(Table3263[[#This Row],[Column1]],'Tradução Atributos'!$A$1:$B$284,2,0)</f>
        <v>#N/A</v>
      </c>
      <c r="P375" t="s">
        <v>4592</v>
      </c>
      <c r="Q375" s="10" t="str">
        <f>_xlfn.CONCAT(Table3263[[#This Row],[Description]],Table3263[[#This Row],[attribute_name EN2]])</f>
        <v>Delta Pressure - Suction Filter LP</v>
      </c>
      <c r="R375" s="10"/>
      <c r="S375" s="33" t="s">
        <v>194</v>
      </c>
      <c r="U375" s="33" t="s">
        <v>530</v>
      </c>
      <c r="V375" s="10" t="s">
        <v>4586</v>
      </c>
      <c r="W375" t="str">
        <f t="shared" si="11"/>
        <v>subattribute</v>
      </c>
      <c r="X375" t="str">
        <f>TRIM(INDEX(_xlfn.TEXTSPLIT(Table3263[[#This Row],[attribute_name]],"|"), 1,1))</f>
        <v>Delta de Pressão - Filtro de Sucção IP</v>
      </c>
      <c r="Y375" t="str">
        <f>IFERROR(TRIM(INDEX(_xlfn.TEXTSPLIT(Table3263[[#This Row],[attribute_name]],"|"), 1,2)), "")</f>
        <v>Pre-alarm Hi</v>
      </c>
      <c r="Z375" t="b" cm="1">
        <f t="array" ref="Z375">IF(ISERROR(IF(Table3263[[#This Row],[parent_attribute]]="subattribute", VLOOKUP(Table3263[[#This Row],[Área ]]&amp;Table3263[[#This Row],[child_attribute]],_xlfn._xlws.FILTER(Table3263[[#All],[Vessel]], Table3263[[#All],[parent_attribute]]="attribute"),1, FALSE), TRUE)), FALSE, TRUE)</f>
        <v>1</v>
      </c>
    </row>
    <row r="376" spans="1:26" ht="14.7" customHeight="1">
      <c r="A376" t="str">
        <f>Table3263[[#This Row],[Template]]&amp;Table3263[[#This Row],[parent_attribute]]</f>
        <v>Compressor Centrífugo BásicoDelta de Pressão - Filtro de Sucção LP</v>
      </c>
      <c r="B376" t="s">
        <v>4572</v>
      </c>
      <c r="C376" s="10" t="s">
        <v>2905</v>
      </c>
      <c r="D376" s="10" t="s">
        <v>4573</v>
      </c>
      <c r="E376" t="s">
        <v>4574</v>
      </c>
      <c r="F376" s="162" t="s">
        <v>4821</v>
      </c>
      <c r="G376" t="s">
        <v>2859</v>
      </c>
      <c r="J376" s="20" t="s">
        <v>4583</v>
      </c>
      <c r="K376" s="10" t="s">
        <v>4583</v>
      </c>
      <c r="O376" t="e">
        <f>VLOOKUP(Table3263[[#This Row],[Column1]],'Tradução Atributos'!$A$1:$B$284,2,0)</f>
        <v>#N/A</v>
      </c>
      <c r="P376" t="s">
        <v>4593</v>
      </c>
      <c r="Q376" s="10" t="str">
        <f>_xlfn.CONCAT(Table3263[[#This Row],[Description]],Table3263[[#This Row],[attribute_name EN2]])</f>
        <v>Delta Pressure - Suction Filter LP</v>
      </c>
      <c r="R376" s="33" t="s">
        <v>4824</v>
      </c>
      <c r="S376" s="33" t="s">
        <v>194</v>
      </c>
      <c r="U376" s="33" t="s">
        <v>530</v>
      </c>
      <c r="V376" s="33" t="s">
        <v>4594</v>
      </c>
      <c r="W376" t="str">
        <f t="shared" si="11"/>
        <v>attribute</v>
      </c>
      <c r="X376" t="str">
        <f>TRIM(INDEX(_xlfn.TEXTSPLIT(Table3263[[#This Row],[attribute_name]],"|"), 1,1))</f>
        <v>Delta de Pressão - Filtro de Sucção LP</v>
      </c>
      <c r="Y376" t="str">
        <f>IFERROR(TRIM(INDEX(_xlfn.TEXTSPLIT(Table3263[[#This Row],[attribute_name]],"|"), 1,2)), "")</f>
        <v/>
      </c>
      <c r="Z376" t="b" cm="1">
        <f t="array" ref="Z376">IF(ISERROR(IF(Table3263[[#This Row],[parent_attribute]]="subattribute", VLOOKUP(Table3263[[#This Row],[Área ]]&amp;Table3263[[#This Row],[child_attribute]],_xlfn._xlws.FILTER(Table3263[[#All],[Vessel]], Table3263[[#All],[parent_attribute]]="attribute"),1, FALSE), TRUE)), FALSE, TRUE)</f>
        <v>1</v>
      </c>
    </row>
    <row r="377" spans="1:26" ht="14.7" customHeight="1">
      <c r="A377" t="str">
        <f>Table3263[[#This Row],[Template]]&amp;Table3263[[#This Row],[parent_attribute]]</f>
        <v>Compressor Centrífugo BásicoDelta de Pressão - Filtro de Sucção LP</v>
      </c>
      <c r="B377" t="s">
        <v>4572</v>
      </c>
      <c r="C377" s="10" t="s">
        <v>2905</v>
      </c>
      <c r="D377" s="10" t="s">
        <v>4573</v>
      </c>
      <c r="E377" t="s">
        <v>4574</v>
      </c>
      <c r="F377" s="162" t="s">
        <v>4821</v>
      </c>
      <c r="G377" t="s">
        <v>2859</v>
      </c>
      <c r="J377" s="20" t="s">
        <v>4587</v>
      </c>
      <c r="K377" s="10" t="s">
        <v>4583</v>
      </c>
      <c r="O377" t="e">
        <f>VLOOKUP(Table3263[[#This Row],[Column1]],'Tradução Atributos'!$A$1:$B$284,2,0)</f>
        <v>#N/A</v>
      </c>
      <c r="P377" t="s">
        <v>4595</v>
      </c>
      <c r="Q377" s="10" t="str">
        <f>_xlfn.CONCAT(Table3263[[#This Row],[Description]],Table3263[[#This Row],[attribute_name EN2]])</f>
        <v>Delta Pressure - Suction Filter LP</v>
      </c>
      <c r="R377" s="33"/>
      <c r="S377" s="33" t="s">
        <v>194</v>
      </c>
      <c r="U377" s="33" t="s">
        <v>530</v>
      </c>
      <c r="V377" s="18" t="s">
        <v>4594</v>
      </c>
      <c r="W377" t="str">
        <f t="shared" si="11"/>
        <v>subattribute</v>
      </c>
      <c r="X377" t="str">
        <f>TRIM(INDEX(_xlfn.TEXTSPLIT(Table3263[[#This Row],[attribute_name]],"|"), 1,1))</f>
        <v>Delta de Pressão - Filtro de Sucção LP</v>
      </c>
      <c r="Y377" t="str">
        <f>IFERROR(TRIM(INDEX(_xlfn.TEXTSPLIT(Table3263[[#This Row],[attribute_name]],"|"), 1,2)), "")</f>
        <v>Hi</v>
      </c>
      <c r="Z377" t="b" cm="1">
        <f t="array" ref="Z377">IF(ISERROR(IF(Table3263[[#This Row],[parent_attribute]]="subattribute", VLOOKUP(Table3263[[#This Row],[Área ]]&amp;Table3263[[#This Row],[child_attribute]],_xlfn._xlws.FILTER(Table3263[[#All],[Vessel]], Table3263[[#All],[parent_attribute]]="attribute"),1, FALSE), TRUE)), FALSE, TRUE)</f>
        <v>1</v>
      </c>
    </row>
    <row r="378" spans="1:26" ht="14.7" customHeight="1">
      <c r="A378" t="str">
        <f>Table3263[[#This Row],[Template]]&amp;Table3263[[#This Row],[parent_attribute]]</f>
        <v>Compressor Centrífugo BásicoDelta de Pressão - Filtro de Sucção LP</v>
      </c>
      <c r="B378" t="s">
        <v>4572</v>
      </c>
      <c r="C378" s="10" t="s">
        <v>2905</v>
      </c>
      <c r="D378" s="10" t="s">
        <v>4573</v>
      </c>
      <c r="E378" t="s">
        <v>4574</v>
      </c>
      <c r="F378" s="162" t="s">
        <v>4821</v>
      </c>
      <c r="G378" t="s">
        <v>2859</v>
      </c>
      <c r="J378" s="20" t="s">
        <v>4589</v>
      </c>
      <c r="K378" s="10" t="s">
        <v>4583</v>
      </c>
      <c r="O378" t="e">
        <f>VLOOKUP(Table3263[[#This Row],[Column1]],'Tradução Atributos'!$A$1:$B$284,2,0)</f>
        <v>#N/A</v>
      </c>
      <c r="P378" t="s">
        <v>4596</v>
      </c>
      <c r="Q378" s="10" t="str">
        <f>_xlfn.CONCAT(Table3263[[#This Row],[Description]],Table3263[[#This Row],[attribute_name EN2]])</f>
        <v>Delta Pressure - Suction Filter LP</v>
      </c>
      <c r="R378" s="33"/>
      <c r="S378" s="33" t="s">
        <v>194</v>
      </c>
      <c r="U378" s="33" t="s">
        <v>530</v>
      </c>
      <c r="V378" s="10" t="s">
        <v>4594</v>
      </c>
      <c r="W378" t="str">
        <f t="shared" si="11"/>
        <v>subattribute</v>
      </c>
      <c r="X378" t="str">
        <f>TRIM(INDEX(_xlfn.TEXTSPLIT(Table3263[[#This Row],[attribute_name]],"|"), 1,1))</f>
        <v>Delta de Pressão - Filtro de Sucção LP</v>
      </c>
      <c r="Y378" t="str">
        <f>IFERROR(TRIM(INDEX(_xlfn.TEXTSPLIT(Table3263[[#This Row],[attribute_name]],"|"), 1,2)), "")</f>
        <v>HiHi</v>
      </c>
      <c r="Z378" t="b" cm="1">
        <f t="array" ref="Z378">IF(ISERROR(IF(Table3263[[#This Row],[parent_attribute]]="subattribute", VLOOKUP(Table3263[[#This Row],[Área ]]&amp;Table3263[[#This Row],[child_attribute]],_xlfn._xlws.FILTER(Table3263[[#All],[Vessel]], Table3263[[#All],[parent_attribute]]="attribute"),1, FALSE), TRUE)), FALSE, TRUE)</f>
        <v>1</v>
      </c>
    </row>
    <row r="379" spans="1:26" ht="14.7" customHeight="1">
      <c r="A379" t="str">
        <f>Table3263[[#This Row],[Template]]&amp;Table3263[[#This Row],[parent_attribute]]</f>
        <v>Compressor Centrífugo BásicoDelta de Pressão - Filtro de Sucção LP</v>
      </c>
      <c r="B379" t="s">
        <v>4572</v>
      </c>
      <c r="C379" s="10" t="s">
        <v>2905</v>
      </c>
      <c r="D379" s="10" t="s">
        <v>4573</v>
      </c>
      <c r="E379" t="s">
        <v>4574</v>
      </c>
      <c r="F379" s="162" t="s">
        <v>4821</v>
      </c>
      <c r="G379" t="s">
        <v>2859</v>
      </c>
      <c r="J379" s="20" t="s">
        <v>4591</v>
      </c>
      <c r="K379" s="10" t="s">
        <v>4583</v>
      </c>
      <c r="O379" t="e">
        <f>VLOOKUP(Table3263[[#This Row],[Column1]],'Tradução Atributos'!$A$1:$B$284,2,0)</f>
        <v>#N/A</v>
      </c>
      <c r="P379" t="s">
        <v>4597</v>
      </c>
      <c r="Q379" s="10" t="str">
        <f>_xlfn.CONCAT(Table3263[[#This Row],[Description]],Table3263[[#This Row],[attribute_name EN2]])</f>
        <v>Delta Pressure - Suction Filter LP</v>
      </c>
      <c r="R379" s="33"/>
      <c r="S379" s="33" t="s">
        <v>194</v>
      </c>
      <c r="U379" s="33" t="s">
        <v>530</v>
      </c>
      <c r="V379" s="10" t="s">
        <v>4594</v>
      </c>
      <c r="W379" t="str">
        <f t="shared" si="11"/>
        <v>subattribute</v>
      </c>
      <c r="X379" t="str">
        <f>TRIM(INDEX(_xlfn.TEXTSPLIT(Table3263[[#This Row],[attribute_name]],"|"), 1,1))</f>
        <v>Delta de Pressão - Filtro de Sucção LP</v>
      </c>
      <c r="Y379" t="str">
        <f>IFERROR(TRIM(INDEX(_xlfn.TEXTSPLIT(Table3263[[#This Row],[attribute_name]],"|"), 1,2)), "")</f>
        <v>Pre-alarm Hi</v>
      </c>
      <c r="Z379" t="b" cm="1">
        <f t="array" ref="Z379">IF(ISERROR(IF(Table3263[[#This Row],[parent_attribute]]="subattribute", VLOOKUP(Table3263[[#This Row],[Área ]]&amp;Table3263[[#This Row],[child_attribute]],_xlfn._xlws.FILTER(Table3263[[#All],[Vessel]], Table3263[[#All],[parent_attribute]]="attribute"),1, FALSE), TRUE)), FALSE, TRUE)</f>
        <v>1</v>
      </c>
    </row>
    <row r="380" spans="1:26" ht="14.7" customHeight="1">
      <c r="A380" t="str">
        <f>Table3263[[#This Row],[Template]]&amp;Table3263[[#This Row],[parent_attribute]]</f>
        <v>Compressor Centrífugo BásicoDeslocamento Axial - Compressor (1)</v>
      </c>
      <c r="B380" t="s">
        <v>4572</v>
      </c>
      <c r="C380" s="10" t="s">
        <v>2905</v>
      </c>
      <c r="D380" s="10" t="s">
        <v>4573</v>
      </c>
      <c r="E380" t="s">
        <v>4574</v>
      </c>
      <c r="F380" s="162" t="s">
        <v>4821</v>
      </c>
      <c r="G380" t="s">
        <v>2859</v>
      </c>
      <c r="J380" t="s">
        <v>1170</v>
      </c>
      <c r="K380" t="s">
        <v>1170</v>
      </c>
      <c r="O380" t="e">
        <f>VLOOKUP(Table3263[[#This Row],[Column1]],'Tradução Atributos'!$A$1:$B$284,2,0)</f>
        <v>#N/A</v>
      </c>
      <c r="P380" t="s">
        <v>2943</v>
      </c>
      <c r="Q380" s="172" t="str">
        <f>_xlfn.CONCAT(Table3263[[#This Row],[Description]],Table3263[[#This Row],[attribute_name EN2]])</f>
        <v>Axial Displacement - Comp (1)</v>
      </c>
      <c r="R380" s="186" t="s">
        <v>4825</v>
      </c>
      <c r="S380" s="33" t="s">
        <v>465</v>
      </c>
      <c r="U380" s="33" t="s">
        <v>439</v>
      </c>
      <c r="V380" s="10" t="s">
        <v>440</v>
      </c>
      <c r="W380" t="str">
        <f t="shared" si="11"/>
        <v>attribute</v>
      </c>
      <c r="X380" t="str">
        <f>TRIM(INDEX(_xlfn.TEXTSPLIT(Table3263[[#This Row],[attribute_name]],"|"), 1,1))</f>
        <v>Deslocamento Axial - Compressor (1)</v>
      </c>
      <c r="Y380" t="str">
        <f>IFERROR(TRIM(INDEX(_xlfn.TEXTSPLIT(Table3263[[#This Row],[attribute_name]],"|"), 1,2)), "")</f>
        <v/>
      </c>
      <c r="Z380" t="b" cm="1">
        <f t="array" ref="Z380">IF(ISERROR(IF(Table3263[[#This Row],[type]]="subattribute", VLOOKUP(Table3263[[#This Row],[Template]]&amp;Table3263[[#This Row],[parent_attribute]],_xlfn._xlws.FILTER(#REF!, Table3263[[#All],[type]]="attribute"),1, FALSE), TRUE)), FALSE, TRUE)</f>
        <v>1</v>
      </c>
    </row>
    <row r="381" spans="1:26" ht="14.7" customHeight="1">
      <c r="A381" t="str">
        <f>Table3263[[#This Row],[Template]]&amp;Table3263[[#This Row],[parent_attribute]]</f>
        <v>Compressor Centrífugo BásicoDeslocamento Axial - Compressor (1)</v>
      </c>
      <c r="B381" t="s">
        <v>4572</v>
      </c>
      <c r="C381" s="10" t="s">
        <v>2905</v>
      </c>
      <c r="D381" s="10" t="s">
        <v>4573</v>
      </c>
      <c r="E381" t="s">
        <v>4574</v>
      </c>
      <c r="F381" s="162" t="s">
        <v>4821</v>
      </c>
      <c r="G381" t="s">
        <v>2859</v>
      </c>
      <c r="J381" t="s">
        <v>1172</v>
      </c>
      <c r="K381" t="s">
        <v>1170</v>
      </c>
      <c r="L381" t="s">
        <v>2929</v>
      </c>
      <c r="M381" t="s">
        <v>2928</v>
      </c>
      <c r="O381" t="e">
        <f>VLOOKUP(Table3263[[#This Row],[Column1]],'Tradução Atributos'!$A$1:$B$284,2,0)</f>
        <v>#N/A</v>
      </c>
      <c r="P381" t="s">
        <v>863</v>
      </c>
      <c r="Q381" s="10" t="str">
        <f>_xlfn.CONCAT(Table3263[[#This Row],[Description]],Table3263[[#This Row],[attribute_name EN2]])</f>
        <v>Axial Displacement - Comp (1)</v>
      </c>
      <c r="R381" s="186">
        <v>1000</v>
      </c>
      <c r="S381" s="33" t="s">
        <v>465</v>
      </c>
      <c r="U381" s="33" t="s">
        <v>736</v>
      </c>
      <c r="V381" s="18"/>
      <c r="W381" t="str">
        <f t="shared" si="11"/>
        <v>subattribute</v>
      </c>
      <c r="X381" t="str">
        <f>TRIM(INDEX(_xlfn.TEXTSPLIT(Table3263[[#This Row],[attribute_name]],"|"), 1,1))</f>
        <v>Deslocamento Axial - Compressor (1)</v>
      </c>
      <c r="Y381" t="str">
        <f>IFERROR(TRIM(INDEX(_xlfn.TEXTSPLIT(Table3263[[#This Row],[attribute_name]],"|"), 1,2)), "")</f>
        <v>Hi</v>
      </c>
      <c r="Z381" t="b" cm="1">
        <f t="array" ref="Z381">IF(ISERROR(IF(Table3263[[#This Row],[parent_attribute]]="subattribute", VLOOKUP(Table3263[[#This Row],[Área ]]&amp;Table3263[[#This Row],[child_attribute]],_xlfn._xlws.FILTER(Table3263[[#All],[Vessel]], Table3263[[#All],[parent_attribute]]="attribute"),1, FALSE), TRUE)), FALSE, TRUE)</f>
        <v>1</v>
      </c>
    </row>
    <row r="382" spans="1:26" ht="14.7" customHeight="1">
      <c r="A382" t="str">
        <f>Table3263[[#This Row],[Template]]&amp;Table3263[[#This Row],[parent_attribute]]</f>
        <v>Compressor Centrífugo BásicoDeslocamento Axial - Compressor (1)</v>
      </c>
      <c r="B382" t="s">
        <v>4572</v>
      </c>
      <c r="C382" s="10" t="s">
        <v>2905</v>
      </c>
      <c r="D382" s="10" t="s">
        <v>4573</v>
      </c>
      <c r="E382" t="s">
        <v>4574</v>
      </c>
      <c r="F382" s="162" t="s">
        <v>4821</v>
      </c>
      <c r="G382" t="s">
        <v>2859</v>
      </c>
      <c r="J382" t="s">
        <v>1173</v>
      </c>
      <c r="K382" t="s">
        <v>1170</v>
      </c>
      <c r="L382" t="s">
        <v>2930</v>
      </c>
      <c r="M382" t="s">
        <v>2928</v>
      </c>
      <c r="O382" t="e">
        <f>VLOOKUP(Table3263[[#This Row],[Column1]],'Tradução Atributos'!$A$1:$B$284,2,0)</f>
        <v>#N/A</v>
      </c>
      <c r="P382" t="s">
        <v>867</v>
      </c>
      <c r="Q382" s="10" t="str">
        <f>_xlfn.CONCAT(Table3263[[#This Row],[Description]],Table3263[[#This Row],[attribute_name EN2]])</f>
        <v>Axial Displacement - Comp (1)</v>
      </c>
      <c r="R382" s="33"/>
      <c r="S382" s="33" t="s">
        <v>465</v>
      </c>
      <c r="U382" s="33" t="s">
        <v>736</v>
      </c>
      <c r="V382" s="83"/>
      <c r="W382" t="str">
        <f t="shared" si="11"/>
        <v>subattribute</v>
      </c>
      <c r="X382" t="str">
        <f>TRIM(INDEX(_xlfn.TEXTSPLIT(Table3263[[#This Row],[attribute_name]],"|"), 1,1))</f>
        <v>Deslocamento Axial - Compressor (1)</v>
      </c>
      <c r="Y382" t="str">
        <f>IFERROR(TRIM(INDEX(_xlfn.TEXTSPLIT(Table3263[[#This Row],[attribute_name]],"|"), 1,2)), "")</f>
        <v>HiHi</v>
      </c>
      <c r="Z382" t="b" cm="1">
        <f t="array" ref="Z382">IF(ISERROR(IF(Table3263[[#This Row],[parent_attribute]]="subattribute", VLOOKUP(Table3263[[#This Row],[Área ]]&amp;Table3263[[#This Row],[child_attribute]],_xlfn._xlws.FILTER(Table3263[[#All],[Vessel]], Table3263[[#All],[parent_attribute]]="attribute"),1, FALSE), TRUE)), FALSE, TRUE)</f>
        <v>1</v>
      </c>
    </row>
    <row r="383" spans="1:26" s="17" customFormat="1" ht="14.7" customHeight="1">
      <c r="A383" t="str">
        <f>Table3263[[#This Row],[Template]]&amp;Table3263[[#This Row],[parent_attribute]]</f>
        <v>Compressor Centrífugo BásicoDeslocamento Axial - Compressor (1)</v>
      </c>
      <c r="B383" t="s">
        <v>4572</v>
      </c>
      <c r="C383" s="10" t="s">
        <v>2905</v>
      </c>
      <c r="D383" s="10" t="s">
        <v>4573</v>
      </c>
      <c r="E383" t="s">
        <v>4574</v>
      </c>
      <c r="F383" s="162" t="s">
        <v>4821</v>
      </c>
      <c r="G383" t="s">
        <v>2859</v>
      </c>
      <c r="H383"/>
      <c r="I383"/>
      <c r="J383" s="32" t="s">
        <v>1174</v>
      </c>
      <c r="K383" s="32" t="s">
        <v>1170</v>
      </c>
      <c r="L383" t="s">
        <v>2931</v>
      </c>
      <c r="M383" t="s">
        <v>2928</v>
      </c>
      <c r="N383"/>
      <c r="O383" t="e">
        <f>VLOOKUP(Table3263[[#This Row],[Column1]],'Tradução Atributos'!$A$1:$B$284,2,0)</f>
        <v>#N/A</v>
      </c>
      <c r="P383" t="s">
        <v>869</v>
      </c>
      <c r="Q383" s="10" t="str">
        <f>_xlfn.CONCAT(Table3263[[#This Row],[Description]],Table3263[[#This Row],[attribute_name EN2]])</f>
        <v>Axial Displacement - Comp (1)</v>
      </c>
      <c r="R383" s="186">
        <v>-1000</v>
      </c>
      <c r="S383" s="33" t="s">
        <v>465</v>
      </c>
      <c r="T383"/>
      <c r="U383" s="33" t="s">
        <v>736</v>
      </c>
      <c r="V383" s="33"/>
      <c r="W383" t="str">
        <f t="shared" si="11"/>
        <v>subattribute</v>
      </c>
      <c r="X383" t="str">
        <f>TRIM(INDEX(_xlfn.TEXTSPLIT(Table3263[[#This Row],[attribute_name]],"|"), 1,1))</f>
        <v>Deslocamento Axial - Compressor (1)</v>
      </c>
      <c r="Y383" t="str">
        <f>IFERROR(TRIM(INDEX(_xlfn.TEXTSPLIT(Table3263[[#This Row],[attribute_name]],"|"), 1,2)), "")</f>
        <v>Lo</v>
      </c>
      <c r="Z383" t="b" cm="1">
        <f t="array" ref="Z383">IF(ISERROR(IF(Table3263[[#This Row],[parent_attribute]]="subattribute", VLOOKUP(Table3263[[#This Row],[Área ]]&amp;Table3263[[#This Row],[child_attribute]],_xlfn._xlws.FILTER(Table3263[[#All],[Vessel]], Table3263[[#All],[parent_attribute]]="attribute"),1, FALSE), TRUE)), FALSE, TRUE)</f>
        <v>1</v>
      </c>
    </row>
    <row r="384" spans="1:26" s="17" customFormat="1" ht="14.7" customHeight="1">
      <c r="A384" t="str">
        <f>Table3263[[#This Row],[Template]]&amp;Table3263[[#This Row],[parent_attribute]]</f>
        <v>Compressor Centrífugo BásicoDeslocamento Axial - Compressor (1)</v>
      </c>
      <c r="B384" t="s">
        <v>4572</v>
      </c>
      <c r="C384" s="10" t="s">
        <v>2905</v>
      </c>
      <c r="D384" s="10" t="s">
        <v>4573</v>
      </c>
      <c r="E384" t="s">
        <v>4574</v>
      </c>
      <c r="F384" s="162" t="s">
        <v>4821</v>
      </c>
      <c r="G384" t="s">
        <v>2859</v>
      </c>
      <c r="H384"/>
      <c r="I384"/>
      <c r="J384" s="32" t="s">
        <v>1175</v>
      </c>
      <c r="K384" s="32" t="s">
        <v>1170</v>
      </c>
      <c r="L384" t="s">
        <v>2932</v>
      </c>
      <c r="M384" t="s">
        <v>2928</v>
      </c>
      <c r="N384"/>
      <c r="O384" t="e">
        <f>VLOOKUP(Table3263[[#This Row],[Column1]],'Tradução Atributos'!$A$1:$B$284,2,0)</f>
        <v>#N/A</v>
      </c>
      <c r="P384" t="s">
        <v>2944</v>
      </c>
      <c r="Q384" s="10" t="str">
        <f>_xlfn.CONCAT(Table3263[[#This Row],[Description]],Table3263[[#This Row],[attribute_name EN2]])</f>
        <v>Axial Displacement - Comp (1)</v>
      </c>
      <c r="R384" s="33"/>
      <c r="S384" s="33" t="s">
        <v>465</v>
      </c>
      <c r="T384"/>
      <c r="U384" s="33" t="s">
        <v>736</v>
      </c>
      <c r="V384" s="83"/>
      <c r="W384" t="str">
        <f t="shared" si="11"/>
        <v>subattribute</v>
      </c>
      <c r="X384" t="str">
        <f>TRIM(INDEX(_xlfn.TEXTSPLIT(Table3263[[#This Row],[attribute_name]],"|"), 1,1))</f>
        <v>Deslocamento Axial - Compressor (1)</v>
      </c>
      <c r="Y384" t="str">
        <f>IFERROR(TRIM(INDEX(_xlfn.TEXTSPLIT(Table3263[[#This Row],[attribute_name]],"|"), 1,2)), "")</f>
        <v>LoLo</v>
      </c>
      <c r="Z384" t="b" cm="1">
        <f t="array" ref="Z384">IF(ISERROR(IF(Table3263[[#This Row],[parent_attribute]]="subattribute", VLOOKUP(Table3263[[#This Row],[Área ]]&amp;Table3263[[#This Row],[child_attribute]],_xlfn._xlws.FILTER(Table3263[[#All],[Vessel]], Table3263[[#All],[parent_attribute]]="attribute"),1, FALSE), TRUE)), FALSE, TRUE)</f>
        <v>1</v>
      </c>
    </row>
    <row r="385" spans="1:26" s="17" customFormat="1" ht="14.7" customHeight="1">
      <c r="A385" t="str">
        <f>Table3263[[#This Row],[Template]]&amp;Table3263[[#This Row],[parent_attribute]]</f>
        <v>Compressor Centrífugo BásicoDeslocamento Axial - Compressor (1)</v>
      </c>
      <c r="B385" t="s">
        <v>4572</v>
      </c>
      <c r="C385" s="10" t="s">
        <v>2905</v>
      </c>
      <c r="D385" s="10" t="s">
        <v>4573</v>
      </c>
      <c r="E385" t="s">
        <v>4574</v>
      </c>
      <c r="F385" s="162" t="s">
        <v>4821</v>
      </c>
      <c r="G385" t="s">
        <v>2859</v>
      </c>
      <c r="H385"/>
      <c r="I385"/>
      <c r="J385" s="32" t="s">
        <v>1176</v>
      </c>
      <c r="K385" s="32" t="s">
        <v>1170</v>
      </c>
      <c r="L385" t="s">
        <v>2934</v>
      </c>
      <c r="M385" t="s">
        <v>2928</v>
      </c>
      <c r="N385"/>
      <c r="O385" t="e">
        <f>VLOOKUP(Table3263[[#This Row],[Column1]],'Tradução Atributos'!$A$1:$B$284,2,0)</f>
        <v>#N/A</v>
      </c>
      <c r="P385" t="s">
        <v>2945</v>
      </c>
      <c r="Q385" s="10" t="str">
        <f>_xlfn.CONCAT(Table3263[[#This Row],[Description]],Table3263[[#This Row],[attribute_name EN2]])</f>
        <v>Axial Displacement - Comp (1)</v>
      </c>
      <c r="R385" s="186">
        <v>900</v>
      </c>
      <c r="S385" s="33" t="s">
        <v>465</v>
      </c>
      <c r="T385"/>
      <c r="U385" s="33" t="s">
        <v>736</v>
      </c>
      <c r="V385" s="10"/>
      <c r="W385" t="str">
        <f t="shared" si="11"/>
        <v>subattribute</v>
      </c>
      <c r="X385" t="str">
        <f>TRIM(INDEX(_xlfn.TEXTSPLIT(Table3263[[#This Row],[attribute_name]],"|"), 1,1))</f>
        <v>Deslocamento Axial - Compressor (1)</v>
      </c>
      <c r="Y385" t="str">
        <f>IFERROR(TRIM(INDEX(_xlfn.TEXTSPLIT(Table3263[[#This Row],[attribute_name]],"|"), 1,2)), "")</f>
        <v>Pre-alarm Hi</v>
      </c>
      <c r="Z385" t="b" cm="1">
        <f t="array" ref="Z385">IF(ISERROR(IF(Table3263[[#This Row],[parent_attribute]]="subattribute", VLOOKUP(Table3263[[#This Row],[Área ]]&amp;Table3263[[#This Row],[child_attribute]],_xlfn._xlws.FILTER(Table3263[[#All],[Vessel]], Table3263[[#All],[parent_attribute]]="attribute"),1, FALSE), TRUE)), FALSE, TRUE)</f>
        <v>1</v>
      </c>
    </row>
    <row r="386" spans="1:26" s="17" customFormat="1" ht="14.7" customHeight="1">
      <c r="A386" t="str">
        <f>Table3263[[#This Row],[Template]]&amp;Table3263[[#This Row],[parent_attribute]]</f>
        <v>Compressor Centrífugo BásicoDeslocamento Axial - Compressor (1)</v>
      </c>
      <c r="B386" t="s">
        <v>4572</v>
      </c>
      <c r="C386" s="10" t="s">
        <v>2905</v>
      </c>
      <c r="D386" s="10" t="s">
        <v>4573</v>
      </c>
      <c r="E386" t="s">
        <v>4574</v>
      </c>
      <c r="F386" s="162" t="s">
        <v>4821</v>
      </c>
      <c r="G386" t="s">
        <v>2859</v>
      </c>
      <c r="H386"/>
      <c r="I386"/>
      <c r="J386" s="32" t="s">
        <v>1177</v>
      </c>
      <c r="K386" s="32" t="s">
        <v>1170</v>
      </c>
      <c r="L386" t="s">
        <v>2936</v>
      </c>
      <c r="M386" t="s">
        <v>2928</v>
      </c>
      <c r="N386"/>
      <c r="O386" t="e">
        <f>VLOOKUP(Table3263[[#This Row],[Column1]],'Tradução Atributos'!$A$1:$B$284,2,0)</f>
        <v>#N/A</v>
      </c>
      <c r="P386" t="s">
        <v>2947</v>
      </c>
      <c r="Q386" s="10" t="str">
        <f>_xlfn.CONCAT(Table3263[[#This Row],[Description]],Table3263[[#This Row],[attribute_name EN2]])</f>
        <v>Axial Displacement - Comp (1)</v>
      </c>
      <c r="R386" s="186">
        <v>-900</v>
      </c>
      <c r="S386" s="33" t="s">
        <v>465</v>
      </c>
      <c r="T386"/>
      <c r="U386" s="33" t="s">
        <v>736</v>
      </c>
      <c r="V386" s="83"/>
      <c r="W386" t="str">
        <f t="shared" ref="W386:W420" si="12">IFERROR(IF(FIND("|",P386),"subattribute", "attribute"), "attribute")</f>
        <v>subattribute</v>
      </c>
      <c r="X386" t="str">
        <f>TRIM(INDEX(_xlfn.TEXTSPLIT(Table3263[[#This Row],[attribute_name]],"|"), 1,1))</f>
        <v>Deslocamento Axial - Compressor (1)</v>
      </c>
      <c r="Y386" t="str">
        <f>IFERROR(TRIM(INDEX(_xlfn.TEXTSPLIT(Table3263[[#This Row],[attribute_name]],"|"), 1,2)), "")</f>
        <v>Pre-alarm Lo</v>
      </c>
      <c r="Z386" t="b" cm="1">
        <f t="array" ref="Z386">IF(ISERROR(IF(Table3263[[#This Row],[parent_attribute]]="subattribute", VLOOKUP(Table3263[[#This Row],[Área ]]&amp;Table3263[[#This Row],[child_attribute]],_xlfn._xlws.FILTER(Table3263[[#All],[Vessel]], Table3263[[#All],[parent_attribute]]="attribute"),1, FALSE), TRUE)), FALSE, TRUE)</f>
        <v>1</v>
      </c>
    </row>
    <row r="387" spans="1:26" s="17" customFormat="1" ht="14.7" customHeight="1">
      <c r="A387" t="str">
        <f>Table3263[[#This Row],[Template]]&amp;Table3263[[#This Row],[parent_attribute]]</f>
        <v>Compressor Centrífugo BásicoDeslocamento Axial - Compressor (2)</v>
      </c>
      <c r="B387" t="s">
        <v>4572</v>
      </c>
      <c r="C387" s="10" t="s">
        <v>2905</v>
      </c>
      <c r="D387" s="10" t="s">
        <v>4573</v>
      </c>
      <c r="E387" t="s">
        <v>4574</v>
      </c>
      <c r="F387" s="162" t="s">
        <v>4821</v>
      </c>
      <c r="G387" t="s">
        <v>2859</v>
      </c>
      <c r="H387"/>
      <c r="I387"/>
      <c r="J387" s="32" t="s">
        <v>1178</v>
      </c>
      <c r="K387" s="32" t="s">
        <v>1178</v>
      </c>
      <c r="L387"/>
      <c r="M387"/>
      <c r="N387"/>
      <c r="O387" t="e">
        <f>VLOOKUP(Table3263[[#This Row],[Column1]],'Tradução Atributos'!$A$1:$B$284,2,0)</f>
        <v>#N/A</v>
      </c>
      <c r="P387" t="s">
        <v>2948</v>
      </c>
      <c r="Q387" s="10" t="str">
        <f>_xlfn.CONCAT(Table3263[[#This Row],[Description]],Table3263[[#This Row],[attribute_name EN2]])</f>
        <v>Axial Displacement - Comp (2)</v>
      </c>
      <c r="R387" s="186" t="s">
        <v>4826</v>
      </c>
      <c r="S387" s="33" t="s">
        <v>465</v>
      </c>
      <c r="T387"/>
      <c r="U387" s="33" t="s">
        <v>439</v>
      </c>
      <c r="V387" s="33" t="s">
        <v>440</v>
      </c>
      <c r="W387" t="str">
        <f t="shared" si="12"/>
        <v>attribute</v>
      </c>
      <c r="X387" t="str">
        <f>TRIM(INDEX(_xlfn.TEXTSPLIT(Table3263[[#This Row],[attribute_name]],"|"), 1,1))</f>
        <v>Deslocamento Axial - Compressor (2)</v>
      </c>
      <c r="Y387" t="str">
        <f>IFERROR(TRIM(INDEX(_xlfn.TEXTSPLIT(Table3263[[#This Row],[attribute_name]],"|"), 1,2)), "")</f>
        <v/>
      </c>
      <c r="Z387" t="b" cm="1">
        <f t="array" ref="Z387">IF(ISERROR(IF(Table3263[[#This Row],[type]]="subattribute", VLOOKUP(Table3263[[#This Row],[Template]]&amp;Table3263[[#This Row],[parent_attribute]],_xlfn._xlws.FILTER(#REF!, Table3263[[#All],[type]]="attribute"),1, FALSE), TRUE)), FALSE, TRUE)</f>
        <v>1</v>
      </c>
    </row>
    <row r="388" spans="1:26" s="17" customFormat="1" ht="14.7" customHeight="1">
      <c r="A388" t="str">
        <f>Table3263[[#This Row],[Template]]&amp;Table3263[[#This Row],[parent_attribute]]</f>
        <v>Compressor Centrífugo BásicoDeslocamento Axial - Compressor (2)</v>
      </c>
      <c r="B388" t="s">
        <v>4572</v>
      </c>
      <c r="C388" s="10" t="s">
        <v>2905</v>
      </c>
      <c r="D388" s="10" t="s">
        <v>4573</v>
      </c>
      <c r="E388" t="s">
        <v>4574</v>
      </c>
      <c r="F388" s="162" t="s">
        <v>4821</v>
      </c>
      <c r="G388" t="s">
        <v>2859</v>
      </c>
      <c r="H388"/>
      <c r="I388"/>
      <c r="J388" s="32" t="s">
        <v>1180</v>
      </c>
      <c r="K388" s="32" t="s">
        <v>1178</v>
      </c>
      <c r="L388" t="s">
        <v>2929</v>
      </c>
      <c r="M388" t="s">
        <v>2928</v>
      </c>
      <c r="N388"/>
      <c r="O388" t="e">
        <f>VLOOKUP(Table3263[[#This Row],[Column1]],'Tradução Atributos'!$A$1:$B$284,2,0)</f>
        <v>#N/A</v>
      </c>
      <c r="P388" t="s">
        <v>873</v>
      </c>
      <c r="Q388" s="10" t="str">
        <f>_xlfn.CONCAT(Table3263[[#This Row],[Description]],Table3263[[#This Row],[attribute_name EN2]])</f>
        <v>Axial Displacement - Comp (2)</v>
      </c>
      <c r="R388" s="186">
        <v>1000</v>
      </c>
      <c r="S388" s="33" t="s">
        <v>465</v>
      </c>
      <c r="T388"/>
      <c r="U388" s="33" t="s">
        <v>736</v>
      </c>
      <c r="V388" s="52"/>
      <c r="W388" t="str">
        <f t="shared" si="12"/>
        <v>subattribute</v>
      </c>
      <c r="X388" t="str">
        <f>TRIM(INDEX(_xlfn.TEXTSPLIT(Table3263[[#This Row],[attribute_name]],"|"), 1,1))</f>
        <v>Deslocamento Axial - Compressor (2)</v>
      </c>
      <c r="Y388" t="str">
        <f>IFERROR(TRIM(INDEX(_xlfn.TEXTSPLIT(Table3263[[#This Row],[attribute_name]],"|"), 1,2)), "")</f>
        <v>Hi</v>
      </c>
      <c r="Z388" t="b" cm="1">
        <f t="array" ref="Z388">IF(ISERROR(IF(Table3263[[#This Row],[parent_attribute]]="subattribute", VLOOKUP(Table3263[[#This Row],[Área ]]&amp;Table3263[[#This Row],[child_attribute]],_xlfn._xlws.FILTER(Table3263[[#All],[Vessel]], Table3263[[#All],[parent_attribute]]="attribute"),1, FALSE), TRUE)), FALSE, TRUE)</f>
        <v>1</v>
      </c>
    </row>
    <row r="389" spans="1:26" s="17" customFormat="1" ht="14.7" customHeight="1">
      <c r="A389" t="str">
        <f>Table3263[[#This Row],[Template]]&amp;Table3263[[#This Row],[parent_attribute]]</f>
        <v>Compressor Centrífugo BásicoDeslocamento Axial - Compressor (2)</v>
      </c>
      <c r="B389" t="s">
        <v>4572</v>
      </c>
      <c r="C389" s="10" t="s">
        <v>2905</v>
      </c>
      <c r="D389" s="10" t="s">
        <v>4573</v>
      </c>
      <c r="E389" t="s">
        <v>4574</v>
      </c>
      <c r="F389" s="162" t="s">
        <v>4821</v>
      </c>
      <c r="G389" t="s">
        <v>2859</v>
      </c>
      <c r="H389"/>
      <c r="I389"/>
      <c r="J389" s="32" t="s">
        <v>1181</v>
      </c>
      <c r="K389" s="32" t="s">
        <v>1178</v>
      </c>
      <c r="L389" t="s">
        <v>2930</v>
      </c>
      <c r="M389" t="s">
        <v>2928</v>
      </c>
      <c r="N389"/>
      <c r="O389" t="e">
        <f>VLOOKUP(Table3263[[#This Row],[Column1]],'Tradução Atributos'!$A$1:$B$284,2,0)</f>
        <v>#N/A</v>
      </c>
      <c r="P389" t="s">
        <v>875</v>
      </c>
      <c r="Q389" s="10" t="str">
        <f>_xlfn.CONCAT(Table3263[[#This Row],[Description]],Table3263[[#This Row],[attribute_name EN2]])</f>
        <v>Axial Displacement - Comp (2)</v>
      </c>
      <c r="R389" s="33"/>
      <c r="S389" s="33" t="s">
        <v>465</v>
      </c>
      <c r="T389"/>
      <c r="U389" s="33" t="s">
        <v>736</v>
      </c>
      <c r="V389" s="10"/>
      <c r="W389" t="str">
        <f t="shared" si="12"/>
        <v>subattribute</v>
      </c>
      <c r="X389" t="str">
        <f>TRIM(INDEX(_xlfn.TEXTSPLIT(Table3263[[#This Row],[attribute_name]],"|"), 1,1))</f>
        <v>Deslocamento Axial - Compressor (2)</v>
      </c>
      <c r="Y389" t="str">
        <f>IFERROR(TRIM(INDEX(_xlfn.TEXTSPLIT(Table3263[[#This Row],[attribute_name]],"|"), 1,2)), "")</f>
        <v>HiHi</v>
      </c>
      <c r="Z389" t="b" cm="1">
        <f t="array" ref="Z389">IF(ISERROR(IF(Table3263[[#This Row],[parent_attribute]]="subattribute", VLOOKUP(Table3263[[#This Row],[Área ]]&amp;Table3263[[#This Row],[child_attribute]],_xlfn._xlws.FILTER(Table3263[[#All],[Vessel]], Table3263[[#All],[parent_attribute]]="attribute"),1, FALSE), TRUE)), FALSE, TRUE)</f>
        <v>1</v>
      </c>
    </row>
    <row r="390" spans="1:26" s="17" customFormat="1" ht="14.7" customHeight="1">
      <c r="A390" t="str">
        <f>Table3263[[#This Row],[Template]]&amp;Table3263[[#This Row],[parent_attribute]]</f>
        <v>Compressor Centrífugo BásicoDeslocamento Axial - Compressor (2)</v>
      </c>
      <c r="B390" t="s">
        <v>4572</v>
      </c>
      <c r="C390" s="10" t="s">
        <v>2905</v>
      </c>
      <c r="D390" s="10" t="s">
        <v>4573</v>
      </c>
      <c r="E390" t="s">
        <v>4574</v>
      </c>
      <c r="F390" s="162" t="s">
        <v>4821</v>
      </c>
      <c r="G390" t="s">
        <v>2859</v>
      </c>
      <c r="H390"/>
      <c r="I390"/>
      <c r="J390" s="32" t="s">
        <v>1182</v>
      </c>
      <c r="K390" s="32" t="s">
        <v>1178</v>
      </c>
      <c r="L390" t="s">
        <v>2931</v>
      </c>
      <c r="M390" t="s">
        <v>2928</v>
      </c>
      <c r="N390"/>
      <c r="O390" t="e">
        <f>VLOOKUP(Table3263[[#This Row],[Column1]],'Tradução Atributos'!$A$1:$B$284,2,0)</f>
        <v>#N/A</v>
      </c>
      <c r="P390" t="s">
        <v>877</v>
      </c>
      <c r="Q390" s="10" t="str">
        <f>_xlfn.CONCAT(Table3263[[#This Row],[Description]],Table3263[[#This Row],[attribute_name EN2]])</f>
        <v>Axial Displacement - Comp (2)</v>
      </c>
      <c r="R390" s="186">
        <v>-1000</v>
      </c>
      <c r="S390" s="33" t="s">
        <v>465</v>
      </c>
      <c r="T390"/>
      <c r="U390" s="33" t="s">
        <v>736</v>
      </c>
      <c r="V390" s="10"/>
      <c r="W390" t="str">
        <f t="shared" si="12"/>
        <v>subattribute</v>
      </c>
      <c r="X390" t="str">
        <f>TRIM(INDEX(_xlfn.TEXTSPLIT(Table3263[[#This Row],[attribute_name]],"|"), 1,1))</f>
        <v>Deslocamento Axial - Compressor (2)</v>
      </c>
      <c r="Y390" t="str">
        <f>IFERROR(TRIM(INDEX(_xlfn.TEXTSPLIT(Table3263[[#This Row],[attribute_name]],"|"), 1,2)), "")</f>
        <v>Lo</v>
      </c>
      <c r="Z390" t="b" cm="1">
        <f t="array" ref="Z390">IF(ISERROR(IF(Table3263[[#This Row],[parent_attribute]]="subattribute", VLOOKUP(Table3263[[#This Row],[Área ]]&amp;Table3263[[#This Row],[child_attribute]],_xlfn._xlws.FILTER(Table3263[[#All],[Vessel]], Table3263[[#All],[parent_attribute]]="attribute"),1, FALSE), TRUE)), FALSE, TRUE)</f>
        <v>1</v>
      </c>
    </row>
    <row r="391" spans="1:26" s="17" customFormat="1" ht="14.7" customHeight="1">
      <c r="A391" t="str">
        <f>Table3263[[#This Row],[Template]]&amp;Table3263[[#This Row],[parent_attribute]]</f>
        <v>Compressor Centrífugo BásicoDeslocamento Axial - Compressor (2)</v>
      </c>
      <c r="B391" t="s">
        <v>4572</v>
      </c>
      <c r="C391" s="10" t="s">
        <v>2905</v>
      </c>
      <c r="D391" s="10" t="s">
        <v>4573</v>
      </c>
      <c r="E391" t="s">
        <v>4574</v>
      </c>
      <c r="F391" s="162" t="s">
        <v>4821</v>
      </c>
      <c r="G391" t="s">
        <v>2859</v>
      </c>
      <c r="H391"/>
      <c r="I391"/>
      <c r="J391" s="32" t="s">
        <v>1183</v>
      </c>
      <c r="K391" s="32" t="s">
        <v>1178</v>
      </c>
      <c r="L391" t="s">
        <v>2932</v>
      </c>
      <c r="M391" t="s">
        <v>2928</v>
      </c>
      <c r="N391"/>
      <c r="O391" t="e">
        <f>VLOOKUP(Table3263[[#This Row],[Column1]],'Tradução Atributos'!$A$1:$B$284,2,0)</f>
        <v>#N/A</v>
      </c>
      <c r="P391" t="s">
        <v>2949</v>
      </c>
      <c r="Q391" s="10" t="str">
        <f>_xlfn.CONCAT(Table3263[[#This Row],[Description]],Table3263[[#This Row],[attribute_name EN2]])</f>
        <v>Axial Displacement - Comp (2)</v>
      </c>
      <c r="R391" s="33"/>
      <c r="S391" s="33" t="s">
        <v>465</v>
      </c>
      <c r="T391"/>
      <c r="U391" s="33" t="s">
        <v>736</v>
      </c>
      <c r="V391" s="10"/>
      <c r="W391" t="str">
        <f t="shared" si="12"/>
        <v>subattribute</v>
      </c>
      <c r="X391" t="str">
        <f>TRIM(INDEX(_xlfn.TEXTSPLIT(Table3263[[#This Row],[attribute_name]],"|"), 1,1))</f>
        <v>Deslocamento Axial - Compressor (2)</v>
      </c>
      <c r="Y391" t="str">
        <f>IFERROR(TRIM(INDEX(_xlfn.TEXTSPLIT(Table3263[[#This Row],[attribute_name]],"|"), 1,2)), "")</f>
        <v>LoLo</v>
      </c>
      <c r="Z391" t="b" cm="1">
        <f t="array" ref="Z391">IF(ISERROR(IF(Table3263[[#This Row],[parent_attribute]]="subattribute", VLOOKUP(Table3263[[#This Row],[Área ]]&amp;Table3263[[#This Row],[child_attribute]],_xlfn._xlws.FILTER(Table3263[[#All],[Vessel]], Table3263[[#All],[parent_attribute]]="attribute"),1, FALSE), TRUE)), FALSE, TRUE)</f>
        <v>1</v>
      </c>
    </row>
    <row r="392" spans="1:26" s="17" customFormat="1" ht="14.7" customHeight="1">
      <c r="A392" t="str">
        <f>Table3263[[#This Row],[Template]]&amp;Table3263[[#This Row],[parent_attribute]]</f>
        <v>Compressor Centrífugo BásicoDeslocamento Axial - Compressor (2)</v>
      </c>
      <c r="B392" t="s">
        <v>4572</v>
      </c>
      <c r="C392" s="10" t="s">
        <v>2905</v>
      </c>
      <c r="D392" s="10" t="s">
        <v>4573</v>
      </c>
      <c r="E392" t="s">
        <v>4574</v>
      </c>
      <c r="F392" s="162" t="s">
        <v>4821</v>
      </c>
      <c r="G392" t="s">
        <v>2859</v>
      </c>
      <c r="H392"/>
      <c r="I392"/>
      <c r="J392" s="32" t="s">
        <v>1184</v>
      </c>
      <c r="K392" s="32" t="s">
        <v>1178</v>
      </c>
      <c r="L392" t="s">
        <v>2934</v>
      </c>
      <c r="M392" t="s">
        <v>2928</v>
      </c>
      <c r="N392"/>
      <c r="O392" t="e">
        <f>VLOOKUP(Table3263[[#This Row],[Column1]],'Tradução Atributos'!$A$1:$B$284,2,0)</f>
        <v>#N/A</v>
      </c>
      <c r="P392" t="s">
        <v>2950</v>
      </c>
      <c r="Q392" s="10" t="str">
        <f>_xlfn.CONCAT(Table3263[[#This Row],[Description]],Table3263[[#This Row],[attribute_name EN2]])</f>
        <v>Axial Displacement - Comp (2)</v>
      </c>
      <c r="R392" s="186">
        <v>900</v>
      </c>
      <c r="S392" s="33" t="s">
        <v>465</v>
      </c>
      <c r="T392"/>
      <c r="U392" s="33" t="s">
        <v>736</v>
      </c>
      <c r="V392" s="52"/>
      <c r="W392" t="str">
        <f t="shared" si="12"/>
        <v>subattribute</v>
      </c>
      <c r="X392" t="str">
        <f>TRIM(INDEX(_xlfn.TEXTSPLIT(Table3263[[#This Row],[attribute_name]],"|"), 1,1))</f>
        <v>Deslocamento Axial - Compressor (2)</v>
      </c>
      <c r="Y392" t="str">
        <f>IFERROR(TRIM(INDEX(_xlfn.TEXTSPLIT(Table3263[[#This Row],[attribute_name]],"|"), 1,2)), "")</f>
        <v>Pre-alarm Hi</v>
      </c>
      <c r="Z392" t="b" cm="1">
        <f t="array" ref="Z392">IF(ISERROR(IF(Table3263[[#This Row],[parent_attribute]]="subattribute", VLOOKUP(Table3263[[#This Row],[Área ]]&amp;Table3263[[#This Row],[child_attribute]],_xlfn._xlws.FILTER(Table3263[[#All],[Vessel]], Table3263[[#All],[parent_attribute]]="attribute"),1, FALSE), TRUE)), FALSE, TRUE)</f>
        <v>1</v>
      </c>
    </row>
    <row r="393" spans="1:26" s="17" customFormat="1" ht="14.7" customHeight="1">
      <c r="A393" t="str">
        <f>Table3263[[#This Row],[Template]]&amp;Table3263[[#This Row],[parent_attribute]]</f>
        <v>Compressor Centrífugo BásicoDeslocamento Axial - Compressor (2)</v>
      </c>
      <c r="B393" t="s">
        <v>4572</v>
      </c>
      <c r="C393" s="10" t="s">
        <v>2905</v>
      </c>
      <c r="D393" s="10" t="s">
        <v>4573</v>
      </c>
      <c r="E393" t="s">
        <v>4574</v>
      </c>
      <c r="F393" s="162" t="s">
        <v>4821</v>
      </c>
      <c r="G393" t="s">
        <v>2859</v>
      </c>
      <c r="H393"/>
      <c r="I393"/>
      <c r="J393" s="32" t="s">
        <v>1185</v>
      </c>
      <c r="K393" s="32" t="s">
        <v>1178</v>
      </c>
      <c r="L393" t="s">
        <v>2936</v>
      </c>
      <c r="M393" t="s">
        <v>2928</v>
      </c>
      <c r="N393"/>
      <c r="O393" t="e">
        <f>VLOOKUP(Table3263[[#This Row],[Column1]],'Tradução Atributos'!$A$1:$B$284,2,0)</f>
        <v>#N/A</v>
      </c>
      <c r="P393" t="s">
        <v>2952</v>
      </c>
      <c r="Q393" s="10" t="str">
        <f>_xlfn.CONCAT(Table3263[[#This Row],[Description]],Table3263[[#This Row],[attribute_name EN2]])</f>
        <v>Axial Displacement - Comp (2)</v>
      </c>
      <c r="R393" s="186">
        <v>-900</v>
      </c>
      <c r="S393" s="33" t="s">
        <v>465</v>
      </c>
      <c r="T393"/>
      <c r="U393" s="33" t="s">
        <v>736</v>
      </c>
      <c r="V393" s="33"/>
      <c r="W393" t="str">
        <f t="shared" si="12"/>
        <v>subattribute</v>
      </c>
      <c r="X393" t="str">
        <f>TRIM(INDEX(_xlfn.TEXTSPLIT(Table3263[[#This Row],[attribute_name]],"|"), 1,1))</f>
        <v>Deslocamento Axial - Compressor (2)</v>
      </c>
      <c r="Y393" t="str">
        <f>IFERROR(TRIM(INDEX(_xlfn.TEXTSPLIT(Table3263[[#This Row],[attribute_name]],"|"), 1,2)), "")</f>
        <v>Pre-alarm Lo</v>
      </c>
      <c r="Z393" t="b" cm="1">
        <f t="array" ref="Z393">IF(ISERROR(IF(Table3263[[#This Row],[parent_attribute]]="subattribute", VLOOKUP(Table3263[[#This Row],[Área ]]&amp;Table3263[[#This Row],[child_attribute]],_xlfn._xlws.FILTER(Table3263[[#All],[Vessel]], Table3263[[#All],[parent_attribute]]="attribute"),1, FALSE), TRUE)), FALSE, TRUE)</f>
        <v>1</v>
      </c>
    </row>
    <row r="394" spans="1:26" s="17" customFormat="1" ht="14.7" customHeight="1">
      <c r="B394" t="s">
        <v>4572</v>
      </c>
      <c r="C394" s="10" t="s">
        <v>2905</v>
      </c>
      <c r="D394" s="10" t="s">
        <v>4573</v>
      </c>
      <c r="E394" t="s">
        <v>4574</v>
      </c>
      <c r="F394" s="162" t="s">
        <v>4821</v>
      </c>
      <c r="G394" t="s">
        <v>2859</v>
      </c>
      <c r="H394"/>
      <c r="I394"/>
      <c r="J394" s="32" t="s">
        <v>739</v>
      </c>
      <c r="K394" s="32" t="s">
        <v>739</v>
      </c>
      <c r="L394"/>
      <c r="M394"/>
      <c r="N394"/>
      <c r="O394" t="e">
        <f>VLOOKUP(Table3263[[#This Row],[Column1]],'Tradução Atributos'!$A$1:$B$284,2,0)</f>
        <v>#N/A</v>
      </c>
      <c r="P394" t="s">
        <v>2958</v>
      </c>
      <c r="Q394" s="10" t="str">
        <f>_xlfn.CONCAT(Table3263[[#This Row],[Description]],Table3263[[#This Row],[attribute_name EN2]])</f>
        <v>Delta Pressure - Lube Oil Filter</v>
      </c>
      <c r="R394" s="33" t="s">
        <v>3482</v>
      </c>
      <c r="S394" s="33" t="s">
        <v>194</v>
      </c>
      <c r="T394"/>
      <c r="U394" s="33" t="s">
        <v>461</v>
      </c>
      <c r="V394" s="10" t="s">
        <v>462</v>
      </c>
      <c r="W394" t="str">
        <f t="shared" si="12"/>
        <v>attribute</v>
      </c>
      <c r="X394" t="str">
        <f>TRIM(INDEX(_xlfn.TEXTSPLIT(Table3263[[#This Row],[attribute_name]],"|"), 1,1))</f>
        <v>Diferença de Pressão - Filtro de Óleo Lubrificante</v>
      </c>
      <c r="Y394" t="str">
        <f>IFERROR(TRIM(INDEX(_xlfn.TEXTSPLIT(Table3263[[#This Row],[attribute_name]],"|"), 1,2)), "")</f>
        <v/>
      </c>
      <c r="Z394" t="b" cm="1">
        <f t="array" ref="Z394">IF(ISERROR(IF(Table3263[[#This Row],[type]]="subattribute", VLOOKUP(Table3263[[#This Row],[Template]]&amp;Table3263[[#This Row],[parent_attribute]],_xlfn._xlws.FILTER(#REF!, Table3263[[#All],[type]]="attribute"),1, FALSE), TRUE)), FALSE, TRUE)</f>
        <v>1</v>
      </c>
    </row>
    <row r="395" spans="1:26" s="17" customFormat="1" ht="14.7" customHeight="1">
      <c r="B395" t="s">
        <v>4572</v>
      </c>
      <c r="C395" s="10" t="s">
        <v>2905</v>
      </c>
      <c r="D395" s="10" t="s">
        <v>4573</v>
      </c>
      <c r="E395" t="s">
        <v>4574</v>
      </c>
      <c r="F395" s="162" t="s">
        <v>4821</v>
      </c>
      <c r="G395" t="s">
        <v>2859</v>
      </c>
      <c r="H395"/>
      <c r="I395"/>
      <c r="J395" s="32" t="s">
        <v>743</v>
      </c>
      <c r="K395" s="32" t="s">
        <v>739</v>
      </c>
      <c r="L395" t="s">
        <v>2929</v>
      </c>
      <c r="M395" t="s">
        <v>2928</v>
      </c>
      <c r="N395"/>
      <c r="O395" t="e">
        <f>VLOOKUP(Table3263[[#This Row],[Column1]],'Tradução Atributos'!$A$1:$B$284,2,0)</f>
        <v>#N/A</v>
      </c>
      <c r="P395" t="s">
        <v>2960</v>
      </c>
      <c r="Q395" s="10" t="str">
        <f>_xlfn.CONCAT(Table3263[[#This Row],[Description]],Table3263[[#This Row],[attribute_name EN2]])</f>
        <v>Delta Pressure - Lube Oil Filter</v>
      </c>
      <c r="R395" s="33">
        <v>140</v>
      </c>
      <c r="S395" s="33" t="s">
        <v>194</v>
      </c>
      <c r="T395"/>
      <c r="U395" s="33" t="s">
        <v>736</v>
      </c>
      <c r="V395" s="10"/>
      <c r="W395" t="str">
        <f t="shared" si="12"/>
        <v>subattribute</v>
      </c>
      <c r="X395" t="str">
        <f>TRIM(INDEX(_xlfn.TEXTSPLIT(Table3263[[#This Row],[attribute_name]],"|"), 1,1))</f>
        <v>Diferença de Pressão - Filtro de Óleo Lubrificante</v>
      </c>
      <c r="Y395" t="str">
        <f>IFERROR(TRIM(INDEX(_xlfn.TEXTSPLIT(Table3263[[#This Row],[attribute_name]],"|"), 1,2)), "")</f>
        <v>Hi</v>
      </c>
      <c r="Z395" t="b" cm="1">
        <f t="array" ref="Z395">IF(ISERROR(IF(Table3263[[#This Row],[parent_attribute]]="subattribute", VLOOKUP(Table3263[[#This Row],[Área ]]&amp;Table3263[[#This Row],[child_attribute]],_xlfn._xlws.FILTER(Table3263[[#All],[Vessel]], Table3263[[#All],[parent_attribute]]="attribute"),1, FALSE), TRUE)), FALSE, TRUE)</f>
        <v>1</v>
      </c>
    </row>
    <row r="396" spans="1:26" s="17" customFormat="1" ht="14.7" customHeight="1">
      <c r="B396" t="s">
        <v>4572</v>
      </c>
      <c r="C396" s="10" t="s">
        <v>2905</v>
      </c>
      <c r="D396" s="10" t="s">
        <v>4573</v>
      </c>
      <c r="E396" t="s">
        <v>4574</v>
      </c>
      <c r="F396" s="162" t="s">
        <v>4821</v>
      </c>
      <c r="G396" t="s">
        <v>2859</v>
      </c>
      <c r="H396"/>
      <c r="I396"/>
      <c r="J396" s="32" t="s">
        <v>745</v>
      </c>
      <c r="K396" s="32" t="s">
        <v>739</v>
      </c>
      <c r="L396" t="s">
        <v>2930</v>
      </c>
      <c r="M396" t="s">
        <v>2928</v>
      </c>
      <c r="N396"/>
      <c r="O396" t="e">
        <f>VLOOKUP(Table3263[[#This Row],[Column1]],'Tradução Atributos'!$A$1:$B$284,2,0)</f>
        <v>#N/A</v>
      </c>
      <c r="P396" t="s">
        <v>2961</v>
      </c>
      <c r="Q396" s="10" t="str">
        <f>_xlfn.CONCAT(Table3263[[#This Row],[Description]],Table3263[[#This Row],[attribute_name EN2]])</f>
        <v>Delta Pressure - Lube Oil Filter</v>
      </c>
      <c r="R396" s="33"/>
      <c r="S396" s="33" t="s">
        <v>194</v>
      </c>
      <c r="T396"/>
      <c r="U396" s="33" t="s">
        <v>736</v>
      </c>
      <c r="V396" s="52"/>
      <c r="W396" t="str">
        <f t="shared" si="12"/>
        <v>subattribute</v>
      </c>
      <c r="X396" t="str">
        <f>TRIM(INDEX(_xlfn.TEXTSPLIT(Table3263[[#This Row],[attribute_name]],"|"), 1,1))</f>
        <v>Diferença de Pressão - Filtro de Óleo Lubrificante</v>
      </c>
      <c r="Y396" t="str">
        <f>IFERROR(TRIM(INDEX(_xlfn.TEXTSPLIT(Table3263[[#This Row],[attribute_name]],"|"), 1,2)), "")</f>
        <v>HiHi</v>
      </c>
      <c r="Z396" t="b" cm="1">
        <f t="array" ref="Z396">IF(ISERROR(IF(Table3263[[#This Row],[parent_attribute]]="subattribute", VLOOKUP(Table3263[[#This Row],[Área ]]&amp;Table3263[[#This Row],[child_attribute]],_xlfn._xlws.FILTER(Table3263[[#All],[Vessel]], Table3263[[#All],[parent_attribute]]="attribute"),1, FALSE), TRUE)), FALSE, TRUE)</f>
        <v>1</v>
      </c>
    </row>
    <row r="397" spans="1:26" s="17" customFormat="1" ht="14.7" customHeight="1">
      <c r="B397" t="s">
        <v>4572</v>
      </c>
      <c r="C397" s="10" t="s">
        <v>2905</v>
      </c>
      <c r="D397" s="10" t="s">
        <v>4573</v>
      </c>
      <c r="E397" t="s">
        <v>4574</v>
      </c>
      <c r="F397" s="162" t="s">
        <v>4821</v>
      </c>
      <c r="G397" t="s">
        <v>2859</v>
      </c>
      <c r="H397"/>
      <c r="I397"/>
      <c r="J397" s="32" t="s">
        <v>747</v>
      </c>
      <c r="K397" s="32" t="s">
        <v>739</v>
      </c>
      <c r="L397" t="s">
        <v>2934</v>
      </c>
      <c r="M397" t="s">
        <v>2928</v>
      </c>
      <c r="N397"/>
      <c r="O397" t="e">
        <f>VLOOKUP(Table3263[[#This Row],[Column1]],'Tradução Atributos'!$A$1:$B$284,2,0)</f>
        <v>#N/A</v>
      </c>
      <c r="P397" t="s">
        <v>2963</v>
      </c>
      <c r="Q397" s="10" t="str">
        <f>_xlfn.CONCAT(Table3263[[#This Row],[Description]],Table3263[[#This Row],[attribute_name EN2]])</f>
        <v>Delta Pressure - Lube Oil Filter</v>
      </c>
      <c r="R397" s="33">
        <v>30</v>
      </c>
      <c r="S397" s="33" t="s">
        <v>194</v>
      </c>
      <c r="T397"/>
      <c r="U397" s="33" t="s">
        <v>736</v>
      </c>
      <c r="V397" s="12"/>
      <c r="W397" t="str">
        <f t="shared" si="12"/>
        <v>subattribute</v>
      </c>
      <c r="X397" t="str">
        <f>TRIM(INDEX(_xlfn.TEXTSPLIT(Table3263[[#This Row],[attribute_name]],"|"), 1,1))</f>
        <v>Diferença de Pressão - Filtro de Óleo Lubrificante</v>
      </c>
      <c r="Y397" t="str">
        <f>IFERROR(TRIM(INDEX(_xlfn.TEXTSPLIT(Table3263[[#This Row],[attribute_name]],"|"), 1,2)), "")</f>
        <v>Pre-alarm Hi</v>
      </c>
      <c r="Z397" t="b" cm="1">
        <f t="array" ref="Z397">IF(ISERROR(IF(Table3263[[#This Row],[parent_attribute]]="subattribute", VLOOKUP(Table3263[[#This Row],[Área ]]&amp;Table3263[[#This Row],[child_attribute]],_xlfn._xlws.FILTER(Table3263[[#All],[Vessel]], Table3263[[#All],[parent_attribute]]="attribute"),1, FALSE), TRUE)), FALSE, TRUE)</f>
        <v>1</v>
      </c>
    </row>
    <row r="398" spans="1:26" s="17" customFormat="1" ht="14.7" customHeight="1">
      <c r="B398" t="s">
        <v>4572</v>
      </c>
      <c r="C398" s="10" t="s">
        <v>2905</v>
      </c>
      <c r="D398" s="10" t="s">
        <v>4573</v>
      </c>
      <c r="E398" t="s">
        <v>4574</v>
      </c>
      <c r="F398" s="162" t="s">
        <v>4821</v>
      </c>
      <c r="G398" t="s">
        <v>2859</v>
      </c>
      <c r="H398"/>
      <c r="I398"/>
      <c r="J398" s="32" t="s">
        <v>1330</v>
      </c>
      <c r="K398" s="32" t="s">
        <v>1330</v>
      </c>
      <c r="L398"/>
      <c r="M398"/>
      <c r="N398"/>
      <c r="O398" t="e">
        <f>VLOOKUP(Table3263[[#This Row],[Column1]],'Tradução Atributos'!$A$1:$B$284,2,0)</f>
        <v>#N/A</v>
      </c>
      <c r="P398" t="s">
        <v>4598</v>
      </c>
      <c r="Q398" s="10" t="str">
        <f>_xlfn.CONCAT(Table3263[[#This Row],[Description]],Table3263[[#This Row],[attribute_name EN2]])</f>
        <v>Flow - Primary Seal Gas to Vent DE (1)</v>
      </c>
      <c r="R398" s="33" t="s">
        <v>4827</v>
      </c>
      <c r="S398" s="33" t="s">
        <v>3877</v>
      </c>
      <c r="T398"/>
      <c r="U398" s="33" t="s">
        <v>451</v>
      </c>
      <c r="V398" s="12" t="s">
        <v>452</v>
      </c>
      <c r="W398" t="str">
        <f t="shared" si="12"/>
        <v>attribute</v>
      </c>
      <c r="X398" t="str">
        <f>TRIM(INDEX(_xlfn.TEXTSPLIT(Table3263[[#This Row],[attribute_name]],"|"), 1,1))</f>
        <v>Fluxo – Gás de Selagem Primária para Vent LA (1)</v>
      </c>
      <c r="Y398" t="str">
        <f>IFERROR(TRIM(INDEX(_xlfn.TEXTSPLIT(Table3263[[#This Row],[attribute_name]],"|"), 1,2)), "")</f>
        <v/>
      </c>
      <c r="Z398" t="b" cm="1">
        <f t="array" ref="Z398">IF(ISERROR(IF(Table3263[[#This Row],[type]]="subattribute", VLOOKUP(Table3263[[#This Row],[Template]]&amp;Table3263[[#This Row],[parent_attribute]],_xlfn._xlws.FILTER(#REF!, Table3263[[#All],[type]]="attribute"),1, FALSE), TRUE)), FALSE, TRUE)</f>
        <v>1</v>
      </c>
    </row>
    <row r="399" spans="1:26" s="17" customFormat="1" ht="14.7" customHeight="1">
      <c r="B399" t="s">
        <v>4572</v>
      </c>
      <c r="C399" s="10" t="s">
        <v>2905</v>
      </c>
      <c r="D399" s="10" t="s">
        <v>4573</v>
      </c>
      <c r="E399" t="s">
        <v>4574</v>
      </c>
      <c r="F399" s="162" t="s">
        <v>4821</v>
      </c>
      <c r="G399" t="s">
        <v>2859</v>
      </c>
      <c r="H399"/>
      <c r="I399"/>
      <c r="J399" s="32" t="s">
        <v>1331</v>
      </c>
      <c r="K399" s="32" t="s">
        <v>1330</v>
      </c>
      <c r="L399" t="s">
        <v>2929</v>
      </c>
      <c r="M399" t="s">
        <v>2928</v>
      </c>
      <c r="N399"/>
      <c r="O399" t="e">
        <f>VLOOKUP(Table3263[[#This Row],[Column1]],'Tradução Atributos'!$A$1:$B$284,2,0)</f>
        <v>#N/A</v>
      </c>
      <c r="P399" t="s">
        <v>4599</v>
      </c>
      <c r="Q399" s="10" t="str">
        <f>_xlfn.CONCAT(Table3263[[#This Row],[Description]],Table3263[[#This Row],[attribute_name EN2]])</f>
        <v>Flow - Primary Seal Gas to Vent DE (1)</v>
      </c>
      <c r="R399" s="33">
        <v>1.4</v>
      </c>
      <c r="S399" s="33" t="s">
        <v>3877</v>
      </c>
      <c r="T399"/>
      <c r="U399" s="33" t="s">
        <v>736</v>
      </c>
      <c r="V399" s="33"/>
      <c r="W399" t="str">
        <f t="shared" si="12"/>
        <v>subattribute</v>
      </c>
      <c r="X399" t="str">
        <f>TRIM(INDEX(_xlfn.TEXTSPLIT(Table3263[[#This Row],[attribute_name]],"|"), 1,1))</f>
        <v>Fluxo – Gás de Selagem Primária para Vent LA (1)</v>
      </c>
      <c r="Y399" t="str">
        <f>IFERROR(TRIM(INDEX(_xlfn.TEXTSPLIT(Table3263[[#This Row],[attribute_name]],"|"), 1,2)), "")</f>
        <v>Hi</v>
      </c>
      <c r="Z399" t="b" cm="1">
        <f t="array" ref="Z399">IF(ISERROR(IF(Table3263[[#This Row],[parent_attribute]]="subattribute", VLOOKUP(Table3263[[#This Row],[Área ]]&amp;Table3263[[#This Row],[child_attribute]],_xlfn._xlws.FILTER(Table3263[[#All],[Vessel]], Table3263[[#All],[parent_attribute]]="attribute"),1, FALSE), TRUE)), FALSE, TRUE)</f>
        <v>1</v>
      </c>
    </row>
    <row r="400" spans="1:26" s="17" customFormat="1" ht="14.7" customHeight="1">
      <c r="B400" t="s">
        <v>4572</v>
      </c>
      <c r="C400" s="10" t="s">
        <v>2905</v>
      </c>
      <c r="D400" s="10" t="s">
        <v>4573</v>
      </c>
      <c r="E400" t="s">
        <v>4574</v>
      </c>
      <c r="F400" s="162" t="s">
        <v>4821</v>
      </c>
      <c r="G400" t="s">
        <v>2859</v>
      </c>
      <c r="H400"/>
      <c r="I400"/>
      <c r="J400" s="32" t="s">
        <v>1332</v>
      </c>
      <c r="K400" s="32" t="s">
        <v>1330</v>
      </c>
      <c r="L400" t="s">
        <v>2930</v>
      </c>
      <c r="M400" t="s">
        <v>2928</v>
      </c>
      <c r="N400"/>
      <c r="O400" t="e">
        <f>VLOOKUP(Table3263[[#This Row],[Column1]],'Tradução Atributos'!$A$1:$B$284,2,0)</f>
        <v>#N/A</v>
      </c>
      <c r="P400" t="s">
        <v>4600</v>
      </c>
      <c r="Q400" s="10" t="str">
        <f>_xlfn.CONCAT(Table3263[[#This Row],[Description]],Table3263[[#This Row],[attribute_name EN2]])</f>
        <v>Flow - Primary Seal Gas to Vent DE (1)</v>
      </c>
      <c r="R400" s="33">
        <v>2</v>
      </c>
      <c r="S400" s="33" t="s">
        <v>3877</v>
      </c>
      <c r="T400"/>
      <c r="U400" s="33" t="s">
        <v>736</v>
      </c>
      <c r="V400" s="52"/>
      <c r="W400" t="str">
        <f t="shared" si="12"/>
        <v>subattribute</v>
      </c>
      <c r="X400" t="str">
        <f>TRIM(INDEX(_xlfn.TEXTSPLIT(Table3263[[#This Row],[attribute_name]],"|"), 1,1))</f>
        <v>Fluxo – Gás de Selagem Primária para Vent LA (1)</v>
      </c>
      <c r="Y400" t="str">
        <f>IFERROR(TRIM(INDEX(_xlfn.TEXTSPLIT(Table3263[[#This Row],[attribute_name]],"|"), 1,2)), "")</f>
        <v>HiHi</v>
      </c>
      <c r="Z400" t="b" cm="1">
        <f t="array" ref="Z400">IF(ISERROR(IF(Table3263[[#This Row],[parent_attribute]]="subattribute", VLOOKUP(Table3263[[#This Row],[Área ]]&amp;Table3263[[#This Row],[child_attribute]],_xlfn._xlws.FILTER(Table3263[[#All],[Vessel]], Table3263[[#All],[parent_attribute]]="attribute"),1, FALSE), TRUE)), FALSE, TRUE)</f>
        <v>1</v>
      </c>
    </row>
    <row r="401" spans="1:26" s="17" customFormat="1" ht="14.7" customHeight="1">
      <c r="B401" t="s">
        <v>4572</v>
      </c>
      <c r="C401" s="10" t="s">
        <v>2905</v>
      </c>
      <c r="D401" s="10" t="s">
        <v>4573</v>
      </c>
      <c r="E401" t="s">
        <v>4574</v>
      </c>
      <c r="F401" s="162" t="s">
        <v>4821</v>
      </c>
      <c r="G401" t="s">
        <v>2859</v>
      </c>
      <c r="H401"/>
      <c r="I401"/>
      <c r="J401" s="32" t="s">
        <v>1333</v>
      </c>
      <c r="K401" s="32" t="s">
        <v>1330</v>
      </c>
      <c r="L401" t="s">
        <v>2931</v>
      </c>
      <c r="M401" t="s">
        <v>2928</v>
      </c>
      <c r="N401"/>
      <c r="O401" t="e">
        <f>VLOOKUP(Table3263[[#This Row],[Column1]],'Tradução Atributos'!$A$1:$B$284,2,0)</f>
        <v>#N/A</v>
      </c>
      <c r="P401" t="s">
        <v>4601</v>
      </c>
      <c r="Q401" s="10" t="str">
        <f>_xlfn.CONCAT(Table3263[[#This Row],[Description]],Table3263[[#This Row],[attribute_name EN2]])</f>
        <v>Flow - Primary Seal Gas to Vent DE (1)</v>
      </c>
      <c r="R401" s="33"/>
      <c r="S401" s="33" t="s">
        <v>3877</v>
      </c>
      <c r="T401"/>
      <c r="U401" s="33" t="s">
        <v>736</v>
      </c>
      <c r="V401" s="10"/>
      <c r="W401" t="str">
        <f t="shared" si="12"/>
        <v>subattribute</v>
      </c>
      <c r="X401" t="str">
        <f>TRIM(INDEX(_xlfn.TEXTSPLIT(Table3263[[#This Row],[attribute_name]],"|"), 1,1))</f>
        <v>Fluxo – Gás de Selagem Primária para Vent LA (1)</v>
      </c>
      <c r="Y401" t="str">
        <f>IFERROR(TRIM(INDEX(_xlfn.TEXTSPLIT(Table3263[[#This Row],[attribute_name]],"|"), 1,2)), "")</f>
        <v>Lo</v>
      </c>
      <c r="Z401" t="b" cm="1">
        <f t="array" ref="Z401">IF(ISERROR(IF(Table3263[[#This Row],[parent_attribute]]="subattribute", VLOOKUP(Table3263[[#This Row],[Área ]]&amp;Table3263[[#This Row],[child_attribute]],_xlfn._xlws.FILTER(Table3263[[#All],[Vessel]], Table3263[[#All],[parent_attribute]]="attribute"),1, FALSE), TRUE)), FALSE, TRUE)</f>
        <v>1</v>
      </c>
    </row>
    <row r="402" spans="1:26" s="17" customFormat="1" ht="14.7" customHeight="1">
      <c r="B402" t="s">
        <v>4572</v>
      </c>
      <c r="C402" s="10" t="s">
        <v>2905</v>
      </c>
      <c r="D402" s="10" t="s">
        <v>4573</v>
      </c>
      <c r="E402" t="s">
        <v>4574</v>
      </c>
      <c r="F402" s="162" t="s">
        <v>4821</v>
      </c>
      <c r="G402" t="s">
        <v>2859</v>
      </c>
      <c r="H402"/>
      <c r="I402"/>
      <c r="J402" s="32" t="s">
        <v>1334</v>
      </c>
      <c r="K402" s="32" t="s">
        <v>1330</v>
      </c>
      <c r="L402" t="s">
        <v>2932</v>
      </c>
      <c r="M402" t="s">
        <v>2928</v>
      </c>
      <c r="N402"/>
      <c r="O402" t="e">
        <f>VLOOKUP(Table3263[[#This Row],[Column1]],'Tradução Atributos'!$A$1:$B$284,2,0)</f>
        <v>#N/A</v>
      </c>
      <c r="P402" t="s">
        <v>4602</v>
      </c>
      <c r="Q402" s="10" t="str">
        <f>_xlfn.CONCAT(Table3263[[#This Row],[Description]],Table3263[[#This Row],[attribute_name EN2]])</f>
        <v>Flow - Primary Seal Gas to Vent DE (1)</v>
      </c>
      <c r="R402" s="33"/>
      <c r="S402" s="33" t="s">
        <v>3877</v>
      </c>
      <c r="T402"/>
      <c r="U402" s="33" t="s">
        <v>736</v>
      </c>
      <c r="V402" s="83"/>
      <c r="W402" t="str">
        <f t="shared" si="12"/>
        <v>subattribute</v>
      </c>
      <c r="X402" t="str">
        <f>TRIM(INDEX(_xlfn.TEXTSPLIT(Table3263[[#This Row],[attribute_name]],"|"), 1,1))</f>
        <v>Fluxo – Gás de Selagem Primária para Vent LA (1)</v>
      </c>
      <c r="Y402" t="str">
        <f>IFERROR(TRIM(INDEX(_xlfn.TEXTSPLIT(Table3263[[#This Row],[attribute_name]],"|"), 1,2)), "")</f>
        <v>LoLo</v>
      </c>
      <c r="Z402" t="b" cm="1">
        <f t="array" ref="Z402">IF(ISERROR(IF(Table3263[[#This Row],[parent_attribute]]="subattribute", VLOOKUP(Table3263[[#This Row],[Área ]]&amp;Table3263[[#This Row],[child_attribute]],_xlfn._xlws.FILTER(Table3263[[#All],[Vessel]], Table3263[[#All],[parent_attribute]]="attribute"),1, FALSE), TRUE)), FALSE, TRUE)</f>
        <v>1</v>
      </c>
    </row>
    <row r="403" spans="1:26" s="17" customFormat="1" ht="14.7" customHeight="1">
      <c r="B403" t="s">
        <v>4572</v>
      </c>
      <c r="C403" s="10" t="s">
        <v>2905</v>
      </c>
      <c r="D403" s="10" t="s">
        <v>4573</v>
      </c>
      <c r="E403" t="s">
        <v>4574</v>
      </c>
      <c r="F403" s="162" t="s">
        <v>4821</v>
      </c>
      <c r="G403" t="s">
        <v>2859</v>
      </c>
      <c r="H403"/>
      <c r="I403"/>
      <c r="J403" s="32" t="s">
        <v>1341</v>
      </c>
      <c r="K403" s="32" t="s">
        <v>1341</v>
      </c>
      <c r="L403"/>
      <c r="M403"/>
      <c r="N403"/>
      <c r="O403" t="e">
        <f>VLOOKUP(Table3263[[#This Row],[Column1]],'Tradução Atributos'!$A$1:$B$284,2,0)</f>
        <v>#N/A</v>
      </c>
      <c r="P403" t="s">
        <v>4603</v>
      </c>
      <c r="Q403" s="10" t="str">
        <f>_xlfn.CONCAT(Table3263[[#This Row],[Description]],Table3263[[#This Row],[attribute_name EN2]])</f>
        <v>Flow - Primary Seal Gas to Vent NDE (1)</v>
      </c>
      <c r="R403" s="33" t="s">
        <v>4828</v>
      </c>
      <c r="S403" s="33" t="s">
        <v>3877</v>
      </c>
      <c r="T403"/>
      <c r="U403" s="33" t="s">
        <v>451</v>
      </c>
      <c r="V403" s="12" t="s">
        <v>452</v>
      </c>
      <c r="W403" t="str">
        <f t="shared" si="12"/>
        <v>attribute</v>
      </c>
      <c r="X403" t="str">
        <f>TRIM(INDEX(_xlfn.TEXTSPLIT(Table3263[[#This Row],[attribute_name]],"|"), 1,1))</f>
        <v>Fluxo – Gás de Selagem Primária para Vent LOA (1)</v>
      </c>
      <c r="Y403" t="str">
        <f>IFERROR(TRIM(INDEX(_xlfn.TEXTSPLIT(Table3263[[#This Row],[attribute_name]],"|"), 1,2)), "")</f>
        <v/>
      </c>
      <c r="Z403" t="b" cm="1">
        <f t="array" ref="Z403">IF(ISERROR(IF(Table3263[[#This Row],[type]]="subattribute", VLOOKUP(Table3263[[#This Row],[Template]]&amp;Table3263[[#This Row],[parent_attribute]],_xlfn._xlws.FILTER(#REF!, Table3263[[#All],[type]]="attribute"),1, FALSE), TRUE)), FALSE, TRUE)</f>
        <v>1</v>
      </c>
    </row>
    <row r="404" spans="1:26" ht="14.7" customHeight="1">
      <c r="A404" s="17"/>
      <c r="B404" t="s">
        <v>4572</v>
      </c>
      <c r="C404" s="10" t="s">
        <v>2905</v>
      </c>
      <c r="D404" s="10" t="s">
        <v>4573</v>
      </c>
      <c r="E404" t="s">
        <v>4574</v>
      </c>
      <c r="F404" s="162" t="s">
        <v>4821</v>
      </c>
      <c r="G404" t="s">
        <v>2859</v>
      </c>
      <c r="J404" s="32" t="s">
        <v>1343</v>
      </c>
      <c r="K404" s="32" t="s">
        <v>1341</v>
      </c>
      <c r="L404" t="s">
        <v>2929</v>
      </c>
      <c r="M404" t="s">
        <v>2928</v>
      </c>
      <c r="O404" t="e">
        <f>VLOOKUP(Table3263[[#This Row],[Column1]],'Tradução Atributos'!$A$1:$B$284,2,0)</f>
        <v>#N/A</v>
      </c>
      <c r="P404" t="s">
        <v>4604</v>
      </c>
      <c r="Q404" s="10" t="str">
        <f>_xlfn.CONCAT(Table3263[[#This Row],[Description]],Table3263[[#This Row],[attribute_name EN2]])</f>
        <v>Flow - Primary Seal Gas to Vent NDE (1)</v>
      </c>
      <c r="R404" s="33">
        <v>1.4</v>
      </c>
      <c r="S404" s="33" t="s">
        <v>3877</v>
      </c>
      <c r="U404" s="33" t="s">
        <v>736</v>
      </c>
      <c r="V404" s="33"/>
      <c r="W404" t="str">
        <f t="shared" si="12"/>
        <v>subattribute</v>
      </c>
      <c r="X404" t="str">
        <f>TRIM(INDEX(_xlfn.TEXTSPLIT(Table3263[[#This Row],[attribute_name]],"|"), 1,1))</f>
        <v>Fluxo – Gás de Selagem Primária para Vent LOA (1)</v>
      </c>
      <c r="Y404" t="str">
        <f>IFERROR(TRIM(INDEX(_xlfn.TEXTSPLIT(Table3263[[#This Row],[attribute_name]],"|"), 1,2)), "")</f>
        <v>Hi</v>
      </c>
      <c r="Z404" t="b" cm="1">
        <f t="array" ref="Z404">IF(ISERROR(IF(Table3263[[#This Row],[parent_attribute]]="subattribute", VLOOKUP(Table3263[[#This Row],[Área ]]&amp;Table3263[[#This Row],[child_attribute]],_xlfn._xlws.FILTER(Table3263[[#All],[Vessel]], Table3263[[#All],[parent_attribute]]="attribute"),1, FALSE), TRUE)), FALSE, TRUE)</f>
        <v>1</v>
      </c>
    </row>
    <row r="405" spans="1:26" ht="14.7" customHeight="1">
      <c r="A405" s="17"/>
      <c r="B405" t="s">
        <v>4572</v>
      </c>
      <c r="C405" s="10" t="s">
        <v>2905</v>
      </c>
      <c r="D405" s="10" t="s">
        <v>4573</v>
      </c>
      <c r="E405" t="s">
        <v>4574</v>
      </c>
      <c r="F405" s="162" t="s">
        <v>4821</v>
      </c>
      <c r="G405" t="s">
        <v>2859</v>
      </c>
      <c r="J405" s="32" t="s">
        <v>1344</v>
      </c>
      <c r="K405" s="32" t="s">
        <v>1341</v>
      </c>
      <c r="L405" t="s">
        <v>2930</v>
      </c>
      <c r="M405" t="s">
        <v>2928</v>
      </c>
      <c r="O405" t="e">
        <f>VLOOKUP(Table3263[[#This Row],[Column1]],'Tradução Atributos'!$A$1:$B$284,2,0)</f>
        <v>#N/A</v>
      </c>
      <c r="P405" t="s">
        <v>4605</v>
      </c>
      <c r="Q405" s="10" t="str">
        <f>_xlfn.CONCAT(Table3263[[#This Row],[Description]],Table3263[[#This Row],[attribute_name EN2]])</f>
        <v>Flow - Primary Seal Gas to Vent NDE (1)</v>
      </c>
      <c r="R405" s="33">
        <v>2</v>
      </c>
      <c r="S405" s="33" t="s">
        <v>3877</v>
      </c>
      <c r="U405" s="33" t="s">
        <v>736</v>
      </c>
      <c r="V405" s="52"/>
      <c r="W405" t="str">
        <f t="shared" si="12"/>
        <v>subattribute</v>
      </c>
      <c r="X405" t="str">
        <f>TRIM(INDEX(_xlfn.TEXTSPLIT(Table3263[[#This Row],[attribute_name]],"|"), 1,1))</f>
        <v>Fluxo – Gás de Selagem Primária para Vent LOA (1)</v>
      </c>
      <c r="Y405" t="str">
        <f>IFERROR(TRIM(INDEX(_xlfn.TEXTSPLIT(Table3263[[#This Row],[attribute_name]],"|"), 1,2)), "")</f>
        <v>HiHi</v>
      </c>
      <c r="Z405" t="b" cm="1">
        <f t="array" ref="Z405">IF(ISERROR(IF(Table3263[[#This Row],[parent_attribute]]="subattribute", VLOOKUP(Table3263[[#This Row],[Área ]]&amp;Table3263[[#This Row],[child_attribute]],_xlfn._xlws.FILTER(Table3263[[#All],[Vessel]], Table3263[[#All],[parent_attribute]]="attribute"),1, FALSE), TRUE)), FALSE, TRUE)</f>
        <v>1</v>
      </c>
    </row>
    <row r="406" spans="1:26" s="17" customFormat="1" ht="14.7" customHeight="1">
      <c r="B406" t="s">
        <v>4572</v>
      </c>
      <c r="C406" s="10" t="s">
        <v>2905</v>
      </c>
      <c r="D406" s="10" t="s">
        <v>4573</v>
      </c>
      <c r="E406" t="s">
        <v>4574</v>
      </c>
      <c r="F406" s="162" t="s">
        <v>4821</v>
      </c>
      <c r="G406" t="s">
        <v>2859</v>
      </c>
      <c r="H406"/>
      <c r="I406"/>
      <c r="J406" s="32" t="s">
        <v>1345</v>
      </c>
      <c r="K406" s="32" t="s">
        <v>1341</v>
      </c>
      <c r="L406" t="s">
        <v>2931</v>
      </c>
      <c r="M406" t="s">
        <v>2928</v>
      </c>
      <c r="N406"/>
      <c r="O406" t="e">
        <f>VLOOKUP(Table3263[[#This Row],[Column1]],'Tradução Atributos'!$A$1:$B$284,2,0)</f>
        <v>#N/A</v>
      </c>
      <c r="P406" t="s">
        <v>4606</v>
      </c>
      <c r="Q406" s="10" t="str">
        <f>_xlfn.CONCAT(Table3263[[#This Row],[Description]],Table3263[[#This Row],[attribute_name EN2]])</f>
        <v>Flow - Primary Seal Gas to Vent NDE (1)</v>
      </c>
      <c r="R406" s="33"/>
      <c r="S406" s="33" t="s">
        <v>3877</v>
      </c>
      <c r="T406"/>
      <c r="U406" s="33" t="s">
        <v>736</v>
      </c>
      <c r="V406" s="10"/>
      <c r="W406" t="str">
        <f t="shared" si="12"/>
        <v>subattribute</v>
      </c>
      <c r="X406" t="str">
        <f>TRIM(INDEX(_xlfn.TEXTSPLIT(Table3263[[#This Row],[attribute_name]],"|"), 1,1))</f>
        <v>Fluxo – Gás de Selagem Primária para Vent LOA (1)</v>
      </c>
      <c r="Y406" t="str">
        <f>IFERROR(TRIM(INDEX(_xlfn.TEXTSPLIT(Table3263[[#This Row],[attribute_name]],"|"), 1,2)), "")</f>
        <v>Lo</v>
      </c>
      <c r="Z406" t="b" cm="1">
        <f t="array" ref="Z406">IF(ISERROR(IF(Table3263[[#This Row],[parent_attribute]]="subattribute", VLOOKUP(Table3263[[#This Row],[Área ]]&amp;Table3263[[#This Row],[child_attribute]],_xlfn._xlws.FILTER(Table3263[[#All],[Vessel]], Table3263[[#All],[parent_attribute]]="attribute"),1, FALSE), TRUE)), FALSE, TRUE)</f>
        <v>1</v>
      </c>
    </row>
    <row r="407" spans="1:26" s="17" customFormat="1" ht="14.7" customHeight="1">
      <c r="B407" t="s">
        <v>4572</v>
      </c>
      <c r="C407" s="10" t="s">
        <v>2905</v>
      </c>
      <c r="D407" s="10" t="s">
        <v>4573</v>
      </c>
      <c r="E407" t="s">
        <v>4574</v>
      </c>
      <c r="F407" s="162" t="s">
        <v>4821</v>
      </c>
      <c r="G407" t="s">
        <v>2859</v>
      </c>
      <c r="H407"/>
      <c r="I407"/>
      <c r="J407" s="32" t="s">
        <v>1346</v>
      </c>
      <c r="K407" s="32" t="s">
        <v>1341</v>
      </c>
      <c r="L407" t="s">
        <v>2932</v>
      </c>
      <c r="M407" t="s">
        <v>2928</v>
      </c>
      <c r="N407"/>
      <c r="O407" t="e">
        <f>VLOOKUP(Table3263[[#This Row],[Column1]],'Tradução Atributos'!$A$1:$B$284,2,0)</f>
        <v>#N/A</v>
      </c>
      <c r="P407" t="s">
        <v>4607</v>
      </c>
      <c r="Q407" s="10" t="str">
        <f>_xlfn.CONCAT(Table3263[[#This Row],[Description]],Table3263[[#This Row],[attribute_name EN2]])</f>
        <v>Flow - Primary Seal Gas to Vent NDE (1)</v>
      </c>
      <c r="R407" s="33"/>
      <c r="S407" s="33" t="s">
        <v>3877</v>
      </c>
      <c r="T407"/>
      <c r="U407" s="33" t="s">
        <v>736</v>
      </c>
      <c r="V407" s="52"/>
      <c r="W407" t="str">
        <f t="shared" si="12"/>
        <v>subattribute</v>
      </c>
      <c r="X407" t="str">
        <f>TRIM(INDEX(_xlfn.TEXTSPLIT(Table3263[[#This Row],[attribute_name]],"|"), 1,1))</f>
        <v>Fluxo – Gás de Selagem Primária para Vent LOA (1)</v>
      </c>
      <c r="Y407" t="str">
        <f>IFERROR(TRIM(INDEX(_xlfn.TEXTSPLIT(Table3263[[#This Row],[attribute_name]],"|"), 1,2)), "")</f>
        <v>LoLo</v>
      </c>
      <c r="Z407" t="b" cm="1">
        <f t="array" ref="Z407">IF(ISERROR(IF(Table3263[[#This Row],[parent_attribute]]="subattribute", VLOOKUP(Table3263[[#This Row],[Área ]]&amp;Table3263[[#This Row],[child_attribute]],_xlfn._xlws.FILTER(Table3263[[#All],[Vessel]], Table3263[[#All],[parent_attribute]]="attribute"),1, FALSE), TRUE)), FALSE, TRUE)</f>
        <v>1</v>
      </c>
    </row>
    <row r="408" spans="1:26" s="17" customFormat="1" ht="14.4">
      <c r="B408" t="s">
        <v>4572</v>
      </c>
      <c r="C408" s="10" t="s">
        <v>2905</v>
      </c>
      <c r="D408" s="10" t="s">
        <v>4573</v>
      </c>
      <c r="E408" t="s">
        <v>4574</v>
      </c>
      <c r="F408" s="162" t="s">
        <v>4821</v>
      </c>
      <c r="G408" t="s">
        <v>2859</v>
      </c>
      <c r="H408"/>
      <c r="I408"/>
      <c r="J408" s="32" t="s">
        <v>3880</v>
      </c>
      <c r="K408" s="32" t="s">
        <v>3880</v>
      </c>
      <c r="L408"/>
      <c r="M408"/>
      <c r="N408"/>
      <c r="O408" t="e">
        <f>VLOOKUP(Table3263[[#This Row],[Column1]],'Tradução Atributos'!$A$1:$B$284,2,0)</f>
        <v>#N/A</v>
      </c>
      <c r="P408" t="s">
        <v>4608</v>
      </c>
      <c r="Q408" s="10" t="str">
        <f>_xlfn.CONCAT(Table3263[[#This Row],[Description]],Table3263[[#This Row],[attribute_name EN2]])</f>
        <v>Flow - Separation Seal Gas Injection DE</v>
      </c>
      <c r="R408" s="32" t="s">
        <v>4829</v>
      </c>
      <c r="S408" s="33" t="s">
        <v>3877</v>
      </c>
      <c r="T408"/>
      <c r="U408" s="33" t="s">
        <v>451</v>
      </c>
      <c r="V408" s="98" t="s">
        <v>452</v>
      </c>
      <c r="W408" t="str">
        <f t="shared" si="12"/>
        <v>attribute</v>
      </c>
      <c r="X408" t="str">
        <f>TRIM(INDEX(_xlfn.TEXTSPLIT(Table3263[[#This Row],[attribute_name]],"|"), 1,1))</f>
        <v>Fluxo – Injeção de Gás de Separação (LA)</v>
      </c>
      <c r="Y408" t="str">
        <f>IFERROR(TRIM(INDEX(_xlfn.TEXTSPLIT(Table3263[[#This Row],[attribute_name]],"|"), 1,2)), "")</f>
        <v/>
      </c>
      <c r="Z408" t="b" cm="1">
        <f t="array" ref="Z408">IF(ISERROR(IF(Table3263[[#This Row],[type]]="subattribute", VLOOKUP(Table3263[[#This Row],[Template]]&amp;Table3263[[#This Row],[parent_attribute]],_xlfn._xlws.FILTER(#REF!, Table3263[[#All],[type]]="attribute"),1, FALSE), TRUE)), FALSE, TRUE)</f>
        <v>1</v>
      </c>
    </row>
    <row r="409" spans="1:26" s="17" customFormat="1" ht="14.4">
      <c r="B409" t="s">
        <v>4572</v>
      </c>
      <c r="C409" s="10" t="s">
        <v>2905</v>
      </c>
      <c r="D409" s="10" t="s">
        <v>4573</v>
      </c>
      <c r="E409" t="s">
        <v>4574</v>
      </c>
      <c r="F409" s="162" t="s">
        <v>4821</v>
      </c>
      <c r="G409" t="s">
        <v>2859</v>
      </c>
      <c r="H409"/>
      <c r="I409"/>
      <c r="J409" s="32" t="s">
        <v>4609</v>
      </c>
      <c r="K409" s="32" t="s">
        <v>3880</v>
      </c>
      <c r="L409" t="s">
        <v>2929</v>
      </c>
      <c r="M409" t="s">
        <v>2928</v>
      </c>
      <c r="N409"/>
      <c r="O409" t="e">
        <f>VLOOKUP(Table3263[[#This Row],[Column1]],'Tradução Atributos'!$A$1:$B$284,2,0)</f>
        <v>#N/A</v>
      </c>
      <c r="P409" t="s">
        <v>4610</v>
      </c>
      <c r="Q409" s="10" t="str">
        <f>_xlfn.CONCAT(Table3263[[#This Row],[Description]],Table3263[[#This Row],[attribute_name EN2]])</f>
        <v>Flow - Separation Seal Gas Injection DE</v>
      </c>
      <c r="R409" s="33">
        <v>3.9</v>
      </c>
      <c r="S409" s="33" t="s">
        <v>3877</v>
      </c>
      <c r="T409"/>
      <c r="U409" s="33"/>
      <c r="V409" s="10"/>
      <c r="W409" t="str">
        <f t="shared" si="12"/>
        <v>subattribute</v>
      </c>
      <c r="X409" t="str">
        <f>TRIM(INDEX(_xlfn.TEXTSPLIT(Table3263[[#This Row],[attribute_name]],"|"), 1,1))</f>
        <v>Fluxo – Injeção de Gás de Separação (LA)</v>
      </c>
      <c r="Y409" t="str">
        <f>IFERROR(TRIM(INDEX(_xlfn.TEXTSPLIT(Table3263[[#This Row],[attribute_name]],"|"), 1,2)), "")</f>
        <v>Hi</v>
      </c>
      <c r="Z409" t="b" cm="1">
        <f t="array" ref="Z409">IF(ISERROR(IF(Table3263[[#This Row],[parent_attribute]]="subattribute", VLOOKUP(Table3263[[#This Row],[Área ]]&amp;Table3263[[#This Row],[child_attribute]],_xlfn._xlws.FILTER(Table3263[[#All],[Vessel]], Table3263[[#All],[parent_attribute]]="attribute"),1, FALSE), TRUE)), FALSE, TRUE)</f>
        <v>1</v>
      </c>
    </row>
    <row r="410" spans="1:26" s="17" customFormat="1" ht="14.4">
      <c r="B410" t="s">
        <v>4572</v>
      </c>
      <c r="C410" s="10" t="s">
        <v>2905</v>
      </c>
      <c r="D410" s="10" t="s">
        <v>4573</v>
      </c>
      <c r="E410" t="s">
        <v>4574</v>
      </c>
      <c r="F410" s="162" t="s">
        <v>4821</v>
      </c>
      <c r="G410" t="s">
        <v>2859</v>
      </c>
      <c r="H410"/>
      <c r="I410"/>
      <c r="J410" s="32" t="s">
        <v>4611</v>
      </c>
      <c r="K410" s="32" t="s">
        <v>3880</v>
      </c>
      <c r="L410" t="s">
        <v>2931</v>
      </c>
      <c r="M410" t="s">
        <v>2928</v>
      </c>
      <c r="N410"/>
      <c r="O410" t="e">
        <f>VLOOKUP(Table3263[[#This Row],[Column1]],'Tradução Atributos'!$A$1:$B$284,2,0)</f>
        <v>#N/A</v>
      </c>
      <c r="P410" t="s">
        <v>4612</v>
      </c>
      <c r="Q410" s="10" t="str">
        <f>_xlfn.CONCAT(Table3263[[#This Row],[Description]],Table3263[[#This Row],[attribute_name EN2]])</f>
        <v>Flow - Separation Seal Gas Injection DE</v>
      </c>
      <c r="R410" s="33">
        <v>2</v>
      </c>
      <c r="S410" s="33" t="s">
        <v>3877</v>
      </c>
      <c r="T410"/>
      <c r="U410" s="33"/>
      <c r="V410" s="83"/>
      <c r="W410" t="str">
        <f t="shared" si="12"/>
        <v>subattribute</v>
      </c>
      <c r="X410" t="str">
        <f>TRIM(INDEX(_xlfn.TEXTSPLIT(Table3263[[#This Row],[attribute_name]],"|"), 1,1))</f>
        <v>Fluxo – Injeção de Gás de Separação (LA)</v>
      </c>
      <c r="Y410" t="str">
        <f>IFERROR(TRIM(INDEX(_xlfn.TEXTSPLIT(Table3263[[#This Row],[attribute_name]],"|"), 1,2)), "")</f>
        <v>Lo</v>
      </c>
      <c r="Z410" t="b" cm="1">
        <f t="array" ref="Z410">IF(ISERROR(IF(Table3263[[#This Row],[parent_attribute]]="subattribute", VLOOKUP(Table3263[[#This Row],[Área ]]&amp;Table3263[[#This Row],[child_attribute]],_xlfn._xlws.FILTER(Table3263[[#All],[Vessel]], Table3263[[#All],[parent_attribute]]="attribute"),1, FALSE), TRUE)), FALSE, TRUE)</f>
        <v>1</v>
      </c>
    </row>
    <row r="411" spans="1:26" s="17" customFormat="1" ht="14.4">
      <c r="B411" t="s">
        <v>4572</v>
      </c>
      <c r="C411" s="10" t="s">
        <v>2905</v>
      </c>
      <c r="D411" s="10" t="s">
        <v>4573</v>
      </c>
      <c r="E411" t="s">
        <v>4574</v>
      </c>
      <c r="F411" s="162" t="s">
        <v>4821</v>
      </c>
      <c r="G411" t="s">
        <v>2859</v>
      </c>
      <c r="H411"/>
      <c r="I411"/>
      <c r="J411" s="32" t="s">
        <v>3886</v>
      </c>
      <c r="K411" s="32" t="s">
        <v>3886</v>
      </c>
      <c r="L411"/>
      <c r="M411"/>
      <c r="N411"/>
      <c r="O411" t="e">
        <f>VLOOKUP(Table3263[[#This Row],[Column1]],'Tradução Atributos'!$A$1:$B$284,2,0)</f>
        <v>#N/A</v>
      </c>
      <c r="P411" t="s">
        <v>4613</v>
      </c>
      <c r="Q411" s="10" t="str">
        <f>_xlfn.CONCAT(Table3263[[#This Row],[Description]],Table3263[[#This Row],[attribute_name EN2]])</f>
        <v>Flow - Separation Seal Gas Injection NDE</v>
      </c>
      <c r="R411" s="32" t="s">
        <v>4830</v>
      </c>
      <c r="S411" s="33" t="s">
        <v>3877</v>
      </c>
      <c r="T411"/>
      <c r="U411" s="33" t="s">
        <v>451</v>
      </c>
      <c r="V411" s="12" t="s">
        <v>452</v>
      </c>
      <c r="W411" t="str">
        <f t="shared" si="12"/>
        <v>attribute</v>
      </c>
      <c r="X411" t="str">
        <f>TRIM(INDEX(_xlfn.TEXTSPLIT(Table3263[[#This Row],[attribute_name]],"|"), 1,1))</f>
        <v>Fluxo – Injeção de Gás de Separação (LOA)</v>
      </c>
      <c r="Y411" t="str">
        <f>IFERROR(TRIM(INDEX(_xlfn.TEXTSPLIT(Table3263[[#This Row],[attribute_name]],"|"), 1,2)), "")</f>
        <v/>
      </c>
      <c r="Z411" t="b" cm="1">
        <f t="array" ref="Z411">IF(ISERROR(IF(Table3263[[#This Row],[type]]="subattribute", VLOOKUP(Table3263[[#This Row],[Template]]&amp;Table3263[[#This Row],[parent_attribute]],_xlfn._xlws.FILTER(#REF!, Table3263[[#All],[type]]="attribute"),1, FALSE), TRUE)), FALSE, TRUE)</f>
        <v>1</v>
      </c>
    </row>
    <row r="412" spans="1:26" s="17" customFormat="1" ht="14.4">
      <c r="B412" t="s">
        <v>4572</v>
      </c>
      <c r="C412" s="10" t="s">
        <v>2905</v>
      </c>
      <c r="D412" s="10" t="s">
        <v>4573</v>
      </c>
      <c r="E412" t="s">
        <v>4574</v>
      </c>
      <c r="F412" s="162" t="s">
        <v>4821</v>
      </c>
      <c r="G412" t="s">
        <v>2859</v>
      </c>
      <c r="H412"/>
      <c r="I412"/>
      <c r="J412" s="32" t="s">
        <v>4614</v>
      </c>
      <c r="K412" s="32" t="s">
        <v>3886</v>
      </c>
      <c r="L412" t="s">
        <v>2929</v>
      </c>
      <c r="M412" t="s">
        <v>2928</v>
      </c>
      <c r="N412"/>
      <c r="O412" t="e">
        <f>VLOOKUP(Table3263[[#This Row],[Column1]],'Tradução Atributos'!$A$1:$B$284,2,0)</f>
        <v>#N/A</v>
      </c>
      <c r="P412" t="s">
        <v>4615</v>
      </c>
      <c r="Q412" s="10" t="str">
        <f>_xlfn.CONCAT(Table3263[[#This Row],[Description]],Table3263[[#This Row],[attribute_name EN2]])</f>
        <v>Flow - Separation Seal Gas Injection NDE</v>
      </c>
      <c r="R412" s="33">
        <v>3.9</v>
      </c>
      <c r="S412" s="33" t="s">
        <v>3877</v>
      </c>
      <c r="T412"/>
      <c r="U412" s="33"/>
      <c r="V412" s="83"/>
      <c r="W412" t="str">
        <f t="shared" si="12"/>
        <v>subattribute</v>
      </c>
      <c r="X412" t="str">
        <f>TRIM(INDEX(_xlfn.TEXTSPLIT(Table3263[[#This Row],[attribute_name]],"|"), 1,1))</f>
        <v>Fluxo – Injeção de Gás de Separação (LOA)</v>
      </c>
      <c r="Y412" t="str">
        <f>IFERROR(TRIM(INDEX(_xlfn.TEXTSPLIT(Table3263[[#This Row],[attribute_name]],"|"), 1,2)), "")</f>
        <v>Hi</v>
      </c>
      <c r="Z412" t="b" cm="1">
        <f t="array" ref="Z412">IF(ISERROR(IF(Table3263[[#This Row],[parent_attribute]]="subattribute", VLOOKUP(Table3263[[#This Row],[Área ]]&amp;Table3263[[#This Row],[child_attribute]],_xlfn._xlws.FILTER(Table3263[[#All],[Vessel]], Table3263[[#All],[parent_attribute]]="attribute"),1, FALSE), TRUE)), FALSE, TRUE)</f>
        <v>1</v>
      </c>
    </row>
    <row r="413" spans="1:26" s="17" customFormat="1" ht="14.4">
      <c r="B413" t="s">
        <v>4572</v>
      </c>
      <c r="C413" s="10" t="s">
        <v>2905</v>
      </c>
      <c r="D413" s="10" t="s">
        <v>4573</v>
      </c>
      <c r="E413" t="s">
        <v>4574</v>
      </c>
      <c r="F413" s="162" t="s">
        <v>4821</v>
      </c>
      <c r="G413" t="s">
        <v>2859</v>
      </c>
      <c r="H413"/>
      <c r="I413"/>
      <c r="J413" s="32" t="s">
        <v>4616</v>
      </c>
      <c r="K413" s="32" t="s">
        <v>3886</v>
      </c>
      <c r="L413" t="s">
        <v>2931</v>
      </c>
      <c r="M413" t="s">
        <v>2928</v>
      </c>
      <c r="N413"/>
      <c r="O413" t="e">
        <f>VLOOKUP(Table3263[[#This Row],[Column1]],'Tradução Atributos'!$A$1:$B$284,2,0)</f>
        <v>#N/A</v>
      </c>
      <c r="P413" t="s">
        <v>4617</v>
      </c>
      <c r="Q413" s="10" t="str">
        <f>_xlfn.CONCAT(Table3263[[#This Row],[Description]],Table3263[[#This Row],[attribute_name EN2]])</f>
        <v>Flow - Separation Seal Gas Injection NDE</v>
      </c>
      <c r="R413" s="33">
        <v>2</v>
      </c>
      <c r="S413" s="33" t="s">
        <v>3877</v>
      </c>
      <c r="T413"/>
      <c r="U413" s="33"/>
      <c r="V413" s="33"/>
      <c r="W413" t="str">
        <f t="shared" si="12"/>
        <v>subattribute</v>
      </c>
      <c r="X413" t="str">
        <f>TRIM(INDEX(_xlfn.TEXTSPLIT(Table3263[[#This Row],[attribute_name]],"|"), 1,1))</f>
        <v>Fluxo – Injeção de Gás de Separação (LOA)</v>
      </c>
      <c r="Y413" t="str">
        <f>IFERROR(TRIM(INDEX(_xlfn.TEXTSPLIT(Table3263[[#This Row],[attribute_name]],"|"), 1,2)), "")</f>
        <v>Lo</v>
      </c>
      <c r="Z413" t="b" cm="1">
        <f t="array" ref="Z413">IF(ISERROR(IF(Table3263[[#This Row],[parent_attribute]]="subattribute", VLOOKUP(Table3263[[#This Row],[Área ]]&amp;Table3263[[#This Row],[child_attribute]],_xlfn._xlws.FILTER(Table3263[[#All],[Vessel]], Table3263[[#All],[parent_attribute]]="attribute"),1, FALSE), TRUE)), FALSE, TRUE)</f>
        <v>1</v>
      </c>
    </row>
    <row r="414" spans="1:26" s="17" customFormat="1" ht="14.4">
      <c r="B414" t="s">
        <v>4572</v>
      </c>
      <c r="C414" s="10" t="s">
        <v>2905</v>
      </c>
      <c r="D414" s="10" t="s">
        <v>4573</v>
      </c>
      <c r="E414" t="s">
        <v>4574</v>
      </c>
      <c r="F414" s="162" t="s">
        <v>4821</v>
      </c>
      <c r="G414" t="s">
        <v>2859</v>
      </c>
      <c r="H414"/>
      <c r="I414"/>
      <c r="J414" s="32" t="s">
        <v>3902</v>
      </c>
      <c r="K414" s="32" t="s">
        <v>3902</v>
      </c>
      <c r="L414"/>
      <c r="M414"/>
      <c r="N414"/>
      <c r="O414" t="e">
        <f>VLOOKUP(Table3263[[#This Row],[Column1]],'Tradução Atributos'!$A$1:$B$284,2,0)</f>
        <v>#N/A</v>
      </c>
      <c r="P414" t="s">
        <v>4618</v>
      </c>
      <c r="Q414" s="10" t="str">
        <f>_xlfn.CONCAT(Table3263[[#This Row],[Description]],Table3263[[#This Row],[attribute_name EN2]])</f>
        <v>Flow - Nitrogen Seal Gas Injection DE</v>
      </c>
      <c r="R414" s="32" t="s">
        <v>4831</v>
      </c>
      <c r="S414" s="33" t="s">
        <v>3877</v>
      </c>
      <c r="T414"/>
      <c r="U414" s="33" t="s">
        <v>451</v>
      </c>
      <c r="V414" s="12" t="s">
        <v>452</v>
      </c>
      <c r="W414" t="str">
        <f t="shared" si="12"/>
        <v>attribute</v>
      </c>
      <c r="X414" t="str">
        <f>TRIM(INDEX(_xlfn.TEXTSPLIT(Table3263[[#This Row],[attribute_name]],"|"), 1,1))</f>
        <v>Fluxo – Injeção de Gás Nitrogênio (LA)</v>
      </c>
      <c r="Y414" t="str">
        <f>IFERROR(TRIM(INDEX(_xlfn.TEXTSPLIT(Table3263[[#This Row],[attribute_name]],"|"), 1,2)), "")</f>
        <v/>
      </c>
      <c r="Z414" t="b" cm="1">
        <f t="array" ref="Z414">IF(ISERROR(IF(Table3263[[#This Row],[type]]="subattribute", VLOOKUP(Table3263[[#This Row],[Template]]&amp;Table3263[[#This Row],[parent_attribute]],_xlfn._xlws.FILTER(#REF!, Table3263[[#All],[type]]="attribute"),1, FALSE), TRUE)), FALSE, TRUE)</f>
        <v>1</v>
      </c>
    </row>
    <row r="415" spans="1:26" s="17" customFormat="1" ht="14.4">
      <c r="B415" t="s">
        <v>4572</v>
      </c>
      <c r="C415" s="10" t="s">
        <v>2905</v>
      </c>
      <c r="D415" s="10" t="s">
        <v>4573</v>
      </c>
      <c r="E415" t="s">
        <v>4574</v>
      </c>
      <c r="F415" s="162" t="s">
        <v>4821</v>
      </c>
      <c r="G415" t="s">
        <v>2859</v>
      </c>
      <c r="H415"/>
      <c r="I415"/>
      <c r="J415" s="32" t="s">
        <v>4619</v>
      </c>
      <c r="K415" s="32" t="s">
        <v>3902</v>
      </c>
      <c r="L415" t="s">
        <v>2929</v>
      </c>
      <c r="M415" t="s">
        <v>2928</v>
      </c>
      <c r="N415"/>
      <c r="O415" t="e">
        <f>VLOOKUP(Table3263[[#This Row],[Column1]],'Tradução Atributos'!$A$1:$B$284,2,0)</f>
        <v>#N/A</v>
      </c>
      <c r="P415" t="s">
        <v>4620</v>
      </c>
      <c r="Q415" s="10" t="str">
        <f>_xlfn.CONCAT(Table3263[[#This Row],[Description]],Table3263[[#This Row],[attribute_name EN2]])</f>
        <v>Flow - Nitrogen Seal Gas Injection DE</v>
      </c>
      <c r="R415" s="33">
        <v>5.2</v>
      </c>
      <c r="S415" s="33" t="s">
        <v>3877</v>
      </c>
      <c r="T415"/>
      <c r="U415" s="33"/>
      <c r="V415" s="10"/>
      <c r="W415" t="str">
        <f t="shared" si="12"/>
        <v>subattribute</v>
      </c>
      <c r="X415" t="str">
        <f>TRIM(INDEX(_xlfn.TEXTSPLIT(Table3263[[#This Row],[attribute_name]],"|"), 1,1))</f>
        <v>Fluxo – Injeção de Gás Nitrogênio (LA)</v>
      </c>
      <c r="Y415" t="str">
        <f>IFERROR(TRIM(INDEX(_xlfn.TEXTSPLIT(Table3263[[#This Row],[attribute_name]],"|"), 1,2)), "")</f>
        <v>Hi</v>
      </c>
      <c r="Z415" t="b" cm="1">
        <f t="array" ref="Z415">IF(ISERROR(IF(Table3263[[#This Row],[parent_attribute]]="subattribute", VLOOKUP(Table3263[[#This Row],[Área ]]&amp;Table3263[[#This Row],[child_attribute]],_xlfn._xlws.FILTER(Table3263[[#All],[Vessel]], Table3263[[#All],[parent_attribute]]="attribute"),1, FALSE), TRUE)), FALSE, TRUE)</f>
        <v>1</v>
      </c>
    </row>
    <row r="416" spans="1:26" s="17" customFormat="1" ht="14.4">
      <c r="B416" t="s">
        <v>4572</v>
      </c>
      <c r="C416" s="10" t="s">
        <v>2905</v>
      </c>
      <c r="D416" s="10" t="s">
        <v>4573</v>
      </c>
      <c r="E416" t="s">
        <v>4574</v>
      </c>
      <c r="F416" s="162" t="s">
        <v>4821</v>
      </c>
      <c r="G416" t="s">
        <v>2859</v>
      </c>
      <c r="H416"/>
      <c r="I416"/>
      <c r="J416" s="32" t="s">
        <v>4621</v>
      </c>
      <c r="K416" s="32" t="s">
        <v>3902</v>
      </c>
      <c r="L416" t="s">
        <v>2931</v>
      </c>
      <c r="M416" t="s">
        <v>2928</v>
      </c>
      <c r="N416"/>
      <c r="O416" t="e">
        <f>VLOOKUP(Table3263[[#This Row],[Column1]],'Tradução Atributos'!$A$1:$B$284,2,0)</f>
        <v>#N/A</v>
      </c>
      <c r="P416" t="s">
        <v>4622</v>
      </c>
      <c r="Q416" s="10" t="str">
        <f>_xlfn.CONCAT(Table3263[[#This Row],[Description]],Table3263[[#This Row],[attribute_name EN2]])</f>
        <v>Flow - Nitrogen Seal Gas Injection DE</v>
      </c>
      <c r="R416" s="33">
        <v>1.6</v>
      </c>
      <c r="S416" s="33" t="s">
        <v>3877</v>
      </c>
      <c r="T416"/>
      <c r="U416" s="33"/>
      <c r="V416" s="83"/>
      <c r="W416" t="str">
        <f t="shared" si="12"/>
        <v>subattribute</v>
      </c>
      <c r="X416" t="str">
        <f>TRIM(INDEX(_xlfn.TEXTSPLIT(Table3263[[#This Row],[attribute_name]],"|"), 1,1))</f>
        <v>Fluxo – Injeção de Gás Nitrogênio (LA)</v>
      </c>
      <c r="Y416" t="str">
        <f>IFERROR(TRIM(INDEX(_xlfn.TEXTSPLIT(Table3263[[#This Row],[attribute_name]],"|"), 1,2)), "")</f>
        <v>Lo</v>
      </c>
      <c r="Z416" t="b" cm="1">
        <f t="array" ref="Z416">IF(ISERROR(IF(Table3263[[#This Row],[parent_attribute]]="subattribute", VLOOKUP(Table3263[[#This Row],[Área ]]&amp;Table3263[[#This Row],[child_attribute]],_xlfn._xlws.FILTER(Table3263[[#All],[Vessel]], Table3263[[#All],[parent_attribute]]="attribute"),1, FALSE), TRUE)), FALSE, TRUE)</f>
        <v>1</v>
      </c>
    </row>
    <row r="417" spans="1:26" s="17" customFormat="1" ht="14.4">
      <c r="B417" t="s">
        <v>4572</v>
      </c>
      <c r="C417" s="10" t="s">
        <v>2905</v>
      </c>
      <c r="D417" s="10" t="s">
        <v>4573</v>
      </c>
      <c r="E417" t="s">
        <v>4574</v>
      </c>
      <c r="F417" s="162" t="s">
        <v>4821</v>
      </c>
      <c r="G417" t="s">
        <v>2859</v>
      </c>
      <c r="H417"/>
      <c r="I417"/>
      <c r="J417" s="32" t="s">
        <v>3908</v>
      </c>
      <c r="K417" s="32" t="s">
        <v>3908</v>
      </c>
      <c r="L417"/>
      <c r="M417"/>
      <c r="N417"/>
      <c r="O417" t="e">
        <f>VLOOKUP(Table3263[[#This Row],[Column1]],'Tradução Atributos'!$A$1:$B$284,2,0)</f>
        <v>#N/A</v>
      </c>
      <c r="P417" t="s">
        <v>4623</v>
      </c>
      <c r="Q417" s="10" t="str">
        <f>_xlfn.CONCAT(Table3263[[#This Row],[Description]],Table3263[[#This Row],[attribute_name EN2]])</f>
        <v>Flow - Nitrogen Seal Gas Injection NDE</v>
      </c>
      <c r="R417" s="32" t="s">
        <v>4832</v>
      </c>
      <c r="S417" s="33" t="s">
        <v>3877</v>
      </c>
      <c r="T417"/>
      <c r="U417" s="33" t="s">
        <v>451</v>
      </c>
      <c r="V417" s="12" t="s">
        <v>452</v>
      </c>
      <c r="W417" t="str">
        <f t="shared" si="12"/>
        <v>attribute</v>
      </c>
      <c r="X417" t="str">
        <f>TRIM(INDEX(_xlfn.TEXTSPLIT(Table3263[[#This Row],[attribute_name]],"|"), 1,1))</f>
        <v>Fluxo – Injeção de Gás Nitrogênio (LOA)</v>
      </c>
      <c r="Y417" t="str">
        <f>IFERROR(TRIM(INDEX(_xlfn.TEXTSPLIT(Table3263[[#This Row],[attribute_name]],"|"), 1,2)), "")</f>
        <v/>
      </c>
      <c r="Z417" t="b" cm="1">
        <f t="array" ref="Z417">IF(ISERROR(IF(Table3263[[#This Row],[type]]="subattribute", VLOOKUP(Table3263[[#This Row],[Template]]&amp;Table3263[[#This Row],[parent_attribute]],_xlfn._xlws.FILTER(#REF!, Table3263[[#All],[type]]="attribute"),1, FALSE), TRUE)), FALSE, TRUE)</f>
        <v>1</v>
      </c>
    </row>
    <row r="418" spans="1:26" s="17" customFormat="1" ht="14.4">
      <c r="B418" t="s">
        <v>4572</v>
      </c>
      <c r="C418" s="10" t="s">
        <v>2905</v>
      </c>
      <c r="D418" s="10" t="s">
        <v>4573</v>
      </c>
      <c r="E418" t="s">
        <v>4574</v>
      </c>
      <c r="F418" s="162" t="s">
        <v>4821</v>
      </c>
      <c r="G418" t="s">
        <v>2859</v>
      </c>
      <c r="H418"/>
      <c r="I418"/>
      <c r="J418" s="32" t="s">
        <v>4624</v>
      </c>
      <c r="K418" s="32" t="s">
        <v>3908</v>
      </c>
      <c r="L418" t="s">
        <v>2929</v>
      </c>
      <c r="M418" t="s">
        <v>2928</v>
      </c>
      <c r="N418"/>
      <c r="O418" t="e">
        <f>VLOOKUP(Table3263[[#This Row],[Column1]],'Tradução Atributos'!$A$1:$B$284,2,0)</f>
        <v>#N/A</v>
      </c>
      <c r="P418" t="s">
        <v>4625</v>
      </c>
      <c r="Q418" s="10" t="str">
        <f>_xlfn.CONCAT(Table3263[[#This Row],[Description]],Table3263[[#This Row],[attribute_name EN2]])</f>
        <v>Flow - Nitrogen Seal Gas Injection NDE</v>
      </c>
      <c r="R418" s="33">
        <v>5.2</v>
      </c>
      <c r="S418" s="33" t="s">
        <v>3877</v>
      </c>
      <c r="T418"/>
      <c r="U418" s="33"/>
      <c r="V418" s="83"/>
      <c r="W418" t="str">
        <f t="shared" si="12"/>
        <v>subattribute</v>
      </c>
      <c r="X418" t="str">
        <f>TRIM(INDEX(_xlfn.TEXTSPLIT(Table3263[[#This Row],[attribute_name]],"|"), 1,1))</f>
        <v>Fluxo – Injeção de Gás Nitrogênio (LOA)</v>
      </c>
      <c r="Y418" t="str">
        <f>IFERROR(TRIM(INDEX(_xlfn.TEXTSPLIT(Table3263[[#This Row],[attribute_name]],"|"), 1,2)), "")</f>
        <v>Hi</v>
      </c>
      <c r="Z418" t="b" cm="1">
        <f t="array" ref="Z418">IF(ISERROR(IF(Table3263[[#This Row],[parent_attribute]]="subattribute", VLOOKUP(Table3263[[#This Row],[Área ]]&amp;Table3263[[#This Row],[child_attribute]],_xlfn._xlws.FILTER(Table3263[[#All],[Vessel]], Table3263[[#All],[parent_attribute]]="attribute"),1, FALSE), TRUE)), FALSE, TRUE)</f>
        <v>1</v>
      </c>
    </row>
    <row r="419" spans="1:26" s="17" customFormat="1" ht="14.4">
      <c r="B419" t="s">
        <v>4572</v>
      </c>
      <c r="C419" s="10" t="s">
        <v>2905</v>
      </c>
      <c r="D419" s="10" t="s">
        <v>4573</v>
      </c>
      <c r="E419" t="s">
        <v>4574</v>
      </c>
      <c r="F419" s="162" t="s">
        <v>4821</v>
      </c>
      <c r="G419" t="s">
        <v>2859</v>
      </c>
      <c r="H419"/>
      <c r="I419"/>
      <c r="J419" s="32" t="s">
        <v>4626</v>
      </c>
      <c r="K419" s="32" t="s">
        <v>3908</v>
      </c>
      <c r="L419" t="s">
        <v>2931</v>
      </c>
      <c r="M419" t="s">
        <v>2928</v>
      </c>
      <c r="N419"/>
      <c r="O419" t="e">
        <f>VLOOKUP(Table3263[[#This Row],[Column1]],'Tradução Atributos'!$A$1:$B$284,2,0)</f>
        <v>#N/A</v>
      </c>
      <c r="P419" t="s">
        <v>4627</v>
      </c>
      <c r="Q419" s="10" t="str">
        <f>_xlfn.CONCAT(Table3263[[#This Row],[Description]],Table3263[[#This Row],[attribute_name EN2]])</f>
        <v>Flow - Nitrogen Seal Gas Injection NDE</v>
      </c>
      <c r="R419" s="33">
        <v>1.6</v>
      </c>
      <c r="S419" s="33" t="s">
        <v>3877</v>
      </c>
      <c r="T419"/>
      <c r="U419" s="33"/>
      <c r="V419" s="10"/>
      <c r="W419" t="str">
        <f t="shared" si="12"/>
        <v>subattribute</v>
      </c>
      <c r="X419" t="str">
        <f>TRIM(INDEX(_xlfn.TEXTSPLIT(Table3263[[#This Row],[attribute_name]],"|"), 1,1))</f>
        <v>Fluxo – Injeção de Gás Nitrogênio (LOA)</v>
      </c>
      <c r="Y419" t="str">
        <f>IFERROR(TRIM(INDEX(_xlfn.TEXTSPLIT(Table3263[[#This Row],[attribute_name]],"|"), 1,2)), "")</f>
        <v>Lo</v>
      </c>
      <c r="Z419" t="b" cm="1">
        <f t="array" ref="Z419">IF(ISERROR(IF(Table3263[[#This Row],[parent_attribute]]="subattribute", VLOOKUP(Table3263[[#This Row],[Área ]]&amp;Table3263[[#This Row],[child_attribute]],_xlfn._xlws.FILTER(Table3263[[#All],[Vessel]], Table3263[[#All],[parent_attribute]]="attribute"),1, FALSE), TRUE)), FALSE, TRUE)</f>
        <v>1</v>
      </c>
    </row>
    <row r="420" spans="1:26" s="17" customFormat="1">
      <c r="B420" t="s">
        <v>4572</v>
      </c>
      <c r="C420" s="10" t="s">
        <v>2905</v>
      </c>
      <c r="D420" s="10" t="s">
        <v>4573</v>
      </c>
      <c r="E420" t="s">
        <v>4574</v>
      </c>
      <c r="F420" s="162" t="s">
        <v>4821</v>
      </c>
      <c r="G420" t="s">
        <v>2859</v>
      </c>
      <c r="H420"/>
      <c r="I420"/>
      <c r="J420" s="33" t="s">
        <v>2854</v>
      </c>
      <c r="K420" s="32"/>
      <c r="L420"/>
      <c r="M420"/>
      <c r="N420"/>
      <c r="O420" s="10" t="s">
        <v>2854</v>
      </c>
      <c r="P420" s="10" t="s">
        <v>2854</v>
      </c>
      <c r="Q420" s="10" t="str">
        <f>_xlfn.CONCAT(Table3263[[#This Row],[Description]],Table3263[[#This Row],[attribute_name EN2]])</f>
        <v/>
      </c>
      <c r="R420" s="178" t="s">
        <v>3957</v>
      </c>
      <c r="S420" s="33" t="s">
        <v>622</v>
      </c>
      <c r="T420"/>
      <c r="U420" s="33" t="s">
        <v>439</v>
      </c>
      <c r="V420" s="10" t="s">
        <v>440</v>
      </c>
      <c r="W420" t="str">
        <f t="shared" si="12"/>
        <v>attribute</v>
      </c>
      <c r="X420" t="str">
        <f>TRIM(INDEX(_xlfn.TEXTSPLIT(Table3263[[#This Row],[attribute_name]],"|"), 1,1))</f>
        <v>Keyphasor - Compressor</v>
      </c>
      <c r="Y420" t="str">
        <f>IFERROR(TRIM(INDEX(_xlfn.TEXTSPLIT(Table3263[[#This Row],[attribute_name]],"|"), 1,2)), "")</f>
        <v/>
      </c>
      <c r="Z420" t="b" cm="1">
        <f t="array" ref="Z420">IF(ISERROR(IF(Table3263[[#This Row],[type]]="subattribute", VLOOKUP(Table3263[[#This Row],[Template]]&amp;Table3263[[#This Row],[parent_attribute]],_xlfn._xlws.FILTER(#REF!, Table3263[[#All],[type]]="attribute"),1, FALSE), TRUE)), FALSE, TRUE)</f>
        <v>1</v>
      </c>
    </row>
    <row r="421" spans="1:26" s="17" customFormat="1" ht="14.4">
      <c r="B421" t="s">
        <v>4572</v>
      </c>
      <c r="C421" s="10" t="s">
        <v>2905</v>
      </c>
      <c r="D421" s="10" t="s">
        <v>4573</v>
      </c>
      <c r="E421" t="s">
        <v>4574</v>
      </c>
      <c r="F421" s="162" t="s">
        <v>4821</v>
      </c>
      <c r="G421" t="s">
        <v>2859</v>
      </c>
      <c r="H421"/>
      <c r="I421"/>
      <c r="J421" s="33" t="s">
        <v>4628</v>
      </c>
      <c r="K421" s="32"/>
      <c r="L421"/>
      <c r="M421"/>
      <c r="N421"/>
      <c r="O421" t="e">
        <f>VLOOKUP(Table3263[[#This Row],[attribute_name EN2]],'Tradução Atributos'!$A$1:$B$284,2,0)</f>
        <v>#N/A</v>
      </c>
      <c r="P421" s="10" t="s">
        <v>4629</v>
      </c>
      <c r="Q421" s="10" t="str">
        <f>_xlfn.CONCAT(Table3263[[#This Row],[Equipamento]],Table3263[[#This Row],[attribute_name EN]])</f>
        <v>FORTE-C-UC-123101B-01 (LP/IP Compressor Trem B)Level - Scrubber IP</v>
      </c>
      <c r="R421" s="33" t="s">
        <v>4833</v>
      </c>
      <c r="S421" s="32" t="s">
        <v>13</v>
      </c>
      <c r="T421"/>
      <c r="U421" s="33" t="s">
        <v>482</v>
      </c>
      <c r="V421" s="10" t="s">
        <v>4630</v>
      </c>
      <c r="W421" t="str">
        <f>IFERROR(IF(FIND("|",O421),"subattribute", "attribute"), "attribute")</f>
        <v>attribute</v>
      </c>
      <c r="X421" t="str">
        <f>TRIM(INDEX(_xlfn.TEXTSPLIT(Table3263[[#This Row],[attribute_name]],"|"), 1,1))</f>
        <v>Nível - Scrubber IP</v>
      </c>
      <c r="Y421" t="str">
        <f>IFERROR(TRIM(INDEX(_xlfn.TEXTSPLIT(Table3263[[#This Row],[attribute_name]],"|"), 1,2)), "")</f>
        <v/>
      </c>
      <c r="Z421" t="b" cm="1">
        <f t="array" ref="Z421">IF(ISERROR(IF(Table3263[[#This Row],[type]]="subattribute", VLOOKUP(Table3263[[#This Row],[Template]]&amp;Table3263[[#This Row],[parent_attribute]],_xlfn._xlws.FILTER(#REF!, Table3263[[#All],[type]]="attribute"),1, FALSE), TRUE)), FALSE, TRUE)</f>
        <v>1</v>
      </c>
    </row>
    <row r="422" spans="1:26" s="17" customFormat="1" ht="14.4">
      <c r="B422" t="s">
        <v>4572</v>
      </c>
      <c r="C422" s="10" t="s">
        <v>2905</v>
      </c>
      <c r="D422" s="10" t="s">
        <v>4573</v>
      </c>
      <c r="E422" t="s">
        <v>4574</v>
      </c>
      <c r="F422" s="162" t="s">
        <v>4821</v>
      </c>
      <c r="G422" t="s">
        <v>2859</v>
      </c>
      <c r="H422"/>
      <c r="I422"/>
      <c r="J422" s="33" t="s">
        <v>4628</v>
      </c>
      <c r="K422" s="32"/>
      <c r="L422"/>
      <c r="M422"/>
      <c r="N422"/>
      <c r="O422" t="e">
        <f>VLOOKUP(Table3263[[#This Row],[attribute_name EN2]],'Tradução Atributos'!$A$1:$B$284,2,0)</f>
        <v>#N/A</v>
      </c>
      <c r="P422" s="10" t="s">
        <v>4637</v>
      </c>
      <c r="Q422" s="10" t="str">
        <f>_xlfn.CONCAT(Table3263[[#This Row],[Equipamento]],Table3263[[#This Row],[attribute_name EN]])</f>
        <v>FORTE-C-UC-123101B-01 (LP/IP Compressor Trem B)Level - Scrubber IP</v>
      </c>
      <c r="R422" s="33" t="s">
        <v>4834</v>
      </c>
      <c r="S422" s="32" t="s">
        <v>13</v>
      </c>
      <c r="T422"/>
      <c r="U422" s="33" t="s">
        <v>482</v>
      </c>
      <c r="V422" s="33" t="s">
        <v>4630</v>
      </c>
      <c r="W422" t="str">
        <f>IFERROR(IF(FIND("|",O422),"subattribute", "attribute"), "attribute")</f>
        <v>attribute</v>
      </c>
      <c r="X422" t="str">
        <f>TRIM(INDEX(_xlfn.TEXTSPLIT(Table3263[[#This Row],[attribute_name]],"|"), 1,1))</f>
        <v>Nível - Scrubber IP (2)</v>
      </c>
      <c r="Y422" t="str">
        <f>IFERROR(TRIM(INDEX(_xlfn.TEXTSPLIT(Table3263[[#This Row],[attribute_name]],"|"), 1,2)), "")</f>
        <v/>
      </c>
      <c r="Z422" t="b" cm="1">
        <f t="array" ref="Z422">IF(ISERROR(IF(Table3263[[#This Row],[type]]="subattribute", VLOOKUP(Table3263[[#This Row],[Template]]&amp;Table3263[[#This Row],[parent_attribute]],_xlfn._xlws.FILTER(#REF!, Table3263[[#All],[type]]="attribute"),1, FALSE), TRUE)), FALSE, TRUE)</f>
        <v>1</v>
      </c>
    </row>
    <row r="423" spans="1:26" s="17" customFormat="1" ht="14.4">
      <c r="B423" t="s">
        <v>4572</v>
      </c>
      <c r="C423" s="10" t="s">
        <v>2905</v>
      </c>
      <c r="D423" s="10" t="s">
        <v>4573</v>
      </c>
      <c r="E423" t="s">
        <v>4574</v>
      </c>
      <c r="F423" s="162" t="s">
        <v>4821</v>
      </c>
      <c r="G423" t="s">
        <v>2859</v>
      </c>
      <c r="H423"/>
      <c r="I423"/>
      <c r="J423" s="33" t="s">
        <v>4645</v>
      </c>
      <c r="K423" s="32"/>
      <c r="L423"/>
      <c r="M423"/>
      <c r="N423"/>
      <c r="O423" t="e">
        <f>VLOOKUP(Table3263[[#This Row],[attribute_name EN2]],'Tradução Atributos'!$A$1:$B$284,2,0)</f>
        <v>#N/A</v>
      </c>
      <c r="P423" s="10" t="s">
        <v>4646</v>
      </c>
      <c r="Q423" s="10" t="str">
        <f>_xlfn.CONCAT(Table3263[[#This Row],[Equipamento]],Table3263[[#This Row],[attribute_name EN]])</f>
        <v>FORTE-C-UC-123101B-01 (LP/IP Compressor Trem B)Level - Scrubber LP</v>
      </c>
      <c r="R423" s="33" t="s">
        <v>4835</v>
      </c>
      <c r="S423" s="32" t="s">
        <v>13</v>
      </c>
      <c r="T423"/>
      <c r="U423" s="33" t="s">
        <v>482</v>
      </c>
      <c r="V423" s="10" t="s">
        <v>4647</v>
      </c>
      <c r="W423" t="str">
        <f>IFERROR(IF(FIND("|",O423),"subattribute", "attribute"), "attribute")</f>
        <v>attribute</v>
      </c>
      <c r="X423" t="str">
        <f>TRIM(INDEX(_xlfn.TEXTSPLIT(Table3263[[#This Row],[attribute_name]],"|"), 1,1))</f>
        <v>Nível - Scrubber LP</v>
      </c>
      <c r="Y423" t="str">
        <f>IFERROR(TRIM(INDEX(_xlfn.TEXTSPLIT(Table3263[[#This Row],[attribute_name]],"|"), 1,2)), "")</f>
        <v/>
      </c>
      <c r="Z423" t="b" cm="1">
        <f t="array" ref="Z423">IF(ISERROR(IF(Table3263[[#This Row],[type]]="subattribute", VLOOKUP(Table3263[[#This Row],[Template]]&amp;Table3263[[#This Row],[parent_attribute]],_xlfn._xlws.FILTER(#REF!, Table3263[[#All],[type]]="attribute"),1, FALSE), TRUE)), FALSE, TRUE)</f>
        <v>1</v>
      </c>
    </row>
    <row r="424" spans="1:26" s="17" customFormat="1" ht="14.4">
      <c r="B424" t="s">
        <v>4572</v>
      </c>
      <c r="C424" s="10" t="s">
        <v>2905</v>
      </c>
      <c r="D424" s="10" t="s">
        <v>4573</v>
      </c>
      <c r="E424" t="s">
        <v>4574</v>
      </c>
      <c r="F424" s="162" t="s">
        <v>4821</v>
      </c>
      <c r="G424" t="s">
        <v>2859</v>
      </c>
      <c r="H424"/>
      <c r="I424"/>
      <c r="J424" s="33" t="s">
        <v>4645</v>
      </c>
      <c r="K424" s="32"/>
      <c r="L424"/>
      <c r="M424"/>
      <c r="N424"/>
      <c r="O424" t="e">
        <f>VLOOKUP(Table3263[[#This Row],[attribute_name EN2]],'Tradução Atributos'!$A$1:$B$284,2,0)</f>
        <v>#N/A</v>
      </c>
      <c r="P424" s="10" t="s">
        <v>4654</v>
      </c>
      <c r="Q424" s="10" t="str">
        <f>_xlfn.CONCAT(Table3263[[#This Row],[Equipamento]],Table3263[[#This Row],[attribute_name EN]])</f>
        <v>FORTE-C-UC-123101B-01 (LP/IP Compressor Trem B)Level - Scrubber LP</v>
      </c>
      <c r="R424" s="33" t="s">
        <v>4836</v>
      </c>
      <c r="S424" s="32" t="s">
        <v>13</v>
      </c>
      <c r="T424"/>
      <c r="U424" s="33" t="s">
        <v>482</v>
      </c>
      <c r="V424" s="10" t="s">
        <v>4647</v>
      </c>
      <c r="W424" t="str">
        <f>IFERROR(IF(FIND("|",O424),"subattribute", "attribute"), "attribute")</f>
        <v>attribute</v>
      </c>
      <c r="X424" t="str">
        <f>TRIM(INDEX(_xlfn.TEXTSPLIT(Table3263[[#This Row],[attribute_name]],"|"), 1,1))</f>
        <v>Nível - Scrubber LP (2)</v>
      </c>
      <c r="Y424" t="str">
        <f>IFERROR(TRIM(INDEX(_xlfn.TEXTSPLIT(Table3263[[#This Row],[attribute_name]],"|"), 1,2)), "")</f>
        <v/>
      </c>
      <c r="Z424" t="b" cm="1">
        <f t="array" ref="Z424">IF(ISERROR(IF(Table3263[[#This Row],[type]]="subattribute", VLOOKUP(Table3263[[#This Row],[Template]]&amp;Table3263[[#This Row],[parent_attribute]],_xlfn._xlws.FILTER(#REF!, Table3263[[#All],[type]]="attribute"),1, FALSE), TRUE)), FALSE, TRUE)</f>
        <v>1</v>
      </c>
    </row>
    <row r="425" spans="1:26" s="17" customFormat="1" ht="14.4">
      <c r="B425" t="s">
        <v>4572</v>
      </c>
      <c r="C425" s="10" t="s">
        <v>2905</v>
      </c>
      <c r="D425" s="10" t="s">
        <v>4573</v>
      </c>
      <c r="E425" t="s">
        <v>4574</v>
      </c>
      <c r="F425" s="162" t="s">
        <v>4821</v>
      </c>
      <c r="G425" t="s">
        <v>2859</v>
      </c>
      <c r="H425"/>
      <c r="I425"/>
      <c r="J425" s="32" t="s">
        <v>756</v>
      </c>
      <c r="K425" s="32" t="s">
        <v>756</v>
      </c>
      <c r="L425"/>
      <c r="M425"/>
      <c r="N425"/>
      <c r="O425" t="e">
        <f>VLOOKUP(Table3263[[#This Row],[Column1]],'Tradução Atributos'!$A$1:$B$284,2,0)</f>
        <v>#N/A</v>
      </c>
      <c r="P425" t="s">
        <v>2964</v>
      </c>
      <c r="Q425" s="10" t="str">
        <f>_xlfn.CONCAT(Table3263[[#This Row],[Description]],Table3263[[#This Row],[attribute_name EN2]])</f>
        <v>Level - Lube Oil Tank (1)</v>
      </c>
      <c r="R425" s="33" t="s">
        <v>3445</v>
      </c>
      <c r="S425" s="33" t="s">
        <v>28</v>
      </c>
      <c r="T425"/>
      <c r="U425" s="33" t="s">
        <v>461</v>
      </c>
      <c r="V425" s="10" t="s">
        <v>462</v>
      </c>
      <c r="W425" t="str">
        <f t="shared" ref="W425:W456" si="13">IFERROR(IF(FIND("|",P425),"subattribute", "attribute"), "attribute")</f>
        <v>attribute</v>
      </c>
      <c r="X425" t="str">
        <f>TRIM(INDEX(_xlfn.TEXTSPLIT(Table3263[[#This Row],[attribute_name]],"|"), 1,1))</f>
        <v>Nível - Tanque de Óleo Lubrificante (1)</v>
      </c>
      <c r="Y425" t="str">
        <f>IFERROR(TRIM(INDEX(_xlfn.TEXTSPLIT(Table3263[[#This Row],[attribute_name]],"|"), 1,2)), "")</f>
        <v/>
      </c>
      <c r="Z425" t="b" cm="1">
        <f t="array" ref="Z425">IF(ISERROR(IF(Table3263[[#This Row],[type]]="subattribute", VLOOKUP(Table3263[[#This Row],[Template]]&amp;Table3263[[#This Row],[parent_attribute]],_xlfn._xlws.FILTER(#REF!, Table3263[[#All],[type]]="attribute"),1, FALSE), TRUE)), FALSE, TRUE)</f>
        <v>1</v>
      </c>
    </row>
    <row r="426" spans="1:26" s="17" customFormat="1" ht="14.4">
      <c r="B426" t="s">
        <v>4572</v>
      </c>
      <c r="C426" s="10" t="s">
        <v>2905</v>
      </c>
      <c r="D426" s="10" t="s">
        <v>4573</v>
      </c>
      <c r="E426" t="s">
        <v>4574</v>
      </c>
      <c r="F426" s="162" t="s">
        <v>4821</v>
      </c>
      <c r="G426" t="s">
        <v>2859</v>
      </c>
      <c r="H426"/>
      <c r="I426"/>
      <c r="J426" s="32" t="s">
        <v>759</v>
      </c>
      <c r="K426" s="32" t="s">
        <v>756</v>
      </c>
      <c r="L426" t="s">
        <v>2929</v>
      </c>
      <c r="M426" t="s">
        <v>2928</v>
      </c>
      <c r="N426"/>
      <c r="O426" t="e">
        <f>VLOOKUP(Table3263[[#This Row],[Column1]],'Tradução Atributos'!$A$1:$B$284,2,0)</f>
        <v>#N/A</v>
      </c>
      <c r="P426" t="s">
        <v>734</v>
      </c>
      <c r="Q426" s="10" t="str">
        <f>_xlfn.CONCAT(Table3263[[#This Row],[Description]],Table3263[[#This Row],[attribute_name EN2]])</f>
        <v>Level - Lube Oil Tank (1)</v>
      </c>
      <c r="R426" s="33"/>
      <c r="S426" s="33" t="s">
        <v>28</v>
      </c>
      <c r="T426"/>
      <c r="U426" s="33" t="s">
        <v>736</v>
      </c>
      <c r="V426" s="10"/>
      <c r="W426" t="str">
        <f t="shared" si="13"/>
        <v>subattribute</v>
      </c>
      <c r="X426" t="str">
        <f>TRIM(INDEX(_xlfn.TEXTSPLIT(Table3263[[#This Row],[attribute_name]],"|"), 1,1))</f>
        <v>Nível - Tanque de Óleo Lubrificante (1)</v>
      </c>
      <c r="Y426" t="str">
        <f>IFERROR(TRIM(INDEX(_xlfn.TEXTSPLIT(Table3263[[#This Row],[attribute_name]],"|"), 1,2)), "")</f>
        <v>Hi</v>
      </c>
      <c r="Z426" t="b" cm="1">
        <f t="array" ref="Z426">IF(ISERROR(IF(Table3263[[#This Row],[parent_attribute]]="subattribute", VLOOKUP(Table3263[[#This Row],[Área ]]&amp;Table3263[[#This Row],[child_attribute]],_xlfn._xlws.FILTER(Table3263[[#All],[Vessel]], Table3263[[#All],[parent_attribute]]="attribute"),1, FALSE), TRUE)), FALSE, TRUE)</f>
        <v>1</v>
      </c>
    </row>
    <row r="427" spans="1:26" ht="14.4">
      <c r="A427" s="17"/>
      <c r="B427" t="s">
        <v>4572</v>
      </c>
      <c r="C427" s="10" t="s">
        <v>2905</v>
      </c>
      <c r="D427" s="10" t="s">
        <v>4573</v>
      </c>
      <c r="E427" t="s">
        <v>4574</v>
      </c>
      <c r="F427" s="162" t="s">
        <v>4821</v>
      </c>
      <c r="G427" t="s">
        <v>2859</v>
      </c>
      <c r="J427" t="s">
        <v>761</v>
      </c>
      <c r="K427" t="s">
        <v>756</v>
      </c>
      <c r="L427" t="s">
        <v>2930</v>
      </c>
      <c r="M427" t="s">
        <v>2928</v>
      </c>
      <c r="O427" t="e">
        <f>VLOOKUP(Table3263[[#This Row],[Column1]],'Tradução Atributos'!$A$1:$B$284,2,0)</f>
        <v>#N/A</v>
      </c>
      <c r="P427" t="s">
        <v>737</v>
      </c>
      <c r="Q427" s="10" t="str">
        <f>_xlfn.CONCAT(Table3263[[#This Row],[Description]],Table3263[[#This Row],[attribute_name EN2]])</f>
        <v>Level - Lube Oil Tank (1)</v>
      </c>
      <c r="R427" s="10"/>
      <c r="S427" s="33" t="s">
        <v>28</v>
      </c>
      <c r="U427" s="33" t="s">
        <v>736</v>
      </c>
      <c r="V427" s="83"/>
      <c r="W427" t="str">
        <f t="shared" si="13"/>
        <v>subattribute</v>
      </c>
      <c r="X427" t="str">
        <f>TRIM(INDEX(_xlfn.TEXTSPLIT(Table3263[[#This Row],[attribute_name]],"|"), 1,1))</f>
        <v>Nível - Tanque de Óleo Lubrificante (1)</v>
      </c>
      <c r="Y427" t="str">
        <f>IFERROR(TRIM(INDEX(_xlfn.TEXTSPLIT(Table3263[[#This Row],[attribute_name]],"|"), 1,2)), "")</f>
        <v>HiHi</v>
      </c>
      <c r="Z427" t="b" cm="1">
        <f t="array" ref="Z427">IF(ISERROR(IF(Table3263[[#This Row],[parent_attribute]]="subattribute", VLOOKUP(Table3263[[#This Row],[Área ]]&amp;Table3263[[#This Row],[child_attribute]],_xlfn._xlws.FILTER(Table3263[[#All],[Vessel]], Table3263[[#All],[parent_attribute]]="attribute"),1, FALSE), TRUE)), FALSE, TRUE)</f>
        <v>1</v>
      </c>
    </row>
    <row r="428" spans="1:26" ht="14.4">
      <c r="A428" s="17"/>
      <c r="B428" t="s">
        <v>4572</v>
      </c>
      <c r="C428" s="10" t="s">
        <v>2905</v>
      </c>
      <c r="D428" s="10" t="s">
        <v>4573</v>
      </c>
      <c r="E428" t="s">
        <v>4574</v>
      </c>
      <c r="F428" s="162" t="s">
        <v>4821</v>
      </c>
      <c r="G428" t="s">
        <v>2859</v>
      </c>
      <c r="J428" t="s">
        <v>763</v>
      </c>
      <c r="K428" t="s">
        <v>756</v>
      </c>
      <c r="L428" t="s">
        <v>2931</v>
      </c>
      <c r="M428" t="s">
        <v>2928</v>
      </c>
      <c r="O428" t="e">
        <f>VLOOKUP(Table3263[[#This Row],[Column1]],'Tradução Atributos'!$A$1:$B$284,2,0)</f>
        <v>#N/A</v>
      </c>
      <c r="P428" t="s">
        <v>742</v>
      </c>
      <c r="Q428" s="10" t="str">
        <f>_xlfn.CONCAT(Table3263[[#This Row],[Description]],Table3263[[#This Row],[attribute_name EN2]])</f>
        <v>Level - Lube Oil Tank (1)</v>
      </c>
      <c r="R428" s="10"/>
      <c r="S428" s="33" t="s">
        <v>28</v>
      </c>
      <c r="U428" s="33" t="s">
        <v>736</v>
      </c>
      <c r="V428" s="12"/>
      <c r="W428" t="str">
        <f t="shared" si="13"/>
        <v>subattribute</v>
      </c>
      <c r="X428" t="str">
        <f>TRIM(INDEX(_xlfn.TEXTSPLIT(Table3263[[#This Row],[attribute_name]],"|"), 1,1))</f>
        <v>Nível - Tanque de Óleo Lubrificante (1)</v>
      </c>
      <c r="Y428" t="str">
        <f>IFERROR(TRIM(INDEX(_xlfn.TEXTSPLIT(Table3263[[#This Row],[attribute_name]],"|"), 1,2)), "")</f>
        <v>Lo</v>
      </c>
      <c r="Z428" t="b" cm="1">
        <f t="array" ref="Z428">IF(ISERROR(IF(Table3263[[#This Row],[parent_attribute]]="subattribute", VLOOKUP(Table3263[[#This Row],[Área ]]&amp;Table3263[[#This Row],[child_attribute]],_xlfn._xlws.FILTER(Table3263[[#All],[Vessel]], Table3263[[#All],[parent_attribute]]="attribute"),1, FALSE), TRUE)), FALSE, TRUE)</f>
        <v>1</v>
      </c>
    </row>
    <row r="429" spans="1:26" ht="14.4">
      <c r="A429" s="17"/>
      <c r="B429" t="s">
        <v>4572</v>
      </c>
      <c r="C429" s="10" t="s">
        <v>2905</v>
      </c>
      <c r="D429" s="10" t="s">
        <v>4573</v>
      </c>
      <c r="E429" t="s">
        <v>4574</v>
      </c>
      <c r="F429" s="162" t="s">
        <v>4821</v>
      </c>
      <c r="G429" t="s">
        <v>2859</v>
      </c>
      <c r="J429" t="s">
        <v>765</v>
      </c>
      <c r="K429" t="s">
        <v>756</v>
      </c>
      <c r="L429" t="s">
        <v>2932</v>
      </c>
      <c r="M429" t="s">
        <v>2928</v>
      </c>
      <c r="O429" t="e">
        <f>VLOOKUP(Table3263[[#This Row],[Column1]],'Tradução Atributos'!$A$1:$B$284,2,0)</f>
        <v>#N/A</v>
      </c>
      <c r="P429" t="s">
        <v>2965</v>
      </c>
      <c r="Q429" s="10" t="str">
        <f>_xlfn.CONCAT(Table3263[[#This Row],[Description]],Table3263[[#This Row],[attribute_name EN2]])</f>
        <v>Level - Lube Oil Tank (1)</v>
      </c>
      <c r="R429" s="10">
        <v>41</v>
      </c>
      <c r="S429" s="33" t="s">
        <v>28</v>
      </c>
      <c r="U429" s="33" t="s">
        <v>736</v>
      </c>
      <c r="V429" s="83"/>
      <c r="W429" t="str">
        <f t="shared" si="13"/>
        <v>subattribute</v>
      </c>
      <c r="X429" t="str">
        <f>TRIM(INDEX(_xlfn.TEXTSPLIT(Table3263[[#This Row],[attribute_name]],"|"), 1,1))</f>
        <v>Nível - Tanque de Óleo Lubrificante (1)</v>
      </c>
      <c r="Y429" t="str">
        <f>IFERROR(TRIM(INDEX(_xlfn.TEXTSPLIT(Table3263[[#This Row],[attribute_name]],"|"), 1,2)), "")</f>
        <v>LoLo</v>
      </c>
      <c r="Z429" t="b" cm="1">
        <f t="array" ref="Z429">IF(ISERROR(IF(Table3263[[#This Row],[parent_attribute]]="subattribute", VLOOKUP(Table3263[[#This Row],[Área ]]&amp;Table3263[[#This Row],[child_attribute]],_xlfn._xlws.FILTER(Table3263[[#All],[Vessel]], Table3263[[#All],[parent_attribute]]="attribute"),1, FALSE), TRUE)), FALSE, TRUE)</f>
        <v>1</v>
      </c>
    </row>
    <row r="430" spans="1:26" ht="14.4">
      <c r="A430" s="17"/>
      <c r="B430" t="s">
        <v>4572</v>
      </c>
      <c r="C430" s="10" t="s">
        <v>2905</v>
      </c>
      <c r="D430" s="10" t="s">
        <v>4573</v>
      </c>
      <c r="E430" t="s">
        <v>4574</v>
      </c>
      <c r="F430" s="162" t="s">
        <v>4821</v>
      </c>
      <c r="G430" t="s">
        <v>2859</v>
      </c>
      <c r="J430" t="s">
        <v>767</v>
      </c>
      <c r="K430" t="s">
        <v>756</v>
      </c>
      <c r="L430" t="s">
        <v>2934</v>
      </c>
      <c r="M430" t="s">
        <v>2928</v>
      </c>
      <c r="O430" t="e">
        <f>VLOOKUP(Table3263[[#This Row],[Column1]],'Tradução Atributos'!$A$1:$B$284,2,0)</f>
        <v>#N/A</v>
      </c>
      <c r="P430" t="s">
        <v>2966</v>
      </c>
      <c r="Q430" s="10" t="str">
        <f>_xlfn.CONCAT(Table3263[[#This Row],[Description]],Table3263[[#This Row],[attribute_name EN2]])</f>
        <v>Level - Lube Oil Tank (1)</v>
      </c>
      <c r="R430" s="10"/>
      <c r="S430" s="33" t="s">
        <v>28</v>
      </c>
      <c r="U430" s="33" t="s">
        <v>736</v>
      </c>
      <c r="V430" s="18"/>
      <c r="W430" t="str">
        <f t="shared" si="13"/>
        <v>subattribute</v>
      </c>
      <c r="X430" t="str">
        <f>TRIM(INDEX(_xlfn.TEXTSPLIT(Table3263[[#This Row],[attribute_name]],"|"), 1,1))</f>
        <v>Nível - Tanque de Óleo Lubrificante (1)</v>
      </c>
      <c r="Y430" t="str">
        <f>IFERROR(TRIM(INDEX(_xlfn.TEXTSPLIT(Table3263[[#This Row],[attribute_name]],"|"), 1,2)), "")</f>
        <v>Pre-alarm Hi</v>
      </c>
      <c r="Z430" t="b" cm="1">
        <f t="array" ref="Z430">IF(ISERROR(IF(Table3263[[#This Row],[parent_attribute]]="subattribute", VLOOKUP(Table3263[[#This Row],[Área ]]&amp;Table3263[[#This Row],[child_attribute]],_xlfn._xlws.FILTER(Table3263[[#All],[Vessel]], Table3263[[#All],[parent_attribute]]="attribute"),1, FALSE), TRUE)), FALSE, TRUE)</f>
        <v>1</v>
      </c>
    </row>
    <row r="431" spans="1:26" ht="14.4">
      <c r="A431" s="17"/>
      <c r="B431" t="s">
        <v>4572</v>
      </c>
      <c r="C431" s="10" t="s">
        <v>2905</v>
      </c>
      <c r="D431" s="10" t="s">
        <v>4573</v>
      </c>
      <c r="E431" t="s">
        <v>4574</v>
      </c>
      <c r="F431" s="162" t="s">
        <v>4821</v>
      </c>
      <c r="G431" t="s">
        <v>2859</v>
      </c>
      <c r="J431" t="s">
        <v>769</v>
      </c>
      <c r="K431" t="s">
        <v>756</v>
      </c>
      <c r="L431" t="s">
        <v>2936</v>
      </c>
      <c r="M431" t="s">
        <v>2928</v>
      </c>
      <c r="O431" t="e">
        <f>VLOOKUP(Table3263[[#This Row],[Column1]],'Tradução Atributos'!$A$1:$B$284,2,0)</f>
        <v>#N/A</v>
      </c>
      <c r="P431" t="s">
        <v>2968</v>
      </c>
      <c r="Q431" s="10" t="str">
        <f>_xlfn.CONCAT(Table3263[[#This Row],[Description]],Table3263[[#This Row],[attribute_name EN2]])</f>
        <v>Level - Lube Oil Tank (1)</v>
      </c>
      <c r="R431" s="10">
        <v>49.199999999999996</v>
      </c>
      <c r="S431" s="33" t="s">
        <v>28</v>
      </c>
      <c r="U431" s="33" t="s">
        <v>736</v>
      </c>
      <c r="V431" s="88"/>
      <c r="W431" t="str">
        <f t="shared" si="13"/>
        <v>subattribute</v>
      </c>
      <c r="X431" t="str">
        <f>TRIM(INDEX(_xlfn.TEXTSPLIT(Table3263[[#This Row],[attribute_name]],"|"), 1,1))</f>
        <v>Nível - Tanque de Óleo Lubrificante (1)</v>
      </c>
      <c r="Y431" t="str">
        <f>IFERROR(TRIM(INDEX(_xlfn.TEXTSPLIT(Table3263[[#This Row],[attribute_name]],"|"), 1,2)), "")</f>
        <v>Pre-alarm Lo</v>
      </c>
      <c r="Z431" t="b" cm="1">
        <f t="array" ref="Z431">IF(ISERROR(IF(Table3263[[#This Row],[parent_attribute]]="subattribute", VLOOKUP(Table3263[[#This Row],[Área ]]&amp;Table3263[[#This Row],[child_attribute]],_xlfn._xlws.FILTER(Table3263[[#All],[Vessel]], Table3263[[#All],[parent_attribute]]="attribute"),1, FALSE), TRUE)), FALSE, TRUE)</f>
        <v>1</v>
      </c>
    </row>
    <row r="432" spans="1:26" ht="14.4">
      <c r="A432" s="17"/>
      <c r="B432" t="s">
        <v>4572</v>
      </c>
      <c r="C432" s="10" t="s">
        <v>2905</v>
      </c>
      <c r="D432" s="10" t="s">
        <v>4573</v>
      </c>
      <c r="E432" t="s">
        <v>4574</v>
      </c>
      <c r="F432" s="162" t="s">
        <v>4821</v>
      </c>
      <c r="G432" t="s">
        <v>2859</v>
      </c>
      <c r="J432" t="s">
        <v>816</v>
      </c>
      <c r="K432" t="s">
        <v>816</v>
      </c>
      <c r="O432" t="e">
        <f>VLOOKUP(Table3263[[#This Row],[Column1]],'Tradução Atributos'!$A$1:$B$284,2,0)</f>
        <v>#N/A</v>
      </c>
      <c r="P432" t="s">
        <v>4662</v>
      </c>
      <c r="Q432" s="10" t="str">
        <f>_xlfn.CONCAT(Table3263[[#This Row],[Description]],Table3263[[#This Row],[attribute_name EN2]])</f>
        <v>Pressure -  Lube Oil Auxiliary Pump Discharge</v>
      </c>
      <c r="R432" s="10" t="s">
        <v>4837</v>
      </c>
      <c r="S432" s="33" t="s">
        <v>194</v>
      </c>
      <c r="U432" s="33" t="s">
        <v>461</v>
      </c>
      <c r="V432" s="18" t="s">
        <v>462</v>
      </c>
      <c r="W432" t="str">
        <f t="shared" si="13"/>
        <v>attribute</v>
      </c>
      <c r="X432" t="str">
        <f>TRIM(INDEX(_xlfn.TEXTSPLIT(Table3263[[#This Row],[attribute_name]],"|"), 1,1))</f>
        <v>Pressão – Descarga da Bomba Auxiliar de Óleo Lubrificante</v>
      </c>
      <c r="Y432" t="str">
        <f>IFERROR(TRIM(INDEX(_xlfn.TEXTSPLIT(Table3263[[#This Row],[attribute_name]],"|"), 1,2)), "")</f>
        <v/>
      </c>
      <c r="Z432" t="b" cm="1">
        <f t="array" ref="Z432">IF(ISERROR(IF(Table3263[[#This Row],[type]]="subattribute", VLOOKUP(Table3263[[#This Row],[Template]]&amp;Table3263[[#This Row],[parent_attribute]],_xlfn._xlws.FILTER(#REF!, Table3263[[#All],[type]]="attribute"),1, FALSE), TRUE)), FALSE, TRUE)</f>
        <v>1</v>
      </c>
    </row>
    <row r="433" spans="1:26" ht="14.4">
      <c r="A433" s="17"/>
      <c r="B433" t="s">
        <v>4572</v>
      </c>
      <c r="C433" s="10" t="s">
        <v>2905</v>
      </c>
      <c r="D433" s="10" t="s">
        <v>4573</v>
      </c>
      <c r="E433" t="s">
        <v>4574</v>
      </c>
      <c r="F433" s="162" t="s">
        <v>4821</v>
      </c>
      <c r="G433" t="s">
        <v>2859</v>
      </c>
      <c r="J433" t="s">
        <v>818</v>
      </c>
      <c r="K433" t="s">
        <v>816</v>
      </c>
      <c r="L433" t="s">
        <v>2929</v>
      </c>
      <c r="M433" t="s">
        <v>2928</v>
      </c>
      <c r="O433" t="e">
        <f>VLOOKUP(Table3263[[#This Row],[Column1]],'Tradução Atributos'!$A$1:$B$284,2,0)</f>
        <v>#N/A</v>
      </c>
      <c r="P433" t="s">
        <v>4663</v>
      </c>
      <c r="Q433" s="10" t="str">
        <f>_xlfn.CONCAT(Table3263[[#This Row],[Description]],Table3263[[#This Row],[attribute_name EN2]])</f>
        <v>Pressure -  Lube Oil Auxiliary Pump Discharge</v>
      </c>
      <c r="R433" s="10">
        <v>300</v>
      </c>
      <c r="S433" s="33" t="s">
        <v>194</v>
      </c>
      <c r="U433" s="33" t="s">
        <v>736</v>
      </c>
      <c r="V433" s="83"/>
      <c r="W433" t="str">
        <f t="shared" si="13"/>
        <v>subattribute</v>
      </c>
      <c r="X433" t="str">
        <f>TRIM(INDEX(_xlfn.TEXTSPLIT(Table3263[[#This Row],[attribute_name]],"|"), 1,1))</f>
        <v>Pressão – Descarga da Bomba Auxiliar de Óleo Lubrificante</v>
      </c>
      <c r="Y433" t="str">
        <f>IFERROR(TRIM(INDEX(_xlfn.TEXTSPLIT(Table3263[[#This Row],[attribute_name]],"|"), 1,2)), "")</f>
        <v>Hi</v>
      </c>
      <c r="Z433" t="b" cm="1">
        <f t="array" ref="Z433">IF(ISERROR(IF(Table3263[[#This Row],[parent_attribute]]="subattribute", VLOOKUP(Table3263[[#This Row],[Área ]]&amp;Table3263[[#This Row],[child_attribute]],_xlfn._xlws.FILTER(Table3263[[#All],[Vessel]], Table3263[[#All],[parent_attribute]]="attribute"),1, FALSE), TRUE)), FALSE, TRUE)</f>
        <v>1</v>
      </c>
    </row>
    <row r="434" spans="1:26" ht="14.4">
      <c r="A434" s="17"/>
      <c r="B434" t="s">
        <v>4572</v>
      </c>
      <c r="C434" s="10" t="s">
        <v>2905</v>
      </c>
      <c r="D434" s="10" t="s">
        <v>4573</v>
      </c>
      <c r="E434" t="s">
        <v>4574</v>
      </c>
      <c r="F434" s="162" t="s">
        <v>4821</v>
      </c>
      <c r="G434" t="s">
        <v>2859</v>
      </c>
      <c r="J434" t="s">
        <v>820</v>
      </c>
      <c r="K434" t="s">
        <v>816</v>
      </c>
      <c r="L434" t="s">
        <v>2931</v>
      </c>
      <c r="M434" t="s">
        <v>2928</v>
      </c>
      <c r="O434" t="e">
        <f>VLOOKUP(Table3263[[#This Row],[Column1]],'Tradução Atributos'!$A$1:$B$284,2,0)</f>
        <v>#N/A</v>
      </c>
      <c r="P434" t="s">
        <v>4664</v>
      </c>
      <c r="Q434" s="10" t="str">
        <f>_xlfn.CONCAT(Table3263[[#This Row],[Description]],Table3263[[#This Row],[attribute_name EN2]])</f>
        <v>Pressure -  Lube Oil Auxiliary Pump Discharge</v>
      </c>
      <c r="R434" s="10"/>
      <c r="S434" s="33" t="s">
        <v>194</v>
      </c>
      <c r="U434" s="33" t="s">
        <v>736</v>
      </c>
      <c r="V434" s="10"/>
      <c r="W434" t="str">
        <f t="shared" si="13"/>
        <v>subattribute</v>
      </c>
      <c r="X434" t="str">
        <f>TRIM(INDEX(_xlfn.TEXTSPLIT(Table3263[[#This Row],[attribute_name]],"|"), 1,1))</f>
        <v>Pressão – Descarga da Bomba Auxiliar de Óleo Lubrificante</v>
      </c>
      <c r="Y434" t="str">
        <f>IFERROR(TRIM(INDEX(_xlfn.TEXTSPLIT(Table3263[[#This Row],[attribute_name]],"|"), 1,2)), "")</f>
        <v>Lo</v>
      </c>
      <c r="Z434" t="b" cm="1">
        <f t="array" ref="Z434">IF(ISERROR(IF(Table3263[[#This Row],[parent_attribute]]="subattribute", VLOOKUP(Table3263[[#This Row],[Área ]]&amp;Table3263[[#This Row],[child_attribute]],_xlfn._xlws.FILTER(Table3263[[#All],[Vessel]], Table3263[[#All],[parent_attribute]]="attribute"),1, FALSE), TRUE)), FALSE, TRUE)</f>
        <v>1</v>
      </c>
    </row>
    <row r="435" spans="1:26" ht="14.4">
      <c r="A435" s="17"/>
      <c r="B435" t="s">
        <v>4572</v>
      </c>
      <c r="C435" s="10" t="s">
        <v>2905</v>
      </c>
      <c r="D435" s="10" t="s">
        <v>4573</v>
      </c>
      <c r="E435" t="s">
        <v>4574</v>
      </c>
      <c r="F435" s="162" t="s">
        <v>4821</v>
      </c>
      <c r="G435" t="s">
        <v>2859</v>
      </c>
      <c r="J435" t="s">
        <v>822</v>
      </c>
      <c r="K435" t="s">
        <v>816</v>
      </c>
      <c r="L435" t="s">
        <v>2932</v>
      </c>
      <c r="M435" t="s">
        <v>2928</v>
      </c>
      <c r="O435" t="e">
        <f>VLOOKUP(Table3263[[#This Row],[Column1]],'Tradução Atributos'!$A$1:$B$284,2,0)</f>
        <v>#N/A</v>
      </c>
      <c r="P435" t="s">
        <v>4665</v>
      </c>
      <c r="Q435" s="10" t="str">
        <f>_xlfn.CONCAT(Table3263[[#This Row],[Description]],Table3263[[#This Row],[attribute_name EN2]])</f>
        <v>Pressure -  Lube Oil Auxiliary Pump Discharge</v>
      </c>
      <c r="R435" s="10"/>
      <c r="S435" s="33" t="s">
        <v>194</v>
      </c>
      <c r="U435" s="33" t="s">
        <v>736</v>
      </c>
      <c r="V435" s="83"/>
      <c r="W435" t="str">
        <f t="shared" si="13"/>
        <v>subattribute</v>
      </c>
      <c r="X435" t="str">
        <f>TRIM(INDEX(_xlfn.TEXTSPLIT(Table3263[[#This Row],[attribute_name]],"|"), 1,1))</f>
        <v>Pressão – Descarga da Bomba Auxiliar de Óleo Lubrificante</v>
      </c>
      <c r="Y435" t="str">
        <f>IFERROR(TRIM(INDEX(_xlfn.TEXTSPLIT(Table3263[[#This Row],[attribute_name]],"|"), 1,2)), "")</f>
        <v>LoLo</v>
      </c>
      <c r="Z435" t="b" cm="1">
        <f t="array" ref="Z435">IF(ISERROR(IF(Table3263[[#This Row],[parent_attribute]]="subattribute", VLOOKUP(Table3263[[#This Row],[Área ]]&amp;Table3263[[#This Row],[child_attribute]],_xlfn._xlws.FILTER(Table3263[[#All],[Vessel]], Table3263[[#All],[parent_attribute]]="attribute"),1, FALSE), TRUE)), FALSE, TRUE)</f>
        <v>1</v>
      </c>
    </row>
    <row r="436" spans="1:26" ht="14.4">
      <c r="A436" s="17"/>
      <c r="B436" t="s">
        <v>4572</v>
      </c>
      <c r="C436" s="10" t="s">
        <v>2905</v>
      </c>
      <c r="D436" s="10" t="s">
        <v>4573</v>
      </c>
      <c r="E436" t="s">
        <v>4574</v>
      </c>
      <c r="F436" s="162" t="s">
        <v>4821</v>
      </c>
      <c r="G436" t="s">
        <v>2859</v>
      </c>
      <c r="J436" t="s">
        <v>824</v>
      </c>
      <c r="K436" t="s">
        <v>816</v>
      </c>
      <c r="L436" t="s">
        <v>2934</v>
      </c>
      <c r="M436" t="s">
        <v>2928</v>
      </c>
      <c r="O436" t="e">
        <f>VLOOKUP(Table3263[[#This Row],[Column1]],'Tradução Atributos'!$A$1:$B$284,2,0)</f>
        <v>#N/A</v>
      </c>
      <c r="P436" t="s">
        <v>4666</v>
      </c>
      <c r="Q436" s="10" t="str">
        <f>_xlfn.CONCAT(Table3263[[#This Row],[Description]],Table3263[[#This Row],[attribute_name EN2]])</f>
        <v>Pressure -  Lube Oil Auxiliary Pump Discharge</v>
      </c>
      <c r="R436" s="10">
        <v>270</v>
      </c>
      <c r="S436" s="33" t="s">
        <v>194</v>
      </c>
      <c r="U436" s="33" t="s">
        <v>736</v>
      </c>
      <c r="V436" s="18"/>
      <c r="W436" t="str">
        <f t="shared" si="13"/>
        <v>subattribute</v>
      </c>
      <c r="X436" t="str">
        <f>TRIM(INDEX(_xlfn.TEXTSPLIT(Table3263[[#This Row],[attribute_name]],"|"), 1,1))</f>
        <v>Pressão – Descarga da Bomba Auxiliar de Óleo Lubrificante</v>
      </c>
      <c r="Y436" t="str">
        <f>IFERROR(TRIM(INDEX(_xlfn.TEXTSPLIT(Table3263[[#This Row],[attribute_name]],"|"), 1,2)), "")</f>
        <v>Pre-alarm Hi</v>
      </c>
      <c r="Z436" t="b" cm="1">
        <f t="array" ref="Z436">IF(ISERROR(IF(Table3263[[#This Row],[parent_attribute]]="subattribute", VLOOKUP(Table3263[[#This Row],[Área ]]&amp;Table3263[[#This Row],[child_attribute]],_xlfn._xlws.FILTER(Table3263[[#All],[Vessel]], Table3263[[#All],[parent_attribute]]="attribute"),1, FALSE), TRUE)), FALSE, TRUE)</f>
        <v>1</v>
      </c>
    </row>
    <row r="437" spans="1:26" ht="14.4">
      <c r="A437" s="17"/>
      <c r="B437" t="s">
        <v>4572</v>
      </c>
      <c r="C437" s="10" t="s">
        <v>2905</v>
      </c>
      <c r="D437" s="10" t="s">
        <v>4573</v>
      </c>
      <c r="E437" t="s">
        <v>4574</v>
      </c>
      <c r="F437" s="162" t="s">
        <v>4821</v>
      </c>
      <c r="G437" t="s">
        <v>2859</v>
      </c>
      <c r="J437" t="s">
        <v>826</v>
      </c>
      <c r="K437" t="s">
        <v>816</v>
      </c>
      <c r="L437" t="s">
        <v>2936</v>
      </c>
      <c r="M437" t="s">
        <v>2928</v>
      </c>
      <c r="O437" t="e">
        <f>VLOOKUP(Table3263[[#This Row],[Column1]],'Tradução Atributos'!$A$1:$B$284,2,0)</f>
        <v>#N/A</v>
      </c>
      <c r="P437" t="s">
        <v>4667</v>
      </c>
      <c r="Q437" s="10" t="str">
        <f>_xlfn.CONCAT(Table3263[[#This Row],[Description]],Table3263[[#This Row],[attribute_name EN2]])</f>
        <v>Pressure -  Lube Oil Auxiliary Pump Discharge</v>
      </c>
      <c r="R437" s="10"/>
      <c r="S437" s="33" t="s">
        <v>194</v>
      </c>
      <c r="U437" s="33" t="s">
        <v>736</v>
      </c>
      <c r="V437" s="88"/>
      <c r="W437" t="str">
        <f t="shared" si="13"/>
        <v>subattribute</v>
      </c>
      <c r="X437" t="str">
        <f>TRIM(INDEX(_xlfn.TEXTSPLIT(Table3263[[#This Row],[attribute_name]],"|"), 1,1))</f>
        <v>Pressão – Descarga da Bomba Auxiliar de Óleo Lubrificante</v>
      </c>
      <c r="Y437" t="str">
        <f>IFERROR(TRIM(INDEX(_xlfn.TEXTSPLIT(Table3263[[#This Row],[attribute_name]],"|"), 1,2)), "")</f>
        <v>Pre-alarm Lo</v>
      </c>
      <c r="Z437" t="b" cm="1">
        <f t="array" ref="Z437">IF(ISERROR(IF(Table3263[[#This Row],[parent_attribute]]="subattribute", VLOOKUP(Table3263[[#This Row],[Área ]]&amp;Table3263[[#This Row],[child_attribute]],_xlfn._xlws.FILTER(Table3263[[#All],[Vessel]], Table3263[[#All],[parent_attribute]]="attribute"),1, FALSE), TRUE)), FALSE, TRUE)</f>
        <v>1</v>
      </c>
    </row>
    <row r="438" spans="1:26" ht="14.4">
      <c r="A438" s="17"/>
      <c r="B438" t="s">
        <v>4572</v>
      </c>
      <c r="C438" s="10" t="s">
        <v>2905</v>
      </c>
      <c r="D438" s="10" t="s">
        <v>4573</v>
      </c>
      <c r="E438" t="s">
        <v>4574</v>
      </c>
      <c r="F438" s="162" t="s">
        <v>4821</v>
      </c>
      <c r="G438" t="s">
        <v>2859</v>
      </c>
      <c r="J438" t="s">
        <v>3455</v>
      </c>
      <c r="K438" t="s">
        <v>3455</v>
      </c>
      <c r="O438" t="e">
        <f>VLOOKUP(Table3263[[#This Row],[Column1]],'Tradução Atributos'!$A$1:$B$284,2,0)</f>
        <v>#N/A</v>
      </c>
      <c r="P438" t="s">
        <v>4668</v>
      </c>
      <c r="Q438" s="10" t="str">
        <f>_xlfn.CONCAT(Table3263[[#This Row],[Description]],Table3263[[#This Row],[attribute_name EN2]])</f>
        <v>Pressure -  Lube Oil Emergency Pump Discharge</v>
      </c>
      <c r="R438" s="10" t="s">
        <v>4838</v>
      </c>
      <c r="S438" s="33" t="s">
        <v>194</v>
      </c>
      <c r="U438" s="33" t="s">
        <v>461</v>
      </c>
      <c r="V438" s="18" t="s">
        <v>462</v>
      </c>
      <c r="W438" t="str">
        <f t="shared" si="13"/>
        <v>attribute</v>
      </c>
      <c r="X438" t="str">
        <f>TRIM(INDEX(_xlfn.TEXTSPLIT(Table3263[[#This Row],[attribute_name]],"|"), 1,1))</f>
        <v>Pressão – Descarga da Bomba de Emergência de Óleo Lubrificante</v>
      </c>
      <c r="Y438" t="str">
        <f>IFERROR(TRIM(INDEX(_xlfn.TEXTSPLIT(Table3263[[#This Row],[attribute_name]],"|"), 1,2)), "")</f>
        <v/>
      </c>
      <c r="Z438" t="b" cm="1">
        <f t="array" ref="Z438">IF(ISERROR(IF(Table3263[[#This Row],[type]]="subattribute", VLOOKUP(Table3263[[#This Row],[Template]]&amp;Table3263[[#This Row],[parent_attribute]],_xlfn._xlws.FILTER(#REF!, Table3263[[#All],[type]]="attribute"),1, FALSE), TRUE)), FALSE, TRUE)</f>
        <v>1</v>
      </c>
    </row>
    <row r="439" spans="1:26" ht="15" customHeight="1">
      <c r="A439" t="str">
        <f>Table3263[[#This Row],[Template]]&amp;Table3263[[#This Row],[parent_attribute]]</f>
        <v>Compressor Centrífugo BásicoPressão – Descarga da Bomba Principal de Óleo Lubrificante</v>
      </c>
      <c r="B439" t="s">
        <v>4572</v>
      </c>
      <c r="C439" s="10" t="s">
        <v>2905</v>
      </c>
      <c r="D439" s="10" t="s">
        <v>4573</v>
      </c>
      <c r="E439" t="s">
        <v>4574</v>
      </c>
      <c r="F439" s="162" t="s">
        <v>4821</v>
      </c>
      <c r="G439" t="s">
        <v>2859</v>
      </c>
      <c r="J439" t="s">
        <v>828</v>
      </c>
      <c r="K439" t="s">
        <v>828</v>
      </c>
      <c r="O439" t="e">
        <f>VLOOKUP(Table3263[[#This Row],[Column1]],'Tradução Atributos'!$A$1:$B$284,2,0)</f>
        <v>#N/A</v>
      </c>
      <c r="P439" t="s">
        <v>4669</v>
      </c>
      <c r="Q439" s="10" t="str">
        <f>_xlfn.CONCAT(Table3263[[#This Row],[Description]],Table3263[[#This Row],[attribute_name EN2]])</f>
        <v>Pressure -  Lube Oil Main Pump Discharge</v>
      </c>
      <c r="R439" s="33" t="s">
        <v>3453</v>
      </c>
      <c r="S439" s="33" t="s">
        <v>194</v>
      </c>
      <c r="U439" s="33" t="s">
        <v>461</v>
      </c>
      <c r="V439" s="10" t="s">
        <v>462</v>
      </c>
      <c r="W439" t="str">
        <f t="shared" si="13"/>
        <v>attribute</v>
      </c>
      <c r="X439" t="str">
        <f>TRIM(INDEX(_xlfn.TEXTSPLIT(Table3263[[#This Row],[attribute_name]],"|"), 1,1))</f>
        <v>Pressão – Descarga da Bomba Principal de Óleo Lubrificante</v>
      </c>
      <c r="Y439" t="str">
        <f>IFERROR(TRIM(INDEX(_xlfn.TEXTSPLIT(Table3263[[#This Row],[attribute_name]],"|"), 1,2)), "")</f>
        <v/>
      </c>
      <c r="Z439" t="b" cm="1">
        <f t="array" ref="Z439">IF(ISERROR(IF(Table3263[[#This Row],[type]]="subattribute", VLOOKUP(Table3263[[#This Row],[Template]]&amp;Table3263[[#This Row],[parent_attribute]],_xlfn._xlws.FILTER(#REF!, Table3263[[#All],[type]]="attribute"),1, FALSE), TRUE)), FALSE, TRUE)</f>
        <v>1</v>
      </c>
    </row>
    <row r="440" spans="1:26" ht="15" customHeight="1">
      <c r="A440" t="str">
        <f>Table3263[[#This Row],[Template]]&amp;Table3263[[#This Row],[parent_attribute]]</f>
        <v>Compressor Centrífugo BásicoPressão – Descarga da Bomba Principal de Óleo Lubrificante</v>
      </c>
      <c r="B440" t="s">
        <v>4572</v>
      </c>
      <c r="C440" s="10" t="s">
        <v>2905</v>
      </c>
      <c r="D440" s="10" t="s">
        <v>4573</v>
      </c>
      <c r="E440" t="s">
        <v>4574</v>
      </c>
      <c r="F440" s="162" t="s">
        <v>4821</v>
      </c>
      <c r="G440" t="s">
        <v>2859</v>
      </c>
      <c r="J440" t="s">
        <v>830</v>
      </c>
      <c r="K440" t="s">
        <v>828</v>
      </c>
      <c r="L440" t="s">
        <v>2929</v>
      </c>
      <c r="M440" t="s">
        <v>2928</v>
      </c>
      <c r="O440" t="e">
        <f>VLOOKUP(Table3263[[#This Row],[Column1]],'Tradução Atributos'!$A$1:$B$284,2,0)</f>
        <v>#N/A</v>
      </c>
      <c r="P440" t="s">
        <v>4670</v>
      </c>
      <c r="Q440" s="10" t="str">
        <f>_xlfn.CONCAT(Table3263[[#This Row],[Description]],Table3263[[#This Row],[attribute_name EN2]])</f>
        <v>Pressure -  Lube Oil Main Pump Discharge</v>
      </c>
      <c r="R440" s="33">
        <v>300</v>
      </c>
      <c r="S440" s="33" t="s">
        <v>194</v>
      </c>
      <c r="U440" s="33" t="s">
        <v>736</v>
      </c>
      <c r="V440" s="83"/>
      <c r="W440" t="str">
        <f t="shared" si="13"/>
        <v>subattribute</v>
      </c>
      <c r="X440" t="str">
        <f>TRIM(INDEX(_xlfn.TEXTSPLIT(Table3263[[#This Row],[attribute_name]],"|"), 1,1))</f>
        <v>Pressão – Descarga da Bomba Principal de Óleo Lubrificante</v>
      </c>
      <c r="Y440" t="str">
        <f>IFERROR(TRIM(INDEX(_xlfn.TEXTSPLIT(Table3263[[#This Row],[attribute_name]],"|"), 1,2)), "")</f>
        <v>Hi</v>
      </c>
      <c r="Z440" t="b" cm="1">
        <f t="array" ref="Z440">IF(ISERROR(IF(Table3263[[#This Row],[parent_attribute]]="subattribute", VLOOKUP(Table3263[[#This Row],[Área ]]&amp;Table3263[[#This Row],[child_attribute]],_xlfn._xlws.FILTER(Table3263[[#All],[Vessel]], Table3263[[#All],[parent_attribute]]="attribute"),1, FALSE), TRUE)), FALSE, TRUE)</f>
        <v>1</v>
      </c>
    </row>
    <row r="441" spans="1:26" ht="15" customHeight="1">
      <c r="A441" t="str">
        <f>Table3263[[#This Row],[Template]]&amp;Table3263[[#This Row],[parent_attribute]]</f>
        <v>Compressor Centrífugo BásicoPressão – Descarga da Bomba Principal de Óleo Lubrificante</v>
      </c>
      <c r="B441" t="s">
        <v>4572</v>
      </c>
      <c r="C441" s="10" t="s">
        <v>2905</v>
      </c>
      <c r="D441" s="10" t="s">
        <v>4573</v>
      </c>
      <c r="E441" t="s">
        <v>4574</v>
      </c>
      <c r="F441" s="162" t="s">
        <v>4821</v>
      </c>
      <c r="G441" t="s">
        <v>2859</v>
      </c>
      <c r="J441" t="s">
        <v>832</v>
      </c>
      <c r="K441" t="s">
        <v>828</v>
      </c>
      <c r="L441" t="s">
        <v>2931</v>
      </c>
      <c r="M441" t="s">
        <v>2928</v>
      </c>
      <c r="O441" t="e">
        <f>VLOOKUP(Table3263[[#This Row],[Column1]],'Tradução Atributos'!$A$1:$B$284,2,0)</f>
        <v>#N/A</v>
      </c>
      <c r="P441" t="s">
        <v>4671</v>
      </c>
      <c r="Q441" s="10" t="str">
        <f>_xlfn.CONCAT(Table3263[[#This Row],[Description]],Table3263[[#This Row],[attribute_name EN2]])</f>
        <v>Pressure -  Lube Oil Main Pump Discharge</v>
      </c>
      <c r="R441" s="33"/>
      <c r="S441" s="33" t="s">
        <v>194</v>
      </c>
      <c r="U441" s="33" t="s">
        <v>736</v>
      </c>
      <c r="V441" s="10"/>
      <c r="W441" t="str">
        <f t="shared" si="13"/>
        <v>subattribute</v>
      </c>
      <c r="X441" t="str">
        <f>TRIM(INDEX(_xlfn.TEXTSPLIT(Table3263[[#This Row],[attribute_name]],"|"), 1,1))</f>
        <v>Pressão – Descarga da Bomba Principal de Óleo Lubrificante</v>
      </c>
      <c r="Y441" t="str">
        <f>IFERROR(TRIM(INDEX(_xlfn.TEXTSPLIT(Table3263[[#This Row],[attribute_name]],"|"), 1,2)), "")</f>
        <v>Lo</v>
      </c>
      <c r="Z441" t="b" cm="1">
        <f t="array" ref="Z441">IF(ISERROR(IF(Table3263[[#This Row],[parent_attribute]]="subattribute", VLOOKUP(Table3263[[#This Row],[Área ]]&amp;Table3263[[#This Row],[child_attribute]],_xlfn._xlws.FILTER(Table3263[[#All],[Vessel]], Table3263[[#All],[parent_attribute]]="attribute"),1, FALSE), TRUE)), FALSE, TRUE)</f>
        <v>1</v>
      </c>
    </row>
    <row r="442" spans="1:26" ht="15" customHeight="1">
      <c r="A442" t="str">
        <f>Table3263[[#This Row],[Template]]&amp;Table3263[[#This Row],[parent_attribute]]</f>
        <v>Compressor Centrífugo BásicoPressão – Descarga da Bomba Principal de Óleo Lubrificante</v>
      </c>
      <c r="B442" t="s">
        <v>4572</v>
      </c>
      <c r="C442" s="10" t="s">
        <v>2905</v>
      </c>
      <c r="D442" s="10" t="s">
        <v>4573</v>
      </c>
      <c r="E442" t="s">
        <v>4574</v>
      </c>
      <c r="F442" s="162" t="s">
        <v>4821</v>
      </c>
      <c r="G442" t="s">
        <v>2859</v>
      </c>
      <c r="J442" t="s">
        <v>834</v>
      </c>
      <c r="K442" t="s">
        <v>828</v>
      </c>
      <c r="L442" t="s">
        <v>2932</v>
      </c>
      <c r="M442" t="s">
        <v>2928</v>
      </c>
      <c r="O442" t="e">
        <f>VLOOKUP(Table3263[[#This Row],[Column1]],'Tradução Atributos'!$A$1:$B$284,2,0)</f>
        <v>#N/A</v>
      </c>
      <c r="P442" t="s">
        <v>4672</v>
      </c>
      <c r="Q442" s="10" t="str">
        <f>_xlfn.CONCAT(Table3263[[#This Row],[Description]],Table3263[[#This Row],[attribute_name EN2]])</f>
        <v>Pressure -  Lube Oil Main Pump Discharge</v>
      </c>
      <c r="R442" s="10"/>
      <c r="S442" s="33" t="s">
        <v>194</v>
      </c>
      <c r="U442" s="33" t="s">
        <v>736</v>
      </c>
      <c r="V442" s="83"/>
      <c r="W442" t="str">
        <f t="shared" si="13"/>
        <v>subattribute</v>
      </c>
      <c r="X442" t="str">
        <f>TRIM(INDEX(_xlfn.TEXTSPLIT(Table3263[[#This Row],[attribute_name]],"|"), 1,1))</f>
        <v>Pressão – Descarga da Bomba Principal de Óleo Lubrificante</v>
      </c>
      <c r="Y442" t="str">
        <f>IFERROR(TRIM(INDEX(_xlfn.TEXTSPLIT(Table3263[[#This Row],[attribute_name]],"|"), 1,2)), "")</f>
        <v>LoLo</v>
      </c>
      <c r="Z442" t="b" cm="1">
        <f t="array" ref="Z442">IF(ISERROR(IF(Table3263[[#This Row],[parent_attribute]]="subattribute", VLOOKUP(Table3263[[#This Row],[Área ]]&amp;Table3263[[#This Row],[child_attribute]],_xlfn._xlws.FILTER(Table3263[[#All],[Vessel]], Table3263[[#All],[parent_attribute]]="attribute"),1, FALSE), TRUE)), FALSE, TRUE)</f>
        <v>1</v>
      </c>
    </row>
    <row r="443" spans="1:26" ht="15" customHeight="1">
      <c r="A443" t="str">
        <f>Table3263[[#This Row],[Template]]&amp;Table3263[[#This Row],[parent_attribute]]</f>
        <v>Compressor Centrífugo BásicoPressão – Descarga da Bomba Principal de Óleo Lubrificante</v>
      </c>
      <c r="B443" t="s">
        <v>4572</v>
      </c>
      <c r="C443" s="10" t="s">
        <v>2905</v>
      </c>
      <c r="D443" s="10" t="s">
        <v>4573</v>
      </c>
      <c r="E443" t="s">
        <v>4574</v>
      </c>
      <c r="F443" s="162" t="s">
        <v>4821</v>
      </c>
      <c r="G443" t="s">
        <v>2859</v>
      </c>
      <c r="J443" t="s">
        <v>836</v>
      </c>
      <c r="K443" t="s">
        <v>828</v>
      </c>
      <c r="L443" t="s">
        <v>2934</v>
      </c>
      <c r="M443" t="s">
        <v>2928</v>
      </c>
      <c r="O443" t="e">
        <f>VLOOKUP(Table3263[[#This Row],[Column1]],'Tradução Atributos'!$A$1:$B$284,2,0)</f>
        <v>#N/A</v>
      </c>
      <c r="P443" t="s">
        <v>4673</v>
      </c>
      <c r="Q443" s="10" t="str">
        <f>_xlfn.CONCAT(Table3263[[#This Row],[Description]],Table3263[[#This Row],[attribute_name EN2]])</f>
        <v>Pressure -  Lube Oil Main Pump Discharge</v>
      </c>
      <c r="R443" s="33">
        <v>270</v>
      </c>
      <c r="S443" s="33" t="s">
        <v>194</v>
      </c>
      <c r="U443" s="33" t="s">
        <v>736</v>
      </c>
      <c r="V443" s="10"/>
      <c r="W443" t="str">
        <f t="shared" si="13"/>
        <v>subattribute</v>
      </c>
      <c r="X443" t="str">
        <f>TRIM(INDEX(_xlfn.TEXTSPLIT(Table3263[[#This Row],[attribute_name]],"|"), 1,1))</f>
        <v>Pressão – Descarga da Bomba Principal de Óleo Lubrificante</v>
      </c>
      <c r="Y443" t="str">
        <f>IFERROR(TRIM(INDEX(_xlfn.TEXTSPLIT(Table3263[[#This Row],[attribute_name]],"|"), 1,2)), "")</f>
        <v>Pre-alarm Hi</v>
      </c>
      <c r="Z443" t="b" cm="1">
        <f t="array" ref="Z443">IF(ISERROR(IF(Table3263[[#This Row],[parent_attribute]]="subattribute", VLOOKUP(Table3263[[#This Row],[Área ]]&amp;Table3263[[#This Row],[child_attribute]],_xlfn._xlws.FILTER(Table3263[[#All],[Vessel]], Table3263[[#All],[parent_attribute]]="attribute"),1, FALSE), TRUE)), FALSE, TRUE)</f>
        <v>1</v>
      </c>
    </row>
    <row r="444" spans="1:26" ht="15" customHeight="1">
      <c r="A444" t="str">
        <f>Table3263[[#This Row],[Template]]&amp;Table3263[[#This Row],[parent_attribute]]</f>
        <v>Compressor Centrífugo BásicoPressão – Descarga da Bomba Principal de Óleo Lubrificante</v>
      </c>
      <c r="B444" t="s">
        <v>4572</v>
      </c>
      <c r="C444" s="10" t="s">
        <v>2905</v>
      </c>
      <c r="D444" s="10" t="s">
        <v>4573</v>
      </c>
      <c r="E444" t="s">
        <v>4574</v>
      </c>
      <c r="F444" s="162" t="s">
        <v>4821</v>
      </c>
      <c r="G444" t="s">
        <v>2859</v>
      </c>
      <c r="J444" t="s">
        <v>838</v>
      </c>
      <c r="K444" t="s">
        <v>828</v>
      </c>
      <c r="L444" t="s">
        <v>2936</v>
      </c>
      <c r="M444" t="s">
        <v>2928</v>
      </c>
      <c r="O444" t="e">
        <f>VLOOKUP(Table3263[[#This Row],[Column1]],'Tradução Atributos'!$A$1:$B$284,2,0)</f>
        <v>#N/A</v>
      </c>
      <c r="P444" t="s">
        <v>4674</v>
      </c>
      <c r="Q444" s="10" t="str">
        <f>_xlfn.CONCAT(Table3263[[#This Row],[Description]],Table3263[[#This Row],[attribute_name EN2]])</f>
        <v>Pressure -  Lube Oil Main Pump Discharge</v>
      </c>
      <c r="R444" s="81"/>
      <c r="S444" s="81" t="s">
        <v>194</v>
      </c>
      <c r="U444" s="81" t="s">
        <v>736</v>
      </c>
      <c r="V444" s="83"/>
      <c r="W444" t="str">
        <f t="shared" si="13"/>
        <v>subattribute</v>
      </c>
      <c r="X444" t="str">
        <f>TRIM(INDEX(_xlfn.TEXTSPLIT(Table3263[[#This Row],[attribute_name]],"|"), 1,1))</f>
        <v>Pressão – Descarga da Bomba Principal de Óleo Lubrificante</v>
      </c>
      <c r="Y444" t="str">
        <f>IFERROR(TRIM(INDEX(_xlfn.TEXTSPLIT(Table3263[[#This Row],[attribute_name]],"|"), 1,2)), "")</f>
        <v>Pre-alarm Lo</v>
      </c>
      <c r="Z444" t="b" cm="1">
        <f t="array" ref="Z444">IF(ISERROR(IF(Table3263[[#This Row],[parent_attribute]]="subattribute", VLOOKUP(Table3263[[#This Row],[Área ]]&amp;Table3263[[#This Row],[child_attribute]],_xlfn._xlws.FILTER(Table3263[[#All],[Vessel]], Table3263[[#All],[parent_attribute]]="attribute"),1, FALSE), TRUE)), FALSE, TRUE)</f>
        <v>1</v>
      </c>
    </row>
    <row r="445" spans="1:26" ht="15" customHeight="1">
      <c r="A445" t="str">
        <f>Table3263[[#This Row],[Template]]&amp;Table3263[[#This Row],[parent_attribute]]</f>
        <v>Compressor Centrífugo BásicoPressão - Descarga IP</v>
      </c>
      <c r="B445" t="s">
        <v>4572</v>
      </c>
      <c r="C445" s="10" t="s">
        <v>2905</v>
      </c>
      <c r="D445" s="10" t="s">
        <v>4573</v>
      </c>
      <c r="E445" t="s">
        <v>4574</v>
      </c>
      <c r="F445" s="162" t="s">
        <v>4821</v>
      </c>
      <c r="G445" t="s">
        <v>2859</v>
      </c>
      <c r="J445" s="10" t="s">
        <v>4675</v>
      </c>
      <c r="K445" s="10" t="s">
        <v>4675</v>
      </c>
      <c r="O445" t="e">
        <f>VLOOKUP(Table3263[[#This Row],[Column1]],'Tradução Atributos'!$A$1:$B$284,2,0)</f>
        <v>#N/A</v>
      </c>
      <c r="P445" t="s">
        <v>4676</v>
      </c>
      <c r="Q445" s="10" t="str">
        <f>_xlfn.CONCAT(Table3263[[#This Row],[Description]],Table3263[[#This Row],[attribute_name EN2]])</f>
        <v>Pressure - Discharge LP</v>
      </c>
      <c r="R445" s="33" t="s">
        <v>4839</v>
      </c>
      <c r="S445" s="33" t="s">
        <v>194</v>
      </c>
      <c r="U445" s="33" t="s">
        <v>530</v>
      </c>
      <c r="V445" s="10" t="s">
        <v>4586</v>
      </c>
      <c r="W445" t="str">
        <f t="shared" si="13"/>
        <v>attribute</v>
      </c>
      <c r="X445" t="str">
        <f>TRIM(INDEX(_xlfn.TEXTSPLIT(Table3263[[#This Row],[attribute_name]],"|"), 1,1))</f>
        <v>Pressão - Descarga IP</v>
      </c>
      <c r="Y445" t="str">
        <f>IFERROR(TRIM(INDEX(_xlfn.TEXTSPLIT(Table3263[[#This Row],[attribute_name]],"|"), 1,2)), "")</f>
        <v/>
      </c>
      <c r="Z445" t="b" cm="1">
        <f t="array" ref="Z445">IF(ISERROR(IF(Table3263[[#This Row],[parent_attribute]]="subattribute", VLOOKUP(Table3263[[#This Row],[Área ]]&amp;Table3263[[#This Row],[child_attribute]],_xlfn._xlws.FILTER(Table3263[[#All],[Vessel]], Table3263[[#All],[parent_attribute]]="attribute"),1, FALSE), TRUE)), FALSE, TRUE)</f>
        <v>1</v>
      </c>
    </row>
    <row r="446" spans="1:26" ht="15" customHeight="1">
      <c r="A446" t="str">
        <f>Table3263[[#This Row],[Template]]&amp;Table3263[[#This Row],[parent_attribute]]</f>
        <v>Compressor Centrífugo BásicoPressão - Descarga IP (2)</v>
      </c>
      <c r="B446" t="s">
        <v>4572</v>
      </c>
      <c r="C446" s="10" t="s">
        <v>2905</v>
      </c>
      <c r="D446" s="10" t="s">
        <v>4573</v>
      </c>
      <c r="E446" t="s">
        <v>4574</v>
      </c>
      <c r="F446" s="162" t="s">
        <v>4821</v>
      </c>
      <c r="G446" t="s">
        <v>2859</v>
      </c>
      <c r="J446" s="10" t="s">
        <v>1433</v>
      </c>
      <c r="K446" s="10" t="s">
        <v>1433</v>
      </c>
      <c r="O446" t="e">
        <f>VLOOKUP(Table3263[[#This Row],[Column1]],'Tradução Atributos'!$A$1:$B$284,2,0)</f>
        <v>#N/A</v>
      </c>
      <c r="P446" t="s">
        <v>4680</v>
      </c>
      <c r="Q446" s="20" t="str">
        <f>_xlfn.CONCAT(Table3263[[#This Row],[Description]],Table3263[[#This Row],[attribute_name EN2]])</f>
        <v>Pressure - Discharge (2)</v>
      </c>
      <c r="R446" s="33" t="s">
        <v>4840</v>
      </c>
      <c r="S446" s="33" t="s">
        <v>194</v>
      </c>
      <c r="U446" s="33" t="s">
        <v>530</v>
      </c>
      <c r="V446" s="10" t="s">
        <v>4586</v>
      </c>
      <c r="W446" t="str">
        <f t="shared" si="13"/>
        <v>attribute</v>
      </c>
      <c r="X446" t="str">
        <f>TRIM(INDEX(_xlfn.TEXTSPLIT(Table3263[[#This Row],[attribute_name]],"|"), 1,1))</f>
        <v>Pressão - Descarga IP (2)</v>
      </c>
      <c r="Y446" t="str">
        <f>IFERROR(TRIM(INDEX(_xlfn.TEXTSPLIT(Table3263[[#This Row],[attribute_name]],"|"), 1,2)), "")</f>
        <v/>
      </c>
      <c r="Z446" t="b" cm="1">
        <f t="array" ref="Z446">IF(ISERROR(IF(Table3263[[#This Row],[parent_attribute]]="subattribute", VLOOKUP(Table3263[[#This Row],[Área ]]&amp;Table3263[[#This Row],[child_attribute]],_xlfn._xlws.FILTER(Table3263[[#All],[Vessel]], Table3263[[#All],[parent_attribute]]="attribute"),1, FALSE), TRUE)), FALSE, TRUE)</f>
        <v>1</v>
      </c>
    </row>
    <row r="447" spans="1:26" ht="15" customHeight="1">
      <c r="A447" t="str">
        <f>Table3263[[#This Row],[Template]]&amp;Table3263[[#This Row],[parent_attribute]]</f>
        <v>Compressor Centrífugo BásicoPressão - Descarga IP (2)</v>
      </c>
      <c r="B447" t="s">
        <v>4572</v>
      </c>
      <c r="C447" s="10" t="s">
        <v>2905</v>
      </c>
      <c r="D447" s="10" t="s">
        <v>4573</v>
      </c>
      <c r="E447" t="s">
        <v>4574</v>
      </c>
      <c r="F447" s="162" t="s">
        <v>4821</v>
      </c>
      <c r="G447" t="s">
        <v>2859</v>
      </c>
      <c r="J447" s="10" t="s">
        <v>1434</v>
      </c>
      <c r="K447" s="10" t="s">
        <v>1433</v>
      </c>
      <c r="L447" t="s">
        <v>2929</v>
      </c>
      <c r="M447" t="s">
        <v>2928</v>
      </c>
      <c r="O447" t="e">
        <f>VLOOKUP(Table3263[[#This Row],[Column1]],'Tradução Atributos'!$A$1:$B$284,2,0)</f>
        <v>#N/A</v>
      </c>
      <c r="P447" t="s">
        <v>4682</v>
      </c>
      <c r="Q447" s="20" t="str">
        <f>_xlfn.CONCAT(Table3263[[#This Row],[Description]],Table3263[[#This Row],[attribute_name EN2]])</f>
        <v>Pressure - Discharge (2)</v>
      </c>
      <c r="R447" s="33"/>
      <c r="S447" s="33" t="s">
        <v>194</v>
      </c>
      <c r="U447" s="33" t="s">
        <v>736</v>
      </c>
      <c r="V447" s="10"/>
      <c r="W447" t="str">
        <f t="shared" si="13"/>
        <v>subattribute</v>
      </c>
      <c r="X447" t="str">
        <f>TRIM(INDEX(_xlfn.TEXTSPLIT(Table3263[[#This Row],[attribute_name]],"|"), 1,1))</f>
        <v>Pressão - Descarga IP (2)</v>
      </c>
      <c r="Y447" t="str">
        <f>IFERROR(TRIM(INDEX(_xlfn.TEXTSPLIT(Table3263[[#This Row],[attribute_name]],"|"), 1,2)), "")</f>
        <v>Hi</v>
      </c>
      <c r="Z447" t="b" cm="1">
        <f t="array" ref="Z447">IF(ISERROR(IF(Table3263[[#This Row],[parent_attribute]]="subattribute", VLOOKUP(Table3263[[#This Row],[Área ]]&amp;Table3263[[#This Row],[child_attribute]],_xlfn._xlws.FILTER(Table3263[[#All],[Vessel]], Table3263[[#All],[parent_attribute]]="attribute"),1, FALSE), TRUE)), FALSE, TRUE)</f>
        <v>1</v>
      </c>
    </row>
    <row r="448" spans="1:26" ht="15" customHeight="1">
      <c r="A448" t="str">
        <f>Table3263[[#This Row],[Template]]&amp;Table3263[[#This Row],[parent_attribute]]</f>
        <v>Compressor Centrífugo BásicoPressão - Descarga IP (2)</v>
      </c>
      <c r="B448" t="s">
        <v>4572</v>
      </c>
      <c r="C448" s="10" t="s">
        <v>2905</v>
      </c>
      <c r="D448" s="10" t="s">
        <v>4573</v>
      </c>
      <c r="E448" t="s">
        <v>4574</v>
      </c>
      <c r="F448" s="162" t="s">
        <v>4821</v>
      </c>
      <c r="G448" t="s">
        <v>2859</v>
      </c>
      <c r="J448" s="10" t="s">
        <v>1435</v>
      </c>
      <c r="K448" s="10" t="s">
        <v>1433</v>
      </c>
      <c r="L448" t="s">
        <v>2930</v>
      </c>
      <c r="M448" t="s">
        <v>2928</v>
      </c>
      <c r="O448" t="e">
        <f>VLOOKUP(Table3263[[#This Row],[Column1]],'Tradução Atributos'!$A$1:$B$284,2,0)</f>
        <v>#N/A</v>
      </c>
      <c r="P448" t="s">
        <v>4683</v>
      </c>
      <c r="Q448" s="20" t="str">
        <f>_xlfn.CONCAT(Table3263[[#This Row],[Description]],Table3263[[#This Row],[attribute_name EN2]])</f>
        <v>Pressure - Discharge (2)</v>
      </c>
      <c r="R448" s="33"/>
      <c r="S448" s="33" t="s">
        <v>194</v>
      </c>
      <c r="U448" s="33" t="s">
        <v>736</v>
      </c>
      <c r="V448" s="10"/>
      <c r="W448" t="str">
        <f t="shared" si="13"/>
        <v>subattribute</v>
      </c>
      <c r="X448" t="str">
        <f>TRIM(INDEX(_xlfn.TEXTSPLIT(Table3263[[#This Row],[attribute_name]],"|"), 1,1))</f>
        <v>Pressão - Descarga IP (2)</v>
      </c>
      <c r="Y448" t="str">
        <f>IFERROR(TRIM(INDEX(_xlfn.TEXTSPLIT(Table3263[[#This Row],[attribute_name]],"|"), 1,2)), "")</f>
        <v>HiHi</v>
      </c>
      <c r="Z448" t="b" cm="1">
        <f t="array" ref="Z448">IF(ISERROR(IF(Table3263[[#This Row],[parent_attribute]]="subattribute", VLOOKUP(Table3263[[#This Row],[Área ]]&amp;Table3263[[#This Row],[child_attribute]],_xlfn._xlws.FILTER(Table3263[[#All],[Vessel]], Table3263[[#All],[parent_attribute]]="attribute"),1, FALSE), TRUE)), FALSE, TRUE)</f>
        <v>1</v>
      </c>
    </row>
    <row r="449" spans="1:26" ht="15" customHeight="1">
      <c r="A449" t="str">
        <f>Table3263[[#This Row],[Template]]&amp;Table3263[[#This Row],[parent_attribute]]</f>
        <v>Compressor Centrífugo BásicoPressão - Descarga IP (2)</v>
      </c>
      <c r="B449" t="s">
        <v>4572</v>
      </c>
      <c r="C449" s="10" t="s">
        <v>2905</v>
      </c>
      <c r="D449" s="10" t="s">
        <v>4573</v>
      </c>
      <c r="E449" t="s">
        <v>4574</v>
      </c>
      <c r="F449" s="162" t="s">
        <v>4821</v>
      </c>
      <c r="G449" t="s">
        <v>2859</v>
      </c>
      <c r="J449" s="10" t="s">
        <v>1436</v>
      </c>
      <c r="K449" s="10" t="s">
        <v>1433</v>
      </c>
      <c r="L449" t="s">
        <v>2931</v>
      </c>
      <c r="M449" t="s">
        <v>2928</v>
      </c>
      <c r="O449" t="e">
        <f>VLOOKUP(Table3263[[#This Row],[Column1]],'Tradução Atributos'!$A$1:$B$284,2,0)</f>
        <v>#N/A</v>
      </c>
      <c r="P449" t="s">
        <v>4684</v>
      </c>
      <c r="Q449" s="20" t="str">
        <f>_xlfn.CONCAT(Table3263[[#This Row],[Description]],Table3263[[#This Row],[attribute_name EN2]])</f>
        <v>Pressure - Discharge (2)</v>
      </c>
      <c r="R449" s="33"/>
      <c r="S449" s="33" t="s">
        <v>194</v>
      </c>
      <c r="U449" s="33" t="s">
        <v>736</v>
      </c>
      <c r="V449" s="10"/>
      <c r="W449" t="str">
        <f t="shared" si="13"/>
        <v>subattribute</v>
      </c>
      <c r="X449" t="str">
        <f>TRIM(INDEX(_xlfn.TEXTSPLIT(Table3263[[#This Row],[attribute_name]],"|"), 1,1))</f>
        <v>Pressão - Descarga IP (2)</v>
      </c>
      <c r="Y449" t="str">
        <f>IFERROR(TRIM(INDEX(_xlfn.TEXTSPLIT(Table3263[[#This Row],[attribute_name]],"|"), 1,2)), "")</f>
        <v>Lo</v>
      </c>
      <c r="Z449" t="b" cm="1">
        <f t="array" ref="Z449">IF(ISERROR(IF(Table3263[[#This Row],[parent_attribute]]="subattribute", VLOOKUP(Table3263[[#This Row],[Área ]]&amp;Table3263[[#This Row],[child_attribute]],_xlfn._xlws.FILTER(Table3263[[#All],[Vessel]], Table3263[[#All],[parent_attribute]]="attribute"),1, FALSE), TRUE)), FALSE, TRUE)</f>
        <v>1</v>
      </c>
    </row>
    <row r="450" spans="1:26" ht="15" customHeight="1">
      <c r="A450" t="str">
        <f>Table3263[[#This Row],[Template]]&amp;Table3263[[#This Row],[parent_attribute]]</f>
        <v>Compressor Centrífugo BásicoPressão - Descarga IP (2)</v>
      </c>
      <c r="B450" t="s">
        <v>4572</v>
      </c>
      <c r="C450" s="10" t="s">
        <v>2905</v>
      </c>
      <c r="D450" s="10" t="s">
        <v>4573</v>
      </c>
      <c r="E450" t="s">
        <v>4574</v>
      </c>
      <c r="F450" s="162" t="s">
        <v>4821</v>
      </c>
      <c r="G450" t="s">
        <v>2859</v>
      </c>
      <c r="J450" s="10" t="s">
        <v>1437</v>
      </c>
      <c r="K450" s="10" t="s">
        <v>1433</v>
      </c>
      <c r="L450" t="s">
        <v>2932</v>
      </c>
      <c r="M450" t="s">
        <v>2928</v>
      </c>
      <c r="O450" t="e">
        <f>VLOOKUP(Table3263[[#This Row],[Column1]],'Tradução Atributos'!$A$1:$B$284,2,0)</f>
        <v>#N/A</v>
      </c>
      <c r="P450" t="s">
        <v>4685</v>
      </c>
      <c r="Q450" s="20" t="str">
        <f>_xlfn.CONCAT(Table3263[[#This Row],[Description]],Table3263[[#This Row],[attribute_name EN2]])</f>
        <v>Pressure - Discharge (2)</v>
      </c>
      <c r="R450" s="33"/>
      <c r="S450" s="33" t="s">
        <v>194</v>
      </c>
      <c r="U450" s="33" t="s">
        <v>736</v>
      </c>
      <c r="V450" s="10"/>
      <c r="W450" t="str">
        <f t="shared" si="13"/>
        <v>subattribute</v>
      </c>
      <c r="X450" t="str">
        <f>TRIM(INDEX(_xlfn.TEXTSPLIT(Table3263[[#This Row],[attribute_name]],"|"), 1,1))</f>
        <v>Pressão - Descarga IP (2)</v>
      </c>
      <c r="Y450" t="str">
        <f>IFERROR(TRIM(INDEX(_xlfn.TEXTSPLIT(Table3263[[#This Row],[attribute_name]],"|"), 1,2)), "")</f>
        <v>LoLo</v>
      </c>
      <c r="Z450" t="b" cm="1">
        <f t="array" ref="Z450">IF(ISERROR(IF(Table3263[[#This Row],[parent_attribute]]="subattribute", VLOOKUP(Table3263[[#This Row],[Área ]]&amp;Table3263[[#This Row],[child_attribute]],_xlfn._xlws.FILTER(Table3263[[#All],[Vessel]], Table3263[[#All],[parent_attribute]]="attribute"),1, FALSE), TRUE)), FALSE, TRUE)</f>
        <v>1</v>
      </c>
    </row>
    <row r="451" spans="1:26" ht="15" customHeight="1">
      <c r="A451" t="str">
        <f>Table3263[[#This Row],[Template]]&amp;Table3263[[#This Row],[parent_attribute]]</f>
        <v>Compressor Centrífugo BásicoPressão - Descarga LP</v>
      </c>
      <c r="B451" t="s">
        <v>4572</v>
      </c>
      <c r="C451" s="10" t="s">
        <v>2905</v>
      </c>
      <c r="D451" s="10" t="s">
        <v>4573</v>
      </c>
      <c r="E451" t="s">
        <v>4574</v>
      </c>
      <c r="F451" s="162" t="s">
        <v>4821</v>
      </c>
      <c r="G451" t="s">
        <v>2859</v>
      </c>
      <c r="J451" s="20" t="s">
        <v>4675</v>
      </c>
      <c r="K451" s="10" t="s">
        <v>4675</v>
      </c>
      <c r="O451" t="e">
        <f>VLOOKUP(Table3263[[#This Row],[Column1]],'Tradução Atributos'!$A$1:$B$284,2,0)</f>
        <v>#N/A</v>
      </c>
      <c r="P451" t="s">
        <v>4686</v>
      </c>
      <c r="Q451" s="10" t="str">
        <f>_xlfn.CONCAT(Table3263[[#This Row],[Description]],Table3263[[#This Row],[attribute_name EN2]])</f>
        <v>Pressure - Discharge LP</v>
      </c>
      <c r="R451" s="33" t="s">
        <v>4841</v>
      </c>
      <c r="S451" s="33" t="s">
        <v>194</v>
      </c>
      <c r="U451" s="33" t="s">
        <v>530</v>
      </c>
      <c r="V451" s="10" t="s">
        <v>4594</v>
      </c>
      <c r="W451" t="str">
        <f t="shared" si="13"/>
        <v>attribute</v>
      </c>
      <c r="X451" t="str">
        <f>TRIM(INDEX(_xlfn.TEXTSPLIT(Table3263[[#This Row],[attribute_name]],"|"), 1,1))</f>
        <v>Pressão - Descarga LP</v>
      </c>
      <c r="Y451" t="str">
        <f>IFERROR(TRIM(INDEX(_xlfn.TEXTSPLIT(Table3263[[#This Row],[attribute_name]],"|"), 1,2)), "")</f>
        <v/>
      </c>
      <c r="Z451" t="b" cm="1">
        <f t="array" ref="Z451">IF(ISERROR(IF(Table3263[[#This Row],[parent_attribute]]="subattribute", VLOOKUP(Table3263[[#This Row],[Área ]]&amp;Table3263[[#This Row],[child_attribute]],_xlfn._xlws.FILTER(Table3263[[#All],[Vessel]], Table3263[[#All],[parent_attribute]]="attribute"),1, FALSE), TRUE)), FALSE, TRUE)</f>
        <v>1</v>
      </c>
    </row>
    <row r="452" spans="1:26" ht="15" customHeight="1">
      <c r="A452" t="str">
        <f>Table3263[[#This Row],[Template]]&amp;Table3263[[#This Row],[parent_attribute]]</f>
        <v>Compressor Centrífugo BásicoPressão - Descarga LP (2)</v>
      </c>
      <c r="B452" t="s">
        <v>4572</v>
      </c>
      <c r="C452" s="10" t="s">
        <v>2905</v>
      </c>
      <c r="D452" s="10" t="s">
        <v>4573</v>
      </c>
      <c r="E452" t="s">
        <v>4574</v>
      </c>
      <c r="F452" s="162" t="s">
        <v>4821</v>
      </c>
      <c r="G452" t="s">
        <v>2859</v>
      </c>
      <c r="J452" s="20" t="s">
        <v>1433</v>
      </c>
      <c r="K452" s="10" t="s">
        <v>1433</v>
      </c>
      <c r="O452" t="e">
        <f>VLOOKUP(Table3263[[#This Row],[Column1]],'Tradução Atributos'!$A$1:$B$284,2,0)</f>
        <v>#N/A</v>
      </c>
      <c r="P452" t="s">
        <v>4689</v>
      </c>
      <c r="Q452" s="20" t="str">
        <f>_xlfn.CONCAT(Table3263[[#This Row],[Description]],Table3263[[#This Row],[attribute_name EN2]])</f>
        <v>Pressure - Discharge (2)</v>
      </c>
      <c r="R452" s="33" t="s">
        <v>4842</v>
      </c>
      <c r="S452" s="33" t="s">
        <v>194</v>
      </c>
      <c r="U452" s="33" t="s">
        <v>530</v>
      </c>
      <c r="V452" s="10" t="s">
        <v>4594</v>
      </c>
      <c r="W452" t="str">
        <f t="shared" si="13"/>
        <v>attribute</v>
      </c>
      <c r="X452" t="str">
        <f>TRIM(INDEX(_xlfn.TEXTSPLIT(Table3263[[#This Row],[attribute_name]],"|"), 1,1))</f>
        <v>Pressão - Descarga LP (2)</v>
      </c>
      <c r="Y452" t="str">
        <f>IFERROR(TRIM(INDEX(_xlfn.TEXTSPLIT(Table3263[[#This Row],[attribute_name]],"|"), 1,2)), "")</f>
        <v/>
      </c>
      <c r="Z452" t="b" cm="1">
        <f t="array" ref="Z452">IF(ISERROR(IF(Table3263[[#This Row],[parent_attribute]]="subattribute", VLOOKUP(Table3263[[#This Row],[Área ]]&amp;Table3263[[#This Row],[child_attribute]],_xlfn._xlws.FILTER(Table3263[[#All],[Vessel]], Table3263[[#All],[parent_attribute]]="attribute"),1, FALSE), TRUE)), FALSE, TRUE)</f>
        <v>1</v>
      </c>
    </row>
    <row r="453" spans="1:26" ht="15" customHeight="1">
      <c r="A453" t="str">
        <f>Table3263[[#This Row],[Template]]&amp;Table3263[[#This Row],[parent_attribute]]</f>
        <v>Compressor Centrífugo BásicoPressão - Descarga LP (2)</v>
      </c>
      <c r="B453" t="s">
        <v>4572</v>
      </c>
      <c r="C453" s="10" t="s">
        <v>2905</v>
      </c>
      <c r="D453" s="10" t="s">
        <v>4573</v>
      </c>
      <c r="E453" t="s">
        <v>4574</v>
      </c>
      <c r="F453" s="162" t="s">
        <v>4821</v>
      </c>
      <c r="G453" t="s">
        <v>2859</v>
      </c>
      <c r="J453" s="20" t="s">
        <v>1434</v>
      </c>
      <c r="K453" s="10" t="s">
        <v>1433</v>
      </c>
      <c r="L453" t="s">
        <v>2929</v>
      </c>
      <c r="M453" t="s">
        <v>2928</v>
      </c>
      <c r="O453" t="e">
        <f>VLOOKUP(Table3263[[#This Row],[Column1]],'Tradução Atributos'!$A$1:$B$284,2,0)</f>
        <v>#N/A</v>
      </c>
      <c r="P453" t="s">
        <v>4691</v>
      </c>
      <c r="Q453" s="20" t="str">
        <f>_xlfn.CONCAT(Table3263[[#This Row],[Description]],Table3263[[#This Row],[attribute_name EN2]])</f>
        <v>Pressure - Discharge (2)</v>
      </c>
      <c r="R453" s="33"/>
      <c r="S453" s="33" t="s">
        <v>194</v>
      </c>
      <c r="U453" s="33" t="s">
        <v>736</v>
      </c>
      <c r="V453" s="10"/>
      <c r="W453" t="str">
        <f t="shared" si="13"/>
        <v>subattribute</v>
      </c>
      <c r="X453" t="str">
        <f>TRIM(INDEX(_xlfn.TEXTSPLIT(Table3263[[#This Row],[attribute_name]],"|"), 1,1))</f>
        <v>Pressão - Descarga LP (2)</v>
      </c>
      <c r="Y453" t="str">
        <f>IFERROR(TRIM(INDEX(_xlfn.TEXTSPLIT(Table3263[[#This Row],[attribute_name]],"|"), 1,2)), "")</f>
        <v>Hi</v>
      </c>
      <c r="Z453" t="b" cm="1">
        <f t="array" ref="Z453">IF(ISERROR(IF(Table3263[[#This Row],[parent_attribute]]="subattribute", VLOOKUP(Table3263[[#This Row],[Área ]]&amp;Table3263[[#This Row],[child_attribute]],_xlfn._xlws.FILTER(Table3263[[#All],[Vessel]], Table3263[[#All],[parent_attribute]]="attribute"),1, FALSE), TRUE)), FALSE, TRUE)</f>
        <v>1</v>
      </c>
    </row>
    <row r="454" spans="1:26" ht="15" customHeight="1">
      <c r="A454" t="str">
        <f>Table3263[[#This Row],[Template]]&amp;Table3263[[#This Row],[parent_attribute]]</f>
        <v>Compressor Centrífugo BásicoPressão - Descarga LP (2)</v>
      </c>
      <c r="B454" t="s">
        <v>4572</v>
      </c>
      <c r="C454" s="10" t="s">
        <v>2905</v>
      </c>
      <c r="D454" s="10" t="s">
        <v>4573</v>
      </c>
      <c r="E454" t="s">
        <v>4574</v>
      </c>
      <c r="F454" s="162" t="s">
        <v>4821</v>
      </c>
      <c r="G454" t="s">
        <v>2859</v>
      </c>
      <c r="J454" s="20" t="s">
        <v>1435</v>
      </c>
      <c r="K454" s="10" t="s">
        <v>1433</v>
      </c>
      <c r="L454" t="s">
        <v>2930</v>
      </c>
      <c r="M454" t="s">
        <v>2928</v>
      </c>
      <c r="O454" t="e">
        <f>VLOOKUP(Table3263[[#This Row],[Column1]],'Tradução Atributos'!$A$1:$B$284,2,0)</f>
        <v>#N/A</v>
      </c>
      <c r="P454" t="s">
        <v>4692</v>
      </c>
      <c r="Q454" s="20" t="str">
        <f>_xlfn.CONCAT(Table3263[[#This Row],[Description]],Table3263[[#This Row],[attribute_name EN2]])</f>
        <v>Pressure - Discharge (2)</v>
      </c>
      <c r="R454" s="33"/>
      <c r="S454" s="33" t="s">
        <v>194</v>
      </c>
      <c r="U454" s="33" t="s">
        <v>736</v>
      </c>
      <c r="V454" s="10"/>
      <c r="W454" t="str">
        <f t="shared" si="13"/>
        <v>subattribute</v>
      </c>
      <c r="X454" t="str">
        <f>TRIM(INDEX(_xlfn.TEXTSPLIT(Table3263[[#This Row],[attribute_name]],"|"), 1,1))</f>
        <v>Pressão - Descarga LP (2)</v>
      </c>
      <c r="Y454" t="str">
        <f>IFERROR(TRIM(INDEX(_xlfn.TEXTSPLIT(Table3263[[#This Row],[attribute_name]],"|"), 1,2)), "")</f>
        <v>HiHi</v>
      </c>
      <c r="Z454" t="b" cm="1">
        <f t="array" ref="Z454">IF(ISERROR(IF(Table3263[[#This Row],[parent_attribute]]="subattribute", VLOOKUP(Table3263[[#This Row],[Área ]]&amp;Table3263[[#This Row],[child_attribute]],_xlfn._xlws.FILTER(Table3263[[#All],[Vessel]], Table3263[[#All],[parent_attribute]]="attribute"),1, FALSE), TRUE)), FALSE, TRUE)</f>
        <v>1</v>
      </c>
    </row>
    <row r="455" spans="1:26" ht="15" customHeight="1">
      <c r="A455" t="str">
        <f>Table3263[[#This Row],[Template]]&amp;Table3263[[#This Row],[parent_attribute]]</f>
        <v>Compressor Centrífugo BásicoPressão - Descarga LP (2)</v>
      </c>
      <c r="B455" t="s">
        <v>4572</v>
      </c>
      <c r="C455" s="10" t="s">
        <v>2905</v>
      </c>
      <c r="D455" s="10" t="s">
        <v>4573</v>
      </c>
      <c r="E455" t="s">
        <v>4574</v>
      </c>
      <c r="F455" s="162" t="s">
        <v>4821</v>
      </c>
      <c r="G455" t="s">
        <v>2859</v>
      </c>
      <c r="J455" s="20" t="s">
        <v>1436</v>
      </c>
      <c r="K455" s="10" t="s">
        <v>1433</v>
      </c>
      <c r="L455" t="s">
        <v>2931</v>
      </c>
      <c r="M455" t="s">
        <v>2928</v>
      </c>
      <c r="O455" t="e">
        <f>VLOOKUP(Table3263[[#This Row],[Column1]],'Tradução Atributos'!$A$1:$B$284,2,0)</f>
        <v>#N/A</v>
      </c>
      <c r="P455" t="s">
        <v>4693</v>
      </c>
      <c r="Q455" s="20" t="str">
        <f>_xlfn.CONCAT(Table3263[[#This Row],[Description]],Table3263[[#This Row],[attribute_name EN2]])</f>
        <v>Pressure - Discharge (2)</v>
      </c>
      <c r="R455" s="33"/>
      <c r="S455" s="33" t="s">
        <v>194</v>
      </c>
      <c r="U455" s="33" t="s">
        <v>736</v>
      </c>
      <c r="V455" s="10"/>
      <c r="W455" t="str">
        <f t="shared" si="13"/>
        <v>subattribute</v>
      </c>
      <c r="X455" t="str">
        <f>TRIM(INDEX(_xlfn.TEXTSPLIT(Table3263[[#This Row],[attribute_name]],"|"), 1,1))</f>
        <v>Pressão - Descarga LP (2)</v>
      </c>
      <c r="Y455" t="str">
        <f>IFERROR(TRIM(INDEX(_xlfn.TEXTSPLIT(Table3263[[#This Row],[attribute_name]],"|"), 1,2)), "")</f>
        <v>Lo</v>
      </c>
      <c r="Z455" t="b" cm="1">
        <f t="array" ref="Z455">IF(ISERROR(IF(Table3263[[#This Row],[parent_attribute]]="subattribute", VLOOKUP(Table3263[[#This Row],[Área ]]&amp;Table3263[[#This Row],[child_attribute]],_xlfn._xlws.FILTER(Table3263[[#All],[Vessel]], Table3263[[#All],[parent_attribute]]="attribute"),1, FALSE), TRUE)), FALSE, TRUE)</f>
        <v>1</v>
      </c>
    </row>
    <row r="456" spans="1:26" ht="15" customHeight="1">
      <c r="A456" t="str">
        <f>Table3263[[#This Row],[Template]]&amp;Table3263[[#This Row],[parent_attribute]]</f>
        <v>Compressor Centrífugo BásicoPressão - Descarga LP (2)</v>
      </c>
      <c r="B456" t="s">
        <v>4572</v>
      </c>
      <c r="C456" s="10" t="s">
        <v>2905</v>
      </c>
      <c r="D456" s="10" t="s">
        <v>4573</v>
      </c>
      <c r="E456" t="s">
        <v>4574</v>
      </c>
      <c r="F456" s="162" t="s">
        <v>4821</v>
      </c>
      <c r="G456" t="s">
        <v>2859</v>
      </c>
      <c r="J456" s="20" t="s">
        <v>1437</v>
      </c>
      <c r="K456" s="10" t="s">
        <v>1433</v>
      </c>
      <c r="L456" t="s">
        <v>2932</v>
      </c>
      <c r="M456" t="s">
        <v>2928</v>
      </c>
      <c r="O456" t="e">
        <f>VLOOKUP(Table3263[[#This Row],[Column1]],'Tradução Atributos'!$A$1:$B$284,2,0)</f>
        <v>#N/A</v>
      </c>
      <c r="P456" t="s">
        <v>4694</v>
      </c>
      <c r="Q456" s="20" t="str">
        <f>_xlfn.CONCAT(Table3263[[#This Row],[Description]],Table3263[[#This Row],[attribute_name EN2]])</f>
        <v>Pressure - Discharge (2)</v>
      </c>
      <c r="R456" s="33"/>
      <c r="S456" s="33" t="s">
        <v>194</v>
      </c>
      <c r="U456" s="33" t="s">
        <v>736</v>
      </c>
      <c r="V456" s="10"/>
      <c r="W456" t="str">
        <f t="shared" si="13"/>
        <v>subattribute</v>
      </c>
      <c r="X456" t="str">
        <f>TRIM(INDEX(_xlfn.TEXTSPLIT(Table3263[[#This Row],[attribute_name]],"|"), 1,1))</f>
        <v>Pressão - Descarga LP (2)</v>
      </c>
      <c r="Y456" t="str">
        <f>IFERROR(TRIM(INDEX(_xlfn.TEXTSPLIT(Table3263[[#This Row],[attribute_name]],"|"), 1,2)), "")</f>
        <v>LoLo</v>
      </c>
      <c r="Z456" t="b" cm="1">
        <f t="array" ref="Z456">IF(ISERROR(IF(Table3263[[#This Row],[parent_attribute]]="subattribute", VLOOKUP(Table3263[[#This Row],[Área ]]&amp;Table3263[[#This Row],[child_attribute]],_xlfn._xlws.FILTER(Table3263[[#All],[Vessel]], Table3263[[#All],[parent_attribute]]="attribute"),1, FALSE), TRUE)), FALSE, TRUE)</f>
        <v>1</v>
      </c>
    </row>
    <row r="457" spans="1:26" ht="15" customHeight="1">
      <c r="A457" t="str">
        <f>Table3263[[#This Row],[Template]]&amp;Table3263[[#This Row],[parent_attribute]]</f>
        <v>Compressor Centrífugo BásicoPressão - Injeção de Gás de Separação (1)</v>
      </c>
      <c r="B457" t="s">
        <v>4572</v>
      </c>
      <c r="C457" s="10" t="s">
        <v>2905</v>
      </c>
      <c r="D457" s="10" t="s">
        <v>4573</v>
      </c>
      <c r="E457" t="s">
        <v>4574</v>
      </c>
      <c r="F457" s="162" t="s">
        <v>4821</v>
      </c>
      <c r="G457" t="s">
        <v>2859</v>
      </c>
      <c r="J457" t="s">
        <v>1515</v>
      </c>
      <c r="K457" t="s">
        <v>1515</v>
      </c>
      <c r="O457" t="e">
        <f>VLOOKUP(Table3263[[#This Row],[Column1]],'Tradução Atributos'!$A$1:$B$284,2,0)</f>
        <v>#N/A</v>
      </c>
      <c r="P457" t="s">
        <v>3002</v>
      </c>
      <c r="Q457" s="10" t="str">
        <f>_xlfn.CONCAT(Table3263[[#This Row],[Description]],Table3263[[#This Row],[attribute_name EN2]])</f>
        <v>Pressure - Separation Gas Injection (1)</v>
      </c>
      <c r="R457" s="33" t="s">
        <v>4843</v>
      </c>
      <c r="S457" s="33" t="s">
        <v>194</v>
      </c>
      <c r="U457" s="33" t="s">
        <v>451</v>
      </c>
      <c r="V457" s="12" t="s">
        <v>452</v>
      </c>
      <c r="W457" t="str">
        <f t="shared" ref="W457:W488" si="14">IFERROR(IF(FIND("|",P457),"subattribute", "attribute"), "attribute")</f>
        <v>attribute</v>
      </c>
      <c r="X457" t="str">
        <f>TRIM(INDEX(_xlfn.TEXTSPLIT(Table3263[[#This Row],[attribute_name]],"|"), 1,1))</f>
        <v>Pressão - Injeção de Gás de Separação (1)</v>
      </c>
      <c r="Y457" t="str">
        <f>IFERROR(TRIM(INDEX(_xlfn.TEXTSPLIT(Table3263[[#This Row],[attribute_name]],"|"), 1,2)), "")</f>
        <v/>
      </c>
      <c r="Z457" t="b" cm="1">
        <f t="array" ref="Z457">IF(ISERROR(IF(Table3263[[#This Row],[type]]="subattribute", VLOOKUP(Table3263[[#This Row],[Template]]&amp;Table3263[[#This Row],[parent_attribute]],_xlfn._xlws.FILTER(#REF!, Table3263[[#All],[type]]="attribute"),1, FALSE), TRUE)), FALSE, TRUE)</f>
        <v>1</v>
      </c>
    </row>
    <row r="458" spans="1:26" ht="15" customHeight="1">
      <c r="A458" t="str">
        <f>Table3263[[#This Row],[Template]]&amp;Table3263[[#This Row],[parent_attribute]]</f>
        <v>Compressor Centrífugo BásicoPressão - Injeção de Gás de Separação (1)</v>
      </c>
      <c r="B458" t="s">
        <v>4572</v>
      </c>
      <c r="C458" s="10" t="s">
        <v>2905</v>
      </c>
      <c r="D458" s="10" t="s">
        <v>4573</v>
      </c>
      <c r="E458" t="s">
        <v>4574</v>
      </c>
      <c r="F458" s="162" t="s">
        <v>4821</v>
      </c>
      <c r="G458" t="s">
        <v>2859</v>
      </c>
      <c r="J458" t="s">
        <v>1517</v>
      </c>
      <c r="K458" t="s">
        <v>1515</v>
      </c>
      <c r="L458" t="s">
        <v>2929</v>
      </c>
      <c r="M458" t="s">
        <v>2928</v>
      </c>
      <c r="O458" t="e">
        <f>VLOOKUP(Table3263[[#This Row],[Column1]],'Tradução Atributos'!$A$1:$B$284,2,0)</f>
        <v>#N/A</v>
      </c>
      <c r="P458" t="s">
        <v>944</v>
      </c>
      <c r="Q458" s="10" t="str">
        <f>_xlfn.CONCAT(Table3263[[#This Row],[Description]],Table3263[[#This Row],[attribute_name EN2]])</f>
        <v>Pressure - Separation Gas Injection (1)</v>
      </c>
      <c r="R458" s="33"/>
      <c r="S458" s="33" t="s">
        <v>194</v>
      </c>
      <c r="U458" s="33" t="s">
        <v>736</v>
      </c>
      <c r="V458" s="10"/>
      <c r="W458" t="str">
        <f t="shared" si="14"/>
        <v>subattribute</v>
      </c>
      <c r="X458" t="str">
        <f>TRIM(INDEX(_xlfn.TEXTSPLIT(Table3263[[#This Row],[attribute_name]],"|"), 1,1))</f>
        <v>Pressão - Injeção de Gás de Separação (1)</v>
      </c>
      <c r="Y458" t="str">
        <f>IFERROR(TRIM(INDEX(_xlfn.TEXTSPLIT(Table3263[[#This Row],[attribute_name]],"|"), 1,2)), "")</f>
        <v>Hi</v>
      </c>
      <c r="Z458" t="b" cm="1">
        <f t="array" ref="Z458">IF(ISERROR(IF(Table3263[[#This Row],[parent_attribute]]="subattribute", VLOOKUP(Table3263[[#This Row],[Área ]]&amp;Table3263[[#This Row],[child_attribute]],_xlfn._xlws.FILTER(Table3263[[#All],[Vessel]], Table3263[[#All],[parent_attribute]]="attribute"),1, FALSE), TRUE)), FALSE, TRUE)</f>
        <v>1</v>
      </c>
    </row>
    <row r="459" spans="1:26" ht="15" customHeight="1">
      <c r="A459" t="str">
        <f>Table3263[[#This Row],[Template]]&amp;Table3263[[#This Row],[parent_attribute]]</f>
        <v>Compressor Centrífugo BásicoPressão - Injeção de Gás de Separação (1)</v>
      </c>
      <c r="B459" t="s">
        <v>4572</v>
      </c>
      <c r="C459" s="10" t="s">
        <v>2905</v>
      </c>
      <c r="D459" s="10" t="s">
        <v>4573</v>
      </c>
      <c r="E459" t="s">
        <v>4574</v>
      </c>
      <c r="F459" s="162" t="s">
        <v>4821</v>
      </c>
      <c r="G459" t="s">
        <v>2859</v>
      </c>
      <c r="J459" t="s">
        <v>1518</v>
      </c>
      <c r="K459" t="s">
        <v>1515</v>
      </c>
      <c r="L459" t="s">
        <v>2930</v>
      </c>
      <c r="M459" t="s">
        <v>2928</v>
      </c>
      <c r="O459" t="e">
        <f>VLOOKUP(Table3263[[#This Row],[Column1]],'Tradução Atributos'!$A$1:$B$284,2,0)</f>
        <v>#N/A</v>
      </c>
      <c r="P459" t="s">
        <v>946</v>
      </c>
      <c r="Q459" s="10" t="str">
        <f>_xlfn.CONCAT(Table3263[[#This Row],[Description]],Table3263[[#This Row],[attribute_name EN2]])</f>
        <v>Pressure - Separation Gas Injection (1)</v>
      </c>
      <c r="R459" s="33"/>
      <c r="S459" s="33" t="s">
        <v>194</v>
      </c>
      <c r="U459" s="33" t="s">
        <v>736</v>
      </c>
      <c r="V459" s="12"/>
      <c r="W459" t="str">
        <f t="shared" si="14"/>
        <v>subattribute</v>
      </c>
      <c r="X459" t="str">
        <f>TRIM(INDEX(_xlfn.TEXTSPLIT(Table3263[[#This Row],[attribute_name]],"|"), 1,1))</f>
        <v>Pressão - Injeção de Gás de Separação (1)</v>
      </c>
      <c r="Y459" t="str">
        <f>IFERROR(TRIM(INDEX(_xlfn.TEXTSPLIT(Table3263[[#This Row],[attribute_name]],"|"), 1,2)), "")</f>
        <v>HiHi</v>
      </c>
      <c r="Z459" t="b" cm="1">
        <f t="array" ref="Z459">IF(ISERROR(IF(Table3263[[#This Row],[parent_attribute]]="subattribute", VLOOKUP(Table3263[[#This Row],[Área ]]&amp;Table3263[[#This Row],[child_attribute]],_xlfn._xlws.FILTER(Table3263[[#All],[Vessel]], Table3263[[#All],[parent_attribute]]="attribute"),1, FALSE), TRUE)), FALSE, TRUE)</f>
        <v>1</v>
      </c>
    </row>
    <row r="460" spans="1:26" ht="15" customHeight="1">
      <c r="A460" t="str">
        <f>Table3263[[#This Row],[Template]]&amp;Table3263[[#This Row],[parent_attribute]]</f>
        <v>Compressor Centrífugo BásicoPressão - Injeção de Gás de Separação (1)</v>
      </c>
      <c r="B460" t="s">
        <v>4572</v>
      </c>
      <c r="C460" s="10" t="s">
        <v>2905</v>
      </c>
      <c r="D460" s="10" t="s">
        <v>4573</v>
      </c>
      <c r="E460" t="s">
        <v>4574</v>
      </c>
      <c r="F460" s="162" t="s">
        <v>4821</v>
      </c>
      <c r="G460" t="s">
        <v>2859</v>
      </c>
      <c r="J460" t="s">
        <v>1519</v>
      </c>
      <c r="K460" t="s">
        <v>1515</v>
      </c>
      <c r="L460" t="s">
        <v>2931</v>
      </c>
      <c r="M460" t="s">
        <v>2928</v>
      </c>
      <c r="O460" t="e">
        <f>VLOOKUP(Table3263[[#This Row],[Column1]],'Tradução Atributos'!$A$1:$B$284,2,0)</f>
        <v>#N/A</v>
      </c>
      <c r="P460" t="s">
        <v>948</v>
      </c>
      <c r="Q460" s="10" t="str">
        <f>_xlfn.CONCAT(Table3263[[#This Row],[Description]],Table3263[[#This Row],[attribute_name EN2]])</f>
        <v>Pressure - Separation Gas Injection (1)</v>
      </c>
      <c r="R460" s="33">
        <v>0.62</v>
      </c>
      <c r="S460" s="33" t="s">
        <v>194</v>
      </c>
      <c r="U460" s="33" t="s">
        <v>736</v>
      </c>
      <c r="V460" s="10"/>
      <c r="W460" t="str">
        <f t="shared" si="14"/>
        <v>subattribute</v>
      </c>
      <c r="X460" t="str">
        <f>TRIM(INDEX(_xlfn.TEXTSPLIT(Table3263[[#This Row],[attribute_name]],"|"), 1,1))</f>
        <v>Pressão - Injeção de Gás de Separação (1)</v>
      </c>
      <c r="Y460" t="str">
        <f>IFERROR(TRIM(INDEX(_xlfn.TEXTSPLIT(Table3263[[#This Row],[attribute_name]],"|"), 1,2)), "")</f>
        <v>Lo</v>
      </c>
      <c r="Z460" t="b" cm="1">
        <f t="array" ref="Z460">IF(ISERROR(IF(Table3263[[#This Row],[parent_attribute]]="subattribute", VLOOKUP(Table3263[[#This Row],[Área ]]&amp;Table3263[[#This Row],[child_attribute]],_xlfn._xlws.FILTER(Table3263[[#All],[Vessel]], Table3263[[#All],[parent_attribute]]="attribute"),1, FALSE), TRUE)), FALSE, TRUE)</f>
        <v>1</v>
      </c>
    </row>
    <row r="461" spans="1:26" ht="15" customHeight="1">
      <c r="A461" t="str">
        <f>Table3263[[#This Row],[Template]]&amp;Table3263[[#This Row],[parent_attribute]]</f>
        <v>Compressor Centrífugo BásicoPressão - Injeção de Gás de Separação (1)</v>
      </c>
      <c r="B461" t="s">
        <v>4572</v>
      </c>
      <c r="C461" s="10" t="s">
        <v>2905</v>
      </c>
      <c r="D461" s="10" t="s">
        <v>4573</v>
      </c>
      <c r="E461" t="s">
        <v>4574</v>
      </c>
      <c r="F461" s="162" t="s">
        <v>4821</v>
      </c>
      <c r="G461" t="s">
        <v>2859</v>
      </c>
      <c r="J461" t="s">
        <v>1520</v>
      </c>
      <c r="K461" t="s">
        <v>1515</v>
      </c>
      <c r="L461" t="s">
        <v>2932</v>
      </c>
      <c r="M461" t="s">
        <v>2928</v>
      </c>
      <c r="O461" t="e">
        <f>VLOOKUP(Table3263[[#This Row],[Column1]],'Tradução Atributos'!$A$1:$B$284,2,0)</f>
        <v>#N/A</v>
      </c>
      <c r="P461" t="s">
        <v>3003</v>
      </c>
      <c r="Q461" s="10" t="str">
        <f>_xlfn.CONCAT(Table3263[[#This Row],[Description]],Table3263[[#This Row],[attribute_name EN2]])</f>
        <v>Pressure - Separation Gas Injection (1)</v>
      </c>
      <c r="R461" s="10"/>
      <c r="S461" s="33" t="s">
        <v>194</v>
      </c>
      <c r="U461" s="33" t="s">
        <v>736</v>
      </c>
      <c r="V461" s="83"/>
      <c r="W461" t="str">
        <f t="shared" si="14"/>
        <v>subattribute</v>
      </c>
      <c r="X461" t="str">
        <f>TRIM(INDEX(_xlfn.TEXTSPLIT(Table3263[[#This Row],[attribute_name]],"|"), 1,1))</f>
        <v>Pressão - Injeção de Gás de Separação (1)</v>
      </c>
      <c r="Y461" t="str">
        <f>IFERROR(TRIM(INDEX(_xlfn.TEXTSPLIT(Table3263[[#This Row],[attribute_name]],"|"), 1,2)), "")</f>
        <v>LoLo</v>
      </c>
      <c r="Z461" t="b" cm="1">
        <f t="array" ref="Z461">IF(ISERROR(IF(Table3263[[#This Row],[parent_attribute]]="subattribute", VLOOKUP(Table3263[[#This Row],[Área ]]&amp;Table3263[[#This Row],[child_attribute]],_xlfn._xlws.FILTER(Table3263[[#All],[Vessel]], Table3263[[#All],[parent_attribute]]="attribute"),1, FALSE), TRUE)), FALSE, TRUE)</f>
        <v>1</v>
      </c>
    </row>
    <row r="462" spans="1:26" ht="15" customHeight="1">
      <c r="A462" t="str">
        <f>Table3263[[#This Row],[Template]]&amp;Table3263[[#This Row],[parent_attribute]]</f>
        <v>Compressor Centrífugo BásicoPressão - Injeção de Gás de Separação (1)</v>
      </c>
      <c r="B462" t="s">
        <v>4572</v>
      </c>
      <c r="C462" s="10" t="s">
        <v>2905</v>
      </c>
      <c r="D462" s="10" t="s">
        <v>4573</v>
      </c>
      <c r="E462" t="s">
        <v>4574</v>
      </c>
      <c r="F462" s="162" t="s">
        <v>4821</v>
      </c>
      <c r="G462" t="s">
        <v>2859</v>
      </c>
      <c r="J462" t="s">
        <v>1521</v>
      </c>
      <c r="K462" t="s">
        <v>1515</v>
      </c>
      <c r="L462" t="s">
        <v>2934</v>
      </c>
      <c r="M462" t="s">
        <v>2928</v>
      </c>
      <c r="O462" t="e">
        <f>VLOOKUP(Table3263[[#This Row],[Column1]],'Tradução Atributos'!$A$1:$B$284,2,0)</f>
        <v>#N/A</v>
      </c>
      <c r="P462" t="s">
        <v>3004</v>
      </c>
      <c r="Q462" s="10" t="str">
        <f>_xlfn.CONCAT(Table3263[[#This Row],[Description]],Table3263[[#This Row],[attribute_name EN2]])</f>
        <v>Pressure - Separation Gas Injection (1)</v>
      </c>
      <c r="R462" s="10"/>
      <c r="S462" s="33" t="s">
        <v>194</v>
      </c>
      <c r="U462" s="33" t="s">
        <v>736</v>
      </c>
      <c r="V462" s="10"/>
      <c r="W462" t="str">
        <f t="shared" si="14"/>
        <v>subattribute</v>
      </c>
      <c r="X462" t="str">
        <f>TRIM(INDEX(_xlfn.TEXTSPLIT(Table3263[[#This Row],[attribute_name]],"|"), 1,1))</f>
        <v>Pressão - Injeção de Gás de Separação (1)</v>
      </c>
      <c r="Y462" t="str">
        <f>IFERROR(TRIM(INDEX(_xlfn.TEXTSPLIT(Table3263[[#This Row],[attribute_name]],"|"), 1,2)), "")</f>
        <v>Pre-alarm Hi</v>
      </c>
      <c r="Z462" t="b" cm="1">
        <f t="array" ref="Z462">IF(ISERROR(IF(Table3263[[#This Row],[parent_attribute]]="subattribute", VLOOKUP(Table3263[[#This Row],[Área ]]&amp;Table3263[[#This Row],[child_attribute]],_xlfn._xlws.FILTER(Table3263[[#All],[Vessel]], Table3263[[#All],[parent_attribute]]="attribute"),1, FALSE), TRUE)), FALSE, TRUE)</f>
        <v>1</v>
      </c>
    </row>
    <row r="463" spans="1:26" ht="15" customHeight="1">
      <c r="A463" t="str">
        <f>Table3263[[#This Row],[Template]]&amp;Table3263[[#This Row],[parent_attribute]]</f>
        <v>Compressor Centrífugo BásicoPressão - Injeção de Gás de Separação (1)</v>
      </c>
      <c r="B463" t="s">
        <v>4572</v>
      </c>
      <c r="C463" s="10" t="s">
        <v>2905</v>
      </c>
      <c r="D463" s="10" t="s">
        <v>4573</v>
      </c>
      <c r="E463" t="s">
        <v>4574</v>
      </c>
      <c r="F463" s="162" t="s">
        <v>4821</v>
      </c>
      <c r="G463" t="s">
        <v>2859</v>
      </c>
      <c r="J463" t="s">
        <v>1522</v>
      </c>
      <c r="K463" t="s">
        <v>1515</v>
      </c>
      <c r="L463" t="s">
        <v>2936</v>
      </c>
      <c r="M463" t="s">
        <v>2928</v>
      </c>
      <c r="O463" t="e">
        <f>VLOOKUP(Table3263[[#This Row],[Column1]],'Tradução Atributos'!$A$1:$B$284,2,0)</f>
        <v>#N/A</v>
      </c>
      <c r="P463" t="s">
        <v>3006</v>
      </c>
      <c r="Q463" s="10" t="str">
        <f>_xlfn.CONCAT(Table3263[[#This Row],[Description]],Table3263[[#This Row],[attribute_name EN2]])</f>
        <v>Pressure - Separation Gas Injection (1)</v>
      </c>
      <c r="R463" s="33">
        <v>0.68200000000000005</v>
      </c>
      <c r="S463" s="33" t="s">
        <v>194</v>
      </c>
      <c r="U463" s="33" t="s">
        <v>736</v>
      </c>
      <c r="V463" s="12"/>
      <c r="W463" t="str">
        <f t="shared" si="14"/>
        <v>subattribute</v>
      </c>
      <c r="X463" t="str">
        <f>TRIM(INDEX(_xlfn.TEXTSPLIT(Table3263[[#This Row],[attribute_name]],"|"), 1,1))</f>
        <v>Pressão - Injeção de Gás de Separação (1)</v>
      </c>
      <c r="Y463" t="str">
        <f>IFERROR(TRIM(INDEX(_xlfn.TEXTSPLIT(Table3263[[#This Row],[attribute_name]],"|"), 1,2)), "")</f>
        <v>Pre-alarm Lo</v>
      </c>
      <c r="Z463" t="b" cm="1">
        <f t="array" ref="Z463">IF(ISERROR(IF(Table3263[[#This Row],[parent_attribute]]="subattribute", VLOOKUP(Table3263[[#This Row],[Área ]]&amp;Table3263[[#This Row],[child_attribute]],_xlfn._xlws.FILTER(Table3263[[#All],[Vessel]], Table3263[[#All],[parent_attribute]]="attribute"),1, FALSE), TRUE)), FALSE, TRUE)</f>
        <v>1</v>
      </c>
    </row>
    <row r="464" spans="1:26" ht="15" customHeight="1">
      <c r="A464" t="str">
        <f>Table3263[[#This Row],[Template]]&amp;Table3263[[#This Row],[parent_attribute]]</f>
        <v>Compressor Centrífugo BásicoPressão – Linha Principal de Óleo Lubrificante dos Mancais</v>
      </c>
      <c r="B464" t="s">
        <v>4572</v>
      </c>
      <c r="C464" s="10" t="s">
        <v>2905</v>
      </c>
      <c r="D464" s="10" t="s">
        <v>4573</v>
      </c>
      <c r="E464" t="s">
        <v>4574</v>
      </c>
      <c r="F464" s="162" t="s">
        <v>4821</v>
      </c>
      <c r="G464" t="s">
        <v>2859</v>
      </c>
      <c r="J464" t="s">
        <v>864</v>
      </c>
      <c r="K464" t="s">
        <v>864</v>
      </c>
      <c r="O464" t="e">
        <f>VLOOKUP(Table3263[[#This Row],[Column1]],'Tradução Atributos'!$A$1:$B$284,2,0)</f>
        <v>#N/A</v>
      </c>
      <c r="P464" t="s">
        <v>4701</v>
      </c>
      <c r="Q464" s="10" t="str">
        <f>_xlfn.CONCAT(Table3263[[#This Row],[Description]],Table3263[[#This Row],[attribute_name EN2]])</f>
        <v>Pressure - Lube Oil Bearings Header</v>
      </c>
      <c r="R464" s="33" t="s">
        <v>3481</v>
      </c>
      <c r="S464" s="33" t="s">
        <v>194</v>
      </c>
      <c r="U464" s="33" t="s">
        <v>461</v>
      </c>
      <c r="V464" s="10" t="s">
        <v>462</v>
      </c>
      <c r="W464" t="str">
        <f t="shared" si="14"/>
        <v>attribute</v>
      </c>
      <c r="X464" t="str">
        <f>TRIM(INDEX(_xlfn.TEXTSPLIT(Table3263[[#This Row],[attribute_name]],"|"), 1,1))</f>
        <v>Pressão – Linha Principal de Óleo Lubrificante dos Mancais</v>
      </c>
      <c r="Y464" t="str">
        <f>IFERROR(TRIM(INDEX(_xlfn.TEXTSPLIT(Table3263[[#This Row],[attribute_name]],"|"), 1,2)), "")</f>
        <v/>
      </c>
      <c r="Z464" t="b" cm="1">
        <f t="array" ref="Z464">IF(ISERROR(IF(Table3263[[#This Row],[type]]="subattribute", VLOOKUP(Table3263[[#This Row],[Template]]&amp;Table3263[[#This Row],[parent_attribute]],_xlfn._xlws.FILTER(#REF!, Table3263[[#All],[type]]="attribute"),1, FALSE), TRUE)), FALSE, TRUE)</f>
        <v>1</v>
      </c>
    </row>
    <row r="465" spans="1:26" ht="15" customHeight="1">
      <c r="A465" t="str">
        <f>Table3263[[#This Row],[Template]]&amp;Table3263[[#This Row],[parent_attribute]]</f>
        <v>Compressor Centrífugo BásicoPressão – Linha Principal de Óleo Lubrificante dos Mancais</v>
      </c>
      <c r="B465" t="s">
        <v>4572</v>
      </c>
      <c r="C465" s="10" t="s">
        <v>2905</v>
      </c>
      <c r="D465" s="10" t="s">
        <v>4573</v>
      </c>
      <c r="E465" t="s">
        <v>4574</v>
      </c>
      <c r="F465" s="162" t="s">
        <v>4821</v>
      </c>
      <c r="G465" t="s">
        <v>2859</v>
      </c>
      <c r="J465" t="s">
        <v>868</v>
      </c>
      <c r="K465" t="s">
        <v>864</v>
      </c>
      <c r="L465" t="s">
        <v>2929</v>
      </c>
      <c r="M465" t="s">
        <v>2928</v>
      </c>
      <c r="O465" t="e">
        <f>VLOOKUP(Table3263[[#This Row],[Column1]],'Tradução Atributos'!$A$1:$B$284,2,0)</f>
        <v>#N/A</v>
      </c>
      <c r="P465" t="s">
        <v>4702</v>
      </c>
      <c r="Q465" s="10" t="str">
        <f>_xlfn.CONCAT(Table3263[[#This Row],[Description]],Table3263[[#This Row],[attribute_name EN2]])</f>
        <v>Pressure - Lube Oil Bearings Header</v>
      </c>
      <c r="R465" s="33"/>
      <c r="S465" s="33" t="s">
        <v>194</v>
      </c>
      <c r="U465" s="33" t="s">
        <v>736</v>
      </c>
      <c r="V465" s="10"/>
      <c r="W465" t="str">
        <f t="shared" si="14"/>
        <v>subattribute</v>
      </c>
      <c r="X465" t="str">
        <f>TRIM(INDEX(_xlfn.TEXTSPLIT(Table3263[[#This Row],[attribute_name]],"|"), 1,1))</f>
        <v>Pressão – Linha Principal de Óleo Lubrificante dos Mancais</v>
      </c>
      <c r="Y465" t="str">
        <f>IFERROR(TRIM(INDEX(_xlfn.TEXTSPLIT(Table3263[[#This Row],[attribute_name]],"|"), 1,2)), "")</f>
        <v>Hi</v>
      </c>
      <c r="Z465" t="b" cm="1">
        <f t="array" ref="Z465">IF(ISERROR(IF(Table3263[[#This Row],[parent_attribute]]="subattribute", VLOOKUP(Table3263[[#This Row],[Área ]]&amp;Table3263[[#This Row],[child_attribute]],_xlfn._xlws.FILTER(Table3263[[#All],[Vessel]], Table3263[[#All],[parent_attribute]]="attribute"),1, FALSE), TRUE)), FALSE, TRUE)</f>
        <v>1</v>
      </c>
    </row>
    <row r="466" spans="1:26" ht="15" customHeight="1">
      <c r="A466" t="str">
        <f>Table3263[[#This Row],[Template]]&amp;Table3263[[#This Row],[parent_attribute]]</f>
        <v>Compressor Centrífugo BásicoPressão – Linha Principal de Óleo Lubrificante dos Mancais</v>
      </c>
      <c r="B466" t="s">
        <v>4572</v>
      </c>
      <c r="C466" s="10" t="s">
        <v>2905</v>
      </c>
      <c r="D466" s="10" t="s">
        <v>4573</v>
      </c>
      <c r="E466" t="s">
        <v>4574</v>
      </c>
      <c r="F466" s="162" t="s">
        <v>4821</v>
      </c>
      <c r="G466" t="s">
        <v>2859</v>
      </c>
      <c r="J466" t="s">
        <v>870</v>
      </c>
      <c r="K466" t="s">
        <v>864</v>
      </c>
      <c r="L466" t="s">
        <v>2931</v>
      </c>
      <c r="M466" t="s">
        <v>2928</v>
      </c>
      <c r="O466" t="e">
        <f>VLOOKUP(Table3263[[#This Row],[Column1]],'Tradução Atributos'!$A$1:$B$284,2,0)</f>
        <v>#N/A</v>
      </c>
      <c r="P466" t="s">
        <v>4703</v>
      </c>
      <c r="Q466" s="10" t="str">
        <f>_xlfn.CONCAT(Table3263[[#This Row],[Description]],Table3263[[#This Row],[attribute_name EN2]])</f>
        <v>Pressure - Lube Oil Bearings Header</v>
      </c>
      <c r="R466" s="33"/>
      <c r="S466" s="33" t="s">
        <v>194</v>
      </c>
      <c r="U466" s="33" t="s">
        <v>736</v>
      </c>
      <c r="V466" s="83"/>
      <c r="W466" t="str">
        <f t="shared" si="14"/>
        <v>subattribute</v>
      </c>
      <c r="X466" t="str">
        <f>TRIM(INDEX(_xlfn.TEXTSPLIT(Table3263[[#This Row],[attribute_name]],"|"), 1,1))</f>
        <v>Pressão – Linha Principal de Óleo Lubrificante dos Mancais</v>
      </c>
      <c r="Y466" t="str">
        <f>IFERROR(TRIM(INDEX(_xlfn.TEXTSPLIT(Table3263[[#This Row],[attribute_name]],"|"), 1,2)), "")</f>
        <v>Lo</v>
      </c>
      <c r="Z466" t="b" cm="1">
        <f t="array" ref="Z466">IF(ISERROR(IF(Table3263[[#This Row],[parent_attribute]]="subattribute", VLOOKUP(Table3263[[#This Row],[Área ]]&amp;Table3263[[#This Row],[child_attribute]],_xlfn._xlws.FILTER(Table3263[[#All],[Vessel]], Table3263[[#All],[parent_attribute]]="attribute"),1, FALSE), TRUE)), FALSE, TRUE)</f>
        <v>1</v>
      </c>
    </row>
    <row r="467" spans="1:26" ht="15" customHeight="1">
      <c r="A467" t="str">
        <f>Table3263[[#This Row],[Template]]&amp;Table3263[[#This Row],[parent_attribute]]</f>
        <v>Compressor Centrífugo BásicoPressão – Linha Principal de Óleo Lubrificante dos Mancais</v>
      </c>
      <c r="B467" t="s">
        <v>4572</v>
      </c>
      <c r="C467" s="10" t="s">
        <v>2905</v>
      </c>
      <c r="D467" s="10" t="s">
        <v>4573</v>
      </c>
      <c r="E467" t="s">
        <v>4574</v>
      </c>
      <c r="F467" s="162" t="s">
        <v>4821</v>
      </c>
      <c r="G467" t="s">
        <v>2859</v>
      </c>
      <c r="J467" t="s">
        <v>872</v>
      </c>
      <c r="K467" t="s">
        <v>864</v>
      </c>
      <c r="L467" t="s">
        <v>2932</v>
      </c>
      <c r="M467" t="s">
        <v>2928</v>
      </c>
      <c r="O467" t="e">
        <f>VLOOKUP(Table3263[[#This Row],[Column1]],'Tradução Atributos'!$A$1:$B$284,2,0)</f>
        <v>#N/A</v>
      </c>
      <c r="P467" t="s">
        <v>4704</v>
      </c>
      <c r="Q467" s="10" t="str">
        <f>_xlfn.CONCAT(Table3263[[#This Row],[Description]],Table3263[[#This Row],[attribute_name EN2]])</f>
        <v>Pressure - Lube Oil Bearings Header</v>
      </c>
      <c r="R467" s="33">
        <v>55</v>
      </c>
      <c r="S467" s="33" t="s">
        <v>194</v>
      </c>
      <c r="U467" s="33" t="s">
        <v>736</v>
      </c>
      <c r="V467" s="10"/>
      <c r="W467" t="str">
        <f t="shared" si="14"/>
        <v>subattribute</v>
      </c>
      <c r="X467" t="str">
        <f>TRIM(INDEX(_xlfn.TEXTSPLIT(Table3263[[#This Row],[attribute_name]],"|"), 1,1))</f>
        <v>Pressão – Linha Principal de Óleo Lubrificante dos Mancais</v>
      </c>
      <c r="Y467" t="str">
        <f>IFERROR(TRIM(INDEX(_xlfn.TEXTSPLIT(Table3263[[#This Row],[attribute_name]],"|"), 1,2)), "")</f>
        <v>LoLo</v>
      </c>
      <c r="Z467" t="b" cm="1">
        <f t="array" ref="Z467">IF(ISERROR(IF(Table3263[[#This Row],[parent_attribute]]="subattribute", VLOOKUP(Table3263[[#This Row],[Área ]]&amp;Table3263[[#This Row],[child_attribute]],_xlfn._xlws.FILTER(Table3263[[#All],[Vessel]], Table3263[[#All],[parent_attribute]]="attribute"),1, FALSE), TRUE)), FALSE, TRUE)</f>
        <v>1</v>
      </c>
    </row>
    <row r="468" spans="1:26" ht="15" customHeight="1">
      <c r="A468" t="str">
        <f>Table3263[[#This Row],[Template]]&amp;Table3263[[#This Row],[parent_attribute]]</f>
        <v>Compressor Centrífugo BásicoPressão – Linha Principal de Óleo Lubrificante dos Mancais</v>
      </c>
      <c r="B468" t="s">
        <v>4572</v>
      </c>
      <c r="C468" s="10" t="s">
        <v>2905</v>
      </c>
      <c r="D468" s="10" t="s">
        <v>4573</v>
      </c>
      <c r="E468" t="s">
        <v>4574</v>
      </c>
      <c r="F468" s="162" t="s">
        <v>4821</v>
      </c>
      <c r="G468" t="s">
        <v>2859</v>
      </c>
      <c r="J468" t="s">
        <v>874</v>
      </c>
      <c r="K468" t="s">
        <v>864</v>
      </c>
      <c r="L468" t="s">
        <v>2934</v>
      </c>
      <c r="M468" t="s">
        <v>2928</v>
      </c>
      <c r="O468" t="e">
        <f>VLOOKUP(Table3263[[#This Row],[Column1]],'Tradução Atributos'!$A$1:$B$284,2,0)</f>
        <v>#N/A</v>
      </c>
      <c r="P468" t="s">
        <v>4705</v>
      </c>
      <c r="Q468" s="10" t="str">
        <f>_xlfn.CONCAT(Table3263[[#This Row],[Description]],Table3263[[#This Row],[attribute_name EN2]])</f>
        <v>Pressure - Lube Oil Bearings Header</v>
      </c>
      <c r="R468" s="10"/>
      <c r="S468" s="33" t="s">
        <v>194</v>
      </c>
      <c r="U468" s="33" t="s">
        <v>736</v>
      </c>
      <c r="V468" s="83"/>
      <c r="W468" t="str">
        <f t="shared" si="14"/>
        <v>subattribute</v>
      </c>
      <c r="X468" t="str">
        <f>TRIM(INDEX(_xlfn.TEXTSPLIT(Table3263[[#This Row],[attribute_name]],"|"), 1,1))</f>
        <v>Pressão – Linha Principal de Óleo Lubrificante dos Mancais</v>
      </c>
      <c r="Y468" t="str">
        <f>IFERROR(TRIM(INDEX(_xlfn.TEXTSPLIT(Table3263[[#This Row],[attribute_name]],"|"), 1,2)), "")</f>
        <v>Pre-alarm Hi</v>
      </c>
      <c r="Z468" t="b" cm="1">
        <f t="array" ref="Z468">IF(ISERROR(IF(Table3263[[#This Row],[parent_attribute]]="subattribute", VLOOKUP(Table3263[[#This Row],[Área ]]&amp;Table3263[[#This Row],[child_attribute]],_xlfn._xlws.FILTER(Table3263[[#All],[Vessel]], Table3263[[#All],[parent_attribute]]="attribute"),1, FALSE), TRUE)), FALSE, TRUE)</f>
        <v>1</v>
      </c>
    </row>
    <row r="469" spans="1:26" ht="15" customHeight="1">
      <c r="A469" t="str">
        <f>Table3263[[#This Row],[Template]]&amp;Table3263[[#This Row],[parent_attribute]]</f>
        <v>Compressor Centrífugo BásicoPressão – Linha Principal de Óleo Lubrificante dos Mancais</v>
      </c>
      <c r="B469" t="s">
        <v>4572</v>
      </c>
      <c r="C469" s="10" t="s">
        <v>2905</v>
      </c>
      <c r="D469" s="10" t="s">
        <v>4573</v>
      </c>
      <c r="E469" t="s">
        <v>4574</v>
      </c>
      <c r="F469" s="162" t="s">
        <v>4821</v>
      </c>
      <c r="G469" t="s">
        <v>2859</v>
      </c>
      <c r="J469" t="s">
        <v>876</v>
      </c>
      <c r="K469" t="s">
        <v>864</v>
      </c>
      <c r="L469" t="s">
        <v>2936</v>
      </c>
      <c r="M469" t="s">
        <v>2928</v>
      </c>
      <c r="O469" t="e">
        <f>VLOOKUP(Table3263[[#This Row],[Column1]],'Tradução Atributos'!$A$1:$B$284,2,0)</f>
        <v>#N/A</v>
      </c>
      <c r="P469" t="s">
        <v>4706</v>
      </c>
      <c r="Q469" s="10" t="str">
        <f>_xlfn.CONCAT(Table3263[[#This Row],[Description]],Table3263[[#This Row],[attribute_name EN2]])</f>
        <v>Pressure - Lube Oil Bearings Header</v>
      </c>
      <c r="R469" s="10">
        <v>100</v>
      </c>
      <c r="S469" s="33" t="s">
        <v>194</v>
      </c>
      <c r="U469" s="33" t="s">
        <v>736</v>
      </c>
      <c r="V469" s="10"/>
      <c r="W469" t="str">
        <f t="shared" si="14"/>
        <v>subattribute</v>
      </c>
      <c r="X469" t="str">
        <f>TRIM(INDEX(_xlfn.TEXTSPLIT(Table3263[[#This Row],[attribute_name]],"|"), 1,1))</f>
        <v>Pressão – Linha Principal de Óleo Lubrificante dos Mancais</v>
      </c>
      <c r="Y469" t="str">
        <f>IFERROR(TRIM(INDEX(_xlfn.TEXTSPLIT(Table3263[[#This Row],[attribute_name]],"|"), 1,2)), "")</f>
        <v>Pre-alarm Lo</v>
      </c>
      <c r="Z469" t="b" cm="1">
        <f t="array" ref="Z469">IF(ISERROR(IF(Table3263[[#This Row],[parent_attribute]]="subattribute", VLOOKUP(Table3263[[#This Row],[Área ]]&amp;Table3263[[#This Row],[child_attribute]],_xlfn._xlws.FILTER(Table3263[[#All],[Vessel]], Table3263[[#All],[parent_attribute]]="attribute"),1, FALSE), TRUE)), FALSE, TRUE)</f>
        <v>1</v>
      </c>
    </row>
    <row r="470" spans="1:26" ht="15" customHeight="1">
      <c r="A470" t="str">
        <f>Table3263[[#This Row],[Template]]&amp;Table3263[[#This Row],[parent_attribute]]</f>
        <v>Compressor Centrífugo BásicoPressão – Montante do Resfriador de Óleo Lubrificante</v>
      </c>
      <c r="B470" t="s">
        <v>4572</v>
      </c>
      <c r="C470" s="10" t="s">
        <v>2905</v>
      </c>
      <c r="D470" s="10" t="s">
        <v>4573</v>
      </c>
      <c r="E470" t="s">
        <v>4574</v>
      </c>
      <c r="F470" s="162" t="s">
        <v>4821</v>
      </c>
      <c r="G470" s="9" t="s">
        <v>2859</v>
      </c>
      <c r="J470" t="s">
        <v>3831</v>
      </c>
      <c r="K470" t="s">
        <v>3831</v>
      </c>
      <c r="O470" t="e">
        <f>VLOOKUP(Table3263[[#This Row],[Column1]],'Tradução Atributos'!$A$1:$B$284,2,0)</f>
        <v>#N/A</v>
      </c>
      <c r="P470" t="s">
        <v>4707</v>
      </c>
      <c r="Q470" s="10" t="str">
        <f>_xlfn.CONCAT(Table3263[[#This Row],[Description]],Table3263[[#This Row],[attribute_name EN2]])</f>
        <v>Pressure - Upstream Lube Oil Cooler</v>
      </c>
      <c r="R470" s="32" t="s">
        <v>4844</v>
      </c>
      <c r="S470" s="33" t="s">
        <v>194</v>
      </c>
      <c r="U470" s="33" t="s">
        <v>461</v>
      </c>
      <c r="V470" s="33" t="s">
        <v>462</v>
      </c>
      <c r="W470" t="str">
        <f t="shared" si="14"/>
        <v>attribute</v>
      </c>
      <c r="X470" t="str">
        <f>TRIM(INDEX(_xlfn.TEXTSPLIT(Table3263[[#This Row],[attribute_name]],"|"), 1,1))</f>
        <v>Pressão – Montante do Resfriador de Óleo Lubrificante</v>
      </c>
      <c r="Y470" t="str">
        <f>IFERROR(TRIM(INDEX(_xlfn.TEXTSPLIT(Table3263[[#This Row],[attribute_name]],"|"), 1,2)), "")</f>
        <v/>
      </c>
      <c r="Z470" t="b" cm="1">
        <f t="array" ref="Z470">IF(ISERROR(IF(Table3263[[#This Row],[type]]="subattribute", VLOOKUP(Table3263[[#This Row],[Template]]&amp;Table3263[[#This Row],[parent_attribute]],_xlfn._xlws.FILTER(#REF!, Table3263[[#All],[type]]="attribute"),1, FALSE), TRUE)), FALSE, TRUE)</f>
        <v>1</v>
      </c>
    </row>
    <row r="471" spans="1:26" ht="15" customHeight="1">
      <c r="A471" t="str">
        <f>Table3263[[#This Row],[Template]]&amp;Table3263[[#This Row],[parent_attribute]]</f>
        <v>Compressor Centrífugo BásicoPressão – Montante do Resfriador de Óleo Lubrificante</v>
      </c>
      <c r="B471" t="s">
        <v>4572</v>
      </c>
      <c r="C471" s="10" t="s">
        <v>2905</v>
      </c>
      <c r="D471" s="10" t="s">
        <v>4573</v>
      </c>
      <c r="E471" t="s">
        <v>4574</v>
      </c>
      <c r="F471" s="162" t="s">
        <v>4821</v>
      </c>
      <c r="G471" t="s">
        <v>2859</v>
      </c>
      <c r="J471" t="s">
        <v>4708</v>
      </c>
      <c r="K471" t="s">
        <v>3831</v>
      </c>
      <c r="L471" t="s">
        <v>2931</v>
      </c>
      <c r="M471" t="s">
        <v>2928</v>
      </c>
      <c r="O471" t="e">
        <f>VLOOKUP(Table3263[[#This Row],[Column1]],'Tradução Atributos'!$A$1:$B$284,2,0)</f>
        <v>#N/A</v>
      </c>
      <c r="P471" t="s">
        <v>4709</v>
      </c>
      <c r="Q471" s="10" t="str">
        <f>_xlfn.CONCAT(Table3263[[#This Row],[Description]],Table3263[[#This Row],[attribute_name EN2]])</f>
        <v>Pressure - Upstream Lube Oil Cooler</v>
      </c>
      <c r="R471" s="33"/>
      <c r="S471" s="33" t="s">
        <v>194</v>
      </c>
      <c r="U471" s="33" t="s">
        <v>736</v>
      </c>
      <c r="V471" s="10"/>
      <c r="W471" t="str">
        <f t="shared" si="14"/>
        <v>subattribute</v>
      </c>
      <c r="X471" t="str">
        <f>TRIM(INDEX(_xlfn.TEXTSPLIT(Table3263[[#This Row],[attribute_name]],"|"), 1,1))</f>
        <v>Pressão – Montante do Resfriador de Óleo Lubrificante</v>
      </c>
      <c r="Y471" t="str">
        <f>IFERROR(TRIM(INDEX(_xlfn.TEXTSPLIT(Table3263[[#This Row],[attribute_name]],"|"), 1,2)), "")</f>
        <v>Lo</v>
      </c>
      <c r="Z471" t="b" cm="1">
        <f t="array" ref="Z471">IF(ISERROR(IF(Table3263[[#This Row],[parent_attribute]]="subattribute", VLOOKUP(Table3263[[#This Row],[Área ]]&amp;Table3263[[#This Row],[child_attribute]],_xlfn._xlws.FILTER(Table3263[[#All],[Vessel]], Table3263[[#All],[parent_attribute]]="attribute"),1, FALSE), TRUE)), FALSE, TRUE)</f>
        <v>1</v>
      </c>
    </row>
    <row r="472" spans="1:26" ht="15" customHeight="1">
      <c r="A472" t="str">
        <f>Table3263[[#This Row],[Template]]&amp;Table3263[[#This Row],[parent_attribute]]</f>
        <v>Compressor Centrífugo BásicoPressão – Montante do Resfriador de Óleo Lubrificante</v>
      </c>
      <c r="B472" t="s">
        <v>4572</v>
      </c>
      <c r="C472" s="10" t="s">
        <v>2905</v>
      </c>
      <c r="D472" s="10" t="s">
        <v>4573</v>
      </c>
      <c r="E472" t="s">
        <v>4574</v>
      </c>
      <c r="F472" s="162" t="s">
        <v>4821</v>
      </c>
      <c r="G472" t="s">
        <v>2859</v>
      </c>
      <c r="J472" t="s">
        <v>4710</v>
      </c>
      <c r="K472" t="s">
        <v>3831</v>
      </c>
      <c r="L472" t="s">
        <v>2932</v>
      </c>
      <c r="M472" t="s">
        <v>2928</v>
      </c>
      <c r="O472" t="e">
        <f>VLOOKUP(Table3263[[#This Row],[Column1]],'Tradução Atributos'!$A$1:$B$284,2,0)</f>
        <v>#N/A</v>
      </c>
      <c r="P472" t="s">
        <v>4711</v>
      </c>
      <c r="Q472" s="10" t="str">
        <f>_xlfn.CONCAT(Table3263[[#This Row],[Description]],Table3263[[#This Row],[attribute_name EN2]])</f>
        <v>Pressure - Upstream Lube Oil Cooler</v>
      </c>
      <c r="R472" s="33">
        <v>600</v>
      </c>
      <c r="S472" s="33" t="s">
        <v>194</v>
      </c>
      <c r="U472" s="33" t="s">
        <v>736</v>
      </c>
      <c r="V472" s="83"/>
      <c r="W472" t="str">
        <f t="shared" si="14"/>
        <v>subattribute</v>
      </c>
      <c r="X472" t="str">
        <f>TRIM(INDEX(_xlfn.TEXTSPLIT(Table3263[[#This Row],[attribute_name]],"|"), 1,1))</f>
        <v>Pressão – Montante do Resfriador de Óleo Lubrificante</v>
      </c>
      <c r="Y472" t="str">
        <f>IFERROR(TRIM(INDEX(_xlfn.TEXTSPLIT(Table3263[[#This Row],[attribute_name]],"|"), 1,2)), "")</f>
        <v>LoLo</v>
      </c>
      <c r="Z472" t="b" cm="1">
        <f t="array" ref="Z472">IF(ISERROR(IF(Table3263[[#This Row],[parent_attribute]]="subattribute", VLOOKUP(Table3263[[#This Row],[Área ]]&amp;Table3263[[#This Row],[child_attribute]],_xlfn._xlws.FILTER(Table3263[[#All],[Vessel]], Table3263[[#All],[parent_attribute]]="attribute"),1, FALSE), TRUE)), FALSE, TRUE)</f>
        <v>1</v>
      </c>
    </row>
    <row r="473" spans="1:26" ht="15" customHeight="1">
      <c r="A473" t="str">
        <f>Table3263[[#This Row],[Template]]&amp;Table3263[[#This Row],[parent_attribute]]</f>
        <v>Compressor Centrífugo BásicoPressão – Montante do Resfriador de Óleo Lubrificante</v>
      </c>
      <c r="B473" t="s">
        <v>4572</v>
      </c>
      <c r="C473" s="10" t="s">
        <v>2905</v>
      </c>
      <c r="D473" s="10" t="s">
        <v>4573</v>
      </c>
      <c r="E473" t="s">
        <v>4574</v>
      </c>
      <c r="F473" s="162" t="s">
        <v>4821</v>
      </c>
      <c r="G473" t="s">
        <v>2859</v>
      </c>
      <c r="J473" t="s">
        <v>4712</v>
      </c>
      <c r="K473" t="s">
        <v>3831</v>
      </c>
      <c r="L473" t="s">
        <v>2936</v>
      </c>
      <c r="M473" t="s">
        <v>2928</v>
      </c>
      <c r="O473" t="e">
        <f>VLOOKUP(Table3263[[#This Row],[Column1]],'Tradução Atributos'!$A$1:$B$284,2,0)</f>
        <v>#N/A</v>
      </c>
      <c r="P473" t="s">
        <v>4713</v>
      </c>
      <c r="Q473" s="10" t="str">
        <f>_xlfn.CONCAT(Table3263[[#This Row],[Description]],Table3263[[#This Row],[attribute_name EN2]])</f>
        <v>Pressure - Upstream Lube Oil Cooler</v>
      </c>
      <c r="R473" s="33">
        <v>720</v>
      </c>
      <c r="S473" s="33" t="s">
        <v>194</v>
      </c>
      <c r="U473" s="33" t="s">
        <v>736</v>
      </c>
      <c r="V473" s="10"/>
      <c r="W473" t="str">
        <f t="shared" si="14"/>
        <v>subattribute</v>
      </c>
      <c r="X473" t="str">
        <f>TRIM(INDEX(_xlfn.TEXTSPLIT(Table3263[[#This Row],[attribute_name]],"|"), 1,1))</f>
        <v>Pressão – Montante do Resfriador de Óleo Lubrificante</v>
      </c>
      <c r="Y473" t="str">
        <f>IFERROR(TRIM(INDEX(_xlfn.TEXTSPLIT(Table3263[[#This Row],[attribute_name]],"|"), 1,2)), "")</f>
        <v>Pre-alarm Lo</v>
      </c>
      <c r="Z473" t="b" cm="1">
        <f t="array" ref="Z473">IF(ISERROR(IF(Table3263[[#This Row],[parent_attribute]]="subattribute", VLOOKUP(Table3263[[#This Row],[Área ]]&amp;Table3263[[#This Row],[child_attribute]],_xlfn._xlws.FILTER(Table3263[[#All],[Vessel]], Table3263[[#All],[parent_attribute]]="attribute"),1, FALSE), TRUE)), FALSE, TRUE)</f>
        <v>1</v>
      </c>
    </row>
    <row r="474" spans="1:26" ht="15" customHeight="1">
      <c r="A474" t="str">
        <f>Table3263[[#This Row],[Template]]&amp;Table3263[[#This Row],[parent_attribute]]</f>
        <v>Compressor Centrífugo BásicoPressão - Sucção IP</v>
      </c>
      <c r="B474" t="s">
        <v>4572</v>
      </c>
      <c r="C474" s="10" t="s">
        <v>2905</v>
      </c>
      <c r="D474" s="10" t="s">
        <v>4573</v>
      </c>
      <c r="E474" t="s">
        <v>4574</v>
      </c>
      <c r="F474" s="162" t="s">
        <v>4821</v>
      </c>
      <c r="G474" t="s">
        <v>2859</v>
      </c>
      <c r="J474" s="10" t="s">
        <v>915</v>
      </c>
      <c r="K474" s="10" t="s">
        <v>4714</v>
      </c>
      <c r="O474" t="e">
        <f>VLOOKUP(Table3263[[#This Row],[Column1]],'Tradução Atributos'!$A$1:$B$284,2,0)</f>
        <v>#N/A</v>
      </c>
      <c r="P474" t="s">
        <v>4715</v>
      </c>
      <c r="Q474" s="20" t="str">
        <f>_xlfn.CONCAT(Table3263[[#This Row],[Description]],Table3263[[#This Row],[attribute_name EN2]])</f>
        <v>Pressure - Suction LP</v>
      </c>
      <c r="R474" s="33" t="s">
        <v>4845</v>
      </c>
      <c r="S474" s="33" t="s">
        <v>194</v>
      </c>
      <c r="U474" s="33" t="s">
        <v>530</v>
      </c>
      <c r="V474" s="33" t="s">
        <v>4586</v>
      </c>
      <c r="W474" t="str">
        <f t="shared" si="14"/>
        <v>attribute</v>
      </c>
      <c r="X474" t="str">
        <f>TRIM(INDEX(_xlfn.TEXTSPLIT(Table3263[[#This Row],[attribute_name]],"|"), 1,1))</f>
        <v>Pressão - Sucção IP</v>
      </c>
      <c r="Y474" t="str">
        <f>IFERROR(TRIM(INDEX(_xlfn.TEXTSPLIT(Table3263[[#This Row],[attribute_name]],"|"), 1,2)), "")</f>
        <v/>
      </c>
      <c r="Z474" t="b" cm="1">
        <f t="array" ref="Z474">IF(ISERROR(IF(Table3263[[#This Row],[parent_attribute]]="subattribute", VLOOKUP(Table3263[[#This Row],[Área ]]&amp;Table3263[[#This Row],[child_attribute]],_xlfn._xlws.FILTER(Table3263[[#All],[Vessel]], Table3263[[#All],[parent_attribute]]="attribute"),1, FALSE), TRUE)), FALSE, TRUE)</f>
        <v>1</v>
      </c>
    </row>
    <row r="475" spans="1:26" ht="15" customHeight="1">
      <c r="A475" t="str">
        <f>Table3263[[#This Row],[Template]]&amp;Table3263[[#This Row],[parent_attribute]]</f>
        <v>Compressor Centrífugo BásicoPressão - Sucção IP (2)</v>
      </c>
      <c r="B475" t="s">
        <v>4572</v>
      </c>
      <c r="C475" s="10" t="s">
        <v>2905</v>
      </c>
      <c r="D475" s="10" t="s">
        <v>4573</v>
      </c>
      <c r="E475" t="s">
        <v>4574</v>
      </c>
      <c r="F475" s="162" t="s">
        <v>4821</v>
      </c>
      <c r="G475" t="s">
        <v>2859</v>
      </c>
      <c r="J475" s="10" t="s">
        <v>915</v>
      </c>
      <c r="K475" s="10" t="s">
        <v>4714</v>
      </c>
      <c r="O475" t="e">
        <f>VLOOKUP(Table3263[[#This Row],[Column1]],'Tradução Atributos'!$A$1:$B$284,2,0)</f>
        <v>#N/A</v>
      </c>
      <c r="P475" t="s">
        <v>4716</v>
      </c>
      <c r="Q475" s="20" t="str">
        <f>_xlfn.CONCAT(Table3263[[#This Row],[Description]],Table3263[[#This Row],[attribute_name EN2]])</f>
        <v>Pressure - Suction LP</v>
      </c>
      <c r="R475" s="10" t="s">
        <v>4846</v>
      </c>
      <c r="S475" s="33" t="s">
        <v>194</v>
      </c>
      <c r="U475" s="33" t="s">
        <v>530</v>
      </c>
      <c r="V475" s="10" t="s">
        <v>4586</v>
      </c>
      <c r="W475" t="str">
        <f t="shared" si="14"/>
        <v>attribute</v>
      </c>
      <c r="X475" t="str">
        <f>TRIM(INDEX(_xlfn.TEXTSPLIT(Table3263[[#This Row],[attribute_name]],"|"), 1,1))</f>
        <v>Pressão - Sucção IP (2)</v>
      </c>
      <c r="Y475" t="str">
        <f>IFERROR(TRIM(INDEX(_xlfn.TEXTSPLIT(Table3263[[#This Row],[attribute_name]],"|"), 1,2)), "")</f>
        <v/>
      </c>
      <c r="Z475" t="b" cm="1">
        <f t="array" ref="Z475">IF(ISERROR(IF(Table3263[[#This Row],[parent_attribute]]="subattribute", VLOOKUP(Table3263[[#This Row],[Área ]]&amp;Table3263[[#This Row],[child_attribute]],_xlfn._xlws.FILTER(Table3263[[#All],[Vessel]], Table3263[[#All],[parent_attribute]]="attribute"),1, FALSE), TRUE)), FALSE, TRUE)</f>
        <v>1</v>
      </c>
    </row>
    <row r="476" spans="1:26" ht="15" customHeight="1">
      <c r="A476" t="str">
        <f>Table3263[[#This Row],[Template]]&amp;Table3263[[#This Row],[parent_attribute]]</f>
        <v>Compressor Centrífugo BásicoPressão - Sucção IP</v>
      </c>
      <c r="B476" t="s">
        <v>4572</v>
      </c>
      <c r="C476" s="10" t="s">
        <v>2905</v>
      </c>
      <c r="D476" s="10" t="s">
        <v>4573</v>
      </c>
      <c r="E476" t="s">
        <v>4574</v>
      </c>
      <c r="F476" s="162" t="s">
        <v>4821</v>
      </c>
      <c r="G476" t="s">
        <v>2859</v>
      </c>
      <c r="J476" s="10" t="s">
        <v>917</v>
      </c>
      <c r="K476" s="10" t="s">
        <v>4714</v>
      </c>
      <c r="L476" t="s">
        <v>2929</v>
      </c>
      <c r="M476" t="s">
        <v>2928</v>
      </c>
      <c r="O476" t="e">
        <f>VLOOKUP(Table3263[[#This Row],[Column1]],'Tradução Atributos'!$A$1:$B$284,2,0)</f>
        <v>#N/A</v>
      </c>
      <c r="P476" t="s">
        <v>4718</v>
      </c>
      <c r="Q476" s="20" t="str">
        <f>_xlfn.CONCAT(Table3263[[#This Row],[Description]],Table3263[[#This Row],[attribute_name EN2]])</f>
        <v>Pressure - Suction LP</v>
      </c>
      <c r="R476" s="33"/>
      <c r="S476" s="33" t="s">
        <v>194</v>
      </c>
      <c r="U476" s="33" t="s">
        <v>736</v>
      </c>
      <c r="V476" s="10"/>
      <c r="W476" t="str">
        <f t="shared" si="14"/>
        <v>subattribute</v>
      </c>
      <c r="X476" t="str">
        <f>TRIM(INDEX(_xlfn.TEXTSPLIT(Table3263[[#This Row],[attribute_name]],"|"), 1,1))</f>
        <v>Pressão - Sucção IP</v>
      </c>
      <c r="Y476" t="str">
        <f>IFERROR(TRIM(INDEX(_xlfn.TEXTSPLIT(Table3263[[#This Row],[attribute_name]],"|"), 1,2)), "")</f>
        <v>Hi</v>
      </c>
      <c r="Z476" t="b" cm="1">
        <f t="array" ref="Z476">IF(ISERROR(IF(Table3263[[#This Row],[parent_attribute]]="subattribute", VLOOKUP(Table3263[[#This Row],[Área ]]&amp;Table3263[[#This Row],[child_attribute]],_xlfn._xlws.FILTER(Table3263[[#All],[Vessel]], Table3263[[#All],[parent_attribute]]="attribute"),1, FALSE), TRUE)), FALSE, TRUE)</f>
        <v>1</v>
      </c>
    </row>
    <row r="477" spans="1:26" ht="15" customHeight="1">
      <c r="A477" t="str">
        <f>Table3263[[#This Row],[Template]]&amp;Table3263[[#This Row],[parent_attribute]]</f>
        <v>Compressor Centrífugo BásicoPressão - Sucção IP</v>
      </c>
      <c r="B477" t="s">
        <v>4572</v>
      </c>
      <c r="C477" s="10" t="s">
        <v>2905</v>
      </c>
      <c r="D477" s="10" t="s">
        <v>4573</v>
      </c>
      <c r="E477" t="s">
        <v>4574</v>
      </c>
      <c r="F477" s="162" t="s">
        <v>4821</v>
      </c>
      <c r="G477" t="s">
        <v>2859</v>
      </c>
      <c r="J477" s="10" t="s">
        <v>917</v>
      </c>
      <c r="K477" s="10" t="s">
        <v>4714</v>
      </c>
      <c r="L477" t="s">
        <v>2929</v>
      </c>
      <c r="M477" t="s">
        <v>2928</v>
      </c>
      <c r="O477" t="e">
        <f>VLOOKUP(Table3263[[#This Row],[Column1]],'Tradução Atributos'!$A$1:$B$284,2,0)</f>
        <v>#N/A</v>
      </c>
      <c r="P477" t="s">
        <v>4718</v>
      </c>
      <c r="Q477" s="20" t="str">
        <f>_xlfn.CONCAT(Table3263[[#This Row],[Description]],Table3263[[#This Row],[attribute_name EN2]])</f>
        <v>Pressure - Suction LP</v>
      </c>
      <c r="R477" s="33"/>
      <c r="S477" s="33" t="s">
        <v>194</v>
      </c>
      <c r="U477" s="33" t="s">
        <v>736</v>
      </c>
      <c r="V477" s="10"/>
      <c r="W477" t="str">
        <f t="shared" si="14"/>
        <v>subattribute</v>
      </c>
      <c r="X477" t="str">
        <f>TRIM(INDEX(_xlfn.TEXTSPLIT(Table3263[[#This Row],[attribute_name]],"|"), 1,1))</f>
        <v>Pressão - Sucção IP</v>
      </c>
      <c r="Y477" t="str">
        <f>IFERROR(TRIM(INDEX(_xlfn.TEXTSPLIT(Table3263[[#This Row],[attribute_name]],"|"), 1,2)), "")</f>
        <v>Hi</v>
      </c>
      <c r="Z477" t="b" cm="1">
        <f t="array" ref="Z477">IF(ISERROR(IF(Table3263[[#This Row],[parent_attribute]]="subattribute", VLOOKUP(Table3263[[#This Row],[Área ]]&amp;Table3263[[#This Row],[child_attribute]],_xlfn._xlws.FILTER(Table3263[[#All],[Vessel]], Table3263[[#All],[parent_attribute]]="attribute"),1, FALSE), TRUE)), FALSE, TRUE)</f>
        <v>1</v>
      </c>
    </row>
    <row r="478" spans="1:26" ht="15" customHeight="1">
      <c r="A478" t="str">
        <f>Table3263[[#This Row],[Template]]&amp;Table3263[[#This Row],[parent_attribute]]</f>
        <v>Compressor Centrífugo BásicoPressão - Sucção IP</v>
      </c>
      <c r="B478" t="s">
        <v>4572</v>
      </c>
      <c r="C478" s="10" t="s">
        <v>2905</v>
      </c>
      <c r="D478" s="10" t="s">
        <v>4573</v>
      </c>
      <c r="E478" t="s">
        <v>4574</v>
      </c>
      <c r="F478" s="162" t="s">
        <v>4821</v>
      </c>
      <c r="G478" t="s">
        <v>2859</v>
      </c>
      <c r="J478" s="10" t="s">
        <v>920</v>
      </c>
      <c r="K478" s="10" t="s">
        <v>4714</v>
      </c>
      <c r="L478" t="s">
        <v>2930</v>
      </c>
      <c r="M478" t="s">
        <v>2928</v>
      </c>
      <c r="O478" t="e">
        <f>VLOOKUP(Table3263[[#This Row],[Column1]],'Tradução Atributos'!$A$1:$B$284,2,0)</f>
        <v>#N/A</v>
      </c>
      <c r="P478" t="s">
        <v>4719</v>
      </c>
      <c r="Q478" s="20" t="str">
        <f>_xlfn.CONCAT(Table3263[[#This Row],[Description]],Table3263[[#This Row],[attribute_name EN2]])</f>
        <v>Pressure - Suction LP</v>
      </c>
      <c r="R478" s="10"/>
      <c r="S478" s="33" t="s">
        <v>194</v>
      </c>
      <c r="U478" s="33" t="s">
        <v>736</v>
      </c>
      <c r="V478" s="10"/>
      <c r="W478" t="str">
        <f t="shared" si="14"/>
        <v>subattribute</v>
      </c>
      <c r="X478" t="str">
        <f>TRIM(INDEX(_xlfn.TEXTSPLIT(Table3263[[#This Row],[attribute_name]],"|"), 1,1))</f>
        <v>Pressão - Sucção IP</v>
      </c>
      <c r="Y478" t="str">
        <f>IFERROR(TRIM(INDEX(_xlfn.TEXTSPLIT(Table3263[[#This Row],[attribute_name]],"|"), 1,2)), "")</f>
        <v>HiHi</v>
      </c>
      <c r="Z478" t="b" cm="1">
        <f t="array" ref="Z478">IF(ISERROR(IF(Table3263[[#This Row],[parent_attribute]]="subattribute", VLOOKUP(Table3263[[#This Row],[Área ]]&amp;Table3263[[#This Row],[child_attribute]],_xlfn._xlws.FILTER(Table3263[[#All],[Vessel]], Table3263[[#All],[parent_attribute]]="attribute"),1, FALSE), TRUE)), FALSE, TRUE)</f>
        <v>1</v>
      </c>
    </row>
    <row r="479" spans="1:26" ht="15" customHeight="1">
      <c r="A479" t="str">
        <f>Table3263[[#This Row],[Template]]&amp;Table3263[[#This Row],[parent_attribute]]</f>
        <v>Compressor Centrífugo BásicoPressão - Sucção IP</v>
      </c>
      <c r="B479" t="s">
        <v>4572</v>
      </c>
      <c r="C479" s="10" t="s">
        <v>2905</v>
      </c>
      <c r="D479" s="10" t="s">
        <v>4573</v>
      </c>
      <c r="E479" t="s">
        <v>4574</v>
      </c>
      <c r="F479" s="162" t="s">
        <v>4821</v>
      </c>
      <c r="G479" t="s">
        <v>2859</v>
      </c>
      <c r="J479" s="10" t="s">
        <v>920</v>
      </c>
      <c r="K479" s="10" t="s">
        <v>4714</v>
      </c>
      <c r="L479" t="s">
        <v>2930</v>
      </c>
      <c r="M479" t="s">
        <v>2928</v>
      </c>
      <c r="O479" t="e">
        <f>VLOOKUP(Table3263[[#This Row],[Column1]],'Tradução Atributos'!$A$1:$B$284,2,0)</f>
        <v>#N/A</v>
      </c>
      <c r="P479" t="s">
        <v>4719</v>
      </c>
      <c r="Q479" s="20" t="str">
        <f>_xlfn.CONCAT(Table3263[[#This Row],[Description]],Table3263[[#This Row],[attribute_name EN2]])</f>
        <v>Pressure - Suction LP</v>
      </c>
      <c r="R479" s="33"/>
      <c r="S479" s="33" t="s">
        <v>194</v>
      </c>
      <c r="U479" s="33" t="s">
        <v>736</v>
      </c>
      <c r="V479" s="10"/>
      <c r="W479" t="str">
        <f t="shared" si="14"/>
        <v>subattribute</v>
      </c>
      <c r="X479" t="str">
        <f>TRIM(INDEX(_xlfn.TEXTSPLIT(Table3263[[#This Row],[attribute_name]],"|"), 1,1))</f>
        <v>Pressão - Sucção IP</v>
      </c>
      <c r="Y479" t="str">
        <f>IFERROR(TRIM(INDEX(_xlfn.TEXTSPLIT(Table3263[[#This Row],[attribute_name]],"|"), 1,2)), "")</f>
        <v>HiHi</v>
      </c>
      <c r="Z479" t="b" cm="1">
        <f t="array" ref="Z479">IF(ISERROR(IF(Table3263[[#This Row],[parent_attribute]]="subattribute", VLOOKUP(Table3263[[#This Row],[Área ]]&amp;Table3263[[#This Row],[child_attribute]],_xlfn._xlws.FILTER(Table3263[[#All],[Vessel]], Table3263[[#All],[parent_attribute]]="attribute"),1, FALSE), TRUE)), FALSE, TRUE)</f>
        <v>1</v>
      </c>
    </row>
    <row r="480" spans="1:26" ht="15" customHeight="1">
      <c r="A480" t="str">
        <f>Table3263[[#This Row],[Template]]&amp;Table3263[[#This Row],[parent_attribute]]</f>
        <v>Compressor Centrífugo BásicoPressão - Sucção IP</v>
      </c>
      <c r="B480" t="s">
        <v>4572</v>
      </c>
      <c r="C480" s="10" t="s">
        <v>2905</v>
      </c>
      <c r="D480" s="10" t="s">
        <v>4573</v>
      </c>
      <c r="E480" t="s">
        <v>4574</v>
      </c>
      <c r="F480" s="162" t="s">
        <v>4821</v>
      </c>
      <c r="G480" t="s">
        <v>2859</v>
      </c>
      <c r="J480" s="10" t="s">
        <v>922</v>
      </c>
      <c r="K480" s="10" t="s">
        <v>4714</v>
      </c>
      <c r="L480" t="s">
        <v>2931</v>
      </c>
      <c r="M480" t="s">
        <v>2928</v>
      </c>
      <c r="O480" t="e">
        <f>VLOOKUP(Table3263[[#This Row],[Column1]],'Tradução Atributos'!$A$1:$B$284,2,0)</f>
        <v>#N/A</v>
      </c>
      <c r="P480" t="s">
        <v>4720</v>
      </c>
      <c r="Q480" s="20" t="str">
        <f>_xlfn.CONCAT(Table3263[[#This Row],[Description]],Table3263[[#This Row],[attribute_name EN2]])</f>
        <v>Pressure - Suction LP</v>
      </c>
      <c r="R480" s="33"/>
      <c r="S480" s="33" t="s">
        <v>194</v>
      </c>
      <c r="U480" s="33" t="s">
        <v>736</v>
      </c>
      <c r="V480" s="10"/>
      <c r="W480" t="str">
        <f t="shared" si="14"/>
        <v>subattribute</v>
      </c>
      <c r="X480" t="str">
        <f>TRIM(INDEX(_xlfn.TEXTSPLIT(Table3263[[#This Row],[attribute_name]],"|"), 1,1))</f>
        <v>Pressão - Sucção IP</v>
      </c>
      <c r="Y480" t="str">
        <f>IFERROR(TRIM(INDEX(_xlfn.TEXTSPLIT(Table3263[[#This Row],[attribute_name]],"|"), 1,2)), "")</f>
        <v>Lo</v>
      </c>
      <c r="Z480" t="b" cm="1">
        <f t="array" ref="Z480">IF(ISERROR(IF(Table3263[[#This Row],[parent_attribute]]="subattribute", VLOOKUP(Table3263[[#This Row],[Área ]]&amp;Table3263[[#This Row],[child_attribute]],_xlfn._xlws.FILTER(Table3263[[#All],[Vessel]], Table3263[[#All],[parent_attribute]]="attribute"),1, FALSE), TRUE)), FALSE, TRUE)</f>
        <v>1</v>
      </c>
    </row>
    <row r="481" spans="1:26" ht="15" customHeight="1">
      <c r="A481" t="str">
        <f>Table3263[[#This Row],[Template]]&amp;Table3263[[#This Row],[parent_attribute]]</f>
        <v>Compressor Centrífugo BásicoPressão - Sucção IP</v>
      </c>
      <c r="B481" t="s">
        <v>4572</v>
      </c>
      <c r="C481" s="10" t="s">
        <v>2905</v>
      </c>
      <c r="D481" s="10" t="s">
        <v>4573</v>
      </c>
      <c r="E481" t="s">
        <v>4574</v>
      </c>
      <c r="F481" s="162" t="s">
        <v>4821</v>
      </c>
      <c r="G481" t="s">
        <v>2859</v>
      </c>
      <c r="J481" s="10" t="s">
        <v>922</v>
      </c>
      <c r="K481" s="10" t="s">
        <v>4714</v>
      </c>
      <c r="L481" t="s">
        <v>2931</v>
      </c>
      <c r="M481" t="s">
        <v>2928</v>
      </c>
      <c r="O481" t="e">
        <f>VLOOKUP(Table3263[[#This Row],[Column1]],'Tradução Atributos'!$A$1:$B$284,2,0)</f>
        <v>#N/A</v>
      </c>
      <c r="P481" t="s">
        <v>4720</v>
      </c>
      <c r="Q481" s="20" t="str">
        <f>_xlfn.CONCAT(Table3263[[#This Row],[Description]],Table3263[[#This Row],[attribute_name EN2]])</f>
        <v>Pressure - Suction LP</v>
      </c>
      <c r="R481" s="10"/>
      <c r="S481" s="33" t="s">
        <v>194</v>
      </c>
      <c r="U481" s="33" t="s">
        <v>736</v>
      </c>
      <c r="V481" s="10"/>
      <c r="W481" t="str">
        <f t="shared" si="14"/>
        <v>subattribute</v>
      </c>
      <c r="X481" t="str">
        <f>TRIM(INDEX(_xlfn.TEXTSPLIT(Table3263[[#This Row],[attribute_name]],"|"), 1,1))</f>
        <v>Pressão - Sucção IP</v>
      </c>
      <c r="Y481" t="str">
        <f>IFERROR(TRIM(INDEX(_xlfn.TEXTSPLIT(Table3263[[#This Row],[attribute_name]],"|"), 1,2)), "")</f>
        <v>Lo</v>
      </c>
      <c r="Z481" t="b" cm="1">
        <f t="array" ref="Z481">IF(ISERROR(IF(Table3263[[#This Row],[parent_attribute]]="subattribute", VLOOKUP(Table3263[[#This Row],[Área ]]&amp;Table3263[[#This Row],[child_attribute]],_xlfn._xlws.FILTER(Table3263[[#All],[Vessel]], Table3263[[#All],[parent_attribute]]="attribute"),1, FALSE), TRUE)), FALSE, TRUE)</f>
        <v>1</v>
      </c>
    </row>
    <row r="482" spans="1:26" ht="15" customHeight="1">
      <c r="A482" t="str">
        <f>Table3263[[#This Row],[Template]]&amp;Table3263[[#This Row],[parent_attribute]]</f>
        <v>Compressor Centrífugo BásicoPressão - Sucção IP</v>
      </c>
      <c r="B482" t="s">
        <v>4572</v>
      </c>
      <c r="C482" s="10" t="s">
        <v>2905</v>
      </c>
      <c r="D482" s="10" t="s">
        <v>4573</v>
      </c>
      <c r="E482" t="s">
        <v>4574</v>
      </c>
      <c r="F482" s="162" t="s">
        <v>4821</v>
      </c>
      <c r="G482" t="s">
        <v>2859</v>
      </c>
      <c r="J482" s="10" t="s">
        <v>924</v>
      </c>
      <c r="K482" s="10" t="s">
        <v>4714</v>
      </c>
      <c r="L482" t="s">
        <v>2932</v>
      </c>
      <c r="M482" t="s">
        <v>2928</v>
      </c>
      <c r="O482" t="e">
        <f>VLOOKUP(Table3263[[#This Row],[Column1]],'Tradução Atributos'!$A$1:$B$284,2,0)</f>
        <v>#N/A</v>
      </c>
      <c r="P482" t="s">
        <v>4721</v>
      </c>
      <c r="Q482" s="20" t="str">
        <f>_xlfn.CONCAT(Table3263[[#This Row],[Description]],Table3263[[#This Row],[attribute_name EN2]])</f>
        <v>Pressure - Suction LP</v>
      </c>
      <c r="R482" s="33"/>
      <c r="S482" s="33" t="s">
        <v>194</v>
      </c>
      <c r="U482" s="33" t="s">
        <v>736</v>
      </c>
      <c r="V482" s="33"/>
      <c r="W482" t="str">
        <f t="shared" si="14"/>
        <v>subattribute</v>
      </c>
      <c r="X482" t="str">
        <f>TRIM(INDEX(_xlfn.TEXTSPLIT(Table3263[[#This Row],[attribute_name]],"|"), 1,1))</f>
        <v>Pressão - Sucção IP</v>
      </c>
      <c r="Y482" t="str">
        <f>IFERROR(TRIM(INDEX(_xlfn.TEXTSPLIT(Table3263[[#This Row],[attribute_name]],"|"), 1,2)), "")</f>
        <v>LoLo</v>
      </c>
      <c r="Z482" t="b" cm="1">
        <f t="array" ref="Z482">IF(ISERROR(IF(Table3263[[#This Row],[parent_attribute]]="subattribute", VLOOKUP(Table3263[[#This Row],[Área ]]&amp;Table3263[[#This Row],[child_attribute]],_xlfn._xlws.FILTER(Table3263[[#All],[Vessel]], Table3263[[#All],[parent_attribute]]="attribute"),1, FALSE), TRUE)), FALSE, TRUE)</f>
        <v>1</v>
      </c>
    </row>
    <row r="483" spans="1:26" ht="15" customHeight="1">
      <c r="A483" t="str">
        <f>Table3263[[#This Row],[Template]]&amp;Table3263[[#This Row],[parent_attribute]]</f>
        <v>Compressor Centrífugo BásicoPressão - Sucção IP</v>
      </c>
      <c r="B483" t="s">
        <v>4572</v>
      </c>
      <c r="C483" s="10" t="s">
        <v>2905</v>
      </c>
      <c r="D483" s="10" t="s">
        <v>4573</v>
      </c>
      <c r="E483" t="s">
        <v>4574</v>
      </c>
      <c r="F483" s="162" t="s">
        <v>4821</v>
      </c>
      <c r="G483" t="s">
        <v>2859</v>
      </c>
      <c r="J483" s="10" t="s">
        <v>924</v>
      </c>
      <c r="K483" s="10" t="s">
        <v>4714</v>
      </c>
      <c r="L483" t="s">
        <v>2932</v>
      </c>
      <c r="M483" t="s">
        <v>2928</v>
      </c>
      <c r="O483" t="e">
        <f>VLOOKUP(Table3263[[#This Row],[Column1]],'Tradução Atributos'!$A$1:$B$284,2,0)</f>
        <v>#N/A</v>
      </c>
      <c r="P483" t="s">
        <v>4721</v>
      </c>
      <c r="Q483" s="20" t="str">
        <f>_xlfn.CONCAT(Table3263[[#This Row],[Description]],Table3263[[#This Row],[attribute_name EN2]])</f>
        <v>Pressure - Suction LP</v>
      </c>
      <c r="R483" s="33"/>
      <c r="S483" s="33" t="s">
        <v>194</v>
      </c>
      <c r="U483" s="33" t="s">
        <v>736</v>
      </c>
      <c r="V483" s="10"/>
      <c r="W483" t="str">
        <f t="shared" si="14"/>
        <v>subattribute</v>
      </c>
      <c r="X483" t="str">
        <f>TRIM(INDEX(_xlfn.TEXTSPLIT(Table3263[[#This Row],[attribute_name]],"|"), 1,1))</f>
        <v>Pressão - Sucção IP</v>
      </c>
      <c r="Y483" t="str">
        <f>IFERROR(TRIM(INDEX(_xlfn.TEXTSPLIT(Table3263[[#This Row],[attribute_name]],"|"), 1,2)), "")</f>
        <v>LoLo</v>
      </c>
      <c r="Z483" t="b" cm="1">
        <f t="array" ref="Z483">IF(ISERROR(IF(Table3263[[#This Row],[parent_attribute]]="subattribute", VLOOKUP(Table3263[[#This Row],[Área ]]&amp;Table3263[[#This Row],[child_attribute]],_xlfn._xlws.FILTER(Table3263[[#All],[Vessel]], Table3263[[#All],[parent_attribute]]="attribute"),1, FALSE), TRUE)), FALSE, TRUE)</f>
        <v>1</v>
      </c>
    </row>
    <row r="484" spans="1:26" ht="15" customHeight="1">
      <c r="A484" t="str">
        <f>Table3263[[#This Row],[Template]]&amp;Table3263[[#This Row],[parent_attribute]]</f>
        <v>Compressor Centrífugo BásicoPressão - Sucção IP</v>
      </c>
      <c r="B484" t="s">
        <v>4572</v>
      </c>
      <c r="C484" s="10" t="s">
        <v>2905</v>
      </c>
      <c r="D484" s="10" t="s">
        <v>4573</v>
      </c>
      <c r="E484" t="s">
        <v>4574</v>
      </c>
      <c r="F484" s="162" t="s">
        <v>4821</v>
      </c>
      <c r="G484" t="s">
        <v>2859</v>
      </c>
      <c r="J484" s="10" t="s">
        <v>926</v>
      </c>
      <c r="K484" s="10" t="s">
        <v>4714</v>
      </c>
      <c r="L484" t="s">
        <v>2936</v>
      </c>
      <c r="M484" t="s">
        <v>2928</v>
      </c>
      <c r="O484" t="e">
        <f>VLOOKUP(Table3263[[#This Row],[Column1]],'Tradução Atributos'!$A$1:$B$284,2,0)</f>
        <v>#N/A</v>
      </c>
      <c r="P484" t="s">
        <v>4722</v>
      </c>
      <c r="Q484" s="20" t="str">
        <f>_xlfn.CONCAT(Table3263[[#This Row],[Description]],Table3263[[#This Row],[attribute_name EN2]])</f>
        <v>Pressure - Suction LP</v>
      </c>
      <c r="R484" s="10"/>
      <c r="S484" s="33" t="s">
        <v>194</v>
      </c>
      <c r="U484" s="33" t="s">
        <v>736</v>
      </c>
      <c r="V484" s="10"/>
      <c r="W484" t="str">
        <f t="shared" si="14"/>
        <v>subattribute</v>
      </c>
      <c r="X484" t="str">
        <f>TRIM(INDEX(_xlfn.TEXTSPLIT(Table3263[[#This Row],[attribute_name]],"|"), 1,1))</f>
        <v>Pressão - Sucção IP</v>
      </c>
      <c r="Y484" t="str">
        <f>IFERROR(TRIM(INDEX(_xlfn.TEXTSPLIT(Table3263[[#This Row],[attribute_name]],"|"), 1,2)), "")</f>
        <v>Pre-alarm Lo</v>
      </c>
      <c r="Z484" t="b" cm="1">
        <f t="array" ref="Z484">IF(ISERROR(IF(Table3263[[#This Row],[parent_attribute]]="subattribute", VLOOKUP(Table3263[[#This Row],[Área ]]&amp;Table3263[[#This Row],[child_attribute]],_xlfn._xlws.FILTER(Table3263[[#All],[Vessel]], Table3263[[#All],[parent_attribute]]="attribute"),1, FALSE), TRUE)), FALSE, TRUE)</f>
        <v>1</v>
      </c>
    </row>
    <row r="485" spans="1:26" ht="15" customHeight="1">
      <c r="A485" t="str">
        <f>Table3263[[#This Row],[Template]]&amp;Table3263[[#This Row],[parent_attribute]]</f>
        <v>Compressor Centrífugo BásicoPressão - Sucção IP</v>
      </c>
      <c r="B485" t="s">
        <v>4572</v>
      </c>
      <c r="C485" s="10" t="s">
        <v>2905</v>
      </c>
      <c r="D485" s="10" t="s">
        <v>4573</v>
      </c>
      <c r="E485" t="s">
        <v>4574</v>
      </c>
      <c r="F485" s="162" t="s">
        <v>4821</v>
      </c>
      <c r="G485" t="s">
        <v>2859</v>
      </c>
      <c r="J485" s="10" t="s">
        <v>926</v>
      </c>
      <c r="K485" s="10" t="s">
        <v>4714</v>
      </c>
      <c r="L485" t="s">
        <v>2936</v>
      </c>
      <c r="M485" t="s">
        <v>2928</v>
      </c>
      <c r="O485" t="e">
        <f>VLOOKUP(Table3263[[#This Row],[Column1]],'Tradução Atributos'!$A$1:$B$284,2,0)</f>
        <v>#N/A</v>
      </c>
      <c r="P485" t="s">
        <v>4722</v>
      </c>
      <c r="Q485" s="20" t="str">
        <f>_xlfn.CONCAT(Table3263[[#This Row],[Description]],Table3263[[#This Row],[attribute_name EN2]])</f>
        <v>Pressure - Suction LP</v>
      </c>
      <c r="R485" s="10"/>
      <c r="S485" s="33" t="s">
        <v>194</v>
      </c>
      <c r="U485" s="33" t="s">
        <v>736</v>
      </c>
      <c r="V485" s="10"/>
      <c r="W485" t="str">
        <f t="shared" si="14"/>
        <v>subattribute</v>
      </c>
      <c r="X485" t="str">
        <f>TRIM(INDEX(_xlfn.TEXTSPLIT(Table3263[[#This Row],[attribute_name]],"|"), 1,1))</f>
        <v>Pressão - Sucção IP</v>
      </c>
      <c r="Y485" t="str">
        <f>IFERROR(TRIM(INDEX(_xlfn.TEXTSPLIT(Table3263[[#This Row],[attribute_name]],"|"), 1,2)), "")</f>
        <v>Pre-alarm Lo</v>
      </c>
      <c r="Z485" t="b" cm="1">
        <f t="array" ref="Z485">IF(ISERROR(IF(Table3263[[#This Row],[parent_attribute]]="subattribute", VLOOKUP(Table3263[[#This Row],[Área ]]&amp;Table3263[[#This Row],[child_attribute]],_xlfn._xlws.FILTER(Table3263[[#All],[Vessel]], Table3263[[#All],[parent_attribute]]="attribute"),1, FALSE), TRUE)), FALSE, TRUE)</f>
        <v>1</v>
      </c>
    </row>
    <row r="486" spans="1:26" ht="15" customHeight="1">
      <c r="A486" t="str">
        <f>Table3263[[#This Row],[Template]]&amp;Table3263[[#This Row],[parent_attribute]]</f>
        <v>Compressor Centrífugo BásicoPressão - Sucção LP</v>
      </c>
      <c r="B486" t="s">
        <v>4572</v>
      </c>
      <c r="C486" s="10" t="s">
        <v>2905</v>
      </c>
      <c r="D486" s="10" t="s">
        <v>4573</v>
      </c>
      <c r="E486" t="s">
        <v>4574</v>
      </c>
      <c r="F486" s="162" t="s">
        <v>4821</v>
      </c>
      <c r="G486" t="s">
        <v>2859</v>
      </c>
      <c r="J486" s="20" t="s">
        <v>915</v>
      </c>
      <c r="K486" s="10" t="s">
        <v>4714</v>
      </c>
      <c r="O486" t="e">
        <f>VLOOKUP(Table3263[[#This Row],[Column1]],'Tradução Atributos'!$A$1:$B$284,2,0)</f>
        <v>#N/A</v>
      </c>
      <c r="P486" t="s">
        <v>4723</v>
      </c>
      <c r="Q486" s="20" t="str">
        <f>_xlfn.CONCAT(Table3263[[#This Row],[Description]],Table3263[[#This Row],[attribute_name EN2]])</f>
        <v>Pressure - Suction LP</v>
      </c>
      <c r="R486" s="33" t="s">
        <v>4847</v>
      </c>
      <c r="S486" s="33" t="s">
        <v>194</v>
      </c>
      <c r="U486" s="33" t="s">
        <v>530</v>
      </c>
      <c r="V486" s="33" t="s">
        <v>4594</v>
      </c>
      <c r="W486" t="str">
        <f t="shared" si="14"/>
        <v>attribute</v>
      </c>
      <c r="X486" t="str">
        <f>TRIM(INDEX(_xlfn.TEXTSPLIT(Table3263[[#This Row],[attribute_name]],"|"), 1,1))</f>
        <v>Pressão - Sucção LP</v>
      </c>
      <c r="Y486" t="str">
        <f>IFERROR(TRIM(INDEX(_xlfn.TEXTSPLIT(Table3263[[#This Row],[attribute_name]],"|"), 1,2)), "")</f>
        <v/>
      </c>
      <c r="Z486" t="b" cm="1">
        <f t="array" ref="Z486">IF(ISERROR(IF(Table3263[[#This Row],[parent_attribute]]="subattribute", VLOOKUP(Table3263[[#This Row],[Área ]]&amp;Table3263[[#This Row],[child_attribute]],_xlfn._xlws.FILTER(Table3263[[#All],[Vessel]], Table3263[[#All],[parent_attribute]]="attribute"),1, FALSE), TRUE)), FALSE, TRUE)</f>
        <v>1</v>
      </c>
    </row>
    <row r="487" spans="1:26" ht="15" customHeight="1">
      <c r="A487" t="str">
        <f>Table3263[[#This Row],[Template]]&amp;Table3263[[#This Row],[parent_attribute]]</f>
        <v>Compressor Centrífugo BásicoPressão - Sucção LP</v>
      </c>
      <c r="B487" t="s">
        <v>4572</v>
      </c>
      <c r="C487" s="10" t="s">
        <v>2905</v>
      </c>
      <c r="D487" s="10" t="s">
        <v>4573</v>
      </c>
      <c r="E487" t="s">
        <v>4574</v>
      </c>
      <c r="F487" s="162" t="s">
        <v>4821</v>
      </c>
      <c r="G487" t="s">
        <v>2859</v>
      </c>
      <c r="J487" s="20" t="s">
        <v>917</v>
      </c>
      <c r="K487" s="10" t="s">
        <v>4714</v>
      </c>
      <c r="L487" t="s">
        <v>2929</v>
      </c>
      <c r="M487" t="s">
        <v>2928</v>
      </c>
      <c r="O487" t="e">
        <f>VLOOKUP(Table3263[[#This Row],[Column1]],'Tradução Atributos'!$A$1:$B$284,2,0)</f>
        <v>#N/A</v>
      </c>
      <c r="P487" t="s">
        <v>4724</v>
      </c>
      <c r="Q487" s="20" t="str">
        <f>_xlfn.CONCAT(Table3263[[#This Row],[Description]],Table3263[[#This Row],[attribute_name EN2]])</f>
        <v>Pressure - Suction LP</v>
      </c>
      <c r="R487" s="33"/>
      <c r="S487" s="33" t="s">
        <v>194</v>
      </c>
      <c r="U487" s="33" t="s">
        <v>736</v>
      </c>
      <c r="V487" s="10"/>
      <c r="W487" t="str">
        <f t="shared" si="14"/>
        <v>subattribute</v>
      </c>
      <c r="X487" t="str">
        <f>TRIM(INDEX(_xlfn.TEXTSPLIT(Table3263[[#This Row],[attribute_name]],"|"), 1,1))</f>
        <v>Pressão - Sucção LP</v>
      </c>
      <c r="Y487" t="str">
        <f>IFERROR(TRIM(INDEX(_xlfn.TEXTSPLIT(Table3263[[#This Row],[attribute_name]],"|"), 1,2)), "")</f>
        <v>Hi</v>
      </c>
      <c r="Z487" t="b" cm="1">
        <f t="array" ref="Z487">IF(ISERROR(IF(Table3263[[#This Row],[parent_attribute]]="subattribute", VLOOKUP(Table3263[[#This Row],[Área ]]&amp;Table3263[[#This Row],[child_attribute]],_xlfn._xlws.FILTER(Table3263[[#All],[Vessel]], Table3263[[#All],[parent_attribute]]="attribute"),1, FALSE), TRUE)), FALSE, TRUE)</f>
        <v>1</v>
      </c>
    </row>
    <row r="488" spans="1:26" ht="15" customHeight="1">
      <c r="A488" t="str">
        <f>Table3263[[#This Row],[Template]]&amp;Table3263[[#This Row],[parent_attribute]]</f>
        <v>Compressor Centrífugo BásicoPressão - Sucção LP</v>
      </c>
      <c r="B488" t="s">
        <v>4572</v>
      </c>
      <c r="C488" s="10" t="s">
        <v>2905</v>
      </c>
      <c r="D488" s="10" t="s">
        <v>4573</v>
      </c>
      <c r="E488" t="s">
        <v>4574</v>
      </c>
      <c r="F488" s="162" t="s">
        <v>4821</v>
      </c>
      <c r="G488" t="s">
        <v>2859</v>
      </c>
      <c r="J488" s="20" t="s">
        <v>920</v>
      </c>
      <c r="K488" s="10" t="s">
        <v>4714</v>
      </c>
      <c r="L488" t="s">
        <v>2930</v>
      </c>
      <c r="M488" t="s">
        <v>2928</v>
      </c>
      <c r="O488" t="e">
        <f>VLOOKUP(Table3263[[#This Row],[Column1]],'Tradução Atributos'!$A$1:$B$284,2,0)</f>
        <v>#N/A</v>
      </c>
      <c r="P488" t="s">
        <v>4848</v>
      </c>
      <c r="Q488" s="20" t="str">
        <f>_xlfn.CONCAT(Table3263[[#This Row],[Description]],Table3263[[#This Row],[attribute_name EN2]])</f>
        <v>Pressure - Suction LP</v>
      </c>
      <c r="R488" s="33"/>
      <c r="S488" s="33" t="s">
        <v>194</v>
      </c>
      <c r="U488" s="33" t="s">
        <v>736</v>
      </c>
      <c r="V488" s="10"/>
      <c r="W488" t="str">
        <f t="shared" si="14"/>
        <v>subattribute</v>
      </c>
      <c r="X488" t="str">
        <f>TRIM(INDEX(_xlfn.TEXTSPLIT(Table3263[[#This Row],[attribute_name]],"|"), 1,1))</f>
        <v>Pressão - Sucção LP</v>
      </c>
      <c r="Y488" t="str">
        <f>IFERROR(TRIM(INDEX(_xlfn.TEXTSPLIT(Table3263[[#This Row],[attribute_name]],"|"), 1,2)), "")</f>
        <v>HiHi</v>
      </c>
      <c r="Z488" t="b" cm="1">
        <f t="array" ref="Z488">IF(ISERROR(IF(Table3263[[#This Row],[parent_attribute]]="subattribute", VLOOKUP(Table3263[[#This Row],[Área ]]&amp;Table3263[[#This Row],[child_attribute]],_xlfn._xlws.FILTER(Table3263[[#All],[Vessel]], Table3263[[#All],[parent_attribute]]="attribute"),1, FALSE), TRUE)), FALSE, TRUE)</f>
        <v>1</v>
      </c>
    </row>
    <row r="489" spans="1:26" ht="15" customHeight="1">
      <c r="A489" t="str">
        <f>Table3263[[#This Row],[Template]]&amp;Table3263[[#This Row],[parent_attribute]]</f>
        <v>Compressor Centrífugo BásicoPressão - Sucção LP</v>
      </c>
      <c r="B489" t="s">
        <v>4572</v>
      </c>
      <c r="C489" s="10" t="s">
        <v>2905</v>
      </c>
      <c r="D489" s="10" t="s">
        <v>4573</v>
      </c>
      <c r="E489" t="s">
        <v>4574</v>
      </c>
      <c r="F489" s="162" t="s">
        <v>4821</v>
      </c>
      <c r="G489" t="s">
        <v>2859</v>
      </c>
      <c r="J489" s="20" t="s">
        <v>922</v>
      </c>
      <c r="K489" s="10" t="s">
        <v>4714</v>
      </c>
      <c r="L489" t="s">
        <v>2931</v>
      </c>
      <c r="M489" t="s">
        <v>2928</v>
      </c>
      <c r="O489" t="e">
        <f>VLOOKUP(Table3263[[#This Row],[Column1]],'Tradução Atributos'!$A$1:$B$284,2,0)</f>
        <v>#N/A</v>
      </c>
      <c r="P489" t="s">
        <v>4725</v>
      </c>
      <c r="Q489" s="20" t="str">
        <f>_xlfn.CONCAT(Table3263[[#This Row],[Description]],Table3263[[#This Row],[attribute_name EN2]])</f>
        <v>Pressure - Suction LP</v>
      </c>
      <c r="R489" s="33"/>
      <c r="S489" s="33" t="s">
        <v>194</v>
      </c>
      <c r="U489" s="33" t="s">
        <v>736</v>
      </c>
      <c r="V489" s="10"/>
      <c r="W489" t="str">
        <f t="shared" ref="W489:W520" si="15">IFERROR(IF(FIND("|",P489),"subattribute", "attribute"), "attribute")</f>
        <v>subattribute</v>
      </c>
      <c r="X489" t="str">
        <f>TRIM(INDEX(_xlfn.TEXTSPLIT(Table3263[[#This Row],[attribute_name]],"|"), 1,1))</f>
        <v>Pressão - Sucção LP</v>
      </c>
      <c r="Y489" t="str">
        <f>IFERROR(TRIM(INDEX(_xlfn.TEXTSPLIT(Table3263[[#This Row],[attribute_name]],"|"), 1,2)), "")</f>
        <v>Lo</v>
      </c>
      <c r="Z489" t="b" cm="1">
        <f t="array" ref="Z489">IF(ISERROR(IF(Table3263[[#This Row],[parent_attribute]]="subattribute", VLOOKUP(Table3263[[#This Row],[Área ]]&amp;Table3263[[#This Row],[child_attribute]],_xlfn._xlws.FILTER(Table3263[[#All],[Vessel]], Table3263[[#All],[parent_attribute]]="attribute"),1, FALSE), TRUE)), FALSE, TRUE)</f>
        <v>1</v>
      </c>
    </row>
    <row r="490" spans="1:26" ht="15" customHeight="1">
      <c r="A490" t="str">
        <f>Table3263[[#This Row],[Template]]&amp;Table3263[[#This Row],[parent_attribute]]</f>
        <v>Compressor Centrífugo BásicoPressão - Sucção LP</v>
      </c>
      <c r="B490" t="s">
        <v>4572</v>
      </c>
      <c r="C490" s="10" t="s">
        <v>2905</v>
      </c>
      <c r="D490" s="10" t="s">
        <v>4573</v>
      </c>
      <c r="E490" t="s">
        <v>4574</v>
      </c>
      <c r="F490" s="162" t="s">
        <v>4821</v>
      </c>
      <c r="G490" t="s">
        <v>2859</v>
      </c>
      <c r="J490" s="20" t="s">
        <v>924</v>
      </c>
      <c r="K490" s="10" t="s">
        <v>4714</v>
      </c>
      <c r="L490" t="s">
        <v>2932</v>
      </c>
      <c r="M490" t="s">
        <v>2928</v>
      </c>
      <c r="O490" t="e">
        <f>VLOOKUP(Table3263[[#This Row],[Column1]],'Tradução Atributos'!$A$1:$B$284,2,0)</f>
        <v>#N/A</v>
      </c>
      <c r="P490" t="s">
        <v>4849</v>
      </c>
      <c r="Q490" s="20" t="str">
        <f>_xlfn.CONCAT(Table3263[[#This Row],[Description]],Table3263[[#This Row],[attribute_name EN2]])</f>
        <v>Pressure - Suction LP</v>
      </c>
      <c r="R490" s="33"/>
      <c r="S490" s="33" t="s">
        <v>194</v>
      </c>
      <c r="U490" s="33" t="s">
        <v>736</v>
      </c>
      <c r="V490" s="33"/>
      <c r="W490" t="str">
        <f t="shared" si="15"/>
        <v>subattribute</v>
      </c>
      <c r="X490" t="str">
        <f>TRIM(INDEX(_xlfn.TEXTSPLIT(Table3263[[#This Row],[attribute_name]],"|"), 1,1))</f>
        <v>Pressão - Sucção LP</v>
      </c>
      <c r="Y490" t="str">
        <f>IFERROR(TRIM(INDEX(_xlfn.TEXTSPLIT(Table3263[[#This Row],[attribute_name]],"|"), 1,2)), "")</f>
        <v>LoLo</v>
      </c>
      <c r="Z490" t="b" cm="1">
        <f t="array" ref="Z490">IF(ISERROR(IF(Table3263[[#This Row],[parent_attribute]]="subattribute", VLOOKUP(Table3263[[#This Row],[Área ]]&amp;Table3263[[#This Row],[child_attribute]],_xlfn._xlws.FILTER(Table3263[[#All],[Vessel]], Table3263[[#All],[parent_attribute]]="attribute"),1, FALSE), TRUE)), FALSE, TRUE)</f>
        <v>1</v>
      </c>
    </row>
    <row r="491" spans="1:26" ht="15" customHeight="1">
      <c r="A491" t="str">
        <f>Table3263[[#This Row],[Template]]&amp;Table3263[[#This Row],[parent_attribute]]</f>
        <v>Compressor Centrífugo BásicoPressão - Sucção LP</v>
      </c>
      <c r="B491" t="s">
        <v>4572</v>
      </c>
      <c r="C491" s="10" t="s">
        <v>2905</v>
      </c>
      <c r="D491" s="10" t="s">
        <v>4573</v>
      </c>
      <c r="E491" t="s">
        <v>4574</v>
      </c>
      <c r="F491" s="162" t="s">
        <v>4821</v>
      </c>
      <c r="G491" t="s">
        <v>2859</v>
      </c>
      <c r="J491" s="20" t="s">
        <v>926</v>
      </c>
      <c r="K491" s="10" t="s">
        <v>4714</v>
      </c>
      <c r="L491" t="s">
        <v>2936</v>
      </c>
      <c r="M491" t="s">
        <v>2928</v>
      </c>
      <c r="O491" t="e">
        <f>VLOOKUP(Table3263[[#This Row],[Column1]],'Tradução Atributos'!$A$1:$B$284,2,0)</f>
        <v>#N/A</v>
      </c>
      <c r="P491" t="s">
        <v>4726</v>
      </c>
      <c r="Q491" s="20" t="str">
        <f>_xlfn.CONCAT(Table3263[[#This Row],[Description]],Table3263[[#This Row],[attribute_name EN2]])</f>
        <v>Pressure - Suction LP</v>
      </c>
      <c r="R491" s="33"/>
      <c r="S491" s="33" t="s">
        <v>194</v>
      </c>
      <c r="U491" s="33" t="s">
        <v>736</v>
      </c>
      <c r="V491" s="10"/>
      <c r="W491" t="str">
        <f t="shared" si="15"/>
        <v>subattribute</v>
      </c>
      <c r="X491" t="str">
        <f>TRIM(INDEX(_xlfn.TEXTSPLIT(Table3263[[#This Row],[attribute_name]],"|"), 1,1))</f>
        <v>Pressão - Sucção LP</v>
      </c>
      <c r="Y491" t="str">
        <f>IFERROR(TRIM(INDEX(_xlfn.TEXTSPLIT(Table3263[[#This Row],[attribute_name]],"|"), 1,2)), "")</f>
        <v>Pre-alarm Lo</v>
      </c>
      <c r="Z491" t="b" cm="1">
        <f t="array" ref="Z491">IF(ISERROR(IF(Table3263[[#This Row],[parent_attribute]]="subattribute", VLOOKUP(Table3263[[#This Row],[Área ]]&amp;Table3263[[#This Row],[child_attribute]],_xlfn._xlws.FILTER(Table3263[[#All],[Vessel]], Table3263[[#All],[parent_attribute]]="attribute"),1, FALSE), TRUE)), FALSE, TRUE)</f>
        <v>1</v>
      </c>
    </row>
    <row r="492" spans="1:26" ht="15" customHeight="1">
      <c r="A492" t="str">
        <f>Table3263[[#This Row],[Template]]&amp;Table3263[[#This Row],[parent_attribute]]</f>
        <v>Compressor Centrífugo BásicoStatus – Bomba de Emergência de Óleo Lubrificante</v>
      </c>
      <c r="B492" t="s">
        <v>4572</v>
      </c>
      <c r="C492" s="10" t="s">
        <v>2905</v>
      </c>
      <c r="D492" s="10" t="s">
        <v>4573</v>
      </c>
      <c r="E492" t="s">
        <v>4574</v>
      </c>
      <c r="F492" s="162" t="s">
        <v>4821</v>
      </c>
      <c r="G492" t="s">
        <v>2859</v>
      </c>
      <c r="J492" t="s">
        <v>3939</v>
      </c>
      <c r="K492" t="s">
        <v>3939</v>
      </c>
      <c r="O492" t="e">
        <f>VLOOKUP(Table3263[[#This Row],[Column1]],'Tradução Atributos'!$A$1:$B$284,2,0)</f>
        <v>#N/A</v>
      </c>
      <c r="P492" t="s">
        <v>4729</v>
      </c>
      <c r="Q492" s="10" t="str">
        <f>_xlfn.CONCAT(Table3263[[#This Row],[Description]],Table3263[[#This Row],[attribute_name EN2]])</f>
        <v>Status - Lube Oil Emergency Pump</v>
      </c>
      <c r="R492" s="32" t="s">
        <v>4850</v>
      </c>
      <c r="S492" s="33" t="e">
        <f>VLOOKUP(Table3263[[#This Row],[Column3]],'Base Limiares IO Main'!$A$1:$F$151,6,0)</f>
        <v>#N/A</v>
      </c>
      <c r="U492" s="33" t="s">
        <v>461</v>
      </c>
      <c r="V492" s="10" t="s">
        <v>462</v>
      </c>
      <c r="W492" t="str">
        <f t="shared" si="15"/>
        <v>attribute</v>
      </c>
      <c r="X492" t="str">
        <f>TRIM(INDEX(_xlfn.TEXTSPLIT(Table3263[[#This Row],[attribute_name]],"|"), 1,1))</f>
        <v>Status – Bomba de Emergência de Óleo Lubrificante</v>
      </c>
      <c r="Y492" t="str">
        <f>IFERROR(TRIM(INDEX(_xlfn.TEXTSPLIT(Table3263[[#This Row],[attribute_name]],"|"), 1,2)), "")</f>
        <v/>
      </c>
      <c r="Z492" t="b" cm="1">
        <f t="array" ref="Z492">IF(ISERROR(IF(Table3263[[#This Row],[type]]="subattribute", VLOOKUP(Table3263[[#This Row],[Template]]&amp;Table3263[[#This Row],[parent_attribute]],_xlfn._xlws.FILTER(#REF!, Table3263[[#All],[type]]="attribute"),1, FALSE), TRUE)), FALSE, TRUE)</f>
        <v>1</v>
      </c>
    </row>
    <row r="493" spans="1:26" ht="15" customHeight="1">
      <c r="A493" t="str">
        <f>Table3263[[#This Row],[Template]]&amp;Table3263[[#This Row],[parent_attribute]]</f>
        <v>Compressor Centrífugo BásicoTemperatura - Descarga IP</v>
      </c>
      <c r="B493" t="s">
        <v>4572</v>
      </c>
      <c r="C493" s="10" t="s">
        <v>2905</v>
      </c>
      <c r="D493" s="10" t="s">
        <v>4573</v>
      </c>
      <c r="E493" t="s">
        <v>4574</v>
      </c>
      <c r="F493" s="162" t="s">
        <v>4821</v>
      </c>
      <c r="G493" t="s">
        <v>2859</v>
      </c>
      <c r="J493" s="10" t="s">
        <v>943</v>
      </c>
      <c r="K493" s="10" t="s">
        <v>943</v>
      </c>
      <c r="O493" t="e">
        <f>VLOOKUP(Table3263[[#This Row],[Column1]],'Tradução Atributos'!$A$1:$B$284,2,0)</f>
        <v>#N/A</v>
      </c>
      <c r="P493" t="s">
        <v>4734</v>
      </c>
      <c r="Q493" s="20" t="str">
        <f>_xlfn.CONCAT(Table3263[[#This Row],[Description]],Table3263[[#This Row],[attribute_name EN2]])</f>
        <v>Temperature - Discharge</v>
      </c>
      <c r="R493" s="161" t="s">
        <v>4851</v>
      </c>
      <c r="S493" s="33" t="s">
        <v>49</v>
      </c>
      <c r="U493" s="33" t="s">
        <v>530</v>
      </c>
      <c r="V493" s="10" t="s">
        <v>4586</v>
      </c>
      <c r="W493" t="str">
        <f t="shared" si="15"/>
        <v>attribute</v>
      </c>
      <c r="X493" t="str">
        <f>TRIM(INDEX(_xlfn.TEXTSPLIT(Table3263[[#This Row],[attribute_name]],"|"), 1,1))</f>
        <v>Temperatura - Descarga IP</v>
      </c>
      <c r="Y493" t="str">
        <f>IFERROR(TRIM(INDEX(_xlfn.TEXTSPLIT(Table3263[[#This Row],[attribute_name]],"|"), 1,2)), "")</f>
        <v/>
      </c>
      <c r="Z493" t="b" cm="1">
        <f t="array" ref="Z493">IF(ISERROR(IF(Table3263[[#This Row],[parent_attribute]]="subattribute", VLOOKUP(Table3263[[#This Row],[Área ]]&amp;Table3263[[#This Row],[child_attribute]],_xlfn._xlws.FILTER(Table3263[[#All],[Vessel]], Table3263[[#All],[parent_attribute]]="attribute"),1, FALSE), TRUE)), FALSE, TRUE)</f>
        <v>1</v>
      </c>
    </row>
    <row r="494" spans="1:26" ht="15" customHeight="1">
      <c r="A494" t="str">
        <f>Table3263[[#This Row],[Template]]&amp;Table3263[[#This Row],[parent_attribute]]</f>
        <v>Compressor Centrífugo BásicoTemperatura - Descarga IP (2)</v>
      </c>
      <c r="B494" t="s">
        <v>4572</v>
      </c>
      <c r="C494" s="10" t="s">
        <v>2905</v>
      </c>
      <c r="D494" s="10" t="s">
        <v>4573</v>
      </c>
      <c r="E494" t="s">
        <v>4574</v>
      </c>
      <c r="F494" s="162" t="s">
        <v>4821</v>
      </c>
      <c r="G494" t="s">
        <v>2859</v>
      </c>
      <c r="J494" s="10" t="s">
        <v>528</v>
      </c>
      <c r="K494" s="10" t="s">
        <v>943</v>
      </c>
      <c r="O494" t="e">
        <f>VLOOKUP(Table3263[[#This Row],[Column1]],'Tradução Atributos'!$A$1:$B$284,2,0)</f>
        <v>#N/A</v>
      </c>
      <c r="P494" t="s">
        <v>4735</v>
      </c>
      <c r="Q494" s="20" t="str">
        <f>_xlfn.CONCAT(Table3263[[#This Row],[Description]],Table3263[[#This Row],[attribute_name EN2]])</f>
        <v>Temperature - Discharge</v>
      </c>
      <c r="R494" s="10" t="s">
        <v>4852</v>
      </c>
      <c r="S494" s="33" t="s">
        <v>49</v>
      </c>
      <c r="U494" s="33" t="s">
        <v>530</v>
      </c>
      <c r="V494" s="10" t="s">
        <v>4586</v>
      </c>
      <c r="W494" t="str">
        <f t="shared" si="15"/>
        <v>attribute</v>
      </c>
      <c r="X494" t="str">
        <f>TRIM(INDEX(_xlfn.TEXTSPLIT(Table3263[[#This Row],[attribute_name]],"|"), 1,1))</f>
        <v>Temperatura - Descarga IP (2)</v>
      </c>
      <c r="Y494" t="str">
        <f>IFERROR(TRIM(INDEX(_xlfn.TEXTSPLIT(Table3263[[#This Row],[attribute_name]],"|"), 1,2)), "")</f>
        <v/>
      </c>
      <c r="Z494" t="b" cm="1">
        <f t="array" ref="Z494">IF(ISERROR(IF(Table3263[[#This Row],[parent_attribute]]="subattribute", VLOOKUP(Table3263[[#This Row],[Área ]]&amp;Table3263[[#This Row],[child_attribute]],_xlfn._xlws.FILTER(Table3263[[#All],[Vessel]], Table3263[[#All],[parent_attribute]]="attribute"),1, FALSE), TRUE)), FALSE, TRUE)</f>
        <v>1</v>
      </c>
    </row>
    <row r="495" spans="1:26" ht="15" customHeight="1">
      <c r="A495" t="str">
        <f>Table3263[[#This Row],[Template]]&amp;Table3263[[#This Row],[parent_attribute]]</f>
        <v>Compressor Centrífugo BásicoTemperatura - Descarga IP (2)</v>
      </c>
      <c r="B495" t="s">
        <v>4572</v>
      </c>
      <c r="C495" s="10" t="s">
        <v>2905</v>
      </c>
      <c r="D495" s="10" t="s">
        <v>4573</v>
      </c>
      <c r="E495" t="s">
        <v>4574</v>
      </c>
      <c r="F495" s="162" t="s">
        <v>4821</v>
      </c>
      <c r="G495" t="s">
        <v>2859</v>
      </c>
      <c r="J495" s="10" t="s">
        <v>1615</v>
      </c>
      <c r="K495" s="10" t="s">
        <v>528</v>
      </c>
      <c r="L495" t="s">
        <v>2929</v>
      </c>
      <c r="M495" t="s">
        <v>2928</v>
      </c>
      <c r="O495" t="e">
        <f>VLOOKUP(Table3263[[#This Row],[Column1]],'Tradução Atributos'!$A$1:$B$284,2,0)</f>
        <v>#N/A</v>
      </c>
      <c r="P495" t="s">
        <v>4737</v>
      </c>
      <c r="Q495" s="20" t="str">
        <f>_xlfn.CONCAT(Table3263[[#This Row],[Description]],Table3263[[#This Row],[attribute_name EN2]])</f>
        <v>Temperature - Discharge (2)</v>
      </c>
      <c r="R495" s="33"/>
      <c r="S495" s="33" t="s">
        <v>49</v>
      </c>
      <c r="U495" s="33" t="s">
        <v>736</v>
      </c>
      <c r="V495" s="33"/>
      <c r="W495" t="str">
        <f t="shared" si="15"/>
        <v>subattribute</v>
      </c>
      <c r="X495" t="str">
        <f>TRIM(INDEX(_xlfn.TEXTSPLIT(Table3263[[#This Row],[attribute_name]],"|"), 1,1))</f>
        <v>Temperatura - Descarga IP (2)</v>
      </c>
      <c r="Y495" t="str">
        <f>IFERROR(TRIM(INDEX(_xlfn.TEXTSPLIT(Table3263[[#This Row],[attribute_name]],"|"), 1,2)), "")</f>
        <v>Hi</v>
      </c>
      <c r="Z495" t="b" cm="1">
        <f t="array" ref="Z495">IF(ISERROR(IF(Table3263[[#This Row],[parent_attribute]]="subattribute", VLOOKUP(Table3263[[#This Row],[Área ]]&amp;Table3263[[#This Row],[child_attribute]],_xlfn._xlws.FILTER(Table3263[[#All],[Vessel]], Table3263[[#All],[parent_attribute]]="attribute"),1, FALSE), TRUE)), FALSE, TRUE)</f>
        <v>1</v>
      </c>
    </row>
    <row r="496" spans="1:26" ht="15" customHeight="1">
      <c r="A496" t="str">
        <f>Table3263[[#This Row],[Template]]&amp;Table3263[[#This Row],[parent_attribute]]</f>
        <v>Compressor Centrífugo BásicoTemperatura - Descarga IP (2)</v>
      </c>
      <c r="B496" t="s">
        <v>4572</v>
      </c>
      <c r="C496" s="10" t="s">
        <v>2905</v>
      </c>
      <c r="D496" s="10" t="s">
        <v>4573</v>
      </c>
      <c r="E496" t="s">
        <v>4574</v>
      </c>
      <c r="F496" s="162" t="s">
        <v>4821</v>
      </c>
      <c r="G496" t="s">
        <v>2859</v>
      </c>
      <c r="J496" s="10" t="s">
        <v>1616</v>
      </c>
      <c r="K496" s="10" t="s">
        <v>528</v>
      </c>
      <c r="L496" t="s">
        <v>2931</v>
      </c>
      <c r="M496" t="s">
        <v>2928</v>
      </c>
      <c r="O496" t="e">
        <f>VLOOKUP(Table3263[[#This Row],[Column1]],'Tradução Atributos'!$A$1:$B$284,2,0)</f>
        <v>#N/A</v>
      </c>
      <c r="P496" t="s">
        <v>4738</v>
      </c>
      <c r="Q496" s="20" t="str">
        <f>_xlfn.CONCAT(Table3263[[#This Row],[Description]],Table3263[[#This Row],[attribute_name EN2]])</f>
        <v>Temperature - Discharge (2)</v>
      </c>
      <c r="R496" s="33"/>
      <c r="S496" s="33" t="s">
        <v>49</v>
      </c>
      <c r="U496" s="33" t="s">
        <v>736</v>
      </c>
      <c r="V496" s="10"/>
      <c r="W496" t="str">
        <f t="shared" si="15"/>
        <v>subattribute</v>
      </c>
      <c r="X496" t="str">
        <f>TRIM(INDEX(_xlfn.TEXTSPLIT(Table3263[[#This Row],[attribute_name]],"|"), 1,1))</f>
        <v>Temperatura - Descarga IP (2)</v>
      </c>
      <c r="Y496" t="str">
        <f>IFERROR(TRIM(INDEX(_xlfn.TEXTSPLIT(Table3263[[#This Row],[attribute_name]],"|"), 1,2)), "")</f>
        <v>Lo</v>
      </c>
      <c r="Z496" t="b" cm="1">
        <f t="array" ref="Z496">IF(ISERROR(IF(Table3263[[#This Row],[parent_attribute]]="subattribute", VLOOKUP(Table3263[[#This Row],[Área ]]&amp;Table3263[[#This Row],[child_attribute]],_xlfn._xlws.FILTER(Table3263[[#All],[Vessel]], Table3263[[#All],[parent_attribute]]="attribute"),1, FALSE), TRUE)), FALSE, TRUE)</f>
        <v>1</v>
      </c>
    </row>
    <row r="497" spans="1:26" ht="15" customHeight="1">
      <c r="A497" t="str">
        <f>Table3263[[#This Row],[Template]]&amp;Table3263[[#This Row],[parent_attribute]]</f>
        <v>Compressor Centrífugo BásicoTemperatura - Descarga IP (2)</v>
      </c>
      <c r="B497" t="s">
        <v>4572</v>
      </c>
      <c r="C497" s="10" t="s">
        <v>2905</v>
      </c>
      <c r="D497" s="10" t="s">
        <v>4573</v>
      </c>
      <c r="E497" t="s">
        <v>4574</v>
      </c>
      <c r="F497" s="162" t="s">
        <v>4821</v>
      </c>
      <c r="G497" t="s">
        <v>2859</v>
      </c>
      <c r="J497" s="10" t="s">
        <v>1617</v>
      </c>
      <c r="K497" s="10" t="s">
        <v>528</v>
      </c>
      <c r="L497" t="s">
        <v>2934</v>
      </c>
      <c r="M497" t="s">
        <v>2928</v>
      </c>
      <c r="O497" t="e">
        <f>VLOOKUP(Table3263[[#This Row],[Column1]],'Tradução Atributos'!$A$1:$B$284,2,0)</f>
        <v>#N/A</v>
      </c>
      <c r="P497" t="s">
        <v>4739</v>
      </c>
      <c r="Q497" s="20" t="str">
        <f>_xlfn.CONCAT(Table3263[[#This Row],[Description]],Table3263[[#This Row],[attribute_name EN2]])</f>
        <v>Temperature - Discharge (2)</v>
      </c>
      <c r="R497" s="33"/>
      <c r="S497" s="33" t="s">
        <v>49</v>
      </c>
      <c r="U497" s="33" t="s">
        <v>736</v>
      </c>
      <c r="V497" s="10"/>
      <c r="W497" t="str">
        <f t="shared" si="15"/>
        <v>subattribute</v>
      </c>
      <c r="X497" t="str">
        <f>TRIM(INDEX(_xlfn.TEXTSPLIT(Table3263[[#This Row],[attribute_name]],"|"), 1,1))</f>
        <v>Temperatura - Descarga IP (2)</v>
      </c>
      <c r="Y497" t="str">
        <f>IFERROR(TRIM(INDEX(_xlfn.TEXTSPLIT(Table3263[[#This Row],[attribute_name]],"|"), 1,2)), "")</f>
        <v>Pre-alarm Hi</v>
      </c>
      <c r="Z497" t="b" cm="1">
        <f t="array" ref="Z497">IF(ISERROR(IF(Table3263[[#This Row],[parent_attribute]]="subattribute", VLOOKUP(Table3263[[#This Row],[Área ]]&amp;Table3263[[#This Row],[child_attribute]],_xlfn._xlws.FILTER(Table3263[[#All],[Vessel]], Table3263[[#All],[parent_attribute]]="attribute"),1, FALSE), TRUE)), FALSE, TRUE)</f>
        <v>1</v>
      </c>
    </row>
    <row r="498" spans="1:26" ht="15" customHeight="1">
      <c r="A498" t="str">
        <f>Table3263[[#This Row],[Template]]&amp;Table3263[[#This Row],[parent_attribute]]</f>
        <v>Compressor Centrífugo BásicoTemperatura - Descarga IP (2)</v>
      </c>
      <c r="B498" t="s">
        <v>4572</v>
      </c>
      <c r="C498" s="10" t="s">
        <v>2905</v>
      </c>
      <c r="D498" s="10" t="s">
        <v>4573</v>
      </c>
      <c r="E498" t="s">
        <v>4574</v>
      </c>
      <c r="F498" s="162" t="s">
        <v>4821</v>
      </c>
      <c r="G498" t="s">
        <v>2859</v>
      </c>
      <c r="J498" s="10" t="s">
        <v>1618</v>
      </c>
      <c r="K498" s="10" t="s">
        <v>528</v>
      </c>
      <c r="L498" t="s">
        <v>2936</v>
      </c>
      <c r="M498" t="s">
        <v>2928</v>
      </c>
      <c r="O498" t="e">
        <f>VLOOKUP(Table3263[[#This Row],[Column1]],'Tradução Atributos'!$A$1:$B$284,2,0)</f>
        <v>#N/A</v>
      </c>
      <c r="P498" t="s">
        <v>4740</v>
      </c>
      <c r="Q498" s="20" t="str">
        <f>_xlfn.CONCAT(Table3263[[#This Row],[Description]],Table3263[[#This Row],[attribute_name EN2]])</f>
        <v>Temperature - Discharge (2)</v>
      </c>
      <c r="R498" s="33"/>
      <c r="S498" s="33" t="s">
        <v>49</v>
      </c>
      <c r="U498" s="33" t="s">
        <v>736</v>
      </c>
      <c r="V498" s="10"/>
      <c r="W498" t="str">
        <f t="shared" si="15"/>
        <v>subattribute</v>
      </c>
      <c r="X498" t="str">
        <f>TRIM(INDEX(_xlfn.TEXTSPLIT(Table3263[[#This Row],[attribute_name]],"|"), 1,1))</f>
        <v>Temperatura - Descarga IP (2)</v>
      </c>
      <c r="Y498" t="str">
        <f>IFERROR(TRIM(INDEX(_xlfn.TEXTSPLIT(Table3263[[#This Row],[attribute_name]],"|"), 1,2)), "")</f>
        <v>Pre-alarm Lo</v>
      </c>
      <c r="Z498" t="b" cm="1">
        <f t="array" ref="Z498">IF(ISERROR(IF(Table3263[[#This Row],[parent_attribute]]="subattribute", VLOOKUP(Table3263[[#This Row],[Área ]]&amp;Table3263[[#This Row],[child_attribute]],_xlfn._xlws.FILTER(Table3263[[#All],[Vessel]], Table3263[[#All],[parent_attribute]]="attribute"),1, FALSE), TRUE)), FALSE, TRUE)</f>
        <v>1</v>
      </c>
    </row>
    <row r="499" spans="1:26" ht="15" customHeight="1">
      <c r="A499" t="str">
        <f>Table3263[[#This Row],[Template]]&amp;Table3263[[#This Row],[parent_attribute]]</f>
        <v>Compressor Centrífugo BásicoTemperatura - Descarga IP</v>
      </c>
      <c r="B499" t="s">
        <v>4572</v>
      </c>
      <c r="C499" s="10" t="s">
        <v>2905</v>
      </c>
      <c r="D499" s="10" t="s">
        <v>4573</v>
      </c>
      <c r="E499" t="s">
        <v>4574</v>
      </c>
      <c r="F499" s="162" t="s">
        <v>4821</v>
      </c>
      <c r="G499" t="s">
        <v>2859</v>
      </c>
      <c r="J499" s="10" t="s">
        <v>945</v>
      </c>
      <c r="K499" s="10" t="s">
        <v>943</v>
      </c>
      <c r="L499" t="s">
        <v>2929</v>
      </c>
      <c r="M499" t="s">
        <v>2928</v>
      </c>
      <c r="O499" t="e">
        <f>VLOOKUP(Table3263[[#This Row],[Column1]],'Tradução Atributos'!$A$1:$B$284,2,0)</f>
        <v>#N/A</v>
      </c>
      <c r="P499" t="s">
        <v>4741</v>
      </c>
      <c r="Q499" s="20" t="str">
        <f>_xlfn.CONCAT(Table3263[[#This Row],[Description]],Table3263[[#This Row],[attribute_name EN2]])</f>
        <v>Temperature - Discharge</v>
      </c>
      <c r="R499" s="33"/>
      <c r="S499" s="33" t="s">
        <v>49</v>
      </c>
      <c r="U499" s="33" t="s">
        <v>736</v>
      </c>
      <c r="V499" s="10"/>
      <c r="W499" t="str">
        <f t="shared" si="15"/>
        <v>subattribute</v>
      </c>
      <c r="X499" t="str">
        <f>TRIM(INDEX(_xlfn.TEXTSPLIT(Table3263[[#This Row],[attribute_name]],"|"), 1,1))</f>
        <v>Temperatura - Descarga IP</v>
      </c>
      <c r="Y499" t="str">
        <f>IFERROR(TRIM(INDEX(_xlfn.TEXTSPLIT(Table3263[[#This Row],[attribute_name]],"|"), 1,2)), "")</f>
        <v>Hi</v>
      </c>
      <c r="Z499" t="b" cm="1">
        <f t="array" ref="Z499">IF(ISERROR(IF(Table3263[[#This Row],[parent_attribute]]="subattribute", VLOOKUP(Table3263[[#This Row],[Área ]]&amp;Table3263[[#This Row],[child_attribute]],_xlfn._xlws.FILTER(Table3263[[#All],[Vessel]], Table3263[[#All],[parent_attribute]]="attribute"),1, FALSE), TRUE)), FALSE, TRUE)</f>
        <v>1</v>
      </c>
    </row>
    <row r="500" spans="1:26" ht="15" customHeight="1">
      <c r="A500" t="str">
        <f>Table3263[[#This Row],[Template]]&amp;Table3263[[#This Row],[parent_attribute]]</f>
        <v>Compressor Centrífugo BásicoTemperatura - Descarga IP</v>
      </c>
      <c r="B500" t="s">
        <v>4572</v>
      </c>
      <c r="C500" s="10" t="s">
        <v>2905</v>
      </c>
      <c r="D500" s="10" t="s">
        <v>4573</v>
      </c>
      <c r="E500" t="s">
        <v>4574</v>
      </c>
      <c r="F500" s="162" t="s">
        <v>4821</v>
      </c>
      <c r="G500" t="s">
        <v>2859</v>
      </c>
      <c r="J500" s="10" t="s">
        <v>947</v>
      </c>
      <c r="K500" s="10" t="s">
        <v>943</v>
      </c>
      <c r="L500" t="s">
        <v>2930</v>
      </c>
      <c r="M500" t="s">
        <v>2928</v>
      </c>
      <c r="O500" t="e">
        <f>VLOOKUP(Table3263[[#This Row],[Column1]],'Tradução Atributos'!$A$1:$B$284,2,0)</f>
        <v>#N/A</v>
      </c>
      <c r="P500" t="s">
        <v>4742</v>
      </c>
      <c r="Q500" s="20" t="str">
        <f>_xlfn.CONCAT(Table3263[[#This Row],[Description]],Table3263[[#This Row],[attribute_name EN2]])</f>
        <v>Temperature - Discharge</v>
      </c>
      <c r="R500" s="33"/>
      <c r="S500" s="33" t="s">
        <v>49</v>
      </c>
      <c r="U500" s="33" t="s">
        <v>736</v>
      </c>
      <c r="V500" s="10"/>
      <c r="W500" t="str">
        <f t="shared" si="15"/>
        <v>subattribute</v>
      </c>
      <c r="X500" t="str">
        <f>TRIM(INDEX(_xlfn.TEXTSPLIT(Table3263[[#This Row],[attribute_name]],"|"), 1,1))</f>
        <v>Temperatura - Descarga IP</v>
      </c>
      <c r="Y500" t="str">
        <f>IFERROR(TRIM(INDEX(_xlfn.TEXTSPLIT(Table3263[[#This Row],[attribute_name]],"|"), 1,2)), "")</f>
        <v>HiHi</v>
      </c>
      <c r="Z500" t="b" cm="1">
        <f t="array" ref="Z500">IF(ISERROR(IF(Table3263[[#This Row],[parent_attribute]]="subattribute", VLOOKUP(Table3263[[#This Row],[Área ]]&amp;Table3263[[#This Row],[child_attribute]],_xlfn._xlws.FILTER(Table3263[[#All],[Vessel]], Table3263[[#All],[parent_attribute]]="attribute"),1, FALSE), TRUE)), FALSE, TRUE)</f>
        <v>1</v>
      </c>
    </row>
    <row r="501" spans="1:26" ht="15" customHeight="1">
      <c r="A501" t="str">
        <f>Table3263[[#This Row],[Template]]&amp;Table3263[[#This Row],[parent_attribute]]</f>
        <v>Compressor Centrífugo BásicoTemperatura - Descarga IP</v>
      </c>
      <c r="B501" t="s">
        <v>4572</v>
      </c>
      <c r="C501" s="10" t="s">
        <v>2905</v>
      </c>
      <c r="D501" s="10" t="s">
        <v>4573</v>
      </c>
      <c r="E501" t="s">
        <v>4574</v>
      </c>
      <c r="F501" s="162" t="s">
        <v>4821</v>
      </c>
      <c r="G501" t="s">
        <v>2859</v>
      </c>
      <c r="J501" s="10" t="s">
        <v>949</v>
      </c>
      <c r="K501" s="10" t="s">
        <v>943</v>
      </c>
      <c r="L501" t="s">
        <v>2931</v>
      </c>
      <c r="M501" t="s">
        <v>2928</v>
      </c>
      <c r="O501" t="e">
        <f>VLOOKUP(Table3263[[#This Row],[Column1]],'Tradução Atributos'!$A$1:$B$284,2,0)</f>
        <v>#N/A</v>
      </c>
      <c r="P501" t="s">
        <v>4743</v>
      </c>
      <c r="Q501" s="20" t="str">
        <f>_xlfn.CONCAT(Table3263[[#This Row],[Description]],Table3263[[#This Row],[attribute_name EN2]])</f>
        <v>Temperature - Discharge</v>
      </c>
      <c r="R501" s="33"/>
      <c r="S501" s="33" t="s">
        <v>49</v>
      </c>
      <c r="U501" s="33" t="s">
        <v>736</v>
      </c>
      <c r="V501" s="10"/>
      <c r="W501" t="str">
        <f t="shared" si="15"/>
        <v>subattribute</v>
      </c>
      <c r="X501" t="str">
        <f>TRIM(INDEX(_xlfn.TEXTSPLIT(Table3263[[#This Row],[attribute_name]],"|"), 1,1))</f>
        <v>Temperatura - Descarga IP</v>
      </c>
      <c r="Y501" t="str">
        <f>IFERROR(TRIM(INDEX(_xlfn.TEXTSPLIT(Table3263[[#This Row],[attribute_name]],"|"), 1,2)), "")</f>
        <v>Lo</v>
      </c>
      <c r="Z501" t="b" cm="1">
        <f t="array" ref="Z501">IF(ISERROR(IF(Table3263[[#This Row],[parent_attribute]]="subattribute", VLOOKUP(Table3263[[#This Row],[Área ]]&amp;Table3263[[#This Row],[child_attribute]],_xlfn._xlws.FILTER(Table3263[[#All],[Vessel]], Table3263[[#All],[parent_attribute]]="attribute"),1, FALSE), TRUE)), FALSE, TRUE)</f>
        <v>1</v>
      </c>
    </row>
    <row r="502" spans="1:26" ht="15" customHeight="1">
      <c r="A502" t="str">
        <f>Table3263[[#This Row],[Template]]&amp;Table3263[[#This Row],[parent_attribute]]</f>
        <v>Compressor Centrífugo BásicoTemperatura - Descarga IP</v>
      </c>
      <c r="B502" t="s">
        <v>4572</v>
      </c>
      <c r="C502" s="10" t="s">
        <v>2905</v>
      </c>
      <c r="D502" s="10" t="s">
        <v>4573</v>
      </c>
      <c r="E502" t="s">
        <v>4574</v>
      </c>
      <c r="F502" s="162" t="s">
        <v>4821</v>
      </c>
      <c r="G502" t="s">
        <v>2859</v>
      </c>
      <c r="J502" s="10" t="s">
        <v>951</v>
      </c>
      <c r="K502" s="10" t="s">
        <v>943</v>
      </c>
      <c r="L502" t="s">
        <v>2934</v>
      </c>
      <c r="M502" t="s">
        <v>2928</v>
      </c>
      <c r="O502" t="e">
        <f>VLOOKUP(Table3263[[#This Row],[Column1]],'Tradução Atributos'!$A$1:$B$284,2,0)</f>
        <v>#N/A</v>
      </c>
      <c r="P502" t="s">
        <v>4744</v>
      </c>
      <c r="Q502" s="20" t="str">
        <f>_xlfn.CONCAT(Table3263[[#This Row],[Description]],Table3263[[#This Row],[attribute_name EN2]])</f>
        <v>Temperature - Discharge</v>
      </c>
      <c r="R502" s="33"/>
      <c r="S502" s="33" t="s">
        <v>49</v>
      </c>
      <c r="U502" s="33" t="s">
        <v>736</v>
      </c>
      <c r="V502" s="10"/>
      <c r="W502" t="str">
        <f t="shared" si="15"/>
        <v>subattribute</v>
      </c>
      <c r="X502" t="str">
        <f>TRIM(INDEX(_xlfn.TEXTSPLIT(Table3263[[#This Row],[attribute_name]],"|"), 1,1))</f>
        <v>Temperatura - Descarga IP</v>
      </c>
      <c r="Y502" t="str">
        <f>IFERROR(TRIM(INDEX(_xlfn.TEXTSPLIT(Table3263[[#This Row],[attribute_name]],"|"), 1,2)), "")</f>
        <v>Pre-alarm Hi</v>
      </c>
      <c r="Z502" t="b" cm="1">
        <f t="array" ref="Z502">IF(ISERROR(IF(Table3263[[#This Row],[parent_attribute]]="subattribute", VLOOKUP(Table3263[[#This Row],[Área ]]&amp;Table3263[[#This Row],[child_attribute]],_xlfn._xlws.FILTER(Table3263[[#All],[Vessel]], Table3263[[#All],[parent_attribute]]="attribute"),1, FALSE), TRUE)), FALSE, TRUE)</f>
        <v>1</v>
      </c>
    </row>
    <row r="503" spans="1:26" ht="15" customHeight="1">
      <c r="A503" t="str">
        <f>Table3263[[#This Row],[Template]]&amp;Table3263[[#This Row],[parent_attribute]]</f>
        <v>Compressor Centrífugo BásicoTemperatura - Descarga IP</v>
      </c>
      <c r="B503" t="s">
        <v>4572</v>
      </c>
      <c r="C503" s="10" t="s">
        <v>2905</v>
      </c>
      <c r="D503" s="10" t="s">
        <v>4573</v>
      </c>
      <c r="E503" t="s">
        <v>4574</v>
      </c>
      <c r="F503" s="162" t="s">
        <v>4821</v>
      </c>
      <c r="G503" t="s">
        <v>2859</v>
      </c>
      <c r="J503" s="10" t="s">
        <v>953</v>
      </c>
      <c r="K503" s="10" t="s">
        <v>943</v>
      </c>
      <c r="L503" t="s">
        <v>2936</v>
      </c>
      <c r="M503" t="s">
        <v>2928</v>
      </c>
      <c r="O503" t="e">
        <f>VLOOKUP(Table3263[[#This Row],[Column1]],'Tradução Atributos'!$A$1:$B$284,2,0)</f>
        <v>#N/A</v>
      </c>
      <c r="P503" t="s">
        <v>4745</v>
      </c>
      <c r="Q503" s="20" t="str">
        <f>_xlfn.CONCAT(Table3263[[#This Row],[Description]],Table3263[[#This Row],[attribute_name EN2]])</f>
        <v>Temperature - Discharge</v>
      </c>
      <c r="R503" s="33"/>
      <c r="S503" s="33" t="s">
        <v>49</v>
      </c>
      <c r="U503" s="33" t="s">
        <v>736</v>
      </c>
      <c r="V503" s="10"/>
      <c r="W503" t="str">
        <f t="shared" si="15"/>
        <v>subattribute</v>
      </c>
      <c r="X503" t="str">
        <f>TRIM(INDEX(_xlfn.TEXTSPLIT(Table3263[[#This Row],[attribute_name]],"|"), 1,1))</f>
        <v>Temperatura - Descarga IP</v>
      </c>
      <c r="Y503" t="str">
        <f>IFERROR(TRIM(INDEX(_xlfn.TEXTSPLIT(Table3263[[#This Row],[attribute_name]],"|"), 1,2)), "")</f>
        <v>Pre-alarm Lo</v>
      </c>
      <c r="Z503" t="b" cm="1">
        <f t="array" ref="Z503">IF(ISERROR(IF(Table3263[[#This Row],[parent_attribute]]="subattribute", VLOOKUP(Table3263[[#This Row],[Área ]]&amp;Table3263[[#This Row],[child_attribute]],_xlfn._xlws.FILTER(Table3263[[#All],[Vessel]], Table3263[[#All],[parent_attribute]]="attribute"),1, FALSE), TRUE)), FALSE, TRUE)</f>
        <v>1</v>
      </c>
    </row>
    <row r="504" spans="1:26" ht="15" customHeight="1">
      <c r="A504" t="str">
        <f>Table3263[[#This Row],[Template]]&amp;Table3263[[#This Row],[parent_attribute]]</f>
        <v>Compressor Centrífugo BásicoTemperatura - Descarga LP</v>
      </c>
      <c r="B504" t="s">
        <v>4572</v>
      </c>
      <c r="C504" s="10" t="s">
        <v>2905</v>
      </c>
      <c r="D504" s="10" t="s">
        <v>4573</v>
      </c>
      <c r="E504" t="s">
        <v>4574</v>
      </c>
      <c r="F504" s="162" t="s">
        <v>4821</v>
      </c>
      <c r="G504" t="s">
        <v>2859</v>
      </c>
      <c r="J504" s="20" t="s">
        <v>943</v>
      </c>
      <c r="K504" s="10" t="s">
        <v>943</v>
      </c>
      <c r="O504" t="e">
        <f>VLOOKUP(Table3263[[#This Row],[Column1]],'Tradução Atributos'!$A$1:$B$284,2,0)</f>
        <v>#N/A</v>
      </c>
      <c r="P504" t="s">
        <v>4746</v>
      </c>
      <c r="Q504" s="20" t="str">
        <f>_xlfn.CONCAT(Table3263[[#This Row],[Description]],Table3263[[#This Row],[attribute_name EN2]])</f>
        <v>Temperature - Discharge</v>
      </c>
      <c r="R504" s="33" t="s">
        <v>4853</v>
      </c>
      <c r="S504" s="33" t="s">
        <v>49</v>
      </c>
      <c r="U504" s="33" t="s">
        <v>530</v>
      </c>
      <c r="V504" s="10" t="s">
        <v>4594</v>
      </c>
      <c r="W504" t="str">
        <f t="shared" si="15"/>
        <v>attribute</v>
      </c>
      <c r="X504" t="str">
        <f>TRIM(INDEX(_xlfn.TEXTSPLIT(Table3263[[#This Row],[attribute_name]],"|"), 1,1))</f>
        <v>Temperatura - Descarga LP</v>
      </c>
      <c r="Y504" t="str">
        <f>IFERROR(TRIM(INDEX(_xlfn.TEXTSPLIT(Table3263[[#This Row],[attribute_name]],"|"), 1,2)), "")</f>
        <v/>
      </c>
      <c r="Z504" t="b" cm="1">
        <f t="array" ref="Z504">IF(ISERROR(IF(Table3263[[#This Row],[parent_attribute]]="subattribute", VLOOKUP(Table3263[[#This Row],[Área ]]&amp;Table3263[[#This Row],[child_attribute]],_xlfn._xlws.FILTER(Table3263[[#All],[Vessel]], Table3263[[#All],[parent_attribute]]="attribute"),1, FALSE), TRUE)), FALSE, TRUE)</f>
        <v>1</v>
      </c>
    </row>
    <row r="505" spans="1:26" ht="15" customHeight="1">
      <c r="A505" t="str">
        <f>Table3263[[#This Row],[Template]]&amp;Table3263[[#This Row],[parent_attribute]]</f>
        <v>Compressor Centrífugo BásicoTemperatura - Descarga LP (2)</v>
      </c>
      <c r="B505" t="s">
        <v>4572</v>
      </c>
      <c r="C505" s="10" t="s">
        <v>2905</v>
      </c>
      <c r="D505" s="10" t="s">
        <v>4573</v>
      </c>
      <c r="E505" t="s">
        <v>4574</v>
      </c>
      <c r="F505" s="162" t="s">
        <v>4821</v>
      </c>
      <c r="G505" t="s">
        <v>2859</v>
      </c>
      <c r="J505" s="20" t="s">
        <v>528</v>
      </c>
      <c r="K505" s="10" t="s">
        <v>943</v>
      </c>
      <c r="O505" t="e">
        <f>VLOOKUP(Table3263[[#This Row],[Column1]],'Tradução Atributos'!$A$1:$B$284,2,0)</f>
        <v>#N/A</v>
      </c>
      <c r="P505" t="s">
        <v>4747</v>
      </c>
      <c r="Q505" s="20" t="str">
        <f>_xlfn.CONCAT(Table3263[[#This Row],[Description]],Table3263[[#This Row],[attribute_name EN2]])</f>
        <v>Temperature - Discharge</v>
      </c>
      <c r="R505" s="33" t="s">
        <v>4854</v>
      </c>
      <c r="S505" s="33" t="s">
        <v>49</v>
      </c>
      <c r="U505" s="33" t="s">
        <v>530</v>
      </c>
      <c r="V505" s="33" t="s">
        <v>4594</v>
      </c>
      <c r="W505" t="str">
        <f t="shared" si="15"/>
        <v>attribute</v>
      </c>
      <c r="X505" t="str">
        <f>TRIM(INDEX(_xlfn.TEXTSPLIT(Table3263[[#This Row],[attribute_name]],"|"), 1,1))</f>
        <v>Temperatura - Descarga LP (2)</v>
      </c>
      <c r="Y505" t="str">
        <f>IFERROR(TRIM(INDEX(_xlfn.TEXTSPLIT(Table3263[[#This Row],[attribute_name]],"|"), 1,2)), "")</f>
        <v/>
      </c>
      <c r="Z505" t="b" cm="1">
        <f t="array" ref="Z505">IF(ISERROR(IF(Table3263[[#This Row],[parent_attribute]]="subattribute", VLOOKUP(Table3263[[#This Row],[Área ]]&amp;Table3263[[#This Row],[child_attribute]],_xlfn._xlws.FILTER(Table3263[[#All],[Vessel]], Table3263[[#All],[parent_attribute]]="attribute"),1, FALSE), TRUE)), FALSE, TRUE)</f>
        <v>1</v>
      </c>
    </row>
    <row r="506" spans="1:26" ht="15" customHeight="1">
      <c r="A506" t="str">
        <f>Table3263[[#This Row],[Template]]&amp;Table3263[[#This Row],[parent_attribute]]</f>
        <v>Compressor Centrífugo BásicoTemperatura - Descarga LP (2)</v>
      </c>
      <c r="B506" t="s">
        <v>4572</v>
      </c>
      <c r="C506" s="10" t="s">
        <v>2905</v>
      </c>
      <c r="D506" s="10" t="s">
        <v>4573</v>
      </c>
      <c r="E506" t="s">
        <v>4574</v>
      </c>
      <c r="F506" s="162" t="s">
        <v>4821</v>
      </c>
      <c r="G506" t="s">
        <v>2859</v>
      </c>
      <c r="J506" s="20" t="s">
        <v>1615</v>
      </c>
      <c r="K506" s="10" t="s">
        <v>528</v>
      </c>
      <c r="L506" t="s">
        <v>2929</v>
      </c>
      <c r="M506" t="s">
        <v>2928</v>
      </c>
      <c r="O506" t="e">
        <f>VLOOKUP(Table3263[[#This Row],[Column1]],'Tradução Atributos'!$A$1:$B$284,2,0)</f>
        <v>#N/A</v>
      </c>
      <c r="P506" t="s">
        <v>4749</v>
      </c>
      <c r="Q506" s="20" t="str">
        <f>_xlfn.CONCAT(Table3263[[#This Row],[Description]],Table3263[[#This Row],[attribute_name EN2]])</f>
        <v>Temperature - Discharge (2)</v>
      </c>
      <c r="R506" s="33"/>
      <c r="S506" s="33" t="s">
        <v>49</v>
      </c>
      <c r="U506" s="33" t="s">
        <v>736</v>
      </c>
      <c r="V506" s="10"/>
      <c r="W506" t="str">
        <f t="shared" si="15"/>
        <v>subattribute</v>
      </c>
      <c r="X506" t="str">
        <f>TRIM(INDEX(_xlfn.TEXTSPLIT(Table3263[[#This Row],[attribute_name]],"|"), 1,1))</f>
        <v>Temperatura - Descarga LP (2)</v>
      </c>
      <c r="Y506" t="str">
        <f>IFERROR(TRIM(INDEX(_xlfn.TEXTSPLIT(Table3263[[#This Row],[attribute_name]],"|"), 1,2)), "")</f>
        <v>Hi</v>
      </c>
      <c r="Z506" t="b" cm="1">
        <f t="array" ref="Z506">IF(ISERROR(IF(Table3263[[#This Row],[parent_attribute]]="subattribute", VLOOKUP(Table3263[[#This Row],[Área ]]&amp;Table3263[[#This Row],[child_attribute]],_xlfn._xlws.FILTER(Table3263[[#All],[Vessel]], Table3263[[#All],[parent_attribute]]="attribute"),1, FALSE), TRUE)), FALSE, TRUE)</f>
        <v>1</v>
      </c>
    </row>
    <row r="507" spans="1:26" ht="15" customHeight="1">
      <c r="A507" t="str">
        <f>Table3263[[#This Row],[Template]]&amp;Table3263[[#This Row],[parent_attribute]]</f>
        <v>Compressor Centrífugo BásicoTemperatura - Descarga LP (2)</v>
      </c>
      <c r="B507" t="s">
        <v>4572</v>
      </c>
      <c r="C507" s="10" t="s">
        <v>2905</v>
      </c>
      <c r="D507" s="10" t="s">
        <v>4573</v>
      </c>
      <c r="E507" t="s">
        <v>4574</v>
      </c>
      <c r="F507" s="162" t="s">
        <v>4821</v>
      </c>
      <c r="G507" t="s">
        <v>2859</v>
      </c>
      <c r="J507" s="20" t="s">
        <v>1616</v>
      </c>
      <c r="K507" s="10" t="s">
        <v>528</v>
      </c>
      <c r="L507" t="s">
        <v>2931</v>
      </c>
      <c r="M507" t="s">
        <v>2928</v>
      </c>
      <c r="O507" t="e">
        <f>VLOOKUP(Table3263[[#This Row],[Column1]],'Tradução Atributos'!$A$1:$B$284,2,0)</f>
        <v>#N/A</v>
      </c>
      <c r="P507" t="s">
        <v>4750</v>
      </c>
      <c r="Q507" s="20" t="str">
        <f>_xlfn.CONCAT(Table3263[[#This Row],[Description]],Table3263[[#This Row],[attribute_name EN2]])</f>
        <v>Temperature - Discharge (2)</v>
      </c>
      <c r="R507" s="33"/>
      <c r="S507" s="33" t="s">
        <v>49</v>
      </c>
      <c r="U507" s="33" t="s">
        <v>736</v>
      </c>
      <c r="V507" s="10"/>
      <c r="W507" t="str">
        <f t="shared" si="15"/>
        <v>subattribute</v>
      </c>
      <c r="X507" t="str">
        <f>TRIM(INDEX(_xlfn.TEXTSPLIT(Table3263[[#This Row],[attribute_name]],"|"), 1,1))</f>
        <v>Temperatura - Descarga LP (2)</v>
      </c>
      <c r="Y507" t="str">
        <f>IFERROR(TRIM(INDEX(_xlfn.TEXTSPLIT(Table3263[[#This Row],[attribute_name]],"|"), 1,2)), "")</f>
        <v>Lo</v>
      </c>
      <c r="Z507" t="b" cm="1">
        <f t="array" ref="Z507">IF(ISERROR(IF(Table3263[[#This Row],[parent_attribute]]="subattribute", VLOOKUP(Table3263[[#This Row],[Área ]]&amp;Table3263[[#This Row],[child_attribute]],_xlfn._xlws.FILTER(Table3263[[#All],[Vessel]], Table3263[[#All],[parent_attribute]]="attribute"),1, FALSE), TRUE)), FALSE, TRUE)</f>
        <v>1</v>
      </c>
    </row>
    <row r="508" spans="1:26" ht="15" customHeight="1">
      <c r="A508" t="str">
        <f>Table3263[[#This Row],[Template]]&amp;Table3263[[#This Row],[parent_attribute]]</f>
        <v>Compressor Centrífugo BásicoTemperatura - Descarga LP (2)</v>
      </c>
      <c r="B508" t="s">
        <v>4572</v>
      </c>
      <c r="C508" s="10" t="s">
        <v>2905</v>
      </c>
      <c r="D508" s="10" t="s">
        <v>4573</v>
      </c>
      <c r="E508" t="s">
        <v>4574</v>
      </c>
      <c r="F508" s="162" t="s">
        <v>4821</v>
      </c>
      <c r="G508" t="s">
        <v>2859</v>
      </c>
      <c r="J508" s="20" t="s">
        <v>1617</v>
      </c>
      <c r="K508" s="10" t="s">
        <v>528</v>
      </c>
      <c r="L508" t="s">
        <v>2934</v>
      </c>
      <c r="M508" t="s">
        <v>2928</v>
      </c>
      <c r="O508" t="e">
        <f>VLOOKUP(Table3263[[#This Row],[Column1]],'Tradução Atributos'!$A$1:$B$284,2,0)</f>
        <v>#N/A</v>
      </c>
      <c r="P508" t="s">
        <v>4751</v>
      </c>
      <c r="Q508" s="20" t="str">
        <f>_xlfn.CONCAT(Table3263[[#This Row],[Description]],Table3263[[#This Row],[attribute_name EN2]])</f>
        <v>Temperature - Discharge (2)</v>
      </c>
      <c r="R508" s="33"/>
      <c r="S508" s="33" t="s">
        <v>49</v>
      </c>
      <c r="U508" s="33" t="s">
        <v>736</v>
      </c>
      <c r="V508" s="10"/>
      <c r="W508" t="str">
        <f t="shared" si="15"/>
        <v>subattribute</v>
      </c>
      <c r="X508" t="str">
        <f>TRIM(INDEX(_xlfn.TEXTSPLIT(Table3263[[#This Row],[attribute_name]],"|"), 1,1))</f>
        <v>Temperatura - Descarga LP (2)</v>
      </c>
      <c r="Y508" t="str">
        <f>IFERROR(TRIM(INDEX(_xlfn.TEXTSPLIT(Table3263[[#This Row],[attribute_name]],"|"), 1,2)), "")</f>
        <v>Pre-alarm Hi</v>
      </c>
      <c r="Z508" t="b" cm="1">
        <f t="array" ref="Z508">IF(ISERROR(IF(Table3263[[#This Row],[parent_attribute]]="subattribute", VLOOKUP(Table3263[[#This Row],[Área ]]&amp;Table3263[[#This Row],[child_attribute]],_xlfn._xlws.FILTER(Table3263[[#All],[Vessel]], Table3263[[#All],[parent_attribute]]="attribute"),1, FALSE), TRUE)), FALSE, TRUE)</f>
        <v>1</v>
      </c>
    </row>
    <row r="509" spans="1:26" ht="15" customHeight="1">
      <c r="A509" t="str">
        <f>Table3263[[#This Row],[Template]]&amp;Table3263[[#This Row],[parent_attribute]]</f>
        <v>Compressor Centrífugo BásicoTemperatura - Descarga LP (2)</v>
      </c>
      <c r="B509" t="s">
        <v>4572</v>
      </c>
      <c r="C509" s="10" t="s">
        <v>2905</v>
      </c>
      <c r="D509" s="10" t="s">
        <v>4573</v>
      </c>
      <c r="E509" t="s">
        <v>4574</v>
      </c>
      <c r="F509" s="162" t="s">
        <v>4821</v>
      </c>
      <c r="G509" t="s">
        <v>2859</v>
      </c>
      <c r="J509" s="20" t="s">
        <v>1618</v>
      </c>
      <c r="K509" s="10" t="s">
        <v>528</v>
      </c>
      <c r="L509" t="s">
        <v>2936</v>
      </c>
      <c r="M509" t="s">
        <v>2928</v>
      </c>
      <c r="O509" t="e">
        <f>VLOOKUP(Table3263[[#This Row],[Column1]],'Tradução Atributos'!$A$1:$B$284,2,0)</f>
        <v>#N/A</v>
      </c>
      <c r="P509" t="s">
        <v>4752</v>
      </c>
      <c r="Q509" s="20" t="str">
        <f>_xlfn.CONCAT(Table3263[[#This Row],[Description]],Table3263[[#This Row],[attribute_name EN2]])</f>
        <v>Temperature - Discharge (2)</v>
      </c>
      <c r="R509" s="33"/>
      <c r="S509" s="33" t="s">
        <v>49</v>
      </c>
      <c r="U509" s="33" t="s">
        <v>736</v>
      </c>
      <c r="V509" s="10"/>
      <c r="W509" t="str">
        <f t="shared" si="15"/>
        <v>subattribute</v>
      </c>
      <c r="X509" t="str">
        <f>TRIM(INDEX(_xlfn.TEXTSPLIT(Table3263[[#This Row],[attribute_name]],"|"), 1,1))</f>
        <v>Temperatura - Descarga LP (2)</v>
      </c>
      <c r="Y509" t="str">
        <f>IFERROR(TRIM(INDEX(_xlfn.TEXTSPLIT(Table3263[[#This Row],[attribute_name]],"|"), 1,2)), "")</f>
        <v>Pre-alarm Lo</v>
      </c>
      <c r="Z509" t="b" cm="1">
        <f t="array" ref="Z509">IF(ISERROR(IF(Table3263[[#This Row],[parent_attribute]]="subattribute", VLOOKUP(Table3263[[#This Row],[Área ]]&amp;Table3263[[#This Row],[child_attribute]],_xlfn._xlws.FILTER(Table3263[[#All],[Vessel]], Table3263[[#All],[parent_attribute]]="attribute"),1, FALSE), TRUE)), FALSE, TRUE)</f>
        <v>1</v>
      </c>
    </row>
    <row r="510" spans="1:26" ht="15" customHeight="1">
      <c r="A510" t="str">
        <f>Table3263[[#This Row],[Template]]&amp;Table3263[[#This Row],[parent_attribute]]</f>
        <v>Compressor Centrífugo BásicoTemperatura - Descarga LP</v>
      </c>
      <c r="B510" t="s">
        <v>4572</v>
      </c>
      <c r="C510" s="10" t="s">
        <v>2905</v>
      </c>
      <c r="D510" s="10" t="s">
        <v>4573</v>
      </c>
      <c r="E510" t="s">
        <v>4574</v>
      </c>
      <c r="F510" s="162" t="s">
        <v>4821</v>
      </c>
      <c r="G510" t="s">
        <v>2859</v>
      </c>
      <c r="J510" s="20" t="s">
        <v>945</v>
      </c>
      <c r="K510" s="10" t="s">
        <v>943</v>
      </c>
      <c r="L510" t="s">
        <v>2929</v>
      </c>
      <c r="M510" t="s">
        <v>2928</v>
      </c>
      <c r="O510" t="e">
        <f>VLOOKUP(Table3263[[#This Row],[Column1]],'Tradução Atributos'!$A$1:$B$284,2,0)</f>
        <v>#N/A</v>
      </c>
      <c r="P510" t="s">
        <v>4753</v>
      </c>
      <c r="Q510" s="20" t="str">
        <f>_xlfn.CONCAT(Table3263[[#This Row],[Description]],Table3263[[#This Row],[attribute_name EN2]])</f>
        <v>Temperature - Discharge</v>
      </c>
      <c r="R510" s="33"/>
      <c r="S510" s="33" t="s">
        <v>49</v>
      </c>
      <c r="U510" s="33" t="s">
        <v>736</v>
      </c>
      <c r="V510" s="33"/>
      <c r="W510" t="str">
        <f t="shared" si="15"/>
        <v>subattribute</v>
      </c>
      <c r="X510" t="str">
        <f>TRIM(INDEX(_xlfn.TEXTSPLIT(Table3263[[#This Row],[attribute_name]],"|"), 1,1))</f>
        <v>Temperatura - Descarga LP</v>
      </c>
      <c r="Y510" t="str">
        <f>IFERROR(TRIM(INDEX(_xlfn.TEXTSPLIT(Table3263[[#This Row],[attribute_name]],"|"), 1,2)), "")</f>
        <v>Hi</v>
      </c>
      <c r="Z510" t="b" cm="1">
        <f t="array" ref="Z510">IF(ISERROR(IF(Table3263[[#This Row],[parent_attribute]]="subattribute", VLOOKUP(Table3263[[#This Row],[Área ]]&amp;Table3263[[#This Row],[child_attribute]],_xlfn._xlws.FILTER(Table3263[[#All],[Vessel]], Table3263[[#All],[parent_attribute]]="attribute"),1, FALSE), TRUE)), FALSE, TRUE)</f>
        <v>1</v>
      </c>
    </row>
    <row r="511" spans="1:26" ht="15" customHeight="1">
      <c r="A511" t="str">
        <f>Table3263[[#This Row],[Template]]&amp;Table3263[[#This Row],[parent_attribute]]</f>
        <v>Compressor Centrífugo BásicoTemperatura - Descarga LP</v>
      </c>
      <c r="B511" t="s">
        <v>4572</v>
      </c>
      <c r="C511" s="10" t="s">
        <v>2905</v>
      </c>
      <c r="D511" s="10" t="s">
        <v>4573</v>
      </c>
      <c r="E511" t="s">
        <v>4574</v>
      </c>
      <c r="F511" s="162" t="s">
        <v>4821</v>
      </c>
      <c r="G511" t="s">
        <v>2859</v>
      </c>
      <c r="J511" s="20" t="s">
        <v>947</v>
      </c>
      <c r="K511" s="10" t="s">
        <v>943</v>
      </c>
      <c r="L511" t="s">
        <v>2930</v>
      </c>
      <c r="M511" t="s">
        <v>2928</v>
      </c>
      <c r="O511" t="e">
        <f>VLOOKUP(Table3263[[#This Row],[Column1]],'Tradução Atributos'!$A$1:$B$284,2,0)</f>
        <v>#N/A</v>
      </c>
      <c r="P511" t="s">
        <v>4754</v>
      </c>
      <c r="Q511" s="20" t="str">
        <f>_xlfn.CONCAT(Table3263[[#This Row],[Description]],Table3263[[#This Row],[attribute_name EN2]])</f>
        <v>Temperature - Discharge</v>
      </c>
      <c r="R511" s="33"/>
      <c r="S511" s="33" t="s">
        <v>49</v>
      </c>
      <c r="U511" s="33" t="s">
        <v>736</v>
      </c>
      <c r="V511" s="10"/>
      <c r="W511" t="str">
        <f t="shared" si="15"/>
        <v>subattribute</v>
      </c>
      <c r="X511" t="str">
        <f>TRIM(INDEX(_xlfn.TEXTSPLIT(Table3263[[#This Row],[attribute_name]],"|"), 1,1))</f>
        <v>Temperatura - Descarga LP</v>
      </c>
      <c r="Y511" t="str">
        <f>IFERROR(TRIM(INDEX(_xlfn.TEXTSPLIT(Table3263[[#This Row],[attribute_name]],"|"), 1,2)), "")</f>
        <v>HiHi</v>
      </c>
      <c r="Z511" t="b" cm="1">
        <f t="array" ref="Z511">IF(ISERROR(IF(Table3263[[#This Row],[parent_attribute]]="subattribute", VLOOKUP(Table3263[[#This Row],[Área ]]&amp;Table3263[[#This Row],[child_attribute]],_xlfn._xlws.FILTER(Table3263[[#All],[Vessel]], Table3263[[#All],[parent_attribute]]="attribute"),1, FALSE), TRUE)), FALSE, TRUE)</f>
        <v>1</v>
      </c>
    </row>
    <row r="512" spans="1:26" ht="15" customHeight="1">
      <c r="A512" t="str">
        <f>Table3263[[#This Row],[Template]]&amp;Table3263[[#This Row],[parent_attribute]]</f>
        <v>Compressor Centrífugo BásicoTemperatura - Descarga LP</v>
      </c>
      <c r="B512" t="s">
        <v>4572</v>
      </c>
      <c r="C512" s="10" t="s">
        <v>2905</v>
      </c>
      <c r="D512" s="10" t="s">
        <v>4573</v>
      </c>
      <c r="E512" t="s">
        <v>4574</v>
      </c>
      <c r="F512" s="162" t="s">
        <v>4821</v>
      </c>
      <c r="G512" t="s">
        <v>2859</v>
      </c>
      <c r="J512" s="20" t="s">
        <v>949</v>
      </c>
      <c r="K512" s="10" t="s">
        <v>943</v>
      </c>
      <c r="L512" t="s">
        <v>2931</v>
      </c>
      <c r="M512" t="s">
        <v>2928</v>
      </c>
      <c r="O512" t="e">
        <f>VLOOKUP(Table3263[[#This Row],[Column1]],'Tradução Atributos'!$A$1:$B$284,2,0)</f>
        <v>#N/A</v>
      </c>
      <c r="P512" t="s">
        <v>4755</v>
      </c>
      <c r="Q512" s="20" t="str">
        <f>_xlfn.CONCAT(Table3263[[#This Row],[Description]],Table3263[[#This Row],[attribute_name EN2]])</f>
        <v>Temperature - Discharge</v>
      </c>
      <c r="R512" s="33"/>
      <c r="S512" s="33" t="s">
        <v>49</v>
      </c>
      <c r="U512" s="33" t="s">
        <v>736</v>
      </c>
      <c r="V512" s="10"/>
      <c r="W512" t="str">
        <f t="shared" si="15"/>
        <v>subattribute</v>
      </c>
      <c r="X512" t="str">
        <f>TRIM(INDEX(_xlfn.TEXTSPLIT(Table3263[[#This Row],[attribute_name]],"|"), 1,1))</f>
        <v>Temperatura - Descarga LP</v>
      </c>
      <c r="Y512" t="str">
        <f>IFERROR(TRIM(INDEX(_xlfn.TEXTSPLIT(Table3263[[#This Row],[attribute_name]],"|"), 1,2)), "")</f>
        <v>Lo</v>
      </c>
      <c r="Z512" t="b" cm="1">
        <f t="array" ref="Z512">IF(ISERROR(IF(Table3263[[#This Row],[parent_attribute]]="subattribute", VLOOKUP(Table3263[[#This Row],[Área ]]&amp;Table3263[[#This Row],[child_attribute]],_xlfn._xlws.FILTER(Table3263[[#All],[Vessel]], Table3263[[#All],[parent_attribute]]="attribute"),1, FALSE), TRUE)), FALSE, TRUE)</f>
        <v>1</v>
      </c>
    </row>
    <row r="513" spans="1:26" ht="15" customHeight="1">
      <c r="A513" t="str">
        <f>Table3263[[#This Row],[Template]]&amp;Table3263[[#This Row],[parent_attribute]]</f>
        <v>Compressor Centrífugo BásicoTemperatura - Descarga LP</v>
      </c>
      <c r="B513" t="s">
        <v>4572</v>
      </c>
      <c r="C513" s="10" t="s">
        <v>2905</v>
      </c>
      <c r="D513" s="10" t="s">
        <v>4573</v>
      </c>
      <c r="E513" t="s">
        <v>4574</v>
      </c>
      <c r="F513" s="162" t="s">
        <v>4821</v>
      </c>
      <c r="G513" t="s">
        <v>2859</v>
      </c>
      <c r="J513" s="20" t="s">
        <v>951</v>
      </c>
      <c r="K513" s="10" t="s">
        <v>943</v>
      </c>
      <c r="L513" t="s">
        <v>2934</v>
      </c>
      <c r="M513" t="s">
        <v>2928</v>
      </c>
      <c r="O513" t="e">
        <f>VLOOKUP(Table3263[[#This Row],[Column1]],'Tradução Atributos'!$A$1:$B$284,2,0)</f>
        <v>#N/A</v>
      </c>
      <c r="P513" t="s">
        <v>4756</v>
      </c>
      <c r="Q513" s="20" t="str">
        <f>_xlfn.CONCAT(Table3263[[#This Row],[Description]],Table3263[[#This Row],[attribute_name EN2]])</f>
        <v>Temperature - Discharge</v>
      </c>
      <c r="R513" s="33"/>
      <c r="S513" s="33" t="s">
        <v>49</v>
      </c>
      <c r="U513" s="33" t="s">
        <v>736</v>
      </c>
      <c r="V513" s="10"/>
      <c r="W513" t="str">
        <f t="shared" si="15"/>
        <v>subattribute</v>
      </c>
      <c r="X513" t="str">
        <f>TRIM(INDEX(_xlfn.TEXTSPLIT(Table3263[[#This Row],[attribute_name]],"|"), 1,1))</f>
        <v>Temperatura - Descarga LP</v>
      </c>
      <c r="Y513" t="str">
        <f>IFERROR(TRIM(INDEX(_xlfn.TEXTSPLIT(Table3263[[#This Row],[attribute_name]],"|"), 1,2)), "")</f>
        <v>Pre-alarm Hi</v>
      </c>
      <c r="Z513" t="b" cm="1">
        <f t="array" ref="Z513">IF(ISERROR(IF(Table3263[[#This Row],[parent_attribute]]="subattribute", VLOOKUP(Table3263[[#This Row],[Área ]]&amp;Table3263[[#This Row],[child_attribute]],_xlfn._xlws.FILTER(Table3263[[#All],[Vessel]], Table3263[[#All],[parent_attribute]]="attribute"),1, FALSE), TRUE)), FALSE, TRUE)</f>
        <v>1</v>
      </c>
    </row>
    <row r="514" spans="1:26" ht="15" customHeight="1">
      <c r="A514" t="str">
        <f>Table3263[[#This Row],[Template]]&amp;Table3263[[#This Row],[parent_attribute]]</f>
        <v>Compressor Centrífugo BásicoTemperatura - Descarga LP</v>
      </c>
      <c r="B514" t="s">
        <v>4572</v>
      </c>
      <c r="C514" s="10" t="s">
        <v>2905</v>
      </c>
      <c r="D514" s="10" t="s">
        <v>4573</v>
      </c>
      <c r="E514" t="s">
        <v>4574</v>
      </c>
      <c r="F514" s="162" t="s">
        <v>4821</v>
      </c>
      <c r="G514" t="s">
        <v>2859</v>
      </c>
      <c r="J514" s="20" t="s">
        <v>953</v>
      </c>
      <c r="K514" s="10" t="s">
        <v>943</v>
      </c>
      <c r="L514" t="s">
        <v>2936</v>
      </c>
      <c r="M514" t="s">
        <v>2928</v>
      </c>
      <c r="O514" t="e">
        <f>VLOOKUP(Table3263[[#This Row],[Column1]],'Tradução Atributos'!$A$1:$B$284,2,0)</f>
        <v>#N/A</v>
      </c>
      <c r="P514" t="s">
        <v>4757</v>
      </c>
      <c r="Q514" s="20" t="str">
        <f>_xlfn.CONCAT(Table3263[[#This Row],[Description]],Table3263[[#This Row],[attribute_name EN2]])</f>
        <v>Temperature - Discharge</v>
      </c>
      <c r="R514" s="10"/>
      <c r="S514" s="33" t="s">
        <v>49</v>
      </c>
      <c r="U514" s="33" t="s">
        <v>736</v>
      </c>
      <c r="V514" s="10"/>
      <c r="W514" t="str">
        <f t="shared" si="15"/>
        <v>subattribute</v>
      </c>
      <c r="X514" t="str">
        <f>TRIM(INDEX(_xlfn.TEXTSPLIT(Table3263[[#This Row],[attribute_name]],"|"), 1,1))</f>
        <v>Temperatura - Descarga LP</v>
      </c>
      <c r="Y514" t="str">
        <f>IFERROR(TRIM(INDEX(_xlfn.TEXTSPLIT(Table3263[[#This Row],[attribute_name]],"|"), 1,2)), "")</f>
        <v>Pre-alarm Lo</v>
      </c>
      <c r="Z514" t="b" cm="1">
        <f t="array" ref="Z514">IF(ISERROR(IF(Table3263[[#This Row],[parent_attribute]]="subattribute", VLOOKUP(Table3263[[#This Row],[Área ]]&amp;Table3263[[#This Row],[child_attribute]],_xlfn._xlws.FILTER(Table3263[[#All],[Vessel]], Table3263[[#All],[parent_attribute]]="attribute"),1, FALSE), TRUE)), FALSE, TRUE)</f>
        <v>1</v>
      </c>
    </row>
    <row r="515" spans="1:26" ht="15" customHeight="1">
      <c r="A515" t="str">
        <f>Table3263[[#This Row],[Template]]&amp;Table3263[[#This Row],[parent_attribute]]</f>
        <v>Compressor Centrífugo BásicoTemperatura – Jusante do Resfriador de Óleo Lubrificante</v>
      </c>
      <c r="B515" t="s">
        <v>4572</v>
      </c>
      <c r="C515" s="10" t="s">
        <v>2905</v>
      </c>
      <c r="D515" s="10" t="s">
        <v>4573</v>
      </c>
      <c r="E515" t="s">
        <v>4574</v>
      </c>
      <c r="F515" s="162" t="s">
        <v>4821</v>
      </c>
      <c r="G515" s="9" t="s">
        <v>2859</v>
      </c>
      <c r="J515" t="s">
        <v>3859</v>
      </c>
      <c r="K515" t="s">
        <v>3859</v>
      </c>
      <c r="O515" t="e">
        <f>VLOOKUP(Table3263[[#This Row],[Column1]],'Tradução Atributos'!$A$1:$B$284,2,0)</f>
        <v>#N/A</v>
      </c>
      <c r="P515" t="s">
        <v>4758</v>
      </c>
      <c r="Q515" s="10" t="str">
        <f>_xlfn.CONCAT(Table3263[[#This Row],[Description]],Table3263[[#This Row],[attribute_name EN2]])</f>
        <v>Temperature - Downstream Lube Oil Cooler</v>
      </c>
      <c r="R515" s="188" t="s">
        <v>4855</v>
      </c>
      <c r="S515" s="33" t="s">
        <v>49</v>
      </c>
      <c r="U515" s="33" t="s">
        <v>461</v>
      </c>
      <c r="V515" s="33" t="s">
        <v>462</v>
      </c>
      <c r="W515" t="str">
        <f t="shared" si="15"/>
        <v>attribute</v>
      </c>
      <c r="X515" t="str">
        <f>TRIM(INDEX(_xlfn.TEXTSPLIT(Table3263[[#This Row],[attribute_name]],"|"), 1,1))</f>
        <v>Temperatura – Jusante do Resfriador de Óleo Lubrificante</v>
      </c>
      <c r="Y515" t="str">
        <f>IFERROR(TRIM(INDEX(_xlfn.TEXTSPLIT(Table3263[[#This Row],[attribute_name]],"|"), 1,2)), "")</f>
        <v/>
      </c>
      <c r="Z515" t="b" cm="1">
        <f t="array" ref="Z515">IF(ISERROR(IF(Table3263[[#This Row],[type]]="subattribute", VLOOKUP(Table3263[[#This Row],[Template]]&amp;Table3263[[#This Row],[parent_attribute]],_xlfn._xlws.FILTER(#REF!, Table3263[[#All],[type]]="attribute"),1, FALSE), TRUE)), FALSE, TRUE)</f>
        <v>1</v>
      </c>
    </row>
    <row r="516" spans="1:26" ht="15" customHeight="1">
      <c r="A516" t="str">
        <f>Table3263[[#This Row],[Template]]&amp;Table3263[[#This Row],[parent_attribute]]</f>
        <v>Compressor Centrífugo BásicoTemperatura – Jusante do Resfriador de Óleo Lubrificante</v>
      </c>
      <c r="B516" t="s">
        <v>4572</v>
      </c>
      <c r="C516" s="10" t="s">
        <v>2905</v>
      </c>
      <c r="D516" s="10" t="s">
        <v>4573</v>
      </c>
      <c r="E516" t="s">
        <v>4574</v>
      </c>
      <c r="F516" s="162" t="s">
        <v>4821</v>
      </c>
      <c r="G516" s="9" t="s">
        <v>2859</v>
      </c>
      <c r="J516" t="s">
        <v>4759</v>
      </c>
      <c r="K516" t="s">
        <v>3859</v>
      </c>
      <c r="L516" t="s">
        <v>2929</v>
      </c>
      <c r="M516" t="s">
        <v>2928</v>
      </c>
      <c r="O516" t="e">
        <f>VLOOKUP(Table3263[[#This Row],[Column1]],'Tradução Atributos'!$A$1:$B$284,2,0)</f>
        <v>#N/A</v>
      </c>
      <c r="P516" t="s">
        <v>4760</v>
      </c>
      <c r="Q516" s="10" t="str">
        <f>_xlfn.CONCAT(Table3263[[#This Row],[Description]],Table3263[[#This Row],[attribute_name EN2]])</f>
        <v>Temperature - Downstream Lube Oil Cooler</v>
      </c>
      <c r="R516" s="33"/>
      <c r="S516" s="33" t="s">
        <v>49</v>
      </c>
      <c r="U516" s="33" t="s">
        <v>736</v>
      </c>
      <c r="V516" s="10"/>
      <c r="W516" t="str">
        <f t="shared" si="15"/>
        <v>subattribute</v>
      </c>
      <c r="X516" t="str">
        <f>TRIM(INDEX(_xlfn.TEXTSPLIT(Table3263[[#This Row],[attribute_name]],"|"), 1,1))</f>
        <v>Temperatura – Jusante do Resfriador de Óleo Lubrificante</v>
      </c>
      <c r="Y516" t="str">
        <f>IFERROR(TRIM(INDEX(_xlfn.TEXTSPLIT(Table3263[[#This Row],[attribute_name]],"|"), 1,2)), "")</f>
        <v>Hi</v>
      </c>
      <c r="Z516" t="b" cm="1">
        <f t="array" ref="Z516">IF(ISERROR(IF(Table3263[[#This Row],[parent_attribute]]="subattribute", VLOOKUP(Table3263[[#This Row],[Área ]]&amp;Table3263[[#This Row],[child_attribute]],_xlfn._xlws.FILTER(Table3263[[#All],[Vessel]], Table3263[[#All],[parent_attribute]]="attribute"),1, FALSE), TRUE)), FALSE, TRUE)</f>
        <v>1</v>
      </c>
    </row>
    <row r="517" spans="1:26" ht="15" customHeight="1">
      <c r="A517" t="str">
        <f>Table3263[[#This Row],[Template]]&amp;Table3263[[#This Row],[parent_attribute]]</f>
        <v>Compressor Centrífugo BásicoTemperatura – Jusante do Resfriador de Óleo Lubrificante</v>
      </c>
      <c r="B517" t="s">
        <v>4572</v>
      </c>
      <c r="C517" s="10" t="s">
        <v>2905</v>
      </c>
      <c r="D517" s="10" t="s">
        <v>4573</v>
      </c>
      <c r="E517" t="s">
        <v>4574</v>
      </c>
      <c r="F517" s="162" t="s">
        <v>4821</v>
      </c>
      <c r="G517" s="9" t="s">
        <v>2859</v>
      </c>
      <c r="J517" t="s">
        <v>4761</v>
      </c>
      <c r="K517" t="s">
        <v>3859</v>
      </c>
      <c r="L517" t="s">
        <v>2930</v>
      </c>
      <c r="M517" t="s">
        <v>2928</v>
      </c>
      <c r="O517" t="e">
        <f>VLOOKUP(Table3263[[#This Row],[Column1]],'Tradução Atributos'!$A$1:$B$284,2,0)</f>
        <v>#N/A</v>
      </c>
      <c r="P517" t="s">
        <v>4762</v>
      </c>
      <c r="Q517" s="10" t="str">
        <f>_xlfn.CONCAT(Table3263[[#This Row],[Description]],Table3263[[#This Row],[attribute_name EN2]])</f>
        <v>Temperature - Downstream Lube Oil Cooler</v>
      </c>
      <c r="R517" s="186">
        <v>60</v>
      </c>
      <c r="S517" s="33" t="s">
        <v>49</v>
      </c>
      <c r="U517" s="33" t="s">
        <v>736</v>
      </c>
      <c r="V517" s="83"/>
      <c r="W517" t="str">
        <f t="shared" si="15"/>
        <v>subattribute</v>
      </c>
      <c r="X517" t="str">
        <f>TRIM(INDEX(_xlfn.TEXTSPLIT(Table3263[[#This Row],[attribute_name]],"|"), 1,1))</f>
        <v>Temperatura – Jusante do Resfriador de Óleo Lubrificante</v>
      </c>
      <c r="Y517" t="str">
        <f>IFERROR(TRIM(INDEX(_xlfn.TEXTSPLIT(Table3263[[#This Row],[attribute_name]],"|"), 1,2)), "")</f>
        <v>HiHi</v>
      </c>
      <c r="Z517" t="b" cm="1">
        <f t="array" ref="Z517">IF(ISERROR(IF(Table3263[[#This Row],[parent_attribute]]="subattribute", VLOOKUP(Table3263[[#This Row],[Área ]]&amp;Table3263[[#This Row],[child_attribute]],_xlfn._xlws.FILTER(Table3263[[#All],[Vessel]], Table3263[[#All],[parent_attribute]]="attribute"),1, FALSE), TRUE)), FALSE, TRUE)</f>
        <v>1</v>
      </c>
    </row>
    <row r="518" spans="1:26" ht="15" customHeight="1">
      <c r="A518" t="str">
        <f>Table3263[[#This Row],[Template]]&amp;Table3263[[#This Row],[parent_attribute]]</f>
        <v>Compressor Centrífugo BásicoTemperatura – Jusante do Resfriador de Óleo Lubrificante</v>
      </c>
      <c r="B518" t="s">
        <v>4572</v>
      </c>
      <c r="C518" s="10" t="s">
        <v>2905</v>
      </c>
      <c r="D518" s="10" t="s">
        <v>4573</v>
      </c>
      <c r="E518" t="s">
        <v>4574</v>
      </c>
      <c r="F518" s="162" t="s">
        <v>4821</v>
      </c>
      <c r="G518" s="9" t="s">
        <v>2859</v>
      </c>
      <c r="J518" t="s">
        <v>4763</v>
      </c>
      <c r="K518" t="s">
        <v>3859</v>
      </c>
      <c r="L518" t="s">
        <v>2934</v>
      </c>
      <c r="M518" t="s">
        <v>2928</v>
      </c>
      <c r="O518" t="e">
        <f>VLOOKUP(Table3263[[#This Row],[Column1]],'Tradução Atributos'!$A$1:$B$284,2,0)</f>
        <v>#N/A</v>
      </c>
      <c r="P518" t="s">
        <v>4764</v>
      </c>
      <c r="Q518" s="10" t="str">
        <f>_xlfn.CONCAT(Table3263[[#This Row],[Description]],Table3263[[#This Row],[attribute_name EN2]])</f>
        <v>Temperature - Downstream Lube Oil Cooler</v>
      </c>
      <c r="R518" s="186">
        <v>58</v>
      </c>
      <c r="S518" s="33" t="s">
        <v>49</v>
      </c>
      <c r="U518" s="33" t="s">
        <v>736</v>
      </c>
      <c r="V518" s="10"/>
      <c r="W518" t="str">
        <f t="shared" si="15"/>
        <v>subattribute</v>
      </c>
      <c r="X518" t="str">
        <f>TRIM(INDEX(_xlfn.TEXTSPLIT(Table3263[[#This Row],[attribute_name]],"|"), 1,1))</f>
        <v>Temperatura – Jusante do Resfriador de Óleo Lubrificante</v>
      </c>
      <c r="Y518" t="str">
        <f>IFERROR(TRIM(INDEX(_xlfn.TEXTSPLIT(Table3263[[#This Row],[attribute_name]],"|"), 1,2)), "")</f>
        <v>Pre-alarm Hi</v>
      </c>
      <c r="Z518" t="b" cm="1">
        <f t="array" ref="Z518">IF(ISERROR(IF(Table3263[[#This Row],[parent_attribute]]="subattribute", VLOOKUP(Table3263[[#This Row],[Área ]]&amp;Table3263[[#This Row],[child_attribute]],_xlfn._xlws.FILTER(Table3263[[#All],[Vessel]], Table3263[[#All],[parent_attribute]]="attribute"),1, FALSE), TRUE)), FALSE, TRUE)</f>
        <v>1</v>
      </c>
    </row>
    <row r="519" spans="1:26" ht="15" customHeight="1">
      <c r="A519" t="str">
        <f>Table3263[[#This Row],[Template]]&amp;Table3263[[#This Row],[parent_attribute]]</f>
        <v>Compressor Centrífugo BásicoTemperatura - Mancal Axial do Compressor Lado Externo (1)</v>
      </c>
      <c r="B519" t="s">
        <v>4572</v>
      </c>
      <c r="C519" s="10" t="s">
        <v>2905</v>
      </c>
      <c r="D519" s="10" t="s">
        <v>4573</v>
      </c>
      <c r="E519" t="s">
        <v>4574</v>
      </c>
      <c r="F519" s="162" t="s">
        <v>4821</v>
      </c>
      <c r="G519" t="s">
        <v>2859</v>
      </c>
      <c r="J519" t="s">
        <v>1824</v>
      </c>
      <c r="K519" t="s">
        <v>1824</v>
      </c>
      <c r="O519" t="e">
        <f>VLOOKUP(Table3263[[#This Row],[Column1]],'Tradução Atributos'!$A$1:$B$284,2,0)</f>
        <v>#N/A</v>
      </c>
      <c r="P519" t="s">
        <v>3060</v>
      </c>
      <c r="Q519" s="10" t="str">
        <f>_xlfn.CONCAT(Table3263[[#This Row],[Description]],Table3263[[#This Row],[attribute_name EN2]])</f>
        <v>Temperature - Comp THRUST Bearing Outboard (1)</v>
      </c>
      <c r="R519" s="33" t="s">
        <v>4856</v>
      </c>
      <c r="S519" s="33" t="s">
        <v>49</v>
      </c>
      <c r="U519" s="33" t="s">
        <v>439</v>
      </c>
      <c r="V519" s="33" t="s">
        <v>440</v>
      </c>
      <c r="W519" t="str">
        <f t="shared" si="15"/>
        <v>attribute</v>
      </c>
      <c r="X519" t="str">
        <f>TRIM(INDEX(_xlfn.TEXTSPLIT(Table3263[[#This Row],[attribute_name]],"|"), 1,1))</f>
        <v>Temperatura - Mancal Axial do Compressor Lado Externo (1)</v>
      </c>
      <c r="Y519" t="str">
        <f>IFERROR(TRIM(INDEX(_xlfn.TEXTSPLIT(Table3263[[#This Row],[attribute_name]],"|"), 1,2)), "")</f>
        <v/>
      </c>
      <c r="Z519" t="b" cm="1">
        <f t="array" ref="Z519">IF(ISERROR(IF(Table3263[[#This Row],[type]]="subattribute", VLOOKUP(Table3263[[#This Row],[Template]]&amp;Table3263[[#This Row],[parent_attribute]],_xlfn._xlws.FILTER(#REF!, Table3263[[#All],[type]]="attribute"),1, FALSE), TRUE)), FALSE, TRUE)</f>
        <v>1</v>
      </c>
    </row>
    <row r="520" spans="1:26" ht="15" customHeight="1">
      <c r="A520" t="str">
        <f>Table3263[[#This Row],[Template]]&amp;Table3263[[#This Row],[parent_attribute]]</f>
        <v>Compressor Centrífugo BásicoTemperatura - Mancal Axial do Compressor Lado Externo (1)</v>
      </c>
      <c r="B520" t="s">
        <v>4572</v>
      </c>
      <c r="C520" s="10" t="s">
        <v>2905</v>
      </c>
      <c r="D520" s="10" t="s">
        <v>4573</v>
      </c>
      <c r="E520" t="s">
        <v>4574</v>
      </c>
      <c r="F520" s="162" t="s">
        <v>4821</v>
      </c>
      <c r="G520" t="s">
        <v>2859</v>
      </c>
      <c r="J520" t="s">
        <v>1827</v>
      </c>
      <c r="K520" t="s">
        <v>1824</v>
      </c>
      <c r="L520" t="s">
        <v>2929</v>
      </c>
      <c r="M520" t="s">
        <v>2928</v>
      </c>
      <c r="O520" t="e">
        <f>VLOOKUP(Table3263[[#This Row],[Column1]],'Tradução Atributos'!$A$1:$B$284,2,0)</f>
        <v>#N/A</v>
      </c>
      <c r="P520" t="s">
        <v>1134</v>
      </c>
      <c r="Q520" s="10" t="str">
        <f>_xlfn.CONCAT(Table3263[[#This Row],[Description]],Table3263[[#This Row],[attribute_name EN2]])</f>
        <v>Temperature - Comp THRUST Bearing Outboard (1)</v>
      </c>
      <c r="R520" s="10">
        <v>110</v>
      </c>
      <c r="S520" s="33" t="s">
        <v>49</v>
      </c>
      <c r="U520" s="33" t="s">
        <v>736</v>
      </c>
      <c r="V520" s="83"/>
      <c r="W520" t="str">
        <f t="shared" si="15"/>
        <v>subattribute</v>
      </c>
      <c r="X520" t="str">
        <f>TRIM(INDEX(_xlfn.TEXTSPLIT(Table3263[[#This Row],[attribute_name]],"|"), 1,1))</f>
        <v>Temperatura - Mancal Axial do Compressor Lado Externo (1)</v>
      </c>
      <c r="Y520" t="str">
        <f>IFERROR(TRIM(INDEX(_xlfn.TEXTSPLIT(Table3263[[#This Row],[attribute_name]],"|"), 1,2)), "")</f>
        <v>Hi</v>
      </c>
      <c r="Z520" t="b" cm="1">
        <f t="array" ref="Z520">IF(ISERROR(IF(Table3263[[#This Row],[parent_attribute]]="subattribute", VLOOKUP(Table3263[[#This Row],[Área ]]&amp;Table3263[[#This Row],[child_attribute]],_xlfn._xlws.FILTER(Table3263[[#All],[Vessel]], Table3263[[#All],[parent_attribute]]="attribute"),1, FALSE), TRUE)), FALSE, TRUE)</f>
        <v>1</v>
      </c>
    </row>
    <row r="521" spans="1:26" ht="15" customHeight="1">
      <c r="A521" t="str">
        <f>Table3263[[#This Row],[Template]]&amp;Table3263[[#This Row],[parent_attribute]]</f>
        <v>Compressor Centrífugo BásicoTemperatura - Mancal Axial do Compressor Lado Externo (1)</v>
      </c>
      <c r="B521" t="s">
        <v>4572</v>
      </c>
      <c r="C521" s="10" t="s">
        <v>2905</v>
      </c>
      <c r="D521" s="10" t="s">
        <v>4573</v>
      </c>
      <c r="E521" t="s">
        <v>4574</v>
      </c>
      <c r="F521" s="162" t="s">
        <v>4821</v>
      </c>
      <c r="G521" t="s">
        <v>2859</v>
      </c>
      <c r="J521" t="s">
        <v>1828</v>
      </c>
      <c r="K521" t="s">
        <v>1824</v>
      </c>
      <c r="L521" t="s">
        <v>2930</v>
      </c>
      <c r="M521" t="s">
        <v>2928</v>
      </c>
      <c r="O521" t="e">
        <f>VLOOKUP(Table3263[[#This Row],[Column1]],'Tradução Atributos'!$A$1:$B$284,2,0)</f>
        <v>#N/A</v>
      </c>
      <c r="P521" t="s">
        <v>1136</v>
      </c>
      <c r="Q521" s="10" t="str">
        <f>_xlfn.CONCAT(Table3263[[#This Row],[Description]],Table3263[[#This Row],[attribute_name EN2]])</f>
        <v>Temperature - Comp THRUST Bearing Outboard (1)</v>
      </c>
      <c r="R521" s="33">
        <v>121</v>
      </c>
      <c r="S521" s="33" t="s">
        <v>49</v>
      </c>
      <c r="U521" s="33" t="s">
        <v>736</v>
      </c>
      <c r="V521" s="10"/>
      <c r="W521" t="str">
        <f t="shared" ref="W521:W552" si="16">IFERROR(IF(FIND("|",P521),"subattribute", "attribute"), "attribute")</f>
        <v>subattribute</v>
      </c>
      <c r="X521" t="str">
        <f>TRIM(INDEX(_xlfn.TEXTSPLIT(Table3263[[#This Row],[attribute_name]],"|"), 1,1))</f>
        <v>Temperatura - Mancal Axial do Compressor Lado Externo (1)</v>
      </c>
      <c r="Y521" t="str">
        <f>IFERROR(TRIM(INDEX(_xlfn.TEXTSPLIT(Table3263[[#This Row],[attribute_name]],"|"), 1,2)), "")</f>
        <v>HiHi</v>
      </c>
      <c r="Z521" t="b" cm="1">
        <f t="array" ref="Z521">IF(ISERROR(IF(Table3263[[#This Row],[parent_attribute]]="subattribute", VLOOKUP(Table3263[[#This Row],[Área ]]&amp;Table3263[[#This Row],[child_attribute]],_xlfn._xlws.FILTER(Table3263[[#All],[Vessel]], Table3263[[#All],[parent_attribute]]="attribute"),1, FALSE), TRUE)), FALSE, TRUE)</f>
        <v>1</v>
      </c>
    </row>
    <row r="522" spans="1:26" ht="15" customHeight="1">
      <c r="A522" t="str">
        <f>Table3263[[#This Row],[Template]]&amp;Table3263[[#This Row],[parent_attribute]]</f>
        <v>Compressor Centrífugo BásicoTemperatura - Mancal Axial do Compressor Lado Externo (1)</v>
      </c>
      <c r="B522" t="s">
        <v>4572</v>
      </c>
      <c r="C522" s="10" t="s">
        <v>2905</v>
      </c>
      <c r="D522" s="10" t="s">
        <v>4573</v>
      </c>
      <c r="E522" t="s">
        <v>4574</v>
      </c>
      <c r="F522" s="162" t="s">
        <v>4821</v>
      </c>
      <c r="G522" t="s">
        <v>2859</v>
      </c>
      <c r="J522" t="s">
        <v>1829</v>
      </c>
      <c r="K522" t="s">
        <v>1824</v>
      </c>
      <c r="L522" t="s">
        <v>2934</v>
      </c>
      <c r="M522" t="s">
        <v>2928</v>
      </c>
      <c r="O522" t="e">
        <f>VLOOKUP(Table3263[[#This Row],[Column1]],'Tradução Atributos'!$A$1:$B$284,2,0)</f>
        <v>#N/A</v>
      </c>
      <c r="P522" t="s">
        <v>3061</v>
      </c>
      <c r="Q522" s="10" t="str">
        <f>_xlfn.CONCAT(Table3263[[#This Row],[Description]],Table3263[[#This Row],[attribute_name EN2]])</f>
        <v>Temperature - Comp THRUST Bearing Outboard (1)</v>
      </c>
      <c r="R522" s="33">
        <v>71</v>
      </c>
      <c r="S522" s="33" t="s">
        <v>49</v>
      </c>
      <c r="U522" s="33" t="s">
        <v>736</v>
      </c>
      <c r="V522" s="83"/>
      <c r="W522" t="str">
        <f t="shared" si="16"/>
        <v>subattribute</v>
      </c>
      <c r="X522" t="str">
        <f>TRIM(INDEX(_xlfn.TEXTSPLIT(Table3263[[#This Row],[attribute_name]],"|"), 1,1))</f>
        <v>Temperatura - Mancal Axial do Compressor Lado Externo (1)</v>
      </c>
      <c r="Y522" t="str">
        <f>IFERROR(TRIM(INDEX(_xlfn.TEXTSPLIT(Table3263[[#This Row],[attribute_name]],"|"), 1,2)), "")</f>
        <v>Pre-alarm Hi</v>
      </c>
      <c r="Z522" t="b" cm="1">
        <f t="array" ref="Z522">IF(ISERROR(IF(Table3263[[#This Row],[parent_attribute]]="subattribute", VLOOKUP(Table3263[[#This Row],[Área ]]&amp;Table3263[[#This Row],[child_attribute]],_xlfn._xlws.FILTER(Table3263[[#All],[Vessel]], Table3263[[#All],[parent_attribute]]="attribute"),1, FALSE), TRUE)), FALSE, TRUE)</f>
        <v>1</v>
      </c>
    </row>
    <row r="523" spans="1:26" ht="15" customHeight="1">
      <c r="A523" t="str">
        <f>Table3263[[#This Row],[Template]]&amp;Table3263[[#This Row],[parent_attribute]]</f>
        <v>Compressor Centrífugo BásicoTemperatura - Mancal Axial do Compressor Lado Interno (1)</v>
      </c>
      <c r="B523" t="s">
        <v>4572</v>
      </c>
      <c r="C523" s="10" t="s">
        <v>2905</v>
      </c>
      <c r="D523" s="10" t="s">
        <v>4573</v>
      </c>
      <c r="E523" t="s">
        <v>4574</v>
      </c>
      <c r="F523" s="162" t="s">
        <v>4821</v>
      </c>
      <c r="G523" t="s">
        <v>2859</v>
      </c>
      <c r="J523" t="s">
        <v>1835</v>
      </c>
      <c r="K523" t="s">
        <v>1835</v>
      </c>
      <c r="O523" t="e">
        <f>VLOOKUP(Table3263[[#This Row],[Column1]],'Tradução Atributos'!$A$1:$B$284,2,0)</f>
        <v>#N/A</v>
      </c>
      <c r="P523" t="s">
        <v>3064</v>
      </c>
      <c r="Q523" s="10" t="str">
        <f>_xlfn.CONCAT(Table3263[[#This Row],[Description]],Table3263[[#This Row],[attribute_name EN2]])</f>
        <v>Temperature - Comp THRUST Bearing Inboard (1)</v>
      </c>
      <c r="R523" s="33" t="s">
        <v>4857</v>
      </c>
      <c r="S523" s="33" t="s">
        <v>49</v>
      </c>
      <c r="U523" s="33" t="s">
        <v>439</v>
      </c>
      <c r="V523" s="33" t="s">
        <v>440</v>
      </c>
      <c r="W523" t="str">
        <f t="shared" si="16"/>
        <v>attribute</v>
      </c>
      <c r="X523" t="str">
        <f>TRIM(INDEX(_xlfn.TEXTSPLIT(Table3263[[#This Row],[attribute_name]],"|"), 1,1))</f>
        <v>Temperatura - Mancal Axial do Compressor Lado Interno (1)</v>
      </c>
      <c r="Y523" t="str">
        <f>IFERROR(TRIM(INDEX(_xlfn.TEXTSPLIT(Table3263[[#This Row],[attribute_name]],"|"), 1,2)), "")</f>
        <v/>
      </c>
      <c r="Z523" t="b" cm="1">
        <f t="array" ref="Z523">IF(ISERROR(IF(Table3263[[#This Row],[type]]="subattribute", VLOOKUP(Table3263[[#This Row],[Template]]&amp;Table3263[[#This Row],[parent_attribute]],_xlfn._xlws.FILTER(#REF!, Table3263[[#All],[type]]="attribute"),1, FALSE), TRUE)), FALSE, TRUE)</f>
        <v>1</v>
      </c>
    </row>
    <row r="524" spans="1:26" ht="15" customHeight="1">
      <c r="A524" t="str">
        <f>Table3263[[#This Row],[Template]]&amp;Table3263[[#This Row],[parent_attribute]]</f>
        <v>Compressor Centrífugo BásicoTemperatura - Mancal Axial do Compressor Lado Interno (1)</v>
      </c>
      <c r="B524" t="s">
        <v>4572</v>
      </c>
      <c r="C524" s="10" t="s">
        <v>2905</v>
      </c>
      <c r="D524" s="10" t="s">
        <v>4573</v>
      </c>
      <c r="E524" t="s">
        <v>4574</v>
      </c>
      <c r="F524" s="162" t="s">
        <v>4821</v>
      </c>
      <c r="G524" t="s">
        <v>2859</v>
      </c>
      <c r="J524" t="s">
        <v>1837</v>
      </c>
      <c r="K524" t="s">
        <v>1835</v>
      </c>
      <c r="L524" t="s">
        <v>2929</v>
      </c>
      <c r="M524" t="s">
        <v>2928</v>
      </c>
      <c r="O524" t="e">
        <f>VLOOKUP(Table3263[[#This Row],[Column1]],'Tradução Atributos'!$A$1:$B$284,2,0)</f>
        <v>#N/A</v>
      </c>
      <c r="P524" t="s">
        <v>1148</v>
      </c>
      <c r="Q524" s="10" t="str">
        <f>_xlfn.CONCAT(Table3263[[#This Row],[Description]],Table3263[[#This Row],[attribute_name EN2]])</f>
        <v>Temperature - Comp THRUST Bearing Inboard (1)</v>
      </c>
      <c r="R524" s="10">
        <v>110</v>
      </c>
      <c r="S524" s="33" t="s">
        <v>49</v>
      </c>
      <c r="U524" s="33" t="s">
        <v>736</v>
      </c>
      <c r="V524" s="83"/>
      <c r="W524" t="str">
        <f t="shared" si="16"/>
        <v>subattribute</v>
      </c>
      <c r="X524" t="str">
        <f>TRIM(INDEX(_xlfn.TEXTSPLIT(Table3263[[#This Row],[attribute_name]],"|"), 1,1))</f>
        <v>Temperatura - Mancal Axial do Compressor Lado Interno (1)</v>
      </c>
      <c r="Y524" t="str">
        <f>IFERROR(TRIM(INDEX(_xlfn.TEXTSPLIT(Table3263[[#This Row],[attribute_name]],"|"), 1,2)), "")</f>
        <v>Hi</v>
      </c>
      <c r="Z524" t="b" cm="1">
        <f t="array" ref="Z524">IF(ISERROR(IF(Table3263[[#This Row],[parent_attribute]]="subattribute", VLOOKUP(Table3263[[#This Row],[Área ]]&amp;Table3263[[#This Row],[child_attribute]],_xlfn._xlws.FILTER(Table3263[[#All],[Vessel]], Table3263[[#All],[parent_attribute]]="attribute"),1, FALSE), TRUE)), FALSE, TRUE)</f>
        <v>1</v>
      </c>
    </row>
    <row r="525" spans="1:26" ht="15" customHeight="1">
      <c r="A525" t="str">
        <f>Table3263[[#This Row],[Template]]&amp;Table3263[[#This Row],[parent_attribute]]</f>
        <v>Compressor Centrífugo BásicoTemperatura - Mancal Axial do Compressor Lado Interno (1)</v>
      </c>
      <c r="B525" t="s">
        <v>4572</v>
      </c>
      <c r="C525" s="10" t="s">
        <v>2905</v>
      </c>
      <c r="D525" s="10" t="s">
        <v>4573</v>
      </c>
      <c r="E525" t="s">
        <v>4574</v>
      </c>
      <c r="F525" s="162" t="s">
        <v>4821</v>
      </c>
      <c r="G525" t="s">
        <v>2859</v>
      </c>
      <c r="J525" t="s">
        <v>1838</v>
      </c>
      <c r="K525" t="s">
        <v>1835</v>
      </c>
      <c r="L525" t="s">
        <v>2930</v>
      </c>
      <c r="M525" t="s">
        <v>2928</v>
      </c>
      <c r="O525" t="e">
        <f>VLOOKUP(Table3263[[#This Row],[Column1]],'Tradução Atributos'!$A$1:$B$284,2,0)</f>
        <v>#N/A</v>
      </c>
      <c r="P525" t="s">
        <v>1150</v>
      </c>
      <c r="Q525" s="10" t="str">
        <f>_xlfn.CONCAT(Table3263[[#This Row],[Description]],Table3263[[#This Row],[attribute_name EN2]])</f>
        <v>Temperature - Comp THRUST Bearing Inboard (1)</v>
      </c>
      <c r="R525" s="33">
        <v>121</v>
      </c>
      <c r="S525" s="33" t="s">
        <v>49</v>
      </c>
      <c r="U525" s="33" t="s">
        <v>736</v>
      </c>
      <c r="V525" s="10"/>
      <c r="W525" t="str">
        <f t="shared" si="16"/>
        <v>subattribute</v>
      </c>
      <c r="X525" t="str">
        <f>TRIM(INDEX(_xlfn.TEXTSPLIT(Table3263[[#This Row],[attribute_name]],"|"), 1,1))</f>
        <v>Temperatura - Mancal Axial do Compressor Lado Interno (1)</v>
      </c>
      <c r="Y525" t="str">
        <f>IFERROR(TRIM(INDEX(_xlfn.TEXTSPLIT(Table3263[[#This Row],[attribute_name]],"|"), 1,2)), "")</f>
        <v>HiHi</v>
      </c>
      <c r="Z525" t="b" cm="1">
        <f t="array" ref="Z525">IF(ISERROR(IF(Table3263[[#This Row],[parent_attribute]]="subattribute", VLOOKUP(Table3263[[#This Row],[Área ]]&amp;Table3263[[#This Row],[child_attribute]],_xlfn._xlws.FILTER(Table3263[[#All],[Vessel]], Table3263[[#All],[parent_attribute]]="attribute"),1, FALSE), TRUE)), FALSE, TRUE)</f>
        <v>1</v>
      </c>
    </row>
    <row r="526" spans="1:26" ht="15" customHeight="1">
      <c r="A526" t="str">
        <f>Table3263[[#This Row],[Template]]&amp;Table3263[[#This Row],[parent_attribute]]</f>
        <v>Compressor Centrífugo BásicoTemperatura - Mancal Axial do Compressor Lado Interno (1)</v>
      </c>
      <c r="B526" t="s">
        <v>4572</v>
      </c>
      <c r="C526" s="10" t="s">
        <v>2905</v>
      </c>
      <c r="D526" s="10" t="s">
        <v>4573</v>
      </c>
      <c r="E526" t="s">
        <v>4574</v>
      </c>
      <c r="F526" s="162" t="s">
        <v>4821</v>
      </c>
      <c r="G526" t="s">
        <v>2859</v>
      </c>
      <c r="J526" t="s">
        <v>1839</v>
      </c>
      <c r="K526" t="s">
        <v>1835</v>
      </c>
      <c r="L526" t="s">
        <v>2934</v>
      </c>
      <c r="M526" t="s">
        <v>2928</v>
      </c>
      <c r="O526" t="e">
        <f>VLOOKUP(Table3263[[#This Row],[Column1]],'Tradução Atributos'!$A$1:$B$284,2,0)</f>
        <v>#N/A</v>
      </c>
      <c r="P526" t="s">
        <v>3065</v>
      </c>
      <c r="Q526" s="10" t="str">
        <f>_xlfn.CONCAT(Table3263[[#This Row],[Description]],Table3263[[#This Row],[attribute_name EN2]])</f>
        <v>Temperature - Comp THRUST Bearing Inboard (1)</v>
      </c>
      <c r="R526" s="33">
        <v>77</v>
      </c>
      <c r="S526" s="33" t="s">
        <v>49</v>
      </c>
      <c r="U526" s="33" t="s">
        <v>736</v>
      </c>
      <c r="V526" s="83"/>
      <c r="W526" t="str">
        <f t="shared" si="16"/>
        <v>subattribute</v>
      </c>
      <c r="X526" t="str">
        <f>TRIM(INDEX(_xlfn.TEXTSPLIT(Table3263[[#This Row],[attribute_name]],"|"), 1,1))</f>
        <v>Temperatura - Mancal Axial do Compressor Lado Interno (1)</v>
      </c>
      <c r="Y526" t="str">
        <f>IFERROR(TRIM(INDEX(_xlfn.TEXTSPLIT(Table3263[[#This Row],[attribute_name]],"|"), 1,2)), "")</f>
        <v>Pre-alarm Hi</v>
      </c>
      <c r="Z526" t="b" cm="1">
        <f t="array" ref="Z526">IF(ISERROR(IF(Table3263[[#This Row],[parent_attribute]]="subattribute", VLOOKUP(Table3263[[#This Row],[Área ]]&amp;Table3263[[#This Row],[child_attribute]],_xlfn._xlws.FILTER(Table3263[[#All],[Vessel]], Table3263[[#All],[parent_attribute]]="attribute"),1, FALSE), TRUE)), FALSE, TRUE)</f>
        <v>1</v>
      </c>
    </row>
    <row r="527" spans="1:26" ht="15" customHeight="1">
      <c r="A527" t="str">
        <f>Table3263[[#This Row],[Template]]&amp;Table3263[[#This Row],[parent_attribute]]</f>
        <v>Compressor Centrífugo BásicoTemperatura - Mancal do Compressor (LA) (1)</v>
      </c>
      <c r="B527" t="s">
        <v>4572</v>
      </c>
      <c r="C527" s="10" t="s">
        <v>2905</v>
      </c>
      <c r="D527" s="10" t="s">
        <v>4573</v>
      </c>
      <c r="E527" t="s">
        <v>4574</v>
      </c>
      <c r="F527" s="162" t="s">
        <v>4821</v>
      </c>
      <c r="G527" t="s">
        <v>2859</v>
      </c>
      <c r="J527" t="s">
        <v>1561</v>
      </c>
      <c r="K527" t="s">
        <v>1561</v>
      </c>
      <c r="O527" t="e">
        <f>VLOOKUP(Table3263[[#This Row],[Column1]],'Tradução Atributos'!$A$1:$B$284,2,0)</f>
        <v>#N/A</v>
      </c>
      <c r="P527" t="s">
        <v>3068</v>
      </c>
      <c r="Q527" s="10" t="str">
        <f>_xlfn.CONCAT(Table3263[[#This Row],[Description]],Table3263[[#This Row],[attribute_name EN2]])</f>
        <v>Temperature - Comp DE Bearing (1)</v>
      </c>
      <c r="R527" s="33" t="s">
        <v>4858</v>
      </c>
      <c r="S527" s="33" t="s">
        <v>49</v>
      </c>
      <c r="U527" s="33" t="s">
        <v>439</v>
      </c>
      <c r="V527" s="33" t="s">
        <v>440</v>
      </c>
      <c r="W527" t="str">
        <f t="shared" si="16"/>
        <v>attribute</v>
      </c>
      <c r="X527" t="str">
        <f>TRIM(INDEX(_xlfn.TEXTSPLIT(Table3263[[#This Row],[attribute_name]],"|"), 1,1))</f>
        <v>Temperatura - Mancal do Compressor (LA) (1)</v>
      </c>
      <c r="Y527" t="str">
        <f>IFERROR(TRIM(INDEX(_xlfn.TEXTSPLIT(Table3263[[#This Row],[attribute_name]],"|"), 1,2)), "")</f>
        <v/>
      </c>
      <c r="Z527" t="b" cm="1">
        <f t="array" ref="Z527">IF(ISERROR(IF(Table3263[[#This Row],[type]]="subattribute", VLOOKUP(Table3263[[#This Row],[Template]]&amp;Table3263[[#This Row],[parent_attribute]],_xlfn._xlws.FILTER(#REF!, Table3263[[#All],[type]]="attribute"),1, FALSE), TRUE)), FALSE, TRUE)</f>
        <v>1</v>
      </c>
    </row>
    <row r="528" spans="1:26" ht="15" customHeight="1">
      <c r="A528" t="str">
        <f>Table3263[[#This Row],[Template]]&amp;Table3263[[#This Row],[parent_attribute]]</f>
        <v>Compressor Centrífugo BásicoTemperatura - Mancal do Compressor (LA) (1)</v>
      </c>
      <c r="B528" t="s">
        <v>4572</v>
      </c>
      <c r="C528" s="10" t="s">
        <v>2905</v>
      </c>
      <c r="D528" s="10" t="s">
        <v>4573</v>
      </c>
      <c r="E528" t="s">
        <v>4574</v>
      </c>
      <c r="F528" s="162" t="s">
        <v>4821</v>
      </c>
      <c r="G528" t="s">
        <v>2859</v>
      </c>
      <c r="J528" t="s">
        <v>1563</v>
      </c>
      <c r="K528" t="s">
        <v>1561</v>
      </c>
      <c r="L528" t="s">
        <v>2929</v>
      </c>
      <c r="M528" t="s">
        <v>2928</v>
      </c>
      <c r="O528" t="e">
        <f>VLOOKUP(Table3263[[#This Row],[Column1]],'Tradução Atributos'!$A$1:$B$284,2,0)</f>
        <v>#N/A</v>
      </c>
      <c r="P528" t="s">
        <v>952</v>
      </c>
      <c r="Q528" s="10" t="str">
        <f>_xlfn.CONCAT(Table3263[[#This Row],[Description]],Table3263[[#This Row],[attribute_name EN2]])</f>
        <v>Temperature - Comp DE Bearing (1)</v>
      </c>
      <c r="R528" s="33">
        <v>110</v>
      </c>
      <c r="S528" s="33" t="s">
        <v>49</v>
      </c>
      <c r="U528" s="33" t="s">
        <v>736</v>
      </c>
      <c r="V528" s="83"/>
      <c r="W528" t="str">
        <f t="shared" si="16"/>
        <v>subattribute</v>
      </c>
      <c r="X528" t="str">
        <f>TRIM(INDEX(_xlfn.TEXTSPLIT(Table3263[[#This Row],[attribute_name]],"|"), 1,1))</f>
        <v>Temperatura - Mancal do Compressor (LA) (1)</v>
      </c>
      <c r="Y528" t="str">
        <f>IFERROR(TRIM(INDEX(_xlfn.TEXTSPLIT(Table3263[[#This Row],[attribute_name]],"|"), 1,2)), "")</f>
        <v>Hi</v>
      </c>
      <c r="Z528" t="b" cm="1">
        <f t="array" ref="Z528">IF(ISERROR(IF(Table3263[[#This Row],[parent_attribute]]="subattribute", VLOOKUP(Table3263[[#This Row],[Área ]]&amp;Table3263[[#This Row],[child_attribute]],_xlfn._xlws.FILTER(Table3263[[#All],[Vessel]], Table3263[[#All],[parent_attribute]]="attribute"),1, FALSE), TRUE)), FALSE, TRUE)</f>
        <v>1</v>
      </c>
    </row>
    <row r="529" spans="1:26" ht="15" customHeight="1">
      <c r="A529" t="str">
        <f>Table3263[[#This Row],[Template]]&amp;Table3263[[#This Row],[parent_attribute]]</f>
        <v>Compressor Centrífugo BásicoTemperatura - Mancal do Compressor (LA) (1)</v>
      </c>
      <c r="B529" t="s">
        <v>4572</v>
      </c>
      <c r="C529" s="10" t="s">
        <v>2905</v>
      </c>
      <c r="D529" s="10" t="s">
        <v>4573</v>
      </c>
      <c r="E529" t="s">
        <v>4574</v>
      </c>
      <c r="F529" s="162" t="s">
        <v>4821</v>
      </c>
      <c r="G529" t="s">
        <v>2859</v>
      </c>
      <c r="J529" t="s">
        <v>1564</v>
      </c>
      <c r="K529" t="s">
        <v>1561</v>
      </c>
      <c r="L529" t="s">
        <v>2930</v>
      </c>
      <c r="M529" t="s">
        <v>2928</v>
      </c>
      <c r="O529" t="e">
        <f>VLOOKUP(Table3263[[#This Row],[Column1]],'Tradução Atributos'!$A$1:$B$284,2,0)</f>
        <v>#N/A</v>
      </c>
      <c r="P529" t="s">
        <v>954</v>
      </c>
      <c r="Q529" s="10" t="str">
        <f>_xlfn.CONCAT(Table3263[[#This Row],[Description]],Table3263[[#This Row],[attribute_name EN2]])</f>
        <v>Temperature - Comp DE Bearing (1)</v>
      </c>
      <c r="R529" s="33">
        <v>121</v>
      </c>
      <c r="S529" s="33" t="s">
        <v>49</v>
      </c>
      <c r="U529" s="33" t="s">
        <v>736</v>
      </c>
      <c r="V529" s="10"/>
      <c r="W529" t="str">
        <f t="shared" si="16"/>
        <v>subattribute</v>
      </c>
      <c r="X529" t="str">
        <f>TRIM(INDEX(_xlfn.TEXTSPLIT(Table3263[[#This Row],[attribute_name]],"|"), 1,1))</f>
        <v>Temperatura - Mancal do Compressor (LA) (1)</v>
      </c>
      <c r="Y529" t="str">
        <f>IFERROR(TRIM(INDEX(_xlfn.TEXTSPLIT(Table3263[[#This Row],[attribute_name]],"|"), 1,2)), "")</f>
        <v>HiHi</v>
      </c>
      <c r="Z529" t="b" cm="1">
        <f t="array" ref="Z529">IF(ISERROR(IF(Table3263[[#This Row],[parent_attribute]]="subattribute", VLOOKUP(Table3263[[#This Row],[Área ]]&amp;Table3263[[#This Row],[child_attribute]],_xlfn._xlws.FILTER(Table3263[[#All],[Vessel]], Table3263[[#All],[parent_attribute]]="attribute"),1, FALSE), TRUE)), FALSE, TRUE)</f>
        <v>1</v>
      </c>
    </row>
    <row r="530" spans="1:26" ht="15" customHeight="1">
      <c r="A530" t="str">
        <f>Table3263[[#This Row],[Template]]&amp;Table3263[[#This Row],[parent_attribute]]</f>
        <v>Compressor Centrífugo BásicoTemperatura - Mancal do Compressor (LA) (1)</v>
      </c>
      <c r="B530" t="s">
        <v>4572</v>
      </c>
      <c r="C530" s="10" t="s">
        <v>2905</v>
      </c>
      <c r="D530" s="10" t="s">
        <v>4573</v>
      </c>
      <c r="E530" t="s">
        <v>4574</v>
      </c>
      <c r="F530" s="162" t="s">
        <v>4821</v>
      </c>
      <c r="G530" t="s">
        <v>2859</v>
      </c>
      <c r="J530" t="s">
        <v>1565</v>
      </c>
      <c r="K530" t="s">
        <v>1561</v>
      </c>
      <c r="L530" t="s">
        <v>2934</v>
      </c>
      <c r="M530" t="s">
        <v>2928</v>
      </c>
      <c r="O530" t="e">
        <f>VLOOKUP(Table3263[[#This Row],[Column1]],'Tradução Atributos'!$A$1:$B$284,2,0)</f>
        <v>#N/A</v>
      </c>
      <c r="P530" t="s">
        <v>3069</v>
      </c>
      <c r="Q530" s="10" t="str">
        <f>_xlfn.CONCAT(Table3263[[#This Row],[Description]],Table3263[[#This Row],[attribute_name EN2]])</f>
        <v>Temperature - Comp DE Bearing (1)</v>
      </c>
      <c r="R530" s="33">
        <v>82</v>
      </c>
      <c r="S530" s="33" t="s">
        <v>49</v>
      </c>
      <c r="U530" s="33" t="s">
        <v>736</v>
      </c>
      <c r="V530" s="83"/>
      <c r="W530" t="str">
        <f t="shared" si="16"/>
        <v>subattribute</v>
      </c>
      <c r="X530" t="str">
        <f>TRIM(INDEX(_xlfn.TEXTSPLIT(Table3263[[#This Row],[attribute_name]],"|"), 1,1))</f>
        <v>Temperatura - Mancal do Compressor (LA) (1)</v>
      </c>
      <c r="Y530" t="str">
        <f>IFERROR(TRIM(INDEX(_xlfn.TEXTSPLIT(Table3263[[#This Row],[attribute_name]],"|"), 1,2)), "")</f>
        <v>Pre-alarm Hi</v>
      </c>
      <c r="Z530" t="b" cm="1">
        <f t="array" ref="Z530">IF(ISERROR(IF(Table3263[[#This Row],[parent_attribute]]="subattribute", VLOOKUP(Table3263[[#This Row],[Área ]]&amp;Table3263[[#This Row],[child_attribute]],_xlfn._xlws.FILTER(Table3263[[#All],[Vessel]], Table3263[[#All],[parent_attribute]]="attribute"),1, FALSE), TRUE)), FALSE, TRUE)</f>
        <v>1</v>
      </c>
    </row>
    <row r="531" spans="1:26" ht="15" customHeight="1">
      <c r="A531" t="str">
        <f>Table3263[[#This Row],[Template]]&amp;Table3263[[#This Row],[parent_attribute]]</f>
        <v>Compressor Centrífugo BásicoTemperatura - Mancal do Compressor (LOA) (1)</v>
      </c>
      <c r="B531" t="s">
        <v>4572</v>
      </c>
      <c r="C531" s="10" t="s">
        <v>2905</v>
      </c>
      <c r="D531" s="10" t="s">
        <v>4573</v>
      </c>
      <c r="E531" t="s">
        <v>4574</v>
      </c>
      <c r="F531" s="162" t="s">
        <v>4821</v>
      </c>
      <c r="G531" t="s">
        <v>2859</v>
      </c>
      <c r="J531" t="s">
        <v>1571</v>
      </c>
      <c r="K531" t="s">
        <v>1571</v>
      </c>
      <c r="O531" t="e">
        <f>VLOOKUP(Table3263[[#This Row],[Column1]],'Tradução Atributos'!$A$1:$B$284,2,0)</f>
        <v>#N/A</v>
      </c>
      <c r="P531" t="s">
        <v>3072</v>
      </c>
      <c r="Q531" s="10" t="str">
        <f>_xlfn.CONCAT(Table3263[[#This Row],[Description]],Table3263[[#This Row],[attribute_name EN2]])</f>
        <v>Temperature - Comp NDE Bearing (1)</v>
      </c>
      <c r="R531" s="33" t="s">
        <v>4859</v>
      </c>
      <c r="S531" s="33" t="s">
        <v>49</v>
      </c>
      <c r="U531" s="33" t="s">
        <v>439</v>
      </c>
      <c r="V531" s="10" t="s">
        <v>440</v>
      </c>
      <c r="W531" t="str">
        <f t="shared" si="16"/>
        <v>attribute</v>
      </c>
      <c r="X531" t="str">
        <f>TRIM(INDEX(_xlfn.TEXTSPLIT(Table3263[[#This Row],[attribute_name]],"|"), 1,1))</f>
        <v>Temperatura - Mancal do Compressor (LOA) (1)</v>
      </c>
      <c r="Y531" t="str">
        <f>IFERROR(TRIM(INDEX(_xlfn.TEXTSPLIT(Table3263[[#This Row],[attribute_name]],"|"), 1,2)), "")</f>
        <v/>
      </c>
      <c r="Z531" t="b" cm="1">
        <f t="array" ref="Z531">IF(ISERROR(IF(Table3263[[#This Row],[type]]="subattribute", VLOOKUP(Table3263[[#This Row],[Template]]&amp;Table3263[[#This Row],[parent_attribute]],_xlfn._xlws.FILTER(#REF!, Table3263[[#All],[type]]="attribute"),1, FALSE), TRUE)), FALSE, TRUE)</f>
        <v>1</v>
      </c>
    </row>
    <row r="532" spans="1:26" ht="15" customHeight="1">
      <c r="A532" t="str">
        <f>Table3263[[#This Row],[Template]]&amp;Table3263[[#This Row],[parent_attribute]]</f>
        <v>Compressor Centrífugo BásicoTemperatura - Mancal do Compressor (LOA) (1)</v>
      </c>
      <c r="B532" t="s">
        <v>4572</v>
      </c>
      <c r="C532" s="10" t="s">
        <v>2905</v>
      </c>
      <c r="D532" s="10" t="s">
        <v>4573</v>
      </c>
      <c r="E532" t="s">
        <v>4574</v>
      </c>
      <c r="F532" s="162" t="s">
        <v>4821</v>
      </c>
      <c r="G532" t="s">
        <v>2859</v>
      </c>
      <c r="J532" t="s">
        <v>1573</v>
      </c>
      <c r="K532" t="s">
        <v>1571</v>
      </c>
      <c r="L532" t="s">
        <v>2929</v>
      </c>
      <c r="M532" t="s">
        <v>2928</v>
      </c>
      <c r="O532" t="e">
        <f>VLOOKUP(Table3263[[#This Row],[Column1]],'Tradução Atributos'!$A$1:$B$284,2,0)</f>
        <v>#N/A</v>
      </c>
      <c r="P532" t="s">
        <v>969</v>
      </c>
      <c r="Q532" s="10" t="str">
        <f>_xlfn.CONCAT(Table3263[[#This Row],[Description]],Table3263[[#This Row],[attribute_name EN2]])</f>
        <v>Temperature - Comp NDE Bearing (1)</v>
      </c>
      <c r="R532" s="33">
        <v>110</v>
      </c>
      <c r="S532" s="33" t="s">
        <v>49</v>
      </c>
      <c r="U532" s="33" t="s">
        <v>736</v>
      </c>
      <c r="V532" s="83"/>
      <c r="W532" t="str">
        <f t="shared" si="16"/>
        <v>subattribute</v>
      </c>
      <c r="X532" t="str">
        <f>TRIM(INDEX(_xlfn.TEXTSPLIT(Table3263[[#This Row],[attribute_name]],"|"), 1,1))</f>
        <v>Temperatura - Mancal do Compressor (LOA) (1)</v>
      </c>
      <c r="Y532" t="str">
        <f>IFERROR(TRIM(INDEX(_xlfn.TEXTSPLIT(Table3263[[#This Row],[attribute_name]],"|"), 1,2)), "")</f>
        <v>Hi</v>
      </c>
      <c r="Z532" t="b" cm="1">
        <f t="array" ref="Z532">IF(ISERROR(IF(Table3263[[#This Row],[parent_attribute]]="subattribute", VLOOKUP(Table3263[[#This Row],[Área ]]&amp;Table3263[[#This Row],[child_attribute]],_xlfn._xlws.FILTER(Table3263[[#All],[Vessel]], Table3263[[#All],[parent_attribute]]="attribute"),1, FALSE), TRUE)), FALSE, TRUE)</f>
        <v>1</v>
      </c>
    </row>
    <row r="533" spans="1:26" ht="15" customHeight="1">
      <c r="A533" t="str">
        <f>Table3263[[#This Row],[Template]]&amp;Table3263[[#This Row],[parent_attribute]]</f>
        <v>Compressor Centrífugo BásicoTemperatura - Mancal do Compressor (LOA) (1)</v>
      </c>
      <c r="B533" t="s">
        <v>4572</v>
      </c>
      <c r="C533" s="10" t="s">
        <v>2905</v>
      </c>
      <c r="D533" s="10" t="s">
        <v>4573</v>
      </c>
      <c r="E533" t="s">
        <v>4574</v>
      </c>
      <c r="F533" s="162" t="s">
        <v>4821</v>
      </c>
      <c r="G533" t="s">
        <v>2859</v>
      </c>
      <c r="J533" t="s">
        <v>1574</v>
      </c>
      <c r="K533" t="s">
        <v>1571</v>
      </c>
      <c r="L533" t="s">
        <v>2930</v>
      </c>
      <c r="M533" t="s">
        <v>2928</v>
      </c>
      <c r="O533" t="e">
        <f>VLOOKUP(Table3263[[#This Row],[Column1]],'Tradução Atributos'!$A$1:$B$284,2,0)</f>
        <v>#N/A</v>
      </c>
      <c r="P533" t="s">
        <v>972</v>
      </c>
      <c r="Q533" s="10" t="str">
        <f>_xlfn.CONCAT(Table3263[[#This Row],[Description]],Table3263[[#This Row],[attribute_name EN2]])</f>
        <v>Temperature - Comp NDE Bearing (1)</v>
      </c>
      <c r="R533" s="33">
        <v>121</v>
      </c>
      <c r="S533" s="33" t="s">
        <v>49</v>
      </c>
      <c r="U533" s="33" t="s">
        <v>736</v>
      </c>
      <c r="V533" s="10"/>
      <c r="W533" t="str">
        <f t="shared" si="16"/>
        <v>subattribute</v>
      </c>
      <c r="X533" t="str">
        <f>TRIM(INDEX(_xlfn.TEXTSPLIT(Table3263[[#This Row],[attribute_name]],"|"), 1,1))</f>
        <v>Temperatura - Mancal do Compressor (LOA) (1)</v>
      </c>
      <c r="Y533" t="str">
        <f>IFERROR(TRIM(INDEX(_xlfn.TEXTSPLIT(Table3263[[#This Row],[attribute_name]],"|"), 1,2)), "")</f>
        <v>HiHi</v>
      </c>
      <c r="Z533" t="b" cm="1">
        <f t="array" ref="Z533">IF(ISERROR(IF(Table3263[[#This Row],[parent_attribute]]="subattribute", VLOOKUP(Table3263[[#This Row],[Área ]]&amp;Table3263[[#This Row],[child_attribute]],_xlfn._xlws.FILTER(Table3263[[#All],[Vessel]], Table3263[[#All],[parent_attribute]]="attribute"),1, FALSE), TRUE)), FALSE, TRUE)</f>
        <v>1</v>
      </c>
    </row>
    <row r="534" spans="1:26" ht="15" customHeight="1">
      <c r="A534" t="str">
        <f>Table3263[[#This Row],[Template]]&amp;Table3263[[#This Row],[parent_attribute]]</f>
        <v>Compressor Centrífugo BásicoTemperatura - Mancal do Compressor (LOA) (1)</v>
      </c>
      <c r="B534" t="s">
        <v>4572</v>
      </c>
      <c r="C534" s="10" t="s">
        <v>2905</v>
      </c>
      <c r="D534" s="10" t="s">
        <v>4573</v>
      </c>
      <c r="E534" t="s">
        <v>4574</v>
      </c>
      <c r="F534" s="162" t="s">
        <v>4821</v>
      </c>
      <c r="G534" t="s">
        <v>2859</v>
      </c>
      <c r="J534" t="s">
        <v>1575</v>
      </c>
      <c r="K534" t="s">
        <v>1571</v>
      </c>
      <c r="L534" t="s">
        <v>2934</v>
      </c>
      <c r="M534" t="s">
        <v>2928</v>
      </c>
      <c r="O534" t="e">
        <f>VLOOKUP(Table3263[[#This Row],[Column1]],'Tradução Atributos'!$A$1:$B$284,2,0)</f>
        <v>#N/A</v>
      </c>
      <c r="P534" t="s">
        <v>3073</v>
      </c>
      <c r="Q534" s="10" t="str">
        <f>_xlfn.CONCAT(Table3263[[#This Row],[Description]],Table3263[[#This Row],[attribute_name EN2]])</f>
        <v>Temperature - Comp NDE Bearing (1)</v>
      </c>
      <c r="R534" s="33">
        <v>85</v>
      </c>
      <c r="S534" s="33" t="s">
        <v>49</v>
      </c>
      <c r="U534" s="33" t="s">
        <v>736</v>
      </c>
      <c r="V534" s="83"/>
      <c r="W534" t="str">
        <f t="shared" si="16"/>
        <v>subattribute</v>
      </c>
      <c r="X534" t="str">
        <f>TRIM(INDEX(_xlfn.TEXTSPLIT(Table3263[[#This Row],[attribute_name]],"|"), 1,1))</f>
        <v>Temperatura - Mancal do Compressor (LOA) (1)</v>
      </c>
      <c r="Y534" t="str">
        <f>IFERROR(TRIM(INDEX(_xlfn.TEXTSPLIT(Table3263[[#This Row],[attribute_name]],"|"), 1,2)), "")</f>
        <v>Pre-alarm Hi</v>
      </c>
      <c r="Z534" t="b" cm="1">
        <f t="array" ref="Z534">IF(ISERROR(IF(Table3263[[#This Row],[parent_attribute]]="subattribute", VLOOKUP(Table3263[[#This Row],[Área ]]&amp;Table3263[[#This Row],[child_attribute]],_xlfn._xlws.FILTER(Table3263[[#All],[Vessel]], Table3263[[#All],[parent_attribute]]="attribute"),1, FALSE), TRUE)), FALSE, TRUE)</f>
        <v>1</v>
      </c>
    </row>
    <row r="535" spans="1:26" ht="15" customHeight="1">
      <c r="A535" t="str">
        <f>Table3263[[#This Row],[Template]]&amp;Table3263[[#This Row],[parent_attribute]]</f>
        <v>Compressor Centrífugo BásicoTemperatura – Retorno de Óleo Lubrificante do Mancal LA</v>
      </c>
      <c r="B535" t="s">
        <v>4572</v>
      </c>
      <c r="C535" s="10" t="s">
        <v>2905</v>
      </c>
      <c r="D535" s="10" t="s">
        <v>4573</v>
      </c>
      <c r="E535" t="s">
        <v>4574</v>
      </c>
      <c r="F535" s="162" t="s">
        <v>4821</v>
      </c>
      <c r="G535" s="9" t="s">
        <v>2859</v>
      </c>
      <c r="J535" t="s">
        <v>3804</v>
      </c>
      <c r="K535" t="s">
        <v>3804</v>
      </c>
      <c r="O535" t="e">
        <f>VLOOKUP(Table3263[[#This Row],[Column1]],'Tradução Atributos'!$A$1:$B$284,2,0)</f>
        <v>#N/A</v>
      </c>
      <c r="P535" t="s">
        <v>4765</v>
      </c>
      <c r="Q535" s="10" t="str">
        <f>_xlfn.CONCAT(Table3263[[#This Row],[Description]],Table3263[[#This Row],[attribute_name EN2]])</f>
        <v>Temperature - Lube Oil DE Bearing Return</v>
      </c>
      <c r="R535" s="188" t="s">
        <v>4860</v>
      </c>
      <c r="S535" s="33" t="s">
        <v>49</v>
      </c>
      <c r="U535" s="33" t="s">
        <v>461</v>
      </c>
      <c r="V535" s="10" t="s">
        <v>462</v>
      </c>
      <c r="W535" t="str">
        <f t="shared" si="16"/>
        <v>attribute</v>
      </c>
      <c r="X535" t="str">
        <f>TRIM(INDEX(_xlfn.TEXTSPLIT(Table3263[[#This Row],[attribute_name]],"|"), 1,1))</f>
        <v>Temperatura – Retorno de Óleo Lubrificante do Mancal LA</v>
      </c>
      <c r="Y535" t="str">
        <f>IFERROR(TRIM(INDEX(_xlfn.TEXTSPLIT(Table3263[[#This Row],[attribute_name]],"|"), 1,2)), "")</f>
        <v/>
      </c>
      <c r="Z535" t="b" cm="1">
        <f t="array" ref="Z535">IF(ISERROR(IF(Table3263[[#This Row],[type]]="subattribute", VLOOKUP(Table3263[[#This Row],[Template]]&amp;Table3263[[#This Row],[parent_attribute]],_xlfn._xlws.FILTER(#REF!, Table3263[[#All],[type]]="attribute"),1, FALSE), TRUE)), FALSE, TRUE)</f>
        <v>1</v>
      </c>
    </row>
    <row r="536" spans="1:26" ht="15" customHeight="1">
      <c r="A536" t="str">
        <f>Table3263[[#This Row],[Template]]&amp;Table3263[[#This Row],[parent_attribute]]</f>
        <v>Compressor Centrífugo BásicoTemperatura – Retorno de Óleo Lubrificante do Mancal LA</v>
      </c>
      <c r="B536" t="s">
        <v>4572</v>
      </c>
      <c r="C536" s="10" t="s">
        <v>2905</v>
      </c>
      <c r="D536" s="10" t="s">
        <v>4573</v>
      </c>
      <c r="E536" t="s">
        <v>4574</v>
      </c>
      <c r="F536" s="162" t="s">
        <v>4821</v>
      </c>
      <c r="G536" s="9" t="s">
        <v>2859</v>
      </c>
      <c r="J536" t="s">
        <v>4766</v>
      </c>
      <c r="K536" t="s">
        <v>3804</v>
      </c>
      <c r="L536" t="s">
        <v>2929</v>
      </c>
      <c r="M536" t="s">
        <v>2928</v>
      </c>
      <c r="O536" t="e">
        <f>VLOOKUP(Table3263[[#This Row],[Column1]],'Tradução Atributos'!$A$1:$B$284,2,0)</f>
        <v>#N/A</v>
      </c>
      <c r="P536" t="s">
        <v>4767</v>
      </c>
      <c r="Q536" s="10" t="str">
        <f>_xlfn.CONCAT(Table3263[[#This Row],[Description]],Table3263[[#This Row],[attribute_name EN2]])</f>
        <v>Temperature - Lube Oil DE Bearing Return</v>
      </c>
      <c r="R536" s="10">
        <v>85</v>
      </c>
      <c r="S536" s="33" t="s">
        <v>49</v>
      </c>
      <c r="U536" s="33" t="s">
        <v>736</v>
      </c>
      <c r="V536" s="83"/>
      <c r="W536" t="str">
        <f t="shared" si="16"/>
        <v>subattribute</v>
      </c>
      <c r="X536" t="str">
        <f>TRIM(INDEX(_xlfn.TEXTSPLIT(Table3263[[#This Row],[attribute_name]],"|"), 1,1))</f>
        <v>Temperatura – Retorno de Óleo Lubrificante do Mancal LA</v>
      </c>
      <c r="Y536" t="str">
        <f>IFERROR(TRIM(INDEX(_xlfn.TEXTSPLIT(Table3263[[#This Row],[attribute_name]],"|"), 1,2)), "")</f>
        <v>Hi</v>
      </c>
      <c r="Z536" t="b" cm="1">
        <f t="array" ref="Z536">IF(ISERROR(IF(Table3263[[#This Row],[parent_attribute]]="subattribute", VLOOKUP(Table3263[[#This Row],[Área ]]&amp;Table3263[[#This Row],[child_attribute]],_xlfn._xlws.FILTER(Table3263[[#All],[Vessel]], Table3263[[#All],[parent_attribute]]="attribute"),1, FALSE), TRUE)), FALSE, TRUE)</f>
        <v>1</v>
      </c>
    </row>
    <row r="537" spans="1:26" ht="15" customHeight="1">
      <c r="A537" t="str">
        <f>Table3263[[#This Row],[Template]]&amp;Table3263[[#This Row],[parent_attribute]]</f>
        <v>Compressor Centrífugo BásicoTemperatura – Retorno de Óleo Lubrificante do Mancal LA</v>
      </c>
      <c r="B537" t="s">
        <v>4572</v>
      </c>
      <c r="C537" s="10" t="s">
        <v>2905</v>
      </c>
      <c r="D537" s="10" t="s">
        <v>4573</v>
      </c>
      <c r="E537" t="s">
        <v>4574</v>
      </c>
      <c r="F537" s="162" t="s">
        <v>4821</v>
      </c>
      <c r="G537" s="9" t="s">
        <v>2859</v>
      </c>
      <c r="J537" t="s">
        <v>4768</v>
      </c>
      <c r="K537" t="s">
        <v>3804</v>
      </c>
      <c r="L537" t="s">
        <v>2930</v>
      </c>
      <c r="M537" t="s">
        <v>2928</v>
      </c>
      <c r="O537" t="e">
        <f>VLOOKUP(Table3263[[#This Row],[Column1]],'Tradução Atributos'!$A$1:$B$284,2,0)</f>
        <v>#N/A</v>
      </c>
      <c r="P537" t="s">
        <v>4769</v>
      </c>
      <c r="Q537" s="10" t="str">
        <f>_xlfn.CONCAT(Table3263[[#This Row],[Description]],Table3263[[#This Row],[attribute_name EN2]])</f>
        <v>Temperature - Lube Oil DE Bearing Return</v>
      </c>
      <c r="R537" s="33"/>
      <c r="S537" s="33" t="s">
        <v>49</v>
      </c>
      <c r="U537" s="33" t="s">
        <v>736</v>
      </c>
      <c r="V537" s="83"/>
      <c r="W537" t="str">
        <f t="shared" si="16"/>
        <v>subattribute</v>
      </c>
      <c r="X537" t="str">
        <f>TRIM(INDEX(_xlfn.TEXTSPLIT(Table3263[[#This Row],[attribute_name]],"|"), 1,1))</f>
        <v>Temperatura – Retorno de Óleo Lubrificante do Mancal LA</v>
      </c>
      <c r="Y537" t="str">
        <f>IFERROR(TRIM(INDEX(_xlfn.TEXTSPLIT(Table3263[[#This Row],[attribute_name]],"|"), 1,2)), "")</f>
        <v>HiHi</v>
      </c>
      <c r="Z537" t="b" cm="1">
        <f t="array" ref="Z537">IF(ISERROR(IF(Table3263[[#This Row],[parent_attribute]]="subattribute", VLOOKUP(Table3263[[#This Row],[Área ]]&amp;Table3263[[#This Row],[child_attribute]],_xlfn._xlws.FILTER(Table3263[[#All],[Vessel]], Table3263[[#All],[parent_attribute]]="attribute"),1, FALSE), TRUE)), FALSE, TRUE)</f>
        <v>1</v>
      </c>
    </row>
    <row r="538" spans="1:26" ht="15" customHeight="1">
      <c r="A538" t="str">
        <f>Table3263[[#This Row],[Template]]&amp;Table3263[[#This Row],[parent_attribute]]</f>
        <v>Compressor Centrífugo BásicoTemperatura – Retorno de Óleo Lubrificante do Mancal LA</v>
      </c>
      <c r="B538" t="s">
        <v>4572</v>
      </c>
      <c r="C538" s="10" t="s">
        <v>2905</v>
      </c>
      <c r="D538" s="10" t="s">
        <v>4573</v>
      </c>
      <c r="E538" t="s">
        <v>4574</v>
      </c>
      <c r="F538" s="162" t="s">
        <v>4821</v>
      </c>
      <c r="G538" s="9" t="s">
        <v>2859</v>
      </c>
      <c r="J538" t="s">
        <v>4770</v>
      </c>
      <c r="K538" t="s">
        <v>3804</v>
      </c>
      <c r="L538" t="s">
        <v>2934</v>
      </c>
      <c r="M538" t="s">
        <v>2928</v>
      </c>
      <c r="O538" t="e">
        <f>VLOOKUP(Table3263[[#This Row],[Column1]],'Tradução Atributos'!$A$1:$B$284,2,0)</f>
        <v>#N/A</v>
      </c>
      <c r="P538" t="s">
        <v>4771</v>
      </c>
      <c r="Q538" s="10" t="str">
        <f>_xlfn.CONCAT(Table3263[[#This Row],[Description]],Table3263[[#This Row],[attribute_name EN2]])</f>
        <v>Temperature - Lube Oil DE Bearing Return</v>
      </c>
      <c r="R538" s="186">
        <v>78</v>
      </c>
      <c r="S538" s="33" t="s">
        <v>49</v>
      </c>
      <c r="U538" s="33" t="s">
        <v>736</v>
      </c>
      <c r="V538" s="10"/>
      <c r="W538" t="str">
        <f t="shared" si="16"/>
        <v>subattribute</v>
      </c>
      <c r="X538" t="str">
        <f>TRIM(INDEX(_xlfn.TEXTSPLIT(Table3263[[#This Row],[attribute_name]],"|"), 1,1))</f>
        <v>Temperatura – Retorno de Óleo Lubrificante do Mancal LA</v>
      </c>
      <c r="Y538" t="str">
        <f>IFERROR(TRIM(INDEX(_xlfn.TEXTSPLIT(Table3263[[#This Row],[attribute_name]],"|"), 1,2)), "")</f>
        <v>Pre-alarm Hi</v>
      </c>
      <c r="Z538" t="b" cm="1">
        <f t="array" ref="Z538">IF(ISERROR(IF(Table3263[[#This Row],[parent_attribute]]="subattribute", VLOOKUP(Table3263[[#This Row],[Área ]]&amp;Table3263[[#This Row],[child_attribute]],_xlfn._xlws.FILTER(Table3263[[#All],[Vessel]], Table3263[[#All],[parent_attribute]]="attribute"),1, FALSE), TRUE)), FALSE, TRUE)</f>
        <v>1</v>
      </c>
    </row>
    <row r="539" spans="1:26" ht="15" customHeight="1">
      <c r="A539" t="str">
        <f>Table3263[[#This Row],[Template]]&amp;Table3263[[#This Row],[parent_attribute]]</f>
        <v>Compressor Centrífugo BásicoTemperatura – Retorno de Óleo Lubrificante do Mancal LOA</v>
      </c>
      <c r="B539" t="s">
        <v>4572</v>
      </c>
      <c r="C539" s="10" t="s">
        <v>2905</v>
      </c>
      <c r="D539" s="10" t="s">
        <v>4573</v>
      </c>
      <c r="E539" t="s">
        <v>4574</v>
      </c>
      <c r="F539" s="162" t="s">
        <v>4821</v>
      </c>
      <c r="G539" s="9" t="s">
        <v>2859</v>
      </c>
      <c r="J539" t="s">
        <v>3810</v>
      </c>
      <c r="K539" t="s">
        <v>3810</v>
      </c>
      <c r="O539" t="e">
        <f>VLOOKUP(Table3263[[#This Row],[Column1]],'Tradução Atributos'!$A$1:$B$284,2,0)</f>
        <v>#N/A</v>
      </c>
      <c r="P539" t="s">
        <v>4772</v>
      </c>
      <c r="Q539" s="10" t="str">
        <f>_xlfn.CONCAT(Table3263[[#This Row],[Description]],Table3263[[#This Row],[attribute_name EN2]])</f>
        <v>Temperature - Lube Oil NDE Bearing Return</v>
      </c>
      <c r="R539" s="32" t="s">
        <v>4861</v>
      </c>
      <c r="S539" s="33" t="s">
        <v>49</v>
      </c>
      <c r="U539" s="33" t="s">
        <v>461</v>
      </c>
      <c r="V539" s="10" t="s">
        <v>462</v>
      </c>
      <c r="W539" t="str">
        <f t="shared" si="16"/>
        <v>attribute</v>
      </c>
      <c r="X539" t="str">
        <f>TRIM(INDEX(_xlfn.TEXTSPLIT(Table3263[[#This Row],[attribute_name]],"|"), 1,1))</f>
        <v>Temperatura – Retorno de Óleo Lubrificante do Mancal LOA</v>
      </c>
      <c r="Y539" t="str">
        <f>IFERROR(TRIM(INDEX(_xlfn.TEXTSPLIT(Table3263[[#This Row],[attribute_name]],"|"), 1,2)), "")</f>
        <v/>
      </c>
      <c r="Z539" t="b" cm="1">
        <f t="array" ref="Z539">IF(ISERROR(IF(Table3263[[#This Row],[type]]="subattribute", VLOOKUP(Table3263[[#This Row],[Template]]&amp;Table3263[[#This Row],[parent_attribute]],_xlfn._xlws.FILTER(#REF!, Table3263[[#All],[type]]="attribute"),1, FALSE), TRUE)), FALSE, TRUE)</f>
        <v>1</v>
      </c>
    </row>
    <row r="540" spans="1:26" ht="15" customHeight="1">
      <c r="A540" t="str">
        <f>Table3263[[#This Row],[Template]]&amp;Table3263[[#This Row],[parent_attribute]]</f>
        <v>Compressor Centrífugo BásicoTemperatura – Retorno de Óleo Lubrificante do Mancal LOA</v>
      </c>
      <c r="B540" t="s">
        <v>4572</v>
      </c>
      <c r="C540" s="10" t="s">
        <v>2905</v>
      </c>
      <c r="D540" s="10" t="s">
        <v>4573</v>
      </c>
      <c r="E540" t="s">
        <v>4574</v>
      </c>
      <c r="F540" s="162" t="s">
        <v>4821</v>
      </c>
      <c r="G540" s="9" t="s">
        <v>2859</v>
      </c>
      <c r="J540" t="s">
        <v>4773</v>
      </c>
      <c r="K540" t="s">
        <v>3810</v>
      </c>
      <c r="L540" t="s">
        <v>2929</v>
      </c>
      <c r="M540" t="s">
        <v>2928</v>
      </c>
      <c r="O540" t="e">
        <f>VLOOKUP(Table3263[[#This Row],[Column1]],'Tradução Atributos'!$A$1:$B$284,2,0)</f>
        <v>#N/A</v>
      </c>
      <c r="P540" t="s">
        <v>4774</v>
      </c>
      <c r="Q540" s="10" t="str">
        <f>_xlfn.CONCAT(Table3263[[#This Row],[Description]],Table3263[[#This Row],[attribute_name EN2]])</f>
        <v>Temperature - Lube Oil NDE Bearing Return</v>
      </c>
      <c r="R540" s="33">
        <v>85</v>
      </c>
      <c r="S540" s="33" t="s">
        <v>49</v>
      </c>
      <c r="U540" s="33" t="s">
        <v>736</v>
      </c>
      <c r="V540" s="10"/>
      <c r="W540" t="str">
        <f t="shared" si="16"/>
        <v>subattribute</v>
      </c>
      <c r="X540" t="str">
        <f>TRIM(INDEX(_xlfn.TEXTSPLIT(Table3263[[#This Row],[attribute_name]],"|"), 1,1))</f>
        <v>Temperatura – Retorno de Óleo Lubrificante do Mancal LOA</v>
      </c>
      <c r="Y540" t="str">
        <f>IFERROR(TRIM(INDEX(_xlfn.TEXTSPLIT(Table3263[[#This Row],[attribute_name]],"|"), 1,2)), "")</f>
        <v>Hi</v>
      </c>
      <c r="Z540" t="b" cm="1">
        <f t="array" ref="Z540">IF(ISERROR(IF(Table3263[[#This Row],[parent_attribute]]="subattribute", VLOOKUP(Table3263[[#This Row],[Área ]]&amp;Table3263[[#This Row],[child_attribute]],_xlfn._xlws.FILTER(Table3263[[#All],[Vessel]], Table3263[[#All],[parent_attribute]]="attribute"),1, FALSE), TRUE)), FALSE, TRUE)</f>
        <v>1</v>
      </c>
    </row>
    <row r="541" spans="1:26" ht="15" customHeight="1">
      <c r="A541" t="str">
        <f>Table3263[[#This Row],[Template]]&amp;Table3263[[#This Row],[parent_attribute]]</f>
        <v>Compressor Centrífugo BásicoTemperatura – Retorno de Óleo Lubrificante do Mancal LOA</v>
      </c>
      <c r="B541" t="s">
        <v>4572</v>
      </c>
      <c r="C541" s="10" t="s">
        <v>2905</v>
      </c>
      <c r="D541" s="10" t="s">
        <v>4573</v>
      </c>
      <c r="E541" t="s">
        <v>4574</v>
      </c>
      <c r="F541" s="162" t="s">
        <v>4821</v>
      </c>
      <c r="G541" s="9" t="s">
        <v>2859</v>
      </c>
      <c r="J541" t="s">
        <v>4775</v>
      </c>
      <c r="K541" t="s">
        <v>3810</v>
      </c>
      <c r="L541" t="s">
        <v>2930</v>
      </c>
      <c r="M541" t="s">
        <v>2928</v>
      </c>
      <c r="O541" t="e">
        <f>VLOOKUP(Table3263[[#This Row],[Column1]],'Tradução Atributos'!$A$1:$B$284,2,0)</f>
        <v>#N/A</v>
      </c>
      <c r="P541" t="s">
        <v>4776</v>
      </c>
      <c r="Q541" s="10" t="str">
        <f>_xlfn.CONCAT(Table3263[[#This Row],[Description]],Table3263[[#This Row],[attribute_name EN2]])</f>
        <v>Temperature - Lube Oil NDE Bearing Return</v>
      </c>
      <c r="R541" s="33"/>
      <c r="S541" s="33" t="s">
        <v>49</v>
      </c>
      <c r="U541" s="33" t="s">
        <v>736</v>
      </c>
      <c r="V541" s="83"/>
      <c r="W541" t="str">
        <f t="shared" si="16"/>
        <v>subattribute</v>
      </c>
      <c r="X541" t="str">
        <f>TRIM(INDEX(_xlfn.TEXTSPLIT(Table3263[[#This Row],[attribute_name]],"|"), 1,1))</f>
        <v>Temperatura – Retorno de Óleo Lubrificante do Mancal LOA</v>
      </c>
      <c r="Y541" t="str">
        <f>IFERROR(TRIM(INDEX(_xlfn.TEXTSPLIT(Table3263[[#This Row],[attribute_name]],"|"), 1,2)), "")</f>
        <v>HiHi</v>
      </c>
      <c r="Z541" t="b" cm="1">
        <f t="array" ref="Z541">IF(ISERROR(IF(Table3263[[#This Row],[parent_attribute]]="subattribute", VLOOKUP(Table3263[[#This Row],[Área ]]&amp;Table3263[[#This Row],[child_attribute]],_xlfn._xlws.FILTER(Table3263[[#All],[Vessel]], Table3263[[#All],[parent_attribute]]="attribute"),1, FALSE), TRUE)), FALSE, TRUE)</f>
        <v>1</v>
      </c>
    </row>
    <row r="542" spans="1:26" ht="15" customHeight="1">
      <c r="A542" t="str">
        <f>Table3263[[#This Row],[Template]]&amp;Table3263[[#This Row],[parent_attribute]]</f>
        <v>Compressor Centrífugo BásicoTemperatura – Retorno de Óleo Lubrificante do Mancal LOA</v>
      </c>
      <c r="B542" t="s">
        <v>4572</v>
      </c>
      <c r="C542" s="10" t="s">
        <v>2905</v>
      </c>
      <c r="D542" s="10" t="s">
        <v>4573</v>
      </c>
      <c r="E542" t="s">
        <v>4574</v>
      </c>
      <c r="F542" s="162" t="s">
        <v>4821</v>
      </c>
      <c r="G542" s="9" t="s">
        <v>2859</v>
      </c>
      <c r="J542" t="s">
        <v>4777</v>
      </c>
      <c r="K542" t="s">
        <v>3810</v>
      </c>
      <c r="L542" t="s">
        <v>2934</v>
      </c>
      <c r="M542" t="s">
        <v>2928</v>
      </c>
      <c r="O542" t="e">
        <f>VLOOKUP(Table3263[[#This Row],[Column1]],'Tradução Atributos'!$A$1:$B$284,2,0)</f>
        <v>#N/A</v>
      </c>
      <c r="P542" t="s">
        <v>4778</v>
      </c>
      <c r="Q542" s="10" t="str">
        <f>_xlfn.CONCAT(Table3263[[#This Row],[Description]],Table3263[[#This Row],[attribute_name EN2]])</f>
        <v>Temperature - Lube Oil NDE Bearing Return</v>
      </c>
      <c r="R542" s="33">
        <v>76.5</v>
      </c>
      <c r="S542" s="33" t="s">
        <v>49</v>
      </c>
      <c r="U542" s="33" t="s">
        <v>736</v>
      </c>
      <c r="V542" s="83"/>
      <c r="W542" t="str">
        <f t="shared" si="16"/>
        <v>subattribute</v>
      </c>
      <c r="X542" t="str">
        <f>TRIM(INDEX(_xlfn.TEXTSPLIT(Table3263[[#This Row],[attribute_name]],"|"), 1,1))</f>
        <v>Temperatura – Retorno de Óleo Lubrificante do Mancal LOA</v>
      </c>
      <c r="Y542" t="str">
        <f>IFERROR(TRIM(INDEX(_xlfn.TEXTSPLIT(Table3263[[#This Row],[attribute_name]],"|"), 1,2)), "")</f>
        <v>Pre-alarm Hi</v>
      </c>
      <c r="Z542" t="b" cm="1">
        <f t="array" ref="Z542">IF(ISERROR(IF(Table3263[[#This Row],[parent_attribute]]="subattribute", VLOOKUP(Table3263[[#This Row],[Área ]]&amp;Table3263[[#This Row],[child_attribute]],_xlfn._xlws.FILTER(Table3263[[#All],[Vessel]], Table3263[[#All],[parent_attribute]]="attribute"),1, FALSE), TRUE)), FALSE, TRUE)</f>
        <v>1</v>
      </c>
    </row>
    <row r="543" spans="1:26" ht="15" customHeight="1">
      <c r="A543" t="str">
        <f>Table3263[[#This Row],[Template]]&amp;Table3263[[#This Row],[parent_attribute]]</f>
        <v>Compressor Centrífugo BásicoTemperatura - Sucção IP</v>
      </c>
      <c r="B543" t="s">
        <v>4572</v>
      </c>
      <c r="C543" s="10" t="s">
        <v>2905</v>
      </c>
      <c r="D543" s="10" t="s">
        <v>4573</v>
      </c>
      <c r="E543" t="s">
        <v>4574</v>
      </c>
      <c r="F543" s="162" t="s">
        <v>4821</v>
      </c>
      <c r="G543" t="s">
        <v>2859</v>
      </c>
      <c r="J543" s="10" t="s">
        <v>4779</v>
      </c>
      <c r="K543" s="10" t="s">
        <v>4779</v>
      </c>
      <c r="O543" t="e">
        <f>VLOOKUP(Table3263[[#This Row],[Column1]],'Tradução Atributos'!$A$1:$B$284,2,0)</f>
        <v>#N/A</v>
      </c>
      <c r="P543" t="s">
        <v>4780</v>
      </c>
      <c r="Q543" s="20" t="str">
        <f>_xlfn.CONCAT(Table3263[[#This Row],[Description]],Table3263[[#This Row],[attribute_name EN2]])</f>
        <v>Temperature - Suction LP</v>
      </c>
      <c r="R543" s="161" t="s">
        <v>4862</v>
      </c>
      <c r="S543" s="33" t="s">
        <v>49</v>
      </c>
      <c r="U543" s="33" t="s">
        <v>530</v>
      </c>
      <c r="V543" s="10" t="s">
        <v>4586</v>
      </c>
      <c r="W543" t="str">
        <f t="shared" si="16"/>
        <v>attribute</v>
      </c>
      <c r="X543" t="str">
        <f>TRIM(INDEX(_xlfn.TEXTSPLIT(Table3263[[#This Row],[attribute_name]],"|"), 1,1))</f>
        <v>Temperatura - Sucção IP</v>
      </c>
      <c r="Y543" t="str">
        <f>IFERROR(TRIM(INDEX(_xlfn.TEXTSPLIT(Table3263[[#This Row],[attribute_name]],"|"), 1,2)), "")</f>
        <v/>
      </c>
      <c r="Z543" t="b" cm="1">
        <f t="array" ref="Z543">IF(ISERROR(IF(Table3263[[#This Row],[parent_attribute]]="subattribute", VLOOKUP(Table3263[[#This Row],[Área ]]&amp;Table3263[[#This Row],[child_attribute]],_xlfn._xlws.FILTER(Table3263[[#All],[Vessel]], Table3263[[#All],[parent_attribute]]="attribute"),1, FALSE), TRUE)), FALSE, TRUE)</f>
        <v>1</v>
      </c>
    </row>
    <row r="544" spans="1:26" ht="15" customHeight="1">
      <c r="A544" t="str">
        <f>Table3263[[#This Row],[Template]]&amp;Table3263[[#This Row],[parent_attribute]]</f>
        <v>Compressor Centrífugo BásicoTemperatura - Sucção IP</v>
      </c>
      <c r="B544" t="s">
        <v>4572</v>
      </c>
      <c r="C544" s="10" t="s">
        <v>2905</v>
      </c>
      <c r="D544" s="10" t="s">
        <v>4573</v>
      </c>
      <c r="E544" t="s">
        <v>4574</v>
      </c>
      <c r="F544" s="162" t="s">
        <v>4821</v>
      </c>
      <c r="G544" t="s">
        <v>2859</v>
      </c>
      <c r="J544" s="10" t="s">
        <v>1111</v>
      </c>
      <c r="K544" s="10" t="s">
        <v>1109</v>
      </c>
      <c r="L544" t="s">
        <v>2929</v>
      </c>
      <c r="M544" t="s">
        <v>2928</v>
      </c>
      <c r="O544" t="e">
        <f>VLOOKUP(Table3263[[#This Row],[Column1]],'Tradução Atributos'!$A$1:$B$284,2,0)</f>
        <v>#N/A</v>
      </c>
      <c r="P544" t="s">
        <v>4781</v>
      </c>
      <c r="Q544" s="20" t="str">
        <f>_xlfn.CONCAT(Table3263[[#This Row],[Description]],Table3263[[#This Row],[attribute_name EN2]])</f>
        <v>Temperature - Suction</v>
      </c>
      <c r="R544" s="10"/>
      <c r="S544" s="33" t="s">
        <v>49</v>
      </c>
      <c r="U544" s="33" t="s">
        <v>736</v>
      </c>
      <c r="V544" s="10"/>
      <c r="W544" t="str">
        <f t="shared" si="16"/>
        <v>subattribute</v>
      </c>
      <c r="X544" t="str">
        <f>TRIM(INDEX(_xlfn.TEXTSPLIT(Table3263[[#This Row],[attribute_name]],"|"), 1,1))</f>
        <v>Temperatura - Sucção IP</v>
      </c>
      <c r="Y544" t="str">
        <f>IFERROR(TRIM(INDEX(_xlfn.TEXTSPLIT(Table3263[[#This Row],[attribute_name]],"|"), 1,2)), "")</f>
        <v>Hi</v>
      </c>
      <c r="Z544" t="b" cm="1">
        <f t="array" ref="Z544">IF(ISERROR(IF(Table3263[[#This Row],[parent_attribute]]="subattribute", VLOOKUP(Table3263[[#This Row],[Área ]]&amp;Table3263[[#This Row],[child_attribute]],_xlfn._xlws.FILTER(Table3263[[#All],[Vessel]], Table3263[[#All],[parent_attribute]]="attribute"),1, FALSE), TRUE)), FALSE, TRUE)</f>
        <v>1</v>
      </c>
    </row>
    <row r="545" spans="1:26" ht="15" customHeight="1">
      <c r="A545" t="str">
        <f>Table3263[[#This Row],[Template]]&amp;Table3263[[#This Row],[parent_attribute]]</f>
        <v>Compressor Centrífugo BásicoTemperatura - Sucção IP</v>
      </c>
      <c r="B545" t="s">
        <v>4572</v>
      </c>
      <c r="C545" s="10" t="s">
        <v>2905</v>
      </c>
      <c r="D545" s="10" t="s">
        <v>4573</v>
      </c>
      <c r="E545" t="s">
        <v>4574</v>
      </c>
      <c r="F545" s="162" t="s">
        <v>4821</v>
      </c>
      <c r="G545" t="s">
        <v>2859</v>
      </c>
      <c r="J545" s="10" t="s">
        <v>1113</v>
      </c>
      <c r="K545" s="10" t="s">
        <v>1109</v>
      </c>
      <c r="L545" t="s">
        <v>2931</v>
      </c>
      <c r="M545" t="s">
        <v>2928</v>
      </c>
      <c r="O545" t="e">
        <f>VLOOKUP(Table3263[[#This Row],[Column1]],'Tradução Atributos'!$A$1:$B$284,2,0)</f>
        <v>#N/A</v>
      </c>
      <c r="P545" t="s">
        <v>4782</v>
      </c>
      <c r="Q545" s="20" t="str">
        <f>_xlfn.CONCAT(Table3263[[#This Row],[Description]],Table3263[[#This Row],[attribute_name EN2]])</f>
        <v>Temperature - Suction</v>
      </c>
      <c r="R545" s="33"/>
      <c r="S545" s="33" t="s">
        <v>49</v>
      </c>
      <c r="U545" s="33" t="s">
        <v>736</v>
      </c>
      <c r="V545" s="10"/>
      <c r="W545" t="str">
        <f t="shared" si="16"/>
        <v>subattribute</v>
      </c>
      <c r="X545" t="str">
        <f>TRIM(INDEX(_xlfn.TEXTSPLIT(Table3263[[#This Row],[attribute_name]],"|"), 1,1))</f>
        <v>Temperatura - Sucção IP</v>
      </c>
      <c r="Y545" t="str">
        <f>IFERROR(TRIM(INDEX(_xlfn.TEXTSPLIT(Table3263[[#This Row],[attribute_name]],"|"), 1,2)), "")</f>
        <v>Lo</v>
      </c>
      <c r="Z545" t="b" cm="1">
        <f t="array" ref="Z545">IF(ISERROR(IF(Table3263[[#This Row],[parent_attribute]]="subattribute", VLOOKUP(Table3263[[#This Row],[Área ]]&amp;Table3263[[#This Row],[child_attribute]],_xlfn._xlws.FILTER(Table3263[[#All],[Vessel]], Table3263[[#All],[parent_attribute]]="attribute"),1, FALSE), TRUE)), FALSE, TRUE)</f>
        <v>1</v>
      </c>
    </row>
    <row r="546" spans="1:26" ht="15" customHeight="1">
      <c r="A546" t="str">
        <f>Table3263[[#This Row],[Template]]&amp;Table3263[[#This Row],[parent_attribute]]</f>
        <v>Compressor Centrífugo BásicoTemperatura - Sucção IP</v>
      </c>
      <c r="B546" t="s">
        <v>4572</v>
      </c>
      <c r="C546" s="10" t="s">
        <v>2905</v>
      </c>
      <c r="D546" s="10" t="s">
        <v>4573</v>
      </c>
      <c r="E546" t="s">
        <v>4574</v>
      </c>
      <c r="F546" s="162" t="s">
        <v>4821</v>
      </c>
      <c r="G546" t="s">
        <v>2859</v>
      </c>
      <c r="J546" s="10" t="s">
        <v>1115</v>
      </c>
      <c r="K546" s="10" t="s">
        <v>1109</v>
      </c>
      <c r="L546" t="s">
        <v>2934</v>
      </c>
      <c r="M546" t="s">
        <v>2928</v>
      </c>
      <c r="O546" t="e">
        <f>VLOOKUP(Table3263[[#This Row],[Column1]],'Tradução Atributos'!$A$1:$B$284,2,0)</f>
        <v>#N/A</v>
      </c>
      <c r="P546" t="s">
        <v>4783</v>
      </c>
      <c r="Q546" s="20" t="str">
        <f>_xlfn.CONCAT(Table3263[[#This Row],[Description]],Table3263[[#This Row],[attribute_name EN2]])</f>
        <v>Temperature - Suction</v>
      </c>
      <c r="R546" s="33"/>
      <c r="S546" s="33" t="s">
        <v>49</v>
      </c>
      <c r="U546" s="33" t="s">
        <v>736</v>
      </c>
      <c r="V546" s="10"/>
      <c r="W546" t="str">
        <f t="shared" si="16"/>
        <v>subattribute</v>
      </c>
      <c r="X546" t="str">
        <f>TRIM(INDEX(_xlfn.TEXTSPLIT(Table3263[[#This Row],[attribute_name]],"|"), 1,1))</f>
        <v>Temperatura - Sucção IP</v>
      </c>
      <c r="Y546" t="str">
        <f>IFERROR(TRIM(INDEX(_xlfn.TEXTSPLIT(Table3263[[#This Row],[attribute_name]],"|"), 1,2)), "")</f>
        <v>Pre-alarm Hi</v>
      </c>
      <c r="Z546" t="b" cm="1">
        <f t="array" ref="Z546">IF(ISERROR(IF(Table3263[[#This Row],[parent_attribute]]="subattribute", VLOOKUP(Table3263[[#This Row],[Área ]]&amp;Table3263[[#This Row],[child_attribute]],_xlfn._xlws.FILTER(Table3263[[#All],[Vessel]], Table3263[[#All],[parent_attribute]]="attribute"),1, FALSE), TRUE)), FALSE, TRUE)</f>
        <v>1</v>
      </c>
    </row>
    <row r="547" spans="1:26" ht="15" customHeight="1">
      <c r="A547" t="str">
        <f>Table3263[[#This Row],[Template]]&amp;Table3263[[#This Row],[parent_attribute]]</f>
        <v>Compressor Centrífugo BásicoTemperatura - Sucção IP</v>
      </c>
      <c r="B547" t="s">
        <v>4572</v>
      </c>
      <c r="C547" s="10" t="s">
        <v>2905</v>
      </c>
      <c r="D547" s="10" t="s">
        <v>4573</v>
      </c>
      <c r="E547" t="s">
        <v>4574</v>
      </c>
      <c r="F547" s="162" t="s">
        <v>4821</v>
      </c>
      <c r="G547" t="s">
        <v>2859</v>
      </c>
      <c r="J547" s="10" t="s">
        <v>1117</v>
      </c>
      <c r="K547" s="10" t="s">
        <v>1109</v>
      </c>
      <c r="L547" t="s">
        <v>2936</v>
      </c>
      <c r="M547" t="s">
        <v>2928</v>
      </c>
      <c r="O547" t="str">
        <f>VLOOKUP(Table3263[[#This Row],[attribute_name EN2]],'Tradução Atributos'!$A$1:$B$284,2,0)</f>
        <v>Temperatura - Sucção</v>
      </c>
      <c r="P547" t="s">
        <v>4784</v>
      </c>
      <c r="Q547" s="20" t="str">
        <f>_xlfn.CONCAT(Table3263[[#This Row],[Description]],Table3263[[#This Row],[attribute_name EN2]])</f>
        <v>Temperature - Suction</v>
      </c>
      <c r="R547" s="33"/>
      <c r="S547" s="33" t="s">
        <v>49</v>
      </c>
      <c r="U547" s="33" t="s">
        <v>736</v>
      </c>
      <c r="V547" s="10"/>
      <c r="W547" t="str">
        <f t="shared" si="16"/>
        <v>subattribute</v>
      </c>
      <c r="X547" t="str">
        <f>TRIM(INDEX(_xlfn.TEXTSPLIT(Table3263[[#This Row],[attribute_name]],"|"), 1,1))</f>
        <v>Temperatura - Sucção IP</v>
      </c>
      <c r="Y547" t="str">
        <f>IFERROR(TRIM(INDEX(_xlfn.TEXTSPLIT(Table3263[[#This Row],[attribute_name]],"|"), 1,2)), "")</f>
        <v>Pre-alarm Lo</v>
      </c>
      <c r="Z547" t="b" cm="1">
        <f t="array" ref="Z547">IF(ISERROR(IF(Table3263[[#This Row],[parent_attribute]]="subattribute", VLOOKUP(Table3263[[#This Row],[Área ]]&amp;Table3263[[#This Row],[child_attribute]],_xlfn._xlws.FILTER(Table3263[[#All],[Vessel]], Table3263[[#All],[parent_attribute]]="attribute"),1, FALSE), TRUE)), FALSE, TRUE)</f>
        <v>1</v>
      </c>
    </row>
    <row r="548" spans="1:26" ht="15" customHeight="1">
      <c r="A548" t="str">
        <f>Table3263[[#This Row],[Template]]&amp;Table3263[[#This Row],[parent_attribute]]</f>
        <v>Compressor Centrífugo BásicoTemperatura - Sucção LP</v>
      </c>
      <c r="B548" t="s">
        <v>4572</v>
      </c>
      <c r="C548" s="10" t="s">
        <v>2905</v>
      </c>
      <c r="D548" s="10" t="s">
        <v>4573</v>
      </c>
      <c r="E548" t="s">
        <v>4574</v>
      </c>
      <c r="F548" s="162" t="s">
        <v>4821</v>
      </c>
      <c r="G548" t="s">
        <v>2859</v>
      </c>
      <c r="J548" s="20" t="s">
        <v>4779</v>
      </c>
      <c r="K548" s="10" t="s">
        <v>4779</v>
      </c>
      <c r="O548" t="e">
        <f>VLOOKUP(Table3263[[#This Row],[Column1]],'Tradução Atributos'!$A$1:$B$284,2,0)</f>
        <v>#N/A</v>
      </c>
      <c r="P548" t="s">
        <v>4785</v>
      </c>
      <c r="Q548" s="20" t="str">
        <f>_xlfn.CONCAT(Table3263[[#This Row],[Description]],Table3263[[#This Row],[attribute_name EN2]])</f>
        <v>Temperature - Suction LP</v>
      </c>
      <c r="R548" s="10" t="s">
        <v>4863</v>
      </c>
      <c r="S548" s="33" t="s">
        <v>49</v>
      </c>
      <c r="U548" s="33" t="s">
        <v>530</v>
      </c>
      <c r="V548" s="10" t="s">
        <v>4594</v>
      </c>
      <c r="W548" t="str">
        <f t="shared" si="16"/>
        <v>attribute</v>
      </c>
      <c r="X548" t="str">
        <f>TRIM(INDEX(_xlfn.TEXTSPLIT(Table3263[[#This Row],[attribute_name]],"|"), 1,1))</f>
        <v>Temperatura - Sucção LP</v>
      </c>
      <c r="Y548" t="str">
        <f>IFERROR(TRIM(INDEX(_xlfn.TEXTSPLIT(Table3263[[#This Row],[attribute_name]],"|"), 1,2)), "")</f>
        <v/>
      </c>
      <c r="Z548" t="b" cm="1">
        <f t="array" ref="Z548">IF(ISERROR(IF(Table3263[[#This Row],[parent_attribute]]="subattribute", VLOOKUP(Table3263[[#This Row],[Área ]]&amp;Table3263[[#This Row],[child_attribute]],_xlfn._xlws.FILTER(Table3263[[#All],[Vessel]], Table3263[[#All],[parent_attribute]]="attribute"),1, FALSE), TRUE)), FALSE, TRUE)</f>
        <v>1</v>
      </c>
    </row>
    <row r="549" spans="1:26" ht="15" customHeight="1">
      <c r="A549" t="str">
        <f>Table3263[[#This Row],[Template]]&amp;Table3263[[#This Row],[parent_attribute]]</f>
        <v>Compressor Centrífugo BásicoTemperatura - Sucção LP</v>
      </c>
      <c r="B549" t="s">
        <v>4572</v>
      </c>
      <c r="C549" s="10" t="s">
        <v>2905</v>
      </c>
      <c r="D549" s="10" t="s">
        <v>4573</v>
      </c>
      <c r="E549" t="s">
        <v>4574</v>
      </c>
      <c r="F549" s="162" t="s">
        <v>4821</v>
      </c>
      <c r="G549" t="s">
        <v>2859</v>
      </c>
      <c r="J549" s="20" t="s">
        <v>1111</v>
      </c>
      <c r="K549" s="10" t="s">
        <v>1109</v>
      </c>
      <c r="L549" t="s">
        <v>2929</v>
      </c>
      <c r="M549" t="s">
        <v>2928</v>
      </c>
      <c r="O549" t="e">
        <f>VLOOKUP(Table3263[[#This Row],[Column1]],'Tradução Atributos'!$A$1:$B$284,2,0)</f>
        <v>#N/A</v>
      </c>
      <c r="P549" t="s">
        <v>4786</v>
      </c>
      <c r="Q549" s="20" t="str">
        <f>_xlfn.CONCAT(Table3263[[#This Row],[Description]],Table3263[[#This Row],[attribute_name EN2]])</f>
        <v>Temperature - Suction</v>
      </c>
      <c r="R549" s="33"/>
      <c r="S549" s="33" t="s">
        <v>49</v>
      </c>
      <c r="U549" s="33" t="s">
        <v>736</v>
      </c>
      <c r="V549" s="10"/>
      <c r="W549" t="str">
        <f t="shared" si="16"/>
        <v>subattribute</v>
      </c>
      <c r="X549" t="str">
        <f>TRIM(INDEX(_xlfn.TEXTSPLIT(Table3263[[#This Row],[attribute_name]],"|"), 1,1))</f>
        <v>Temperatura - Sucção LP</v>
      </c>
      <c r="Y549" t="str">
        <f>IFERROR(TRIM(INDEX(_xlfn.TEXTSPLIT(Table3263[[#This Row],[attribute_name]],"|"), 1,2)), "")</f>
        <v>Hi</v>
      </c>
      <c r="Z549" t="b" cm="1">
        <f t="array" ref="Z549">IF(ISERROR(IF(Table3263[[#This Row],[parent_attribute]]="subattribute", VLOOKUP(Table3263[[#This Row],[Área ]]&amp;Table3263[[#This Row],[child_attribute]],_xlfn._xlws.FILTER(Table3263[[#All],[Vessel]], Table3263[[#All],[parent_attribute]]="attribute"),1, FALSE), TRUE)), FALSE, TRUE)</f>
        <v>1</v>
      </c>
    </row>
    <row r="550" spans="1:26" ht="15" customHeight="1">
      <c r="A550" t="str">
        <f>Table3263[[#This Row],[Template]]&amp;Table3263[[#This Row],[parent_attribute]]</f>
        <v>Compressor Centrífugo BásicoTemperatura - Sucção LP</v>
      </c>
      <c r="B550" t="s">
        <v>4572</v>
      </c>
      <c r="C550" s="10" t="s">
        <v>2905</v>
      </c>
      <c r="D550" s="10" t="s">
        <v>4573</v>
      </c>
      <c r="E550" t="s">
        <v>4574</v>
      </c>
      <c r="F550" s="162" t="s">
        <v>4821</v>
      </c>
      <c r="G550" t="s">
        <v>2859</v>
      </c>
      <c r="J550" s="20" t="s">
        <v>1113</v>
      </c>
      <c r="K550" s="10" t="s">
        <v>1109</v>
      </c>
      <c r="L550" t="s">
        <v>2931</v>
      </c>
      <c r="M550" t="s">
        <v>2928</v>
      </c>
      <c r="O550" t="e">
        <f>VLOOKUP(Table3263[[#This Row],[Column1]],'Tradução Atributos'!$A$1:$B$284,2,0)</f>
        <v>#N/A</v>
      </c>
      <c r="P550" t="s">
        <v>4787</v>
      </c>
      <c r="Q550" s="20" t="str">
        <f>_xlfn.CONCAT(Table3263[[#This Row],[Description]],Table3263[[#This Row],[attribute_name EN2]])</f>
        <v>Temperature - Suction</v>
      </c>
      <c r="R550" s="33"/>
      <c r="S550" s="33" t="s">
        <v>49</v>
      </c>
      <c r="U550" s="33" t="s">
        <v>736</v>
      </c>
      <c r="V550" s="10"/>
      <c r="W550" t="str">
        <f t="shared" si="16"/>
        <v>subattribute</v>
      </c>
      <c r="X550" t="str">
        <f>TRIM(INDEX(_xlfn.TEXTSPLIT(Table3263[[#This Row],[attribute_name]],"|"), 1,1))</f>
        <v>Temperatura - Sucção LP</v>
      </c>
      <c r="Y550" t="str">
        <f>IFERROR(TRIM(INDEX(_xlfn.TEXTSPLIT(Table3263[[#This Row],[attribute_name]],"|"), 1,2)), "")</f>
        <v>Lo</v>
      </c>
      <c r="Z550" t="b" cm="1">
        <f t="array" ref="Z550">IF(ISERROR(IF(Table3263[[#This Row],[parent_attribute]]="subattribute", VLOOKUP(Table3263[[#This Row],[Área ]]&amp;Table3263[[#This Row],[child_attribute]],_xlfn._xlws.FILTER(Table3263[[#All],[Vessel]], Table3263[[#All],[parent_attribute]]="attribute"),1, FALSE), TRUE)), FALSE, TRUE)</f>
        <v>1</v>
      </c>
    </row>
    <row r="551" spans="1:26" ht="15" customHeight="1">
      <c r="A551" t="str">
        <f>Table3263[[#This Row],[Template]]&amp;Table3263[[#This Row],[parent_attribute]]</f>
        <v>Compressor Centrífugo BásicoTemperatura - Sucção LP</v>
      </c>
      <c r="B551" t="s">
        <v>4572</v>
      </c>
      <c r="C551" s="10" t="s">
        <v>2905</v>
      </c>
      <c r="D551" s="10" t="s">
        <v>4573</v>
      </c>
      <c r="E551" t="s">
        <v>4574</v>
      </c>
      <c r="F551" s="162" t="s">
        <v>4821</v>
      </c>
      <c r="G551" t="s">
        <v>2859</v>
      </c>
      <c r="J551" s="20" t="s">
        <v>1115</v>
      </c>
      <c r="K551" s="10" t="s">
        <v>1109</v>
      </c>
      <c r="L551" t="s">
        <v>2934</v>
      </c>
      <c r="M551" t="s">
        <v>2928</v>
      </c>
      <c r="O551" t="e">
        <f>VLOOKUP(Table3263[[#This Row],[Column1]],'Tradução Atributos'!$A$1:$B$284,2,0)</f>
        <v>#N/A</v>
      </c>
      <c r="P551" t="s">
        <v>4788</v>
      </c>
      <c r="Q551" s="20" t="str">
        <f>_xlfn.CONCAT(Table3263[[#This Row],[Description]],Table3263[[#This Row],[attribute_name EN2]])</f>
        <v>Temperature - Suction</v>
      </c>
      <c r="R551" s="33"/>
      <c r="S551" s="33" t="s">
        <v>49</v>
      </c>
      <c r="U551" s="33" t="s">
        <v>736</v>
      </c>
      <c r="V551" s="10"/>
      <c r="W551" t="str">
        <f t="shared" si="16"/>
        <v>subattribute</v>
      </c>
      <c r="X551" t="str">
        <f>TRIM(INDEX(_xlfn.TEXTSPLIT(Table3263[[#This Row],[attribute_name]],"|"), 1,1))</f>
        <v>Temperatura - Sucção LP</v>
      </c>
      <c r="Y551" t="str">
        <f>IFERROR(TRIM(INDEX(_xlfn.TEXTSPLIT(Table3263[[#This Row],[attribute_name]],"|"), 1,2)), "")</f>
        <v>Pre-alarm Hi</v>
      </c>
      <c r="Z551" t="b" cm="1">
        <f t="array" ref="Z551">IF(ISERROR(IF(Table3263[[#This Row],[parent_attribute]]="subattribute", VLOOKUP(Table3263[[#This Row],[Área ]]&amp;Table3263[[#This Row],[child_attribute]],_xlfn._xlws.FILTER(Table3263[[#All],[Vessel]], Table3263[[#All],[parent_attribute]]="attribute"),1, FALSE), TRUE)), FALSE, TRUE)</f>
        <v>1</v>
      </c>
    </row>
    <row r="552" spans="1:26" ht="15" customHeight="1">
      <c r="A552" t="str">
        <f>Table3263[[#This Row],[Template]]&amp;Table3263[[#This Row],[parent_attribute]]</f>
        <v>Compressor Centrífugo BásicoTemperatura - Sucção LP</v>
      </c>
      <c r="B552" t="s">
        <v>4572</v>
      </c>
      <c r="C552" s="10" t="s">
        <v>2905</v>
      </c>
      <c r="D552" s="10" t="s">
        <v>4573</v>
      </c>
      <c r="E552" t="s">
        <v>4574</v>
      </c>
      <c r="F552" s="162" t="s">
        <v>4821</v>
      </c>
      <c r="G552" t="s">
        <v>2859</v>
      </c>
      <c r="J552" s="20" t="s">
        <v>1117</v>
      </c>
      <c r="K552" s="10" t="s">
        <v>1109</v>
      </c>
      <c r="L552" t="s">
        <v>2936</v>
      </c>
      <c r="M552" t="s">
        <v>2928</v>
      </c>
      <c r="O552" t="str">
        <f>VLOOKUP(Table3263[[#This Row],[attribute_name EN2]],'Tradução Atributos'!$A$1:$B$284,2,0)</f>
        <v>Temperatura - Sucção</v>
      </c>
      <c r="P552" t="s">
        <v>4789</v>
      </c>
      <c r="Q552" s="20" t="str">
        <f>_xlfn.CONCAT(Table3263[[#This Row],[Description]],Table3263[[#This Row],[attribute_name EN2]])</f>
        <v>Temperature - Suction</v>
      </c>
      <c r="R552" s="33"/>
      <c r="S552" s="33" t="s">
        <v>49</v>
      </c>
      <c r="U552" s="33" t="s">
        <v>736</v>
      </c>
      <c r="V552" s="10"/>
      <c r="W552" t="str">
        <f t="shared" si="16"/>
        <v>subattribute</v>
      </c>
      <c r="X552" t="str">
        <f>TRIM(INDEX(_xlfn.TEXTSPLIT(Table3263[[#This Row],[attribute_name]],"|"), 1,1))</f>
        <v>Temperatura - Sucção LP</v>
      </c>
      <c r="Y552" t="str">
        <f>IFERROR(TRIM(INDEX(_xlfn.TEXTSPLIT(Table3263[[#This Row],[attribute_name]],"|"), 1,2)), "")</f>
        <v>Pre-alarm Lo</v>
      </c>
      <c r="Z552" t="b" cm="1">
        <f t="array" ref="Z552">IF(ISERROR(IF(Table3263[[#This Row],[parent_attribute]]="subattribute", VLOOKUP(Table3263[[#This Row],[Área ]]&amp;Table3263[[#This Row],[child_attribute]],_xlfn._xlws.FILTER(Table3263[[#All],[Vessel]], Table3263[[#All],[parent_attribute]]="attribute"),1, FALSE), TRUE)), FALSE, TRUE)</f>
        <v>1</v>
      </c>
    </row>
    <row r="553" spans="1:26" ht="15" customHeight="1">
      <c r="A553" t="str">
        <f>Table3263[[#This Row],[Template]]&amp;Table3263[[#This Row],[parent_attribute]]</f>
        <v>Compressor Centrífugo BásicoTemperatura - Tanque de Óleo Lubrificante</v>
      </c>
      <c r="B553" t="s">
        <v>4572</v>
      </c>
      <c r="C553" s="10" t="s">
        <v>2905</v>
      </c>
      <c r="D553" s="10" t="s">
        <v>4573</v>
      </c>
      <c r="E553" t="s">
        <v>4574</v>
      </c>
      <c r="F553" s="162" t="s">
        <v>4821</v>
      </c>
      <c r="G553" t="s">
        <v>2859</v>
      </c>
      <c r="J553" t="s">
        <v>976</v>
      </c>
      <c r="K553" t="s">
        <v>976</v>
      </c>
      <c r="O553" t="e">
        <f>VLOOKUP(Table3263[[#This Row],[Column1]],'Tradução Atributos'!$A$1:$B$284,2,0)</f>
        <v>#N/A</v>
      </c>
      <c r="P553" t="s">
        <v>3111</v>
      </c>
      <c r="Q553" s="10" t="str">
        <f>_xlfn.CONCAT(Table3263[[#This Row],[Description]],Table3263[[#This Row],[attribute_name EN2]])</f>
        <v>Temperature - Lube Oil Tank</v>
      </c>
      <c r="R553" s="33" t="s">
        <v>3484</v>
      </c>
      <c r="S553" s="33" t="s">
        <v>49</v>
      </c>
      <c r="U553" s="33" t="s">
        <v>461</v>
      </c>
      <c r="V553" s="10" t="s">
        <v>462</v>
      </c>
      <c r="W553" t="str">
        <f t="shared" ref="W553:W584" si="17">IFERROR(IF(FIND("|",P553),"subattribute", "attribute"), "attribute")</f>
        <v>attribute</v>
      </c>
      <c r="X553" t="str">
        <f>TRIM(INDEX(_xlfn.TEXTSPLIT(Table3263[[#This Row],[attribute_name]],"|"), 1,1))</f>
        <v>Temperatura - Tanque de Óleo Lubrificante</v>
      </c>
      <c r="Y553" t="str">
        <f>IFERROR(TRIM(INDEX(_xlfn.TEXTSPLIT(Table3263[[#This Row],[attribute_name]],"|"), 1,2)), "")</f>
        <v/>
      </c>
      <c r="Z553" t="b" cm="1">
        <f t="array" ref="Z553">IF(ISERROR(IF(Table3263[[#This Row],[type]]="subattribute", VLOOKUP(Table3263[[#This Row],[Template]]&amp;Table3263[[#This Row],[parent_attribute]],_xlfn._xlws.FILTER(#REF!, Table3263[[#All],[type]]="attribute"),1, FALSE), TRUE)), FALSE, TRUE)</f>
        <v>1</v>
      </c>
    </row>
    <row r="554" spans="1:26" ht="15" customHeight="1">
      <c r="A554" t="str">
        <f>Table3263[[#This Row],[Template]]&amp;Table3263[[#This Row],[parent_attribute]]</f>
        <v>Compressor Centrífugo BásicoTemperatura - Tanque de Óleo Lubrificante</v>
      </c>
      <c r="B554" t="s">
        <v>4572</v>
      </c>
      <c r="C554" s="10" t="s">
        <v>2905</v>
      </c>
      <c r="D554" s="10" t="s">
        <v>4573</v>
      </c>
      <c r="E554" t="s">
        <v>4574</v>
      </c>
      <c r="F554" s="162" t="s">
        <v>4821</v>
      </c>
      <c r="G554" t="s">
        <v>2859</v>
      </c>
      <c r="J554" t="s">
        <v>979</v>
      </c>
      <c r="K554" t="s">
        <v>976</v>
      </c>
      <c r="L554" t="s">
        <v>2929</v>
      </c>
      <c r="M554" t="s">
        <v>2928</v>
      </c>
      <c r="O554" t="e">
        <f>VLOOKUP(Table3263[[#This Row],[Column1]],'Tradução Atributos'!$A$1:$B$284,2,0)</f>
        <v>#N/A</v>
      </c>
      <c r="P554" t="s">
        <v>752</v>
      </c>
      <c r="Q554" s="10" t="str">
        <f>_xlfn.CONCAT(Table3263[[#This Row],[Description]],Table3263[[#This Row],[attribute_name EN2]])</f>
        <v>Temperature - Lube Oil Tank</v>
      </c>
      <c r="R554" s="33"/>
      <c r="S554" s="33" t="s">
        <v>49</v>
      </c>
      <c r="U554" s="33" t="s">
        <v>736</v>
      </c>
      <c r="V554" s="12"/>
      <c r="W554" t="str">
        <f t="shared" si="17"/>
        <v>subattribute</v>
      </c>
      <c r="X554" t="str">
        <f>TRIM(INDEX(_xlfn.TEXTSPLIT(Table3263[[#This Row],[attribute_name]],"|"), 1,1))</f>
        <v>Temperatura - Tanque de Óleo Lubrificante</v>
      </c>
      <c r="Y554" t="str">
        <f>IFERROR(TRIM(INDEX(_xlfn.TEXTSPLIT(Table3263[[#This Row],[attribute_name]],"|"), 1,2)), "")</f>
        <v>Hi</v>
      </c>
      <c r="Z554" t="b" cm="1">
        <f t="array" ref="Z554">IF(ISERROR(IF(Table3263[[#This Row],[parent_attribute]]="subattribute", VLOOKUP(Table3263[[#This Row],[Área ]]&amp;Table3263[[#This Row],[child_attribute]],_xlfn._xlws.FILTER(Table3263[[#All],[Vessel]], Table3263[[#All],[parent_attribute]]="attribute"),1, FALSE), TRUE)), FALSE, TRUE)</f>
        <v>1</v>
      </c>
    </row>
    <row r="555" spans="1:26" ht="15" customHeight="1">
      <c r="A555" t="str">
        <f>Table3263[[#This Row],[Template]]&amp;Table3263[[#This Row],[parent_attribute]]</f>
        <v>Compressor Centrífugo BásicoTemperatura - Tanque de Óleo Lubrificante</v>
      </c>
      <c r="B555" t="s">
        <v>4572</v>
      </c>
      <c r="C555" s="10" t="s">
        <v>2905</v>
      </c>
      <c r="D555" s="10" t="s">
        <v>4573</v>
      </c>
      <c r="E555" t="s">
        <v>4574</v>
      </c>
      <c r="F555" s="162" t="s">
        <v>4821</v>
      </c>
      <c r="G555" t="s">
        <v>2859</v>
      </c>
      <c r="J555" t="s">
        <v>981</v>
      </c>
      <c r="K555" t="s">
        <v>976</v>
      </c>
      <c r="L555" t="s">
        <v>2930</v>
      </c>
      <c r="M555" t="s">
        <v>2928</v>
      </c>
      <c r="O555" t="e">
        <f>VLOOKUP(Table3263[[#This Row],[Column1]],'Tradução Atributos'!$A$1:$B$284,2,0)</f>
        <v>#N/A</v>
      </c>
      <c r="P555" t="s">
        <v>755</v>
      </c>
      <c r="Q555" s="10" t="str">
        <f>_xlfn.CONCAT(Table3263[[#This Row],[Description]],Table3263[[#This Row],[attribute_name EN2]])</f>
        <v>Temperature - Lube Oil Tank</v>
      </c>
      <c r="R555" s="33"/>
      <c r="S555" s="33" t="s">
        <v>49</v>
      </c>
      <c r="U555" s="33" t="s">
        <v>736</v>
      </c>
      <c r="V555" s="83"/>
      <c r="W555" t="str">
        <f t="shared" si="17"/>
        <v>subattribute</v>
      </c>
      <c r="X555" t="str">
        <f>TRIM(INDEX(_xlfn.TEXTSPLIT(Table3263[[#This Row],[attribute_name]],"|"), 1,1))</f>
        <v>Temperatura - Tanque de Óleo Lubrificante</v>
      </c>
      <c r="Y555" t="str">
        <f>IFERROR(TRIM(INDEX(_xlfn.TEXTSPLIT(Table3263[[#This Row],[attribute_name]],"|"), 1,2)), "")</f>
        <v>HiHi</v>
      </c>
      <c r="Z555" t="b" cm="1">
        <f t="array" ref="Z555">IF(ISERROR(IF(Table3263[[#This Row],[parent_attribute]]="subattribute", VLOOKUP(Table3263[[#This Row],[Área ]]&amp;Table3263[[#This Row],[child_attribute]],_xlfn._xlws.FILTER(Table3263[[#All],[Vessel]], Table3263[[#All],[parent_attribute]]="attribute"),1, FALSE), TRUE)), FALSE, TRUE)</f>
        <v>1</v>
      </c>
    </row>
    <row r="556" spans="1:26" ht="15" customHeight="1">
      <c r="A556" t="str">
        <f>Table3263[[#This Row],[Template]]&amp;Table3263[[#This Row],[parent_attribute]]</f>
        <v>Compressor Centrífugo BásicoTemperatura - Tanque de Óleo Lubrificante</v>
      </c>
      <c r="B556" t="s">
        <v>4572</v>
      </c>
      <c r="C556" s="10" t="s">
        <v>2905</v>
      </c>
      <c r="D556" s="10" t="s">
        <v>4573</v>
      </c>
      <c r="E556" t="s">
        <v>4574</v>
      </c>
      <c r="F556" s="162" t="s">
        <v>4821</v>
      </c>
      <c r="G556" t="s">
        <v>2859</v>
      </c>
      <c r="J556" t="s">
        <v>983</v>
      </c>
      <c r="K556" t="s">
        <v>976</v>
      </c>
      <c r="L556" t="s">
        <v>2931</v>
      </c>
      <c r="M556" t="s">
        <v>2928</v>
      </c>
      <c r="O556" t="e">
        <f>VLOOKUP(Table3263[[#This Row],[Column1]],'Tradução Atributos'!$A$1:$B$284,2,0)</f>
        <v>#N/A</v>
      </c>
      <c r="P556" t="s">
        <v>758</v>
      </c>
      <c r="Q556" s="10" t="str">
        <f>_xlfn.CONCAT(Table3263[[#This Row],[Description]],Table3263[[#This Row],[attribute_name EN2]])</f>
        <v>Temperature - Lube Oil Tank</v>
      </c>
      <c r="R556" s="33"/>
      <c r="S556" s="33" t="s">
        <v>49</v>
      </c>
      <c r="U556" s="33" t="s">
        <v>736</v>
      </c>
      <c r="V556" s="10"/>
      <c r="W556" t="str">
        <f t="shared" si="17"/>
        <v>subattribute</v>
      </c>
      <c r="X556" t="str">
        <f>TRIM(INDEX(_xlfn.TEXTSPLIT(Table3263[[#This Row],[attribute_name]],"|"), 1,1))</f>
        <v>Temperatura - Tanque de Óleo Lubrificante</v>
      </c>
      <c r="Y556" t="str">
        <f>IFERROR(TRIM(INDEX(_xlfn.TEXTSPLIT(Table3263[[#This Row],[attribute_name]],"|"), 1,2)), "")</f>
        <v>Lo</v>
      </c>
      <c r="Z556" t="b" cm="1">
        <f t="array" ref="Z556">IF(ISERROR(IF(Table3263[[#This Row],[parent_attribute]]="subattribute", VLOOKUP(Table3263[[#This Row],[Área ]]&amp;Table3263[[#This Row],[child_attribute]],_xlfn._xlws.FILTER(Table3263[[#All],[Vessel]], Table3263[[#All],[parent_attribute]]="attribute"),1, FALSE), TRUE)), FALSE, TRUE)</f>
        <v>1</v>
      </c>
    </row>
    <row r="557" spans="1:26" ht="15" customHeight="1">
      <c r="A557" t="str">
        <f>Table3263[[#This Row],[Template]]&amp;Table3263[[#This Row],[parent_attribute]]</f>
        <v>Compressor Centrífugo BásicoTemperatura - Tanque de Óleo Lubrificante</v>
      </c>
      <c r="B557" t="s">
        <v>4572</v>
      </c>
      <c r="C557" s="10" t="s">
        <v>2905</v>
      </c>
      <c r="D557" s="10" t="s">
        <v>4573</v>
      </c>
      <c r="E557" t="s">
        <v>4574</v>
      </c>
      <c r="F557" s="162" t="s">
        <v>4821</v>
      </c>
      <c r="G557" t="s">
        <v>2859</v>
      </c>
      <c r="J557" t="s">
        <v>985</v>
      </c>
      <c r="K557" t="s">
        <v>976</v>
      </c>
      <c r="L557" t="s">
        <v>2932</v>
      </c>
      <c r="M557" t="s">
        <v>2928</v>
      </c>
      <c r="O557" t="e">
        <f>VLOOKUP(Table3263[[#This Row],[Column1]],'Tradução Atributos'!$A$1:$B$284,2,0)</f>
        <v>#N/A</v>
      </c>
      <c r="P557" t="s">
        <v>3112</v>
      </c>
      <c r="Q557" s="10" t="str">
        <f>_xlfn.CONCAT(Table3263[[#This Row],[Description]],Table3263[[#This Row],[attribute_name EN2]])</f>
        <v>Temperature - Lube Oil Tank</v>
      </c>
      <c r="R557" s="33"/>
      <c r="S557" s="33" t="s">
        <v>49</v>
      </c>
      <c r="U557" s="33" t="s">
        <v>736</v>
      </c>
      <c r="V557" s="83"/>
      <c r="W557" t="str">
        <f t="shared" si="17"/>
        <v>subattribute</v>
      </c>
      <c r="X557" t="str">
        <f>TRIM(INDEX(_xlfn.TEXTSPLIT(Table3263[[#This Row],[attribute_name]],"|"), 1,1))</f>
        <v>Temperatura - Tanque de Óleo Lubrificante</v>
      </c>
      <c r="Y557" t="str">
        <f>IFERROR(TRIM(INDEX(_xlfn.TEXTSPLIT(Table3263[[#This Row],[attribute_name]],"|"), 1,2)), "")</f>
        <v>LoLo</v>
      </c>
      <c r="Z557" t="b" cm="1">
        <f t="array" ref="Z557">IF(ISERROR(IF(Table3263[[#This Row],[parent_attribute]]="subattribute", VLOOKUP(Table3263[[#This Row],[Área ]]&amp;Table3263[[#This Row],[child_attribute]],_xlfn._xlws.FILTER(Table3263[[#All],[Vessel]], Table3263[[#All],[parent_attribute]]="attribute"),1, FALSE), TRUE)), FALSE, TRUE)</f>
        <v>1</v>
      </c>
    </row>
    <row r="558" spans="1:26" ht="15" customHeight="1">
      <c r="A558" t="str">
        <f>Table3263[[#This Row],[Template]]&amp;Table3263[[#This Row],[parent_attribute]]</f>
        <v>Compressor Centrífugo BásicoTemperatura - Tanque de Óleo Lubrificante</v>
      </c>
      <c r="B558" t="s">
        <v>4572</v>
      </c>
      <c r="C558" s="10" t="s">
        <v>2905</v>
      </c>
      <c r="D558" s="10" t="s">
        <v>4573</v>
      </c>
      <c r="E558" t="s">
        <v>4574</v>
      </c>
      <c r="F558" s="162" t="s">
        <v>4821</v>
      </c>
      <c r="G558" t="s">
        <v>2859</v>
      </c>
      <c r="J558" t="s">
        <v>987</v>
      </c>
      <c r="K558" t="s">
        <v>976</v>
      </c>
      <c r="L558" t="s">
        <v>2934</v>
      </c>
      <c r="M558" t="s">
        <v>2928</v>
      </c>
      <c r="O558" t="e">
        <f>VLOOKUP(Table3263[[#This Row],[Column1]],'Tradução Atributos'!$A$1:$B$284,2,0)</f>
        <v>#N/A</v>
      </c>
      <c r="P558" t="s">
        <v>3113</v>
      </c>
      <c r="Q558" s="10" t="str">
        <f>_xlfn.CONCAT(Table3263[[#This Row],[Description]],Table3263[[#This Row],[attribute_name EN2]])</f>
        <v>Temperature - Lube Oil Tank</v>
      </c>
      <c r="R558" s="33"/>
      <c r="S558" s="33" t="s">
        <v>49</v>
      </c>
      <c r="U558" s="33" t="s">
        <v>736</v>
      </c>
      <c r="V558" s="10"/>
      <c r="W558" t="str">
        <f t="shared" si="17"/>
        <v>subattribute</v>
      </c>
      <c r="X558" t="str">
        <f>TRIM(INDEX(_xlfn.TEXTSPLIT(Table3263[[#This Row],[attribute_name]],"|"), 1,1))</f>
        <v>Temperatura - Tanque de Óleo Lubrificante</v>
      </c>
      <c r="Y558" t="str">
        <f>IFERROR(TRIM(INDEX(_xlfn.TEXTSPLIT(Table3263[[#This Row],[attribute_name]],"|"), 1,2)), "")</f>
        <v>Pre-alarm Hi</v>
      </c>
      <c r="Z558" t="b" cm="1">
        <f t="array" ref="Z558">IF(ISERROR(IF(Table3263[[#This Row],[parent_attribute]]="subattribute", VLOOKUP(Table3263[[#This Row],[Área ]]&amp;Table3263[[#This Row],[child_attribute]],_xlfn._xlws.FILTER(Table3263[[#All],[Vessel]], Table3263[[#All],[parent_attribute]]="attribute"),1, FALSE), TRUE)), FALSE, TRUE)</f>
        <v>1</v>
      </c>
    </row>
    <row r="559" spans="1:26" ht="15" customHeight="1">
      <c r="A559" t="str">
        <f>Table3263[[#This Row],[Template]]&amp;Table3263[[#This Row],[parent_attribute]]</f>
        <v>Compressor Centrífugo BásicoTemperatura - Tanque de Óleo Lubrificante</v>
      </c>
      <c r="B559" t="s">
        <v>4572</v>
      </c>
      <c r="C559" s="10" t="s">
        <v>2905</v>
      </c>
      <c r="D559" s="10" t="s">
        <v>4573</v>
      </c>
      <c r="E559" t="s">
        <v>4574</v>
      </c>
      <c r="F559" s="162" t="s">
        <v>4821</v>
      </c>
      <c r="G559" t="s">
        <v>2859</v>
      </c>
      <c r="J559" t="s">
        <v>989</v>
      </c>
      <c r="K559" t="s">
        <v>976</v>
      </c>
      <c r="L559" t="s">
        <v>2936</v>
      </c>
      <c r="M559" t="s">
        <v>2928</v>
      </c>
      <c r="O559" t="e">
        <f>VLOOKUP(Table3263[[#This Row],[Column1]],'Tradução Atributos'!$A$1:$B$284,2,0)</f>
        <v>#N/A</v>
      </c>
      <c r="P559" t="s">
        <v>3115</v>
      </c>
      <c r="Q559" s="10" t="str">
        <f>_xlfn.CONCAT(Table3263[[#This Row],[Description]],Table3263[[#This Row],[attribute_name EN2]])</f>
        <v>Temperature - Lube Oil Tank</v>
      </c>
      <c r="R559" s="33"/>
      <c r="S559" s="33" t="s">
        <v>49</v>
      </c>
      <c r="U559" s="33" t="s">
        <v>736</v>
      </c>
      <c r="V559" s="83"/>
      <c r="W559" t="str">
        <f t="shared" si="17"/>
        <v>subattribute</v>
      </c>
      <c r="X559" t="str">
        <f>TRIM(INDEX(_xlfn.TEXTSPLIT(Table3263[[#This Row],[attribute_name]],"|"), 1,1))</f>
        <v>Temperatura - Tanque de Óleo Lubrificante</v>
      </c>
      <c r="Y559" t="str">
        <f>IFERROR(TRIM(INDEX(_xlfn.TEXTSPLIT(Table3263[[#This Row],[attribute_name]],"|"), 1,2)), "")</f>
        <v>Pre-alarm Lo</v>
      </c>
      <c r="Z559" t="b" cm="1">
        <f t="array" ref="Z559">IF(ISERROR(IF(Table3263[[#This Row],[parent_attribute]]="subattribute", VLOOKUP(Table3263[[#This Row],[Área ]]&amp;Table3263[[#This Row],[child_attribute]],_xlfn._xlws.FILTER(Table3263[[#All],[Vessel]], Table3263[[#All],[parent_attribute]]="attribute"),1, FALSE), TRUE)), FALSE, TRUE)</f>
        <v>1</v>
      </c>
    </row>
    <row r="560" spans="1:26" ht="15" customHeight="1">
      <c r="A560" t="str">
        <f>Table3263[[#This Row],[Template]]&amp;Table3263[[#This Row],[parent_attribute]]</f>
        <v>Compressor Centrífugo BásicoVazão - Sucção IP</v>
      </c>
      <c r="B560" t="s">
        <v>4572</v>
      </c>
      <c r="C560" s="10" t="s">
        <v>2905</v>
      </c>
      <c r="D560" s="10" t="s">
        <v>4573</v>
      </c>
      <c r="E560" t="s">
        <v>4574</v>
      </c>
      <c r="F560" s="162" t="s">
        <v>4821</v>
      </c>
      <c r="G560" t="s">
        <v>2859</v>
      </c>
      <c r="J560" s="10" t="s">
        <v>1410</v>
      </c>
      <c r="K560" s="10" t="s">
        <v>1410</v>
      </c>
      <c r="O560" t="e">
        <f>VLOOKUP(Table3263[[#This Row],[Column1]],'Tradução Atributos'!$A$1:$B$284,2,0)</f>
        <v>#N/A</v>
      </c>
      <c r="P560" t="s">
        <v>4790</v>
      </c>
      <c r="Q560" s="20" t="str">
        <f>_xlfn.CONCAT(Table3263[[#This Row],[Description]],Table3263[[#This Row],[attribute_name EN2]])</f>
        <v>Flow - Suction</v>
      </c>
      <c r="R560" s="33" t="s">
        <v>4864</v>
      </c>
      <c r="S560" s="33" t="s">
        <v>201</v>
      </c>
      <c r="U560" s="33" t="s">
        <v>530</v>
      </c>
      <c r="V560" s="10" t="s">
        <v>4586</v>
      </c>
      <c r="W560" t="str">
        <f t="shared" si="17"/>
        <v>attribute</v>
      </c>
      <c r="X560" t="str">
        <f>TRIM(INDEX(_xlfn.TEXTSPLIT(Table3263[[#This Row],[attribute_name]],"|"), 1,1))</f>
        <v>Vazão - Sucção IP</v>
      </c>
      <c r="Y560" t="str">
        <f>IFERROR(TRIM(INDEX(_xlfn.TEXTSPLIT(Table3263[[#This Row],[attribute_name]],"|"), 1,2)), "")</f>
        <v/>
      </c>
      <c r="Z560" t="b" cm="1">
        <f t="array" ref="Z560">IF(ISERROR(IF(Table3263[[#This Row],[parent_attribute]]="subattribute", VLOOKUP(Table3263[[#This Row],[Área ]]&amp;Table3263[[#This Row],[child_attribute]],_xlfn._xlws.FILTER(Table3263[[#All],[Vessel]], Table3263[[#All],[parent_attribute]]="attribute"),1, FALSE), TRUE)), FALSE, TRUE)</f>
        <v>1</v>
      </c>
    </row>
    <row r="561" spans="1:26" ht="15" customHeight="1">
      <c r="A561" t="str">
        <f>Table3263[[#This Row],[Template]]&amp;Table3263[[#This Row],[parent_attribute]]</f>
        <v>Compressor Centrífugo BásicoVazão - Sucção LP</v>
      </c>
      <c r="B561" t="s">
        <v>4572</v>
      </c>
      <c r="C561" s="10" t="s">
        <v>2905</v>
      </c>
      <c r="D561" s="10" t="s">
        <v>4573</v>
      </c>
      <c r="E561" t="s">
        <v>4574</v>
      </c>
      <c r="F561" s="162" t="s">
        <v>4821</v>
      </c>
      <c r="G561" t="s">
        <v>2859</v>
      </c>
      <c r="J561" s="20" t="s">
        <v>1410</v>
      </c>
      <c r="K561" s="10" t="s">
        <v>1410</v>
      </c>
      <c r="O561" t="e">
        <f>VLOOKUP(Table3263[[#This Row],[Column1]],'Tradução Atributos'!$A$1:$B$284,2,0)</f>
        <v>#N/A</v>
      </c>
      <c r="P561" t="s">
        <v>4792</v>
      </c>
      <c r="Q561" s="20" t="str">
        <f>_xlfn.CONCAT(Table3263[[#This Row],[Description]],Table3263[[#This Row],[attribute_name EN2]])</f>
        <v>Flow - Suction</v>
      </c>
      <c r="R561" s="33" t="s">
        <v>4865</v>
      </c>
      <c r="S561" s="33" t="s">
        <v>201</v>
      </c>
      <c r="U561" s="33" t="s">
        <v>530</v>
      </c>
      <c r="V561" s="10" t="s">
        <v>4594</v>
      </c>
      <c r="W561" t="str">
        <f t="shared" si="17"/>
        <v>attribute</v>
      </c>
      <c r="X561" t="str">
        <f>TRIM(INDEX(_xlfn.TEXTSPLIT(Table3263[[#This Row],[attribute_name]],"|"), 1,1))</f>
        <v>Vazão - Sucção LP</v>
      </c>
      <c r="Y561" t="str">
        <f>IFERROR(TRIM(INDEX(_xlfn.TEXTSPLIT(Table3263[[#This Row],[attribute_name]],"|"), 1,2)), "")</f>
        <v/>
      </c>
      <c r="Z561" t="b" cm="1">
        <f t="array" ref="Z561">IF(ISERROR(IF(Table3263[[#This Row],[parent_attribute]]="subattribute", VLOOKUP(Table3263[[#This Row],[Área ]]&amp;Table3263[[#This Row],[child_attribute]],_xlfn._xlws.FILTER(Table3263[[#All],[Vessel]], Table3263[[#All],[parent_attribute]]="attribute"),1, FALSE), TRUE)), FALSE, TRUE)</f>
        <v>1</v>
      </c>
    </row>
    <row r="562" spans="1:26" ht="15" customHeight="1">
      <c r="A562" t="str">
        <f>Table3263[[#This Row],[Template]]&amp;Table3263[[#This Row],[parent_attribute]]</f>
        <v>Compressor Centrífugo BásicoVibração - Mancal do Compressor (LA) (1)</v>
      </c>
      <c r="B562" t="s">
        <v>4572</v>
      </c>
      <c r="C562" s="10" t="s">
        <v>2905</v>
      </c>
      <c r="D562" s="10" t="s">
        <v>4573</v>
      </c>
      <c r="E562" t="s">
        <v>4574</v>
      </c>
      <c r="F562" s="162" t="s">
        <v>4821</v>
      </c>
      <c r="G562" t="s">
        <v>2859</v>
      </c>
      <c r="J562" t="s">
        <v>1743</v>
      </c>
      <c r="K562" t="s">
        <v>1743</v>
      </c>
      <c r="O562" t="e">
        <f>VLOOKUP(Table3263[[#This Row],[Column1]],'Tradução Atributos'!$A$1:$B$284,2,0)</f>
        <v>#N/A</v>
      </c>
      <c r="P562" t="s">
        <v>3123</v>
      </c>
      <c r="Q562" s="10" t="str">
        <f>_xlfn.CONCAT(Table3263[[#This Row],[Description]],Table3263[[#This Row],[attribute_name EN2]])</f>
        <v>Vibration - Comp DE Bearing (1)</v>
      </c>
      <c r="R562" s="33" t="s">
        <v>4866</v>
      </c>
      <c r="S562" s="33" t="s">
        <v>465</v>
      </c>
      <c r="U562" s="33" t="s">
        <v>439</v>
      </c>
      <c r="V562" s="10" t="s">
        <v>440</v>
      </c>
      <c r="W562" t="str">
        <f t="shared" si="17"/>
        <v>attribute</v>
      </c>
      <c r="X562" t="str">
        <f>TRIM(INDEX(_xlfn.TEXTSPLIT(Table3263[[#This Row],[attribute_name]],"|"), 1,1))</f>
        <v>Vibração - Mancal do Compressor (LA) (1)</v>
      </c>
      <c r="Y562" t="str">
        <f>IFERROR(TRIM(INDEX(_xlfn.TEXTSPLIT(Table3263[[#This Row],[attribute_name]],"|"), 1,2)), "")</f>
        <v/>
      </c>
      <c r="Z562" t="b" cm="1">
        <f t="array" ref="Z562">IF(ISERROR(IF(Table3263[[#This Row],[type]]="subattribute", VLOOKUP(Table3263[[#This Row],[Template]]&amp;Table3263[[#This Row],[parent_attribute]],_xlfn._xlws.FILTER(#REF!, Table3263[[#All],[type]]="attribute"),1, FALSE), TRUE)), FALSE, TRUE)</f>
        <v>1</v>
      </c>
    </row>
    <row r="563" spans="1:26" ht="15" customHeight="1">
      <c r="A563" t="str">
        <f>Table3263[[#This Row],[Template]]&amp;Table3263[[#This Row],[parent_attribute]]</f>
        <v>Compressor Centrífugo BásicoVibração - Mancal do Compressor (LA) (1)</v>
      </c>
      <c r="B563" t="s">
        <v>4572</v>
      </c>
      <c r="C563" s="10" t="s">
        <v>2905</v>
      </c>
      <c r="D563" s="10" t="s">
        <v>4573</v>
      </c>
      <c r="E563" t="s">
        <v>4574</v>
      </c>
      <c r="F563" s="162" t="s">
        <v>4821</v>
      </c>
      <c r="G563" t="s">
        <v>2859</v>
      </c>
      <c r="J563" t="s">
        <v>1745</v>
      </c>
      <c r="K563" t="s">
        <v>1743</v>
      </c>
      <c r="L563" t="s">
        <v>2929</v>
      </c>
      <c r="M563" t="s">
        <v>2928</v>
      </c>
      <c r="O563" t="e">
        <f>VLOOKUP(Table3263[[#This Row],[Column1]],'Tradução Atributos'!$A$1:$B$284,2,0)</f>
        <v>#N/A</v>
      </c>
      <c r="P563" t="s">
        <v>1077</v>
      </c>
      <c r="Q563" s="10" t="str">
        <f>_xlfn.CONCAT(Table3263[[#This Row],[Description]],Table3263[[#This Row],[attribute_name EN2]])</f>
        <v>Vibration - Comp DE Bearing (1)</v>
      </c>
      <c r="R563" s="33">
        <v>38</v>
      </c>
      <c r="S563" s="33" t="s">
        <v>465</v>
      </c>
      <c r="U563" s="33" t="s">
        <v>736</v>
      </c>
      <c r="V563" s="83"/>
      <c r="W563" t="str">
        <f t="shared" si="17"/>
        <v>subattribute</v>
      </c>
      <c r="X563" t="str">
        <f>TRIM(INDEX(_xlfn.TEXTSPLIT(Table3263[[#This Row],[attribute_name]],"|"), 1,1))</f>
        <v>Vibração - Mancal do Compressor (LA) (1)</v>
      </c>
      <c r="Y563" t="str">
        <f>IFERROR(TRIM(INDEX(_xlfn.TEXTSPLIT(Table3263[[#This Row],[attribute_name]],"|"), 1,2)), "")</f>
        <v>Hi</v>
      </c>
      <c r="Z563" t="b" cm="1">
        <f t="array" ref="Z563">IF(ISERROR(IF(Table3263[[#This Row],[parent_attribute]]="subattribute", VLOOKUP(Table3263[[#This Row],[Área ]]&amp;Table3263[[#This Row],[child_attribute]],_xlfn._xlws.FILTER(Table3263[[#All],[Vessel]], Table3263[[#All],[parent_attribute]]="attribute"),1, FALSE), TRUE)), FALSE, TRUE)</f>
        <v>1</v>
      </c>
    </row>
    <row r="564" spans="1:26" ht="15" customHeight="1">
      <c r="A564" t="str">
        <f>Table3263[[#This Row],[Template]]&amp;Table3263[[#This Row],[parent_attribute]]</f>
        <v>Compressor Centrífugo BásicoVibração - Mancal do Compressor (LA) (1)</v>
      </c>
      <c r="B564" t="s">
        <v>4572</v>
      </c>
      <c r="C564" s="10" t="s">
        <v>2905</v>
      </c>
      <c r="D564" s="10" t="s">
        <v>4573</v>
      </c>
      <c r="E564" t="s">
        <v>4574</v>
      </c>
      <c r="F564" s="162" t="s">
        <v>4821</v>
      </c>
      <c r="G564" t="s">
        <v>2859</v>
      </c>
      <c r="J564" t="s">
        <v>1746</v>
      </c>
      <c r="K564" t="s">
        <v>1743</v>
      </c>
      <c r="L564" t="s">
        <v>2930</v>
      </c>
      <c r="M564" t="s">
        <v>2928</v>
      </c>
      <c r="O564" t="e">
        <f>VLOOKUP(Table3263[[#This Row],[Column1]],'Tradução Atributos'!$A$1:$B$284,2,0)</f>
        <v>#N/A</v>
      </c>
      <c r="P564" t="s">
        <v>1079</v>
      </c>
      <c r="Q564" s="10" t="str">
        <f>_xlfn.CONCAT(Table3263[[#This Row],[Description]],Table3263[[#This Row],[attribute_name EN2]])</f>
        <v>Vibration - Comp DE Bearing (1)</v>
      </c>
      <c r="R564" s="33">
        <v>48</v>
      </c>
      <c r="S564" s="33" t="s">
        <v>465</v>
      </c>
      <c r="U564" s="33" t="s">
        <v>736</v>
      </c>
      <c r="V564" s="10"/>
      <c r="W564" t="str">
        <f t="shared" si="17"/>
        <v>subattribute</v>
      </c>
      <c r="X564" t="str">
        <f>TRIM(INDEX(_xlfn.TEXTSPLIT(Table3263[[#This Row],[attribute_name]],"|"), 1,1))</f>
        <v>Vibração - Mancal do Compressor (LA) (1)</v>
      </c>
      <c r="Y564" t="str">
        <f>IFERROR(TRIM(INDEX(_xlfn.TEXTSPLIT(Table3263[[#This Row],[attribute_name]],"|"), 1,2)), "")</f>
        <v>HiHi</v>
      </c>
      <c r="Z564" t="b" cm="1">
        <f t="array" ref="Z564">IF(ISERROR(IF(Table3263[[#This Row],[parent_attribute]]="subattribute", VLOOKUP(Table3263[[#This Row],[Área ]]&amp;Table3263[[#This Row],[child_attribute]],_xlfn._xlws.FILTER(Table3263[[#All],[Vessel]], Table3263[[#All],[parent_attribute]]="attribute"),1, FALSE), TRUE)), FALSE, TRUE)</f>
        <v>1</v>
      </c>
    </row>
    <row r="565" spans="1:26" ht="15" customHeight="1">
      <c r="A565" t="str">
        <f>Table3263[[#This Row],[Template]]&amp;Table3263[[#This Row],[parent_attribute]]</f>
        <v>Compressor Centrífugo BásicoVibração - Mancal do Compressor (LA) (1)</v>
      </c>
      <c r="B565" t="s">
        <v>4572</v>
      </c>
      <c r="C565" s="10" t="s">
        <v>2905</v>
      </c>
      <c r="D565" s="10" t="s">
        <v>4573</v>
      </c>
      <c r="E565" t="s">
        <v>4574</v>
      </c>
      <c r="F565" s="162" t="s">
        <v>4821</v>
      </c>
      <c r="G565" t="s">
        <v>2859</v>
      </c>
      <c r="J565" t="s">
        <v>1747</v>
      </c>
      <c r="K565" t="s">
        <v>1743</v>
      </c>
      <c r="L565" t="s">
        <v>2934</v>
      </c>
      <c r="M565" t="s">
        <v>2928</v>
      </c>
      <c r="O565" t="e">
        <f>VLOOKUP(Table3263[[#This Row],[Column1]],'Tradução Atributos'!$A$1:$B$284,2,0)</f>
        <v>#N/A</v>
      </c>
      <c r="P565" t="s">
        <v>3124</v>
      </c>
      <c r="Q565" s="10" t="str">
        <f>_xlfn.CONCAT(Table3263[[#This Row],[Description]],Table3263[[#This Row],[attribute_name EN2]])</f>
        <v>Vibration - Comp DE Bearing (1)</v>
      </c>
      <c r="R565" s="10">
        <v>34.200000000000003</v>
      </c>
      <c r="S565" s="33" t="s">
        <v>465</v>
      </c>
      <c r="U565" s="33" t="s">
        <v>736</v>
      </c>
      <c r="V565" s="83"/>
      <c r="W565" t="str">
        <f t="shared" si="17"/>
        <v>subattribute</v>
      </c>
      <c r="X565" t="str">
        <f>TRIM(INDEX(_xlfn.TEXTSPLIT(Table3263[[#This Row],[attribute_name]],"|"), 1,1))</f>
        <v>Vibração - Mancal do Compressor (LA) (1)</v>
      </c>
      <c r="Y565" t="str">
        <f>IFERROR(TRIM(INDEX(_xlfn.TEXTSPLIT(Table3263[[#This Row],[attribute_name]],"|"), 1,2)), "")</f>
        <v>Pre-alarm Hi</v>
      </c>
      <c r="Z565" t="b" cm="1">
        <f t="array" ref="Z565">IF(ISERROR(IF(Table3263[[#This Row],[parent_attribute]]="subattribute", VLOOKUP(Table3263[[#This Row],[Área ]]&amp;Table3263[[#This Row],[child_attribute]],_xlfn._xlws.FILTER(Table3263[[#All],[Vessel]], Table3263[[#All],[parent_attribute]]="attribute"),1, FALSE), TRUE)), FALSE, TRUE)</f>
        <v>1</v>
      </c>
    </row>
    <row r="566" spans="1:26" ht="15" customHeight="1">
      <c r="A566" t="str">
        <f>Table3263[[#This Row],[Template]]&amp;Table3263[[#This Row],[parent_attribute]]</f>
        <v>Compressor Centrífugo BásicoVibração - Mancal do Compressor (LA) (2)</v>
      </c>
      <c r="B566" t="s">
        <v>4572</v>
      </c>
      <c r="C566" s="10" t="s">
        <v>2905</v>
      </c>
      <c r="D566" s="10" t="s">
        <v>4573</v>
      </c>
      <c r="E566" t="s">
        <v>4574</v>
      </c>
      <c r="F566" s="162" t="s">
        <v>4821</v>
      </c>
      <c r="G566" t="s">
        <v>2859</v>
      </c>
      <c r="J566" t="s">
        <v>1748</v>
      </c>
      <c r="K566" t="s">
        <v>1748</v>
      </c>
      <c r="O566" t="e">
        <f>VLOOKUP(Table3263[[#This Row],[Column1]],'Tradução Atributos'!$A$1:$B$284,2,0)</f>
        <v>#N/A</v>
      </c>
      <c r="P566" t="s">
        <v>3125</v>
      </c>
      <c r="Q566" s="10" t="str">
        <f>_xlfn.CONCAT(Table3263[[#This Row],[Description]],Table3263[[#This Row],[attribute_name EN2]])</f>
        <v>Vibration - Comp DE Bearing (2)</v>
      </c>
      <c r="R566" s="33" t="s">
        <v>4867</v>
      </c>
      <c r="S566" s="33" t="s">
        <v>465</v>
      </c>
      <c r="U566" s="33" t="s">
        <v>439</v>
      </c>
      <c r="V566" s="10" t="s">
        <v>440</v>
      </c>
      <c r="W566" t="str">
        <f t="shared" si="17"/>
        <v>attribute</v>
      </c>
      <c r="X566" t="str">
        <f>TRIM(INDEX(_xlfn.TEXTSPLIT(Table3263[[#This Row],[attribute_name]],"|"), 1,1))</f>
        <v>Vibração - Mancal do Compressor (LA) (2)</v>
      </c>
      <c r="Y566" t="str">
        <f>IFERROR(TRIM(INDEX(_xlfn.TEXTSPLIT(Table3263[[#This Row],[attribute_name]],"|"), 1,2)), "")</f>
        <v/>
      </c>
      <c r="Z566" t="b" cm="1">
        <f t="array" ref="Z566">IF(ISERROR(IF(Table3263[[#This Row],[type]]="subattribute", VLOOKUP(Table3263[[#This Row],[Template]]&amp;Table3263[[#This Row],[parent_attribute]],_xlfn._xlws.FILTER(#REF!, Table3263[[#All],[type]]="attribute"),1, FALSE), TRUE)), FALSE, TRUE)</f>
        <v>1</v>
      </c>
    </row>
    <row r="567" spans="1:26" ht="15" customHeight="1">
      <c r="A567" t="str">
        <f>Table3263[[#This Row],[Template]]&amp;Table3263[[#This Row],[parent_attribute]]</f>
        <v>Compressor Centrífugo BásicoVibração - Mancal do Compressor (LA) (2)</v>
      </c>
      <c r="B567" t="s">
        <v>4572</v>
      </c>
      <c r="C567" s="10" t="s">
        <v>2905</v>
      </c>
      <c r="D567" s="10" t="s">
        <v>4573</v>
      </c>
      <c r="E567" t="s">
        <v>4574</v>
      </c>
      <c r="F567" s="162" t="s">
        <v>4821</v>
      </c>
      <c r="G567" t="s">
        <v>2859</v>
      </c>
      <c r="J567" t="s">
        <v>1750</v>
      </c>
      <c r="K567" t="s">
        <v>1748</v>
      </c>
      <c r="L567" t="s">
        <v>2929</v>
      </c>
      <c r="M567" t="s">
        <v>2928</v>
      </c>
      <c r="O567" t="e">
        <f>VLOOKUP(Table3263[[#This Row],[Column1]],'Tradução Atributos'!$A$1:$B$284,2,0)</f>
        <v>#N/A</v>
      </c>
      <c r="P567" t="s">
        <v>1083</v>
      </c>
      <c r="Q567" s="10" t="str">
        <f>_xlfn.CONCAT(Table3263[[#This Row],[Description]],Table3263[[#This Row],[attribute_name EN2]])</f>
        <v>Vibration - Comp DE Bearing (2)</v>
      </c>
      <c r="R567" s="33">
        <v>38</v>
      </c>
      <c r="S567" s="33" t="s">
        <v>465</v>
      </c>
      <c r="U567" s="33" t="s">
        <v>736</v>
      </c>
      <c r="V567" s="83"/>
      <c r="W567" t="str">
        <f t="shared" si="17"/>
        <v>subattribute</v>
      </c>
      <c r="X567" t="str">
        <f>TRIM(INDEX(_xlfn.TEXTSPLIT(Table3263[[#This Row],[attribute_name]],"|"), 1,1))</f>
        <v>Vibração - Mancal do Compressor (LA) (2)</v>
      </c>
      <c r="Y567" t="str">
        <f>IFERROR(TRIM(INDEX(_xlfn.TEXTSPLIT(Table3263[[#This Row],[attribute_name]],"|"), 1,2)), "")</f>
        <v>Hi</v>
      </c>
      <c r="Z567" t="b" cm="1">
        <f t="array" ref="Z567">IF(ISERROR(IF(Table3263[[#This Row],[parent_attribute]]="subattribute", VLOOKUP(Table3263[[#This Row],[Área ]]&amp;Table3263[[#This Row],[child_attribute]],_xlfn._xlws.FILTER(Table3263[[#All],[Vessel]], Table3263[[#All],[parent_attribute]]="attribute"),1, FALSE), TRUE)), FALSE, TRUE)</f>
        <v>1</v>
      </c>
    </row>
    <row r="568" spans="1:26" ht="15" customHeight="1">
      <c r="A568" t="str">
        <f>Table3263[[#This Row],[Template]]&amp;Table3263[[#This Row],[parent_attribute]]</f>
        <v>Compressor Centrífugo BásicoVibração - Mancal do Compressor (LA) (2)</v>
      </c>
      <c r="B568" t="s">
        <v>4572</v>
      </c>
      <c r="C568" s="10" t="s">
        <v>2905</v>
      </c>
      <c r="D568" s="10" t="s">
        <v>4573</v>
      </c>
      <c r="E568" t="s">
        <v>4574</v>
      </c>
      <c r="F568" s="162" t="s">
        <v>4821</v>
      </c>
      <c r="G568" t="s">
        <v>2859</v>
      </c>
      <c r="J568" t="s">
        <v>1751</v>
      </c>
      <c r="K568" t="s">
        <v>1748</v>
      </c>
      <c r="L568" t="s">
        <v>2930</v>
      </c>
      <c r="M568" t="s">
        <v>2928</v>
      </c>
      <c r="O568" t="e">
        <f>VLOOKUP(Table3263[[#This Row],[Column1]],'Tradução Atributos'!$A$1:$B$284,2,0)</f>
        <v>#N/A</v>
      </c>
      <c r="P568" t="s">
        <v>1085</v>
      </c>
      <c r="Q568" s="10" t="str">
        <f>_xlfn.CONCAT(Table3263[[#This Row],[Description]],Table3263[[#This Row],[attribute_name EN2]])</f>
        <v>Vibration - Comp DE Bearing (2)</v>
      </c>
      <c r="R568" s="33">
        <v>48</v>
      </c>
      <c r="S568" s="33" t="s">
        <v>465</v>
      </c>
      <c r="U568" s="33" t="s">
        <v>736</v>
      </c>
      <c r="V568" s="10"/>
      <c r="W568" t="str">
        <f t="shared" si="17"/>
        <v>subattribute</v>
      </c>
      <c r="X568" t="str">
        <f>TRIM(INDEX(_xlfn.TEXTSPLIT(Table3263[[#This Row],[attribute_name]],"|"), 1,1))</f>
        <v>Vibração - Mancal do Compressor (LA) (2)</v>
      </c>
      <c r="Y568" t="str">
        <f>IFERROR(TRIM(INDEX(_xlfn.TEXTSPLIT(Table3263[[#This Row],[attribute_name]],"|"), 1,2)), "")</f>
        <v>HiHi</v>
      </c>
      <c r="Z568" t="b" cm="1">
        <f t="array" ref="Z568">IF(ISERROR(IF(Table3263[[#This Row],[parent_attribute]]="subattribute", VLOOKUP(Table3263[[#This Row],[Área ]]&amp;Table3263[[#This Row],[child_attribute]],_xlfn._xlws.FILTER(Table3263[[#All],[Vessel]], Table3263[[#All],[parent_attribute]]="attribute"),1, FALSE), TRUE)), FALSE, TRUE)</f>
        <v>1</v>
      </c>
    </row>
    <row r="569" spans="1:26" ht="15" customHeight="1">
      <c r="A569" t="str">
        <f>Table3263[[#This Row],[Template]]&amp;Table3263[[#This Row],[parent_attribute]]</f>
        <v>Compressor Centrífugo BásicoVibração - Mancal do Compressor (LA) (2)</v>
      </c>
      <c r="B569" t="s">
        <v>4572</v>
      </c>
      <c r="C569" s="10" t="s">
        <v>2905</v>
      </c>
      <c r="D569" s="10" t="s">
        <v>4573</v>
      </c>
      <c r="E569" t="s">
        <v>4574</v>
      </c>
      <c r="F569" s="162" t="s">
        <v>4821</v>
      </c>
      <c r="G569" t="s">
        <v>2859</v>
      </c>
      <c r="J569" t="s">
        <v>1752</v>
      </c>
      <c r="K569" t="s">
        <v>1748</v>
      </c>
      <c r="L569" t="s">
        <v>2934</v>
      </c>
      <c r="M569" t="s">
        <v>2928</v>
      </c>
      <c r="O569" t="e">
        <f>VLOOKUP(Table3263[[#This Row],[Column1]],'Tradução Atributos'!$A$1:$B$284,2,0)</f>
        <v>#N/A</v>
      </c>
      <c r="P569" t="s">
        <v>3126</v>
      </c>
      <c r="Q569" s="10" t="str">
        <f>_xlfn.CONCAT(Table3263[[#This Row],[Description]],Table3263[[#This Row],[attribute_name EN2]])</f>
        <v>Vibration - Comp DE Bearing (2)</v>
      </c>
      <c r="R569" s="33">
        <v>34.200000000000003</v>
      </c>
      <c r="S569" s="33" t="s">
        <v>465</v>
      </c>
      <c r="U569" s="33" t="s">
        <v>736</v>
      </c>
      <c r="V569" s="83"/>
      <c r="W569" t="str">
        <f t="shared" si="17"/>
        <v>subattribute</v>
      </c>
      <c r="X569" t="str">
        <f>TRIM(INDEX(_xlfn.TEXTSPLIT(Table3263[[#This Row],[attribute_name]],"|"), 1,1))</f>
        <v>Vibração - Mancal do Compressor (LA) (2)</v>
      </c>
      <c r="Y569" t="str">
        <f>IFERROR(TRIM(INDEX(_xlfn.TEXTSPLIT(Table3263[[#This Row],[attribute_name]],"|"), 1,2)), "")</f>
        <v>Pre-alarm Hi</v>
      </c>
      <c r="Z569" t="b" cm="1">
        <f t="array" ref="Z569">IF(ISERROR(IF(Table3263[[#This Row],[parent_attribute]]="subattribute", VLOOKUP(Table3263[[#This Row],[Área ]]&amp;Table3263[[#This Row],[child_attribute]],_xlfn._xlws.FILTER(Table3263[[#All],[Vessel]], Table3263[[#All],[parent_attribute]]="attribute"),1, FALSE), TRUE)), FALSE, TRUE)</f>
        <v>1</v>
      </c>
    </row>
    <row r="570" spans="1:26" ht="15" customHeight="1">
      <c r="A570" t="str">
        <f>Table3263[[#This Row],[Template]]&amp;Table3263[[#This Row],[parent_attribute]]</f>
        <v>Compressor Centrífugo BásicoVibração - Mancal do Compressor (LOA) (1)</v>
      </c>
      <c r="B570" t="s">
        <v>4572</v>
      </c>
      <c r="C570" s="10" t="s">
        <v>2905</v>
      </c>
      <c r="D570" s="10" t="s">
        <v>4573</v>
      </c>
      <c r="E570" t="s">
        <v>4574</v>
      </c>
      <c r="F570" s="162" t="s">
        <v>4821</v>
      </c>
      <c r="G570" t="s">
        <v>2859</v>
      </c>
      <c r="J570" t="s">
        <v>1753</v>
      </c>
      <c r="K570" t="s">
        <v>1753</v>
      </c>
      <c r="O570" t="e">
        <f>VLOOKUP(Table3263[[#This Row],[Column1]],'Tradução Atributos'!$A$1:$B$284,2,0)</f>
        <v>#N/A</v>
      </c>
      <c r="P570" t="s">
        <v>3127</v>
      </c>
      <c r="Q570" s="10" t="str">
        <f>_xlfn.CONCAT(Table3263[[#This Row],[Description]],Table3263[[#This Row],[attribute_name EN2]])</f>
        <v>Vibration - Comp NDE Bearing (1)</v>
      </c>
      <c r="R570" s="33" t="s">
        <v>4868</v>
      </c>
      <c r="S570" s="33" t="s">
        <v>465</v>
      </c>
      <c r="U570" s="33" t="s">
        <v>439</v>
      </c>
      <c r="V570" s="10" t="s">
        <v>440</v>
      </c>
      <c r="W570" t="str">
        <f t="shared" si="17"/>
        <v>attribute</v>
      </c>
      <c r="X570" t="str">
        <f>TRIM(INDEX(_xlfn.TEXTSPLIT(Table3263[[#This Row],[attribute_name]],"|"), 1,1))</f>
        <v>Vibração - Mancal do Compressor (LOA) (1)</v>
      </c>
      <c r="Y570" t="str">
        <f>IFERROR(TRIM(INDEX(_xlfn.TEXTSPLIT(Table3263[[#This Row],[attribute_name]],"|"), 1,2)), "")</f>
        <v/>
      </c>
      <c r="Z570" t="b" cm="1">
        <f t="array" ref="Z570">IF(ISERROR(IF(Table3263[[#This Row],[type]]="subattribute", VLOOKUP(Table3263[[#This Row],[Template]]&amp;Table3263[[#This Row],[parent_attribute]],_xlfn._xlws.FILTER(#REF!, Table3263[[#All],[type]]="attribute"),1, FALSE), TRUE)), FALSE, TRUE)</f>
        <v>1</v>
      </c>
    </row>
    <row r="571" spans="1:26" ht="15" customHeight="1">
      <c r="A571" t="str">
        <f>Table3263[[#This Row],[Template]]&amp;Table3263[[#This Row],[parent_attribute]]</f>
        <v>Compressor Centrífugo BásicoVibração - Mancal do Compressor (LOA) (1)</v>
      </c>
      <c r="B571" t="s">
        <v>4572</v>
      </c>
      <c r="C571" s="10" t="s">
        <v>2905</v>
      </c>
      <c r="D571" s="10" t="s">
        <v>4573</v>
      </c>
      <c r="E571" t="s">
        <v>4574</v>
      </c>
      <c r="F571" s="162" t="s">
        <v>4821</v>
      </c>
      <c r="G571" t="s">
        <v>2859</v>
      </c>
      <c r="J571" t="s">
        <v>1755</v>
      </c>
      <c r="K571" t="s">
        <v>1753</v>
      </c>
      <c r="L571" t="s">
        <v>2929</v>
      </c>
      <c r="M571" t="s">
        <v>2928</v>
      </c>
      <c r="O571" t="e">
        <f>VLOOKUP(Table3263[[#This Row],[Column1]],'Tradução Atributos'!$A$1:$B$284,2,0)</f>
        <v>#N/A</v>
      </c>
      <c r="P571" t="s">
        <v>1090</v>
      </c>
      <c r="Q571" s="10" t="str">
        <f>_xlfn.CONCAT(Table3263[[#This Row],[Description]],Table3263[[#This Row],[attribute_name EN2]])</f>
        <v>Vibration - Comp NDE Bearing (1)</v>
      </c>
      <c r="R571" s="33">
        <v>38</v>
      </c>
      <c r="S571" s="33" t="s">
        <v>465</v>
      </c>
      <c r="U571" s="33" t="s">
        <v>736</v>
      </c>
      <c r="V571" s="83"/>
      <c r="W571" t="str">
        <f t="shared" si="17"/>
        <v>subattribute</v>
      </c>
      <c r="X571" t="str">
        <f>TRIM(INDEX(_xlfn.TEXTSPLIT(Table3263[[#This Row],[attribute_name]],"|"), 1,1))</f>
        <v>Vibração - Mancal do Compressor (LOA) (1)</v>
      </c>
      <c r="Y571" t="str">
        <f>IFERROR(TRIM(INDEX(_xlfn.TEXTSPLIT(Table3263[[#This Row],[attribute_name]],"|"), 1,2)), "")</f>
        <v>Hi</v>
      </c>
      <c r="Z571" t="b" cm="1">
        <f t="array" ref="Z571">IF(ISERROR(IF(Table3263[[#This Row],[parent_attribute]]="subattribute", VLOOKUP(Table3263[[#This Row],[Área ]]&amp;Table3263[[#This Row],[child_attribute]],_xlfn._xlws.FILTER(Table3263[[#All],[Vessel]], Table3263[[#All],[parent_attribute]]="attribute"),1, FALSE), TRUE)), FALSE, TRUE)</f>
        <v>1</v>
      </c>
    </row>
    <row r="572" spans="1:26" ht="15" customHeight="1">
      <c r="A572" t="str">
        <f>Table3263[[#This Row],[Template]]&amp;Table3263[[#This Row],[parent_attribute]]</f>
        <v>Compressor Centrífugo BásicoVibração - Mancal do Compressor (LOA) (1)</v>
      </c>
      <c r="B572" t="s">
        <v>4572</v>
      </c>
      <c r="C572" s="10" t="s">
        <v>2905</v>
      </c>
      <c r="D572" s="10" t="s">
        <v>4573</v>
      </c>
      <c r="E572" t="s">
        <v>4574</v>
      </c>
      <c r="F572" s="162" t="s">
        <v>4821</v>
      </c>
      <c r="G572" t="s">
        <v>2859</v>
      </c>
      <c r="J572" t="s">
        <v>1756</v>
      </c>
      <c r="K572" t="s">
        <v>1753</v>
      </c>
      <c r="L572" t="s">
        <v>2930</v>
      </c>
      <c r="M572" t="s">
        <v>2928</v>
      </c>
      <c r="O572" t="e">
        <f>VLOOKUP(Table3263[[#This Row],[Column1]],'Tradução Atributos'!$A$1:$B$284,2,0)</f>
        <v>#N/A</v>
      </c>
      <c r="P572" t="s">
        <v>1092</v>
      </c>
      <c r="Q572" s="10" t="str">
        <f>_xlfn.CONCAT(Table3263[[#This Row],[Description]],Table3263[[#This Row],[attribute_name EN2]])</f>
        <v>Vibration - Comp NDE Bearing (1)</v>
      </c>
      <c r="R572" s="33">
        <v>48</v>
      </c>
      <c r="S572" s="33" t="s">
        <v>465</v>
      </c>
      <c r="U572" s="33" t="s">
        <v>736</v>
      </c>
      <c r="V572" s="10"/>
      <c r="W572" t="str">
        <f t="shared" si="17"/>
        <v>subattribute</v>
      </c>
      <c r="X572" t="str">
        <f>TRIM(INDEX(_xlfn.TEXTSPLIT(Table3263[[#This Row],[attribute_name]],"|"), 1,1))</f>
        <v>Vibração - Mancal do Compressor (LOA) (1)</v>
      </c>
      <c r="Y572" t="str">
        <f>IFERROR(TRIM(INDEX(_xlfn.TEXTSPLIT(Table3263[[#This Row],[attribute_name]],"|"), 1,2)), "")</f>
        <v>HiHi</v>
      </c>
      <c r="Z572" t="b" cm="1">
        <f t="array" ref="Z572">IF(ISERROR(IF(Table3263[[#This Row],[parent_attribute]]="subattribute", VLOOKUP(Table3263[[#This Row],[Área ]]&amp;Table3263[[#This Row],[child_attribute]],_xlfn._xlws.FILTER(Table3263[[#All],[Vessel]], Table3263[[#All],[parent_attribute]]="attribute"),1, FALSE), TRUE)), FALSE, TRUE)</f>
        <v>1</v>
      </c>
    </row>
    <row r="573" spans="1:26" ht="15" customHeight="1">
      <c r="A573" t="str">
        <f>Table3263[[#This Row],[Template]]&amp;Table3263[[#This Row],[parent_attribute]]</f>
        <v>Compressor Centrífugo BásicoVibração - Mancal do Compressor (LOA) (1)</v>
      </c>
      <c r="B573" t="s">
        <v>4572</v>
      </c>
      <c r="C573" s="10" t="s">
        <v>2905</v>
      </c>
      <c r="D573" s="10" t="s">
        <v>4573</v>
      </c>
      <c r="E573" t="s">
        <v>4574</v>
      </c>
      <c r="F573" s="162" t="s">
        <v>4821</v>
      </c>
      <c r="G573" t="s">
        <v>2859</v>
      </c>
      <c r="J573" t="s">
        <v>1757</v>
      </c>
      <c r="K573" t="s">
        <v>1753</v>
      </c>
      <c r="L573" t="s">
        <v>2934</v>
      </c>
      <c r="M573" t="s">
        <v>2928</v>
      </c>
      <c r="O573" t="e">
        <f>VLOOKUP(Table3263[[#This Row],[Column1]],'Tradução Atributos'!$A$1:$B$284,2,0)</f>
        <v>#N/A</v>
      </c>
      <c r="P573" t="s">
        <v>3128</v>
      </c>
      <c r="Q573" s="10" t="str">
        <f>_xlfn.CONCAT(Table3263[[#This Row],[Description]],Table3263[[#This Row],[attribute_name EN2]])</f>
        <v>Vibration - Comp NDE Bearing (1)</v>
      </c>
      <c r="R573" s="33">
        <v>34.200000000000003</v>
      </c>
      <c r="S573" s="33" t="s">
        <v>465</v>
      </c>
      <c r="U573" s="33" t="s">
        <v>736</v>
      </c>
      <c r="V573" s="83"/>
      <c r="W573" t="str">
        <f t="shared" si="17"/>
        <v>subattribute</v>
      </c>
      <c r="X573" t="str">
        <f>TRIM(INDEX(_xlfn.TEXTSPLIT(Table3263[[#This Row],[attribute_name]],"|"), 1,1))</f>
        <v>Vibração - Mancal do Compressor (LOA) (1)</v>
      </c>
      <c r="Y573" t="str">
        <f>IFERROR(TRIM(INDEX(_xlfn.TEXTSPLIT(Table3263[[#This Row],[attribute_name]],"|"), 1,2)), "")</f>
        <v>Pre-alarm Hi</v>
      </c>
      <c r="Z573" t="b" cm="1">
        <f t="array" ref="Z573">IF(ISERROR(IF(Table3263[[#This Row],[parent_attribute]]="subattribute", VLOOKUP(Table3263[[#This Row],[Área ]]&amp;Table3263[[#This Row],[child_attribute]],_xlfn._xlws.FILTER(Table3263[[#All],[Vessel]], Table3263[[#All],[parent_attribute]]="attribute"),1, FALSE), TRUE)), FALSE, TRUE)</f>
        <v>1</v>
      </c>
    </row>
    <row r="574" spans="1:26" ht="15" customHeight="1">
      <c r="A574" t="str">
        <f>Table3263[[#This Row],[Template]]&amp;Table3263[[#This Row],[parent_attribute]]</f>
        <v>Compressor Centrífugo BásicoVibração - Mancal do Compressor (LOA) (2)</v>
      </c>
      <c r="B574" t="s">
        <v>4572</v>
      </c>
      <c r="C574" s="10" t="s">
        <v>2905</v>
      </c>
      <c r="D574" s="10" t="s">
        <v>4573</v>
      </c>
      <c r="E574" t="s">
        <v>4574</v>
      </c>
      <c r="F574" s="162" t="s">
        <v>4821</v>
      </c>
      <c r="G574" t="s">
        <v>2859</v>
      </c>
      <c r="J574" t="s">
        <v>1758</v>
      </c>
      <c r="K574" t="s">
        <v>1758</v>
      </c>
      <c r="O574" t="e">
        <f>VLOOKUP(Table3263[[#This Row],[Column1]],'Tradução Atributos'!$A$1:$B$284,2,0)</f>
        <v>#N/A</v>
      </c>
      <c r="P574" t="s">
        <v>3129</v>
      </c>
      <c r="Q574" s="10" t="str">
        <f>_xlfn.CONCAT(Table3263[[#This Row],[Description]],Table3263[[#This Row],[attribute_name EN2]])</f>
        <v>Vibration - Comp NDE Bearing (2)</v>
      </c>
      <c r="R574" s="33" t="s">
        <v>4869</v>
      </c>
      <c r="S574" s="33" t="s">
        <v>465</v>
      </c>
      <c r="U574" s="33" t="s">
        <v>439</v>
      </c>
      <c r="V574" s="10" t="s">
        <v>440</v>
      </c>
      <c r="W574" t="str">
        <f t="shared" si="17"/>
        <v>attribute</v>
      </c>
      <c r="X574" t="str">
        <f>TRIM(INDEX(_xlfn.TEXTSPLIT(Table3263[[#This Row],[attribute_name]],"|"), 1,1))</f>
        <v>Vibração - Mancal do Compressor (LOA) (2)</v>
      </c>
      <c r="Y574" t="str">
        <f>IFERROR(TRIM(INDEX(_xlfn.TEXTSPLIT(Table3263[[#This Row],[attribute_name]],"|"), 1,2)), "")</f>
        <v/>
      </c>
      <c r="Z574" t="b" cm="1">
        <f t="array" ref="Z574">IF(ISERROR(IF(Table3263[[#This Row],[type]]="subattribute", VLOOKUP(Table3263[[#This Row],[Template]]&amp;Table3263[[#This Row],[parent_attribute]],_xlfn._xlws.FILTER(#REF!, Table3263[[#All],[type]]="attribute"),1, FALSE), TRUE)), FALSE, TRUE)</f>
        <v>1</v>
      </c>
    </row>
    <row r="575" spans="1:26" ht="15" customHeight="1">
      <c r="A575" t="str">
        <f>Table3263[[#This Row],[Template]]&amp;Table3263[[#This Row],[parent_attribute]]</f>
        <v>Compressor Centrífugo BásicoVibração - Mancal do Compressor (LOA) (2)</v>
      </c>
      <c r="B575" t="s">
        <v>4572</v>
      </c>
      <c r="C575" s="10" t="s">
        <v>2905</v>
      </c>
      <c r="D575" s="10" t="s">
        <v>4573</v>
      </c>
      <c r="E575" t="s">
        <v>4574</v>
      </c>
      <c r="F575" s="162" t="s">
        <v>4821</v>
      </c>
      <c r="G575" t="s">
        <v>2859</v>
      </c>
      <c r="J575" t="s">
        <v>1760</v>
      </c>
      <c r="K575" t="s">
        <v>1758</v>
      </c>
      <c r="L575" t="s">
        <v>2929</v>
      </c>
      <c r="M575" t="s">
        <v>2928</v>
      </c>
      <c r="O575" t="e">
        <f>VLOOKUP(Table3263[[#This Row],[Column1]],'Tradução Atributos'!$A$1:$B$284,2,0)</f>
        <v>#N/A</v>
      </c>
      <c r="P575" t="s">
        <v>1096</v>
      </c>
      <c r="Q575" s="10" t="str">
        <f>_xlfn.CONCAT(Table3263[[#This Row],[Description]],Table3263[[#This Row],[attribute_name EN2]])</f>
        <v>Vibration - Comp NDE Bearing (2)</v>
      </c>
      <c r="R575" s="33">
        <v>38</v>
      </c>
      <c r="S575" s="33" t="s">
        <v>465</v>
      </c>
      <c r="U575" s="33" t="s">
        <v>736</v>
      </c>
      <c r="V575" s="83"/>
      <c r="W575" t="str">
        <f t="shared" si="17"/>
        <v>subattribute</v>
      </c>
      <c r="X575" t="str">
        <f>TRIM(INDEX(_xlfn.TEXTSPLIT(Table3263[[#This Row],[attribute_name]],"|"), 1,1))</f>
        <v>Vibração - Mancal do Compressor (LOA) (2)</v>
      </c>
      <c r="Y575" t="str">
        <f>IFERROR(TRIM(INDEX(_xlfn.TEXTSPLIT(Table3263[[#This Row],[attribute_name]],"|"), 1,2)), "")</f>
        <v>Hi</v>
      </c>
      <c r="Z575" t="b" cm="1">
        <f t="array" ref="Z575">IF(ISERROR(IF(Table3263[[#This Row],[parent_attribute]]="subattribute", VLOOKUP(Table3263[[#This Row],[Área ]]&amp;Table3263[[#This Row],[child_attribute]],_xlfn._xlws.FILTER(Table3263[[#All],[Vessel]], Table3263[[#All],[parent_attribute]]="attribute"),1, FALSE), TRUE)), FALSE, TRUE)</f>
        <v>1</v>
      </c>
    </row>
    <row r="576" spans="1:26" ht="15" customHeight="1">
      <c r="A576" t="str">
        <f>Table3263[[#This Row],[Template]]&amp;Table3263[[#This Row],[parent_attribute]]</f>
        <v>Compressor Centrífugo BásicoVibração - Mancal do Compressor (LOA) (2)</v>
      </c>
      <c r="B576" t="s">
        <v>4572</v>
      </c>
      <c r="C576" s="10" t="s">
        <v>2905</v>
      </c>
      <c r="D576" s="10" t="s">
        <v>4573</v>
      </c>
      <c r="E576" t="s">
        <v>4574</v>
      </c>
      <c r="F576" s="162" t="s">
        <v>4821</v>
      </c>
      <c r="G576" t="s">
        <v>2859</v>
      </c>
      <c r="J576" t="s">
        <v>1761</v>
      </c>
      <c r="K576" t="s">
        <v>1758</v>
      </c>
      <c r="L576" t="s">
        <v>2930</v>
      </c>
      <c r="M576" t="s">
        <v>2928</v>
      </c>
      <c r="O576" t="e">
        <f>VLOOKUP(Table3263[[#This Row],[Column1]],'Tradução Atributos'!$A$1:$B$284,2,0)</f>
        <v>#N/A</v>
      </c>
      <c r="P576" t="s">
        <v>1098</v>
      </c>
      <c r="Q576" s="10" t="str">
        <f>_xlfn.CONCAT(Table3263[[#This Row],[Description]],Table3263[[#This Row],[attribute_name EN2]])</f>
        <v>Vibration - Comp NDE Bearing (2)</v>
      </c>
      <c r="R576" s="33">
        <v>48</v>
      </c>
      <c r="S576" s="33" t="s">
        <v>465</v>
      </c>
      <c r="U576" s="33" t="s">
        <v>736</v>
      </c>
      <c r="V576" s="10"/>
      <c r="W576" t="str">
        <f t="shared" si="17"/>
        <v>subattribute</v>
      </c>
      <c r="X576" t="str">
        <f>TRIM(INDEX(_xlfn.TEXTSPLIT(Table3263[[#This Row],[attribute_name]],"|"), 1,1))</f>
        <v>Vibração - Mancal do Compressor (LOA) (2)</v>
      </c>
      <c r="Y576" t="str">
        <f>IFERROR(TRIM(INDEX(_xlfn.TEXTSPLIT(Table3263[[#This Row],[attribute_name]],"|"), 1,2)), "")</f>
        <v>HiHi</v>
      </c>
      <c r="Z576" t="b" cm="1">
        <f t="array" ref="Z576">IF(ISERROR(IF(Table3263[[#This Row],[parent_attribute]]="subattribute", VLOOKUP(Table3263[[#This Row],[Área ]]&amp;Table3263[[#This Row],[child_attribute]],_xlfn._xlws.FILTER(Table3263[[#All],[Vessel]], Table3263[[#All],[parent_attribute]]="attribute"),1, FALSE), TRUE)), FALSE, TRUE)</f>
        <v>1</v>
      </c>
    </row>
    <row r="577" spans="1:26" ht="15" customHeight="1">
      <c r="A577" t="str">
        <f>Table3263[[#This Row],[Template]]&amp;Table3263[[#This Row],[parent_attribute]]</f>
        <v>Compressor Centrífugo BásicoVibração - Mancal do Compressor (LOA) (2)</v>
      </c>
      <c r="B577" t="s">
        <v>4572</v>
      </c>
      <c r="C577" s="10" t="s">
        <v>2905</v>
      </c>
      <c r="D577" s="10" t="s">
        <v>4573</v>
      </c>
      <c r="E577" t="s">
        <v>4574</v>
      </c>
      <c r="F577" s="162" t="s">
        <v>4821</v>
      </c>
      <c r="G577" t="s">
        <v>2859</v>
      </c>
      <c r="J577" t="s">
        <v>1762</v>
      </c>
      <c r="K577" t="s">
        <v>1758</v>
      </c>
      <c r="L577" t="s">
        <v>2934</v>
      </c>
      <c r="M577" t="s">
        <v>2928</v>
      </c>
      <c r="O577" t="e">
        <f>VLOOKUP(Table3263[[#This Row],[Column1]],'Tradução Atributos'!$A$1:$B$284,2,0)</f>
        <v>#N/A</v>
      </c>
      <c r="P577" t="s">
        <v>3130</v>
      </c>
      <c r="Q577" s="10" t="str">
        <f>_xlfn.CONCAT(Table3263[[#This Row],[Description]],Table3263[[#This Row],[attribute_name EN2]])</f>
        <v>Vibration - Comp NDE Bearing (2)</v>
      </c>
      <c r="R577" s="33">
        <v>34.200000000000003</v>
      </c>
      <c r="S577" s="33" t="s">
        <v>465</v>
      </c>
      <c r="U577" s="33" t="s">
        <v>736</v>
      </c>
      <c r="V577" s="12"/>
      <c r="W577" t="str">
        <f t="shared" si="17"/>
        <v>subattribute</v>
      </c>
      <c r="X577" t="str">
        <f>TRIM(INDEX(_xlfn.TEXTSPLIT(Table3263[[#This Row],[attribute_name]],"|"), 1,1))</f>
        <v>Vibração - Mancal do Compressor (LOA) (2)</v>
      </c>
      <c r="Y577" t="str">
        <f>IFERROR(TRIM(INDEX(_xlfn.TEXTSPLIT(Table3263[[#This Row],[attribute_name]],"|"), 1,2)), "")</f>
        <v>Pre-alarm Hi</v>
      </c>
      <c r="Z577" t="b" cm="1">
        <f t="array" ref="Z577">IF(ISERROR(IF(Table3263[[#This Row],[parent_attribute]]="subattribute", VLOOKUP(Table3263[[#This Row],[Área ]]&amp;Table3263[[#This Row],[child_attribute]],_xlfn._xlws.FILTER(Table3263[[#All],[Vessel]], Table3263[[#All],[parent_attribute]]="attribute"),1, FALSE), TRUE)), FALSE, TRUE)</f>
        <v>1</v>
      </c>
    </row>
    <row r="578" spans="1:26" ht="15" customHeight="1">
      <c r="A578" t="str">
        <f>Table3263[[#This Row],[Template]]&amp;Table3263[[#This Row],[parent_attribute]]</f>
        <v>Compressor Centrífugo BásicoDelta de Pressão - Filtro de Sucção</v>
      </c>
      <c r="B578" t="s">
        <v>4572</v>
      </c>
      <c r="C578" s="10" t="s">
        <v>2905</v>
      </c>
      <c r="D578" s="10" t="s">
        <v>4573</v>
      </c>
      <c r="E578" t="s">
        <v>4574</v>
      </c>
      <c r="F578" s="162" t="s">
        <v>4821</v>
      </c>
      <c r="G578" t="s">
        <v>2860</v>
      </c>
      <c r="J578" s="10" t="s">
        <v>4583</v>
      </c>
      <c r="K578" s="10" t="s">
        <v>4583</v>
      </c>
      <c r="O578" t="e">
        <f>VLOOKUP(Table3263[[#This Row],[Column1]],'Tradução Atributos'!$A$1:$B$284,2,0)</f>
        <v>#N/A</v>
      </c>
      <c r="P578" t="s">
        <v>2909</v>
      </c>
      <c r="Q578" s="10" t="str">
        <f>_xlfn.CONCAT(Table3263[[#This Row],[Description]],Table3263[[#This Row],[attribute_name EN2]])</f>
        <v>Delta Pressure - Suction Filter LP</v>
      </c>
      <c r="R578" s="33" t="s">
        <v>4870</v>
      </c>
      <c r="S578" s="33" t="s">
        <v>194</v>
      </c>
      <c r="U578" s="33" t="s">
        <v>530</v>
      </c>
      <c r="V578" s="10" t="s">
        <v>531</v>
      </c>
      <c r="W578" t="str">
        <f t="shared" si="17"/>
        <v>attribute</v>
      </c>
      <c r="X578" t="str">
        <f>TRIM(INDEX(_xlfn.TEXTSPLIT(Table3263[[#This Row],[attribute_name]],"|"), 1,1))</f>
        <v>Delta de Pressão - Filtro de Sucção</v>
      </c>
      <c r="Y578" t="str">
        <f>IFERROR(TRIM(INDEX(_xlfn.TEXTSPLIT(Table3263[[#This Row],[attribute_name]],"|"), 1,2)), "")</f>
        <v/>
      </c>
      <c r="Z578" t="b" cm="1">
        <f t="array" ref="Z578">IF(ISERROR(IF(Table3263[[#This Row],[parent_attribute]]="subattribute", VLOOKUP(Table3263[[#This Row],[Área ]]&amp;Table3263[[#This Row],[child_attribute]],_xlfn._xlws.FILTER(Table3263[[#All],[Vessel]], Table3263[[#All],[parent_attribute]]="attribute"),1, FALSE), TRUE)), FALSE, TRUE)</f>
        <v>1</v>
      </c>
    </row>
    <row r="579" spans="1:26" ht="15" customHeight="1">
      <c r="A579" t="str">
        <f>Table3263[[#This Row],[Template]]&amp;Table3263[[#This Row],[parent_attribute]]</f>
        <v>Compressor Centrífugo BásicoDelta de Pressão - Filtro de Sucção</v>
      </c>
      <c r="B579" t="s">
        <v>4572</v>
      </c>
      <c r="C579" s="10" t="s">
        <v>2905</v>
      </c>
      <c r="D579" s="10" t="s">
        <v>4573</v>
      </c>
      <c r="E579" t="s">
        <v>4574</v>
      </c>
      <c r="F579" s="162" t="s">
        <v>4821</v>
      </c>
      <c r="G579" t="s">
        <v>2860</v>
      </c>
      <c r="J579" s="10" t="s">
        <v>4587</v>
      </c>
      <c r="K579" s="10" t="s">
        <v>4583</v>
      </c>
      <c r="O579" t="e">
        <f>VLOOKUP(Table3263[[#This Row],[Column1]],'Tradução Atributos'!$A$1:$B$284,2,0)</f>
        <v>#N/A</v>
      </c>
      <c r="P579" t="s">
        <v>3145</v>
      </c>
      <c r="Q579" s="10" t="str">
        <f>_xlfn.CONCAT(Table3263[[#This Row],[Description]],Table3263[[#This Row],[attribute_name EN2]])</f>
        <v>Delta Pressure - Suction Filter LP</v>
      </c>
      <c r="R579" s="33"/>
      <c r="S579" s="33" t="s">
        <v>194</v>
      </c>
      <c r="U579" s="33" t="s">
        <v>530</v>
      </c>
      <c r="V579" s="10" t="s">
        <v>531</v>
      </c>
      <c r="W579" t="str">
        <f t="shared" si="17"/>
        <v>subattribute</v>
      </c>
      <c r="X579" t="str">
        <f>TRIM(INDEX(_xlfn.TEXTSPLIT(Table3263[[#This Row],[attribute_name]],"|"), 1,1))</f>
        <v>Delta de Pressão - Filtro de Sucção</v>
      </c>
      <c r="Y579" t="str">
        <f>IFERROR(TRIM(INDEX(_xlfn.TEXTSPLIT(Table3263[[#This Row],[attribute_name]],"|"), 1,2)), "")</f>
        <v>Hi</v>
      </c>
      <c r="Z579" t="b" cm="1">
        <f t="array" ref="Z579">IF(ISERROR(IF(Table3263[[#This Row],[parent_attribute]]="subattribute", VLOOKUP(Table3263[[#This Row],[Área ]]&amp;Table3263[[#This Row],[child_attribute]],_xlfn._xlws.FILTER(Table3263[[#All],[Vessel]], Table3263[[#All],[parent_attribute]]="attribute"),1, FALSE), TRUE)), FALSE, TRUE)</f>
        <v>1</v>
      </c>
    </row>
    <row r="580" spans="1:26" ht="15" customHeight="1">
      <c r="A580" t="str">
        <f>Table3263[[#This Row],[Template]]&amp;Table3263[[#This Row],[parent_attribute]]</f>
        <v>Compressor Centrífugo BásicoDelta de Pressão - Filtro de Sucção</v>
      </c>
      <c r="B580" t="s">
        <v>4572</v>
      </c>
      <c r="C580" s="10" t="s">
        <v>2905</v>
      </c>
      <c r="D580" s="10" t="s">
        <v>4573</v>
      </c>
      <c r="E580" t="s">
        <v>4574</v>
      </c>
      <c r="F580" s="162" t="s">
        <v>4821</v>
      </c>
      <c r="G580" t="s">
        <v>2860</v>
      </c>
      <c r="J580" s="10" t="s">
        <v>4589</v>
      </c>
      <c r="K580" s="10" t="s">
        <v>4583</v>
      </c>
      <c r="O580" t="e">
        <f>VLOOKUP(Table3263[[#This Row],[Column1]],'Tradução Atributos'!$A$1:$B$284,2,0)</f>
        <v>#N/A</v>
      </c>
      <c r="P580" t="s">
        <v>3147</v>
      </c>
      <c r="Q580" s="10" t="str">
        <f>_xlfn.CONCAT(Table3263[[#This Row],[Description]],Table3263[[#This Row],[attribute_name EN2]])</f>
        <v>Delta Pressure - Suction Filter LP</v>
      </c>
      <c r="R580" s="33"/>
      <c r="S580" s="33" t="s">
        <v>194</v>
      </c>
      <c r="U580" s="33" t="s">
        <v>530</v>
      </c>
      <c r="V580" s="10" t="s">
        <v>531</v>
      </c>
      <c r="W580" t="str">
        <f t="shared" si="17"/>
        <v>subattribute</v>
      </c>
      <c r="X580" t="str">
        <f>TRIM(INDEX(_xlfn.TEXTSPLIT(Table3263[[#This Row],[attribute_name]],"|"), 1,1))</f>
        <v>Delta de Pressão - Filtro de Sucção</v>
      </c>
      <c r="Y580" t="str">
        <f>IFERROR(TRIM(INDEX(_xlfn.TEXTSPLIT(Table3263[[#This Row],[attribute_name]],"|"), 1,2)), "")</f>
        <v>HiHi</v>
      </c>
      <c r="Z580" t="b" cm="1">
        <f t="array" ref="Z580">IF(ISERROR(IF(Table3263[[#This Row],[parent_attribute]]="subattribute", VLOOKUP(Table3263[[#This Row],[Área ]]&amp;Table3263[[#This Row],[child_attribute]],_xlfn._xlws.FILTER(Table3263[[#All],[Vessel]], Table3263[[#All],[parent_attribute]]="attribute"),1, FALSE), TRUE)), FALSE, TRUE)</f>
        <v>1</v>
      </c>
    </row>
    <row r="581" spans="1:26" ht="15" customHeight="1">
      <c r="A581" t="str">
        <f>Table3263[[#This Row],[Template]]&amp;Table3263[[#This Row],[parent_attribute]]</f>
        <v>Compressor Centrífugo BásicoDelta de Pressão - Filtro de Sucção</v>
      </c>
      <c r="B581" t="s">
        <v>4572</v>
      </c>
      <c r="C581" s="10" t="s">
        <v>2905</v>
      </c>
      <c r="D581" s="10" t="s">
        <v>4573</v>
      </c>
      <c r="E581" t="s">
        <v>4574</v>
      </c>
      <c r="F581" s="162" t="s">
        <v>4821</v>
      </c>
      <c r="G581" t="s">
        <v>2860</v>
      </c>
      <c r="J581" s="10" t="s">
        <v>4591</v>
      </c>
      <c r="K581" s="10" t="s">
        <v>4583</v>
      </c>
      <c r="O581" t="e">
        <f>VLOOKUP(Table3263[[#This Row],[Column1]],'Tradução Atributos'!$A$1:$B$284,2,0)</f>
        <v>#N/A</v>
      </c>
      <c r="P581" t="s">
        <v>3150</v>
      </c>
      <c r="Q581" s="10" t="str">
        <f>_xlfn.CONCAT(Table3263[[#This Row],[Description]],Table3263[[#This Row],[attribute_name EN2]])</f>
        <v>Delta Pressure - Suction Filter LP</v>
      </c>
      <c r="R581" s="33"/>
      <c r="S581" s="33" t="s">
        <v>194</v>
      </c>
      <c r="U581" s="33" t="s">
        <v>530</v>
      </c>
      <c r="V581" s="10" t="s">
        <v>531</v>
      </c>
      <c r="W581" t="str">
        <f t="shared" si="17"/>
        <v>subattribute</v>
      </c>
      <c r="X581" t="str">
        <f>TRIM(INDEX(_xlfn.TEXTSPLIT(Table3263[[#This Row],[attribute_name]],"|"), 1,1))</f>
        <v>Delta de Pressão - Filtro de Sucção</v>
      </c>
      <c r="Y581" t="str">
        <f>IFERROR(TRIM(INDEX(_xlfn.TEXTSPLIT(Table3263[[#This Row],[attribute_name]],"|"), 1,2)), "")</f>
        <v>Pre-alarm Hi</v>
      </c>
      <c r="Z581" t="b" cm="1">
        <f t="array" ref="Z581">IF(ISERROR(IF(Table3263[[#This Row],[parent_attribute]]="subattribute", VLOOKUP(Table3263[[#This Row],[Área ]]&amp;Table3263[[#This Row],[child_attribute]],_xlfn._xlws.FILTER(Table3263[[#All],[Vessel]], Table3263[[#All],[parent_attribute]]="attribute"),1, FALSE), TRUE)), FALSE, TRUE)</f>
        <v>1</v>
      </c>
    </row>
    <row r="582" spans="1:26" ht="15" customHeight="1">
      <c r="A582" t="str">
        <f>Table3263[[#This Row],[Template]]&amp;Table3263[[#This Row],[parent_attribute]]</f>
        <v>Compressor Centrífugo BásicoDeslocamento Axial - Compressor (1)</v>
      </c>
      <c r="B582" t="s">
        <v>4572</v>
      </c>
      <c r="C582" s="10" t="s">
        <v>2905</v>
      </c>
      <c r="D582" s="10" t="s">
        <v>4573</v>
      </c>
      <c r="E582" t="s">
        <v>4574</v>
      </c>
      <c r="F582" s="162" t="s">
        <v>4821</v>
      </c>
      <c r="G582" t="s">
        <v>2860</v>
      </c>
      <c r="J582" t="s">
        <v>1170</v>
      </c>
      <c r="K582" t="s">
        <v>1170</v>
      </c>
      <c r="O582" t="e">
        <f>VLOOKUP(Table3263[[#This Row],[Column1]],'Tradução Atributos'!$A$1:$B$284,2,0)</f>
        <v>#N/A</v>
      </c>
      <c r="P582" t="s">
        <v>2943</v>
      </c>
      <c r="Q582" s="172" t="str">
        <f>_xlfn.CONCAT(Table3263[[#This Row],[Description]],Table3263[[#This Row],[attribute_name EN2]])</f>
        <v>Axial Displacement - Comp (1)</v>
      </c>
      <c r="R582" s="186" t="s">
        <v>4871</v>
      </c>
      <c r="S582" s="33" t="s">
        <v>465</v>
      </c>
      <c r="U582" s="33" t="s">
        <v>439</v>
      </c>
      <c r="V582" s="10" t="s">
        <v>440</v>
      </c>
      <c r="W582" t="str">
        <f t="shared" si="17"/>
        <v>attribute</v>
      </c>
      <c r="X582" t="str">
        <f>TRIM(INDEX(_xlfn.TEXTSPLIT(Table3263[[#This Row],[attribute_name]],"|"), 1,1))</f>
        <v>Deslocamento Axial - Compressor (1)</v>
      </c>
      <c r="Y582" t="str">
        <f>IFERROR(TRIM(INDEX(_xlfn.TEXTSPLIT(Table3263[[#This Row],[attribute_name]],"|"), 1,2)), "")</f>
        <v/>
      </c>
      <c r="Z582" t="b" cm="1">
        <f t="array" ref="Z582">IF(ISERROR(IF(Table3263[[#This Row],[type]]="subattribute", VLOOKUP(Table3263[[#This Row],[Template]]&amp;Table3263[[#This Row],[parent_attribute]],_xlfn._xlws.FILTER(#REF!, Table3263[[#All],[type]]="attribute"),1, FALSE), TRUE)), FALSE, TRUE)</f>
        <v>1</v>
      </c>
    </row>
    <row r="583" spans="1:26" ht="15" customHeight="1">
      <c r="A583" t="str">
        <f>Table3263[[#This Row],[Template]]&amp;Table3263[[#This Row],[parent_attribute]]</f>
        <v>Compressor Centrífugo BásicoDeslocamento Axial - Compressor (1)</v>
      </c>
      <c r="B583" t="s">
        <v>4572</v>
      </c>
      <c r="C583" s="10" t="s">
        <v>2905</v>
      </c>
      <c r="D583" s="10" t="s">
        <v>4573</v>
      </c>
      <c r="E583" t="s">
        <v>4574</v>
      </c>
      <c r="F583" s="162" t="s">
        <v>4821</v>
      </c>
      <c r="G583" t="s">
        <v>2860</v>
      </c>
      <c r="J583" t="s">
        <v>1172</v>
      </c>
      <c r="K583" t="s">
        <v>1170</v>
      </c>
      <c r="L583" t="s">
        <v>2929</v>
      </c>
      <c r="M583" t="s">
        <v>2928</v>
      </c>
      <c r="O583" t="e">
        <f>VLOOKUP(Table3263[[#This Row],[Column1]],'Tradução Atributos'!$A$1:$B$284,2,0)</f>
        <v>#N/A</v>
      </c>
      <c r="P583" t="s">
        <v>863</v>
      </c>
      <c r="Q583" s="10" t="str">
        <f>_xlfn.CONCAT(Table3263[[#This Row],[Description]],Table3263[[#This Row],[attribute_name EN2]])</f>
        <v>Axial Displacement - Comp (1)</v>
      </c>
      <c r="R583" s="186">
        <v>1000</v>
      </c>
      <c r="S583" s="33" t="s">
        <v>465</v>
      </c>
      <c r="U583" s="33" t="s">
        <v>736</v>
      </c>
      <c r="V583" s="10"/>
      <c r="W583" t="str">
        <f t="shared" si="17"/>
        <v>subattribute</v>
      </c>
      <c r="X583" t="str">
        <f>TRIM(INDEX(_xlfn.TEXTSPLIT(Table3263[[#This Row],[attribute_name]],"|"), 1,1))</f>
        <v>Deslocamento Axial - Compressor (1)</v>
      </c>
      <c r="Y583" t="str">
        <f>IFERROR(TRIM(INDEX(_xlfn.TEXTSPLIT(Table3263[[#This Row],[attribute_name]],"|"), 1,2)), "")</f>
        <v>Hi</v>
      </c>
      <c r="Z583" t="b" cm="1">
        <f t="array" ref="Z583">IF(ISERROR(IF(Table3263[[#This Row],[parent_attribute]]="subattribute", VLOOKUP(Table3263[[#This Row],[Área ]]&amp;Table3263[[#This Row],[child_attribute]],_xlfn._xlws.FILTER(Table3263[[#All],[Vessel]], Table3263[[#All],[parent_attribute]]="attribute"),1, FALSE), TRUE)), FALSE, TRUE)</f>
        <v>1</v>
      </c>
    </row>
    <row r="584" spans="1:26" ht="15" customHeight="1">
      <c r="A584" t="str">
        <f>Table3263[[#This Row],[Template]]&amp;Table3263[[#This Row],[parent_attribute]]</f>
        <v>Compressor Centrífugo BásicoDeslocamento Axial - Compressor (1)</v>
      </c>
      <c r="B584" t="s">
        <v>4572</v>
      </c>
      <c r="C584" s="10" t="s">
        <v>2905</v>
      </c>
      <c r="D584" s="10" t="s">
        <v>4573</v>
      </c>
      <c r="E584" t="s">
        <v>4574</v>
      </c>
      <c r="F584" s="162" t="s">
        <v>4821</v>
      </c>
      <c r="G584" t="s">
        <v>2860</v>
      </c>
      <c r="J584" t="s">
        <v>1173</v>
      </c>
      <c r="K584" t="s">
        <v>1170</v>
      </c>
      <c r="L584" t="s">
        <v>2930</v>
      </c>
      <c r="M584" t="s">
        <v>2928</v>
      </c>
      <c r="O584" t="e">
        <f>VLOOKUP(Table3263[[#This Row],[Column1]],'Tradução Atributos'!$A$1:$B$284,2,0)</f>
        <v>#N/A</v>
      </c>
      <c r="P584" t="s">
        <v>867</v>
      </c>
      <c r="Q584" s="10" t="str">
        <f>_xlfn.CONCAT(Table3263[[#This Row],[Description]],Table3263[[#This Row],[attribute_name EN2]])</f>
        <v>Axial Displacement - Comp (1)</v>
      </c>
      <c r="R584" s="33"/>
      <c r="S584" s="33" t="s">
        <v>465</v>
      </c>
      <c r="U584" s="33" t="s">
        <v>736</v>
      </c>
      <c r="V584" s="83"/>
      <c r="W584" t="str">
        <f t="shared" si="17"/>
        <v>subattribute</v>
      </c>
      <c r="X584" t="str">
        <f>TRIM(INDEX(_xlfn.TEXTSPLIT(Table3263[[#This Row],[attribute_name]],"|"), 1,1))</f>
        <v>Deslocamento Axial - Compressor (1)</v>
      </c>
      <c r="Y584" t="str">
        <f>IFERROR(TRIM(INDEX(_xlfn.TEXTSPLIT(Table3263[[#This Row],[attribute_name]],"|"), 1,2)), "")</f>
        <v>HiHi</v>
      </c>
      <c r="Z584" t="b" cm="1">
        <f t="array" ref="Z584">IF(ISERROR(IF(Table3263[[#This Row],[parent_attribute]]="subattribute", VLOOKUP(Table3263[[#This Row],[Área ]]&amp;Table3263[[#This Row],[child_attribute]],_xlfn._xlws.FILTER(Table3263[[#All],[Vessel]], Table3263[[#All],[parent_attribute]]="attribute"),1, FALSE), TRUE)), FALSE, TRUE)</f>
        <v>1</v>
      </c>
    </row>
    <row r="585" spans="1:26" ht="15" customHeight="1">
      <c r="A585" t="str">
        <f>Table3263[[#This Row],[Template]]&amp;Table3263[[#This Row],[parent_attribute]]</f>
        <v>Compressor Centrífugo BásicoDeslocamento Axial - Compressor (1)</v>
      </c>
      <c r="B585" t="s">
        <v>4572</v>
      </c>
      <c r="C585" s="10" t="s">
        <v>2905</v>
      </c>
      <c r="D585" s="10" t="s">
        <v>4573</v>
      </c>
      <c r="E585" t="s">
        <v>4574</v>
      </c>
      <c r="F585" s="162" t="s">
        <v>4821</v>
      </c>
      <c r="G585" t="s">
        <v>2860</v>
      </c>
      <c r="J585" t="s">
        <v>1174</v>
      </c>
      <c r="K585" t="s">
        <v>1170</v>
      </c>
      <c r="L585" t="s">
        <v>2931</v>
      </c>
      <c r="M585" t="s">
        <v>2928</v>
      </c>
      <c r="O585" t="e">
        <f>VLOOKUP(Table3263[[#This Row],[Column1]],'Tradução Atributos'!$A$1:$B$284,2,0)</f>
        <v>#N/A</v>
      </c>
      <c r="P585" t="s">
        <v>869</v>
      </c>
      <c r="Q585" s="10" t="str">
        <f>_xlfn.CONCAT(Table3263[[#This Row],[Description]],Table3263[[#This Row],[attribute_name EN2]])</f>
        <v>Axial Displacement - Comp (1)</v>
      </c>
      <c r="R585" s="186">
        <v>-1000</v>
      </c>
      <c r="S585" s="33" t="s">
        <v>465</v>
      </c>
      <c r="U585" s="33" t="s">
        <v>736</v>
      </c>
      <c r="V585" s="10"/>
      <c r="W585" t="str">
        <f t="shared" ref="W585:W613" si="18">IFERROR(IF(FIND("|",P585),"subattribute", "attribute"), "attribute")</f>
        <v>subattribute</v>
      </c>
      <c r="X585" t="str">
        <f>TRIM(INDEX(_xlfn.TEXTSPLIT(Table3263[[#This Row],[attribute_name]],"|"), 1,1))</f>
        <v>Deslocamento Axial - Compressor (1)</v>
      </c>
      <c r="Y585" t="str">
        <f>IFERROR(TRIM(INDEX(_xlfn.TEXTSPLIT(Table3263[[#This Row],[attribute_name]],"|"), 1,2)), "")</f>
        <v>Lo</v>
      </c>
      <c r="Z585" t="b" cm="1">
        <f t="array" ref="Z585">IF(ISERROR(IF(Table3263[[#This Row],[parent_attribute]]="subattribute", VLOOKUP(Table3263[[#This Row],[Área ]]&amp;Table3263[[#This Row],[child_attribute]],_xlfn._xlws.FILTER(Table3263[[#All],[Vessel]], Table3263[[#All],[parent_attribute]]="attribute"),1, FALSE), TRUE)), FALSE, TRUE)</f>
        <v>1</v>
      </c>
    </row>
    <row r="586" spans="1:26" ht="15" customHeight="1">
      <c r="A586" t="str">
        <f>Table3263[[#This Row],[Template]]&amp;Table3263[[#This Row],[parent_attribute]]</f>
        <v>Compressor Centrífugo BásicoDeslocamento Axial - Compressor (1)</v>
      </c>
      <c r="B586" t="s">
        <v>4572</v>
      </c>
      <c r="C586" s="10" t="s">
        <v>2905</v>
      </c>
      <c r="D586" s="10" t="s">
        <v>4573</v>
      </c>
      <c r="E586" t="s">
        <v>4574</v>
      </c>
      <c r="F586" s="162" t="s">
        <v>4821</v>
      </c>
      <c r="G586" t="s">
        <v>2860</v>
      </c>
      <c r="J586" t="s">
        <v>1175</v>
      </c>
      <c r="K586" t="s">
        <v>1170</v>
      </c>
      <c r="L586" t="s">
        <v>2932</v>
      </c>
      <c r="M586" t="s">
        <v>2928</v>
      </c>
      <c r="O586" t="e">
        <f>VLOOKUP(Table3263[[#This Row],[Column1]],'Tradução Atributos'!$A$1:$B$284,2,0)</f>
        <v>#N/A</v>
      </c>
      <c r="P586" t="s">
        <v>2944</v>
      </c>
      <c r="Q586" s="10" t="str">
        <f>_xlfn.CONCAT(Table3263[[#This Row],[Description]],Table3263[[#This Row],[attribute_name EN2]])</f>
        <v>Axial Displacement - Comp (1)</v>
      </c>
      <c r="R586" s="33"/>
      <c r="S586" s="33" t="s">
        <v>465</v>
      </c>
      <c r="U586" s="33" t="s">
        <v>736</v>
      </c>
      <c r="V586" s="83"/>
      <c r="W586" t="str">
        <f t="shared" si="18"/>
        <v>subattribute</v>
      </c>
      <c r="X586" t="str">
        <f>TRIM(INDEX(_xlfn.TEXTSPLIT(Table3263[[#This Row],[attribute_name]],"|"), 1,1))</f>
        <v>Deslocamento Axial - Compressor (1)</v>
      </c>
      <c r="Y586" t="str">
        <f>IFERROR(TRIM(INDEX(_xlfn.TEXTSPLIT(Table3263[[#This Row],[attribute_name]],"|"), 1,2)), "")</f>
        <v>LoLo</v>
      </c>
      <c r="Z586" t="b" cm="1">
        <f t="array" ref="Z586">IF(ISERROR(IF(Table3263[[#This Row],[parent_attribute]]="subattribute", VLOOKUP(Table3263[[#This Row],[Área ]]&amp;Table3263[[#This Row],[child_attribute]],_xlfn._xlws.FILTER(Table3263[[#All],[Vessel]], Table3263[[#All],[parent_attribute]]="attribute"),1, FALSE), TRUE)), FALSE, TRUE)</f>
        <v>1</v>
      </c>
    </row>
    <row r="587" spans="1:26" ht="15" customHeight="1">
      <c r="A587" t="str">
        <f>Table3263[[#This Row],[Template]]&amp;Table3263[[#This Row],[parent_attribute]]</f>
        <v>Compressor Centrífugo BásicoDeslocamento Axial - Compressor (1)</v>
      </c>
      <c r="B587" t="s">
        <v>4572</v>
      </c>
      <c r="C587" s="10" t="s">
        <v>2905</v>
      </c>
      <c r="D587" s="10" t="s">
        <v>4573</v>
      </c>
      <c r="E587" t="s">
        <v>4574</v>
      </c>
      <c r="F587" s="162" t="s">
        <v>4821</v>
      </c>
      <c r="G587" t="s">
        <v>2860</v>
      </c>
      <c r="J587" t="s">
        <v>1176</v>
      </c>
      <c r="K587" t="s">
        <v>1170</v>
      </c>
      <c r="L587" t="s">
        <v>2934</v>
      </c>
      <c r="M587" t="s">
        <v>2928</v>
      </c>
      <c r="O587" t="e">
        <f>VLOOKUP(Table3263[[#This Row],[Column1]],'Tradução Atributos'!$A$1:$B$284,2,0)</f>
        <v>#N/A</v>
      </c>
      <c r="P587" t="s">
        <v>2945</v>
      </c>
      <c r="Q587" s="10" t="str">
        <f>_xlfn.CONCAT(Table3263[[#This Row],[Description]],Table3263[[#This Row],[attribute_name EN2]])</f>
        <v>Axial Displacement - Comp (1)</v>
      </c>
      <c r="R587" s="186">
        <v>900</v>
      </c>
      <c r="S587" s="33" t="s">
        <v>465</v>
      </c>
      <c r="U587" s="33" t="s">
        <v>736</v>
      </c>
      <c r="V587" s="10"/>
      <c r="W587" t="str">
        <f t="shared" si="18"/>
        <v>subattribute</v>
      </c>
      <c r="X587" t="str">
        <f>TRIM(INDEX(_xlfn.TEXTSPLIT(Table3263[[#This Row],[attribute_name]],"|"), 1,1))</f>
        <v>Deslocamento Axial - Compressor (1)</v>
      </c>
      <c r="Y587" t="str">
        <f>IFERROR(TRIM(INDEX(_xlfn.TEXTSPLIT(Table3263[[#This Row],[attribute_name]],"|"), 1,2)), "")</f>
        <v>Pre-alarm Hi</v>
      </c>
      <c r="Z587" t="b" cm="1">
        <f t="array" ref="Z587">IF(ISERROR(IF(Table3263[[#This Row],[parent_attribute]]="subattribute", VLOOKUP(Table3263[[#This Row],[Área ]]&amp;Table3263[[#This Row],[child_attribute]],_xlfn._xlws.FILTER(Table3263[[#All],[Vessel]], Table3263[[#All],[parent_attribute]]="attribute"),1, FALSE), TRUE)), FALSE, TRUE)</f>
        <v>1</v>
      </c>
    </row>
    <row r="588" spans="1:26" ht="15" customHeight="1">
      <c r="A588" t="str">
        <f>Table3263[[#This Row],[Template]]&amp;Table3263[[#This Row],[parent_attribute]]</f>
        <v>Compressor Centrífugo BásicoDeslocamento Axial - Compressor (1)</v>
      </c>
      <c r="B588" t="s">
        <v>4572</v>
      </c>
      <c r="C588" s="10" t="s">
        <v>2905</v>
      </c>
      <c r="D588" s="10" t="s">
        <v>4573</v>
      </c>
      <c r="E588" t="s">
        <v>4574</v>
      </c>
      <c r="F588" s="162" t="s">
        <v>4821</v>
      </c>
      <c r="G588" t="s">
        <v>2860</v>
      </c>
      <c r="J588" t="s">
        <v>1177</v>
      </c>
      <c r="K588" t="s">
        <v>1170</v>
      </c>
      <c r="L588" t="s">
        <v>2936</v>
      </c>
      <c r="M588" t="s">
        <v>2928</v>
      </c>
      <c r="O588" t="e">
        <f>VLOOKUP(Table3263[[#This Row],[Column1]],'Tradução Atributos'!$A$1:$B$284,2,0)</f>
        <v>#N/A</v>
      </c>
      <c r="P588" t="s">
        <v>2947</v>
      </c>
      <c r="Q588" s="10" t="str">
        <f>_xlfn.CONCAT(Table3263[[#This Row],[Description]],Table3263[[#This Row],[attribute_name EN2]])</f>
        <v>Axial Displacement - Comp (1)</v>
      </c>
      <c r="R588" s="186">
        <v>-900</v>
      </c>
      <c r="S588" s="33" t="s">
        <v>465</v>
      </c>
      <c r="U588" s="33" t="s">
        <v>736</v>
      </c>
      <c r="V588" s="83"/>
      <c r="W588" t="str">
        <f t="shared" si="18"/>
        <v>subattribute</v>
      </c>
      <c r="X588" t="str">
        <f>TRIM(INDEX(_xlfn.TEXTSPLIT(Table3263[[#This Row],[attribute_name]],"|"), 1,1))</f>
        <v>Deslocamento Axial - Compressor (1)</v>
      </c>
      <c r="Y588" t="str">
        <f>IFERROR(TRIM(INDEX(_xlfn.TEXTSPLIT(Table3263[[#This Row],[attribute_name]],"|"), 1,2)), "")</f>
        <v>Pre-alarm Lo</v>
      </c>
      <c r="Z588" t="b" cm="1">
        <f t="array" ref="Z588">IF(ISERROR(IF(Table3263[[#This Row],[parent_attribute]]="subattribute", VLOOKUP(Table3263[[#This Row],[Área ]]&amp;Table3263[[#This Row],[child_attribute]],_xlfn._xlws.FILTER(Table3263[[#All],[Vessel]], Table3263[[#All],[parent_attribute]]="attribute"),1, FALSE), TRUE)), FALSE, TRUE)</f>
        <v>1</v>
      </c>
    </row>
    <row r="589" spans="1:26" ht="15" customHeight="1">
      <c r="A589" t="str">
        <f>Table3263[[#This Row],[Template]]&amp;Table3263[[#This Row],[parent_attribute]]</f>
        <v>Compressor Centrífugo BásicoDeslocamento Axial - Compressor (2)</v>
      </c>
      <c r="B589" t="s">
        <v>4572</v>
      </c>
      <c r="C589" s="10" t="s">
        <v>2905</v>
      </c>
      <c r="D589" s="10" t="s">
        <v>4573</v>
      </c>
      <c r="E589" t="s">
        <v>4574</v>
      </c>
      <c r="F589" s="162" t="s">
        <v>4821</v>
      </c>
      <c r="G589" t="s">
        <v>2860</v>
      </c>
      <c r="J589" t="s">
        <v>1178</v>
      </c>
      <c r="K589" t="s">
        <v>1178</v>
      </c>
      <c r="O589" t="e">
        <f>VLOOKUP(Table3263[[#This Row],[Column1]],'Tradução Atributos'!$A$1:$B$284,2,0)</f>
        <v>#N/A</v>
      </c>
      <c r="P589" t="s">
        <v>2948</v>
      </c>
      <c r="Q589" s="10" t="str">
        <f>_xlfn.CONCAT(Table3263[[#This Row],[Description]],Table3263[[#This Row],[attribute_name EN2]])</f>
        <v>Axial Displacement - Comp (2)</v>
      </c>
      <c r="R589" s="186" t="s">
        <v>4872</v>
      </c>
      <c r="S589" s="33" t="s">
        <v>465</v>
      </c>
      <c r="U589" s="33" t="s">
        <v>439</v>
      </c>
      <c r="V589" s="10" t="s">
        <v>440</v>
      </c>
      <c r="W589" t="str">
        <f t="shared" si="18"/>
        <v>attribute</v>
      </c>
      <c r="X589" t="str">
        <f>TRIM(INDEX(_xlfn.TEXTSPLIT(Table3263[[#This Row],[attribute_name]],"|"), 1,1))</f>
        <v>Deslocamento Axial - Compressor (2)</v>
      </c>
      <c r="Y589" t="str">
        <f>IFERROR(TRIM(INDEX(_xlfn.TEXTSPLIT(Table3263[[#This Row],[attribute_name]],"|"), 1,2)), "")</f>
        <v/>
      </c>
      <c r="Z589" t="b" cm="1">
        <f t="array" ref="Z589">IF(ISERROR(IF(Table3263[[#This Row],[type]]="subattribute", VLOOKUP(Table3263[[#This Row],[Template]]&amp;Table3263[[#This Row],[parent_attribute]],_xlfn._xlws.FILTER(#REF!, Table3263[[#All],[type]]="attribute"),1, FALSE), TRUE)), FALSE, TRUE)</f>
        <v>1</v>
      </c>
    </row>
    <row r="590" spans="1:26" ht="15" customHeight="1">
      <c r="A590" t="str">
        <f>Table3263[[#This Row],[Template]]&amp;Table3263[[#This Row],[parent_attribute]]</f>
        <v>Compressor Centrífugo BásicoDeslocamento Axial - Compressor (2)</v>
      </c>
      <c r="B590" t="s">
        <v>4572</v>
      </c>
      <c r="C590" s="10" t="s">
        <v>2905</v>
      </c>
      <c r="D590" s="10" t="s">
        <v>4573</v>
      </c>
      <c r="E590" t="s">
        <v>4574</v>
      </c>
      <c r="F590" s="162" t="s">
        <v>4821</v>
      </c>
      <c r="G590" t="s">
        <v>2860</v>
      </c>
      <c r="J590" t="s">
        <v>1180</v>
      </c>
      <c r="K590" t="s">
        <v>1178</v>
      </c>
      <c r="L590" t="s">
        <v>2929</v>
      </c>
      <c r="M590" t="s">
        <v>2928</v>
      </c>
      <c r="O590" t="e">
        <f>VLOOKUP(Table3263[[#This Row],[Column1]],'Tradução Atributos'!$A$1:$B$284,2,0)</f>
        <v>#N/A</v>
      </c>
      <c r="P590" t="s">
        <v>873</v>
      </c>
      <c r="Q590" s="10" t="str">
        <f>_xlfn.CONCAT(Table3263[[#This Row],[Description]],Table3263[[#This Row],[attribute_name EN2]])</f>
        <v>Axial Displacement - Comp (2)</v>
      </c>
      <c r="R590" s="186">
        <v>1000</v>
      </c>
      <c r="S590" s="33" t="s">
        <v>465</v>
      </c>
      <c r="U590" s="33" t="s">
        <v>736</v>
      </c>
      <c r="V590" s="83"/>
      <c r="W590" t="str">
        <f t="shared" si="18"/>
        <v>subattribute</v>
      </c>
      <c r="X590" t="str">
        <f>TRIM(INDEX(_xlfn.TEXTSPLIT(Table3263[[#This Row],[attribute_name]],"|"), 1,1))</f>
        <v>Deslocamento Axial - Compressor (2)</v>
      </c>
      <c r="Y590" t="str">
        <f>IFERROR(TRIM(INDEX(_xlfn.TEXTSPLIT(Table3263[[#This Row],[attribute_name]],"|"), 1,2)), "")</f>
        <v>Hi</v>
      </c>
      <c r="Z590" t="b" cm="1">
        <f t="array" ref="Z590">IF(ISERROR(IF(Table3263[[#This Row],[parent_attribute]]="subattribute", VLOOKUP(Table3263[[#This Row],[Área ]]&amp;Table3263[[#This Row],[child_attribute]],_xlfn._xlws.FILTER(Table3263[[#All],[Vessel]], Table3263[[#All],[parent_attribute]]="attribute"),1, FALSE), TRUE)), FALSE, TRUE)</f>
        <v>1</v>
      </c>
    </row>
    <row r="591" spans="1:26" ht="15" customHeight="1">
      <c r="A591" t="str">
        <f>Table3263[[#This Row],[Template]]&amp;Table3263[[#This Row],[parent_attribute]]</f>
        <v>Compressor Centrífugo BásicoDeslocamento Axial - Compressor (2)</v>
      </c>
      <c r="B591" t="s">
        <v>4572</v>
      </c>
      <c r="C591" s="10" t="s">
        <v>2905</v>
      </c>
      <c r="D591" s="10" t="s">
        <v>4573</v>
      </c>
      <c r="E591" t="s">
        <v>4574</v>
      </c>
      <c r="F591" s="162" t="s">
        <v>4821</v>
      </c>
      <c r="G591" t="s">
        <v>2860</v>
      </c>
      <c r="J591" t="s">
        <v>1181</v>
      </c>
      <c r="K591" t="s">
        <v>1178</v>
      </c>
      <c r="L591" t="s">
        <v>2930</v>
      </c>
      <c r="M591" t="s">
        <v>2928</v>
      </c>
      <c r="O591" t="e">
        <f>VLOOKUP(Table3263[[#This Row],[Column1]],'Tradução Atributos'!$A$1:$B$284,2,0)</f>
        <v>#N/A</v>
      </c>
      <c r="P591" t="s">
        <v>875</v>
      </c>
      <c r="Q591" s="10" t="str">
        <f>_xlfn.CONCAT(Table3263[[#This Row],[Description]],Table3263[[#This Row],[attribute_name EN2]])</f>
        <v>Axial Displacement - Comp (2)</v>
      </c>
      <c r="R591" s="33"/>
      <c r="S591" s="33" t="s">
        <v>465</v>
      </c>
      <c r="U591" s="33" t="s">
        <v>736</v>
      </c>
      <c r="V591" s="10"/>
      <c r="W591" t="str">
        <f t="shared" si="18"/>
        <v>subattribute</v>
      </c>
      <c r="X591" t="str">
        <f>TRIM(INDEX(_xlfn.TEXTSPLIT(Table3263[[#This Row],[attribute_name]],"|"), 1,1))</f>
        <v>Deslocamento Axial - Compressor (2)</v>
      </c>
      <c r="Y591" t="str">
        <f>IFERROR(TRIM(INDEX(_xlfn.TEXTSPLIT(Table3263[[#This Row],[attribute_name]],"|"), 1,2)), "")</f>
        <v>HiHi</v>
      </c>
      <c r="Z591" t="b" cm="1">
        <f t="array" ref="Z591">IF(ISERROR(IF(Table3263[[#This Row],[parent_attribute]]="subattribute", VLOOKUP(Table3263[[#This Row],[Área ]]&amp;Table3263[[#This Row],[child_attribute]],_xlfn._xlws.FILTER(Table3263[[#All],[Vessel]], Table3263[[#All],[parent_attribute]]="attribute"),1, FALSE), TRUE)), FALSE, TRUE)</f>
        <v>1</v>
      </c>
    </row>
    <row r="592" spans="1:26" ht="15" customHeight="1">
      <c r="A592" t="str">
        <f>Table3263[[#This Row],[Template]]&amp;Table3263[[#This Row],[parent_attribute]]</f>
        <v>Compressor Centrífugo BásicoDeslocamento Axial - Compressor (2)</v>
      </c>
      <c r="B592" t="s">
        <v>4572</v>
      </c>
      <c r="C592" s="10" t="s">
        <v>2905</v>
      </c>
      <c r="D592" s="10" t="s">
        <v>4573</v>
      </c>
      <c r="E592" t="s">
        <v>4574</v>
      </c>
      <c r="F592" s="162" t="s">
        <v>4821</v>
      </c>
      <c r="G592" t="s">
        <v>2860</v>
      </c>
      <c r="J592" t="s">
        <v>1182</v>
      </c>
      <c r="K592" t="s">
        <v>1178</v>
      </c>
      <c r="L592" t="s">
        <v>2931</v>
      </c>
      <c r="M592" t="s">
        <v>2928</v>
      </c>
      <c r="O592" t="e">
        <f>VLOOKUP(Table3263[[#This Row],[Column1]],'Tradução Atributos'!$A$1:$B$284,2,0)</f>
        <v>#N/A</v>
      </c>
      <c r="P592" t="s">
        <v>877</v>
      </c>
      <c r="Q592" s="10" t="str">
        <f>_xlfn.CONCAT(Table3263[[#This Row],[Description]],Table3263[[#This Row],[attribute_name EN2]])</f>
        <v>Axial Displacement - Comp (2)</v>
      </c>
      <c r="R592" s="186">
        <v>-1000</v>
      </c>
      <c r="S592" s="33" t="s">
        <v>465</v>
      </c>
      <c r="U592" s="33" t="s">
        <v>736</v>
      </c>
      <c r="V592" s="83"/>
      <c r="W592" t="str">
        <f t="shared" si="18"/>
        <v>subattribute</v>
      </c>
      <c r="X592" t="str">
        <f>TRIM(INDEX(_xlfn.TEXTSPLIT(Table3263[[#This Row],[attribute_name]],"|"), 1,1))</f>
        <v>Deslocamento Axial - Compressor (2)</v>
      </c>
      <c r="Y592" t="str">
        <f>IFERROR(TRIM(INDEX(_xlfn.TEXTSPLIT(Table3263[[#This Row],[attribute_name]],"|"), 1,2)), "")</f>
        <v>Lo</v>
      </c>
      <c r="Z592" t="b" cm="1">
        <f t="array" ref="Z592">IF(ISERROR(IF(Table3263[[#This Row],[parent_attribute]]="subattribute", VLOOKUP(Table3263[[#This Row],[Área ]]&amp;Table3263[[#This Row],[child_attribute]],_xlfn._xlws.FILTER(Table3263[[#All],[Vessel]], Table3263[[#All],[parent_attribute]]="attribute"),1, FALSE), TRUE)), FALSE, TRUE)</f>
        <v>1</v>
      </c>
    </row>
    <row r="593" spans="1:26" ht="15" customHeight="1">
      <c r="A593" t="str">
        <f>Table3263[[#This Row],[Template]]&amp;Table3263[[#This Row],[parent_attribute]]</f>
        <v>Compressor Centrífugo BásicoDeslocamento Axial - Compressor (2)</v>
      </c>
      <c r="B593" t="s">
        <v>4572</v>
      </c>
      <c r="C593" s="10" t="s">
        <v>2905</v>
      </c>
      <c r="D593" s="10" t="s">
        <v>4573</v>
      </c>
      <c r="E593" t="s">
        <v>4574</v>
      </c>
      <c r="F593" s="162" t="s">
        <v>4821</v>
      </c>
      <c r="G593" t="s">
        <v>2860</v>
      </c>
      <c r="J593" t="s">
        <v>1183</v>
      </c>
      <c r="K593" t="s">
        <v>1178</v>
      </c>
      <c r="L593" t="s">
        <v>2932</v>
      </c>
      <c r="M593" t="s">
        <v>2928</v>
      </c>
      <c r="O593" t="e">
        <f>VLOOKUP(Table3263[[#This Row],[Column1]],'Tradução Atributos'!$A$1:$B$284,2,0)</f>
        <v>#N/A</v>
      </c>
      <c r="P593" t="s">
        <v>2949</v>
      </c>
      <c r="Q593" s="10" t="str">
        <f>_xlfn.CONCAT(Table3263[[#This Row],[Description]],Table3263[[#This Row],[attribute_name EN2]])</f>
        <v>Axial Displacement - Comp (2)</v>
      </c>
      <c r="R593" s="33"/>
      <c r="S593" s="33" t="s">
        <v>465</v>
      </c>
      <c r="U593" s="33" t="s">
        <v>736</v>
      </c>
      <c r="V593" s="83"/>
      <c r="W593" t="str">
        <f t="shared" si="18"/>
        <v>subattribute</v>
      </c>
      <c r="X593" t="str">
        <f>TRIM(INDEX(_xlfn.TEXTSPLIT(Table3263[[#This Row],[attribute_name]],"|"), 1,1))</f>
        <v>Deslocamento Axial - Compressor (2)</v>
      </c>
      <c r="Y593" t="str">
        <f>IFERROR(TRIM(INDEX(_xlfn.TEXTSPLIT(Table3263[[#This Row],[attribute_name]],"|"), 1,2)), "")</f>
        <v>LoLo</v>
      </c>
      <c r="Z593" t="b" cm="1">
        <f t="array" ref="Z593">IF(ISERROR(IF(Table3263[[#This Row],[parent_attribute]]="subattribute", VLOOKUP(Table3263[[#This Row],[Área ]]&amp;Table3263[[#This Row],[child_attribute]],_xlfn._xlws.FILTER(Table3263[[#All],[Vessel]], Table3263[[#All],[parent_attribute]]="attribute"),1, FALSE), TRUE)), FALSE, TRUE)</f>
        <v>1</v>
      </c>
    </row>
    <row r="594" spans="1:26" ht="15" customHeight="1">
      <c r="A594" t="str">
        <f>Table3263[[#This Row],[Template]]&amp;Table3263[[#This Row],[parent_attribute]]</f>
        <v>Compressor Centrífugo BásicoDeslocamento Axial - Compressor (2)</v>
      </c>
      <c r="B594" t="s">
        <v>4572</v>
      </c>
      <c r="C594" s="10" t="s">
        <v>2905</v>
      </c>
      <c r="D594" s="10" t="s">
        <v>4573</v>
      </c>
      <c r="E594" t="s">
        <v>4574</v>
      </c>
      <c r="F594" s="162" t="s">
        <v>4821</v>
      </c>
      <c r="G594" t="s">
        <v>2860</v>
      </c>
      <c r="J594" t="s">
        <v>1184</v>
      </c>
      <c r="K594" t="s">
        <v>1178</v>
      </c>
      <c r="L594" t="s">
        <v>2934</v>
      </c>
      <c r="M594" t="s">
        <v>2928</v>
      </c>
      <c r="O594" t="e">
        <f>VLOOKUP(Table3263[[#This Row],[Column1]],'Tradução Atributos'!$A$1:$B$284,2,0)</f>
        <v>#N/A</v>
      </c>
      <c r="P594" t="s">
        <v>2950</v>
      </c>
      <c r="Q594" s="10" t="str">
        <f>_xlfn.CONCAT(Table3263[[#This Row],[Description]],Table3263[[#This Row],[attribute_name EN2]])</f>
        <v>Axial Displacement - Comp (2)</v>
      </c>
      <c r="R594" s="186">
        <v>900</v>
      </c>
      <c r="S594" s="33" t="s">
        <v>465</v>
      </c>
      <c r="U594" s="33" t="s">
        <v>736</v>
      </c>
      <c r="V594" s="83"/>
      <c r="W594" t="str">
        <f t="shared" si="18"/>
        <v>subattribute</v>
      </c>
      <c r="X594" t="str">
        <f>TRIM(INDEX(_xlfn.TEXTSPLIT(Table3263[[#This Row],[attribute_name]],"|"), 1,1))</f>
        <v>Deslocamento Axial - Compressor (2)</v>
      </c>
      <c r="Y594" t="str">
        <f>IFERROR(TRIM(INDEX(_xlfn.TEXTSPLIT(Table3263[[#This Row],[attribute_name]],"|"), 1,2)), "")</f>
        <v>Pre-alarm Hi</v>
      </c>
      <c r="Z594" t="b" cm="1">
        <f t="array" ref="Z594">IF(ISERROR(IF(Table3263[[#This Row],[parent_attribute]]="subattribute", VLOOKUP(Table3263[[#This Row],[Área ]]&amp;Table3263[[#This Row],[child_attribute]],_xlfn._xlws.FILTER(Table3263[[#All],[Vessel]], Table3263[[#All],[parent_attribute]]="attribute"),1, FALSE), TRUE)), FALSE, TRUE)</f>
        <v>1</v>
      </c>
    </row>
    <row r="595" spans="1:26" ht="15" customHeight="1">
      <c r="A595" t="str">
        <f>Table3263[[#This Row],[Template]]&amp;Table3263[[#This Row],[parent_attribute]]</f>
        <v>Compressor Centrífugo BásicoDeslocamento Axial - Compressor (2)</v>
      </c>
      <c r="B595" t="s">
        <v>4572</v>
      </c>
      <c r="C595" s="10" t="s">
        <v>2905</v>
      </c>
      <c r="D595" s="10" t="s">
        <v>4573</v>
      </c>
      <c r="E595" t="s">
        <v>4574</v>
      </c>
      <c r="F595" s="162" t="s">
        <v>4821</v>
      </c>
      <c r="G595" t="s">
        <v>2860</v>
      </c>
      <c r="J595" t="s">
        <v>1185</v>
      </c>
      <c r="K595" t="s">
        <v>1178</v>
      </c>
      <c r="L595" t="s">
        <v>2936</v>
      </c>
      <c r="M595" t="s">
        <v>2928</v>
      </c>
      <c r="O595" t="e">
        <f>VLOOKUP(Table3263[[#This Row],[Column1]],'Tradução Atributos'!$A$1:$B$284,2,0)</f>
        <v>#N/A</v>
      </c>
      <c r="P595" t="s">
        <v>2952</v>
      </c>
      <c r="Q595" s="10" t="str">
        <f>_xlfn.CONCAT(Table3263[[#This Row],[Description]],Table3263[[#This Row],[attribute_name EN2]])</f>
        <v>Axial Displacement - Comp (2)</v>
      </c>
      <c r="R595" s="186">
        <v>-900</v>
      </c>
      <c r="S595" s="33" t="s">
        <v>465</v>
      </c>
      <c r="U595" s="33" t="s">
        <v>736</v>
      </c>
      <c r="V595" s="10"/>
      <c r="W595" t="str">
        <f t="shared" si="18"/>
        <v>subattribute</v>
      </c>
      <c r="X595" t="str">
        <f>TRIM(INDEX(_xlfn.TEXTSPLIT(Table3263[[#This Row],[attribute_name]],"|"), 1,1))</f>
        <v>Deslocamento Axial - Compressor (2)</v>
      </c>
      <c r="Y595" t="str">
        <f>IFERROR(TRIM(INDEX(_xlfn.TEXTSPLIT(Table3263[[#This Row],[attribute_name]],"|"), 1,2)), "")</f>
        <v>Pre-alarm Lo</v>
      </c>
      <c r="Z595" t="b" cm="1">
        <f t="array" ref="Z595">IF(ISERROR(IF(Table3263[[#This Row],[parent_attribute]]="subattribute", VLOOKUP(Table3263[[#This Row],[Área ]]&amp;Table3263[[#This Row],[child_attribute]],_xlfn._xlws.FILTER(Table3263[[#All],[Vessel]], Table3263[[#All],[parent_attribute]]="attribute"),1, FALSE), TRUE)), FALSE, TRUE)</f>
        <v>1</v>
      </c>
    </row>
    <row r="596" spans="1:26" ht="15" customHeight="1">
      <c r="A596" t="str">
        <f>Table3263[[#This Row],[Template]]&amp;Table3263[[#This Row],[parent_attribute]]</f>
        <v>Compressor Centrífugo BásicoFluxo – Gás de Selagem Primária para Vent LOA (1)</v>
      </c>
      <c r="B596" t="s">
        <v>4572</v>
      </c>
      <c r="C596" s="10" t="s">
        <v>2905</v>
      </c>
      <c r="D596" s="10" t="s">
        <v>4573</v>
      </c>
      <c r="E596" t="s">
        <v>4574</v>
      </c>
      <c r="F596" s="162" t="s">
        <v>4821</v>
      </c>
      <c r="G596" t="s">
        <v>2860</v>
      </c>
      <c r="J596" t="s">
        <v>1341</v>
      </c>
      <c r="K596" t="s">
        <v>1341</v>
      </c>
      <c r="O596" t="e">
        <f>VLOOKUP(Table3263[[#This Row],[Column1]],'Tradução Atributos'!$A$1:$B$284,2,0)</f>
        <v>#N/A</v>
      </c>
      <c r="P596" t="s">
        <v>4603</v>
      </c>
      <c r="Q596" s="10" t="str">
        <f>_xlfn.CONCAT(Table3263[[#This Row],[Description]],Table3263[[#This Row],[attribute_name EN2]])</f>
        <v>Flow - Primary Seal Gas to Vent NDE (1)</v>
      </c>
      <c r="R596" s="10" t="s">
        <v>4873</v>
      </c>
      <c r="S596" s="33" t="s">
        <v>3877</v>
      </c>
      <c r="U596" s="33" t="s">
        <v>451</v>
      </c>
      <c r="V596" s="12" t="s">
        <v>452</v>
      </c>
      <c r="W596" t="str">
        <f t="shared" si="18"/>
        <v>attribute</v>
      </c>
      <c r="X596" t="str">
        <f>TRIM(INDEX(_xlfn.TEXTSPLIT(Table3263[[#This Row],[attribute_name]],"|"), 1,1))</f>
        <v>Fluxo – Gás de Selagem Primária para Vent LOA (1)</v>
      </c>
      <c r="Y596" t="str">
        <f>IFERROR(TRIM(INDEX(_xlfn.TEXTSPLIT(Table3263[[#This Row],[attribute_name]],"|"), 1,2)), "")</f>
        <v/>
      </c>
      <c r="Z596" t="b" cm="1">
        <f t="array" ref="Z596">IF(ISERROR(IF(Table3263[[#This Row],[type]]="subattribute", VLOOKUP(Table3263[[#This Row],[Template]]&amp;Table3263[[#This Row],[parent_attribute]],_xlfn._xlws.FILTER(#REF!, Table3263[[#All],[type]]="attribute"),1, FALSE), TRUE)), FALSE, TRUE)</f>
        <v>1</v>
      </c>
    </row>
    <row r="597" spans="1:26" ht="15" customHeight="1">
      <c r="A597" t="str">
        <f>Table3263[[#This Row],[Template]]&amp;Table3263[[#This Row],[parent_attribute]]</f>
        <v>Compressor Centrífugo BásicoFluxo – Gás de Selagem Primária para Vent LOA (1)</v>
      </c>
      <c r="B597" t="s">
        <v>4572</v>
      </c>
      <c r="C597" s="10" t="s">
        <v>2905</v>
      </c>
      <c r="D597" s="10" t="s">
        <v>4573</v>
      </c>
      <c r="E597" t="s">
        <v>4574</v>
      </c>
      <c r="F597" s="162" t="s">
        <v>4821</v>
      </c>
      <c r="G597" t="s">
        <v>2860</v>
      </c>
      <c r="J597" t="s">
        <v>1343</v>
      </c>
      <c r="K597" t="s">
        <v>1341</v>
      </c>
      <c r="L597" t="s">
        <v>2929</v>
      </c>
      <c r="M597" t="s">
        <v>2928</v>
      </c>
      <c r="O597" t="e">
        <f>VLOOKUP(Table3263[[#This Row],[Column1]],'Tradução Atributos'!$A$1:$B$284,2,0)</f>
        <v>#N/A</v>
      </c>
      <c r="P597" t="s">
        <v>4604</v>
      </c>
      <c r="Q597" s="10" t="str">
        <f>_xlfn.CONCAT(Table3263[[#This Row],[Description]],Table3263[[#This Row],[attribute_name EN2]])</f>
        <v>Flow - Primary Seal Gas to Vent NDE (1)</v>
      </c>
      <c r="R597" s="33">
        <v>5.2</v>
      </c>
      <c r="S597" s="33" t="s">
        <v>3877</v>
      </c>
      <c r="U597" s="33" t="s">
        <v>736</v>
      </c>
      <c r="V597" s="83"/>
      <c r="W597" t="str">
        <f t="shared" si="18"/>
        <v>subattribute</v>
      </c>
      <c r="X597" t="str">
        <f>TRIM(INDEX(_xlfn.TEXTSPLIT(Table3263[[#This Row],[attribute_name]],"|"), 1,1))</f>
        <v>Fluxo – Gás de Selagem Primária para Vent LOA (1)</v>
      </c>
      <c r="Y597" t="str">
        <f>IFERROR(TRIM(INDEX(_xlfn.TEXTSPLIT(Table3263[[#This Row],[attribute_name]],"|"), 1,2)), "")</f>
        <v>Hi</v>
      </c>
      <c r="Z597" t="b" cm="1">
        <f t="array" ref="Z597">IF(ISERROR(IF(Table3263[[#This Row],[parent_attribute]]="subattribute", VLOOKUP(Table3263[[#This Row],[Área ]]&amp;Table3263[[#This Row],[child_attribute]],_xlfn._xlws.FILTER(Table3263[[#All],[Vessel]], Table3263[[#All],[parent_attribute]]="attribute"),1, FALSE), TRUE)), FALSE, TRUE)</f>
        <v>1</v>
      </c>
    </row>
    <row r="598" spans="1:26" ht="15" customHeight="1">
      <c r="A598" t="str">
        <f>Table3263[[#This Row],[Template]]&amp;Table3263[[#This Row],[parent_attribute]]</f>
        <v>Compressor Centrífugo BásicoFluxo – Gás de Selagem Primária para Vent LOA (1)</v>
      </c>
      <c r="B598" t="s">
        <v>4572</v>
      </c>
      <c r="C598" s="10" t="s">
        <v>2905</v>
      </c>
      <c r="D598" s="10" t="s">
        <v>4573</v>
      </c>
      <c r="E598" t="s">
        <v>4574</v>
      </c>
      <c r="F598" s="162" t="s">
        <v>4821</v>
      </c>
      <c r="G598" t="s">
        <v>2860</v>
      </c>
      <c r="J598" t="s">
        <v>1344</v>
      </c>
      <c r="K598" t="s">
        <v>1341</v>
      </c>
      <c r="L598" t="s">
        <v>2930</v>
      </c>
      <c r="M598" t="s">
        <v>2928</v>
      </c>
      <c r="O598" t="e">
        <f>VLOOKUP(Table3263[[#This Row],[Column1]],'Tradução Atributos'!$A$1:$B$284,2,0)</f>
        <v>#N/A</v>
      </c>
      <c r="P598" t="s">
        <v>4605</v>
      </c>
      <c r="Q598" s="10" t="str">
        <f>_xlfn.CONCAT(Table3263[[#This Row],[Description]],Table3263[[#This Row],[attribute_name EN2]])</f>
        <v>Flow - Primary Seal Gas to Vent NDE (1)</v>
      </c>
      <c r="R598" s="10">
        <v>8.1999999999999993</v>
      </c>
      <c r="S598" s="33" t="s">
        <v>3877</v>
      </c>
      <c r="U598" s="33" t="s">
        <v>736</v>
      </c>
      <c r="V598" s="83"/>
      <c r="W598" t="str">
        <f t="shared" si="18"/>
        <v>subattribute</v>
      </c>
      <c r="X598" t="str">
        <f>TRIM(INDEX(_xlfn.TEXTSPLIT(Table3263[[#This Row],[attribute_name]],"|"), 1,1))</f>
        <v>Fluxo – Gás de Selagem Primária para Vent LOA (1)</v>
      </c>
      <c r="Y598" t="str">
        <f>IFERROR(TRIM(INDEX(_xlfn.TEXTSPLIT(Table3263[[#This Row],[attribute_name]],"|"), 1,2)), "")</f>
        <v>HiHi</v>
      </c>
      <c r="Z598" t="b" cm="1">
        <f t="array" ref="Z598">IF(ISERROR(IF(Table3263[[#This Row],[parent_attribute]]="subattribute", VLOOKUP(Table3263[[#This Row],[Área ]]&amp;Table3263[[#This Row],[child_attribute]],_xlfn._xlws.FILTER(Table3263[[#All],[Vessel]], Table3263[[#All],[parent_attribute]]="attribute"),1, FALSE), TRUE)), FALSE, TRUE)</f>
        <v>1</v>
      </c>
    </row>
    <row r="599" spans="1:26" ht="15" customHeight="1">
      <c r="A599" t="str">
        <f>Table3263[[#This Row],[Template]]&amp;Table3263[[#This Row],[parent_attribute]]</f>
        <v>Compressor Centrífugo BásicoFluxo – Gás de Selagem Primária para Vent LOA (1)</v>
      </c>
      <c r="B599" t="s">
        <v>4572</v>
      </c>
      <c r="C599" s="10" t="s">
        <v>2905</v>
      </c>
      <c r="D599" s="10" t="s">
        <v>4573</v>
      </c>
      <c r="E599" t="s">
        <v>4574</v>
      </c>
      <c r="F599" s="162" t="s">
        <v>4821</v>
      </c>
      <c r="G599" t="s">
        <v>2860</v>
      </c>
      <c r="J599" t="s">
        <v>1345</v>
      </c>
      <c r="K599" t="s">
        <v>1341</v>
      </c>
      <c r="L599" t="s">
        <v>2931</v>
      </c>
      <c r="M599" t="s">
        <v>2928</v>
      </c>
      <c r="O599" t="e">
        <f>VLOOKUP(Table3263[[#This Row],[Column1]],'Tradução Atributos'!$A$1:$B$284,2,0)</f>
        <v>#N/A</v>
      </c>
      <c r="P599" t="s">
        <v>4606</v>
      </c>
      <c r="Q599" s="10" t="str">
        <f>_xlfn.CONCAT(Table3263[[#This Row],[Description]],Table3263[[#This Row],[attribute_name EN2]])</f>
        <v>Flow - Primary Seal Gas to Vent NDE (1)</v>
      </c>
      <c r="R599" s="33"/>
      <c r="S599" s="33" t="s">
        <v>3877</v>
      </c>
      <c r="U599" s="33" t="s">
        <v>736</v>
      </c>
      <c r="V599" s="83"/>
      <c r="W599" t="str">
        <f t="shared" si="18"/>
        <v>subattribute</v>
      </c>
      <c r="X599" t="str">
        <f>TRIM(INDEX(_xlfn.TEXTSPLIT(Table3263[[#This Row],[attribute_name]],"|"), 1,1))</f>
        <v>Fluxo – Gás de Selagem Primária para Vent LOA (1)</v>
      </c>
      <c r="Y599" t="str">
        <f>IFERROR(TRIM(INDEX(_xlfn.TEXTSPLIT(Table3263[[#This Row],[attribute_name]],"|"), 1,2)), "")</f>
        <v>Lo</v>
      </c>
      <c r="Z599" t="b" cm="1">
        <f t="array" ref="Z599">IF(ISERROR(IF(Table3263[[#This Row],[parent_attribute]]="subattribute", VLOOKUP(Table3263[[#This Row],[Área ]]&amp;Table3263[[#This Row],[child_attribute]],_xlfn._xlws.FILTER(Table3263[[#All],[Vessel]], Table3263[[#All],[parent_attribute]]="attribute"),1, FALSE), TRUE)), FALSE, TRUE)</f>
        <v>1</v>
      </c>
    </row>
    <row r="600" spans="1:26" ht="15" customHeight="1">
      <c r="A600" t="str">
        <f>Table3263[[#This Row],[Template]]&amp;Table3263[[#This Row],[parent_attribute]]</f>
        <v>Compressor Centrífugo BásicoFluxo – Gás de Selagem Primária para Vent LOA (1)</v>
      </c>
      <c r="B600" t="s">
        <v>4572</v>
      </c>
      <c r="C600" s="10" t="s">
        <v>2905</v>
      </c>
      <c r="D600" s="10" t="s">
        <v>4573</v>
      </c>
      <c r="E600" t="s">
        <v>4574</v>
      </c>
      <c r="F600" s="162" t="s">
        <v>4821</v>
      </c>
      <c r="G600" t="s">
        <v>2860</v>
      </c>
      <c r="J600" t="s">
        <v>1346</v>
      </c>
      <c r="K600" t="s">
        <v>1341</v>
      </c>
      <c r="L600" t="s">
        <v>2932</v>
      </c>
      <c r="M600" t="s">
        <v>2928</v>
      </c>
      <c r="O600" t="e">
        <f>VLOOKUP(Table3263[[#This Row],[Column1]],'Tradução Atributos'!$A$1:$B$284,2,0)</f>
        <v>#N/A</v>
      </c>
      <c r="P600" t="s">
        <v>4607</v>
      </c>
      <c r="Q600" s="10" t="str">
        <f>_xlfn.CONCAT(Table3263[[#This Row],[Description]],Table3263[[#This Row],[attribute_name EN2]])</f>
        <v>Flow - Primary Seal Gas to Vent NDE (1)</v>
      </c>
      <c r="R600" s="33"/>
      <c r="S600" s="33" t="s">
        <v>3877</v>
      </c>
      <c r="U600" s="33" t="s">
        <v>736</v>
      </c>
      <c r="V600" s="10"/>
      <c r="W600" t="str">
        <f t="shared" si="18"/>
        <v>subattribute</v>
      </c>
      <c r="X600" t="str">
        <f>TRIM(INDEX(_xlfn.TEXTSPLIT(Table3263[[#This Row],[attribute_name]],"|"), 1,1))</f>
        <v>Fluxo – Gás de Selagem Primária para Vent LOA (1)</v>
      </c>
      <c r="Y600" t="str">
        <f>IFERROR(TRIM(INDEX(_xlfn.TEXTSPLIT(Table3263[[#This Row],[attribute_name]],"|"), 1,2)), "")</f>
        <v>LoLo</v>
      </c>
      <c r="Z600" t="b" cm="1">
        <f t="array" ref="Z600">IF(ISERROR(IF(Table3263[[#This Row],[parent_attribute]]="subattribute", VLOOKUP(Table3263[[#This Row],[Área ]]&amp;Table3263[[#This Row],[child_attribute]],_xlfn._xlws.FILTER(Table3263[[#All],[Vessel]], Table3263[[#All],[parent_attribute]]="attribute"),1, FALSE), TRUE)), FALSE, TRUE)</f>
        <v>1</v>
      </c>
    </row>
    <row r="601" spans="1:26" ht="15" customHeight="1">
      <c r="A601" t="str">
        <f>Table3263[[#This Row],[Template]]&amp;Table3263[[#This Row],[parent_attribute]]</f>
        <v>Compressor Centrífugo BásicoFluxo – Injeção de Gás de Separação (LA)</v>
      </c>
      <c r="B601" t="s">
        <v>4572</v>
      </c>
      <c r="C601" s="10" t="s">
        <v>2905</v>
      </c>
      <c r="D601" s="10" t="s">
        <v>4573</v>
      </c>
      <c r="E601" t="s">
        <v>4574</v>
      </c>
      <c r="F601" s="162" t="s">
        <v>4821</v>
      </c>
      <c r="G601" t="s">
        <v>2860</v>
      </c>
      <c r="J601" t="s">
        <v>3880</v>
      </c>
      <c r="K601" t="s">
        <v>3880</v>
      </c>
      <c r="O601" t="e">
        <f>VLOOKUP(Table3263[[#This Row],[Column1]],'Tradução Atributos'!$A$1:$B$284,2,0)</f>
        <v>#N/A</v>
      </c>
      <c r="P601" t="s">
        <v>4608</v>
      </c>
      <c r="Q601" s="10" t="str">
        <f>_xlfn.CONCAT(Table3263[[#This Row],[Description]],Table3263[[#This Row],[attribute_name EN2]])</f>
        <v>Flow - Separation Seal Gas Injection DE</v>
      </c>
      <c r="R601" t="s">
        <v>4874</v>
      </c>
      <c r="S601" s="33" t="s">
        <v>3877</v>
      </c>
      <c r="U601" s="33" t="s">
        <v>451</v>
      </c>
      <c r="V601" s="12" t="s">
        <v>452</v>
      </c>
      <c r="W601" t="str">
        <f t="shared" si="18"/>
        <v>attribute</v>
      </c>
      <c r="X601" t="str">
        <f>TRIM(INDEX(_xlfn.TEXTSPLIT(Table3263[[#This Row],[attribute_name]],"|"), 1,1))</f>
        <v>Fluxo – Injeção de Gás de Separação (LA)</v>
      </c>
      <c r="Y601" t="str">
        <f>IFERROR(TRIM(INDEX(_xlfn.TEXTSPLIT(Table3263[[#This Row],[attribute_name]],"|"), 1,2)), "")</f>
        <v/>
      </c>
      <c r="Z601" t="b" cm="1">
        <f t="array" ref="Z601">IF(ISERROR(IF(Table3263[[#This Row],[type]]="subattribute", VLOOKUP(Table3263[[#This Row],[Template]]&amp;Table3263[[#This Row],[parent_attribute]],_xlfn._xlws.FILTER(#REF!, Table3263[[#All],[type]]="attribute"),1, FALSE), TRUE)), FALSE, TRUE)</f>
        <v>1</v>
      </c>
    </row>
    <row r="602" spans="1:26" ht="15" customHeight="1">
      <c r="A602" t="str">
        <f>Table3263[[#This Row],[Template]]&amp;Table3263[[#This Row],[parent_attribute]]</f>
        <v>Compressor Centrífugo BásicoFluxo – Injeção de Gás de Separação (LA)</v>
      </c>
      <c r="B602" t="s">
        <v>4572</v>
      </c>
      <c r="C602" s="10" t="s">
        <v>2905</v>
      </c>
      <c r="D602" s="10" t="s">
        <v>4573</v>
      </c>
      <c r="E602" t="s">
        <v>4574</v>
      </c>
      <c r="F602" s="162" t="s">
        <v>4821</v>
      </c>
      <c r="G602" t="s">
        <v>2860</v>
      </c>
      <c r="J602" t="s">
        <v>4609</v>
      </c>
      <c r="K602" t="s">
        <v>3880</v>
      </c>
      <c r="L602" t="s">
        <v>2929</v>
      </c>
      <c r="M602" t="s">
        <v>2928</v>
      </c>
      <c r="O602" t="e">
        <f>VLOOKUP(Table3263[[#This Row],[Column1]],'Tradução Atributos'!$A$1:$B$284,2,0)</f>
        <v>#N/A</v>
      </c>
      <c r="P602" t="s">
        <v>4610</v>
      </c>
      <c r="Q602" s="10" t="str">
        <f>_xlfn.CONCAT(Table3263[[#This Row],[Description]],Table3263[[#This Row],[attribute_name EN2]])</f>
        <v>Flow - Separation Seal Gas Injection DE</v>
      </c>
      <c r="R602" s="33">
        <v>3.9</v>
      </c>
      <c r="S602" s="33" t="s">
        <v>3877</v>
      </c>
      <c r="U602" s="33"/>
      <c r="V602" s="10"/>
      <c r="W602" t="str">
        <f t="shared" si="18"/>
        <v>subattribute</v>
      </c>
      <c r="X602" t="str">
        <f>TRIM(INDEX(_xlfn.TEXTSPLIT(Table3263[[#This Row],[attribute_name]],"|"), 1,1))</f>
        <v>Fluxo – Injeção de Gás de Separação (LA)</v>
      </c>
      <c r="Y602" t="str">
        <f>IFERROR(TRIM(INDEX(_xlfn.TEXTSPLIT(Table3263[[#This Row],[attribute_name]],"|"), 1,2)), "")</f>
        <v>Hi</v>
      </c>
      <c r="Z602" t="b" cm="1">
        <f t="array" ref="Z602">IF(ISERROR(IF(Table3263[[#This Row],[parent_attribute]]="subattribute", VLOOKUP(Table3263[[#This Row],[Área ]]&amp;Table3263[[#This Row],[child_attribute]],_xlfn._xlws.FILTER(Table3263[[#All],[Vessel]], Table3263[[#All],[parent_attribute]]="attribute"),1, FALSE), TRUE)), FALSE, TRUE)</f>
        <v>1</v>
      </c>
    </row>
    <row r="603" spans="1:26" ht="15" customHeight="1">
      <c r="A603" t="str">
        <f>Table3263[[#This Row],[Template]]&amp;Table3263[[#This Row],[parent_attribute]]</f>
        <v>Compressor Centrífugo BásicoFluxo – Injeção de Gás de Separação (LA)</v>
      </c>
      <c r="B603" t="s">
        <v>4572</v>
      </c>
      <c r="C603" s="10" t="s">
        <v>2905</v>
      </c>
      <c r="D603" s="10" t="s">
        <v>4573</v>
      </c>
      <c r="E603" t="s">
        <v>4574</v>
      </c>
      <c r="F603" s="162" t="s">
        <v>4821</v>
      </c>
      <c r="G603" t="s">
        <v>2860</v>
      </c>
      <c r="J603" t="s">
        <v>4611</v>
      </c>
      <c r="K603" t="s">
        <v>3880</v>
      </c>
      <c r="L603" t="s">
        <v>2931</v>
      </c>
      <c r="M603" t="s">
        <v>2928</v>
      </c>
      <c r="O603" t="e">
        <f>VLOOKUP(Table3263[[#This Row],[Column1]],'Tradução Atributos'!$A$1:$B$284,2,0)</f>
        <v>#N/A</v>
      </c>
      <c r="P603" t="s">
        <v>4612</v>
      </c>
      <c r="Q603" s="10" t="str">
        <f>_xlfn.CONCAT(Table3263[[#This Row],[Description]],Table3263[[#This Row],[attribute_name EN2]])</f>
        <v>Flow - Separation Seal Gas Injection DE</v>
      </c>
      <c r="R603" s="33">
        <v>2</v>
      </c>
      <c r="S603" s="33" t="s">
        <v>3877</v>
      </c>
      <c r="U603" s="33"/>
      <c r="V603" s="83"/>
      <c r="W603" t="str">
        <f t="shared" si="18"/>
        <v>subattribute</v>
      </c>
      <c r="X603" t="str">
        <f>TRIM(INDEX(_xlfn.TEXTSPLIT(Table3263[[#This Row],[attribute_name]],"|"), 1,1))</f>
        <v>Fluxo – Injeção de Gás de Separação (LA)</v>
      </c>
      <c r="Y603" t="str">
        <f>IFERROR(TRIM(INDEX(_xlfn.TEXTSPLIT(Table3263[[#This Row],[attribute_name]],"|"), 1,2)), "")</f>
        <v>Lo</v>
      </c>
      <c r="Z603" t="b" cm="1">
        <f t="array" ref="Z603">IF(ISERROR(IF(Table3263[[#This Row],[parent_attribute]]="subattribute", VLOOKUP(Table3263[[#This Row],[Área ]]&amp;Table3263[[#This Row],[child_attribute]],_xlfn._xlws.FILTER(Table3263[[#All],[Vessel]], Table3263[[#All],[parent_attribute]]="attribute"),1, FALSE), TRUE)), FALSE, TRUE)</f>
        <v>1</v>
      </c>
    </row>
    <row r="604" spans="1:26" ht="15" customHeight="1">
      <c r="A604" t="str">
        <f>Table3263[[#This Row],[Template]]&amp;Table3263[[#This Row],[parent_attribute]]</f>
        <v>Compressor Centrífugo BásicoFluxo – Injeção de Gás de Separação (LOA)</v>
      </c>
      <c r="B604" t="s">
        <v>4572</v>
      </c>
      <c r="C604" s="10" t="s">
        <v>2905</v>
      </c>
      <c r="D604" s="10" t="s">
        <v>4573</v>
      </c>
      <c r="E604" t="s">
        <v>4574</v>
      </c>
      <c r="F604" s="162" t="s">
        <v>4821</v>
      </c>
      <c r="G604" t="s">
        <v>2860</v>
      </c>
      <c r="J604" t="s">
        <v>3886</v>
      </c>
      <c r="K604" t="s">
        <v>3886</v>
      </c>
      <c r="O604" t="e">
        <f>VLOOKUP(Table3263[[#This Row],[Column1]],'Tradução Atributos'!$A$1:$B$284,2,0)</f>
        <v>#N/A</v>
      </c>
      <c r="P604" t="s">
        <v>4613</v>
      </c>
      <c r="Q604" s="10" t="str">
        <f>_xlfn.CONCAT(Table3263[[#This Row],[Description]],Table3263[[#This Row],[attribute_name EN2]])</f>
        <v>Flow - Separation Seal Gas Injection NDE</v>
      </c>
      <c r="R604" s="32" t="s">
        <v>4875</v>
      </c>
      <c r="S604" s="33" t="s">
        <v>3877</v>
      </c>
      <c r="U604" s="33" t="s">
        <v>451</v>
      </c>
      <c r="V604" s="12" t="s">
        <v>452</v>
      </c>
      <c r="W604" t="str">
        <f t="shared" si="18"/>
        <v>attribute</v>
      </c>
      <c r="X604" t="str">
        <f>TRIM(INDEX(_xlfn.TEXTSPLIT(Table3263[[#This Row],[attribute_name]],"|"), 1,1))</f>
        <v>Fluxo – Injeção de Gás de Separação (LOA)</v>
      </c>
      <c r="Y604" t="str">
        <f>IFERROR(TRIM(INDEX(_xlfn.TEXTSPLIT(Table3263[[#This Row],[attribute_name]],"|"), 1,2)), "")</f>
        <v/>
      </c>
      <c r="Z604" t="b" cm="1">
        <f t="array" ref="Z604">IF(ISERROR(IF(Table3263[[#This Row],[type]]="subattribute", VLOOKUP(Table3263[[#This Row],[Template]]&amp;Table3263[[#This Row],[parent_attribute]],_xlfn._xlws.FILTER(#REF!, Table3263[[#All],[type]]="attribute"),1, FALSE), TRUE)), FALSE, TRUE)</f>
        <v>1</v>
      </c>
    </row>
    <row r="605" spans="1:26" ht="15" customHeight="1">
      <c r="A605" t="str">
        <f>Table3263[[#This Row],[Template]]&amp;Table3263[[#This Row],[parent_attribute]]</f>
        <v>Compressor Centrífugo BásicoFluxo – Injeção de Gás de Separação (LOA)</v>
      </c>
      <c r="B605" t="s">
        <v>4572</v>
      </c>
      <c r="C605" s="10" t="s">
        <v>2905</v>
      </c>
      <c r="D605" s="10" t="s">
        <v>4573</v>
      </c>
      <c r="E605" t="s">
        <v>4574</v>
      </c>
      <c r="F605" s="162" t="s">
        <v>4821</v>
      </c>
      <c r="G605" t="s">
        <v>2860</v>
      </c>
      <c r="J605" t="s">
        <v>4614</v>
      </c>
      <c r="K605" t="s">
        <v>3886</v>
      </c>
      <c r="L605" t="s">
        <v>2929</v>
      </c>
      <c r="M605" t="s">
        <v>2928</v>
      </c>
      <c r="O605" t="e">
        <f>VLOOKUP(Table3263[[#This Row],[Column1]],'Tradução Atributos'!$A$1:$B$284,2,0)</f>
        <v>#N/A</v>
      </c>
      <c r="P605" t="s">
        <v>4615</v>
      </c>
      <c r="Q605" s="10" t="str">
        <f>_xlfn.CONCAT(Table3263[[#This Row],[Description]],Table3263[[#This Row],[attribute_name EN2]])</f>
        <v>Flow - Separation Seal Gas Injection NDE</v>
      </c>
      <c r="R605" s="33">
        <v>3.9</v>
      </c>
      <c r="S605" s="33" t="s">
        <v>3877</v>
      </c>
      <c r="U605" s="33"/>
      <c r="V605" s="83"/>
      <c r="W605" t="str">
        <f t="shared" si="18"/>
        <v>subattribute</v>
      </c>
      <c r="X605" t="str">
        <f>TRIM(INDEX(_xlfn.TEXTSPLIT(Table3263[[#This Row],[attribute_name]],"|"), 1,1))</f>
        <v>Fluxo – Injeção de Gás de Separação (LOA)</v>
      </c>
      <c r="Y605" t="str">
        <f>IFERROR(TRIM(INDEX(_xlfn.TEXTSPLIT(Table3263[[#This Row],[attribute_name]],"|"), 1,2)), "")</f>
        <v>Hi</v>
      </c>
      <c r="Z605" t="b" cm="1">
        <f t="array" ref="Z605">IF(ISERROR(IF(Table3263[[#This Row],[parent_attribute]]="subattribute", VLOOKUP(Table3263[[#This Row],[Área ]]&amp;Table3263[[#This Row],[child_attribute]],_xlfn._xlws.FILTER(Table3263[[#All],[Vessel]], Table3263[[#All],[parent_attribute]]="attribute"),1, FALSE), TRUE)), FALSE, TRUE)</f>
        <v>1</v>
      </c>
    </row>
    <row r="606" spans="1:26" ht="15" customHeight="1">
      <c r="A606" t="str">
        <f>Table3263[[#This Row],[Template]]&amp;Table3263[[#This Row],[parent_attribute]]</f>
        <v>Compressor Centrífugo BásicoFluxo – Injeção de Gás de Separação (LOA)</v>
      </c>
      <c r="B606" t="s">
        <v>4572</v>
      </c>
      <c r="C606" s="10" t="s">
        <v>2905</v>
      </c>
      <c r="D606" s="10" t="s">
        <v>4573</v>
      </c>
      <c r="E606" t="s">
        <v>4574</v>
      </c>
      <c r="F606" s="162" t="s">
        <v>4821</v>
      </c>
      <c r="G606" t="s">
        <v>2860</v>
      </c>
      <c r="J606" t="s">
        <v>4616</v>
      </c>
      <c r="K606" t="s">
        <v>3886</v>
      </c>
      <c r="L606" t="s">
        <v>2931</v>
      </c>
      <c r="M606" t="s">
        <v>2928</v>
      </c>
      <c r="O606" t="e">
        <f>VLOOKUP(Table3263[[#This Row],[Column1]],'Tradução Atributos'!$A$1:$B$284,2,0)</f>
        <v>#N/A</v>
      </c>
      <c r="P606" t="s">
        <v>4617</v>
      </c>
      <c r="Q606" s="10" t="str">
        <f>_xlfn.CONCAT(Table3263[[#This Row],[Description]],Table3263[[#This Row],[attribute_name EN2]])</f>
        <v>Flow - Separation Seal Gas Injection NDE</v>
      </c>
      <c r="R606" s="33">
        <v>2</v>
      </c>
      <c r="S606" s="33" t="s">
        <v>3877</v>
      </c>
      <c r="U606" s="33"/>
      <c r="V606" s="10"/>
      <c r="W606" t="str">
        <f t="shared" si="18"/>
        <v>subattribute</v>
      </c>
      <c r="X606" t="str">
        <f>TRIM(INDEX(_xlfn.TEXTSPLIT(Table3263[[#This Row],[attribute_name]],"|"), 1,1))</f>
        <v>Fluxo – Injeção de Gás de Separação (LOA)</v>
      </c>
      <c r="Y606" t="str">
        <f>IFERROR(TRIM(INDEX(_xlfn.TEXTSPLIT(Table3263[[#This Row],[attribute_name]],"|"), 1,2)), "")</f>
        <v>Lo</v>
      </c>
      <c r="Z606" t="b" cm="1">
        <f t="array" ref="Z606">IF(ISERROR(IF(Table3263[[#This Row],[parent_attribute]]="subattribute", VLOOKUP(Table3263[[#This Row],[Área ]]&amp;Table3263[[#This Row],[child_attribute]],_xlfn._xlws.FILTER(Table3263[[#All],[Vessel]], Table3263[[#All],[parent_attribute]]="attribute"),1, FALSE), TRUE)), FALSE, TRUE)</f>
        <v>1</v>
      </c>
    </row>
    <row r="607" spans="1:26" ht="15" customHeight="1">
      <c r="A607" t="str">
        <f>Table3263[[#This Row],[Template]]&amp;Table3263[[#This Row],[parent_attribute]]</f>
        <v>Compressor Centrífugo BásicoFluxo – Injeção de Gás Nitrogênio (LA)</v>
      </c>
      <c r="B607" t="s">
        <v>4572</v>
      </c>
      <c r="C607" s="10" t="s">
        <v>2905</v>
      </c>
      <c r="D607" s="10" t="s">
        <v>4573</v>
      </c>
      <c r="E607" t="s">
        <v>4574</v>
      </c>
      <c r="F607" s="162" t="s">
        <v>4821</v>
      </c>
      <c r="G607" t="s">
        <v>2860</v>
      </c>
      <c r="J607" t="s">
        <v>3902</v>
      </c>
      <c r="K607" t="s">
        <v>3902</v>
      </c>
      <c r="O607" t="e">
        <f>VLOOKUP(Table3263[[#This Row],[Column1]],'Tradução Atributos'!$A$1:$B$284,2,0)</f>
        <v>#N/A</v>
      </c>
      <c r="P607" t="s">
        <v>4618</v>
      </c>
      <c r="Q607" s="10" t="str">
        <f>_xlfn.CONCAT(Table3263[[#This Row],[Description]],Table3263[[#This Row],[attribute_name EN2]])</f>
        <v>Flow - Nitrogen Seal Gas Injection DE</v>
      </c>
      <c r="R607" s="32" t="s">
        <v>4876</v>
      </c>
      <c r="S607" s="33" t="s">
        <v>3877</v>
      </c>
      <c r="U607" s="33" t="s">
        <v>451</v>
      </c>
      <c r="V607" s="12" t="s">
        <v>452</v>
      </c>
      <c r="W607" t="str">
        <f t="shared" si="18"/>
        <v>attribute</v>
      </c>
      <c r="X607" t="str">
        <f>TRIM(INDEX(_xlfn.TEXTSPLIT(Table3263[[#This Row],[attribute_name]],"|"), 1,1))</f>
        <v>Fluxo – Injeção de Gás Nitrogênio (LA)</v>
      </c>
      <c r="Y607" t="str">
        <f>IFERROR(TRIM(INDEX(_xlfn.TEXTSPLIT(Table3263[[#This Row],[attribute_name]],"|"), 1,2)), "")</f>
        <v/>
      </c>
      <c r="Z607" t="b" cm="1">
        <f t="array" ref="Z607">IF(ISERROR(IF(Table3263[[#This Row],[type]]="subattribute", VLOOKUP(Table3263[[#This Row],[Template]]&amp;Table3263[[#This Row],[parent_attribute]],_xlfn._xlws.FILTER(#REF!, Table3263[[#All],[type]]="attribute"),1, FALSE), TRUE)), FALSE, TRUE)</f>
        <v>1</v>
      </c>
    </row>
    <row r="608" spans="1:26" ht="15" customHeight="1">
      <c r="A608" t="str">
        <f>Table3263[[#This Row],[Template]]&amp;Table3263[[#This Row],[parent_attribute]]</f>
        <v>Compressor Centrífugo BásicoFluxo – Injeção de Gás Nitrogênio (LA)</v>
      </c>
      <c r="B608" t="s">
        <v>4572</v>
      </c>
      <c r="C608" s="10" t="s">
        <v>2905</v>
      </c>
      <c r="D608" s="10" t="s">
        <v>4573</v>
      </c>
      <c r="E608" t="s">
        <v>4574</v>
      </c>
      <c r="F608" s="162" t="s">
        <v>4821</v>
      </c>
      <c r="G608" t="s">
        <v>2860</v>
      </c>
      <c r="J608" t="s">
        <v>4619</v>
      </c>
      <c r="K608" t="s">
        <v>3902</v>
      </c>
      <c r="L608" t="s">
        <v>2929</v>
      </c>
      <c r="M608" t="s">
        <v>2928</v>
      </c>
      <c r="O608" t="e">
        <f>VLOOKUP(Table3263[[#This Row],[Column1]],'Tradução Atributos'!$A$1:$B$284,2,0)</f>
        <v>#N/A</v>
      </c>
      <c r="P608" t="s">
        <v>4620</v>
      </c>
      <c r="Q608" s="10" t="str">
        <f>_xlfn.CONCAT(Table3263[[#This Row],[Description]],Table3263[[#This Row],[attribute_name EN2]])</f>
        <v>Flow - Nitrogen Seal Gas Injection DE</v>
      </c>
      <c r="R608" s="33">
        <v>41.5</v>
      </c>
      <c r="S608" s="33" t="s">
        <v>3877</v>
      </c>
      <c r="U608" s="33"/>
      <c r="V608" s="10"/>
      <c r="W608" t="str">
        <f t="shared" si="18"/>
        <v>subattribute</v>
      </c>
      <c r="X608" t="str">
        <f>TRIM(INDEX(_xlfn.TEXTSPLIT(Table3263[[#This Row],[attribute_name]],"|"), 1,1))</f>
        <v>Fluxo – Injeção de Gás Nitrogênio (LA)</v>
      </c>
      <c r="Y608" t="str">
        <f>IFERROR(TRIM(INDEX(_xlfn.TEXTSPLIT(Table3263[[#This Row],[attribute_name]],"|"), 1,2)), "")</f>
        <v>Hi</v>
      </c>
      <c r="Z608" t="b" cm="1">
        <f t="array" ref="Z608">IF(ISERROR(IF(Table3263[[#This Row],[parent_attribute]]="subattribute", VLOOKUP(Table3263[[#This Row],[Área ]]&amp;Table3263[[#This Row],[child_attribute]],_xlfn._xlws.FILTER(Table3263[[#All],[Vessel]], Table3263[[#All],[parent_attribute]]="attribute"),1, FALSE), TRUE)), FALSE, TRUE)</f>
        <v>1</v>
      </c>
    </row>
    <row r="609" spans="1:26" ht="15" customHeight="1">
      <c r="A609" t="str">
        <f>Table3263[[#This Row],[Template]]&amp;Table3263[[#This Row],[parent_attribute]]</f>
        <v>Compressor Centrífugo BásicoFluxo – Injeção de Gás Nitrogênio (LA)</v>
      </c>
      <c r="B609" t="s">
        <v>4572</v>
      </c>
      <c r="C609" s="10" t="s">
        <v>2905</v>
      </c>
      <c r="D609" s="10" t="s">
        <v>4573</v>
      </c>
      <c r="E609" t="s">
        <v>4574</v>
      </c>
      <c r="F609" s="162" t="s">
        <v>4821</v>
      </c>
      <c r="G609" t="s">
        <v>2860</v>
      </c>
      <c r="J609" t="s">
        <v>4621</v>
      </c>
      <c r="K609" t="s">
        <v>3902</v>
      </c>
      <c r="L609" t="s">
        <v>2931</v>
      </c>
      <c r="M609" t="s">
        <v>2928</v>
      </c>
      <c r="O609" t="e">
        <f>VLOOKUP(Table3263[[#This Row],[Column1]],'Tradução Atributos'!$A$1:$B$284,2,0)</f>
        <v>#N/A</v>
      </c>
      <c r="P609" t="s">
        <v>4622</v>
      </c>
      <c r="Q609" s="10" t="str">
        <f>_xlfn.CONCAT(Table3263[[#This Row],[Description]],Table3263[[#This Row],[attribute_name EN2]])</f>
        <v>Flow - Nitrogen Seal Gas Injection DE</v>
      </c>
      <c r="R609" s="10">
        <v>8.1</v>
      </c>
      <c r="S609" s="33" t="s">
        <v>3877</v>
      </c>
      <c r="U609" s="33"/>
      <c r="V609" s="83"/>
      <c r="W609" t="str">
        <f t="shared" si="18"/>
        <v>subattribute</v>
      </c>
      <c r="X609" t="str">
        <f>TRIM(INDEX(_xlfn.TEXTSPLIT(Table3263[[#This Row],[attribute_name]],"|"), 1,1))</f>
        <v>Fluxo – Injeção de Gás Nitrogênio (LA)</v>
      </c>
      <c r="Y609" t="str">
        <f>IFERROR(TRIM(INDEX(_xlfn.TEXTSPLIT(Table3263[[#This Row],[attribute_name]],"|"), 1,2)), "")</f>
        <v>Lo</v>
      </c>
      <c r="Z609" t="b" cm="1">
        <f t="array" ref="Z609">IF(ISERROR(IF(Table3263[[#This Row],[parent_attribute]]="subattribute", VLOOKUP(Table3263[[#This Row],[Área ]]&amp;Table3263[[#This Row],[child_attribute]],_xlfn._xlws.FILTER(Table3263[[#All],[Vessel]], Table3263[[#All],[parent_attribute]]="attribute"),1, FALSE), TRUE)), FALSE, TRUE)</f>
        <v>1</v>
      </c>
    </row>
    <row r="610" spans="1:26" ht="15" customHeight="1">
      <c r="A610" t="str">
        <f>Table3263[[#This Row],[Template]]&amp;Table3263[[#This Row],[parent_attribute]]</f>
        <v>Compressor Centrífugo BásicoFluxo – Injeção de Gás Nitrogênio (LOA)</v>
      </c>
      <c r="B610" t="s">
        <v>4572</v>
      </c>
      <c r="C610" s="10" t="s">
        <v>2905</v>
      </c>
      <c r="D610" s="10" t="s">
        <v>4573</v>
      </c>
      <c r="E610" t="s">
        <v>4574</v>
      </c>
      <c r="F610" s="162" t="s">
        <v>4821</v>
      </c>
      <c r="G610" t="s">
        <v>2860</v>
      </c>
      <c r="J610" t="s">
        <v>3908</v>
      </c>
      <c r="K610" t="s">
        <v>3908</v>
      </c>
      <c r="O610" t="e">
        <f>VLOOKUP(Table3263[[#This Row],[Column1]],'Tradução Atributos'!$A$1:$B$284,2,0)</f>
        <v>#N/A</v>
      </c>
      <c r="P610" t="s">
        <v>4623</v>
      </c>
      <c r="Q610" s="10" t="str">
        <f>_xlfn.CONCAT(Table3263[[#This Row],[Description]],Table3263[[#This Row],[attribute_name EN2]])</f>
        <v>Flow - Nitrogen Seal Gas Injection NDE</v>
      </c>
      <c r="R610" s="32" t="s">
        <v>4877</v>
      </c>
      <c r="S610" s="33" t="s">
        <v>3877</v>
      </c>
      <c r="U610" s="33" t="s">
        <v>451</v>
      </c>
      <c r="V610" s="12" t="s">
        <v>452</v>
      </c>
      <c r="W610" t="str">
        <f t="shared" si="18"/>
        <v>attribute</v>
      </c>
      <c r="X610" t="str">
        <f>TRIM(INDEX(_xlfn.TEXTSPLIT(Table3263[[#This Row],[attribute_name]],"|"), 1,1))</f>
        <v>Fluxo – Injeção de Gás Nitrogênio (LOA)</v>
      </c>
      <c r="Y610" t="str">
        <f>IFERROR(TRIM(INDEX(_xlfn.TEXTSPLIT(Table3263[[#This Row],[attribute_name]],"|"), 1,2)), "")</f>
        <v/>
      </c>
      <c r="Z610" t="b" cm="1">
        <f t="array" ref="Z610">IF(ISERROR(IF(Table3263[[#This Row],[type]]="subattribute", VLOOKUP(Table3263[[#This Row],[Template]]&amp;Table3263[[#This Row],[parent_attribute]],_xlfn._xlws.FILTER(#REF!, Table3263[[#All],[type]]="attribute"),1, FALSE), TRUE)), FALSE, TRUE)</f>
        <v>1</v>
      </c>
    </row>
    <row r="611" spans="1:26" ht="15" customHeight="1">
      <c r="A611" t="str">
        <f>Table3263[[#This Row],[Template]]&amp;Table3263[[#This Row],[parent_attribute]]</f>
        <v>Compressor Centrífugo BásicoFluxo – Injeção de Gás Nitrogênio (LOA)</v>
      </c>
      <c r="B611" t="s">
        <v>4572</v>
      </c>
      <c r="C611" s="10" t="s">
        <v>2905</v>
      </c>
      <c r="D611" s="10" t="s">
        <v>4573</v>
      </c>
      <c r="E611" t="s">
        <v>4574</v>
      </c>
      <c r="F611" s="162" t="s">
        <v>4821</v>
      </c>
      <c r="G611" t="s">
        <v>2860</v>
      </c>
      <c r="J611" t="s">
        <v>4624</v>
      </c>
      <c r="K611" t="s">
        <v>3908</v>
      </c>
      <c r="L611" t="s">
        <v>2929</v>
      </c>
      <c r="M611" t="s">
        <v>2928</v>
      </c>
      <c r="O611" t="e">
        <f>VLOOKUP(Table3263[[#This Row],[Column1]],'Tradução Atributos'!$A$1:$B$284,2,0)</f>
        <v>#N/A</v>
      </c>
      <c r="P611" t="s">
        <v>4625</v>
      </c>
      <c r="Q611" s="10" t="str">
        <f>_xlfn.CONCAT(Table3263[[#This Row],[Description]],Table3263[[#This Row],[attribute_name EN2]])</f>
        <v>Flow - Nitrogen Seal Gas Injection NDE</v>
      </c>
      <c r="R611" s="33">
        <v>41.5</v>
      </c>
      <c r="S611" s="33" t="s">
        <v>3877</v>
      </c>
      <c r="U611" s="33"/>
      <c r="V611" s="10"/>
      <c r="W611" t="str">
        <f t="shared" si="18"/>
        <v>subattribute</v>
      </c>
      <c r="X611" t="str">
        <f>TRIM(INDEX(_xlfn.TEXTSPLIT(Table3263[[#This Row],[attribute_name]],"|"), 1,1))</f>
        <v>Fluxo – Injeção de Gás Nitrogênio (LOA)</v>
      </c>
      <c r="Y611" t="str">
        <f>IFERROR(TRIM(INDEX(_xlfn.TEXTSPLIT(Table3263[[#This Row],[attribute_name]],"|"), 1,2)), "")</f>
        <v>Hi</v>
      </c>
      <c r="Z611" t="b" cm="1">
        <f t="array" ref="Z611">IF(ISERROR(IF(Table3263[[#This Row],[parent_attribute]]="subattribute", VLOOKUP(Table3263[[#This Row],[Área ]]&amp;Table3263[[#This Row],[child_attribute]],_xlfn._xlws.FILTER(Table3263[[#All],[Vessel]], Table3263[[#All],[parent_attribute]]="attribute"),1, FALSE), TRUE)), FALSE, TRUE)</f>
        <v>1</v>
      </c>
    </row>
    <row r="612" spans="1:26" ht="15" customHeight="1">
      <c r="A612" t="str">
        <f>Table3263[[#This Row],[Template]]&amp;Table3263[[#This Row],[parent_attribute]]</f>
        <v>Compressor Centrífugo BásicoFluxo – Injeção de Gás Nitrogênio (LOA)</v>
      </c>
      <c r="B612" t="s">
        <v>4572</v>
      </c>
      <c r="C612" s="10" t="s">
        <v>2905</v>
      </c>
      <c r="D612" s="10" t="s">
        <v>4573</v>
      </c>
      <c r="E612" t="s">
        <v>4574</v>
      </c>
      <c r="F612" s="162" t="s">
        <v>4821</v>
      </c>
      <c r="G612" t="s">
        <v>2860</v>
      </c>
      <c r="J612" t="s">
        <v>4626</v>
      </c>
      <c r="K612" t="s">
        <v>3908</v>
      </c>
      <c r="L612" t="s">
        <v>2931</v>
      </c>
      <c r="M612" t="s">
        <v>2928</v>
      </c>
      <c r="O612" t="e">
        <f>VLOOKUP(Table3263[[#This Row],[Column1]],'Tradução Atributos'!$A$1:$B$284,2,0)</f>
        <v>#N/A</v>
      </c>
      <c r="P612" t="s">
        <v>4627</v>
      </c>
      <c r="Q612" s="10" t="str">
        <f>_xlfn.CONCAT(Table3263[[#This Row],[Description]],Table3263[[#This Row],[attribute_name EN2]])</f>
        <v>Flow - Nitrogen Seal Gas Injection NDE</v>
      </c>
      <c r="R612" s="33">
        <v>8.1</v>
      </c>
      <c r="S612" s="33" t="s">
        <v>3877</v>
      </c>
      <c r="U612" s="33"/>
      <c r="V612" s="10"/>
      <c r="W612" t="str">
        <f t="shared" si="18"/>
        <v>subattribute</v>
      </c>
      <c r="X612" t="str">
        <f>TRIM(INDEX(_xlfn.TEXTSPLIT(Table3263[[#This Row],[attribute_name]],"|"), 1,1))</f>
        <v>Fluxo – Injeção de Gás Nitrogênio (LOA)</v>
      </c>
      <c r="Y612" t="str">
        <f>IFERROR(TRIM(INDEX(_xlfn.TEXTSPLIT(Table3263[[#This Row],[attribute_name]],"|"), 1,2)), "")</f>
        <v>Lo</v>
      </c>
      <c r="Z612" t="b" cm="1">
        <f t="array" ref="Z612">IF(ISERROR(IF(Table3263[[#This Row],[parent_attribute]]="subattribute", VLOOKUP(Table3263[[#This Row],[Área ]]&amp;Table3263[[#This Row],[child_attribute]],_xlfn._xlws.FILTER(Table3263[[#All],[Vessel]], Table3263[[#All],[parent_attribute]]="attribute"),1, FALSE), TRUE)), FALSE, TRUE)</f>
        <v>1</v>
      </c>
    </row>
    <row r="613" spans="1:26" ht="15" customHeight="1">
      <c r="A613" t="str">
        <f>Table3263[[#This Row],[Template]]&amp;Table3263[[#This Row],[parent_attribute]]</f>
        <v>Compressor Centrífugo BásicoKeyphasor - Compressor</v>
      </c>
      <c r="B613" t="s">
        <v>4572</v>
      </c>
      <c r="C613" s="10" t="s">
        <v>2905</v>
      </c>
      <c r="D613" s="10" t="s">
        <v>4573</v>
      </c>
      <c r="E613" t="s">
        <v>4574</v>
      </c>
      <c r="F613" s="162" t="s">
        <v>4821</v>
      </c>
      <c r="G613" t="s">
        <v>2860</v>
      </c>
      <c r="J613" s="10" t="s">
        <v>2854</v>
      </c>
      <c r="O613" s="10" t="s">
        <v>2854</v>
      </c>
      <c r="P613" s="10" t="s">
        <v>2854</v>
      </c>
      <c r="Q613" s="10" t="str">
        <f>_xlfn.CONCAT(Table3263[[#This Row],[Description]],Table3263[[#This Row],[attribute_name EN2]])</f>
        <v/>
      </c>
      <c r="R613" s="191" t="s">
        <v>3957</v>
      </c>
      <c r="S613" s="33" t="s">
        <v>622</v>
      </c>
      <c r="U613" s="33" t="s">
        <v>439</v>
      </c>
      <c r="V613" s="10" t="s">
        <v>440</v>
      </c>
      <c r="W613" t="str">
        <f t="shared" si="18"/>
        <v>attribute</v>
      </c>
      <c r="X613" t="str">
        <f>TRIM(INDEX(_xlfn.TEXTSPLIT(Table3263[[#This Row],[attribute_name]],"|"), 1,1))</f>
        <v>Keyphasor - Compressor</v>
      </c>
      <c r="Y613" t="str">
        <f>IFERROR(TRIM(INDEX(_xlfn.TEXTSPLIT(Table3263[[#This Row],[attribute_name]],"|"), 1,2)), "")</f>
        <v/>
      </c>
      <c r="Z613" t="b" cm="1">
        <f t="array" ref="Z613">IF(ISERROR(IF(Table3263[[#This Row],[type]]="subattribute", VLOOKUP(Table3263[[#This Row],[Template]]&amp;Table3263[[#This Row],[parent_attribute]],_xlfn._xlws.FILTER(#REF!, Table3263[[#All],[type]]="attribute"),1, FALSE), TRUE)), FALSE, TRUE)</f>
        <v>1</v>
      </c>
    </row>
    <row r="614" spans="1:26" ht="15" customHeight="1">
      <c r="A614" t="str">
        <f>Table3263[[#This Row],[Template]]&amp;Table3263[[#This Row],[parent_attribute]]</f>
        <v>Compressor Centrífugo BásicoNível - Scrubber</v>
      </c>
      <c r="B614" t="s">
        <v>4572</v>
      </c>
      <c r="C614" s="10" t="s">
        <v>2905</v>
      </c>
      <c r="D614" s="10" t="s">
        <v>4573</v>
      </c>
      <c r="E614" t="s">
        <v>4574</v>
      </c>
      <c r="F614" s="162" t="s">
        <v>4821</v>
      </c>
      <c r="G614" t="s">
        <v>2860</v>
      </c>
      <c r="J614" s="10" t="s">
        <v>800</v>
      </c>
      <c r="O614" t="e">
        <f>VLOOKUP(Table3263[[#This Row],[attribute_name EN2]],'Tradução Atributos'!$A$1:$B$284,2,0)</f>
        <v>#N/A</v>
      </c>
      <c r="P614" s="10" t="s">
        <v>4795</v>
      </c>
      <c r="Q614" s="10" t="str">
        <f>_xlfn.CONCAT(Table3263[[#This Row],[Equipamento]],Table3263[[#This Row],[attribute_name EN]])</f>
        <v>FORTE-C-UC-123101B-02 (HP Compressor Trem B)Level - Scrubber</v>
      </c>
      <c r="R614" s="33" t="s">
        <v>4878</v>
      </c>
      <c r="S614" s="32" t="s">
        <v>13</v>
      </c>
      <c r="U614" s="33" t="s">
        <v>482</v>
      </c>
      <c r="V614" s="10" t="s">
        <v>4797</v>
      </c>
      <c r="W614" t="str">
        <f>IFERROR(IF(FIND("|",O614),"subattribute", "attribute"), "attribute")</f>
        <v>attribute</v>
      </c>
      <c r="X614" t="str">
        <f>TRIM(INDEX(_xlfn.TEXTSPLIT(Table3263[[#This Row],[attribute_name]],"|"), 1,1))</f>
        <v>Nível - Scrubber</v>
      </c>
      <c r="Y614" t="str">
        <f>IFERROR(TRIM(INDEX(_xlfn.TEXTSPLIT(Table3263[[#This Row],[attribute_name]],"|"), 1,2)), "")</f>
        <v/>
      </c>
      <c r="Z614" t="b" cm="1">
        <f t="array" ref="Z614">IF(ISERROR(IF(Table3263[[#This Row],[type]]="subattribute", VLOOKUP(Table3263[[#This Row],[Template]]&amp;Table3263[[#This Row],[parent_attribute]],_xlfn._xlws.FILTER(#REF!, Table3263[[#All],[type]]="attribute"),1, FALSE), TRUE)), FALSE, TRUE)</f>
        <v>1</v>
      </c>
    </row>
    <row r="615" spans="1:26" ht="15" customHeight="1">
      <c r="A615" t="str">
        <f>Table3263[[#This Row],[Template]]&amp;Table3263[[#This Row],[parent_attribute]]</f>
        <v>Compressor Centrífugo BásicoNível - Scrubber</v>
      </c>
      <c r="B615" t="s">
        <v>4572</v>
      </c>
      <c r="C615" s="10" t="s">
        <v>2905</v>
      </c>
      <c r="D615" s="10" t="s">
        <v>4573</v>
      </c>
      <c r="E615" t="s">
        <v>4574</v>
      </c>
      <c r="F615" s="162" t="s">
        <v>4821</v>
      </c>
      <c r="G615" t="s">
        <v>2860</v>
      </c>
      <c r="J615" s="10" t="s">
        <v>800</v>
      </c>
      <c r="O615" t="e">
        <f>VLOOKUP(Table3263[[#This Row],[attribute_name EN2]],'Tradução Atributos'!$A$1:$B$284,2,0)</f>
        <v>#N/A</v>
      </c>
      <c r="P615" s="10" t="s">
        <v>4795</v>
      </c>
      <c r="Q615" s="10" t="str">
        <f>_xlfn.CONCAT(Table3263[[#This Row],[Equipamento]],Table3263[[#This Row],[attribute_name EN]])</f>
        <v>FORTE-C-UC-123101B-02 (HP Compressor Trem B)Level - Scrubber</v>
      </c>
      <c r="R615" s="33" t="s">
        <v>4879</v>
      </c>
      <c r="S615" s="32" t="s">
        <v>13</v>
      </c>
      <c r="U615" s="33" t="s">
        <v>482</v>
      </c>
      <c r="V615" s="10" t="s">
        <v>4797</v>
      </c>
      <c r="W615" t="str">
        <f>IFERROR(IF(FIND("|",O615),"subattribute", "attribute"), "attribute")</f>
        <v>attribute</v>
      </c>
      <c r="X615" t="str">
        <f>TRIM(INDEX(_xlfn.TEXTSPLIT(Table3263[[#This Row],[attribute_name]],"|"), 1,1))</f>
        <v>Nível - Scrubber</v>
      </c>
      <c r="Y615" t="str">
        <f>IFERROR(TRIM(INDEX(_xlfn.TEXTSPLIT(Table3263[[#This Row],[attribute_name]],"|"), 1,2)), "")</f>
        <v/>
      </c>
      <c r="Z615" t="b" cm="1">
        <f t="array" ref="Z615">IF(ISERROR(IF(Table3263[[#This Row],[type]]="subattribute", VLOOKUP(Table3263[[#This Row],[Template]]&amp;Table3263[[#This Row],[parent_attribute]],_xlfn._xlws.FILTER(#REF!, Table3263[[#All],[type]]="attribute"),1, FALSE), TRUE)), FALSE, TRUE)</f>
        <v>1</v>
      </c>
    </row>
    <row r="616" spans="1:26" ht="15" customHeight="1">
      <c r="A616" t="str">
        <f>Table3263[[#This Row],[Template]]&amp;Table3263[[#This Row],[parent_attribute]]</f>
        <v>Compressor Centrífugo BásicoPressão - Descarga</v>
      </c>
      <c r="B616" t="s">
        <v>4572</v>
      </c>
      <c r="C616" s="10" t="s">
        <v>2905</v>
      </c>
      <c r="D616" s="10" t="s">
        <v>4573</v>
      </c>
      <c r="E616" t="s">
        <v>4574</v>
      </c>
      <c r="F616" s="162" t="s">
        <v>4821</v>
      </c>
      <c r="G616" t="s">
        <v>2860</v>
      </c>
      <c r="J616" s="10" t="s">
        <v>4675</v>
      </c>
      <c r="K616" s="10" t="s">
        <v>4675</v>
      </c>
      <c r="O616" t="e">
        <f>VLOOKUP(Table3263[[#This Row],[Column1]],'Tradução Atributos'!$A$1:$B$284,2,0)</f>
        <v>#N/A</v>
      </c>
      <c r="P616" t="s">
        <v>2970</v>
      </c>
      <c r="Q616" s="10" t="str">
        <f>_xlfn.CONCAT(Table3263[[#This Row],[Description]],Table3263[[#This Row],[attribute_name EN2]])</f>
        <v>Pressure - Discharge LP</v>
      </c>
      <c r="R616" s="161" t="s">
        <v>4880</v>
      </c>
      <c r="S616" s="33" t="s">
        <v>194</v>
      </c>
      <c r="U616" s="33" t="s">
        <v>530</v>
      </c>
      <c r="V616" s="10" t="s">
        <v>531</v>
      </c>
      <c r="W616" t="str">
        <f t="shared" ref="W616:W647" si="19">IFERROR(IF(FIND("|",P616),"subattribute", "attribute"), "attribute")</f>
        <v>attribute</v>
      </c>
      <c r="X616" t="str">
        <f>TRIM(INDEX(_xlfn.TEXTSPLIT(Table3263[[#This Row],[attribute_name]],"|"), 1,1))</f>
        <v>Pressão - Descarga</v>
      </c>
      <c r="Y616" t="str">
        <f>IFERROR(TRIM(INDEX(_xlfn.TEXTSPLIT(Table3263[[#This Row],[attribute_name]],"|"), 1,2)), "")</f>
        <v/>
      </c>
      <c r="Z616" t="b" cm="1">
        <f t="array" ref="Z616">IF(ISERROR(IF(Table3263[[#This Row],[parent_attribute]]="subattribute", VLOOKUP(Table3263[[#This Row],[Área ]]&amp;Table3263[[#This Row],[child_attribute]],_xlfn._xlws.FILTER(Table3263[[#All],[Vessel]], Table3263[[#All],[parent_attribute]]="attribute"),1, FALSE), TRUE)), FALSE, TRUE)</f>
        <v>1</v>
      </c>
    </row>
    <row r="617" spans="1:26" ht="15" customHeight="1">
      <c r="A617" t="str">
        <f>Table3263[[#This Row],[Template]]&amp;Table3263[[#This Row],[parent_attribute]]</f>
        <v>Compressor Centrífugo BásicoPressão - Descarga (2)</v>
      </c>
      <c r="B617" t="s">
        <v>4572</v>
      </c>
      <c r="C617" s="10" t="s">
        <v>2905</v>
      </c>
      <c r="D617" s="10" t="s">
        <v>4573</v>
      </c>
      <c r="E617" t="s">
        <v>4574</v>
      </c>
      <c r="F617" s="162" t="s">
        <v>4821</v>
      </c>
      <c r="G617" t="s">
        <v>2860</v>
      </c>
      <c r="J617" s="10" t="s">
        <v>1433</v>
      </c>
      <c r="K617" s="10" t="s">
        <v>1433</v>
      </c>
      <c r="O617" t="e">
        <f>VLOOKUP(Table3263[[#This Row],[Column1]],'Tradução Atributos'!$A$1:$B$284,2,0)</f>
        <v>#N/A</v>
      </c>
      <c r="P617" t="s">
        <v>2973</v>
      </c>
      <c r="Q617" s="20" t="str">
        <f>_xlfn.CONCAT(Table3263[[#This Row],[Description]],Table3263[[#This Row],[attribute_name EN2]])</f>
        <v>Pressure - Discharge (2)</v>
      </c>
      <c r="R617" s="10" t="s">
        <v>4881</v>
      </c>
      <c r="S617" s="33" t="s">
        <v>194</v>
      </c>
      <c r="U617" s="33" t="s">
        <v>530</v>
      </c>
      <c r="V617" s="10" t="s">
        <v>531</v>
      </c>
      <c r="W617" t="str">
        <f t="shared" si="19"/>
        <v>attribute</v>
      </c>
      <c r="X617" t="str">
        <f>TRIM(INDEX(_xlfn.TEXTSPLIT(Table3263[[#This Row],[attribute_name]],"|"), 1,1))</f>
        <v>Pressão - Descarga (2)</v>
      </c>
      <c r="Y617" t="str">
        <f>IFERROR(TRIM(INDEX(_xlfn.TEXTSPLIT(Table3263[[#This Row],[attribute_name]],"|"), 1,2)), "")</f>
        <v/>
      </c>
      <c r="Z617" t="b" cm="1">
        <f t="array" ref="Z617">IF(ISERROR(IF(Table3263[[#This Row],[parent_attribute]]="subattribute", VLOOKUP(Table3263[[#This Row],[Área ]]&amp;Table3263[[#This Row],[child_attribute]],_xlfn._xlws.FILTER(Table3263[[#All],[Vessel]], Table3263[[#All],[parent_attribute]]="attribute"),1, FALSE), TRUE)), FALSE, TRUE)</f>
        <v>1</v>
      </c>
    </row>
    <row r="618" spans="1:26" ht="15" customHeight="1">
      <c r="A618" t="str">
        <f>Table3263[[#This Row],[Template]]&amp;Table3263[[#This Row],[parent_attribute]]</f>
        <v>Compressor Centrífugo BásicoPressão - Descarga (2)</v>
      </c>
      <c r="B618" t="s">
        <v>4572</v>
      </c>
      <c r="C618" s="10" t="s">
        <v>2905</v>
      </c>
      <c r="D618" s="10" t="s">
        <v>4573</v>
      </c>
      <c r="E618" t="s">
        <v>4574</v>
      </c>
      <c r="F618" s="162" t="s">
        <v>4821</v>
      </c>
      <c r="G618" t="s">
        <v>2860</v>
      </c>
      <c r="J618" s="10" t="s">
        <v>1434</v>
      </c>
      <c r="K618" s="10" t="s">
        <v>1433</v>
      </c>
      <c r="L618" t="s">
        <v>2929</v>
      </c>
      <c r="M618" t="s">
        <v>2928</v>
      </c>
      <c r="O618" t="e">
        <f>VLOOKUP(Table3263[[#This Row],[Column1]],'Tradução Atributos'!$A$1:$B$284,2,0)</f>
        <v>#N/A</v>
      </c>
      <c r="P618" t="s">
        <v>4799</v>
      </c>
      <c r="Q618" s="20" t="str">
        <f>_xlfn.CONCAT(Table3263[[#This Row],[Description]],Table3263[[#This Row],[attribute_name EN2]])</f>
        <v>Pressure - Discharge (2)</v>
      </c>
      <c r="R618" s="33"/>
      <c r="S618" s="33" t="s">
        <v>194</v>
      </c>
      <c r="U618" s="33" t="s">
        <v>736</v>
      </c>
      <c r="V618" s="10"/>
      <c r="W618" t="str">
        <f t="shared" si="19"/>
        <v>subattribute</v>
      </c>
      <c r="X618" t="str">
        <f>TRIM(INDEX(_xlfn.TEXTSPLIT(Table3263[[#This Row],[attribute_name]],"|"), 1,1))</f>
        <v>Pressão - Descarga (2)</v>
      </c>
      <c r="Y618" t="str">
        <f>IFERROR(TRIM(INDEX(_xlfn.TEXTSPLIT(Table3263[[#This Row],[attribute_name]],"|"), 1,2)), "")</f>
        <v>Hi</v>
      </c>
      <c r="Z618" t="b" cm="1">
        <f t="array" ref="Z618">IF(ISERROR(IF(Table3263[[#This Row],[parent_attribute]]="subattribute", VLOOKUP(Table3263[[#This Row],[Área ]]&amp;Table3263[[#This Row],[child_attribute]],_xlfn._xlws.FILTER(Table3263[[#All],[Vessel]], Table3263[[#All],[parent_attribute]]="attribute"),1, FALSE), TRUE)), FALSE, TRUE)</f>
        <v>1</v>
      </c>
    </row>
    <row r="619" spans="1:26" ht="15" customHeight="1">
      <c r="A619" t="str">
        <f>Table3263[[#This Row],[Template]]&amp;Table3263[[#This Row],[parent_attribute]]</f>
        <v>Compressor Centrífugo BásicoPressão - Descarga (2)</v>
      </c>
      <c r="B619" t="s">
        <v>4572</v>
      </c>
      <c r="C619" s="10" t="s">
        <v>2905</v>
      </c>
      <c r="D619" s="10" t="s">
        <v>4573</v>
      </c>
      <c r="E619" t="s">
        <v>4574</v>
      </c>
      <c r="F619" s="162" t="s">
        <v>4821</v>
      </c>
      <c r="G619" t="s">
        <v>2860</v>
      </c>
      <c r="J619" s="10" t="s">
        <v>1435</v>
      </c>
      <c r="K619" s="10" t="s">
        <v>1433</v>
      </c>
      <c r="L619" t="s">
        <v>2930</v>
      </c>
      <c r="M619" t="s">
        <v>2928</v>
      </c>
      <c r="O619" t="e">
        <f>VLOOKUP(Table3263[[#This Row],[Column1]],'Tradução Atributos'!$A$1:$B$284,2,0)</f>
        <v>#N/A</v>
      </c>
      <c r="P619" t="s">
        <v>4800</v>
      </c>
      <c r="Q619" s="20" t="str">
        <f>_xlfn.CONCAT(Table3263[[#This Row],[Description]],Table3263[[#This Row],[attribute_name EN2]])</f>
        <v>Pressure - Discharge (2)</v>
      </c>
      <c r="R619" s="33"/>
      <c r="S619" s="33" t="s">
        <v>194</v>
      </c>
      <c r="U619" s="33" t="s">
        <v>736</v>
      </c>
      <c r="V619" s="10"/>
      <c r="W619" t="str">
        <f t="shared" si="19"/>
        <v>subattribute</v>
      </c>
      <c r="X619" t="str">
        <f>TRIM(INDEX(_xlfn.TEXTSPLIT(Table3263[[#This Row],[attribute_name]],"|"), 1,1))</f>
        <v>Pressão - Descarga (2)</v>
      </c>
      <c r="Y619" t="str">
        <f>IFERROR(TRIM(INDEX(_xlfn.TEXTSPLIT(Table3263[[#This Row],[attribute_name]],"|"), 1,2)), "")</f>
        <v>HiHi</v>
      </c>
      <c r="Z619" t="b" cm="1">
        <f t="array" ref="Z619">IF(ISERROR(IF(Table3263[[#This Row],[parent_attribute]]="subattribute", VLOOKUP(Table3263[[#This Row],[Área ]]&amp;Table3263[[#This Row],[child_attribute]],_xlfn._xlws.FILTER(Table3263[[#All],[Vessel]], Table3263[[#All],[parent_attribute]]="attribute"),1, FALSE), TRUE)), FALSE, TRUE)</f>
        <v>1</v>
      </c>
    </row>
    <row r="620" spans="1:26" ht="15" customHeight="1">
      <c r="A620" t="str">
        <f>Table3263[[#This Row],[Template]]&amp;Table3263[[#This Row],[parent_attribute]]</f>
        <v>Compressor Centrífugo BásicoPressão - Descarga (2)</v>
      </c>
      <c r="B620" t="s">
        <v>4572</v>
      </c>
      <c r="C620" s="10" t="s">
        <v>2905</v>
      </c>
      <c r="D620" s="10" t="s">
        <v>4573</v>
      </c>
      <c r="E620" t="s">
        <v>4574</v>
      </c>
      <c r="F620" s="162" t="s">
        <v>4821</v>
      </c>
      <c r="G620" t="s">
        <v>2860</v>
      </c>
      <c r="J620" s="10" t="s">
        <v>1436</v>
      </c>
      <c r="K620" s="10" t="s">
        <v>1433</v>
      </c>
      <c r="L620" t="s">
        <v>2931</v>
      </c>
      <c r="M620" t="s">
        <v>2928</v>
      </c>
      <c r="O620" t="e">
        <f>VLOOKUP(Table3263[[#This Row],[Column1]],'Tradução Atributos'!$A$1:$B$284,2,0)</f>
        <v>#N/A</v>
      </c>
      <c r="P620" t="s">
        <v>4801</v>
      </c>
      <c r="Q620" s="20" t="str">
        <f>_xlfn.CONCAT(Table3263[[#This Row],[Description]],Table3263[[#This Row],[attribute_name EN2]])</f>
        <v>Pressure - Discharge (2)</v>
      </c>
      <c r="R620" s="10"/>
      <c r="S620" s="33" t="s">
        <v>194</v>
      </c>
      <c r="U620" s="33" t="s">
        <v>736</v>
      </c>
      <c r="V620" s="10"/>
      <c r="W620" t="str">
        <f t="shared" si="19"/>
        <v>subattribute</v>
      </c>
      <c r="X620" t="str">
        <f>TRIM(INDEX(_xlfn.TEXTSPLIT(Table3263[[#This Row],[attribute_name]],"|"), 1,1))</f>
        <v>Pressão - Descarga (2)</v>
      </c>
      <c r="Y620" t="str">
        <f>IFERROR(TRIM(INDEX(_xlfn.TEXTSPLIT(Table3263[[#This Row],[attribute_name]],"|"), 1,2)), "")</f>
        <v>Lo</v>
      </c>
      <c r="Z620" t="b" cm="1">
        <f t="array" ref="Z620">IF(ISERROR(IF(Table3263[[#This Row],[parent_attribute]]="subattribute", VLOOKUP(Table3263[[#This Row],[Área ]]&amp;Table3263[[#This Row],[child_attribute]],_xlfn._xlws.FILTER(Table3263[[#All],[Vessel]], Table3263[[#All],[parent_attribute]]="attribute"),1, FALSE), TRUE)), FALSE, TRUE)</f>
        <v>1</v>
      </c>
    </row>
    <row r="621" spans="1:26" ht="15" customHeight="1">
      <c r="A621" t="str">
        <f>Table3263[[#This Row],[Template]]&amp;Table3263[[#This Row],[parent_attribute]]</f>
        <v>Compressor Centrífugo BásicoPressão - Descarga (2)</v>
      </c>
      <c r="B621" t="s">
        <v>4572</v>
      </c>
      <c r="C621" s="10" t="s">
        <v>2905</v>
      </c>
      <c r="D621" s="10" t="s">
        <v>4573</v>
      </c>
      <c r="E621" t="s">
        <v>4574</v>
      </c>
      <c r="F621" s="162" t="s">
        <v>4821</v>
      </c>
      <c r="G621" t="s">
        <v>2860</v>
      </c>
      <c r="J621" s="10" t="s">
        <v>1437</v>
      </c>
      <c r="K621" s="10" t="s">
        <v>1433</v>
      </c>
      <c r="L621" t="s">
        <v>2932</v>
      </c>
      <c r="M621" t="s">
        <v>2928</v>
      </c>
      <c r="O621" t="e">
        <f>VLOOKUP(Table3263[[#This Row],[Column1]],'Tradução Atributos'!$A$1:$B$284,2,0)</f>
        <v>#N/A</v>
      </c>
      <c r="P621" t="s">
        <v>4802</v>
      </c>
      <c r="Q621" s="20" t="str">
        <f>_xlfn.CONCAT(Table3263[[#This Row],[Description]],Table3263[[#This Row],[attribute_name EN2]])</f>
        <v>Pressure - Discharge (2)</v>
      </c>
      <c r="R621" s="33"/>
      <c r="S621" s="33" t="s">
        <v>194</v>
      </c>
      <c r="U621" s="33" t="s">
        <v>736</v>
      </c>
      <c r="V621" s="18"/>
      <c r="W621" t="str">
        <f t="shared" si="19"/>
        <v>subattribute</v>
      </c>
      <c r="X621" t="str">
        <f>TRIM(INDEX(_xlfn.TEXTSPLIT(Table3263[[#This Row],[attribute_name]],"|"), 1,1))</f>
        <v>Pressão - Descarga (2)</v>
      </c>
      <c r="Y621" t="str">
        <f>IFERROR(TRIM(INDEX(_xlfn.TEXTSPLIT(Table3263[[#This Row],[attribute_name]],"|"), 1,2)), "")</f>
        <v>LoLo</v>
      </c>
      <c r="Z621" t="b" cm="1">
        <f t="array" ref="Z621">IF(ISERROR(IF(Table3263[[#This Row],[parent_attribute]]="subattribute", VLOOKUP(Table3263[[#This Row],[Área ]]&amp;Table3263[[#This Row],[child_attribute]],_xlfn._xlws.FILTER(Table3263[[#All],[Vessel]], Table3263[[#All],[parent_attribute]]="attribute"),1, FALSE), TRUE)), FALSE, TRUE)</f>
        <v>1</v>
      </c>
    </row>
    <row r="622" spans="1:26" ht="15" customHeight="1">
      <c r="A622" t="str">
        <f>Table3263[[#This Row],[Template]]&amp;Table3263[[#This Row],[parent_attribute]]</f>
        <v>Compressor Centrífugo BásicoPressão - Sucção</v>
      </c>
      <c r="B622" t="s">
        <v>4572</v>
      </c>
      <c r="C622" s="10" t="s">
        <v>2905</v>
      </c>
      <c r="D622" s="10" t="s">
        <v>4573</v>
      </c>
      <c r="E622" t="s">
        <v>4574</v>
      </c>
      <c r="F622" s="162" t="s">
        <v>4821</v>
      </c>
      <c r="G622" t="s">
        <v>2860</v>
      </c>
      <c r="J622" s="10" t="s">
        <v>915</v>
      </c>
      <c r="K622" s="10" t="s">
        <v>4714</v>
      </c>
      <c r="O622" t="e">
        <f>VLOOKUP(Table3263[[#This Row],[Column1]],'Tradução Atributos'!$A$1:$B$284,2,0)</f>
        <v>#N/A</v>
      </c>
      <c r="P622" t="s">
        <v>3013</v>
      </c>
      <c r="Q622" s="20" t="str">
        <f>_xlfn.CONCAT(Table3263[[#This Row],[Description]],Table3263[[#This Row],[attribute_name EN2]])</f>
        <v>Pressure - Suction LP</v>
      </c>
      <c r="R622" s="33" t="s">
        <v>4882</v>
      </c>
      <c r="S622" s="33" t="s">
        <v>194</v>
      </c>
      <c r="U622" s="33" t="s">
        <v>530</v>
      </c>
      <c r="V622" s="10" t="s">
        <v>531</v>
      </c>
      <c r="W622" t="str">
        <f t="shared" si="19"/>
        <v>attribute</v>
      </c>
      <c r="X622" t="str">
        <f>TRIM(INDEX(_xlfn.TEXTSPLIT(Table3263[[#This Row],[attribute_name]],"|"), 1,1))</f>
        <v>Pressão - Sucção</v>
      </c>
      <c r="Y622" t="str">
        <f>IFERROR(TRIM(INDEX(_xlfn.TEXTSPLIT(Table3263[[#This Row],[attribute_name]],"|"), 1,2)), "")</f>
        <v/>
      </c>
      <c r="Z622" t="b" cm="1">
        <f t="array" ref="Z622">IF(ISERROR(IF(Table3263[[#This Row],[parent_attribute]]="subattribute", VLOOKUP(Table3263[[#This Row],[Área ]]&amp;Table3263[[#This Row],[child_attribute]],_xlfn._xlws.FILTER(Table3263[[#All],[Vessel]], Table3263[[#All],[parent_attribute]]="attribute"),1, FALSE), TRUE)), FALSE, TRUE)</f>
        <v>1</v>
      </c>
    </row>
    <row r="623" spans="1:26" ht="15" customHeight="1">
      <c r="A623" t="str">
        <f>Table3263[[#This Row],[Template]]&amp;Table3263[[#This Row],[parent_attribute]]</f>
        <v>Compressor Centrífugo BásicoPressão - Sucção (2)</v>
      </c>
      <c r="B623" t="s">
        <v>4572</v>
      </c>
      <c r="C623" s="10" t="s">
        <v>2905</v>
      </c>
      <c r="D623" s="10" t="s">
        <v>4573</v>
      </c>
      <c r="E623" t="s">
        <v>4574</v>
      </c>
      <c r="F623" s="162" t="s">
        <v>4821</v>
      </c>
      <c r="G623" t="s">
        <v>2860</v>
      </c>
      <c r="J623" s="10" t="s">
        <v>915</v>
      </c>
      <c r="K623" s="10" t="s">
        <v>4714</v>
      </c>
      <c r="O623" t="e">
        <f>VLOOKUP(Table3263[[#This Row],[Column1]],'Tradução Atributos'!$A$1:$B$284,2,0)</f>
        <v>#N/A</v>
      </c>
      <c r="P623" t="s">
        <v>3016</v>
      </c>
      <c r="Q623" s="20" t="str">
        <f>_xlfn.CONCAT(Table3263[[#This Row],[Description]],Table3263[[#This Row],[attribute_name EN2]])</f>
        <v>Pressure - Suction LP</v>
      </c>
      <c r="R623" s="33" t="s">
        <v>4883</v>
      </c>
      <c r="S623" s="33" t="s">
        <v>194</v>
      </c>
      <c r="U623" s="33" t="s">
        <v>530</v>
      </c>
      <c r="V623" s="10" t="s">
        <v>531</v>
      </c>
      <c r="W623" t="str">
        <f t="shared" si="19"/>
        <v>attribute</v>
      </c>
      <c r="X623" t="str">
        <f>TRIM(INDEX(_xlfn.TEXTSPLIT(Table3263[[#This Row],[attribute_name]],"|"), 1,1))</f>
        <v>Pressão - Sucção (2)</v>
      </c>
      <c r="Y623" t="str">
        <f>IFERROR(TRIM(INDEX(_xlfn.TEXTSPLIT(Table3263[[#This Row],[attribute_name]],"|"), 1,2)), "")</f>
        <v/>
      </c>
      <c r="Z623" t="b" cm="1">
        <f t="array" ref="Z623">IF(ISERROR(IF(Table3263[[#This Row],[parent_attribute]]="subattribute", VLOOKUP(Table3263[[#This Row],[Área ]]&amp;Table3263[[#This Row],[child_attribute]],_xlfn._xlws.FILTER(Table3263[[#All],[Vessel]], Table3263[[#All],[parent_attribute]]="attribute"),1, FALSE), TRUE)), FALSE, TRUE)</f>
        <v>1</v>
      </c>
    </row>
    <row r="624" spans="1:26" ht="15" customHeight="1">
      <c r="A624" t="str">
        <f>Table3263[[#This Row],[Template]]&amp;Table3263[[#This Row],[parent_attribute]]</f>
        <v>Compressor Centrífugo BásicoPressão - Sucção</v>
      </c>
      <c r="B624" t="s">
        <v>4572</v>
      </c>
      <c r="C624" s="10" t="s">
        <v>2905</v>
      </c>
      <c r="D624" s="10" t="s">
        <v>4573</v>
      </c>
      <c r="E624" t="s">
        <v>4574</v>
      </c>
      <c r="F624" s="162" t="s">
        <v>4821</v>
      </c>
      <c r="G624" t="s">
        <v>2860</v>
      </c>
      <c r="J624" s="10" t="s">
        <v>917</v>
      </c>
      <c r="K624" s="10" t="s">
        <v>4714</v>
      </c>
      <c r="L624" t="s">
        <v>2929</v>
      </c>
      <c r="M624" t="s">
        <v>2928</v>
      </c>
      <c r="O624" t="e">
        <f>VLOOKUP(Table3263[[#This Row],[Column1]],'Tradução Atributos'!$A$1:$B$284,2,0)</f>
        <v>#N/A</v>
      </c>
      <c r="P624" t="s">
        <v>3168</v>
      </c>
      <c r="Q624" s="20" t="str">
        <f>_xlfn.CONCAT(Table3263[[#This Row],[Description]],Table3263[[#This Row],[attribute_name EN2]])</f>
        <v>Pressure - Suction LP</v>
      </c>
      <c r="R624" s="33"/>
      <c r="S624" s="33" t="s">
        <v>194</v>
      </c>
      <c r="U624" s="33" t="s">
        <v>736</v>
      </c>
      <c r="V624" s="10"/>
      <c r="W624" t="str">
        <f t="shared" si="19"/>
        <v>subattribute</v>
      </c>
      <c r="X624" t="str">
        <f>TRIM(INDEX(_xlfn.TEXTSPLIT(Table3263[[#This Row],[attribute_name]],"|"), 1,1))</f>
        <v>Pressão - Sucção</v>
      </c>
      <c r="Y624" t="str">
        <f>IFERROR(TRIM(INDEX(_xlfn.TEXTSPLIT(Table3263[[#This Row],[attribute_name]],"|"), 1,2)), "")</f>
        <v>Hi</v>
      </c>
      <c r="Z624" t="b" cm="1">
        <f t="array" ref="Z624">IF(ISERROR(IF(Table3263[[#This Row],[parent_attribute]]="subattribute", VLOOKUP(Table3263[[#This Row],[Área ]]&amp;Table3263[[#This Row],[child_attribute]],_xlfn._xlws.FILTER(Table3263[[#All],[Vessel]], Table3263[[#All],[parent_attribute]]="attribute"),1, FALSE), TRUE)), FALSE, TRUE)</f>
        <v>1</v>
      </c>
    </row>
    <row r="625" spans="1:26" ht="15" customHeight="1">
      <c r="A625" t="str">
        <f>Table3263[[#This Row],[Template]]&amp;Table3263[[#This Row],[parent_attribute]]</f>
        <v>Compressor Centrífugo BásicoPressão - Sucção</v>
      </c>
      <c r="B625" t="s">
        <v>4572</v>
      </c>
      <c r="C625" s="10" t="s">
        <v>2905</v>
      </c>
      <c r="D625" s="10" t="s">
        <v>4573</v>
      </c>
      <c r="E625" t="s">
        <v>4574</v>
      </c>
      <c r="F625" s="162" t="s">
        <v>4821</v>
      </c>
      <c r="G625" t="s">
        <v>2860</v>
      </c>
      <c r="J625" s="10" t="s">
        <v>917</v>
      </c>
      <c r="K625" s="10" t="s">
        <v>4714</v>
      </c>
      <c r="L625" t="s">
        <v>2929</v>
      </c>
      <c r="M625" t="s">
        <v>2928</v>
      </c>
      <c r="O625" t="e">
        <f>VLOOKUP(Table3263[[#This Row],[Column1]],'Tradução Atributos'!$A$1:$B$284,2,0)</f>
        <v>#N/A</v>
      </c>
      <c r="P625" t="s">
        <v>3168</v>
      </c>
      <c r="Q625" s="20" t="str">
        <f>_xlfn.CONCAT(Table3263[[#This Row],[Description]],Table3263[[#This Row],[attribute_name EN2]])</f>
        <v>Pressure - Suction LP</v>
      </c>
      <c r="R625" s="10"/>
      <c r="S625" s="33" t="s">
        <v>194</v>
      </c>
      <c r="U625" s="33" t="s">
        <v>736</v>
      </c>
      <c r="V625" s="18"/>
      <c r="W625" t="str">
        <f t="shared" si="19"/>
        <v>subattribute</v>
      </c>
      <c r="X625" t="str">
        <f>TRIM(INDEX(_xlfn.TEXTSPLIT(Table3263[[#This Row],[attribute_name]],"|"), 1,1))</f>
        <v>Pressão - Sucção</v>
      </c>
      <c r="Y625" t="str">
        <f>IFERROR(TRIM(INDEX(_xlfn.TEXTSPLIT(Table3263[[#This Row],[attribute_name]],"|"), 1,2)), "")</f>
        <v>Hi</v>
      </c>
      <c r="Z625" t="b" cm="1">
        <f t="array" ref="Z625">IF(ISERROR(IF(Table3263[[#This Row],[parent_attribute]]="subattribute", VLOOKUP(Table3263[[#This Row],[Área ]]&amp;Table3263[[#This Row],[child_attribute]],_xlfn._xlws.FILTER(Table3263[[#All],[Vessel]], Table3263[[#All],[parent_attribute]]="attribute"),1, FALSE), TRUE)), FALSE, TRUE)</f>
        <v>1</v>
      </c>
    </row>
    <row r="626" spans="1:26" ht="15" customHeight="1">
      <c r="A626" t="str">
        <f>Table3263[[#This Row],[Template]]&amp;Table3263[[#This Row],[parent_attribute]]</f>
        <v>Compressor Centrífugo BásicoPressão - Sucção</v>
      </c>
      <c r="B626" t="s">
        <v>4572</v>
      </c>
      <c r="C626" s="10" t="s">
        <v>2905</v>
      </c>
      <c r="D626" s="10" t="s">
        <v>4573</v>
      </c>
      <c r="E626" t="s">
        <v>4574</v>
      </c>
      <c r="F626" s="162" t="s">
        <v>4821</v>
      </c>
      <c r="G626" t="s">
        <v>2860</v>
      </c>
      <c r="J626" s="10" t="s">
        <v>920</v>
      </c>
      <c r="K626" s="10" t="s">
        <v>4714</v>
      </c>
      <c r="L626" t="s">
        <v>2930</v>
      </c>
      <c r="M626" t="s">
        <v>2928</v>
      </c>
      <c r="O626" t="e">
        <f>VLOOKUP(Table3263[[#This Row],[Column1]],'Tradução Atributos'!$A$1:$B$284,2,0)</f>
        <v>#N/A</v>
      </c>
      <c r="P626" t="s">
        <v>3169</v>
      </c>
      <c r="Q626" s="20" t="str">
        <f>_xlfn.CONCAT(Table3263[[#This Row],[Description]],Table3263[[#This Row],[attribute_name EN2]])</f>
        <v>Pressure - Suction LP</v>
      </c>
      <c r="R626" s="33"/>
      <c r="S626" s="33" t="s">
        <v>194</v>
      </c>
      <c r="U626" s="33" t="s">
        <v>736</v>
      </c>
      <c r="V626" s="10"/>
      <c r="W626" t="str">
        <f t="shared" si="19"/>
        <v>subattribute</v>
      </c>
      <c r="X626" t="str">
        <f>TRIM(INDEX(_xlfn.TEXTSPLIT(Table3263[[#This Row],[attribute_name]],"|"), 1,1))</f>
        <v>Pressão - Sucção</v>
      </c>
      <c r="Y626" t="str">
        <f>IFERROR(TRIM(INDEX(_xlfn.TEXTSPLIT(Table3263[[#This Row],[attribute_name]],"|"), 1,2)), "")</f>
        <v>HiHi</v>
      </c>
      <c r="Z626" t="b" cm="1">
        <f t="array" ref="Z626">IF(ISERROR(IF(Table3263[[#This Row],[parent_attribute]]="subattribute", VLOOKUP(Table3263[[#This Row],[Área ]]&amp;Table3263[[#This Row],[child_attribute]],_xlfn._xlws.FILTER(Table3263[[#All],[Vessel]], Table3263[[#All],[parent_attribute]]="attribute"),1, FALSE), TRUE)), FALSE, TRUE)</f>
        <v>1</v>
      </c>
    </row>
    <row r="627" spans="1:26" ht="15" customHeight="1">
      <c r="A627" t="str">
        <f>Table3263[[#This Row],[Template]]&amp;Table3263[[#This Row],[parent_attribute]]</f>
        <v>Compressor Centrífugo BásicoPressão - Sucção</v>
      </c>
      <c r="B627" t="s">
        <v>4572</v>
      </c>
      <c r="C627" s="10" t="s">
        <v>2905</v>
      </c>
      <c r="D627" s="10" t="s">
        <v>4573</v>
      </c>
      <c r="E627" t="s">
        <v>4574</v>
      </c>
      <c r="F627" s="162" t="s">
        <v>4821</v>
      </c>
      <c r="G627" t="s">
        <v>2860</v>
      </c>
      <c r="J627" s="10" t="s">
        <v>920</v>
      </c>
      <c r="K627" s="10" t="s">
        <v>4714</v>
      </c>
      <c r="L627" t="s">
        <v>2930</v>
      </c>
      <c r="M627" t="s">
        <v>2928</v>
      </c>
      <c r="O627" t="e">
        <f>VLOOKUP(Table3263[[#This Row],[Column1]],'Tradução Atributos'!$A$1:$B$284,2,0)</f>
        <v>#N/A</v>
      </c>
      <c r="P627" t="s">
        <v>3169</v>
      </c>
      <c r="Q627" s="20" t="str">
        <f>_xlfn.CONCAT(Table3263[[#This Row],[Description]],Table3263[[#This Row],[attribute_name EN2]])</f>
        <v>Pressure - Suction LP</v>
      </c>
      <c r="R627" s="33"/>
      <c r="S627" s="33" t="s">
        <v>194</v>
      </c>
      <c r="U627" s="33" t="s">
        <v>736</v>
      </c>
      <c r="V627" s="10"/>
      <c r="W627" t="str">
        <f t="shared" si="19"/>
        <v>subattribute</v>
      </c>
      <c r="X627" t="str">
        <f>TRIM(INDEX(_xlfn.TEXTSPLIT(Table3263[[#This Row],[attribute_name]],"|"), 1,1))</f>
        <v>Pressão - Sucção</v>
      </c>
      <c r="Y627" t="str">
        <f>IFERROR(TRIM(INDEX(_xlfn.TEXTSPLIT(Table3263[[#This Row],[attribute_name]],"|"), 1,2)), "")</f>
        <v>HiHi</v>
      </c>
      <c r="Z627" t="b" cm="1">
        <f t="array" ref="Z627">IF(ISERROR(IF(Table3263[[#This Row],[parent_attribute]]="subattribute", VLOOKUP(Table3263[[#This Row],[Área ]]&amp;Table3263[[#This Row],[child_attribute]],_xlfn._xlws.FILTER(Table3263[[#All],[Vessel]], Table3263[[#All],[parent_attribute]]="attribute"),1, FALSE), TRUE)), FALSE, TRUE)</f>
        <v>1</v>
      </c>
    </row>
    <row r="628" spans="1:26" ht="15" customHeight="1">
      <c r="A628" t="str">
        <f>Table3263[[#This Row],[Template]]&amp;Table3263[[#This Row],[parent_attribute]]</f>
        <v>Compressor Centrífugo BásicoPressão - Sucção</v>
      </c>
      <c r="B628" t="s">
        <v>4572</v>
      </c>
      <c r="C628" s="10" t="s">
        <v>2905</v>
      </c>
      <c r="D628" s="10" t="s">
        <v>4573</v>
      </c>
      <c r="E628" t="s">
        <v>4574</v>
      </c>
      <c r="F628" s="162" t="s">
        <v>4821</v>
      </c>
      <c r="G628" t="s">
        <v>2860</v>
      </c>
      <c r="J628" s="10" t="s">
        <v>922</v>
      </c>
      <c r="K628" s="10" t="s">
        <v>4714</v>
      </c>
      <c r="L628" t="s">
        <v>2931</v>
      </c>
      <c r="M628" t="s">
        <v>2928</v>
      </c>
      <c r="O628" t="e">
        <f>VLOOKUP(Table3263[[#This Row],[Column1]],'Tradução Atributos'!$A$1:$B$284,2,0)</f>
        <v>#N/A</v>
      </c>
      <c r="P628" t="s">
        <v>3170</v>
      </c>
      <c r="Q628" s="20" t="str">
        <f>_xlfn.CONCAT(Table3263[[#This Row],[Description]],Table3263[[#This Row],[attribute_name EN2]])</f>
        <v>Pressure - Suction LP</v>
      </c>
      <c r="R628" s="33"/>
      <c r="S628" s="33" t="s">
        <v>194</v>
      </c>
      <c r="U628" s="33" t="s">
        <v>736</v>
      </c>
      <c r="V628" s="10"/>
      <c r="W628" t="str">
        <f t="shared" si="19"/>
        <v>subattribute</v>
      </c>
      <c r="X628" t="str">
        <f>TRIM(INDEX(_xlfn.TEXTSPLIT(Table3263[[#This Row],[attribute_name]],"|"), 1,1))</f>
        <v>Pressão - Sucção</v>
      </c>
      <c r="Y628" t="str">
        <f>IFERROR(TRIM(INDEX(_xlfn.TEXTSPLIT(Table3263[[#This Row],[attribute_name]],"|"), 1,2)), "")</f>
        <v>Lo</v>
      </c>
      <c r="Z628" t="b" cm="1">
        <f t="array" ref="Z628">IF(ISERROR(IF(Table3263[[#This Row],[parent_attribute]]="subattribute", VLOOKUP(Table3263[[#This Row],[Área ]]&amp;Table3263[[#This Row],[child_attribute]],_xlfn._xlws.FILTER(Table3263[[#All],[Vessel]], Table3263[[#All],[parent_attribute]]="attribute"),1, FALSE), TRUE)), FALSE, TRUE)</f>
        <v>1</v>
      </c>
    </row>
    <row r="629" spans="1:26" ht="15" customHeight="1">
      <c r="A629" t="str">
        <f>Table3263[[#This Row],[Template]]&amp;Table3263[[#This Row],[parent_attribute]]</f>
        <v>Compressor Centrífugo BásicoPressão - Sucção</v>
      </c>
      <c r="B629" t="s">
        <v>4572</v>
      </c>
      <c r="C629" s="10" t="s">
        <v>2905</v>
      </c>
      <c r="D629" s="10" t="s">
        <v>4573</v>
      </c>
      <c r="E629" t="s">
        <v>4574</v>
      </c>
      <c r="F629" s="162" t="s">
        <v>4821</v>
      </c>
      <c r="G629" t="s">
        <v>2860</v>
      </c>
      <c r="J629" s="10" t="s">
        <v>922</v>
      </c>
      <c r="K629" s="10" t="s">
        <v>4714</v>
      </c>
      <c r="L629" t="s">
        <v>2931</v>
      </c>
      <c r="M629" t="s">
        <v>2928</v>
      </c>
      <c r="O629" t="e">
        <f>VLOOKUP(Table3263[[#This Row],[Column1]],'Tradução Atributos'!$A$1:$B$284,2,0)</f>
        <v>#N/A</v>
      </c>
      <c r="P629" t="s">
        <v>3170</v>
      </c>
      <c r="Q629" s="20" t="str">
        <f>_xlfn.CONCAT(Table3263[[#This Row],[Description]],Table3263[[#This Row],[attribute_name EN2]])</f>
        <v>Pressure - Suction LP</v>
      </c>
      <c r="R629" s="33"/>
      <c r="S629" s="33" t="s">
        <v>194</v>
      </c>
      <c r="U629" s="33" t="s">
        <v>736</v>
      </c>
      <c r="V629" s="18"/>
      <c r="W629" t="str">
        <f t="shared" si="19"/>
        <v>subattribute</v>
      </c>
      <c r="X629" t="str">
        <f>TRIM(INDEX(_xlfn.TEXTSPLIT(Table3263[[#This Row],[attribute_name]],"|"), 1,1))</f>
        <v>Pressão - Sucção</v>
      </c>
      <c r="Y629" t="str">
        <f>IFERROR(TRIM(INDEX(_xlfn.TEXTSPLIT(Table3263[[#This Row],[attribute_name]],"|"), 1,2)), "")</f>
        <v>Lo</v>
      </c>
      <c r="Z629" t="b" cm="1">
        <f t="array" ref="Z629">IF(ISERROR(IF(Table3263[[#This Row],[parent_attribute]]="subattribute", VLOOKUP(Table3263[[#This Row],[Área ]]&amp;Table3263[[#This Row],[child_attribute]],_xlfn._xlws.FILTER(Table3263[[#All],[Vessel]], Table3263[[#All],[parent_attribute]]="attribute"),1, FALSE), TRUE)), FALSE, TRUE)</f>
        <v>1</v>
      </c>
    </row>
    <row r="630" spans="1:26" ht="15" customHeight="1">
      <c r="A630" t="str">
        <f>Table3263[[#This Row],[Template]]&amp;Table3263[[#This Row],[parent_attribute]]</f>
        <v>Compressor Centrífugo BásicoPressão - Sucção</v>
      </c>
      <c r="B630" t="s">
        <v>4572</v>
      </c>
      <c r="C630" s="10" t="s">
        <v>2905</v>
      </c>
      <c r="D630" s="10" t="s">
        <v>4573</v>
      </c>
      <c r="E630" t="s">
        <v>4574</v>
      </c>
      <c r="F630" s="162" t="s">
        <v>4821</v>
      </c>
      <c r="G630" t="s">
        <v>2860</v>
      </c>
      <c r="J630" s="10" t="s">
        <v>924</v>
      </c>
      <c r="K630" s="10" t="s">
        <v>4714</v>
      </c>
      <c r="L630" t="s">
        <v>2932</v>
      </c>
      <c r="M630" t="s">
        <v>2928</v>
      </c>
      <c r="O630" t="e">
        <f>VLOOKUP(Table3263[[#This Row],[Column1]],'Tradução Atributos'!$A$1:$B$284,2,0)</f>
        <v>#N/A</v>
      </c>
      <c r="P630" t="s">
        <v>3171</v>
      </c>
      <c r="Q630" s="20" t="str">
        <f>_xlfn.CONCAT(Table3263[[#This Row],[Description]],Table3263[[#This Row],[attribute_name EN2]])</f>
        <v>Pressure - Suction LP</v>
      </c>
      <c r="R630" s="33"/>
      <c r="S630" s="33" t="s">
        <v>194</v>
      </c>
      <c r="U630" s="33" t="s">
        <v>736</v>
      </c>
      <c r="V630" s="10"/>
      <c r="W630" t="str">
        <f t="shared" si="19"/>
        <v>subattribute</v>
      </c>
      <c r="X630" t="str">
        <f>TRIM(INDEX(_xlfn.TEXTSPLIT(Table3263[[#This Row],[attribute_name]],"|"), 1,1))</f>
        <v>Pressão - Sucção</v>
      </c>
      <c r="Y630" t="str">
        <f>IFERROR(TRIM(INDEX(_xlfn.TEXTSPLIT(Table3263[[#This Row],[attribute_name]],"|"), 1,2)), "")</f>
        <v>LoLo</v>
      </c>
      <c r="Z630" t="b" cm="1">
        <f t="array" ref="Z630">IF(ISERROR(IF(Table3263[[#This Row],[parent_attribute]]="subattribute", VLOOKUP(Table3263[[#This Row],[Área ]]&amp;Table3263[[#This Row],[child_attribute]],_xlfn._xlws.FILTER(Table3263[[#All],[Vessel]], Table3263[[#All],[parent_attribute]]="attribute"),1, FALSE), TRUE)), FALSE, TRUE)</f>
        <v>1</v>
      </c>
    </row>
    <row r="631" spans="1:26" ht="15" customHeight="1">
      <c r="A631" t="str">
        <f>Table3263[[#This Row],[Template]]&amp;Table3263[[#This Row],[parent_attribute]]</f>
        <v>Compressor Centrífugo BásicoPressão - Sucção</v>
      </c>
      <c r="B631" t="s">
        <v>4572</v>
      </c>
      <c r="C631" s="10" t="s">
        <v>2905</v>
      </c>
      <c r="D631" s="10" t="s">
        <v>4573</v>
      </c>
      <c r="E631" t="s">
        <v>4574</v>
      </c>
      <c r="F631" s="162" t="s">
        <v>4821</v>
      </c>
      <c r="G631" t="s">
        <v>2860</v>
      </c>
      <c r="J631" s="10" t="s">
        <v>924</v>
      </c>
      <c r="K631" s="10" t="s">
        <v>4714</v>
      </c>
      <c r="L631" t="s">
        <v>2932</v>
      </c>
      <c r="M631" t="s">
        <v>2928</v>
      </c>
      <c r="O631" t="e">
        <f>VLOOKUP(Table3263[[#This Row],[Column1]],'Tradução Atributos'!$A$1:$B$284,2,0)</f>
        <v>#N/A</v>
      </c>
      <c r="P631" t="s">
        <v>3171</v>
      </c>
      <c r="Q631" s="20" t="str">
        <f>_xlfn.CONCAT(Table3263[[#This Row],[Description]],Table3263[[#This Row],[attribute_name EN2]])</f>
        <v>Pressure - Suction LP</v>
      </c>
      <c r="R631" s="33"/>
      <c r="S631" s="33" t="s">
        <v>194</v>
      </c>
      <c r="U631" s="33" t="s">
        <v>736</v>
      </c>
      <c r="V631" s="10"/>
      <c r="W631" t="str">
        <f t="shared" si="19"/>
        <v>subattribute</v>
      </c>
      <c r="X631" t="str">
        <f>TRIM(INDEX(_xlfn.TEXTSPLIT(Table3263[[#This Row],[attribute_name]],"|"), 1,1))</f>
        <v>Pressão - Sucção</v>
      </c>
      <c r="Y631" t="str">
        <f>IFERROR(TRIM(INDEX(_xlfn.TEXTSPLIT(Table3263[[#This Row],[attribute_name]],"|"), 1,2)), "")</f>
        <v>LoLo</v>
      </c>
      <c r="Z631" t="b" cm="1">
        <f t="array" ref="Z631">IF(ISERROR(IF(Table3263[[#This Row],[parent_attribute]]="subattribute", VLOOKUP(Table3263[[#This Row],[Área ]]&amp;Table3263[[#This Row],[child_attribute]],_xlfn._xlws.FILTER(Table3263[[#All],[Vessel]], Table3263[[#All],[parent_attribute]]="attribute"),1, FALSE), TRUE)), FALSE, TRUE)</f>
        <v>1</v>
      </c>
    </row>
    <row r="632" spans="1:26" ht="15" customHeight="1">
      <c r="A632" t="str">
        <f>Table3263[[#This Row],[Template]]&amp;Table3263[[#This Row],[parent_attribute]]</f>
        <v>Compressor Centrífugo BásicoPressão - Sucção</v>
      </c>
      <c r="B632" t="s">
        <v>4572</v>
      </c>
      <c r="C632" s="10" t="s">
        <v>2905</v>
      </c>
      <c r="D632" s="10" t="s">
        <v>4573</v>
      </c>
      <c r="E632" t="s">
        <v>4574</v>
      </c>
      <c r="F632" s="162" t="s">
        <v>4821</v>
      </c>
      <c r="G632" t="s">
        <v>2860</v>
      </c>
      <c r="J632" s="10" t="s">
        <v>926</v>
      </c>
      <c r="K632" s="10" t="s">
        <v>4714</v>
      </c>
      <c r="L632" t="s">
        <v>2936</v>
      </c>
      <c r="M632" t="s">
        <v>2928</v>
      </c>
      <c r="O632" t="e">
        <f>VLOOKUP(Table3263[[#This Row],[Column1]],'Tradução Atributos'!$A$1:$B$284,2,0)</f>
        <v>#N/A</v>
      </c>
      <c r="P632" t="s">
        <v>4728</v>
      </c>
      <c r="Q632" s="20" t="str">
        <f>_xlfn.CONCAT(Table3263[[#This Row],[Description]],Table3263[[#This Row],[attribute_name EN2]])</f>
        <v>Pressure - Suction LP</v>
      </c>
      <c r="R632" s="33"/>
      <c r="S632" s="33" t="s">
        <v>194</v>
      </c>
      <c r="U632" s="33" t="s">
        <v>736</v>
      </c>
      <c r="V632" s="10"/>
      <c r="W632" t="str">
        <f t="shared" si="19"/>
        <v>subattribute</v>
      </c>
      <c r="X632" t="str">
        <f>TRIM(INDEX(_xlfn.TEXTSPLIT(Table3263[[#This Row],[attribute_name]],"|"), 1,1))</f>
        <v>Pressão - Sucção</v>
      </c>
      <c r="Y632" t="str">
        <f>IFERROR(TRIM(INDEX(_xlfn.TEXTSPLIT(Table3263[[#This Row],[attribute_name]],"|"), 1,2)), "")</f>
        <v>Pre-alarm Lo</v>
      </c>
      <c r="Z632" t="b" cm="1">
        <f t="array" ref="Z632">IF(ISERROR(IF(Table3263[[#This Row],[parent_attribute]]="subattribute", VLOOKUP(Table3263[[#This Row],[Área ]]&amp;Table3263[[#This Row],[child_attribute]],_xlfn._xlws.FILTER(Table3263[[#All],[Vessel]], Table3263[[#All],[parent_attribute]]="attribute"),1, FALSE), TRUE)), FALSE, TRUE)</f>
        <v>1</v>
      </c>
    </row>
    <row r="633" spans="1:26" ht="15" customHeight="1">
      <c r="A633" t="str">
        <f>Table3263[[#This Row],[Template]]&amp;Table3263[[#This Row],[parent_attribute]]</f>
        <v>Compressor Centrífugo BásicoPressão - Sucção</v>
      </c>
      <c r="B633" t="s">
        <v>4572</v>
      </c>
      <c r="C633" s="10" t="s">
        <v>2905</v>
      </c>
      <c r="D633" s="10" t="s">
        <v>4573</v>
      </c>
      <c r="E633" t="s">
        <v>4574</v>
      </c>
      <c r="F633" s="162" t="s">
        <v>4821</v>
      </c>
      <c r="G633" t="s">
        <v>2860</v>
      </c>
      <c r="J633" s="10" t="s">
        <v>926</v>
      </c>
      <c r="K633" s="10" t="s">
        <v>4714</v>
      </c>
      <c r="L633" t="s">
        <v>2936</v>
      </c>
      <c r="M633" t="s">
        <v>2928</v>
      </c>
      <c r="O633" t="e">
        <f>VLOOKUP(Table3263[[#This Row],[Column1]],'Tradução Atributos'!$A$1:$B$284,2,0)</f>
        <v>#N/A</v>
      </c>
      <c r="P633" t="s">
        <v>4728</v>
      </c>
      <c r="Q633" s="20" t="str">
        <f>_xlfn.CONCAT(Table3263[[#This Row],[Description]],Table3263[[#This Row],[attribute_name EN2]])</f>
        <v>Pressure - Suction LP</v>
      </c>
      <c r="R633" s="33"/>
      <c r="S633" s="33" t="s">
        <v>194</v>
      </c>
      <c r="U633" s="33" t="s">
        <v>736</v>
      </c>
      <c r="V633" s="10"/>
      <c r="W633" t="str">
        <f t="shared" si="19"/>
        <v>subattribute</v>
      </c>
      <c r="X633" t="str">
        <f>TRIM(INDEX(_xlfn.TEXTSPLIT(Table3263[[#This Row],[attribute_name]],"|"), 1,1))</f>
        <v>Pressão - Sucção</v>
      </c>
      <c r="Y633" t="str">
        <f>IFERROR(TRIM(INDEX(_xlfn.TEXTSPLIT(Table3263[[#This Row],[attribute_name]],"|"), 1,2)), "")</f>
        <v>Pre-alarm Lo</v>
      </c>
      <c r="Z633" t="b" cm="1">
        <f t="array" ref="Z633">IF(ISERROR(IF(Table3263[[#This Row],[parent_attribute]]="subattribute", VLOOKUP(Table3263[[#This Row],[Área ]]&amp;Table3263[[#This Row],[child_attribute]],_xlfn._xlws.FILTER(Table3263[[#All],[Vessel]], Table3263[[#All],[parent_attribute]]="attribute"),1, FALSE), TRUE)), FALSE, TRUE)</f>
        <v>1</v>
      </c>
    </row>
    <row r="634" spans="1:26" ht="15" customHeight="1">
      <c r="A634" t="str">
        <f>Table3263[[#This Row],[Template]]&amp;Table3263[[#This Row],[parent_attribute]]</f>
        <v>Compressor Centrífugo BásicoTemperatura - Descarga</v>
      </c>
      <c r="B634" t="s">
        <v>4572</v>
      </c>
      <c r="C634" s="10" t="s">
        <v>2905</v>
      </c>
      <c r="D634" s="10" t="s">
        <v>4573</v>
      </c>
      <c r="E634" t="s">
        <v>4574</v>
      </c>
      <c r="F634" s="162" t="s">
        <v>4821</v>
      </c>
      <c r="G634" t="s">
        <v>2860</v>
      </c>
      <c r="J634" s="10" t="s">
        <v>943</v>
      </c>
      <c r="K634" s="10" t="s">
        <v>943</v>
      </c>
      <c r="O634" t="e">
        <f>VLOOKUP(Table3263[[#This Row],[Column1]],'Tradução Atributos'!$A$1:$B$284,2,0)</f>
        <v>#N/A</v>
      </c>
      <c r="P634" t="s">
        <v>3038</v>
      </c>
      <c r="Q634" s="20" t="str">
        <f>_xlfn.CONCAT(Table3263[[#This Row],[Description]],Table3263[[#This Row],[attribute_name EN2]])</f>
        <v>Temperature - Discharge</v>
      </c>
      <c r="R634" s="33" t="s">
        <v>4884</v>
      </c>
      <c r="S634" s="33" t="s">
        <v>49</v>
      </c>
      <c r="U634" s="33" t="s">
        <v>530</v>
      </c>
      <c r="V634" s="18" t="s">
        <v>531</v>
      </c>
      <c r="W634" t="str">
        <f t="shared" si="19"/>
        <v>attribute</v>
      </c>
      <c r="X634" t="str">
        <f>TRIM(INDEX(_xlfn.TEXTSPLIT(Table3263[[#This Row],[attribute_name]],"|"), 1,1))</f>
        <v>Temperatura - Descarga</v>
      </c>
      <c r="Y634" t="str">
        <f>IFERROR(TRIM(INDEX(_xlfn.TEXTSPLIT(Table3263[[#This Row],[attribute_name]],"|"), 1,2)), "")</f>
        <v/>
      </c>
      <c r="Z634" t="b" cm="1">
        <f t="array" ref="Z634">IF(ISERROR(IF(Table3263[[#This Row],[parent_attribute]]="subattribute", VLOOKUP(Table3263[[#This Row],[Área ]]&amp;Table3263[[#This Row],[child_attribute]],_xlfn._xlws.FILTER(Table3263[[#All],[Vessel]], Table3263[[#All],[parent_attribute]]="attribute"),1, FALSE), TRUE)), FALSE, TRUE)</f>
        <v>1</v>
      </c>
    </row>
    <row r="635" spans="1:26" ht="15" customHeight="1">
      <c r="A635" t="str">
        <f>Table3263[[#This Row],[Template]]&amp;Table3263[[#This Row],[parent_attribute]]</f>
        <v>Compressor Centrífugo BásicoTemperatura - Descarga (2)</v>
      </c>
      <c r="B635" t="s">
        <v>4572</v>
      </c>
      <c r="C635" s="10" t="s">
        <v>2905</v>
      </c>
      <c r="D635" s="10" t="s">
        <v>4573</v>
      </c>
      <c r="E635" t="s">
        <v>4574</v>
      </c>
      <c r="F635" s="162" t="s">
        <v>4821</v>
      </c>
      <c r="G635" t="s">
        <v>2860</v>
      </c>
      <c r="J635" s="10" t="s">
        <v>528</v>
      </c>
      <c r="K635" s="10" t="s">
        <v>943</v>
      </c>
      <c r="O635" t="e">
        <f>VLOOKUP(Table3263[[#This Row],[Column1]],'Tradução Atributos'!$A$1:$B$284,2,0)</f>
        <v>#N/A</v>
      </c>
      <c r="P635" t="s">
        <v>529</v>
      </c>
      <c r="Q635" s="20" t="str">
        <f>_xlfn.CONCAT(Table3263[[#This Row],[Description]],Table3263[[#This Row],[attribute_name EN2]])</f>
        <v>Temperature - Discharge</v>
      </c>
      <c r="R635" s="33" t="s">
        <v>4885</v>
      </c>
      <c r="S635" s="33" t="s">
        <v>49</v>
      </c>
      <c r="U635" s="33" t="s">
        <v>530</v>
      </c>
      <c r="V635" s="10" t="s">
        <v>531</v>
      </c>
      <c r="W635" t="str">
        <f t="shared" si="19"/>
        <v>attribute</v>
      </c>
      <c r="X635" t="str">
        <f>TRIM(INDEX(_xlfn.TEXTSPLIT(Table3263[[#This Row],[attribute_name]],"|"), 1,1))</f>
        <v>Temperatura - Descarga (2)</v>
      </c>
      <c r="Y635" t="str">
        <f>IFERROR(TRIM(INDEX(_xlfn.TEXTSPLIT(Table3263[[#This Row],[attribute_name]],"|"), 1,2)), "")</f>
        <v/>
      </c>
      <c r="Z635" t="b" cm="1">
        <f t="array" ref="Z635">IF(ISERROR(IF(Table3263[[#This Row],[parent_attribute]]="subattribute", VLOOKUP(Table3263[[#This Row],[Área ]]&amp;Table3263[[#This Row],[child_attribute]],_xlfn._xlws.FILTER(Table3263[[#All],[Vessel]], Table3263[[#All],[parent_attribute]]="attribute"),1, FALSE), TRUE)), FALSE, TRUE)</f>
        <v>1</v>
      </c>
    </row>
    <row r="636" spans="1:26" ht="15" customHeight="1">
      <c r="A636" t="str">
        <f>Table3263[[#This Row],[Template]]&amp;Table3263[[#This Row],[parent_attribute]]</f>
        <v>Compressor Centrífugo BásicoTemperatura - Descarga (2)</v>
      </c>
      <c r="B636" t="s">
        <v>4572</v>
      </c>
      <c r="C636" s="10" t="s">
        <v>2905</v>
      </c>
      <c r="D636" s="10" t="s">
        <v>4573</v>
      </c>
      <c r="E636" t="s">
        <v>4574</v>
      </c>
      <c r="F636" s="162" t="s">
        <v>4821</v>
      </c>
      <c r="G636" t="s">
        <v>2860</v>
      </c>
      <c r="J636" s="10" t="s">
        <v>1615</v>
      </c>
      <c r="K636" s="10" t="s">
        <v>528</v>
      </c>
      <c r="L636" t="s">
        <v>2929</v>
      </c>
      <c r="M636" t="s">
        <v>2928</v>
      </c>
      <c r="O636" t="e">
        <f>VLOOKUP(Table3263[[#This Row],[Column1]],'Tradução Atributos'!$A$1:$B$284,2,0)</f>
        <v>#N/A</v>
      </c>
      <c r="P636" t="s">
        <v>4807</v>
      </c>
      <c r="Q636" s="20" t="str">
        <f>_xlfn.CONCAT(Table3263[[#This Row],[Description]],Table3263[[#This Row],[attribute_name EN2]])</f>
        <v>Temperature - Discharge (2)</v>
      </c>
      <c r="R636" s="33"/>
      <c r="S636" s="33" t="s">
        <v>49</v>
      </c>
      <c r="U636" s="33" t="s">
        <v>736</v>
      </c>
      <c r="V636" s="10"/>
      <c r="W636" t="str">
        <f t="shared" si="19"/>
        <v>subattribute</v>
      </c>
      <c r="X636" t="str">
        <f>TRIM(INDEX(_xlfn.TEXTSPLIT(Table3263[[#This Row],[attribute_name]],"|"), 1,1))</f>
        <v>Temperatura - Descarga (2)</v>
      </c>
      <c r="Y636" t="str">
        <f>IFERROR(TRIM(INDEX(_xlfn.TEXTSPLIT(Table3263[[#This Row],[attribute_name]],"|"), 1,2)), "")</f>
        <v>Hi</v>
      </c>
      <c r="Z636" t="b" cm="1">
        <f t="array" ref="Z636">IF(ISERROR(IF(Table3263[[#This Row],[parent_attribute]]="subattribute", VLOOKUP(Table3263[[#This Row],[Área ]]&amp;Table3263[[#This Row],[child_attribute]],_xlfn._xlws.FILTER(Table3263[[#All],[Vessel]], Table3263[[#All],[parent_attribute]]="attribute"),1, FALSE), TRUE)), FALSE, TRUE)</f>
        <v>1</v>
      </c>
    </row>
    <row r="637" spans="1:26" ht="15" customHeight="1">
      <c r="A637" t="str">
        <f>Table3263[[#This Row],[Template]]&amp;Table3263[[#This Row],[parent_attribute]]</f>
        <v>Compressor Centrífugo BásicoTemperatura - Descarga (2)</v>
      </c>
      <c r="B637" t="s">
        <v>4572</v>
      </c>
      <c r="C637" s="10" t="s">
        <v>2905</v>
      </c>
      <c r="D637" s="10" t="s">
        <v>4573</v>
      </c>
      <c r="E637" t="s">
        <v>4574</v>
      </c>
      <c r="F637" s="162" t="s">
        <v>4821</v>
      </c>
      <c r="G637" t="s">
        <v>2860</v>
      </c>
      <c r="J637" s="10" t="s">
        <v>1616</v>
      </c>
      <c r="K637" s="10" t="s">
        <v>528</v>
      </c>
      <c r="L637" t="s">
        <v>2931</v>
      </c>
      <c r="M637" t="s">
        <v>2928</v>
      </c>
      <c r="O637" t="e">
        <f>VLOOKUP(Table3263[[#This Row],[Column1]],'Tradução Atributos'!$A$1:$B$284,2,0)</f>
        <v>#N/A</v>
      </c>
      <c r="P637" t="s">
        <v>4808</v>
      </c>
      <c r="Q637" s="20" t="str">
        <f>_xlfn.CONCAT(Table3263[[#This Row],[Description]],Table3263[[#This Row],[attribute_name EN2]])</f>
        <v>Temperature - Discharge (2)</v>
      </c>
      <c r="R637" s="33"/>
      <c r="S637" s="33" t="s">
        <v>49</v>
      </c>
      <c r="U637" s="33" t="s">
        <v>736</v>
      </c>
      <c r="V637" s="10"/>
      <c r="W637" t="str">
        <f t="shared" si="19"/>
        <v>subattribute</v>
      </c>
      <c r="X637" t="str">
        <f>TRIM(INDEX(_xlfn.TEXTSPLIT(Table3263[[#This Row],[attribute_name]],"|"), 1,1))</f>
        <v>Temperatura - Descarga (2)</v>
      </c>
      <c r="Y637" t="str">
        <f>IFERROR(TRIM(INDEX(_xlfn.TEXTSPLIT(Table3263[[#This Row],[attribute_name]],"|"), 1,2)), "")</f>
        <v>Lo</v>
      </c>
      <c r="Z637" t="b" cm="1">
        <f t="array" ref="Z637">IF(ISERROR(IF(Table3263[[#This Row],[parent_attribute]]="subattribute", VLOOKUP(Table3263[[#This Row],[Área ]]&amp;Table3263[[#This Row],[child_attribute]],_xlfn._xlws.FILTER(Table3263[[#All],[Vessel]], Table3263[[#All],[parent_attribute]]="attribute"),1, FALSE), TRUE)), FALSE, TRUE)</f>
        <v>1</v>
      </c>
    </row>
    <row r="638" spans="1:26" ht="15" customHeight="1">
      <c r="A638" t="str">
        <f>Table3263[[#This Row],[Template]]&amp;Table3263[[#This Row],[parent_attribute]]</f>
        <v>Compressor Centrífugo BásicoTemperatura - Descarga (2)</v>
      </c>
      <c r="B638" t="s">
        <v>4572</v>
      </c>
      <c r="C638" s="10" t="s">
        <v>2905</v>
      </c>
      <c r="D638" s="10" t="s">
        <v>4573</v>
      </c>
      <c r="E638" t="s">
        <v>4574</v>
      </c>
      <c r="F638" s="162" t="s">
        <v>4821</v>
      </c>
      <c r="G638" t="s">
        <v>2860</v>
      </c>
      <c r="J638" s="10" t="s">
        <v>1617</v>
      </c>
      <c r="K638" s="10" t="s">
        <v>528</v>
      </c>
      <c r="L638" t="s">
        <v>2934</v>
      </c>
      <c r="M638" t="s">
        <v>2928</v>
      </c>
      <c r="O638" t="e">
        <f>VLOOKUP(Table3263[[#This Row],[Column1]],'Tradução Atributos'!$A$1:$B$284,2,0)</f>
        <v>#N/A</v>
      </c>
      <c r="P638" t="s">
        <v>4809</v>
      </c>
      <c r="Q638" s="20" t="str">
        <f>_xlfn.CONCAT(Table3263[[#This Row],[Description]],Table3263[[#This Row],[attribute_name EN2]])</f>
        <v>Temperature - Discharge (2)</v>
      </c>
      <c r="R638" s="33"/>
      <c r="S638" s="33" t="s">
        <v>49</v>
      </c>
      <c r="U638" s="33" t="s">
        <v>736</v>
      </c>
      <c r="V638" s="10"/>
      <c r="W638" t="str">
        <f t="shared" si="19"/>
        <v>subattribute</v>
      </c>
      <c r="X638" t="str">
        <f>TRIM(INDEX(_xlfn.TEXTSPLIT(Table3263[[#This Row],[attribute_name]],"|"), 1,1))</f>
        <v>Temperatura - Descarga (2)</v>
      </c>
      <c r="Y638" t="str">
        <f>IFERROR(TRIM(INDEX(_xlfn.TEXTSPLIT(Table3263[[#This Row],[attribute_name]],"|"), 1,2)), "")</f>
        <v>Pre-alarm Hi</v>
      </c>
      <c r="Z638" t="b" cm="1">
        <f t="array" ref="Z638">IF(ISERROR(IF(Table3263[[#This Row],[parent_attribute]]="subattribute", VLOOKUP(Table3263[[#This Row],[Área ]]&amp;Table3263[[#This Row],[child_attribute]],_xlfn._xlws.FILTER(Table3263[[#All],[Vessel]], Table3263[[#All],[parent_attribute]]="attribute"),1, FALSE), TRUE)), FALSE, TRUE)</f>
        <v>1</v>
      </c>
    </row>
    <row r="639" spans="1:26" ht="15" customHeight="1">
      <c r="A639" t="str">
        <f>Table3263[[#This Row],[Template]]&amp;Table3263[[#This Row],[parent_attribute]]</f>
        <v>Compressor Centrífugo BásicoTemperatura - Descarga (2)</v>
      </c>
      <c r="B639" t="s">
        <v>4572</v>
      </c>
      <c r="C639" s="10" t="s">
        <v>2905</v>
      </c>
      <c r="D639" s="10" t="s">
        <v>4573</v>
      </c>
      <c r="E639" t="s">
        <v>4574</v>
      </c>
      <c r="F639" s="162" t="s">
        <v>4821</v>
      </c>
      <c r="G639" t="s">
        <v>2860</v>
      </c>
      <c r="J639" s="10" t="s">
        <v>1618</v>
      </c>
      <c r="K639" s="10" t="s">
        <v>528</v>
      </c>
      <c r="L639" t="s">
        <v>2936</v>
      </c>
      <c r="M639" t="s">
        <v>2928</v>
      </c>
      <c r="O639" t="e">
        <f>VLOOKUP(Table3263[[#This Row],[Column1]],'Tradução Atributos'!$A$1:$B$284,2,0)</f>
        <v>#N/A</v>
      </c>
      <c r="P639" t="s">
        <v>4810</v>
      </c>
      <c r="Q639" s="20" t="str">
        <f>_xlfn.CONCAT(Table3263[[#This Row],[Description]],Table3263[[#This Row],[attribute_name EN2]])</f>
        <v>Temperature - Discharge (2)</v>
      </c>
      <c r="R639" s="33"/>
      <c r="S639" s="33" t="s">
        <v>49</v>
      </c>
      <c r="U639" s="33" t="s">
        <v>736</v>
      </c>
      <c r="V639" s="18"/>
      <c r="W639" t="str">
        <f t="shared" si="19"/>
        <v>subattribute</v>
      </c>
      <c r="X639" t="str">
        <f>TRIM(INDEX(_xlfn.TEXTSPLIT(Table3263[[#This Row],[attribute_name]],"|"), 1,1))</f>
        <v>Temperatura - Descarga (2)</v>
      </c>
      <c r="Y639" t="str">
        <f>IFERROR(TRIM(INDEX(_xlfn.TEXTSPLIT(Table3263[[#This Row],[attribute_name]],"|"), 1,2)), "")</f>
        <v>Pre-alarm Lo</v>
      </c>
      <c r="Z639" t="b" cm="1">
        <f t="array" ref="Z639">IF(ISERROR(IF(Table3263[[#This Row],[parent_attribute]]="subattribute", VLOOKUP(Table3263[[#This Row],[Área ]]&amp;Table3263[[#This Row],[child_attribute]],_xlfn._xlws.FILTER(Table3263[[#All],[Vessel]], Table3263[[#All],[parent_attribute]]="attribute"),1, FALSE), TRUE)), FALSE, TRUE)</f>
        <v>1</v>
      </c>
    </row>
    <row r="640" spans="1:26" ht="15" customHeight="1">
      <c r="A640" t="str">
        <f>Table3263[[#This Row],[Template]]&amp;Table3263[[#This Row],[parent_attribute]]</f>
        <v>Compressor Centrífugo BásicoTemperatura - Descarga</v>
      </c>
      <c r="B640" t="s">
        <v>4572</v>
      </c>
      <c r="C640" s="10" t="s">
        <v>2905</v>
      </c>
      <c r="D640" s="10" t="s">
        <v>4573</v>
      </c>
      <c r="E640" t="s">
        <v>4574</v>
      </c>
      <c r="F640" s="162" t="s">
        <v>4821</v>
      </c>
      <c r="G640" t="s">
        <v>2860</v>
      </c>
      <c r="J640" s="10" t="s">
        <v>945</v>
      </c>
      <c r="K640" s="10" t="s">
        <v>943</v>
      </c>
      <c r="L640" t="s">
        <v>2929</v>
      </c>
      <c r="M640" t="s">
        <v>2928</v>
      </c>
      <c r="O640" t="e">
        <f>VLOOKUP(Table3263[[#This Row],[Column1]],'Tradução Atributos'!$A$1:$B$284,2,0)</f>
        <v>#N/A</v>
      </c>
      <c r="P640" t="s">
        <v>4811</v>
      </c>
      <c r="Q640" s="20" t="str">
        <f>_xlfn.CONCAT(Table3263[[#This Row],[Description]],Table3263[[#This Row],[attribute_name EN2]])</f>
        <v>Temperature - Discharge</v>
      </c>
      <c r="R640" s="33"/>
      <c r="S640" s="33" t="s">
        <v>49</v>
      </c>
      <c r="U640" s="33" t="s">
        <v>736</v>
      </c>
      <c r="V640" s="10"/>
      <c r="W640" t="str">
        <f t="shared" si="19"/>
        <v>subattribute</v>
      </c>
      <c r="X640" t="str">
        <f>TRIM(INDEX(_xlfn.TEXTSPLIT(Table3263[[#This Row],[attribute_name]],"|"), 1,1))</f>
        <v>Temperatura - Descarga</v>
      </c>
      <c r="Y640" t="str">
        <f>IFERROR(TRIM(INDEX(_xlfn.TEXTSPLIT(Table3263[[#This Row],[attribute_name]],"|"), 1,2)), "")</f>
        <v>Hi</v>
      </c>
      <c r="Z640" t="b" cm="1">
        <f t="array" ref="Z640">IF(ISERROR(IF(Table3263[[#This Row],[parent_attribute]]="subattribute", VLOOKUP(Table3263[[#This Row],[Área ]]&amp;Table3263[[#This Row],[child_attribute]],_xlfn._xlws.FILTER(Table3263[[#All],[Vessel]], Table3263[[#All],[parent_attribute]]="attribute"),1, FALSE), TRUE)), FALSE, TRUE)</f>
        <v>1</v>
      </c>
    </row>
    <row r="641" spans="1:26" ht="15" customHeight="1">
      <c r="A641" t="str">
        <f>Table3263[[#This Row],[Template]]&amp;Table3263[[#This Row],[parent_attribute]]</f>
        <v>Compressor Centrífugo BásicoTemperatura - Descarga</v>
      </c>
      <c r="B641" t="s">
        <v>4572</v>
      </c>
      <c r="C641" s="10" t="s">
        <v>2905</v>
      </c>
      <c r="D641" s="10" t="s">
        <v>4573</v>
      </c>
      <c r="E641" t="s">
        <v>4574</v>
      </c>
      <c r="F641" s="162" t="s">
        <v>4821</v>
      </c>
      <c r="G641" t="s">
        <v>2860</v>
      </c>
      <c r="J641" s="10" t="s">
        <v>947</v>
      </c>
      <c r="K641" s="10" t="s">
        <v>943</v>
      </c>
      <c r="L641" t="s">
        <v>2930</v>
      </c>
      <c r="M641" t="s">
        <v>2928</v>
      </c>
      <c r="O641" t="e">
        <f>VLOOKUP(Table3263[[#This Row],[Column1]],'Tradução Atributos'!$A$1:$B$284,2,0)</f>
        <v>#N/A</v>
      </c>
      <c r="P641" t="s">
        <v>4812</v>
      </c>
      <c r="Q641" s="20" t="str">
        <f>_xlfn.CONCAT(Table3263[[#This Row],[Description]],Table3263[[#This Row],[attribute_name EN2]])</f>
        <v>Temperature - Discharge</v>
      </c>
      <c r="R641" s="10"/>
      <c r="S641" s="33" t="s">
        <v>49</v>
      </c>
      <c r="U641" s="33" t="s">
        <v>736</v>
      </c>
      <c r="V641" s="10"/>
      <c r="W641" t="str">
        <f t="shared" si="19"/>
        <v>subattribute</v>
      </c>
      <c r="X641" t="str">
        <f>TRIM(INDEX(_xlfn.TEXTSPLIT(Table3263[[#This Row],[attribute_name]],"|"), 1,1))</f>
        <v>Temperatura - Descarga</v>
      </c>
      <c r="Y641" t="str">
        <f>IFERROR(TRIM(INDEX(_xlfn.TEXTSPLIT(Table3263[[#This Row],[attribute_name]],"|"), 1,2)), "")</f>
        <v>HiHi</v>
      </c>
      <c r="Z641" t="b" cm="1">
        <f t="array" ref="Z641">IF(ISERROR(IF(Table3263[[#This Row],[parent_attribute]]="subattribute", VLOOKUP(Table3263[[#This Row],[Área ]]&amp;Table3263[[#This Row],[child_attribute]],_xlfn._xlws.FILTER(Table3263[[#All],[Vessel]], Table3263[[#All],[parent_attribute]]="attribute"),1, FALSE), TRUE)), FALSE, TRUE)</f>
        <v>1</v>
      </c>
    </row>
    <row r="642" spans="1:26" ht="15" customHeight="1">
      <c r="A642" t="str">
        <f>Table3263[[#This Row],[Template]]&amp;Table3263[[#This Row],[parent_attribute]]</f>
        <v>Compressor Centrífugo BásicoTemperatura - Descarga</v>
      </c>
      <c r="B642" t="s">
        <v>4572</v>
      </c>
      <c r="C642" s="10" t="s">
        <v>2905</v>
      </c>
      <c r="D642" s="10" t="s">
        <v>4573</v>
      </c>
      <c r="E642" t="s">
        <v>4574</v>
      </c>
      <c r="F642" s="162" t="s">
        <v>4821</v>
      </c>
      <c r="G642" t="s">
        <v>2860</v>
      </c>
      <c r="J642" s="10" t="s">
        <v>949</v>
      </c>
      <c r="K642" s="10" t="s">
        <v>943</v>
      </c>
      <c r="L642" t="s">
        <v>2931</v>
      </c>
      <c r="M642" t="s">
        <v>2928</v>
      </c>
      <c r="O642" t="e">
        <f>VLOOKUP(Table3263[[#This Row],[Column1]],'Tradução Atributos'!$A$1:$B$284,2,0)</f>
        <v>#N/A</v>
      </c>
      <c r="P642" t="s">
        <v>4813</v>
      </c>
      <c r="Q642" s="20" t="str">
        <f>_xlfn.CONCAT(Table3263[[#This Row],[Description]],Table3263[[#This Row],[attribute_name EN2]])</f>
        <v>Temperature - Discharge</v>
      </c>
      <c r="R642" s="33"/>
      <c r="S642" s="33" t="s">
        <v>49</v>
      </c>
      <c r="U642" s="33" t="s">
        <v>736</v>
      </c>
      <c r="V642" s="10"/>
      <c r="W642" t="str">
        <f t="shared" si="19"/>
        <v>subattribute</v>
      </c>
      <c r="X642" t="str">
        <f>TRIM(INDEX(_xlfn.TEXTSPLIT(Table3263[[#This Row],[attribute_name]],"|"), 1,1))</f>
        <v>Temperatura - Descarga</v>
      </c>
      <c r="Y642" t="str">
        <f>IFERROR(TRIM(INDEX(_xlfn.TEXTSPLIT(Table3263[[#This Row],[attribute_name]],"|"), 1,2)), "")</f>
        <v>Lo</v>
      </c>
      <c r="Z642" t="b" cm="1">
        <f t="array" ref="Z642">IF(ISERROR(IF(Table3263[[#This Row],[parent_attribute]]="subattribute", VLOOKUP(Table3263[[#This Row],[Área ]]&amp;Table3263[[#This Row],[child_attribute]],_xlfn._xlws.FILTER(Table3263[[#All],[Vessel]], Table3263[[#All],[parent_attribute]]="attribute"),1, FALSE), TRUE)), FALSE, TRUE)</f>
        <v>1</v>
      </c>
    </row>
    <row r="643" spans="1:26" ht="15" customHeight="1">
      <c r="A643" t="str">
        <f>Table3263[[#This Row],[Template]]&amp;Table3263[[#This Row],[parent_attribute]]</f>
        <v>Compressor Centrífugo BásicoTemperatura - Descarga</v>
      </c>
      <c r="B643" t="s">
        <v>4572</v>
      </c>
      <c r="C643" s="10" t="s">
        <v>2905</v>
      </c>
      <c r="D643" s="10" t="s">
        <v>4573</v>
      </c>
      <c r="E643" t="s">
        <v>4574</v>
      </c>
      <c r="F643" s="162" t="s">
        <v>4821</v>
      </c>
      <c r="G643" t="s">
        <v>2860</v>
      </c>
      <c r="J643" s="10" t="s">
        <v>951</v>
      </c>
      <c r="K643" s="10" t="s">
        <v>943</v>
      </c>
      <c r="L643" t="s">
        <v>2934</v>
      </c>
      <c r="M643" t="s">
        <v>2928</v>
      </c>
      <c r="O643" t="e">
        <f>VLOOKUP(Table3263[[#This Row],[Column1]],'Tradução Atributos'!$A$1:$B$284,2,0)</f>
        <v>#N/A</v>
      </c>
      <c r="P643" t="s">
        <v>4814</v>
      </c>
      <c r="Q643" s="20" t="str">
        <f>_xlfn.CONCAT(Table3263[[#This Row],[Description]],Table3263[[#This Row],[attribute_name EN2]])</f>
        <v>Temperature - Discharge</v>
      </c>
      <c r="R643" s="33"/>
      <c r="S643" s="33" t="s">
        <v>49</v>
      </c>
      <c r="U643" s="33" t="s">
        <v>736</v>
      </c>
      <c r="V643" s="10"/>
      <c r="W643" t="str">
        <f t="shared" si="19"/>
        <v>subattribute</v>
      </c>
      <c r="X643" t="str">
        <f>TRIM(INDEX(_xlfn.TEXTSPLIT(Table3263[[#This Row],[attribute_name]],"|"), 1,1))</f>
        <v>Temperatura - Descarga</v>
      </c>
      <c r="Y643" t="str">
        <f>IFERROR(TRIM(INDEX(_xlfn.TEXTSPLIT(Table3263[[#This Row],[attribute_name]],"|"), 1,2)), "")</f>
        <v>Pre-alarm Hi</v>
      </c>
      <c r="Z643" t="b" cm="1">
        <f t="array" ref="Z643">IF(ISERROR(IF(Table3263[[#This Row],[parent_attribute]]="subattribute", VLOOKUP(Table3263[[#This Row],[Área ]]&amp;Table3263[[#This Row],[child_attribute]],_xlfn._xlws.FILTER(Table3263[[#All],[Vessel]], Table3263[[#All],[parent_attribute]]="attribute"),1, FALSE), TRUE)), FALSE, TRUE)</f>
        <v>1</v>
      </c>
    </row>
    <row r="644" spans="1:26" ht="15" customHeight="1">
      <c r="A644" t="str">
        <f>Table3263[[#This Row],[Template]]&amp;Table3263[[#This Row],[parent_attribute]]</f>
        <v>Compressor Centrífugo BásicoTemperatura - Descarga</v>
      </c>
      <c r="B644" t="s">
        <v>4572</v>
      </c>
      <c r="C644" s="10" t="s">
        <v>2905</v>
      </c>
      <c r="D644" s="10" t="s">
        <v>4573</v>
      </c>
      <c r="E644" t="s">
        <v>4574</v>
      </c>
      <c r="F644" s="162" t="s">
        <v>4821</v>
      </c>
      <c r="G644" t="s">
        <v>2860</v>
      </c>
      <c r="J644" s="10" t="s">
        <v>953</v>
      </c>
      <c r="K644" s="10" t="s">
        <v>943</v>
      </c>
      <c r="L644" t="s">
        <v>2936</v>
      </c>
      <c r="M644" t="s">
        <v>2928</v>
      </c>
      <c r="O644" t="e">
        <f>VLOOKUP(Table3263[[#This Row],[Column1]],'Tradução Atributos'!$A$1:$B$284,2,0)</f>
        <v>#N/A</v>
      </c>
      <c r="P644" t="s">
        <v>4815</v>
      </c>
      <c r="Q644" s="20" t="str">
        <f>_xlfn.CONCAT(Table3263[[#This Row],[Description]],Table3263[[#This Row],[attribute_name EN2]])</f>
        <v>Temperature - Discharge</v>
      </c>
      <c r="R644" s="33"/>
      <c r="S644" s="33" t="s">
        <v>49</v>
      </c>
      <c r="U644" s="33" t="s">
        <v>736</v>
      </c>
      <c r="V644" s="18"/>
      <c r="W644" t="str">
        <f t="shared" si="19"/>
        <v>subattribute</v>
      </c>
      <c r="X644" t="str">
        <f>TRIM(INDEX(_xlfn.TEXTSPLIT(Table3263[[#This Row],[attribute_name]],"|"), 1,1))</f>
        <v>Temperatura - Descarga</v>
      </c>
      <c r="Y644" t="str">
        <f>IFERROR(TRIM(INDEX(_xlfn.TEXTSPLIT(Table3263[[#This Row],[attribute_name]],"|"), 1,2)), "")</f>
        <v>Pre-alarm Lo</v>
      </c>
      <c r="Z644" t="b" cm="1">
        <f t="array" ref="Z644">IF(ISERROR(IF(Table3263[[#This Row],[parent_attribute]]="subattribute", VLOOKUP(Table3263[[#This Row],[Área ]]&amp;Table3263[[#This Row],[child_attribute]],_xlfn._xlws.FILTER(Table3263[[#All],[Vessel]], Table3263[[#All],[parent_attribute]]="attribute"),1, FALSE), TRUE)), FALSE, TRUE)</f>
        <v>1</v>
      </c>
    </row>
    <row r="645" spans="1:26" ht="15" customHeight="1">
      <c r="A645" t="str">
        <f>Table3263[[#This Row],[Template]]&amp;Table3263[[#This Row],[parent_attribute]]</f>
        <v>Compressor Centrífugo BásicoTemperatura - Mancal Axial do Compressor Lado Externo (1)</v>
      </c>
      <c r="B645" t="s">
        <v>4572</v>
      </c>
      <c r="C645" s="10" t="s">
        <v>2905</v>
      </c>
      <c r="D645" s="10" t="s">
        <v>4573</v>
      </c>
      <c r="E645" t="s">
        <v>4574</v>
      </c>
      <c r="F645" s="162" t="s">
        <v>4821</v>
      </c>
      <c r="G645" t="s">
        <v>2860</v>
      </c>
      <c r="J645" t="s">
        <v>1824</v>
      </c>
      <c r="K645" t="s">
        <v>1824</v>
      </c>
      <c r="O645" t="e">
        <f>VLOOKUP(Table3263[[#This Row],[Column1]],'Tradução Atributos'!$A$1:$B$284,2,0)</f>
        <v>#N/A</v>
      </c>
      <c r="P645" t="s">
        <v>3060</v>
      </c>
      <c r="Q645" s="10" t="str">
        <f>_xlfn.CONCAT(Table3263[[#This Row],[Description]],Table3263[[#This Row],[attribute_name EN2]])</f>
        <v>Temperature - Comp THRUST Bearing Outboard (1)</v>
      </c>
      <c r="R645" s="33" t="s">
        <v>4886</v>
      </c>
      <c r="S645" s="33" t="s">
        <v>49</v>
      </c>
      <c r="U645" s="33" t="s">
        <v>439</v>
      </c>
      <c r="V645" s="10" t="s">
        <v>440</v>
      </c>
      <c r="W645" t="str">
        <f t="shared" si="19"/>
        <v>attribute</v>
      </c>
      <c r="X645" t="str">
        <f>TRIM(INDEX(_xlfn.TEXTSPLIT(Table3263[[#This Row],[attribute_name]],"|"), 1,1))</f>
        <v>Temperatura - Mancal Axial do Compressor Lado Externo (1)</v>
      </c>
      <c r="Y645" t="str">
        <f>IFERROR(TRIM(INDEX(_xlfn.TEXTSPLIT(Table3263[[#This Row],[attribute_name]],"|"), 1,2)), "")</f>
        <v/>
      </c>
      <c r="Z645" t="b" cm="1">
        <f t="array" ref="Z645">IF(ISERROR(IF(Table3263[[#This Row],[type]]="subattribute", VLOOKUP(Table3263[[#This Row],[Template]]&amp;Table3263[[#This Row],[parent_attribute]],_xlfn._xlws.FILTER(#REF!, Table3263[[#All],[type]]="attribute"),1, FALSE), TRUE)), FALSE, TRUE)</f>
        <v>1</v>
      </c>
    </row>
    <row r="646" spans="1:26" ht="15" customHeight="1">
      <c r="A646" t="str">
        <f>Table3263[[#This Row],[Template]]&amp;Table3263[[#This Row],[parent_attribute]]</f>
        <v>Compressor Centrífugo BásicoTemperatura - Mancal Axial do Compressor Lado Externo (1)</v>
      </c>
      <c r="B646" t="s">
        <v>4572</v>
      </c>
      <c r="C646" s="10" t="s">
        <v>2905</v>
      </c>
      <c r="D646" s="10" t="s">
        <v>4573</v>
      </c>
      <c r="E646" t="s">
        <v>4574</v>
      </c>
      <c r="F646" s="162" t="s">
        <v>4821</v>
      </c>
      <c r="G646" t="s">
        <v>2860</v>
      </c>
      <c r="J646" t="s">
        <v>1827</v>
      </c>
      <c r="K646" t="s">
        <v>1824</v>
      </c>
      <c r="L646" t="s">
        <v>2929</v>
      </c>
      <c r="M646" t="s">
        <v>2928</v>
      </c>
      <c r="O646" t="e">
        <f>VLOOKUP(Table3263[[#This Row],[Column1]],'Tradução Atributos'!$A$1:$B$284,2,0)</f>
        <v>#N/A</v>
      </c>
      <c r="P646" t="s">
        <v>1134</v>
      </c>
      <c r="Q646" s="10" t="str">
        <f>_xlfn.CONCAT(Table3263[[#This Row],[Description]],Table3263[[#This Row],[attribute_name EN2]])</f>
        <v>Temperature - Comp THRUST Bearing Outboard (1)</v>
      </c>
      <c r="R646" s="33">
        <v>110</v>
      </c>
      <c r="S646" s="33" t="s">
        <v>49</v>
      </c>
      <c r="U646" s="33" t="s">
        <v>736</v>
      </c>
      <c r="V646" s="10"/>
      <c r="W646" t="str">
        <f t="shared" si="19"/>
        <v>subattribute</v>
      </c>
      <c r="X646" t="str">
        <f>TRIM(INDEX(_xlfn.TEXTSPLIT(Table3263[[#This Row],[attribute_name]],"|"), 1,1))</f>
        <v>Temperatura - Mancal Axial do Compressor Lado Externo (1)</v>
      </c>
      <c r="Y646" t="str">
        <f>IFERROR(TRIM(INDEX(_xlfn.TEXTSPLIT(Table3263[[#This Row],[attribute_name]],"|"), 1,2)), "")</f>
        <v>Hi</v>
      </c>
      <c r="Z646" t="b" cm="1">
        <f t="array" ref="Z646">IF(ISERROR(IF(Table3263[[#This Row],[parent_attribute]]="subattribute", VLOOKUP(Table3263[[#This Row],[Área ]]&amp;Table3263[[#This Row],[child_attribute]],_xlfn._xlws.FILTER(Table3263[[#All],[Vessel]], Table3263[[#All],[parent_attribute]]="attribute"),1, FALSE), TRUE)), FALSE, TRUE)</f>
        <v>1</v>
      </c>
    </row>
    <row r="647" spans="1:26" ht="15" customHeight="1">
      <c r="A647" t="str">
        <f>Table3263[[#This Row],[Template]]&amp;Table3263[[#This Row],[parent_attribute]]</f>
        <v>Compressor Centrífugo BásicoTemperatura - Mancal Axial do Compressor Lado Externo (1)</v>
      </c>
      <c r="B647" t="s">
        <v>4572</v>
      </c>
      <c r="C647" s="10" t="s">
        <v>2905</v>
      </c>
      <c r="D647" s="10" t="s">
        <v>4573</v>
      </c>
      <c r="E647" t="s">
        <v>4574</v>
      </c>
      <c r="F647" s="162" t="s">
        <v>4821</v>
      </c>
      <c r="G647" t="s">
        <v>2860</v>
      </c>
      <c r="J647" t="s">
        <v>1828</v>
      </c>
      <c r="K647" t="s">
        <v>1824</v>
      </c>
      <c r="L647" t="s">
        <v>2930</v>
      </c>
      <c r="M647" t="s">
        <v>2928</v>
      </c>
      <c r="O647" t="e">
        <f>VLOOKUP(Table3263[[#This Row],[Column1]],'Tradução Atributos'!$A$1:$B$284,2,0)</f>
        <v>#N/A</v>
      </c>
      <c r="P647" t="s">
        <v>1136</v>
      </c>
      <c r="Q647" s="10" t="str">
        <f>_xlfn.CONCAT(Table3263[[#This Row],[Description]],Table3263[[#This Row],[attribute_name EN2]])</f>
        <v>Temperature - Comp THRUST Bearing Outboard (1)</v>
      </c>
      <c r="R647" s="10">
        <v>121</v>
      </c>
      <c r="S647" s="33" t="s">
        <v>49</v>
      </c>
      <c r="U647" s="33" t="s">
        <v>736</v>
      </c>
      <c r="V647" s="88"/>
      <c r="W647" t="str">
        <f t="shared" si="19"/>
        <v>subattribute</v>
      </c>
      <c r="X647" t="str">
        <f>TRIM(INDEX(_xlfn.TEXTSPLIT(Table3263[[#This Row],[attribute_name]],"|"), 1,1))</f>
        <v>Temperatura - Mancal Axial do Compressor Lado Externo (1)</v>
      </c>
      <c r="Y647" t="str">
        <f>IFERROR(TRIM(INDEX(_xlfn.TEXTSPLIT(Table3263[[#This Row],[attribute_name]],"|"), 1,2)), "")</f>
        <v>HiHi</v>
      </c>
      <c r="Z647" t="b" cm="1">
        <f t="array" ref="Z647">IF(ISERROR(IF(Table3263[[#This Row],[parent_attribute]]="subattribute", VLOOKUP(Table3263[[#This Row],[Área ]]&amp;Table3263[[#This Row],[child_attribute]],_xlfn._xlws.FILTER(Table3263[[#All],[Vessel]], Table3263[[#All],[parent_attribute]]="attribute"),1, FALSE), TRUE)), FALSE, TRUE)</f>
        <v>1</v>
      </c>
    </row>
    <row r="648" spans="1:26" ht="15" customHeight="1">
      <c r="A648" t="str">
        <f>Table3263[[#This Row],[Template]]&amp;Table3263[[#This Row],[parent_attribute]]</f>
        <v>Compressor Centrífugo BásicoTemperatura - Mancal Axial do Compressor Lado Externo (1)</v>
      </c>
      <c r="B648" t="s">
        <v>4572</v>
      </c>
      <c r="C648" s="10" t="s">
        <v>2905</v>
      </c>
      <c r="D648" s="10" t="s">
        <v>4573</v>
      </c>
      <c r="E648" t="s">
        <v>4574</v>
      </c>
      <c r="F648" s="162" t="s">
        <v>4821</v>
      </c>
      <c r="G648" t="s">
        <v>2860</v>
      </c>
      <c r="J648" t="s">
        <v>1829</v>
      </c>
      <c r="K648" t="s">
        <v>1824</v>
      </c>
      <c r="L648" t="s">
        <v>2934</v>
      </c>
      <c r="M648" t="s">
        <v>2928</v>
      </c>
      <c r="O648" t="e">
        <f>VLOOKUP(Table3263[[#This Row],[Column1]],'Tradução Atributos'!$A$1:$B$284,2,0)</f>
        <v>#N/A</v>
      </c>
      <c r="P648" t="s">
        <v>3061</v>
      </c>
      <c r="Q648" s="10" t="str">
        <f>_xlfn.CONCAT(Table3263[[#This Row],[Description]],Table3263[[#This Row],[attribute_name EN2]])</f>
        <v>Temperature - Comp THRUST Bearing Outboard (1)</v>
      </c>
      <c r="R648" s="33">
        <v>84</v>
      </c>
      <c r="S648" s="33" t="s">
        <v>49</v>
      </c>
      <c r="U648" s="33" t="s">
        <v>736</v>
      </c>
      <c r="V648" s="10"/>
      <c r="W648" t="str">
        <f t="shared" ref="W648:W679" si="20">IFERROR(IF(FIND("|",P648),"subattribute", "attribute"), "attribute")</f>
        <v>subattribute</v>
      </c>
      <c r="X648" t="str">
        <f>TRIM(INDEX(_xlfn.TEXTSPLIT(Table3263[[#This Row],[attribute_name]],"|"), 1,1))</f>
        <v>Temperatura - Mancal Axial do Compressor Lado Externo (1)</v>
      </c>
      <c r="Y648" t="str">
        <f>IFERROR(TRIM(INDEX(_xlfn.TEXTSPLIT(Table3263[[#This Row],[attribute_name]],"|"), 1,2)), "")</f>
        <v>Pre-alarm Hi</v>
      </c>
      <c r="Z648" t="b" cm="1">
        <f t="array" ref="Z648">IF(ISERROR(IF(Table3263[[#This Row],[parent_attribute]]="subattribute", VLOOKUP(Table3263[[#This Row],[Área ]]&amp;Table3263[[#This Row],[child_attribute]],_xlfn._xlws.FILTER(Table3263[[#All],[Vessel]], Table3263[[#All],[parent_attribute]]="attribute"),1, FALSE), TRUE)), FALSE, TRUE)</f>
        <v>1</v>
      </c>
    </row>
    <row r="649" spans="1:26" ht="15" customHeight="1">
      <c r="A649" t="str">
        <f>Table3263[[#This Row],[Template]]&amp;Table3263[[#This Row],[parent_attribute]]</f>
        <v>Compressor Centrífugo BásicoTemperatura - Mancal Axial do Compressor Lado Interno (1)</v>
      </c>
      <c r="B649" t="s">
        <v>4572</v>
      </c>
      <c r="C649" s="10" t="s">
        <v>2905</v>
      </c>
      <c r="D649" s="10" t="s">
        <v>4573</v>
      </c>
      <c r="E649" t="s">
        <v>4574</v>
      </c>
      <c r="F649" s="162" t="s">
        <v>4821</v>
      </c>
      <c r="G649" t="s">
        <v>2860</v>
      </c>
      <c r="J649" t="s">
        <v>1835</v>
      </c>
      <c r="K649" t="s">
        <v>1835</v>
      </c>
      <c r="O649" t="e">
        <f>VLOOKUP(Table3263[[#This Row],[Column1]],'Tradução Atributos'!$A$1:$B$284,2,0)</f>
        <v>#N/A</v>
      </c>
      <c r="P649" t="s">
        <v>3064</v>
      </c>
      <c r="Q649" s="10" t="str">
        <f>_xlfn.CONCAT(Table3263[[#This Row],[Description]],Table3263[[#This Row],[attribute_name EN2]])</f>
        <v>Temperature - Comp THRUST Bearing Inboard (1)</v>
      </c>
      <c r="R649" s="33" t="s">
        <v>4887</v>
      </c>
      <c r="S649" s="33" t="s">
        <v>49</v>
      </c>
      <c r="U649" s="33" t="s">
        <v>439</v>
      </c>
      <c r="V649" s="10" t="s">
        <v>440</v>
      </c>
      <c r="W649" t="str">
        <f t="shared" si="20"/>
        <v>attribute</v>
      </c>
      <c r="X649" t="str">
        <f>TRIM(INDEX(_xlfn.TEXTSPLIT(Table3263[[#This Row],[attribute_name]],"|"), 1,1))</f>
        <v>Temperatura - Mancal Axial do Compressor Lado Interno (1)</v>
      </c>
      <c r="Y649" t="str">
        <f>IFERROR(TRIM(INDEX(_xlfn.TEXTSPLIT(Table3263[[#This Row],[attribute_name]],"|"), 1,2)), "")</f>
        <v/>
      </c>
      <c r="Z649" t="b" cm="1">
        <f t="array" ref="Z649">IF(ISERROR(IF(Table3263[[#This Row],[type]]="subattribute", VLOOKUP(Table3263[[#This Row],[Template]]&amp;Table3263[[#This Row],[parent_attribute]],_xlfn._xlws.FILTER(#REF!, Table3263[[#All],[type]]="attribute"),1, FALSE), TRUE)), FALSE, TRUE)</f>
        <v>1</v>
      </c>
    </row>
    <row r="650" spans="1:26" ht="15" customHeight="1">
      <c r="A650" t="str">
        <f>Table3263[[#This Row],[Template]]&amp;Table3263[[#This Row],[parent_attribute]]</f>
        <v>Compressor Centrífugo BásicoTemperatura - Mancal Axial do Compressor Lado Interno (1)</v>
      </c>
      <c r="B650" t="s">
        <v>4572</v>
      </c>
      <c r="C650" s="10" t="s">
        <v>2905</v>
      </c>
      <c r="D650" s="10" t="s">
        <v>4573</v>
      </c>
      <c r="E650" t="s">
        <v>4574</v>
      </c>
      <c r="F650" s="162" t="s">
        <v>4821</v>
      </c>
      <c r="G650" t="s">
        <v>2860</v>
      </c>
      <c r="J650" t="s">
        <v>1837</v>
      </c>
      <c r="K650" t="s">
        <v>1835</v>
      </c>
      <c r="L650" t="s">
        <v>2929</v>
      </c>
      <c r="M650" t="s">
        <v>2928</v>
      </c>
      <c r="O650" t="e">
        <f>VLOOKUP(Table3263[[#This Row],[Column1]],'Tradução Atributos'!$A$1:$B$284,2,0)</f>
        <v>#N/A</v>
      </c>
      <c r="P650" t="s">
        <v>1148</v>
      </c>
      <c r="Q650" s="10" t="str">
        <f>_xlfn.CONCAT(Table3263[[#This Row],[Description]],Table3263[[#This Row],[attribute_name EN2]])</f>
        <v>Temperature - Comp THRUST Bearing Inboard (1)</v>
      </c>
      <c r="R650" s="33">
        <v>110</v>
      </c>
      <c r="S650" s="33" t="s">
        <v>49</v>
      </c>
      <c r="U650" s="33" t="s">
        <v>736</v>
      </c>
      <c r="V650" s="10"/>
      <c r="W650" t="str">
        <f t="shared" si="20"/>
        <v>subattribute</v>
      </c>
      <c r="X650" t="str">
        <f>TRIM(INDEX(_xlfn.TEXTSPLIT(Table3263[[#This Row],[attribute_name]],"|"), 1,1))</f>
        <v>Temperatura - Mancal Axial do Compressor Lado Interno (1)</v>
      </c>
      <c r="Y650" t="str">
        <f>IFERROR(TRIM(INDEX(_xlfn.TEXTSPLIT(Table3263[[#This Row],[attribute_name]],"|"), 1,2)), "")</f>
        <v>Hi</v>
      </c>
      <c r="Z650" t="b" cm="1">
        <f t="array" ref="Z650">IF(ISERROR(IF(Table3263[[#This Row],[parent_attribute]]="subattribute", VLOOKUP(Table3263[[#This Row],[Área ]]&amp;Table3263[[#This Row],[child_attribute]],_xlfn._xlws.FILTER(Table3263[[#All],[Vessel]], Table3263[[#All],[parent_attribute]]="attribute"),1, FALSE), TRUE)), FALSE, TRUE)</f>
        <v>1</v>
      </c>
    </row>
    <row r="651" spans="1:26" ht="15" customHeight="1">
      <c r="A651" t="str">
        <f>Table3263[[#This Row],[Template]]&amp;Table3263[[#This Row],[parent_attribute]]</f>
        <v>Compressor Centrífugo BásicoTemperatura - Mancal Axial do Compressor Lado Interno (1)</v>
      </c>
      <c r="B651" t="s">
        <v>4572</v>
      </c>
      <c r="C651" s="10" t="s">
        <v>2905</v>
      </c>
      <c r="D651" s="10" t="s">
        <v>4573</v>
      </c>
      <c r="E651" t="s">
        <v>4574</v>
      </c>
      <c r="F651" s="162" t="s">
        <v>4821</v>
      </c>
      <c r="G651" t="s">
        <v>2860</v>
      </c>
      <c r="J651" t="s">
        <v>1838</v>
      </c>
      <c r="K651" t="s">
        <v>1835</v>
      </c>
      <c r="L651" t="s">
        <v>2930</v>
      </c>
      <c r="M651" t="s">
        <v>2928</v>
      </c>
      <c r="O651" t="e">
        <f>VLOOKUP(Table3263[[#This Row],[Column1]],'Tradução Atributos'!$A$1:$B$284,2,0)</f>
        <v>#N/A</v>
      </c>
      <c r="P651" t="s">
        <v>1150</v>
      </c>
      <c r="Q651" s="10" t="str">
        <f>_xlfn.CONCAT(Table3263[[#This Row],[Description]],Table3263[[#This Row],[attribute_name EN2]])</f>
        <v>Temperature - Comp THRUST Bearing Inboard (1)</v>
      </c>
      <c r="R651" s="33">
        <v>121</v>
      </c>
      <c r="S651" s="33" t="s">
        <v>49</v>
      </c>
      <c r="U651" s="33" t="s">
        <v>736</v>
      </c>
      <c r="V651" s="83"/>
      <c r="W651" t="str">
        <f t="shared" si="20"/>
        <v>subattribute</v>
      </c>
      <c r="X651" t="str">
        <f>TRIM(INDEX(_xlfn.TEXTSPLIT(Table3263[[#This Row],[attribute_name]],"|"), 1,1))</f>
        <v>Temperatura - Mancal Axial do Compressor Lado Interno (1)</v>
      </c>
      <c r="Y651" t="str">
        <f>IFERROR(TRIM(INDEX(_xlfn.TEXTSPLIT(Table3263[[#This Row],[attribute_name]],"|"), 1,2)), "")</f>
        <v>HiHi</v>
      </c>
      <c r="Z651" t="b" cm="1">
        <f t="array" ref="Z651">IF(ISERROR(IF(Table3263[[#This Row],[parent_attribute]]="subattribute", VLOOKUP(Table3263[[#This Row],[Área ]]&amp;Table3263[[#This Row],[child_attribute]],_xlfn._xlws.FILTER(Table3263[[#All],[Vessel]], Table3263[[#All],[parent_attribute]]="attribute"),1, FALSE), TRUE)), FALSE, TRUE)</f>
        <v>1</v>
      </c>
    </row>
    <row r="652" spans="1:26" ht="15" customHeight="1">
      <c r="A652" t="str">
        <f>Table3263[[#This Row],[Template]]&amp;Table3263[[#This Row],[parent_attribute]]</f>
        <v>Compressor Centrífugo BásicoTemperatura - Mancal Axial do Compressor Lado Interno (1)</v>
      </c>
      <c r="B652" t="s">
        <v>4572</v>
      </c>
      <c r="C652" s="10" t="s">
        <v>2905</v>
      </c>
      <c r="D652" s="10" t="s">
        <v>4573</v>
      </c>
      <c r="E652" t="s">
        <v>4574</v>
      </c>
      <c r="F652" s="162" t="s">
        <v>4821</v>
      </c>
      <c r="G652" t="s">
        <v>2860</v>
      </c>
      <c r="J652" t="s">
        <v>1839</v>
      </c>
      <c r="K652" t="s">
        <v>1835</v>
      </c>
      <c r="L652" t="s">
        <v>2934</v>
      </c>
      <c r="M652" t="s">
        <v>2928</v>
      </c>
      <c r="O652" t="e">
        <f>VLOOKUP(Table3263[[#This Row],[Column1]],'Tradução Atributos'!$A$1:$B$284,2,0)</f>
        <v>#N/A</v>
      </c>
      <c r="P652" t="s">
        <v>3065</v>
      </c>
      <c r="Q652" s="10" t="str">
        <f>_xlfn.CONCAT(Table3263[[#This Row],[Description]],Table3263[[#This Row],[attribute_name EN2]])</f>
        <v>Temperature - Comp THRUST Bearing Inboard (1)</v>
      </c>
      <c r="R652" s="33">
        <v>99</v>
      </c>
      <c r="S652" s="33" t="s">
        <v>49</v>
      </c>
      <c r="U652" s="33" t="s">
        <v>736</v>
      </c>
      <c r="V652" s="18"/>
      <c r="W652" t="str">
        <f t="shared" si="20"/>
        <v>subattribute</v>
      </c>
      <c r="X652" t="str">
        <f>TRIM(INDEX(_xlfn.TEXTSPLIT(Table3263[[#This Row],[attribute_name]],"|"), 1,1))</f>
        <v>Temperatura - Mancal Axial do Compressor Lado Interno (1)</v>
      </c>
      <c r="Y652" t="str">
        <f>IFERROR(TRIM(INDEX(_xlfn.TEXTSPLIT(Table3263[[#This Row],[attribute_name]],"|"), 1,2)), "")</f>
        <v>Pre-alarm Hi</v>
      </c>
      <c r="Z652" t="b" cm="1">
        <f t="array" ref="Z652">IF(ISERROR(IF(Table3263[[#This Row],[parent_attribute]]="subattribute", VLOOKUP(Table3263[[#This Row],[Área ]]&amp;Table3263[[#This Row],[child_attribute]],_xlfn._xlws.FILTER(Table3263[[#All],[Vessel]], Table3263[[#All],[parent_attribute]]="attribute"),1, FALSE), TRUE)), FALSE, TRUE)</f>
        <v>1</v>
      </c>
    </row>
    <row r="653" spans="1:26" ht="15" customHeight="1">
      <c r="A653" t="str">
        <f>Table3263[[#This Row],[Template]]&amp;Table3263[[#This Row],[parent_attribute]]</f>
        <v>Compressor Centrífugo BásicoTemperatura - Mancal do Compressor (LA) (1)</v>
      </c>
      <c r="B653" t="s">
        <v>4572</v>
      </c>
      <c r="C653" s="10" t="s">
        <v>2905</v>
      </c>
      <c r="D653" s="10" t="s">
        <v>4573</v>
      </c>
      <c r="E653" t="s">
        <v>4574</v>
      </c>
      <c r="F653" s="162" t="s">
        <v>4821</v>
      </c>
      <c r="G653" t="s">
        <v>2860</v>
      </c>
      <c r="J653" t="s">
        <v>1561</v>
      </c>
      <c r="K653" t="s">
        <v>1561</v>
      </c>
      <c r="O653" t="e">
        <f>VLOOKUP(Table3263[[#This Row],[Column1]],'Tradução Atributos'!$A$1:$B$284,2,0)</f>
        <v>#N/A</v>
      </c>
      <c r="P653" t="s">
        <v>3068</v>
      </c>
      <c r="Q653" s="10" t="str">
        <f>_xlfn.CONCAT(Table3263[[#This Row],[Description]],Table3263[[#This Row],[attribute_name EN2]])</f>
        <v>Temperature - Comp DE Bearing (1)</v>
      </c>
      <c r="R653" s="33" t="s">
        <v>4888</v>
      </c>
      <c r="S653" s="33" t="s">
        <v>49</v>
      </c>
      <c r="U653" s="33" t="s">
        <v>439</v>
      </c>
      <c r="V653" s="10" t="s">
        <v>440</v>
      </c>
      <c r="W653" t="str">
        <f t="shared" si="20"/>
        <v>attribute</v>
      </c>
      <c r="X653" t="str">
        <f>TRIM(INDEX(_xlfn.TEXTSPLIT(Table3263[[#This Row],[attribute_name]],"|"), 1,1))</f>
        <v>Temperatura - Mancal do Compressor (LA) (1)</v>
      </c>
      <c r="Y653" t="str">
        <f>IFERROR(TRIM(INDEX(_xlfn.TEXTSPLIT(Table3263[[#This Row],[attribute_name]],"|"), 1,2)), "")</f>
        <v/>
      </c>
      <c r="Z653" t="b" cm="1">
        <f t="array" ref="Z653">IF(ISERROR(IF(Table3263[[#This Row],[type]]="subattribute", VLOOKUP(Table3263[[#This Row],[Template]]&amp;Table3263[[#This Row],[parent_attribute]],_xlfn._xlws.FILTER(#REF!, Table3263[[#All],[type]]="attribute"),1, FALSE), TRUE)), FALSE, TRUE)</f>
        <v>1</v>
      </c>
    </row>
    <row r="654" spans="1:26" ht="15" customHeight="1">
      <c r="A654" t="str">
        <f>Table3263[[#This Row],[Template]]&amp;Table3263[[#This Row],[parent_attribute]]</f>
        <v>Compressor Centrífugo BásicoTemperatura - Mancal do Compressor (LA) (1)</v>
      </c>
      <c r="B654" t="s">
        <v>4572</v>
      </c>
      <c r="C654" s="10" t="s">
        <v>2905</v>
      </c>
      <c r="D654" s="10" t="s">
        <v>4573</v>
      </c>
      <c r="E654" t="s">
        <v>4574</v>
      </c>
      <c r="F654" s="162" t="s">
        <v>4821</v>
      </c>
      <c r="G654" t="s">
        <v>2860</v>
      </c>
      <c r="J654" t="s">
        <v>1563</v>
      </c>
      <c r="K654" t="s">
        <v>1561</v>
      </c>
      <c r="L654" t="s">
        <v>2929</v>
      </c>
      <c r="M654" t="s">
        <v>2928</v>
      </c>
      <c r="O654" t="e">
        <f>VLOOKUP(Table3263[[#This Row],[Column1]],'Tradução Atributos'!$A$1:$B$284,2,0)</f>
        <v>#N/A</v>
      </c>
      <c r="P654" t="s">
        <v>952</v>
      </c>
      <c r="Q654" s="10" t="str">
        <f>_xlfn.CONCAT(Table3263[[#This Row],[Description]],Table3263[[#This Row],[attribute_name EN2]])</f>
        <v>Temperature - Comp DE Bearing (1)</v>
      </c>
      <c r="R654" s="33">
        <v>110</v>
      </c>
      <c r="S654" s="33" t="s">
        <v>49</v>
      </c>
      <c r="U654" s="33" t="s">
        <v>736</v>
      </c>
      <c r="V654" s="10"/>
      <c r="W654" t="str">
        <f t="shared" si="20"/>
        <v>subattribute</v>
      </c>
      <c r="X654" t="str">
        <f>TRIM(INDEX(_xlfn.TEXTSPLIT(Table3263[[#This Row],[attribute_name]],"|"), 1,1))</f>
        <v>Temperatura - Mancal do Compressor (LA) (1)</v>
      </c>
      <c r="Y654" t="str">
        <f>IFERROR(TRIM(INDEX(_xlfn.TEXTSPLIT(Table3263[[#This Row],[attribute_name]],"|"), 1,2)), "")</f>
        <v>Hi</v>
      </c>
      <c r="Z654" t="b" cm="1">
        <f t="array" ref="Z654">IF(ISERROR(IF(Table3263[[#This Row],[parent_attribute]]="subattribute", VLOOKUP(Table3263[[#This Row],[Área ]]&amp;Table3263[[#This Row],[child_attribute]],_xlfn._xlws.FILTER(Table3263[[#All],[Vessel]], Table3263[[#All],[parent_attribute]]="attribute"),1, FALSE), TRUE)), FALSE, TRUE)</f>
        <v>1</v>
      </c>
    </row>
    <row r="655" spans="1:26" ht="15" customHeight="1">
      <c r="A655" t="str">
        <f>Table3263[[#This Row],[Template]]&amp;Table3263[[#This Row],[parent_attribute]]</f>
        <v>Compressor Centrífugo BásicoTemperatura - Mancal do Compressor (LA) (1)</v>
      </c>
      <c r="B655" t="s">
        <v>4572</v>
      </c>
      <c r="C655" s="10" t="s">
        <v>2905</v>
      </c>
      <c r="D655" s="10" t="s">
        <v>4573</v>
      </c>
      <c r="E655" t="s">
        <v>4574</v>
      </c>
      <c r="F655" s="162" t="s">
        <v>4821</v>
      </c>
      <c r="G655" t="s">
        <v>2860</v>
      </c>
      <c r="J655" t="s">
        <v>1564</v>
      </c>
      <c r="K655" t="s">
        <v>1561</v>
      </c>
      <c r="L655" t="s">
        <v>2930</v>
      </c>
      <c r="M655" t="s">
        <v>2928</v>
      </c>
      <c r="O655" t="e">
        <f>VLOOKUP(Table3263[[#This Row],[Column1]],'Tradução Atributos'!$A$1:$B$284,2,0)</f>
        <v>#N/A</v>
      </c>
      <c r="P655" t="s">
        <v>954</v>
      </c>
      <c r="Q655" s="10" t="str">
        <f>_xlfn.CONCAT(Table3263[[#This Row],[Description]],Table3263[[#This Row],[attribute_name EN2]])</f>
        <v>Temperature - Comp DE Bearing (1)</v>
      </c>
      <c r="R655" s="10">
        <v>121</v>
      </c>
      <c r="S655" s="33" t="s">
        <v>49</v>
      </c>
      <c r="U655" s="33" t="s">
        <v>736</v>
      </c>
      <c r="V655" s="83"/>
      <c r="W655" t="str">
        <f t="shared" si="20"/>
        <v>subattribute</v>
      </c>
      <c r="X655" t="str">
        <f>TRIM(INDEX(_xlfn.TEXTSPLIT(Table3263[[#This Row],[attribute_name]],"|"), 1,1))</f>
        <v>Temperatura - Mancal do Compressor (LA) (1)</v>
      </c>
      <c r="Y655" t="str">
        <f>IFERROR(TRIM(INDEX(_xlfn.TEXTSPLIT(Table3263[[#This Row],[attribute_name]],"|"), 1,2)), "")</f>
        <v>HiHi</v>
      </c>
      <c r="Z655" t="b" cm="1">
        <f t="array" ref="Z655">IF(ISERROR(IF(Table3263[[#This Row],[parent_attribute]]="subattribute", VLOOKUP(Table3263[[#This Row],[Área ]]&amp;Table3263[[#This Row],[child_attribute]],_xlfn._xlws.FILTER(Table3263[[#All],[Vessel]], Table3263[[#All],[parent_attribute]]="attribute"),1, FALSE), TRUE)), FALSE, TRUE)</f>
        <v>1</v>
      </c>
    </row>
    <row r="656" spans="1:26" ht="15" customHeight="1">
      <c r="A656" t="str">
        <f>Table3263[[#This Row],[Template]]&amp;Table3263[[#This Row],[parent_attribute]]</f>
        <v>Compressor Centrífugo BásicoTemperatura - Mancal do Compressor (LA) (1)</v>
      </c>
      <c r="B656" t="s">
        <v>4572</v>
      </c>
      <c r="C656" s="10" t="s">
        <v>2905</v>
      </c>
      <c r="D656" s="10" t="s">
        <v>4573</v>
      </c>
      <c r="E656" t="s">
        <v>4574</v>
      </c>
      <c r="F656" s="162" t="s">
        <v>4821</v>
      </c>
      <c r="G656" t="s">
        <v>2860</v>
      </c>
      <c r="J656" t="s">
        <v>1565</v>
      </c>
      <c r="K656" t="s">
        <v>1561</v>
      </c>
      <c r="L656" t="s">
        <v>2934</v>
      </c>
      <c r="M656" t="s">
        <v>2928</v>
      </c>
      <c r="O656" t="e">
        <f>VLOOKUP(Table3263[[#This Row],[Column1]],'Tradução Atributos'!$A$1:$B$284,2,0)</f>
        <v>#N/A</v>
      </c>
      <c r="P656" t="s">
        <v>3069</v>
      </c>
      <c r="Q656" s="10" t="str">
        <f>_xlfn.CONCAT(Table3263[[#This Row],[Description]],Table3263[[#This Row],[attribute_name EN2]])</f>
        <v>Temperature - Comp DE Bearing (1)</v>
      </c>
      <c r="R656" s="33">
        <v>79</v>
      </c>
      <c r="S656" s="33" t="s">
        <v>49</v>
      </c>
      <c r="U656" s="33" t="s">
        <v>736</v>
      </c>
      <c r="V656" s="10"/>
      <c r="W656" t="str">
        <f t="shared" si="20"/>
        <v>subattribute</v>
      </c>
      <c r="X656" t="str">
        <f>TRIM(INDEX(_xlfn.TEXTSPLIT(Table3263[[#This Row],[attribute_name]],"|"), 1,1))</f>
        <v>Temperatura - Mancal do Compressor (LA) (1)</v>
      </c>
      <c r="Y656" t="str">
        <f>IFERROR(TRIM(INDEX(_xlfn.TEXTSPLIT(Table3263[[#This Row],[attribute_name]],"|"), 1,2)), "")</f>
        <v>Pre-alarm Hi</v>
      </c>
      <c r="Z656" t="b" cm="1">
        <f t="array" ref="Z656">IF(ISERROR(IF(Table3263[[#This Row],[parent_attribute]]="subattribute", VLOOKUP(Table3263[[#This Row],[Área ]]&amp;Table3263[[#This Row],[child_attribute]],_xlfn._xlws.FILTER(Table3263[[#All],[Vessel]], Table3263[[#All],[parent_attribute]]="attribute"),1, FALSE), TRUE)), FALSE, TRUE)</f>
        <v>1</v>
      </c>
    </row>
    <row r="657" spans="1:26" ht="15" customHeight="1">
      <c r="A657" t="str">
        <f>Table3263[[#This Row],[Template]]&amp;Table3263[[#This Row],[parent_attribute]]</f>
        <v>Compressor Centrífugo BásicoTemperatura - Mancal do Compressor (LOA) (1)</v>
      </c>
      <c r="B657" t="s">
        <v>4572</v>
      </c>
      <c r="C657" s="10" t="s">
        <v>2905</v>
      </c>
      <c r="D657" s="10" t="s">
        <v>4573</v>
      </c>
      <c r="E657" t="s">
        <v>4574</v>
      </c>
      <c r="F657" s="162" t="s">
        <v>4821</v>
      </c>
      <c r="G657" t="s">
        <v>2860</v>
      </c>
      <c r="J657" t="s">
        <v>1571</v>
      </c>
      <c r="K657" t="s">
        <v>1571</v>
      </c>
      <c r="O657" t="e">
        <f>VLOOKUP(Table3263[[#This Row],[Column1]],'Tradução Atributos'!$A$1:$B$284,2,0)</f>
        <v>#N/A</v>
      </c>
      <c r="P657" t="s">
        <v>3072</v>
      </c>
      <c r="Q657" s="10" t="str">
        <f>_xlfn.CONCAT(Table3263[[#This Row],[Description]],Table3263[[#This Row],[attribute_name EN2]])</f>
        <v>Temperature - Comp NDE Bearing (1)</v>
      </c>
      <c r="R657" s="33" t="s">
        <v>4889</v>
      </c>
      <c r="S657" s="33" t="s">
        <v>49</v>
      </c>
      <c r="U657" s="33" t="s">
        <v>439</v>
      </c>
      <c r="V657" s="18" t="s">
        <v>440</v>
      </c>
      <c r="W657" t="str">
        <f t="shared" si="20"/>
        <v>attribute</v>
      </c>
      <c r="X657" t="str">
        <f>TRIM(INDEX(_xlfn.TEXTSPLIT(Table3263[[#This Row],[attribute_name]],"|"), 1,1))</f>
        <v>Temperatura - Mancal do Compressor (LOA) (1)</v>
      </c>
      <c r="Y657" t="str">
        <f>IFERROR(TRIM(INDEX(_xlfn.TEXTSPLIT(Table3263[[#This Row],[attribute_name]],"|"), 1,2)), "")</f>
        <v/>
      </c>
      <c r="Z657" t="b" cm="1">
        <f t="array" ref="Z657">IF(ISERROR(IF(Table3263[[#This Row],[type]]="subattribute", VLOOKUP(Table3263[[#This Row],[Template]]&amp;Table3263[[#This Row],[parent_attribute]],_xlfn._xlws.FILTER(#REF!, Table3263[[#All],[type]]="attribute"),1, FALSE), TRUE)), FALSE, TRUE)</f>
        <v>1</v>
      </c>
    </row>
    <row r="658" spans="1:26" ht="15" customHeight="1">
      <c r="A658" t="str">
        <f>Table3263[[#This Row],[Template]]&amp;Table3263[[#This Row],[parent_attribute]]</f>
        <v>Compressor Centrífugo BásicoTemperatura - Mancal do Compressor (LOA) (1)</v>
      </c>
      <c r="B658" t="s">
        <v>4572</v>
      </c>
      <c r="C658" s="10" t="s">
        <v>2905</v>
      </c>
      <c r="D658" s="10" t="s">
        <v>4573</v>
      </c>
      <c r="E658" t="s">
        <v>4574</v>
      </c>
      <c r="F658" s="162" t="s">
        <v>4821</v>
      </c>
      <c r="G658" t="s">
        <v>2860</v>
      </c>
      <c r="J658" t="s">
        <v>1573</v>
      </c>
      <c r="K658" t="s">
        <v>1571</v>
      </c>
      <c r="L658" t="s">
        <v>2929</v>
      </c>
      <c r="M658" t="s">
        <v>2928</v>
      </c>
      <c r="O658" t="e">
        <f>VLOOKUP(Table3263[[#This Row],[Column1]],'Tradução Atributos'!$A$1:$B$284,2,0)</f>
        <v>#N/A</v>
      </c>
      <c r="P658" t="s">
        <v>969</v>
      </c>
      <c r="Q658" s="10" t="str">
        <f>_xlfn.CONCAT(Table3263[[#This Row],[Description]],Table3263[[#This Row],[attribute_name EN2]])</f>
        <v>Temperature - Comp NDE Bearing (1)</v>
      </c>
      <c r="R658" s="33">
        <v>110</v>
      </c>
      <c r="S658" s="33" t="s">
        <v>49</v>
      </c>
      <c r="U658" s="33" t="s">
        <v>736</v>
      </c>
      <c r="V658" s="10"/>
      <c r="W658" t="str">
        <f t="shared" si="20"/>
        <v>subattribute</v>
      </c>
      <c r="X658" t="str">
        <f>TRIM(INDEX(_xlfn.TEXTSPLIT(Table3263[[#This Row],[attribute_name]],"|"), 1,1))</f>
        <v>Temperatura - Mancal do Compressor (LOA) (1)</v>
      </c>
      <c r="Y658" t="str">
        <f>IFERROR(TRIM(INDEX(_xlfn.TEXTSPLIT(Table3263[[#This Row],[attribute_name]],"|"), 1,2)), "")</f>
        <v>Hi</v>
      </c>
      <c r="Z658" t="b" cm="1">
        <f t="array" ref="Z658">IF(ISERROR(IF(Table3263[[#This Row],[parent_attribute]]="subattribute", VLOOKUP(Table3263[[#This Row],[Área ]]&amp;Table3263[[#This Row],[child_attribute]],_xlfn._xlws.FILTER(Table3263[[#All],[Vessel]], Table3263[[#All],[parent_attribute]]="attribute"),1, FALSE), TRUE)), FALSE, TRUE)</f>
        <v>1</v>
      </c>
    </row>
    <row r="659" spans="1:26" ht="15" customHeight="1">
      <c r="A659" t="str">
        <f>Table3263[[#This Row],[Template]]&amp;Table3263[[#This Row],[parent_attribute]]</f>
        <v>Compressor Centrífugo BásicoTemperatura - Mancal do Compressor (LOA) (1)</v>
      </c>
      <c r="B659" t="s">
        <v>4572</v>
      </c>
      <c r="C659" s="10" t="s">
        <v>2905</v>
      </c>
      <c r="D659" s="10" t="s">
        <v>4573</v>
      </c>
      <c r="E659" t="s">
        <v>4574</v>
      </c>
      <c r="F659" s="162" t="s">
        <v>4821</v>
      </c>
      <c r="G659" t="s">
        <v>2860</v>
      </c>
      <c r="J659" t="s">
        <v>1574</v>
      </c>
      <c r="K659" t="s">
        <v>1571</v>
      </c>
      <c r="L659" t="s">
        <v>2930</v>
      </c>
      <c r="M659" t="s">
        <v>2928</v>
      </c>
      <c r="O659" t="e">
        <f>VLOOKUP(Table3263[[#This Row],[Column1]],'Tradução Atributos'!$A$1:$B$284,2,0)</f>
        <v>#N/A</v>
      </c>
      <c r="P659" t="s">
        <v>972</v>
      </c>
      <c r="Q659" s="10" t="str">
        <f>_xlfn.CONCAT(Table3263[[#This Row],[Description]],Table3263[[#This Row],[attribute_name EN2]])</f>
        <v>Temperature - Comp NDE Bearing (1)</v>
      </c>
      <c r="R659" s="33">
        <v>121</v>
      </c>
      <c r="S659" s="33" t="s">
        <v>49</v>
      </c>
      <c r="U659" s="33" t="s">
        <v>736</v>
      </c>
      <c r="V659" s="83"/>
      <c r="W659" t="str">
        <f t="shared" si="20"/>
        <v>subattribute</v>
      </c>
      <c r="X659" t="str">
        <f>TRIM(INDEX(_xlfn.TEXTSPLIT(Table3263[[#This Row],[attribute_name]],"|"), 1,1))</f>
        <v>Temperatura - Mancal do Compressor (LOA) (1)</v>
      </c>
      <c r="Y659" t="str">
        <f>IFERROR(TRIM(INDEX(_xlfn.TEXTSPLIT(Table3263[[#This Row],[attribute_name]],"|"), 1,2)), "")</f>
        <v>HiHi</v>
      </c>
      <c r="Z659" t="b" cm="1">
        <f t="array" ref="Z659">IF(ISERROR(IF(Table3263[[#This Row],[parent_attribute]]="subattribute", VLOOKUP(Table3263[[#This Row],[Área ]]&amp;Table3263[[#This Row],[child_attribute]],_xlfn._xlws.FILTER(Table3263[[#All],[Vessel]], Table3263[[#All],[parent_attribute]]="attribute"),1, FALSE), TRUE)), FALSE, TRUE)</f>
        <v>1</v>
      </c>
    </row>
    <row r="660" spans="1:26" ht="15" customHeight="1">
      <c r="A660" t="str">
        <f>Table3263[[#This Row],[Template]]&amp;Table3263[[#This Row],[parent_attribute]]</f>
        <v>Compressor Centrífugo BásicoTemperatura - Mancal do Compressor (LOA) (1)</v>
      </c>
      <c r="B660" t="s">
        <v>4572</v>
      </c>
      <c r="C660" s="10" t="s">
        <v>2905</v>
      </c>
      <c r="D660" s="10" t="s">
        <v>4573</v>
      </c>
      <c r="E660" t="s">
        <v>4574</v>
      </c>
      <c r="F660" s="162" t="s">
        <v>4821</v>
      </c>
      <c r="G660" t="s">
        <v>2860</v>
      </c>
      <c r="J660" t="s">
        <v>1575</v>
      </c>
      <c r="K660" t="s">
        <v>1571</v>
      </c>
      <c r="L660" t="s">
        <v>2934</v>
      </c>
      <c r="M660" t="s">
        <v>2928</v>
      </c>
      <c r="O660" t="e">
        <f>VLOOKUP(Table3263[[#This Row],[Column1]],'Tradução Atributos'!$A$1:$B$284,2,0)</f>
        <v>#N/A</v>
      </c>
      <c r="P660" t="s">
        <v>3073</v>
      </c>
      <c r="Q660" s="10" t="str">
        <f>_xlfn.CONCAT(Table3263[[#This Row],[Description]],Table3263[[#This Row],[attribute_name EN2]])</f>
        <v>Temperature - Comp NDE Bearing (1)</v>
      </c>
      <c r="R660" s="33">
        <v>83</v>
      </c>
      <c r="S660" s="33" t="s">
        <v>49</v>
      </c>
      <c r="U660" s="33" t="s">
        <v>736</v>
      </c>
      <c r="V660" s="10"/>
      <c r="W660" t="str">
        <f t="shared" si="20"/>
        <v>subattribute</v>
      </c>
      <c r="X660" t="str">
        <f>TRIM(INDEX(_xlfn.TEXTSPLIT(Table3263[[#This Row],[attribute_name]],"|"), 1,1))</f>
        <v>Temperatura - Mancal do Compressor (LOA) (1)</v>
      </c>
      <c r="Y660" t="str">
        <f>IFERROR(TRIM(INDEX(_xlfn.TEXTSPLIT(Table3263[[#This Row],[attribute_name]],"|"), 1,2)), "")</f>
        <v>Pre-alarm Hi</v>
      </c>
      <c r="Z660" t="b" cm="1">
        <f t="array" ref="Z660">IF(ISERROR(IF(Table3263[[#This Row],[parent_attribute]]="subattribute", VLOOKUP(Table3263[[#This Row],[Área ]]&amp;Table3263[[#This Row],[child_attribute]],_xlfn._xlws.FILTER(Table3263[[#All],[Vessel]], Table3263[[#All],[parent_attribute]]="attribute"),1, FALSE), TRUE)), FALSE, TRUE)</f>
        <v>1</v>
      </c>
    </row>
    <row r="661" spans="1:26" ht="15" customHeight="1">
      <c r="A661" t="str">
        <f>Table3263[[#This Row],[Template]]&amp;Table3263[[#This Row],[parent_attribute]]</f>
        <v>Compressor Centrífugo BásicoTemperatura – Retorno de Óleo Lubrificante do Mancal LA</v>
      </c>
      <c r="B661" t="s">
        <v>4572</v>
      </c>
      <c r="C661" s="10" t="s">
        <v>2905</v>
      </c>
      <c r="D661" s="10" t="s">
        <v>4573</v>
      </c>
      <c r="E661" t="s">
        <v>4574</v>
      </c>
      <c r="F661" s="162" t="s">
        <v>4821</v>
      </c>
      <c r="G661" s="9" t="s">
        <v>2860</v>
      </c>
      <c r="J661" t="s">
        <v>3804</v>
      </c>
      <c r="K661" t="s">
        <v>3804</v>
      </c>
      <c r="O661" t="e">
        <f>VLOOKUP(Table3263[[#This Row],[Column1]],'Tradução Atributos'!$A$1:$B$284,2,0)</f>
        <v>#N/A</v>
      </c>
      <c r="P661" t="s">
        <v>4765</v>
      </c>
      <c r="Q661" s="10" t="str">
        <f>_xlfn.CONCAT(Table3263[[#This Row],[Description]],Table3263[[#This Row],[attribute_name EN2]])</f>
        <v>Temperature - Lube Oil DE Bearing Return</v>
      </c>
      <c r="R661" s="186" t="s">
        <v>4890</v>
      </c>
      <c r="S661" s="33" t="s">
        <v>49</v>
      </c>
      <c r="U661" s="33" t="s">
        <v>461</v>
      </c>
      <c r="V661" s="18" t="s">
        <v>462</v>
      </c>
      <c r="W661" t="str">
        <f t="shared" si="20"/>
        <v>attribute</v>
      </c>
      <c r="X661" t="str">
        <f>TRIM(INDEX(_xlfn.TEXTSPLIT(Table3263[[#This Row],[attribute_name]],"|"), 1,1))</f>
        <v>Temperatura – Retorno de Óleo Lubrificante do Mancal LA</v>
      </c>
      <c r="Y661" t="str">
        <f>IFERROR(TRIM(INDEX(_xlfn.TEXTSPLIT(Table3263[[#This Row],[attribute_name]],"|"), 1,2)), "")</f>
        <v/>
      </c>
      <c r="Z661" t="b" cm="1">
        <f t="array" ref="Z661">IF(ISERROR(IF(Table3263[[#This Row],[type]]="subattribute", VLOOKUP(Table3263[[#This Row],[Template]]&amp;Table3263[[#This Row],[parent_attribute]],_xlfn._xlws.FILTER(#REF!, Table3263[[#All],[type]]="attribute"),1, FALSE), TRUE)), FALSE, TRUE)</f>
        <v>1</v>
      </c>
    </row>
    <row r="662" spans="1:26" ht="15" customHeight="1">
      <c r="A662" t="str">
        <f>Table3263[[#This Row],[Template]]&amp;Table3263[[#This Row],[parent_attribute]]</f>
        <v>Compressor Centrífugo BásicoTemperatura – Retorno de Óleo Lubrificante do Mancal LA</v>
      </c>
      <c r="B662" t="s">
        <v>4572</v>
      </c>
      <c r="C662" s="10" t="s">
        <v>2905</v>
      </c>
      <c r="D662" s="10" t="s">
        <v>4573</v>
      </c>
      <c r="E662" t="s">
        <v>4574</v>
      </c>
      <c r="F662" s="162" t="s">
        <v>4821</v>
      </c>
      <c r="G662" s="9" t="s">
        <v>2860</v>
      </c>
      <c r="J662" t="s">
        <v>4766</v>
      </c>
      <c r="K662" t="s">
        <v>3804</v>
      </c>
      <c r="L662" t="s">
        <v>2929</v>
      </c>
      <c r="M662" t="s">
        <v>2928</v>
      </c>
      <c r="O662" t="e">
        <f>VLOOKUP(Table3263[[#This Row],[Column1]],'Tradução Atributos'!$A$1:$B$284,2,0)</f>
        <v>#N/A</v>
      </c>
      <c r="P662" t="s">
        <v>4767</v>
      </c>
      <c r="Q662" s="10" t="str">
        <f>_xlfn.CONCAT(Table3263[[#This Row],[Description]],Table3263[[#This Row],[attribute_name EN2]])</f>
        <v>Temperature - Lube Oil DE Bearing Return</v>
      </c>
      <c r="R662" s="33">
        <v>85</v>
      </c>
      <c r="S662" s="33" t="s">
        <v>49</v>
      </c>
      <c r="U662" s="33" t="s">
        <v>736</v>
      </c>
      <c r="V662" s="10"/>
      <c r="W662" t="str">
        <f t="shared" si="20"/>
        <v>subattribute</v>
      </c>
      <c r="X662" t="str">
        <f>TRIM(INDEX(_xlfn.TEXTSPLIT(Table3263[[#This Row],[attribute_name]],"|"), 1,1))</f>
        <v>Temperatura – Retorno de Óleo Lubrificante do Mancal LA</v>
      </c>
      <c r="Y662" t="str">
        <f>IFERROR(TRIM(INDEX(_xlfn.TEXTSPLIT(Table3263[[#This Row],[attribute_name]],"|"), 1,2)), "")</f>
        <v>Hi</v>
      </c>
      <c r="Z662" t="b" cm="1">
        <f t="array" ref="Z662">IF(ISERROR(IF(Table3263[[#This Row],[parent_attribute]]="subattribute", VLOOKUP(Table3263[[#This Row],[Área ]]&amp;Table3263[[#This Row],[child_attribute]],_xlfn._xlws.FILTER(Table3263[[#All],[Vessel]], Table3263[[#All],[parent_attribute]]="attribute"),1, FALSE), TRUE)), FALSE, TRUE)</f>
        <v>1</v>
      </c>
    </row>
    <row r="663" spans="1:26" ht="15" customHeight="1">
      <c r="A663" t="str">
        <f>Table3263[[#This Row],[Template]]&amp;Table3263[[#This Row],[parent_attribute]]</f>
        <v>Compressor Centrífugo BásicoTemperatura – Retorno de Óleo Lubrificante do Mancal LA</v>
      </c>
      <c r="B663" t="s">
        <v>4572</v>
      </c>
      <c r="C663" s="10" t="s">
        <v>2905</v>
      </c>
      <c r="D663" s="10" t="s">
        <v>4573</v>
      </c>
      <c r="E663" t="s">
        <v>4574</v>
      </c>
      <c r="F663" s="162" t="s">
        <v>4821</v>
      </c>
      <c r="G663" s="9" t="s">
        <v>2860</v>
      </c>
      <c r="J663" t="s">
        <v>4768</v>
      </c>
      <c r="K663" t="s">
        <v>3804</v>
      </c>
      <c r="L663" t="s">
        <v>2930</v>
      </c>
      <c r="M663" t="s">
        <v>2928</v>
      </c>
      <c r="O663" t="e">
        <f>VLOOKUP(Table3263[[#This Row],[Column1]],'Tradução Atributos'!$A$1:$B$284,2,0)</f>
        <v>#N/A</v>
      </c>
      <c r="P663" t="s">
        <v>4769</v>
      </c>
      <c r="Q663" s="10" t="str">
        <f>_xlfn.CONCAT(Table3263[[#This Row],[Description]],Table3263[[#This Row],[attribute_name EN2]])</f>
        <v>Temperature - Lube Oil DE Bearing Return</v>
      </c>
      <c r="R663" s="10"/>
      <c r="S663" s="33" t="s">
        <v>49</v>
      </c>
      <c r="U663" s="33" t="s">
        <v>736</v>
      </c>
      <c r="V663" s="83"/>
      <c r="W663" t="str">
        <f t="shared" si="20"/>
        <v>subattribute</v>
      </c>
      <c r="X663" t="str">
        <f>TRIM(INDEX(_xlfn.TEXTSPLIT(Table3263[[#This Row],[attribute_name]],"|"), 1,1))</f>
        <v>Temperatura – Retorno de Óleo Lubrificante do Mancal LA</v>
      </c>
      <c r="Y663" t="str">
        <f>IFERROR(TRIM(INDEX(_xlfn.TEXTSPLIT(Table3263[[#This Row],[attribute_name]],"|"), 1,2)), "")</f>
        <v>HiHi</v>
      </c>
      <c r="Z663" t="b" cm="1">
        <f t="array" ref="Z663">IF(ISERROR(IF(Table3263[[#This Row],[parent_attribute]]="subattribute", VLOOKUP(Table3263[[#This Row],[Área ]]&amp;Table3263[[#This Row],[child_attribute]],_xlfn._xlws.FILTER(Table3263[[#All],[Vessel]], Table3263[[#All],[parent_attribute]]="attribute"),1, FALSE), TRUE)), FALSE, TRUE)</f>
        <v>1</v>
      </c>
    </row>
    <row r="664" spans="1:26" ht="15" customHeight="1">
      <c r="A664" t="str">
        <f>Table3263[[#This Row],[Template]]&amp;Table3263[[#This Row],[parent_attribute]]</f>
        <v>Compressor Centrífugo BásicoTemperatura – Retorno de Óleo Lubrificante do Mancal LA</v>
      </c>
      <c r="B664" t="s">
        <v>4572</v>
      </c>
      <c r="C664" s="10" t="s">
        <v>2905</v>
      </c>
      <c r="D664" s="10" t="s">
        <v>4573</v>
      </c>
      <c r="E664" t="s">
        <v>4574</v>
      </c>
      <c r="F664" s="162" t="s">
        <v>4821</v>
      </c>
      <c r="G664" s="9" t="s">
        <v>2860</v>
      </c>
      <c r="J664" t="s">
        <v>4770</v>
      </c>
      <c r="K664" t="s">
        <v>3804</v>
      </c>
      <c r="L664" t="s">
        <v>2934</v>
      </c>
      <c r="M664" t="s">
        <v>2928</v>
      </c>
      <c r="O664" t="e">
        <f>VLOOKUP(Table3263[[#This Row],[Column1]],'Tradução Atributos'!$A$1:$B$284,2,0)</f>
        <v>#N/A</v>
      </c>
      <c r="P664" t="s">
        <v>4771</v>
      </c>
      <c r="Q664" s="10" t="str">
        <f>_xlfn.CONCAT(Table3263[[#This Row],[Description]],Table3263[[#This Row],[attribute_name EN2]])</f>
        <v>Temperature - Lube Oil DE Bearing Return</v>
      </c>
      <c r="R664" s="186">
        <v>78</v>
      </c>
      <c r="S664" s="33" t="s">
        <v>49</v>
      </c>
      <c r="U664" s="33" t="s">
        <v>736</v>
      </c>
      <c r="V664" s="33"/>
      <c r="W664" t="str">
        <f t="shared" si="20"/>
        <v>subattribute</v>
      </c>
      <c r="X664" t="str">
        <f>TRIM(INDEX(_xlfn.TEXTSPLIT(Table3263[[#This Row],[attribute_name]],"|"), 1,1))</f>
        <v>Temperatura – Retorno de Óleo Lubrificante do Mancal LA</v>
      </c>
      <c r="Y664" t="str">
        <f>IFERROR(TRIM(INDEX(_xlfn.TEXTSPLIT(Table3263[[#This Row],[attribute_name]],"|"), 1,2)), "")</f>
        <v>Pre-alarm Hi</v>
      </c>
      <c r="Z664" t="b" cm="1">
        <f t="array" ref="Z664">IF(ISERROR(IF(Table3263[[#This Row],[parent_attribute]]="subattribute", VLOOKUP(Table3263[[#This Row],[Área ]]&amp;Table3263[[#This Row],[child_attribute]],_xlfn._xlws.FILTER(Table3263[[#All],[Vessel]], Table3263[[#All],[parent_attribute]]="attribute"),1, FALSE), TRUE)), FALSE, TRUE)</f>
        <v>1</v>
      </c>
    </row>
    <row r="665" spans="1:26" ht="15" customHeight="1">
      <c r="A665" t="str">
        <f>Table3263[[#This Row],[Template]]&amp;Table3263[[#This Row],[parent_attribute]]</f>
        <v>Compressor Centrífugo BásicoTemperatura – Retorno de Óleo Lubrificante do Mancal LOA</v>
      </c>
      <c r="B665" t="s">
        <v>4572</v>
      </c>
      <c r="C665" s="10" t="s">
        <v>2905</v>
      </c>
      <c r="D665" s="10" t="s">
        <v>4573</v>
      </c>
      <c r="E665" t="s">
        <v>4574</v>
      </c>
      <c r="F665" s="162" t="s">
        <v>4821</v>
      </c>
      <c r="G665" s="9" t="s">
        <v>2860</v>
      </c>
      <c r="J665" t="s">
        <v>3810</v>
      </c>
      <c r="K665" t="s">
        <v>3810</v>
      </c>
      <c r="O665" t="e">
        <f>VLOOKUP(Table3263[[#This Row],[Column1]],'Tradução Atributos'!$A$1:$B$284,2,0)</f>
        <v>#N/A</v>
      </c>
      <c r="P665" t="s">
        <v>4772</v>
      </c>
      <c r="Q665" s="10" t="str">
        <f>_xlfn.CONCAT(Table3263[[#This Row],[Description]],Table3263[[#This Row],[attribute_name EN2]])</f>
        <v>Temperature - Lube Oil NDE Bearing Return</v>
      </c>
      <c r="R665" s="32" t="s">
        <v>4891</v>
      </c>
      <c r="S665" s="33" t="s">
        <v>49</v>
      </c>
      <c r="U665" s="33" t="s">
        <v>461</v>
      </c>
      <c r="V665" s="18" t="s">
        <v>462</v>
      </c>
      <c r="W665" t="str">
        <f t="shared" si="20"/>
        <v>attribute</v>
      </c>
      <c r="X665" t="str">
        <f>TRIM(INDEX(_xlfn.TEXTSPLIT(Table3263[[#This Row],[attribute_name]],"|"), 1,1))</f>
        <v>Temperatura – Retorno de Óleo Lubrificante do Mancal LOA</v>
      </c>
      <c r="Y665" t="str">
        <f>IFERROR(TRIM(INDEX(_xlfn.TEXTSPLIT(Table3263[[#This Row],[attribute_name]],"|"), 1,2)), "")</f>
        <v/>
      </c>
      <c r="Z665" t="b" cm="1">
        <f t="array" ref="Z665">IF(ISERROR(IF(Table3263[[#This Row],[type]]="subattribute", VLOOKUP(Table3263[[#This Row],[Template]]&amp;Table3263[[#This Row],[parent_attribute]],_xlfn._xlws.FILTER(#REF!, Table3263[[#All],[type]]="attribute"),1, FALSE), TRUE)), FALSE, TRUE)</f>
        <v>1</v>
      </c>
    </row>
    <row r="666" spans="1:26" ht="15" customHeight="1">
      <c r="A666" t="str">
        <f>Table3263[[#This Row],[Template]]&amp;Table3263[[#This Row],[parent_attribute]]</f>
        <v>Compressor Centrífugo BásicoTemperatura – Retorno de Óleo Lubrificante do Mancal LOA</v>
      </c>
      <c r="B666" t="s">
        <v>4572</v>
      </c>
      <c r="C666" s="10" t="s">
        <v>2905</v>
      </c>
      <c r="D666" s="10" t="s">
        <v>4573</v>
      </c>
      <c r="E666" t="s">
        <v>4574</v>
      </c>
      <c r="F666" s="162" t="s">
        <v>4821</v>
      </c>
      <c r="G666" s="9" t="s">
        <v>2860</v>
      </c>
      <c r="J666" t="s">
        <v>4773</v>
      </c>
      <c r="K666" t="s">
        <v>3810</v>
      </c>
      <c r="L666" t="s">
        <v>2929</v>
      </c>
      <c r="M666" t="s">
        <v>2928</v>
      </c>
      <c r="O666" t="e">
        <f>VLOOKUP(Table3263[[#This Row],[Column1]],'Tradução Atributos'!$A$1:$B$284,2,0)</f>
        <v>#N/A</v>
      </c>
      <c r="P666" t="s">
        <v>4774</v>
      </c>
      <c r="Q666" s="10" t="str">
        <f>_xlfn.CONCAT(Table3263[[#This Row],[Description]],Table3263[[#This Row],[attribute_name EN2]])</f>
        <v>Temperature - Lube Oil NDE Bearing Return</v>
      </c>
      <c r="R666" s="33">
        <v>85</v>
      </c>
      <c r="S666" s="33" t="s">
        <v>49</v>
      </c>
      <c r="U666" s="33" t="s">
        <v>736</v>
      </c>
      <c r="V666" s="10"/>
      <c r="W666" t="str">
        <f t="shared" si="20"/>
        <v>subattribute</v>
      </c>
      <c r="X666" t="str">
        <f>TRIM(INDEX(_xlfn.TEXTSPLIT(Table3263[[#This Row],[attribute_name]],"|"), 1,1))</f>
        <v>Temperatura – Retorno de Óleo Lubrificante do Mancal LOA</v>
      </c>
      <c r="Y666" t="str">
        <f>IFERROR(TRIM(INDEX(_xlfn.TEXTSPLIT(Table3263[[#This Row],[attribute_name]],"|"), 1,2)), "")</f>
        <v>Hi</v>
      </c>
      <c r="Z666" t="b" cm="1">
        <f t="array" ref="Z666">IF(ISERROR(IF(Table3263[[#This Row],[parent_attribute]]="subattribute", VLOOKUP(Table3263[[#This Row],[Área ]]&amp;Table3263[[#This Row],[child_attribute]],_xlfn._xlws.FILTER(Table3263[[#All],[Vessel]], Table3263[[#All],[parent_attribute]]="attribute"),1, FALSE), TRUE)), FALSE, TRUE)</f>
        <v>1</v>
      </c>
    </row>
    <row r="667" spans="1:26" ht="15" customHeight="1">
      <c r="A667" t="str">
        <f>Table3263[[#This Row],[Template]]&amp;Table3263[[#This Row],[parent_attribute]]</f>
        <v>Compressor Centrífugo BásicoTemperatura – Retorno de Óleo Lubrificante do Mancal LOA</v>
      </c>
      <c r="B667" t="s">
        <v>4572</v>
      </c>
      <c r="C667" s="10" t="s">
        <v>2905</v>
      </c>
      <c r="D667" s="10" t="s">
        <v>4573</v>
      </c>
      <c r="E667" t="s">
        <v>4574</v>
      </c>
      <c r="F667" s="162" t="s">
        <v>4821</v>
      </c>
      <c r="G667" s="9" t="s">
        <v>2860</v>
      </c>
      <c r="J667" t="s">
        <v>4775</v>
      </c>
      <c r="K667" t="s">
        <v>3810</v>
      </c>
      <c r="L667" t="s">
        <v>2930</v>
      </c>
      <c r="M667" t="s">
        <v>2928</v>
      </c>
      <c r="O667" t="e">
        <f>VLOOKUP(Table3263[[#This Row],[Column1]],'Tradução Atributos'!$A$1:$B$284,2,0)</f>
        <v>#N/A</v>
      </c>
      <c r="P667" t="s">
        <v>4776</v>
      </c>
      <c r="Q667" s="10" t="str">
        <f>_xlfn.CONCAT(Table3263[[#This Row],[Description]],Table3263[[#This Row],[attribute_name EN2]])</f>
        <v>Temperature - Lube Oil NDE Bearing Return</v>
      </c>
      <c r="R667" s="10"/>
      <c r="S667" s="33" t="s">
        <v>49</v>
      </c>
      <c r="U667" s="33" t="s">
        <v>736</v>
      </c>
      <c r="V667" s="83"/>
      <c r="W667" t="str">
        <f t="shared" si="20"/>
        <v>subattribute</v>
      </c>
      <c r="X667" t="str">
        <f>TRIM(INDEX(_xlfn.TEXTSPLIT(Table3263[[#This Row],[attribute_name]],"|"), 1,1))</f>
        <v>Temperatura – Retorno de Óleo Lubrificante do Mancal LOA</v>
      </c>
      <c r="Y667" t="str">
        <f>IFERROR(TRIM(INDEX(_xlfn.TEXTSPLIT(Table3263[[#This Row],[attribute_name]],"|"), 1,2)), "")</f>
        <v>HiHi</v>
      </c>
      <c r="Z667" t="b" cm="1">
        <f t="array" ref="Z667">IF(ISERROR(IF(Table3263[[#This Row],[parent_attribute]]="subattribute", VLOOKUP(Table3263[[#This Row],[Área ]]&amp;Table3263[[#This Row],[child_attribute]],_xlfn._xlws.FILTER(Table3263[[#All],[Vessel]], Table3263[[#All],[parent_attribute]]="attribute"),1, FALSE), TRUE)), FALSE, TRUE)</f>
        <v>1</v>
      </c>
    </row>
    <row r="668" spans="1:26" ht="15" customHeight="1">
      <c r="A668" t="str">
        <f>Table3263[[#This Row],[Template]]&amp;Table3263[[#This Row],[parent_attribute]]</f>
        <v>Compressor Centrífugo BásicoTemperatura – Retorno de Óleo Lubrificante do Mancal LOA</v>
      </c>
      <c r="B668" t="s">
        <v>4572</v>
      </c>
      <c r="C668" s="10" t="s">
        <v>2905</v>
      </c>
      <c r="D668" s="10" t="s">
        <v>4573</v>
      </c>
      <c r="E668" t="s">
        <v>4574</v>
      </c>
      <c r="F668" s="162" t="s">
        <v>4821</v>
      </c>
      <c r="G668" s="9" t="s">
        <v>2860</v>
      </c>
      <c r="J668" t="s">
        <v>4777</v>
      </c>
      <c r="K668" t="s">
        <v>3810</v>
      </c>
      <c r="L668" t="s">
        <v>2934</v>
      </c>
      <c r="M668" t="s">
        <v>2928</v>
      </c>
      <c r="O668" t="e">
        <f>VLOOKUP(Table3263[[#This Row],[Column1]],'Tradução Atributos'!$A$1:$B$284,2,0)</f>
        <v>#N/A</v>
      </c>
      <c r="P668" t="s">
        <v>4778</v>
      </c>
      <c r="Q668" s="10" t="str">
        <f>_xlfn.CONCAT(Table3263[[#This Row],[Description]],Table3263[[#This Row],[attribute_name EN2]])</f>
        <v>Temperature - Lube Oil NDE Bearing Return</v>
      </c>
      <c r="R668" s="33">
        <v>78</v>
      </c>
      <c r="S668" s="33" t="s">
        <v>49</v>
      </c>
      <c r="U668" s="33" t="s">
        <v>736</v>
      </c>
      <c r="V668" s="33"/>
      <c r="W668" t="str">
        <f t="shared" si="20"/>
        <v>subattribute</v>
      </c>
      <c r="X668" t="str">
        <f>TRIM(INDEX(_xlfn.TEXTSPLIT(Table3263[[#This Row],[attribute_name]],"|"), 1,1))</f>
        <v>Temperatura – Retorno de Óleo Lubrificante do Mancal LOA</v>
      </c>
      <c r="Y668" t="str">
        <f>IFERROR(TRIM(INDEX(_xlfn.TEXTSPLIT(Table3263[[#This Row],[attribute_name]],"|"), 1,2)), "")</f>
        <v>Pre-alarm Hi</v>
      </c>
      <c r="Z668" t="b" cm="1">
        <f t="array" ref="Z668">IF(ISERROR(IF(Table3263[[#This Row],[parent_attribute]]="subattribute", VLOOKUP(Table3263[[#This Row],[Área ]]&amp;Table3263[[#This Row],[child_attribute]],_xlfn._xlws.FILTER(Table3263[[#All],[Vessel]], Table3263[[#All],[parent_attribute]]="attribute"),1, FALSE), TRUE)), FALSE, TRUE)</f>
        <v>1</v>
      </c>
    </row>
    <row r="669" spans="1:26" ht="15" customHeight="1">
      <c r="A669" t="str">
        <f>Table3263[[#This Row],[Template]]&amp;Table3263[[#This Row],[parent_attribute]]</f>
        <v>Compressor Centrífugo BásicoTemperatura - Sucção</v>
      </c>
      <c r="B669" t="s">
        <v>4572</v>
      </c>
      <c r="C669" s="10" t="s">
        <v>2905</v>
      </c>
      <c r="D669" s="10" t="s">
        <v>4573</v>
      </c>
      <c r="E669" t="s">
        <v>4574</v>
      </c>
      <c r="F669" s="162" t="s">
        <v>4821</v>
      </c>
      <c r="G669" t="s">
        <v>2860</v>
      </c>
      <c r="J669" s="10" t="s">
        <v>4779</v>
      </c>
      <c r="K669" s="10" t="s">
        <v>4779</v>
      </c>
      <c r="O669" t="e">
        <f>VLOOKUP(Table3263[[#This Row],[Column1]],'Tradução Atributos'!$A$1:$B$284,2,0)</f>
        <v>#N/A</v>
      </c>
      <c r="P669" t="s">
        <v>3098</v>
      </c>
      <c r="Q669" s="20" t="str">
        <f>_xlfn.CONCAT(Table3263[[#This Row],[Description]],Table3263[[#This Row],[attribute_name EN2]])</f>
        <v>Temperature - Suction LP</v>
      </c>
      <c r="R669" s="33" t="s">
        <v>4892</v>
      </c>
      <c r="S669" s="33" t="s">
        <v>49</v>
      </c>
      <c r="U669" s="33" t="s">
        <v>530</v>
      </c>
      <c r="V669" s="18" t="s">
        <v>531</v>
      </c>
      <c r="W669" t="str">
        <f t="shared" si="20"/>
        <v>attribute</v>
      </c>
      <c r="X669" t="str">
        <f>TRIM(INDEX(_xlfn.TEXTSPLIT(Table3263[[#This Row],[attribute_name]],"|"), 1,1))</f>
        <v>Temperatura - Sucção</v>
      </c>
      <c r="Y669" t="str">
        <f>IFERROR(TRIM(INDEX(_xlfn.TEXTSPLIT(Table3263[[#This Row],[attribute_name]],"|"), 1,2)), "")</f>
        <v/>
      </c>
      <c r="Z669" t="b" cm="1">
        <f t="array" ref="Z669">IF(ISERROR(IF(Table3263[[#This Row],[parent_attribute]]="subattribute", VLOOKUP(Table3263[[#This Row],[Área ]]&amp;Table3263[[#This Row],[child_attribute]],_xlfn._xlws.FILTER(Table3263[[#All],[Vessel]], Table3263[[#All],[parent_attribute]]="attribute"),1, FALSE), TRUE)), FALSE, TRUE)</f>
        <v>1</v>
      </c>
    </row>
    <row r="670" spans="1:26" ht="15" customHeight="1">
      <c r="A670" t="str">
        <f>Table3263[[#This Row],[Template]]&amp;Table3263[[#This Row],[parent_attribute]]</f>
        <v>Compressor Centrífugo BásicoTemperatura - Sucção</v>
      </c>
      <c r="B670" t="s">
        <v>4572</v>
      </c>
      <c r="C670" s="10" t="s">
        <v>2905</v>
      </c>
      <c r="D670" s="10" t="s">
        <v>4573</v>
      </c>
      <c r="E670" t="s">
        <v>4574</v>
      </c>
      <c r="F670" s="162" t="s">
        <v>4821</v>
      </c>
      <c r="G670" t="s">
        <v>2860</v>
      </c>
      <c r="J670" s="10" t="s">
        <v>1111</v>
      </c>
      <c r="K670" s="10" t="s">
        <v>1109</v>
      </c>
      <c r="L670" t="s">
        <v>2929</v>
      </c>
      <c r="M670" t="s">
        <v>2928</v>
      </c>
      <c r="O670" t="e">
        <f>VLOOKUP(Table3263[[#This Row],[Column1]],'Tradução Atributos'!$A$1:$B$284,2,0)</f>
        <v>#N/A</v>
      </c>
      <c r="P670" t="s">
        <v>3198</v>
      </c>
      <c r="Q670" s="20" t="str">
        <f>_xlfn.CONCAT(Table3263[[#This Row],[Description]],Table3263[[#This Row],[attribute_name EN2]])</f>
        <v>Temperature - Suction</v>
      </c>
      <c r="R670" s="33"/>
      <c r="S670" s="33" t="s">
        <v>49</v>
      </c>
      <c r="U670" s="33" t="s">
        <v>736</v>
      </c>
      <c r="V670" s="10"/>
      <c r="W670" t="str">
        <f t="shared" si="20"/>
        <v>subattribute</v>
      </c>
      <c r="X670" t="str">
        <f>TRIM(INDEX(_xlfn.TEXTSPLIT(Table3263[[#This Row],[attribute_name]],"|"), 1,1))</f>
        <v>Temperatura - Sucção</v>
      </c>
      <c r="Y670" t="str">
        <f>IFERROR(TRIM(INDEX(_xlfn.TEXTSPLIT(Table3263[[#This Row],[attribute_name]],"|"), 1,2)), "")</f>
        <v>Hi</v>
      </c>
      <c r="Z670" t="b" cm="1">
        <f t="array" ref="Z670">IF(ISERROR(IF(Table3263[[#This Row],[parent_attribute]]="subattribute", VLOOKUP(Table3263[[#This Row],[Área ]]&amp;Table3263[[#This Row],[child_attribute]],_xlfn._xlws.FILTER(Table3263[[#All],[Vessel]], Table3263[[#All],[parent_attribute]]="attribute"),1, FALSE), TRUE)), FALSE, TRUE)</f>
        <v>1</v>
      </c>
    </row>
    <row r="671" spans="1:26" ht="15" customHeight="1">
      <c r="A671" t="str">
        <f>Table3263[[#This Row],[Template]]&amp;Table3263[[#This Row],[parent_attribute]]</f>
        <v>Compressor Centrífugo BásicoTemperatura - Sucção</v>
      </c>
      <c r="B671" t="s">
        <v>4572</v>
      </c>
      <c r="C671" s="10" t="s">
        <v>2905</v>
      </c>
      <c r="D671" s="10" t="s">
        <v>4573</v>
      </c>
      <c r="E671" t="s">
        <v>4574</v>
      </c>
      <c r="F671" s="162" t="s">
        <v>4821</v>
      </c>
      <c r="G671" t="s">
        <v>2860</v>
      </c>
      <c r="J671" s="10" t="s">
        <v>1113</v>
      </c>
      <c r="K671" s="10" t="s">
        <v>1109</v>
      </c>
      <c r="L671" t="s">
        <v>2931</v>
      </c>
      <c r="M671" t="s">
        <v>2928</v>
      </c>
      <c r="O671" t="e">
        <f>VLOOKUP(Table3263[[#This Row],[Column1]],'Tradução Atributos'!$A$1:$B$284,2,0)</f>
        <v>#N/A</v>
      </c>
      <c r="P671" t="s">
        <v>4817</v>
      </c>
      <c r="Q671" s="20" t="str">
        <f>_xlfn.CONCAT(Table3263[[#This Row],[Description]],Table3263[[#This Row],[attribute_name EN2]])</f>
        <v>Temperature - Suction</v>
      </c>
      <c r="R671" s="10"/>
      <c r="S671" s="33" t="s">
        <v>49</v>
      </c>
      <c r="U671" s="33" t="s">
        <v>736</v>
      </c>
      <c r="V671" s="10"/>
      <c r="W671" t="str">
        <f t="shared" si="20"/>
        <v>subattribute</v>
      </c>
      <c r="X671" t="str">
        <f>TRIM(INDEX(_xlfn.TEXTSPLIT(Table3263[[#This Row],[attribute_name]],"|"), 1,1))</f>
        <v>Temperatura - Sucção</v>
      </c>
      <c r="Y671" t="str">
        <f>IFERROR(TRIM(INDEX(_xlfn.TEXTSPLIT(Table3263[[#This Row],[attribute_name]],"|"), 1,2)), "")</f>
        <v>Lo</v>
      </c>
      <c r="Z671" t="b" cm="1">
        <f t="array" ref="Z671">IF(ISERROR(IF(Table3263[[#This Row],[parent_attribute]]="subattribute", VLOOKUP(Table3263[[#This Row],[Área ]]&amp;Table3263[[#This Row],[child_attribute]],_xlfn._xlws.FILTER(Table3263[[#All],[Vessel]], Table3263[[#All],[parent_attribute]]="attribute"),1, FALSE), TRUE)), FALSE, TRUE)</f>
        <v>1</v>
      </c>
    </row>
    <row r="672" spans="1:26" ht="15" customHeight="1">
      <c r="A672" t="str">
        <f>Table3263[[#This Row],[Template]]&amp;Table3263[[#This Row],[parent_attribute]]</f>
        <v>Compressor Centrífugo BásicoTemperatura - Sucção</v>
      </c>
      <c r="B672" t="s">
        <v>4572</v>
      </c>
      <c r="C672" s="10" t="s">
        <v>2905</v>
      </c>
      <c r="D672" s="10" t="s">
        <v>4573</v>
      </c>
      <c r="E672" t="s">
        <v>4574</v>
      </c>
      <c r="F672" s="162" t="s">
        <v>4821</v>
      </c>
      <c r="G672" t="s">
        <v>2860</v>
      </c>
      <c r="J672" s="10" t="s">
        <v>1115</v>
      </c>
      <c r="K672" s="10" t="s">
        <v>1109</v>
      </c>
      <c r="L672" t="s">
        <v>2934</v>
      </c>
      <c r="M672" t="s">
        <v>2928</v>
      </c>
      <c r="O672" t="e">
        <f>VLOOKUP(Table3263[[#This Row],[Column1]],'Tradução Atributos'!$A$1:$B$284,2,0)</f>
        <v>#N/A</v>
      </c>
      <c r="P672" t="s">
        <v>4818</v>
      </c>
      <c r="Q672" s="20" t="str">
        <f>_xlfn.CONCAT(Table3263[[#This Row],[Description]],Table3263[[#This Row],[attribute_name EN2]])</f>
        <v>Temperature - Suction</v>
      </c>
      <c r="R672" s="10"/>
      <c r="S672" s="33" t="s">
        <v>49</v>
      </c>
      <c r="U672" s="33" t="s">
        <v>736</v>
      </c>
      <c r="V672" s="10"/>
      <c r="W672" t="str">
        <f t="shared" si="20"/>
        <v>subattribute</v>
      </c>
      <c r="X672" t="str">
        <f>TRIM(INDEX(_xlfn.TEXTSPLIT(Table3263[[#This Row],[attribute_name]],"|"), 1,1))</f>
        <v>Temperatura - Sucção</v>
      </c>
      <c r="Y672" t="str">
        <f>IFERROR(TRIM(INDEX(_xlfn.TEXTSPLIT(Table3263[[#This Row],[attribute_name]],"|"), 1,2)), "")</f>
        <v>Pre-alarm Hi</v>
      </c>
      <c r="Z672" t="b" cm="1">
        <f t="array" ref="Z672">IF(ISERROR(IF(Table3263[[#This Row],[parent_attribute]]="subattribute", VLOOKUP(Table3263[[#This Row],[Área ]]&amp;Table3263[[#This Row],[child_attribute]],_xlfn._xlws.FILTER(Table3263[[#All],[Vessel]], Table3263[[#All],[parent_attribute]]="attribute"),1, FALSE), TRUE)), FALSE, TRUE)</f>
        <v>1</v>
      </c>
    </row>
    <row r="673" spans="1:26" ht="15" customHeight="1">
      <c r="A673" t="str">
        <f>Table3263[[#This Row],[Template]]&amp;Table3263[[#This Row],[parent_attribute]]</f>
        <v>Compressor Centrífugo BásicoTemperatura - Sucção</v>
      </c>
      <c r="B673" t="s">
        <v>4572</v>
      </c>
      <c r="C673" s="10" t="s">
        <v>2905</v>
      </c>
      <c r="D673" s="10" t="s">
        <v>4573</v>
      </c>
      <c r="E673" t="s">
        <v>4574</v>
      </c>
      <c r="F673" s="162" t="s">
        <v>4821</v>
      </c>
      <c r="G673" t="s">
        <v>2860</v>
      </c>
      <c r="J673" s="10" t="s">
        <v>1117</v>
      </c>
      <c r="K673" s="10" t="s">
        <v>1109</v>
      </c>
      <c r="L673" t="s">
        <v>2936</v>
      </c>
      <c r="M673" t="s">
        <v>2928</v>
      </c>
      <c r="O673" t="str">
        <f>VLOOKUP(Table3263[[#This Row],[attribute_name EN2]],'Tradução Atributos'!$A$1:$B$284,2,0)</f>
        <v>Temperatura - Sucção</v>
      </c>
      <c r="P673" t="s">
        <v>4819</v>
      </c>
      <c r="Q673" s="20" t="str">
        <f>_xlfn.CONCAT(Table3263[[#This Row],[Description]],Table3263[[#This Row],[attribute_name EN2]])</f>
        <v>Temperature - Suction</v>
      </c>
      <c r="R673" s="10"/>
      <c r="S673" s="33" t="s">
        <v>49</v>
      </c>
      <c r="U673" s="33" t="s">
        <v>736</v>
      </c>
      <c r="V673" s="10"/>
      <c r="W673" t="str">
        <f t="shared" si="20"/>
        <v>subattribute</v>
      </c>
      <c r="X673" t="str">
        <f>TRIM(INDEX(_xlfn.TEXTSPLIT(Table3263[[#This Row],[attribute_name]],"|"), 1,1))</f>
        <v>Temperatura - Sucção</v>
      </c>
      <c r="Y673" t="str">
        <f>IFERROR(TRIM(INDEX(_xlfn.TEXTSPLIT(Table3263[[#This Row],[attribute_name]],"|"), 1,2)), "")</f>
        <v>Pre-alarm Lo</v>
      </c>
      <c r="Z673" t="b" cm="1">
        <f t="array" ref="Z673">IF(ISERROR(IF(Table3263[[#This Row],[parent_attribute]]="subattribute", VLOOKUP(Table3263[[#This Row],[Área ]]&amp;Table3263[[#This Row],[child_attribute]],_xlfn._xlws.FILTER(Table3263[[#All],[Vessel]], Table3263[[#All],[parent_attribute]]="attribute"),1, FALSE), TRUE)), FALSE, TRUE)</f>
        <v>1</v>
      </c>
    </row>
    <row r="674" spans="1:26" ht="15" customHeight="1">
      <c r="A674" t="str">
        <f>Table3263[[#This Row],[Template]]&amp;Table3263[[#This Row],[parent_attribute]]</f>
        <v>Compressor Centrífugo BásicoVazão - Sucção</v>
      </c>
      <c r="B674" t="s">
        <v>4572</v>
      </c>
      <c r="C674" s="10" t="s">
        <v>2905</v>
      </c>
      <c r="D674" s="10" t="s">
        <v>4573</v>
      </c>
      <c r="E674" t="s">
        <v>4574</v>
      </c>
      <c r="F674" s="162" t="s">
        <v>4821</v>
      </c>
      <c r="G674" t="s">
        <v>2860</v>
      </c>
      <c r="J674" s="10" t="s">
        <v>1410</v>
      </c>
      <c r="K674" s="10" t="s">
        <v>1410</v>
      </c>
      <c r="O674" t="e">
        <f>VLOOKUP(Table3263[[#This Row],[Column1]],'Tradução Atributos'!$A$1:$B$284,2,0)</f>
        <v>#N/A</v>
      </c>
      <c r="P674" t="s">
        <v>3117</v>
      </c>
      <c r="Q674" s="20" t="str">
        <f>_xlfn.CONCAT(Table3263[[#This Row],[Description]],Table3263[[#This Row],[attribute_name EN2]])</f>
        <v>Flow - Suction</v>
      </c>
      <c r="R674" s="16" t="s">
        <v>4893</v>
      </c>
      <c r="S674" s="33" t="s">
        <v>201</v>
      </c>
      <c r="U674" s="33" t="s">
        <v>530</v>
      </c>
      <c r="V674" s="10" t="s">
        <v>531</v>
      </c>
      <c r="W674" t="str">
        <f t="shared" si="20"/>
        <v>attribute</v>
      </c>
      <c r="X674" t="str">
        <f>TRIM(INDEX(_xlfn.TEXTSPLIT(Table3263[[#This Row],[attribute_name]],"|"), 1,1))</f>
        <v>Vazão - Sucção</v>
      </c>
      <c r="Y674" t="str">
        <f>IFERROR(TRIM(INDEX(_xlfn.TEXTSPLIT(Table3263[[#This Row],[attribute_name]],"|"), 1,2)), "")</f>
        <v/>
      </c>
      <c r="Z674" t="b" cm="1">
        <f t="array" ref="Z674">IF(ISERROR(IF(Table3263[[#This Row],[parent_attribute]]="subattribute", VLOOKUP(Table3263[[#This Row],[Área ]]&amp;Table3263[[#This Row],[child_attribute]],_xlfn._xlws.FILTER(Table3263[[#All],[Vessel]], Table3263[[#All],[parent_attribute]]="attribute"),1, FALSE), TRUE)), FALSE, TRUE)</f>
        <v>1</v>
      </c>
    </row>
    <row r="675" spans="1:26" ht="15" customHeight="1">
      <c r="A675" t="str">
        <f>Table3263[[#This Row],[Template]]&amp;Table3263[[#This Row],[parent_attribute]]</f>
        <v>Compressor Centrífugo BásicoVibração - Mancal do Compressor (LA) (1)</v>
      </c>
      <c r="B675" t="s">
        <v>4572</v>
      </c>
      <c r="C675" s="10" t="s">
        <v>2905</v>
      </c>
      <c r="D675" s="10" t="s">
        <v>4573</v>
      </c>
      <c r="E675" t="s">
        <v>4574</v>
      </c>
      <c r="F675" s="162" t="s">
        <v>4821</v>
      </c>
      <c r="G675" t="s">
        <v>2860</v>
      </c>
      <c r="J675" t="s">
        <v>1743</v>
      </c>
      <c r="K675" t="s">
        <v>1743</v>
      </c>
      <c r="O675" t="e">
        <f>VLOOKUP(Table3263[[#This Row],[Column1]],'Tradução Atributos'!$A$1:$B$284,2,0)</f>
        <v>#N/A</v>
      </c>
      <c r="P675" t="s">
        <v>3123</v>
      </c>
      <c r="Q675" s="10" t="str">
        <f>_xlfn.CONCAT(Table3263[[#This Row],[Description]],Table3263[[#This Row],[attribute_name EN2]])</f>
        <v>Vibration - Comp DE Bearing (1)</v>
      </c>
      <c r="R675" s="10" t="s">
        <v>4894</v>
      </c>
      <c r="S675" s="33" t="s">
        <v>465</v>
      </c>
      <c r="U675" s="33" t="s">
        <v>439</v>
      </c>
      <c r="V675" s="10" t="s">
        <v>440</v>
      </c>
      <c r="W675" t="str">
        <f t="shared" si="20"/>
        <v>attribute</v>
      </c>
      <c r="X675" t="str">
        <f>TRIM(INDEX(_xlfn.TEXTSPLIT(Table3263[[#This Row],[attribute_name]],"|"), 1,1))</f>
        <v>Vibração - Mancal do Compressor (LA) (1)</v>
      </c>
      <c r="Y675" t="str">
        <f>IFERROR(TRIM(INDEX(_xlfn.TEXTSPLIT(Table3263[[#This Row],[attribute_name]],"|"), 1,2)), "")</f>
        <v/>
      </c>
      <c r="Z675" t="b" cm="1">
        <f t="array" ref="Z675">IF(ISERROR(IF(Table3263[[#This Row],[type]]="subattribute", VLOOKUP(Table3263[[#This Row],[Template]]&amp;Table3263[[#This Row],[parent_attribute]],_xlfn._xlws.FILTER(#REF!, Table3263[[#All],[type]]="attribute"),1, FALSE), TRUE)), FALSE, TRUE)</f>
        <v>1</v>
      </c>
    </row>
    <row r="676" spans="1:26" ht="15" customHeight="1">
      <c r="A676" t="str">
        <f>Table3263[[#This Row],[Template]]&amp;Table3263[[#This Row],[parent_attribute]]</f>
        <v>Compressor Centrífugo BásicoVibração - Mancal do Compressor (LA) (1)</v>
      </c>
      <c r="B676" t="s">
        <v>4572</v>
      </c>
      <c r="C676" s="10" t="s">
        <v>2905</v>
      </c>
      <c r="D676" s="10" t="s">
        <v>4573</v>
      </c>
      <c r="E676" t="s">
        <v>4574</v>
      </c>
      <c r="F676" s="162" t="s">
        <v>4821</v>
      </c>
      <c r="G676" t="s">
        <v>2860</v>
      </c>
      <c r="J676" t="s">
        <v>1745</v>
      </c>
      <c r="K676" t="s">
        <v>1743</v>
      </c>
      <c r="L676" t="s">
        <v>2929</v>
      </c>
      <c r="M676" t="s">
        <v>2928</v>
      </c>
      <c r="O676" t="e">
        <f>VLOOKUP(Table3263[[#This Row],[Column1]],'Tradução Atributos'!$A$1:$B$284,2,0)</f>
        <v>#N/A</v>
      </c>
      <c r="P676" t="s">
        <v>1077</v>
      </c>
      <c r="Q676" s="10" t="str">
        <f>_xlfn.CONCAT(Table3263[[#This Row],[Description]],Table3263[[#This Row],[attribute_name EN2]])</f>
        <v>Vibration - Comp DE Bearing (1)</v>
      </c>
      <c r="R676" s="10">
        <v>38</v>
      </c>
      <c r="S676" s="33" t="s">
        <v>465</v>
      </c>
      <c r="U676" s="33" t="s">
        <v>736</v>
      </c>
      <c r="V676" s="10"/>
      <c r="W676" t="str">
        <f t="shared" si="20"/>
        <v>subattribute</v>
      </c>
      <c r="X676" t="str">
        <f>TRIM(INDEX(_xlfn.TEXTSPLIT(Table3263[[#This Row],[attribute_name]],"|"), 1,1))</f>
        <v>Vibração - Mancal do Compressor (LA) (1)</v>
      </c>
      <c r="Y676" t="str">
        <f>IFERROR(TRIM(INDEX(_xlfn.TEXTSPLIT(Table3263[[#This Row],[attribute_name]],"|"), 1,2)), "")</f>
        <v>Hi</v>
      </c>
      <c r="Z676" t="b" cm="1">
        <f t="array" ref="Z676">IF(ISERROR(IF(Table3263[[#This Row],[parent_attribute]]="subattribute", VLOOKUP(Table3263[[#This Row],[Área ]]&amp;Table3263[[#This Row],[child_attribute]],_xlfn._xlws.FILTER(Table3263[[#All],[Vessel]], Table3263[[#All],[parent_attribute]]="attribute"),1, FALSE), TRUE)), FALSE, TRUE)</f>
        <v>1</v>
      </c>
    </row>
    <row r="677" spans="1:26" ht="15" customHeight="1">
      <c r="A677" t="str">
        <f>Table3263[[#This Row],[Template]]&amp;Table3263[[#This Row],[parent_attribute]]</f>
        <v>Compressor Centrífugo BásicoVibração - Mancal do Compressor (LA) (1)</v>
      </c>
      <c r="B677" t="s">
        <v>4572</v>
      </c>
      <c r="C677" s="10" t="s">
        <v>2905</v>
      </c>
      <c r="D677" s="10" t="s">
        <v>4573</v>
      </c>
      <c r="E677" t="s">
        <v>4574</v>
      </c>
      <c r="F677" s="162" t="s">
        <v>4821</v>
      </c>
      <c r="G677" t="s">
        <v>2860</v>
      </c>
      <c r="J677" t="s">
        <v>1746</v>
      </c>
      <c r="K677" t="s">
        <v>1743</v>
      </c>
      <c r="L677" t="s">
        <v>2930</v>
      </c>
      <c r="M677" t="s">
        <v>2928</v>
      </c>
      <c r="O677" t="e">
        <f>VLOOKUP(Table3263[[#This Row],[Column1]],'Tradução Atributos'!$A$1:$B$284,2,0)</f>
        <v>#N/A</v>
      </c>
      <c r="P677" t="s">
        <v>1079</v>
      </c>
      <c r="Q677" s="10" t="str">
        <f>_xlfn.CONCAT(Table3263[[#This Row],[Description]],Table3263[[#This Row],[attribute_name EN2]])</f>
        <v>Vibration - Comp DE Bearing (1)</v>
      </c>
      <c r="R677" s="10">
        <v>48</v>
      </c>
      <c r="S677" s="33" t="s">
        <v>465</v>
      </c>
      <c r="U677" s="33" t="s">
        <v>736</v>
      </c>
      <c r="V677" s="83"/>
      <c r="W677" t="str">
        <f t="shared" si="20"/>
        <v>subattribute</v>
      </c>
      <c r="X677" t="str">
        <f>TRIM(INDEX(_xlfn.TEXTSPLIT(Table3263[[#This Row],[attribute_name]],"|"), 1,1))</f>
        <v>Vibração - Mancal do Compressor (LA) (1)</v>
      </c>
      <c r="Y677" t="str">
        <f>IFERROR(TRIM(INDEX(_xlfn.TEXTSPLIT(Table3263[[#This Row],[attribute_name]],"|"), 1,2)), "")</f>
        <v>HiHi</v>
      </c>
      <c r="Z677" t="b" cm="1">
        <f t="array" ref="Z677">IF(ISERROR(IF(Table3263[[#This Row],[parent_attribute]]="subattribute", VLOOKUP(Table3263[[#This Row],[Área ]]&amp;Table3263[[#This Row],[child_attribute]],_xlfn._xlws.FILTER(Table3263[[#All],[Vessel]], Table3263[[#All],[parent_attribute]]="attribute"),1, FALSE), TRUE)), FALSE, TRUE)</f>
        <v>1</v>
      </c>
    </row>
    <row r="678" spans="1:26" ht="15" customHeight="1">
      <c r="A678" t="str">
        <f>Table3263[[#This Row],[Template]]&amp;Table3263[[#This Row],[parent_attribute]]</f>
        <v>Compressor Centrífugo BásicoVibração - Mancal do Compressor (LA) (1)</v>
      </c>
      <c r="B678" t="s">
        <v>4572</v>
      </c>
      <c r="C678" s="10" t="s">
        <v>2905</v>
      </c>
      <c r="D678" s="10" t="s">
        <v>4573</v>
      </c>
      <c r="E678" t="s">
        <v>4574</v>
      </c>
      <c r="F678" s="162" t="s">
        <v>4821</v>
      </c>
      <c r="G678" t="s">
        <v>2860</v>
      </c>
      <c r="J678" t="s">
        <v>1747</v>
      </c>
      <c r="K678" t="s">
        <v>1743</v>
      </c>
      <c r="L678" t="s">
        <v>2934</v>
      </c>
      <c r="M678" t="s">
        <v>2928</v>
      </c>
      <c r="O678" t="e">
        <f>VLOOKUP(Table3263[[#This Row],[Column1]],'Tradução Atributos'!$A$1:$B$284,2,0)</f>
        <v>#N/A</v>
      </c>
      <c r="P678" t="s">
        <v>3124</v>
      </c>
      <c r="Q678" s="10" t="str">
        <f>_xlfn.CONCAT(Table3263[[#This Row],[Description]],Table3263[[#This Row],[attribute_name EN2]])</f>
        <v>Vibration - Comp DE Bearing (1)</v>
      </c>
      <c r="R678" s="33">
        <v>34.200000000000003</v>
      </c>
      <c r="S678" s="33" t="s">
        <v>465</v>
      </c>
      <c r="U678" s="33" t="s">
        <v>736</v>
      </c>
      <c r="V678" s="10"/>
      <c r="W678" t="str">
        <f t="shared" si="20"/>
        <v>subattribute</v>
      </c>
      <c r="X678" t="str">
        <f>TRIM(INDEX(_xlfn.TEXTSPLIT(Table3263[[#This Row],[attribute_name]],"|"), 1,1))</f>
        <v>Vibração - Mancal do Compressor (LA) (1)</v>
      </c>
      <c r="Y678" t="str">
        <f>IFERROR(TRIM(INDEX(_xlfn.TEXTSPLIT(Table3263[[#This Row],[attribute_name]],"|"), 1,2)), "")</f>
        <v>Pre-alarm Hi</v>
      </c>
      <c r="Z678" t="b" cm="1">
        <f t="array" ref="Z678">IF(ISERROR(IF(Table3263[[#This Row],[parent_attribute]]="subattribute", VLOOKUP(Table3263[[#This Row],[Área ]]&amp;Table3263[[#This Row],[child_attribute]],_xlfn._xlws.FILTER(Table3263[[#All],[Vessel]], Table3263[[#All],[parent_attribute]]="attribute"),1, FALSE), TRUE)), FALSE, TRUE)</f>
        <v>1</v>
      </c>
    </row>
    <row r="679" spans="1:26" ht="15" customHeight="1">
      <c r="A679" t="str">
        <f>Table3263[[#This Row],[Template]]&amp;Table3263[[#This Row],[parent_attribute]]</f>
        <v>Compressor Centrífugo BásicoVibração - Mancal do Compressor (LA) (2)</v>
      </c>
      <c r="B679" t="s">
        <v>4572</v>
      </c>
      <c r="C679" s="10" t="s">
        <v>2905</v>
      </c>
      <c r="D679" s="10" t="s">
        <v>4573</v>
      </c>
      <c r="E679" t="s">
        <v>4574</v>
      </c>
      <c r="F679" s="162" t="s">
        <v>4821</v>
      </c>
      <c r="G679" t="s">
        <v>2860</v>
      </c>
      <c r="J679" t="s">
        <v>1748</v>
      </c>
      <c r="K679" t="s">
        <v>1748</v>
      </c>
      <c r="O679" t="e">
        <f>VLOOKUP(Table3263[[#This Row],[Column1]],'Tradução Atributos'!$A$1:$B$284,2,0)</f>
        <v>#N/A</v>
      </c>
      <c r="P679" t="s">
        <v>3125</v>
      </c>
      <c r="Q679" s="10" t="str">
        <f>_xlfn.CONCAT(Table3263[[#This Row],[Description]],Table3263[[#This Row],[attribute_name EN2]])</f>
        <v>Vibration - Comp DE Bearing (2)</v>
      </c>
      <c r="R679" s="10" t="s">
        <v>4895</v>
      </c>
      <c r="S679" s="33" t="s">
        <v>465</v>
      </c>
      <c r="U679" s="33" t="s">
        <v>439</v>
      </c>
      <c r="V679" s="10" t="s">
        <v>440</v>
      </c>
      <c r="W679" t="str">
        <f t="shared" si="20"/>
        <v>attribute</v>
      </c>
      <c r="X679" t="str">
        <f>TRIM(INDEX(_xlfn.TEXTSPLIT(Table3263[[#This Row],[attribute_name]],"|"), 1,1))</f>
        <v>Vibração - Mancal do Compressor (LA) (2)</v>
      </c>
      <c r="Y679" t="str">
        <f>IFERROR(TRIM(INDEX(_xlfn.TEXTSPLIT(Table3263[[#This Row],[attribute_name]],"|"), 1,2)), "")</f>
        <v/>
      </c>
      <c r="Z679" t="b" cm="1">
        <f t="array" ref="Z679">IF(ISERROR(IF(Table3263[[#This Row],[type]]="subattribute", VLOOKUP(Table3263[[#This Row],[Template]]&amp;Table3263[[#This Row],[parent_attribute]],_xlfn._xlws.FILTER(#REF!, Table3263[[#All],[type]]="attribute"),1, FALSE), TRUE)), FALSE, TRUE)</f>
        <v>1</v>
      </c>
    </row>
    <row r="680" spans="1:26" ht="15" customHeight="1">
      <c r="A680" t="str">
        <f>Table3263[[#This Row],[Template]]&amp;Table3263[[#This Row],[parent_attribute]]</f>
        <v>Compressor Centrífugo BásicoVibração - Mancal do Compressor (LA) (2)</v>
      </c>
      <c r="B680" t="s">
        <v>4572</v>
      </c>
      <c r="C680" s="10" t="s">
        <v>2905</v>
      </c>
      <c r="D680" s="10" t="s">
        <v>4573</v>
      </c>
      <c r="E680" t="s">
        <v>4574</v>
      </c>
      <c r="F680" s="162" t="s">
        <v>4821</v>
      </c>
      <c r="G680" t="s">
        <v>2860</v>
      </c>
      <c r="J680" t="s">
        <v>1750</v>
      </c>
      <c r="K680" t="s">
        <v>1748</v>
      </c>
      <c r="L680" t="s">
        <v>2929</v>
      </c>
      <c r="M680" t="s">
        <v>2928</v>
      </c>
      <c r="O680" t="e">
        <f>VLOOKUP(Table3263[[#This Row],[Column1]],'Tradução Atributos'!$A$1:$B$284,2,0)</f>
        <v>#N/A</v>
      </c>
      <c r="P680" t="s">
        <v>1083</v>
      </c>
      <c r="Q680" s="10" t="str">
        <f>_xlfn.CONCAT(Table3263[[#This Row],[Description]],Table3263[[#This Row],[attribute_name EN2]])</f>
        <v>Vibration - Comp DE Bearing (2)</v>
      </c>
      <c r="R680" s="10">
        <v>38</v>
      </c>
      <c r="S680" s="33" t="s">
        <v>465</v>
      </c>
      <c r="U680" s="33" t="s">
        <v>736</v>
      </c>
      <c r="V680" s="10"/>
      <c r="W680" t="str">
        <f t="shared" ref="W680:W711" si="21">IFERROR(IF(FIND("|",P680),"subattribute", "attribute"), "attribute")</f>
        <v>subattribute</v>
      </c>
      <c r="X680" t="str">
        <f>TRIM(INDEX(_xlfn.TEXTSPLIT(Table3263[[#This Row],[attribute_name]],"|"), 1,1))</f>
        <v>Vibração - Mancal do Compressor (LA) (2)</v>
      </c>
      <c r="Y680" t="str">
        <f>IFERROR(TRIM(INDEX(_xlfn.TEXTSPLIT(Table3263[[#This Row],[attribute_name]],"|"), 1,2)), "")</f>
        <v>Hi</v>
      </c>
      <c r="Z680" t="b" cm="1">
        <f t="array" ref="Z680">IF(ISERROR(IF(Table3263[[#This Row],[parent_attribute]]="subattribute", VLOOKUP(Table3263[[#This Row],[Área ]]&amp;Table3263[[#This Row],[child_attribute]],_xlfn._xlws.FILTER(Table3263[[#All],[Vessel]], Table3263[[#All],[parent_attribute]]="attribute"),1, FALSE), TRUE)), FALSE, TRUE)</f>
        <v>1</v>
      </c>
    </row>
    <row r="681" spans="1:26" ht="15" customHeight="1">
      <c r="A681" t="str">
        <f>Table3263[[#This Row],[Template]]&amp;Table3263[[#This Row],[parent_attribute]]</f>
        <v>Compressor Centrífugo BásicoVibração - Mancal do Compressor (LA) (2)</v>
      </c>
      <c r="B681" t="s">
        <v>4572</v>
      </c>
      <c r="C681" s="10" t="s">
        <v>2905</v>
      </c>
      <c r="D681" s="10" t="s">
        <v>4573</v>
      </c>
      <c r="E681" t="s">
        <v>4574</v>
      </c>
      <c r="F681" s="162" t="s">
        <v>4821</v>
      </c>
      <c r="G681" t="s">
        <v>2860</v>
      </c>
      <c r="J681" t="s">
        <v>1751</v>
      </c>
      <c r="K681" t="s">
        <v>1748</v>
      </c>
      <c r="L681" t="s">
        <v>2930</v>
      </c>
      <c r="M681" t="s">
        <v>2928</v>
      </c>
      <c r="O681" t="e">
        <f>VLOOKUP(Table3263[[#This Row],[Column1]],'Tradução Atributos'!$A$1:$B$284,2,0)</f>
        <v>#N/A</v>
      </c>
      <c r="P681" t="s">
        <v>1085</v>
      </c>
      <c r="Q681" s="10" t="str">
        <f>_xlfn.CONCAT(Table3263[[#This Row],[Description]],Table3263[[#This Row],[attribute_name EN2]])</f>
        <v>Vibration - Comp DE Bearing (2)</v>
      </c>
      <c r="R681" s="10">
        <v>48</v>
      </c>
      <c r="S681" s="33" t="s">
        <v>465</v>
      </c>
      <c r="U681" s="33" t="s">
        <v>736</v>
      </c>
      <c r="V681" s="83"/>
      <c r="W681" t="str">
        <f t="shared" si="21"/>
        <v>subattribute</v>
      </c>
      <c r="X681" t="str">
        <f>TRIM(INDEX(_xlfn.TEXTSPLIT(Table3263[[#This Row],[attribute_name]],"|"), 1,1))</f>
        <v>Vibração - Mancal do Compressor (LA) (2)</v>
      </c>
      <c r="Y681" t="str">
        <f>IFERROR(TRIM(INDEX(_xlfn.TEXTSPLIT(Table3263[[#This Row],[attribute_name]],"|"), 1,2)), "")</f>
        <v>HiHi</v>
      </c>
      <c r="Z681" t="b" cm="1">
        <f t="array" ref="Z681">IF(ISERROR(IF(Table3263[[#This Row],[parent_attribute]]="subattribute", VLOOKUP(Table3263[[#This Row],[Área ]]&amp;Table3263[[#This Row],[child_attribute]],_xlfn._xlws.FILTER(Table3263[[#All],[Vessel]], Table3263[[#All],[parent_attribute]]="attribute"),1, FALSE), TRUE)), FALSE, TRUE)</f>
        <v>1</v>
      </c>
    </row>
    <row r="682" spans="1:26" ht="15" customHeight="1">
      <c r="A682" t="str">
        <f>Table3263[[#This Row],[Template]]&amp;Table3263[[#This Row],[parent_attribute]]</f>
        <v>Compressor Centrífugo BásicoVibração - Mancal do Compressor (LA) (2)</v>
      </c>
      <c r="B682" t="s">
        <v>4572</v>
      </c>
      <c r="C682" s="10" t="s">
        <v>2905</v>
      </c>
      <c r="D682" s="10" t="s">
        <v>4573</v>
      </c>
      <c r="E682" t="s">
        <v>4574</v>
      </c>
      <c r="F682" s="162" t="s">
        <v>4821</v>
      </c>
      <c r="G682" t="s">
        <v>2860</v>
      </c>
      <c r="J682" t="s">
        <v>1752</v>
      </c>
      <c r="K682" t="s">
        <v>1748</v>
      </c>
      <c r="L682" t="s">
        <v>2934</v>
      </c>
      <c r="M682" t="s">
        <v>2928</v>
      </c>
      <c r="O682" t="e">
        <f>VLOOKUP(Table3263[[#This Row],[Column1]],'Tradução Atributos'!$A$1:$B$284,2,0)</f>
        <v>#N/A</v>
      </c>
      <c r="P682" t="s">
        <v>3126</v>
      </c>
      <c r="Q682" s="10" t="str">
        <f>_xlfn.CONCAT(Table3263[[#This Row],[Description]],Table3263[[#This Row],[attribute_name EN2]])</f>
        <v>Vibration - Comp DE Bearing (2)</v>
      </c>
      <c r="R682" s="10">
        <v>34.200000000000003</v>
      </c>
      <c r="S682" s="33" t="s">
        <v>465</v>
      </c>
      <c r="U682" s="33" t="s">
        <v>736</v>
      </c>
      <c r="V682" s="10"/>
      <c r="W682" t="str">
        <f t="shared" si="21"/>
        <v>subattribute</v>
      </c>
      <c r="X682" t="str">
        <f>TRIM(INDEX(_xlfn.TEXTSPLIT(Table3263[[#This Row],[attribute_name]],"|"), 1,1))</f>
        <v>Vibração - Mancal do Compressor (LA) (2)</v>
      </c>
      <c r="Y682" t="str">
        <f>IFERROR(TRIM(INDEX(_xlfn.TEXTSPLIT(Table3263[[#This Row],[attribute_name]],"|"), 1,2)), "")</f>
        <v>Pre-alarm Hi</v>
      </c>
      <c r="Z682" t="b" cm="1">
        <f t="array" ref="Z682">IF(ISERROR(IF(Table3263[[#This Row],[parent_attribute]]="subattribute", VLOOKUP(Table3263[[#This Row],[Área ]]&amp;Table3263[[#This Row],[child_attribute]],_xlfn._xlws.FILTER(Table3263[[#All],[Vessel]], Table3263[[#All],[parent_attribute]]="attribute"),1, FALSE), TRUE)), FALSE, TRUE)</f>
        <v>1</v>
      </c>
    </row>
    <row r="683" spans="1:26" ht="15" customHeight="1">
      <c r="A683" t="str">
        <f>Table3263[[#This Row],[Template]]&amp;Table3263[[#This Row],[parent_attribute]]</f>
        <v>Compressor Centrífugo BásicoVibração - Mancal do Compressor (LOA) (1)</v>
      </c>
      <c r="B683" t="s">
        <v>4572</v>
      </c>
      <c r="C683" s="10" t="s">
        <v>2905</v>
      </c>
      <c r="D683" s="10" t="s">
        <v>4573</v>
      </c>
      <c r="E683" t="s">
        <v>4574</v>
      </c>
      <c r="F683" s="162" t="s">
        <v>4821</v>
      </c>
      <c r="G683" t="s">
        <v>2860</v>
      </c>
      <c r="J683" t="s">
        <v>1753</v>
      </c>
      <c r="K683" t="s">
        <v>1753</v>
      </c>
      <c r="O683" t="e">
        <f>VLOOKUP(Table3263[[#This Row],[Column1]],'Tradução Atributos'!$A$1:$B$284,2,0)</f>
        <v>#N/A</v>
      </c>
      <c r="P683" t="s">
        <v>3127</v>
      </c>
      <c r="Q683" s="10" t="str">
        <f>_xlfn.CONCAT(Table3263[[#This Row],[Description]],Table3263[[#This Row],[attribute_name EN2]])</f>
        <v>Vibration - Comp NDE Bearing (1)</v>
      </c>
      <c r="R683" s="10" t="s">
        <v>4896</v>
      </c>
      <c r="S683" s="33" t="s">
        <v>465</v>
      </c>
      <c r="U683" s="33" t="s">
        <v>439</v>
      </c>
      <c r="V683" s="10" t="s">
        <v>440</v>
      </c>
      <c r="W683" t="str">
        <f t="shared" si="21"/>
        <v>attribute</v>
      </c>
      <c r="X683" t="str">
        <f>TRIM(INDEX(_xlfn.TEXTSPLIT(Table3263[[#This Row],[attribute_name]],"|"), 1,1))</f>
        <v>Vibração - Mancal do Compressor (LOA) (1)</v>
      </c>
      <c r="Y683" t="str">
        <f>IFERROR(TRIM(INDEX(_xlfn.TEXTSPLIT(Table3263[[#This Row],[attribute_name]],"|"), 1,2)), "")</f>
        <v/>
      </c>
      <c r="Z683" t="b" cm="1">
        <f t="array" ref="Z683">IF(ISERROR(IF(Table3263[[#This Row],[type]]="subattribute", VLOOKUP(Table3263[[#This Row],[Template]]&amp;Table3263[[#This Row],[parent_attribute]],_xlfn._xlws.FILTER(#REF!, Table3263[[#All],[type]]="attribute"),1, FALSE), TRUE)), FALSE, TRUE)</f>
        <v>1</v>
      </c>
    </row>
    <row r="684" spans="1:26" ht="15" customHeight="1">
      <c r="A684" t="str">
        <f>Table3263[[#This Row],[Template]]&amp;Table3263[[#This Row],[parent_attribute]]</f>
        <v>Compressor Centrífugo BásicoVibração - Mancal do Compressor (LOA) (1)</v>
      </c>
      <c r="B684" t="s">
        <v>4572</v>
      </c>
      <c r="C684" s="10" t="s">
        <v>2905</v>
      </c>
      <c r="D684" s="10" t="s">
        <v>4573</v>
      </c>
      <c r="E684" t="s">
        <v>4574</v>
      </c>
      <c r="F684" s="162" t="s">
        <v>4821</v>
      </c>
      <c r="G684" t="s">
        <v>2860</v>
      </c>
      <c r="J684" t="s">
        <v>1755</v>
      </c>
      <c r="K684" t="s">
        <v>1753</v>
      </c>
      <c r="L684" t="s">
        <v>2929</v>
      </c>
      <c r="M684" t="s">
        <v>2928</v>
      </c>
      <c r="O684" t="e">
        <f>VLOOKUP(Table3263[[#This Row],[Column1]],'Tradução Atributos'!$A$1:$B$284,2,0)</f>
        <v>#N/A</v>
      </c>
      <c r="P684" t="s">
        <v>1090</v>
      </c>
      <c r="Q684" s="10" t="str">
        <f>_xlfn.CONCAT(Table3263[[#This Row],[Description]],Table3263[[#This Row],[attribute_name EN2]])</f>
        <v>Vibration - Comp NDE Bearing (1)</v>
      </c>
      <c r="R684" s="10">
        <v>38</v>
      </c>
      <c r="S684" s="33" t="s">
        <v>465</v>
      </c>
      <c r="U684" s="33" t="s">
        <v>736</v>
      </c>
      <c r="V684" s="10"/>
      <c r="W684" t="str">
        <f t="shared" si="21"/>
        <v>subattribute</v>
      </c>
      <c r="X684" t="str">
        <f>TRIM(INDEX(_xlfn.TEXTSPLIT(Table3263[[#This Row],[attribute_name]],"|"), 1,1))</f>
        <v>Vibração - Mancal do Compressor (LOA) (1)</v>
      </c>
      <c r="Y684" t="str">
        <f>IFERROR(TRIM(INDEX(_xlfn.TEXTSPLIT(Table3263[[#This Row],[attribute_name]],"|"), 1,2)), "")</f>
        <v>Hi</v>
      </c>
      <c r="Z684" t="b" cm="1">
        <f t="array" ref="Z684">IF(ISERROR(IF(Table3263[[#This Row],[parent_attribute]]="subattribute", VLOOKUP(Table3263[[#This Row],[Área ]]&amp;Table3263[[#This Row],[child_attribute]],_xlfn._xlws.FILTER(Table3263[[#All],[Vessel]], Table3263[[#All],[parent_attribute]]="attribute"),1, FALSE), TRUE)), FALSE, TRUE)</f>
        <v>1</v>
      </c>
    </row>
    <row r="685" spans="1:26" ht="15" customHeight="1">
      <c r="A685" t="str">
        <f>Table3263[[#This Row],[Template]]&amp;Table3263[[#This Row],[parent_attribute]]</f>
        <v>Compressor Centrífugo BásicoVibração - Mancal do Compressor (LOA) (1)</v>
      </c>
      <c r="B685" t="s">
        <v>4572</v>
      </c>
      <c r="C685" s="10" t="s">
        <v>2905</v>
      </c>
      <c r="D685" s="10" t="s">
        <v>4573</v>
      </c>
      <c r="E685" t="s">
        <v>4574</v>
      </c>
      <c r="F685" s="162" t="s">
        <v>4821</v>
      </c>
      <c r="G685" t="s">
        <v>2860</v>
      </c>
      <c r="J685" t="s">
        <v>1756</v>
      </c>
      <c r="K685" t="s">
        <v>1753</v>
      </c>
      <c r="L685" t="s">
        <v>2930</v>
      </c>
      <c r="M685" t="s">
        <v>2928</v>
      </c>
      <c r="O685" t="e">
        <f>VLOOKUP(Table3263[[#This Row],[Column1]],'Tradução Atributos'!$A$1:$B$284,2,0)</f>
        <v>#N/A</v>
      </c>
      <c r="P685" t="s">
        <v>1092</v>
      </c>
      <c r="Q685" s="10" t="str">
        <f>_xlfn.CONCAT(Table3263[[#This Row],[Description]],Table3263[[#This Row],[attribute_name EN2]])</f>
        <v>Vibration - Comp NDE Bearing (1)</v>
      </c>
      <c r="R685" s="10">
        <v>48</v>
      </c>
      <c r="S685" s="33" t="s">
        <v>465</v>
      </c>
      <c r="U685" s="33" t="s">
        <v>736</v>
      </c>
      <c r="V685" s="83"/>
      <c r="W685" t="str">
        <f t="shared" si="21"/>
        <v>subattribute</v>
      </c>
      <c r="X685" t="str">
        <f>TRIM(INDEX(_xlfn.TEXTSPLIT(Table3263[[#This Row],[attribute_name]],"|"), 1,1))</f>
        <v>Vibração - Mancal do Compressor (LOA) (1)</v>
      </c>
      <c r="Y685" t="str">
        <f>IFERROR(TRIM(INDEX(_xlfn.TEXTSPLIT(Table3263[[#This Row],[attribute_name]],"|"), 1,2)), "")</f>
        <v>HiHi</v>
      </c>
      <c r="Z685" t="b" cm="1">
        <f t="array" ref="Z685">IF(ISERROR(IF(Table3263[[#This Row],[parent_attribute]]="subattribute", VLOOKUP(Table3263[[#This Row],[Área ]]&amp;Table3263[[#This Row],[child_attribute]],_xlfn._xlws.FILTER(Table3263[[#All],[Vessel]], Table3263[[#All],[parent_attribute]]="attribute"),1, FALSE), TRUE)), FALSE, TRUE)</f>
        <v>1</v>
      </c>
    </row>
    <row r="686" spans="1:26" ht="15" customHeight="1">
      <c r="A686" t="str">
        <f>Table3263[[#This Row],[Template]]&amp;Table3263[[#This Row],[parent_attribute]]</f>
        <v>Compressor Centrífugo BásicoVibração - Mancal do Compressor (LOA) (1)</v>
      </c>
      <c r="B686" t="s">
        <v>4572</v>
      </c>
      <c r="C686" s="10" t="s">
        <v>2905</v>
      </c>
      <c r="D686" s="10" t="s">
        <v>4573</v>
      </c>
      <c r="E686" t="s">
        <v>4574</v>
      </c>
      <c r="F686" s="162" t="s">
        <v>4821</v>
      </c>
      <c r="G686" t="s">
        <v>2860</v>
      </c>
      <c r="J686" t="s">
        <v>1757</v>
      </c>
      <c r="K686" t="s">
        <v>1753</v>
      </c>
      <c r="L686" t="s">
        <v>2934</v>
      </c>
      <c r="M686" t="s">
        <v>2928</v>
      </c>
      <c r="O686" t="e">
        <f>VLOOKUP(Table3263[[#This Row],[Column1]],'Tradução Atributos'!$A$1:$B$284,2,0)</f>
        <v>#N/A</v>
      </c>
      <c r="P686" t="s">
        <v>3128</v>
      </c>
      <c r="Q686" s="10" t="str">
        <f>_xlfn.CONCAT(Table3263[[#This Row],[Description]],Table3263[[#This Row],[attribute_name EN2]])</f>
        <v>Vibration - Comp NDE Bearing (1)</v>
      </c>
      <c r="R686" s="10">
        <v>34.200000000000003</v>
      </c>
      <c r="S686" s="33" t="s">
        <v>465</v>
      </c>
      <c r="U686" s="33" t="s">
        <v>736</v>
      </c>
      <c r="V686" s="10"/>
      <c r="W686" t="str">
        <f t="shared" si="21"/>
        <v>subattribute</v>
      </c>
      <c r="X686" t="str">
        <f>TRIM(INDEX(_xlfn.TEXTSPLIT(Table3263[[#This Row],[attribute_name]],"|"), 1,1))</f>
        <v>Vibração - Mancal do Compressor (LOA) (1)</v>
      </c>
      <c r="Y686" t="str">
        <f>IFERROR(TRIM(INDEX(_xlfn.TEXTSPLIT(Table3263[[#This Row],[attribute_name]],"|"), 1,2)), "")</f>
        <v>Pre-alarm Hi</v>
      </c>
      <c r="Z686" t="b" cm="1">
        <f t="array" ref="Z686">IF(ISERROR(IF(Table3263[[#This Row],[parent_attribute]]="subattribute", VLOOKUP(Table3263[[#This Row],[Área ]]&amp;Table3263[[#This Row],[child_attribute]],_xlfn._xlws.FILTER(Table3263[[#All],[Vessel]], Table3263[[#All],[parent_attribute]]="attribute"),1, FALSE), TRUE)), FALSE, TRUE)</f>
        <v>1</v>
      </c>
    </row>
    <row r="687" spans="1:26" ht="15" customHeight="1">
      <c r="A687" t="str">
        <f>Table3263[[#This Row],[Template]]&amp;Table3263[[#This Row],[parent_attribute]]</f>
        <v>Compressor Centrífugo BásicoVibração - Mancal do Compressor (LOA) (2)</v>
      </c>
      <c r="B687" t="s">
        <v>4572</v>
      </c>
      <c r="C687" s="10" t="s">
        <v>2905</v>
      </c>
      <c r="D687" s="10" t="s">
        <v>4573</v>
      </c>
      <c r="E687" t="s">
        <v>4574</v>
      </c>
      <c r="F687" s="162" t="s">
        <v>4821</v>
      </c>
      <c r="G687" t="s">
        <v>2860</v>
      </c>
      <c r="J687" t="s">
        <v>1758</v>
      </c>
      <c r="K687" t="s">
        <v>1758</v>
      </c>
      <c r="O687" t="e">
        <f>VLOOKUP(Table3263[[#This Row],[Column1]],'Tradução Atributos'!$A$1:$B$284,2,0)</f>
        <v>#N/A</v>
      </c>
      <c r="P687" t="s">
        <v>3129</v>
      </c>
      <c r="Q687" s="10" t="str">
        <f>_xlfn.CONCAT(Table3263[[#This Row],[Description]],Table3263[[#This Row],[attribute_name EN2]])</f>
        <v>Vibration - Comp NDE Bearing (2)</v>
      </c>
      <c r="R687" s="33" t="s">
        <v>4897</v>
      </c>
      <c r="S687" s="33" t="s">
        <v>465</v>
      </c>
      <c r="U687" s="33" t="s">
        <v>439</v>
      </c>
      <c r="V687" s="10" t="s">
        <v>440</v>
      </c>
      <c r="W687" t="str">
        <f t="shared" si="21"/>
        <v>attribute</v>
      </c>
      <c r="X687" t="str">
        <f>TRIM(INDEX(_xlfn.TEXTSPLIT(Table3263[[#This Row],[attribute_name]],"|"), 1,1))</f>
        <v>Vibração - Mancal do Compressor (LOA) (2)</v>
      </c>
      <c r="Y687" t="str">
        <f>IFERROR(TRIM(INDEX(_xlfn.TEXTSPLIT(Table3263[[#This Row],[attribute_name]],"|"), 1,2)), "")</f>
        <v/>
      </c>
      <c r="Z687" t="b" cm="1">
        <f t="array" ref="Z687">IF(ISERROR(IF(Table3263[[#This Row],[type]]="subattribute", VLOOKUP(Table3263[[#This Row],[Template]]&amp;Table3263[[#This Row],[parent_attribute]],_xlfn._xlws.FILTER(#REF!, Table3263[[#All],[type]]="attribute"),1, FALSE), TRUE)), FALSE, TRUE)</f>
        <v>1</v>
      </c>
    </row>
    <row r="688" spans="1:26" ht="15" customHeight="1">
      <c r="A688" t="str">
        <f>Table3263[[#This Row],[Template]]&amp;Table3263[[#This Row],[parent_attribute]]</f>
        <v>Compressor Centrífugo BásicoVibração - Mancal do Compressor (LOA) (2)</v>
      </c>
      <c r="B688" t="s">
        <v>4572</v>
      </c>
      <c r="C688" s="10" t="s">
        <v>2905</v>
      </c>
      <c r="D688" s="10" t="s">
        <v>4573</v>
      </c>
      <c r="E688" t="s">
        <v>4574</v>
      </c>
      <c r="F688" s="162" t="s">
        <v>4821</v>
      </c>
      <c r="G688" t="s">
        <v>2860</v>
      </c>
      <c r="J688" t="s">
        <v>1760</v>
      </c>
      <c r="K688" t="s">
        <v>1758</v>
      </c>
      <c r="L688" t="s">
        <v>2929</v>
      </c>
      <c r="M688" t="s">
        <v>2928</v>
      </c>
      <c r="O688" t="e">
        <f>VLOOKUP(Table3263[[#This Row],[Column1]],'Tradução Atributos'!$A$1:$B$284,2,0)</f>
        <v>#N/A</v>
      </c>
      <c r="P688" t="s">
        <v>1096</v>
      </c>
      <c r="Q688" s="10" t="str">
        <f>_xlfn.CONCAT(Table3263[[#This Row],[Description]],Table3263[[#This Row],[attribute_name EN2]])</f>
        <v>Vibration - Comp NDE Bearing (2)</v>
      </c>
      <c r="R688" s="10">
        <v>38</v>
      </c>
      <c r="S688" s="33" t="s">
        <v>465</v>
      </c>
      <c r="U688" s="33" t="s">
        <v>736</v>
      </c>
      <c r="V688" s="10"/>
      <c r="W688" t="str">
        <f t="shared" si="21"/>
        <v>subattribute</v>
      </c>
      <c r="X688" t="str">
        <f>TRIM(INDEX(_xlfn.TEXTSPLIT(Table3263[[#This Row],[attribute_name]],"|"), 1,1))</f>
        <v>Vibração - Mancal do Compressor (LOA) (2)</v>
      </c>
      <c r="Y688" t="str">
        <f>IFERROR(TRIM(INDEX(_xlfn.TEXTSPLIT(Table3263[[#This Row],[attribute_name]],"|"), 1,2)), "")</f>
        <v>Hi</v>
      </c>
      <c r="Z688" t="b" cm="1">
        <f t="array" ref="Z688">IF(ISERROR(IF(Table3263[[#This Row],[parent_attribute]]="subattribute", VLOOKUP(Table3263[[#This Row],[Área ]]&amp;Table3263[[#This Row],[child_attribute]],_xlfn._xlws.FILTER(Table3263[[#All],[Vessel]], Table3263[[#All],[parent_attribute]]="attribute"),1, FALSE), TRUE)), FALSE, TRUE)</f>
        <v>1</v>
      </c>
    </row>
    <row r="689" spans="1:26" ht="15" customHeight="1">
      <c r="A689" t="str">
        <f>Table3263[[#This Row],[Template]]&amp;Table3263[[#This Row],[parent_attribute]]</f>
        <v>Compressor Centrífugo BásicoVibração - Mancal do Compressor (LOA) (2)</v>
      </c>
      <c r="B689" t="s">
        <v>4572</v>
      </c>
      <c r="C689" s="10" t="s">
        <v>2905</v>
      </c>
      <c r="D689" s="10" t="s">
        <v>4573</v>
      </c>
      <c r="E689" t="s">
        <v>4574</v>
      </c>
      <c r="F689" s="162" t="s">
        <v>4821</v>
      </c>
      <c r="G689" t="s">
        <v>2860</v>
      </c>
      <c r="J689" t="s">
        <v>1761</v>
      </c>
      <c r="K689" t="s">
        <v>1758</v>
      </c>
      <c r="L689" t="s">
        <v>2930</v>
      </c>
      <c r="M689" t="s">
        <v>2928</v>
      </c>
      <c r="O689" t="e">
        <f>VLOOKUP(Table3263[[#This Row],[Column1]],'Tradução Atributos'!$A$1:$B$284,2,0)</f>
        <v>#N/A</v>
      </c>
      <c r="P689" t="s">
        <v>1098</v>
      </c>
      <c r="Q689" s="10" t="str">
        <f>_xlfn.CONCAT(Table3263[[#This Row],[Description]],Table3263[[#This Row],[attribute_name EN2]])</f>
        <v>Vibration - Comp NDE Bearing (2)</v>
      </c>
      <c r="R689" s="10">
        <v>48</v>
      </c>
      <c r="S689" s="33" t="s">
        <v>465</v>
      </c>
      <c r="U689" s="33" t="s">
        <v>736</v>
      </c>
      <c r="V689" s="83"/>
      <c r="W689" t="str">
        <f t="shared" si="21"/>
        <v>subattribute</v>
      </c>
      <c r="X689" t="str">
        <f>TRIM(INDEX(_xlfn.TEXTSPLIT(Table3263[[#This Row],[attribute_name]],"|"), 1,1))</f>
        <v>Vibração - Mancal do Compressor (LOA) (2)</v>
      </c>
      <c r="Y689" t="str">
        <f>IFERROR(TRIM(INDEX(_xlfn.TEXTSPLIT(Table3263[[#This Row],[attribute_name]],"|"), 1,2)), "")</f>
        <v>HiHi</v>
      </c>
      <c r="Z689" t="b" cm="1">
        <f t="array" ref="Z689">IF(ISERROR(IF(Table3263[[#This Row],[parent_attribute]]="subattribute", VLOOKUP(Table3263[[#This Row],[Área ]]&amp;Table3263[[#This Row],[child_attribute]],_xlfn._xlws.FILTER(Table3263[[#All],[Vessel]], Table3263[[#All],[parent_attribute]]="attribute"),1, FALSE), TRUE)), FALSE, TRUE)</f>
        <v>1</v>
      </c>
    </row>
    <row r="690" spans="1:26" ht="15" customHeight="1">
      <c r="A690" t="str">
        <f>Table3263[[#This Row],[Template]]&amp;Table3263[[#This Row],[parent_attribute]]</f>
        <v>Compressor Centrífugo BásicoVibração - Mancal do Compressor (LOA) (2)</v>
      </c>
      <c r="B690" t="s">
        <v>4572</v>
      </c>
      <c r="C690" s="10" t="s">
        <v>2905</v>
      </c>
      <c r="D690" s="10" t="s">
        <v>4573</v>
      </c>
      <c r="E690" t="s">
        <v>4574</v>
      </c>
      <c r="F690" s="162" t="s">
        <v>4821</v>
      </c>
      <c r="G690" t="s">
        <v>2860</v>
      </c>
      <c r="J690" t="s">
        <v>1762</v>
      </c>
      <c r="K690" t="s">
        <v>1758</v>
      </c>
      <c r="L690" t="s">
        <v>2934</v>
      </c>
      <c r="M690" t="s">
        <v>2928</v>
      </c>
      <c r="O690" t="e">
        <f>VLOOKUP(Table3263[[#This Row],[Column1]],'Tradução Atributos'!$A$1:$B$284,2,0)</f>
        <v>#N/A</v>
      </c>
      <c r="P690" t="s">
        <v>3130</v>
      </c>
      <c r="Q690" s="10" t="str">
        <f>_xlfn.CONCAT(Table3263[[#This Row],[Description]],Table3263[[#This Row],[attribute_name EN2]])</f>
        <v>Vibration - Comp NDE Bearing (2)</v>
      </c>
      <c r="R690" s="10">
        <v>34.200000000000003</v>
      </c>
      <c r="S690" s="33" t="s">
        <v>465</v>
      </c>
      <c r="U690" s="33" t="s">
        <v>736</v>
      </c>
      <c r="V690" s="10"/>
      <c r="W690" t="str">
        <f t="shared" si="21"/>
        <v>subattribute</v>
      </c>
      <c r="X690" t="str">
        <f>TRIM(INDEX(_xlfn.TEXTSPLIT(Table3263[[#This Row],[attribute_name]],"|"), 1,1))</f>
        <v>Vibração - Mancal do Compressor (LOA) (2)</v>
      </c>
      <c r="Y690" t="str">
        <f>IFERROR(TRIM(INDEX(_xlfn.TEXTSPLIT(Table3263[[#This Row],[attribute_name]],"|"), 1,2)), "")</f>
        <v>Pre-alarm Hi</v>
      </c>
      <c r="Z690" t="b" cm="1">
        <f t="array" ref="Z690">IF(ISERROR(IF(Table3263[[#This Row],[parent_attribute]]="subattribute", VLOOKUP(Table3263[[#This Row],[Área ]]&amp;Table3263[[#This Row],[child_attribute]],_xlfn._xlws.FILTER(Table3263[[#All],[Vessel]], Table3263[[#All],[parent_attribute]]="attribute"),1, FALSE), TRUE)), FALSE, TRUE)</f>
        <v>1</v>
      </c>
    </row>
    <row r="691" spans="1:26" ht="15" customHeight="1">
      <c r="A691" t="str">
        <f>Table3263[[#This Row],[Template]]&amp;Table3263[[#This Row],[parent_attribute]]</f>
        <v>Compressor Centrífugo BásicoDelta de Pressão – Filtro de Injeção de Gás de Separação</v>
      </c>
      <c r="B691" t="s">
        <v>4572</v>
      </c>
      <c r="C691" s="10" t="s">
        <v>2905</v>
      </c>
      <c r="D691" s="10" t="s">
        <v>4573</v>
      </c>
      <c r="E691" t="s">
        <v>4574</v>
      </c>
      <c r="F691" s="162" t="s">
        <v>4898</v>
      </c>
      <c r="G691" t="s">
        <v>2863</v>
      </c>
      <c r="J691" t="s">
        <v>1302</v>
      </c>
      <c r="K691" t="s">
        <v>1302</v>
      </c>
      <c r="O691" t="e">
        <f>VLOOKUP(Table3263[[#This Row],[Column1]],'Tradução Atributos'!$A$1:$B$284,2,0)</f>
        <v>#N/A</v>
      </c>
      <c r="P691" t="s">
        <v>4576</v>
      </c>
      <c r="Q691" s="10" t="str">
        <f>_xlfn.CONCAT(Table3263[[#This Row],[Description]],Table3263[[#This Row],[attribute_name EN2]])</f>
        <v>Delta Pressure - Separation Gas Injection Filter</v>
      </c>
      <c r="R691" s="33" t="s">
        <v>4899</v>
      </c>
      <c r="S691" s="33" t="s">
        <v>194</v>
      </c>
      <c r="U691" s="33" t="s">
        <v>451</v>
      </c>
      <c r="V691" s="12" t="s">
        <v>452</v>
      </c>
      <c r="W691" t="str">
        <f t="shared" si="21"/>
        <v>attribute</v>
      </c>
      <c r="X691" t="str">
        <f>TRIM(INDEX(_xlfn.TEXTSPLIT(Table3263[[#This Row],[attribute_name]],"|"), 1,1))</f>
        <v>Delta de Pressão – Filtro de Injeção de Gás de Separação</v>
      </c>
      <c r="Y691" t="str">
        <f>IFERROR(TRIM(INDEX(_xlfn.TEXTSPLIT(Table3263[[#This Row],[attribute_name]],"|"), 1,2)), "")</f>
        <v/>
      </c>
      <c r="Z691" t="b" cm="1">
        <f t="array" ref="Z691">IF(ISERROR(IF(Table3263[[#This Row],[parent_attribute]]="subattribute", VLOOKUP(Table3263[[#This Row],[Área ]]&amp;Table3263[[#This Row],[child_attribute]],_xlfn._xlws.FILTER(Table3263[[#All],[Vessel]], Table3263[[#All],[parent_attribute]]="attribute"),1, FALSE), TRUE)), FALSE, TRUE)</f>
        <v>1</v>
      </c>
    </row>
    <row r="692" spans="1:26" ht="15" customHeight="1">
      <c r="A692" t="str">
        <f>Table3263[[#This Row],[Template]]&amp;Table3263[[#This Row],[parent_attribute]]</f>
        <v>Compressor Centrífugo BásicoDelta de Pressão – Filtro de Injeção de Gás de Separação</v>
      </c>
      <c r="B692" t="s">
        <v>4572</v>
      </c>
      <c r="C692" s="10" t="s">
        <v>2905</v>
      </c>
      <c r="D692" s="10" t="s">
        <v>4573</v>
      </c>
      <c r="E692" t="s">
        <v>4574</v>
      </c>
      <c r="F692" s="162" t="s">
        <v>4898</v>
      </c>
      <c r="G692" t="s">
        <v>2863</v>
      </c>
      <c r="J692" t="s">
        <v>1303</v>
      </c>
      <c r="K692" t="s">
        <v>1302</v>
      </c>
      <c r="L692" t="s">
        <v>2929</v>
      </c>
      <c r="M692" t="s">
        <v>2928</v>
      </c>
      <c r="O692" t="e">
        <f>VLOOKUP(Table3263[[#This Row],[Column1]],'Tradução Atributos'!$A$1:$B$284,2,0)</f>
        <v>#N/A</v>
      </c>
      <c r="P692" t="s">
        <v>4577</v>
      </c>
      <c r="Q692" s="10" t="str">
        <f>_xlfn.CONCAT(Table3263[[#This Row],[Description]],Table3263[[#This Row],[attribute_name EN2]])</f>
        <v>Delta Pressure - Separation Gas Injection Filter</v>
      </c>
      <c r="R692" s="10">
        <v>1.37</v>
      </c>
      <c r="S692" s="33" t="s">
        <v>194</v>
      </c>
      <c r="U692" s="33" t="s">
        <v>736</v>
      </c>
      <c r="V692" s="12"/>
      <c r="W692" t="str">
        <f t="shared" si="21"/>
        <v>subattribute</v>
      </c>
      <c r="X692" t="str">
        <f>TRIM(INDEX(_xlfn.TEXTSPLIT(Table3263[[#This Row],[attribute_name]],"|"), 1,1))</f>
        <v>Delta de Pressão – Filtro de Injeção de Gás de Separação</v>
      </c>
      <c r="Y692" t="str">
        <f>IFERROR(TRIM(INDEX(_xlfn.TEXTSPLIT(Table3263[[#This Row],[attribute_name]],"|"), 1,2)), "")</f>
        <v>Hi</v>
      </c>
      <c r="Z692" t="b" cm="1">
        <f t="array" ref="Z692">IF(ISERROR(IF(Table3263[[#This Row],[parent_attribute]]="subattribute", VLOOKUP(Table3263[[#This Row],[Área ]]&amp;Table3263[[#This Row],[child_attribute]],_xlfn._xlws.FILTER(Table3263[[#All],[Vessel]], Table3263[[#All],[parent_attribute]]="attribute"),1, FALSE), TRUE)), FALSE, TRUE)</f>
        <v>1</v>
      </c>
    </row>
    <row r="693" spans="1:26" ht="15" customHeight="1">
      <c r="A693" t="str">
        <f>Table3263[[#This Row],[Template]]&amp;Table3263[[#This Row],[parent_attribute]]</f>
        <v>Compressor Centrífugo BásicoDelta de Pressão – Filtro de Injeção de Gás de Separação</v>
      </c>
      <c r="B693" t="s">
        <v>4572</v>
      </c>
      <c r="C693" s="10" t="s">
        <v>2905</v>
      </c>
      <c r="D693" s="10" t="s">
        <v>4573</v>
      </c>
      <c r="E693" t="s">
        <v>4574</v>
      </c>
      <c r="F693" s="162" t="s">
        <v>4898</v>
      </c>
      <c r="G693" t="s">
        <v>2863</v>
      </c>
      <c r="J693" t="s">
        <v>1304</v>
      </c>
      <c r="K693" t="s">
        <v>1302</v>
      </c>
      <c r="L693" t="s">
        <v>2930</v>
      </c>
      <c r="M693" t="s">
        <v>2928</v>
      </c>
      <c r="O693" t="e">
        <f>VLOOKUP(Table3263[[#This Row],[Column1]],'Tradução Atributos'!$A$1:$B$284,2,0)</f>
        <v>#N/A</v>
      </c>
      <c r="P693" t="s">
        <v>4578</v>
      </c>
      <c r="Q693" s="10" t="str">
        <f>_xlfn.CONCAT(Table3263[[#This Row],[Description]],Table3263[[#This Row],[attribute_name EN2]])</f>
        <v>Delta Pressure - Separation Gas Injection Filter</v>
      </c>
      <c r="R693" s="10"/>
      <c r="S693" s="33" t="s">
        <v>194</v>
      </c>
      <c r="U693" s="33" t="s">
        <v>736</v>
      </c>
      <c r="V693" s="10"/>
      <c r="W693" t="str">
        <f t="shared" si="21"/>
        <v>subattribute</v>
      </c>
      <c r="X693" t="str">
        <f>TRIM(INDEX(_xlfn.TEXTSPLIT(Table3263[[#This Row],[attribute_name]],"|"), 1,1))</f>
        <v>Delta de Pressão – Filtro de Injeção de Gás de Separação</v>
      </c>
      <c r="Y693" t="str">
        <f>IFERROR(TRIM(INDEX(_xlfn.TEXTSPLIT(Table3263[[#This Row],[attribute_name]],"|"), 1,2)), "")</f>
        <v>HiHi</v>
      </c>
      <c r="Z693" t="b" cm="1">
        <f t="array" ref="Z693">IF(ISERROR(IF(Table3263[[#This Row],[parent_attribute]]="subattribute", VLOOKUP(Table3263[[#This Row],[Área ]]&amp;Table3263[[#This Row],[child_attribute]],_xlfn._xlws.FILTER(Table3263[[#All],[Vessel]], Table3263[[#All],[parent_attribute]]="attribute"),1, FALSE), TRUE)), FALSE, TRUE)</f>
        <v>1</v>
      </c>
    </row>
    <row r="694" spans="1:26" ht="15" customHeight="1">
      <c r="A694" t="str">
        <f>Table3263[[#This Row],[Template]]&amp;Table3263[[#This Row],[parent_attribute]]</f>
        <v>Compressor Centrífugo BásicoDelta de Pressão – Filtro de Injeção de Gás de Separação</v>
      </c>
      <c r="B694" t="s">
        <v>4572</v>
      </c>
      <c r="C694" s="10" t="s">
        <v>2905</v>
      </c>
      <c r="D694" s="10" t="s">
        <v>4573</v>
      </c>
      <c r="E694" t="s">
        <v>4574</v>
      </c>
      <c r="F694" s="162" t="s">
        <v>4898</v>
      </c>
      <c r="G694" t="s">
        <v>2863</v>
      </c>
      <c r="J694" t="s">
        <v>1305</v>
      </c>
      <c r="K694" t="s">
        <v>1302</v>
      </c>
      <c r="L694" t="s">
        <v>2931</v>
      </c>
      <c r="M694" t="s">
        <v>2928</v>
      </c>
      <c r="O694" t="e">
        <f>VLOOKUP(Table3263[[#This Row],[Column1]],'Tradução Atributos'!$A$1:$B$284,2,0)</f>
        <v>#N/A</v>
      </c>
      <c r="P694" t="s">
        <v>4579</v>
      </c>
      <c r="Q694" s="10" t="str">
        <f>_xlfn.CONCAT(Table3263[[#This Row],[Description]],Table3263[[#This Row],[attribute_name EN2]])</f>
        <v>Delta Pressure - Separation Gas Injection Filter</v>
      </c>
      <c r="R694" s="10"/>
      <c r="S694" s="33" t="s">
        <v>194</v>
      </c>
      <c r="U694" s="33" t="s">
        <v>736</v>
      </c>
      <c r="V694" s="83"/>
      <c r="W694" t="str">
        <f t="shared" si="21"/>
        <v>subattribute</v>
      </c>
      <c r="X694" t="str">
        <f>TRIM(INDEX(_xlfn.TEXTSPLIT(Table3263[[#This Row],[attribute_name]],"|"), 1,1))</f>
        <v>Delta de Pressão – Filtro de Injeção de Gás de Separação</v>
      </c>
      <c r="Y694" t="str">
        <f>IFERROR(TRIM(INDEX(_xlfn.TEXTSPLIT(Table3263[[#This Row],[attribute_name]],"|"), 1,2)), "")</f>
        <v>Lo</v>
      </c>
      <c r="Z694" t="b" cm="1">
        <f t="array" ref="Z694">IF(ISERROR(IF(Table3263[[#This Row],[parent_attribute]]="subattribute", VLOOKUP(Table3263[[#This Row],[Área ]]&amp;Table3263[[#This Row],[child_attribute]],_xlfn._xlws.FILTER(Table3263[[#All],[Vessel]], Table3263[[#All],[parent_attribute]]="attribute"),1, FALSE), TRUE)), FALSE, TRUE)</f>
        <v>1</v>
      </c>
    </row>
    <row r="695" spans="1:26" ht="15" customHeight="1">
      <c r="A695" t="str">
        <f>Table3263[[#This Row],[Template]]&amp;Table3263[[#This Row],[parent_attribute]]</f>
        <v>Compressor Centrífugo BásicoDelta de Pressão – Filtro de Injeção de Gás de Separação</v>
      </c>
      <c r="B695" t="s">
        <v>4572</v>
      </c>
      <c r="C695" s="10" t="s">
        <v>2905</v>
      </c>
      <c r="D695" s="10" t="s">
        <v>4573</v>
      </c>
      <c r="E695" t="s">
        <v>4574</v>
      </c>
      <c r="F695" s="162" t="s">
        <v>4898</v>
      </c>
      <c r="G695" t="s">
        <v>2863</v>
      </c>
      <c r="J695" t="s">
        <v>1306</v>
      </c>
      <c r="K695" t="s">
        <v>1302</v>
      </c>
      <c r="L695" t="s">
        <v>2932</v>
      </c>
      <c r="M695" t="s">
        <v>2928</v>
      </c>
      <c r="O695" t="e">
        <f>VLOOKUP(Table3263[[#This Row],[Column1]],'Tradução Atributos'!$A$1:$B$284,2,0)</f>
        <v>#N/A</v>
      </c>
      <c r="P695" t="s">
        <v>4580</v>
      </c>
      <c r="Q695" s="10" t="str">
        <f>_xlfn.CONCAT(Table3263[[#This Row],[Description]],Table3263[[#This Row],[attribute_name EN2]])</f>
        <v>Delta Pressure - Separation Gas Injection Filter</v>
      </c>
      <c r="R695" s="33"/>
      <c r="S695" s="33" t="s">
        <v>194</v>
      </c>
      <c r="U695" s="33" t="s">
        <v>736</v>
      </c>
      <c r="V695" s="10"/>
      <c r="W695" t="str">
        <f t="shared" si="21"/>
        <v>subattribute</v>
      </c>
      <c r="X695" t="str">
        <f>TRIM(INDEX(_xlfn.TEXTSPLIT(Table3263[[#This Row],[attribute_name]],"|"), 1,1))</f>
        <v>Delta de Pressão – Filtro de Injeção de Gás de Separação</v>
      </c>
      <c r="Y695" t="str">
        <f>IFERROR(TRIM(INDEX(_xlfn.TEXTSPLIT(Table3263[[#This Row],[attribute_name]],"|"), 1,2)), "")</f>
        <v>LoLo</v>
      </c>
      <c r="Z695" t="b" cm="1">
        <f t="array" ref="Z695">IF(ISERROR(IF(Table3263[[#This Row],[parent_attribute]]="subattribute", VLOOKUP(Table3263[[#This Row],[Área ]]&amp;Table3263[[#This Row],[child_attribute]],_xlfn._xlws.FILTER(Table3263[[#All],[Vessel]], Table3263[[#All],[parent_attribute]]="attribute"),1, FALSE), TRUE)), FALSE, TRUE)</f>
        <v>1</v>
      </c>
    </row>
    <row r="696" spans="1:26" ht="15" customHeight="1">
      <c r="A696" t="str">
        <f>Table3263[[#This Row],[Template]]&amp;Table3263[[#This Row],[parent_attribute]]</f>
        <v>Compressor Centrífugo BásicoDelta de Pressão – Filtro de Injeção de Gás de Separação</v>
      </c>
      <c r="B696" t="s">
        <v>4572</v>
      </c>
      <c r="C696" s="10" t="s">
        <v>2905</v>
      </c>
      <c r="D696" s="10" t="s">
        <v>4573</v>
      </c>
      <c r="E696" t="s">
        <v>4574</v>
      </c>
      <c r="F696" s="162" t="s">
        <v>4898</v>
      </c>
      <c r="G696" t="s">
        <v>2863</v>
      </c>
      <c r="J696" t="s">
        <v>1307</v>
      </c>
      <c r="K696" t="s">
        <v>1302</v>
      </c>
      <c r="L696" t="s">
        <v>2934</v>
      </c>
      <c r="M696" t="s">
        <v>2928</v>
      </c>
      <c r="O696" t="e">
        <f>VLOOKUP(Table3263[[#This Row],[Column1]],'Tradução Atributos'!$A$1:$B$284,2,0)</f>
        <v>#N/A</v>
      </c>
      <c r="P696" t="s">
        <v>4581</v>
      </c>
      <c r="Q696" s="10" t="str">
        <f>_xlfn.CONCAT(Table3263[[#This Row],[Description]],Table3263[[#This Row],[attribute_name EN2]])</f>
        <v>Delta Pressure - Separation Gas Injection Filter</v>
      </c>
      <c r="R696" s="10">
        <v>1.2330000000000001</v>
      </c>
      <c r="S696" s="33" t="s">
        <v>194</v>
      </c>
      <c r="U696" s="33" t="s">
        <v>736</v>
      </c>
      <c r="V696" s="158"/>
      <c r="W696" t="str">
        <f t="shared" si="21"/>
        <v>subattribute</v>
      </c>
      <c r="X696" t="str">
        <f>TRIM(INDEX(_xlfn.TEXTSPLIT(Table3263[[#This Row],[attribute_name]],"|"), 1,1))</f>
        <v>Delta de Pressão – Filtro de Injeção de Gás de Separação</v>
      </c>
      <c r="Y696" t="str">
        <f>IFERROR(TRIM(INDEX(_xlfn.TEXTSPLIT(Table3263[[#This Row],[attribute_name]],"|"), 1,2)), "")</f>
        <v>Pre-alarm Hi</v>
      </c>
      <c r="Z696" t="b" cm="1">
        <f t="array" ref="Z696">IF(ISERROR(IF(Table3263[[#This Row],[parent_attribute]]="subattribute", VLOOKUP(Table3263[[#This Row],[Área ]]&amp;Table3263[[#This Row],[child_attribute]],_xlfn._xlws.FILTER(Table3263[[#All],[Vessel]], Table3263[[#All],[parent_attribute]]="attribute"),1, FALSE), TRUE)), FALSE, TRUE)</f>
        <v>1</v>
      </c>
    </row>
    <row r="697" spans="1:26" ht="15" customHeight="1">
      <c r="A697" t="str">
        <f>Table3263[[#This Row],[Template]]&amp;Table3263[[#This Row],[parent_attribute]]</f>
        <v>Compressor Centrífugo BásicoDelta de Pressão – Filtro de Injeção de Gás de Separação</v>
      </c>
      <c r="B697" t="s">
        <v>4572</v>
      </c>
      <c r="C697" s="10" t="s">
        <v>2905</v>
      </c>
      <c r="D697" s="10" t="s">
        <v>4573</v>
      </c>
      <c r="E697" t="s">
        <v>4574</v>
      </c>
      <c r="F697" s="162" t="s">
        <v>4898</v>
      </c>
      <c r="G697" t="s">
        <v>2863</v>
      </c>
      <c r="J697" t="s">
        <v>1308</v>
      </c>
      <c r="K697" t="s">
        <v>1302</v>
      </c>
      <c r="L697" t="s">
        <v>2936</v>
      </c>
      <c r="M697" t="s">
        <v>2928</v>
      </c>
      <c r="O697" t="e">
        <f>VLOOKUP(Table3263[[#This Row],[Column1]],'Tradução Atributos'!$A$1:$B$284,2,0)</f>
        <v>#N/A</v>
      </c>
      <c r="P697" t="s">
        <v>4582</v>
      </c>
      <c r="Q697" s="10" t="str">
        <f>_xlfn.CONCAT(Table3263[[#This Row],[Description]],Table3263[[#This Row],[attribute_name EN2]])</f>
        <v>Delta Pressure - Separation Gas Injection Filter</v>
      </c>
      <c r="R697" s="10"/>
      <c r="S697" s="33" t="s">
        <v>194</v>
      </c>
      <c r="U697" s="33" t="s">
        <v>736</v>
      </c>
      <c r="V697" s="10"/>
      <c r="W697" t="str">
        <f t="shared" si="21"/>
        <v>subattribute</v>
      </c>
      <c r="X697" t="str">
        <f>TRIM(INDEX(_xlfn.TEXTSPLIT(Table3263[[#This Row],[attribute_name]],"|"), 1,1))</f>
        <v>Delta de Pressão – Filtro de Injeção de Gás de Separação</v>
      </c>
      <c r="Y697" t="str">
        <f>IFERROR(TRIM(INDEX(_xlfn.TEXTSPLIT(Table3263[[#This Row],[attribute_name]],"|"), 1,2)), "")</f>
        <v>Pre-alarm Lo</v>
      </c>
      <c r="Z697" t="b" cm="1">
        <f t="array" ref="Z697">IF(ISERROR(IF(Table3263[[#This Row],[parent_attribute]]="subattribute", VLOOKUP(Table3263[[#This Row],[Área ]]&amp;Table3263[[#This Row],[child_attribute]],_xlfn._xlws.FILTER(Table3263[[#All],[Vessel]], Table3263[[#All],[parent_attribute]]="attribute"),1, FALSE), TRUE)), FALSE, TRUE)</f>
        <v>1</v>
      </c>
    </row>
    <row r="698" spans="1:26" ht="15" customHeight="1">
      <c r="A698" t="str">
        <f>Table3263[[#This Row],[Template]]&amp;Table3263[[#This Row],[parent_attribute]]</f>
        <v>Compressor Centrífugo BásicoDelta de Pressão - Filtro de Sucção IP</v>
      </c>
      <c r="B698" t="s">
        <v>4572</v>
      </c>
      <c r="C698" s="10" t="s">
        <v>2905</v>
      </c>
      <c r="D698" s="10" t="s">
        <v>4573</v>
      </c>
      <c r="E698" t="s">
        <v>4574</v>
      </c>
      <c r="F698" s="162" t="s">
        <v>4898</v>
      </c>
      <c r="G698" t="s">
        <v>2863</v>
      </c>
      <c r="J698" s="10" t="s">
        <v>4583</v>
      </c>
      <c r="K698" s="10" t="s">
        <v>4583</v>
      </c>
      <c r="O698" t="e">
        <f>VLOOKUP(Table3263[[#This Row],[Column1]],'Tradução Atributos'!$A$1:$B$284,2,0)</f>
        <v>#N/A</v>
      </c>
      <c r="P698" t="s">
        <v>4584</v>
      </c>
      <c r="Q698" s="10" t="str">
        <f>_xlfn.CONCAT(Table3263[[#This Row],[Description]],Table3263[[#This Row],[attribute_name EN2]])</f>
        <v>Delta Pressure - Suction Filter LP</v>
      </c>
      <c r="R698" s="10" t="s">
        <v>4900</v>
      </c>
      <c r="S698" s="33" t="s">
        <v>194</v>
      </c>
      <c r="U698" s="33" t="s">
        <v>530</v>
      </c>
      <c r="V698" s="10" t="s">
        <v>4586</v>
      </c>
      <c r="W698" t="str">
        <f t="shared" si="21"/>
        <v>attribute</v>
      </c>
      <c r="X698" t="str">
        <f>TRIM(INDEX(_xlfn.TEXTSPLIT(Table3263[[#This Row],[attribute_name]],"|"), 1,1))</f>
        <v>Delta de Pressão - Filtro de Sucção IP</v>
      </c>
      <c r="Y698" t="str">
        <f>IFERROR(TRIM(INDEX(_xlfn.TEXTSPLIT(Table3263[[#This Row],[attribute_name]],"|"), 1,2)), "")</f>
        <v/>
      </c>
      <c r="Z698" t="b" cm="1">
        <f t="array" ref="Z698">IF(ISERROR(IF(Table3263[[#This Row],[parent_attribute]]="subattribute", VLOOKUP(Table3263[[#This Row],[Área ]]&amp;Table3263[[#This Row],[child_attribute]],_xlfn._xlws.FILTER(Table3263[[#All],[Vessel]], Table3263[[#All],[parent_attribute]]="attribute"),1, FALSE), TRUE)), FALSE, TRUE)</f>
        <v>1</v>
      </c>
    </row>
    <row r="699" spans="1:26" s="17" customFormat="1" ht="15" customHeight="1">
      <c r="A699" t="str">
        <f>Table3263[[#This Row],[Template]]&amp;Table3263[[#This Row],[parent_attribute]]</f>
        <v>Compressor Centrífugo BásicoDelta de Pressão - Filtro de Sucção IP</v>
      </c>
      <c r="B699" t="s">
        <v>4572</v>
      </c>
      <c r="C699" s="10" t="s">
        <v>2905</v>
      </c>
      <c r="D699" s="10" t="s">
        <v>4573</v>
      </c>
      <c r="E699" t="s">
        <v>4574</v>
      </c>
      <c r="F699" s="162" t="s">
        <v>4898</v>
      </c>
      <c r="G699" t="s">
        <v>2863</v>
      </c>
      <c r="H699"/>
      <c r="I699"/>
      <c r="J699" s="10" t="s">
        <v>4587</v>
      </c>
      <c r="K699" s="10" t="s">
        <v>4583</v>
      </c>
      <c r="L699"/>
      <c r="M699"/>
      <c r="N699"/>
      <c r="O699" t="e">
        <f>VLOOKUP(Table3263[[#This Row],[Column1]],'Tradução Atributos'!$A$1:$B$284,2,0)</f>
        <v>#N/A</v>
      </c>
      <c r="P699" t="s">
        <v>4588</v>
      </c>
      <c r="Q699" s="10" t="str">
        <f>_xlfn.CONCAT(Table3263[[#This Row],[Description]],Table3263[[#This Row],[attribute_name EN2]])</f>
        <v>Delta Pressure - Suction Filter LP</v>
      </c>
      <c r="R699" s="10"/>
      <c r="S699" s="33" t="s">
        <v>194</v>
      </c>
      <c r="T699"/>
      <c r="U699" s="33" t="s">
        <v>530</v>
      </c>
      <c r="V699" s="10" t="s">
        <v>4586</v>
      </c>
      <c r="W699" t="str">
        <f t="shared" si="21"/>
        <v>subattribute</v>
      </c>
      <c r="X699" t="str">
        <f>TRIM(INDEX(_xlfn.TEXTSPLIT(Table3263[[#This Row],[attribute_name]],"|"), 1,1))</f>
        <v>Delta de Pressão - Filtro de Sucção IP</v>
      </c>
      <c r="Y699" t="str">
        <f>IFERROR(TRIM(INDEX(_xlfn.TEXTSPLIT(Table3263[[#This Row],[attribute_name]],"|"), 1,2)), "")</f>
        <v>Hi</v>
      </c>
      <c r="Z699" t="b" cm="1">
        <f t="array" ref="Z699">IF(ISERROR(IF(Table3263[[#This Row],[parent_attribute]]="subattribute", VLOOKUP(Table3263[[#This Row],[Área ]]&amp;Table3263[[#This Row],[child_attribute]],_xlfn._xlws.FILTER(Table3263[[#All],[Vessel]], Table3263[[#All],[parent_attribute]]="attribute"),1, FALSE), TRUE)), FALSE, TRUE)</f>
        <v>1</v>
      </c>
    </row>
    <row r="700" spans="1:26" s="17" customFormat="1" ht="15" customHeight="1">
      <c r="A700" t="str">
        <f>Table3263[[#This Row],[Template]]&amp;Table3263[[#This Row],[parent_attribute]]</f>
        <v>Compressor Centrífugo BásicoDelta de Pressão - Filtro de Sucção IP</v>
      </c>
      <c r="B700" t="s">
        <v>4572</v>
      </c>
      <c r="C700" s="10" t="s">
        <v>2905</v>
      </c>
      <c r="D700" s="10" t="s">
        <v>4573</v>
      </c>
      <c r="E700" t="s">
        <v>4574</v>
      </c>
      <c r="F700" s="162" t="s">
        <v>4898</v>
      </c>
      <c r="G700" t="s">
        <v>2863</v>
      </c>
      <c r="H700"/>
      <c r="I700"/>
      <c r="J700" s="10" t="s">
        <v>4589</v>
      </c>
      <c r="K700" s="10" t="s">
        <v>4583</v>
      </c>
      <c r="L700"/>
      <c r="M700"/>
      <c r="N700"/>
      <c r="O700" t="e">
        <f>VLOOKUP(Table3263[[#This Row],[Column1]],'Tradução Atributos'!$A$1:$B$284,2,0)</f>
        <v>#N/A</v>
      </c>
      <c r="P700" t="s">
        <v>4590</v>
      </c>
      <c r="Q700" s="10" t="str">
        <f>_xlfn.CONCAT(Table3263[[#This Row],[Description]],Table3263[[#This Row],[attribute_name EN2]])</f>
        <v>Delta Pressure - Suction Filter LP</v>
      </c>
      <c r="R700" s="33"/>
      <c r="S700" s="33" t="s">
        <v>194</v>
      </c>
      <c r="T700"/>
      <c r="U700" s="33" t="s">
        <v>530</v>
      </c>
      <c r="V700" s="10" t="s">
        <v>4586</v>
      </c>
      <c r="W700" t="str">
        <f t="shared" si="21"/>
        <v>subattribute</v>
      </c>
      <c r="X700" t="str">
        <f>TRIM(INDEX(_xlfn.TEXTSPLIT(Table3263[[#This Row],[attribute_name]],"|"), 1,1))</f>
        <v>Delta de Pressão - Filtro de Sucção IP</v>
      </c>
      <c r="Y700" t="str">
        <f>IFERROR(TRIM(INDEX(_xlfn.TEXTSPLIT(Table3263[[#This Row],[attribute_name]],"|"), 1,2)), "")</f>
        <v>HiHi</v>
      </c>
      <c r="Z700" t="b" cm="1">
        <f t="array" ref="Z700">IF(ISERROR(IF(Table3263[[#This Row],[parent_attribute]]="subattribute", VLOOKUP(Table3263[[#This Row],[Área ]]&amp;Table3263[[#This Row],[child_attribute]],_xlfn._xlws.FILTER(Table3263[[#All],[Vessel]], Table3263[[#All],[parent_attribute]]="attribute"),1, FALSE), TRUE)), FALSE, TRUE)</f>
        <v>1</v>
      </c>
    </row>
    <row r="701" spans="1:26" s="17" customFormat="1" ht="15" customHeight="1">
      <c r="A701" t="str">
        <f>Table3263[[#This Row],[Template]]&amp;Table3263[[#This Row],[parent_attribute]]</f>
        <v>Compressor Centrífugo BásicoDelta de Pressão - Filtro de Sucção IP</v>
      </c>
      <c r="B701" t="s">
        <v>4572</v>
      </c>
      <c r="C701" s="10" t="s">
        <v>2905</v>
      </c>
      <c r="D701" s="10" t="s">
        <v>4573</v>
      </c>
      <c r="E701" t="s">
        <v>4574</v>
      </c>
      <c r="F701" s="162" t="s">
        <v>4898</v>
      </c>
      <c r="G701" t="s">
        <v>2863</v>
      </c>
      <c r="H701"/>
      <c r="I701"/>
      <c r="J701" s="10" t="s">
        <v>4591</v>
      </c>
      <c r="K701" s="10" t="s">
        <v>4583</v>
      </c>
      <c r="L701"/>
      <c r="M701"/>
      <c r="N701"/>
      <c r="O701" t="e">
        <f>VLOOKUP(Table3263[[#This Row],[Column1]],'Tradução Atributos'!$A$1:$B$284,2,0)</f>
        <v>#N/A</v>
      </c>
      <c r="P701" t="s">
        <v>4592</v>
      </c>
      <c r="Q701" s="10" t="str">
        <f>_xlfn.CONCAT(Table3263[[#This Row],[Description]],Table3263[[#This Row],[attribute_name EN2]])</f>
        <v>Delta Pressure - Suction Filter LP</v>
      </c>
      <c r="R701" s="33"/>
      <c r="S701" s="33" t="s">
        <v>194</v>
      </c>
      <c r="T701"/>
      <c r="U701" s="33" t="s">
        <v>530</v>
      </c>
      <c r="V701" s="10" t="s">
        <v>4586</v>
      </c>
      <c r="W701" t="str">
        <f t="shared" si="21"/>
        <v>subattribute</v>
      </c>
      <c r="X701" t="str">
        <f>TRIM(INDEX(_xlfn.TEXTSPLIT(Table3263[[#This Row],[attribute_name]],"|"), 1,1))</f>
        <v>Delta de Pressão - Filtro de Sucção IP</v>
      </c>
      <c r="Y701" t="str">
        <f>IFERROR(TRIM(INDEX(_xlfn.TEXTSPLIT(Table3263[[#This Row],[attribute_name]],"|"), 1,2)), "")</f>
        <v>Pre-alarm Hi</v>
      </c>
      <c r="Z701" t="b" cm="1">
        <f t="array" ref="Z701">IF(ISERROR(IF(Table3263[[#This Row],[parent_attribute]]="subattribute", VLOOKUP(Table3263[[#This Row],[Área ]]&amp;Table3263[[#This Row],[child_attribute]],_xlfn._xlws.FILTER(Table3263[[#All],[Vessel]], Table3263[[#All],[parent_attribute]]="attribute"),1, FALSE), TRUE)), FALSE, TRUE)</f>
        <v>1</v>
      </c>
    </row>
    <row r="702" spans="1:26" s="17" customFormat="1" ht="15" customHeight="1">
      <c r="A702" t="str">
        <f>Table3263[[#This Row],[Template]]&amp;Table3263[[#This Row],[parent_attribute]]</f>
        <v>Compressor Centrífugo BásicoDelta de Pressão - Filtro de Sucção LP</v>
      </c>
      <c r="B702" t="s">
        <v>4572</v>
      </c>
      <c r="C702" s="10" t="s">
        <v>2905</v>
      </c>
      <c r="D702" s="10" t="s">
        <v>4573</v>
      </c>
      <c r="E702" t="s">
        <v>4574</v>
      </c>
      <c r="F702" s="162" t="s">
        <v>4898</v>
      </c>
      <c r="G702" t="s">
        <v>2863</v>
      </c>
      <c r="H702"/>
      <c r="I702"/>
      <c r="J702" s="20" t="s">
        <v>4583</v>
      </c>
      <c r="K702" s="10" t="s">
        <v>4583</v>
      </c>
      <c r="L702"/>
      <c r="M702"/>
      <c r="N702"/>
      <c r="O702" t="e">
        <f>VLOOKUP(Table3263[[#This Row],[Column1]],'Tradução Atributos'!$A$1:$B$284,2,0)</f>
        <v>#N/A</v>
      </c>
      <c r="P702" t="s">
        <v>4593</v>
      </c>
      <c r="Q702" s="10" t="str">
        <f>_xlfn.CONCAT(Table3263[[#This Row],[Description]],Table3263[[#This Row],[attribute_name EN2]])</f>
        <v>Delta Pressure - Suction Filter LP</v>
      </c>
      <c r="R702" s="33" t="s">
        <v>4901</v>
      </c>
      <c r="S702" s="33" t="s">
        <v>194</v>
      </c>
      <c r="T702"/>
      <c r="U702" s="33" t="s">
        <v>530</v>
      </c>
      <c r="V702" s="10" t="s">
        <v>4594</v>
      </c>
      <c r="W702" t="str">
        <f t="shared" si="21"/>
        <v>attribute</v>
      </c>
      <c r="X702" t="str">
        <f>TRIM(INDEX(_xlfn.TEXTSPLIT(Table3263[[#This Row],[attribute_name]],"|"), 1,1))</f>
        <v>Delta de Pressão - Filtro de Sucção LP</v>
      </c>
      <c r="Y702" t="str">
        <f>IFERROR(TRIM(INDEX(_xlfn.TEXTSPLIT(Table3263[[#This Row],[attribute_name]],"|"), 1,2)), "")</f>
        <v/>
      </c>
      <c r="Z702" t="b" cm="1">
        <f t="array" ref="Z702">IF(ISERROR(IF(Table3263[[#This Row],[parent_attribute]]="subattribute", VLOOKUP(Table3263[[#This Row],[Área ]]&amp;Table3263[[#This Row],[child_attribute]],_xlfn._xlws.FILTER(Table3263[[#All],[Vessel]], Table3263[[#All],[parent_attribute]]="attribute"),1, FALSE), TRUE)), FALSE, TRUE)</f>
        <v>1</v>
      </c>
    </row>
    <row r="703" spans="1:26" s="17" customFormat="1" ht="15" customHeight="1">
      <c r="A703" t="str">
        <f>Table3263[[#This Row],[Template]]&amp;Table3263[[#This Row],[parent_attribute]]</f>
        <v>Compressor Centrífugo BásicoDelta de Pressão - Filtro de Sucção LP</v>
      </c>
      <c r="B703" t="s">
        <v>4572</v>
      </c>
      <c r="C703" s="10" t="s">
        <v>2905</v>
      </c>
      <c r="D703" s="10" t="s">
        <v>4573</v>
      </c>
      <c r="E703" t="s">
        <v>4574</v>
      </c>
      <c r="F703" s="162" t="s">
        <v>4898</v>
      </c>
      <c r="G703" t="s">
        <v>2863</v>
      </c>
      <c r="H703"/>
      <c r="I703"/>
      <c r="J703" s="20" t="s">
        <v>4587</v>
      </c>
      <c r="K703" s="10" t="s">
        <v>4583</v>
      </c>
      <c r="L703"/>
      <c r="M703"/>
      <c r="N703"/>
      <c r="O703" t="e">
        <f>VLOOKUP(Table3263[[#This Row],[Column1]],'Tradução Atributos'!$A$1:$B$284,2,0)</f>
        <v>#N/A</v>
      </c>
      <c r="P703" t="s">
        <v>4595</v>
      </c>
      <c r="Q703" s="10" t="str">
        <f>_xlfn.CONCAT(Table3263[[#This Row],[Description]],Table3263[[#This Row],[attribute_name EN2]])</f>
        <v>Delta Pressure - Suction Filter LP</v>
      </c>
      <c r="R703" s="33"/>
      <c r="S703" s="33" t="s">
        <v>194</v>
      </c>
      <c r="T703"/>
      <c r="U703" s="33" t="s">
        <v>530</v>
      </c>
      <c r="V703" s="10" t="s">
        <v>4594</v>
      </c>
      <c r="W703" t="str">
        <f t="shared" si="21"/>
        <v>subattribute</v>
      </c>
      <c r="X703" t="str">
        <f>TRIM(INDEX(_xlfn.TEXTSPLIT(Table3263[[#This Row],[attribute_name]],"|"), 1,1))</f>
        <v>Delta de Pressão - Filtro de Sucção LP</v>
      </c>
      <c r="Y703" t="str">
        <f>IFERROR(TRIM(INDEX(_xlfn.TEXTSPLIT(Table3263[[#This Row],[attribute_name]],"|"), 1,2)), "")</f>
        <v>Hi</v>
      </c>
      <c r="Z703" t="b" cm="1">
        <f t="array" ref="Z703">IF(ISERROR(IF(Table3263[[#This Row],[parent_attribute]]="subattribute", VLOOKUP(Table3263[[#This Row],[Área ]]&amp;Table3263[[#This Row],[child_attribute]],_xlfn._xlws.FILTER(Table3263[[#All],[Vessel]], Table3263[[#All],[parent_attribute]]="attribute"),1, FALSE), TRUE)), FALSE, TRUE)</f>
        <v>1</v>
      </c>
    </row>
    <row r="704" spans="1:26" s="17" customFormat="1" ht="15" customHeight="1">
      <c r="A704" t="str">
        <f>Table3263[[#This Row],[Template]]&amp;Table3263[[#This Row],[parent_attribute]]</f>
        <v>Compressor Centrífugo BásicoDelta de Pressão - Filtro de Sucção LP</v>
      </c>
      <c r="B704" t="s">
        <v>4572</v>
      </c>
      <c r="C704" s="10" t="s">
        <v>2905</v>
      </c>
      <c r="D704" s="10" t="s">
        <v>4573</v>
      </c>
      <c r="E704" t="s">
        <v>4574</v>
      </c>
      <c r="F704" s="162" t="s">
        <v>4898</v>
      </c>
      <c r="G704" t="s">
        <v>2863</v>
      </c>
      <c r="H704"/>
      <c r="I704"/>
      <c r="J704" s="20" t="s">
        <v>4589</v>
      </c>
      <c r="K704" s="10" t="s">
        <v>4583</v>
      </c>
      <c r="L704"/>
      <c r="M704"/>
      <c r="N704"/>
      <c r="O704" t="e">
        <f>VLOOKUP(Table3263[[#This Row],[Column1]],'Tradução Atributos'!$A$1:$B$284,2,0)</f>
        <v>#N/A</v>
      </c>
      <c r="P704" t="s">
        <v>4596</v>
      </c>
      <c r="Q704" s="10" t="str">
        <f>_xlfn.CONCAT(Table3263[[#This Row],[Description]],Table3263[[#This Row],[attribute_name EN2]])</f>
        <v>Delta Pressure - Suction Filter LP</v>
      </c>
      <c r="R704" s="33"/>
      <c r="S704" s="33" t="s">
        <v>194</v>
      </c>
      <c r="T704"/>
      <c r="U704" s="33" t="s">
        <v>530</v>
      </c>
      <c r="V704" s="10" t="s">
        <v>4594</v>
      </c>
      <c r="W704" t="str">
        <f t="shared" si="21"/>
        <v>subattribute</v>
      </c>
      <c r="X704" t="str">
        <f>TRIM(INDEX(_xlfn.TEXTSPLIT(Table3263[[#This Row],[attribute_name]],"|"), 1,1))</f>
        <v>Delta de Pressão - Filtro de Sucção LP</v>
      </c>
      <c r="Y704" t="str">
        <f>IFERROR(TRIM(INDEX(_xlfn.TEXTSPLIT(Table3263[[#This Row],[attribute_name]],"|"), 1,2)), "")</f>
        <v>HiHi</v>
      </c>
      <c r="Z704" t="b" cm="1">
        <f t="array" ref="Z704">IF(ISERROR(IF(Table3263[[#This Row],[parent_attribute]]="subattribute", VLOOKUP(Table3263[[#This Row],[Área ]]&amp;Table3263[[#This Row],[child_attribute]],_xlfn._xlws.FILTER(Table3263[[#All],[Vessel]], Table3263[[#All],[parent_attribute]]="attribute"),1, FALSE), TRUE)), FALSE, TRUE)</f>
        <v>1</v>
      </c>
    </row>
    <row r="705" spans="1:26" ht="15" customHeight="1">
      <c r="A705" t="str">
        <f>Table3263[[#This Row],[Template]]&amp;Table3263[[#This Row],[parent_attribute]]</f>
        <v>Compressor Centrífugo BásicoDelta de Pressão - Filtro de Sucção LP</v>
      </c>
      <c r="B705" t="s">
        <v>4572</v>
      </c>
      <c r="C705" s="10" t="s">
        <v>2905</v>
      </c>
      <c r="D705" s="10" t="s">
        <v>4573</v>
      </c>
      <c r="E705" t="s">
        <v>4574</v>
      </c>
      <c r="F705" s="162" t="s">
        <v>4898</v>
      </c>
      <c r="G705" t="s">
        <v>2863</v>
      </c>
      <c r="J705" s="20" t="s">
        <v>4591</v>
      </c>
      <c r="K705" s="10" t="s">
        <v>4583</v>
      </c>
      <c r="O705" t="e">
        <f>VLOOKUP(Table3263[[#This Row],[Column1]],'Tradução Atributos'!$A$1:$B$284,2,0)</f>
        <v>#N/A</v>
      </c>
      <c r="P705" t="s">
        <v>4597</v>
      </c>
      <c r="Q705" s="10" t="str">
        <f>_xlfn.CONCAT(Table3263[[#This Row],[Description]],Table3263[[#This Row],[attribute_name EN2]])</f>
        <v>Delta Pressure - Suction Filter LP</v>
      </c>
      <c r="R705" s="10"/>
      <c r="S705" s="33" t="s">
        <v>194</v>
      </c>
      <c r="U705" s="33" t="s">
        <v>530</v>
      </c>
      <c r="V705" s="10" t="s">
        <v>4594</v>
      </c>
      <c r="W705" t="str">
        <f t="shared" si="21"/>
        <v>subattribute</v>
      </c>
      <c r="X705" t="str">
        <f>TRIM(INDEX(_xlfn.TEXTSPLIT(Table3263[[#This Row],[attribute_name]],"|"), 1,1))</f>
        <v>Delta de Pressão - Filtro de Sucção LP</v>
      </c>
      <c r="Y705" t="str">
        <f>IFERROR(TRIM(INDEX(_xlfn.TEXTSPLIT(Table3263[[#This Row],[attribute_name]],"|"), 1,2)), "")</f>
        <v>Pre-alarm Hi</v>
      </c>
      <c r="Z705" t="b" cm="1">
        <f t="array" ref="Z705">IF(ISERROR(IF(Table3263[[#This Row],[parent_attribute]]="subattribute", VLOOKUP(Table3263[[#This Row],[Área ]]&amp;Table3263[[#This Row],[child_attribute]],_xlfn._xlws.FILTER(Table3263[[#All],[Vessel]], Table3263[[#All],[parent_attribute]]="attribute"),1, FALSE), TRUE)), FALSE, TRUE)</f>
        <v>1</v>
      </c>
    </row>
    <row r="706" spans="1:26" ht="15" customHeight="1">
      <c r="A706" t="str">
        <f>Table3263[[#This Row],[Template]]&amp;Table3263[[#This Row],[parent_attribute]]</f>
        <v>Compressor Centrífugo BásicoDeslocamento Axial - Compressor (1)</v>
      </c>
      <c r="B706" t="s">
        <v>4572</v>
      </c>
      <c r="C706" s="10" t="s">
        <v>2905</v>
      </c>
      <c r="D706" s="10" t="s">
        <v>4573</v>
      </c>
      <c r="E706" t="s">
        <v>4574</v>
      </c>
      <c r="F706" s="162" t="s">
        <v>4898</v>
      </c>
      <c r="G706" t="s">
        <v>2863</v>
      </c>
      <c r="J706" t="s">
        <v>1170</v>
      </c>
      <c r="K706" t="s">
        <v>1170</v>
      </c>
      <c r="O706" t="e">
        <f>VLOOKUP(Table3263[[#This Row],[Column1]],'Tradução Atributos'!$A$1:$B$284,2,0)</f>
        <v>#N/A</v>
      </c>
      <c r="P706" t="s">
        <v>2943</v>
      </c>
      <c r="Q706" s="172" t="str">
        <f>_xlfn.CONCAT(Table3263[[#This Row],[Description]],Table3263[[#This Row],[attribute_name EN2]])</f>
        <v>Axial Displacement - Comp (1)</v>
      </c>
      <c r="R706" s="185" t="s">
        <v>4902</v>
      </c>
      <c r="S706" s="33" t="s">
        <v>465</v>
      </c>
      <c r="U706" s="33" t="s">
        <v>439</v>
      </c>
      <c r="V706" s="18" t="s">
        <v>440</v>
      </c>
      <c r="W706" t="str">
        <f t="shared" si="21"/>
        <v>attribute</v>
      </c>
      <c r="X706" t="str">
        <f>TRIM(INDEX(_xlfn.TEXTSPLIT(Table3263[[#This Row],[attribute_name]],"|"), 1,1))</f>
        <v>Deslocamento Axial - Compressor (1)</v>
      </c>
      <c r="Y706" t="str">
        <f>IFERROR(TRIM(INDEX(_xlfn.TEXTSPLIT(Table3263[[#This Row],[attribute_name]],"|"), 1,2)), "")</f>
        <v/>
      </c>
      <c r="Z706" t="b" cm="1">
        <f t="array" ref="Z706">IF(ISERROR(IF(Table3263[[#This Row],[parent_attribute]]="subattribute", VLOOKUP(Table3263[[#This Row],[Área ]]&amp;Table3263[[#This Row],[child_attribute]],_xlfn._xlws.FILTER(Table3263[[#All],[Vessel]], Table3263[[#All],[parent_attribute]]="attribute"),1, FALSE), TRUE)), FALSE, TRUE)</f>
        <v>1</v>
      </c>
    </row>
    <row r="707" spans="1:26" ht="15" customHeight="1">
      <c r="A707" t="str">
        <f>Table3263[[#This Row],[Template]]&amp;Table3263[[#This Row],[parent_attribute]]</f>
        <v>Compressor Centrífugo BásicoDeslocamento Axial - Compressor (1)</v>
      </c>
      <c r="B707" t="s">
        <v>4572</v>
      </c>
      <c r="C707" s="10" t="s">
        <v>2905</v>
      </c>
      <c r="D707" s="10" t="s">
        <v>4573</v>
      </c>
      <c r="E707" t="s">
        <v>4574</v>
      </c>
      <c r="F707" s="162" t="s">
        <v>4898</v>
      </c>
      <c r="G707" t="s">
        <v>2863</v>
      </c>
      <c r="J707" t="s">
        <v>1172</v>
      </c>
      <c r="K707" t="s">
        <v>1170</v>
      </c>
      <c r="L707" t="s">
        <v>2929</v>
      </c>
      <c r="M707" t="s">
        <v>2928</v>
      </c>
      <c r="O707" t="e">
        <f>VLOOKUP(Table3263[[#This Row],[Column1]],'Tradução Atributos'!$A$1:$B$284,2,0)</f>
        <v>#N/A</v>
      </c>
      <c r="P707" t="s">
        <v>863</v>
      </c>
      <c r="Q707" s="10" t="str">
        <f>_xlfn.CONCAT(Table3263[[#This Row],[Description]],Table3263[[#This Row],[attribute_name EN2]])</f>
        <v>Axial Displacement - Comp (1)</v>
      </c>
      <c r="R707" s="186">
        <v>1000</v>
      </c>
      <c r="S707" s="33" t="s">
        <v>465</v>
      </c>
      <c r="U707" s="33" t="s">
        <v>736</v>
      </c>
      <c r="V707" s="10"/>
      <c r="W707" t="str">
        <f t="shared" si="21"/>
        <v>subattribute</v>
      </c>
      <c r="X707" t="str">
        <f>TRIM(INDEX(_xlfn.TEXTSPLIT(Table3263[[#This Row],[attribute_name]],"|"), 1,1))</f>
        <v>Deslocamento Axial - Compressor (1)</v>
      </c>
      <c r="Y707" t="str">
        <f>IFERROR(TRIM(INDEX(_xlfn.TEXTSPLIT(Table3263[[#This Row],[attribute_name]],"|"), 1,2)), "")</f>
        <v>Hi</v>
      </c>
      <c r="Z707" t="b" cm="1">
        <f t="array" ref="Z707">IF(ISERROR(IF(Table3263[[#This Row],[parent_attribute]]="subattribute", VLOOKUP(Table3263[[#This Row],[Área ]]&amp;Table3263[[#This Row],[child_attribute]],_xlfn._xlws.FILTER(Table3263[[#All],[Vessel]], Table3263[[#All],[parent_attribute]]="attribute"),1, FALSE), TRUE)), FALSE, TRUE)</f>
        <v>1</v>
      </c>
    </row>
    <row r="708" spans="1:26" ht="15" customHeight="1">
      <c r="A708" t="str">
        <f>Table3263[[#This Row],[Template]]&amp;Table3263[[#This Row],[parent_attribute]]</f>
        <v>Compressor Centrífugo BásicoDeslocamento Axial - Compressor (1)</v>
      </c>
      <c r="B708" t="s">
        <v>4572</v>
      </c>
      <c r="C708" s="10" t="s">
        <v>2905</v>
      </c>
      <c r="D708" s="10" t="s">
        <v>4573</v>
      </c>
      <c r="E708" t="s">
        <v>4574</v>
      </c>
      <c r="F708" s="162" t="s">
        <v>4898</v>
      </c>
      <c r="G708" t="s">
        <v>2863</v>
      </c>
      <c r="J708" t="s">
        <v>1173</v>
      </c>
      <c r="K708" t="s">
        <v>1170</v>
      </c>
      <c r="L708" t="s">
        <v>2930</v>
      </c>
      <c r="M708" t="s">
        <v>2928</v>
      </c>
      <c r="O708" t="e">
        <f>VLOOKUP(Table3263[[#This Row],[Column1]],'Tradução Atributos'!$A$1:$B$284,2,0)</f>
        <v>#N/A</v>
      </c>
      <c r="P708" t="s">
        <v>867</v>
      </c>
      <c r="Q708" s="10" t="str">
        <f>_xlfn.CONCAT(Table3263[[#This Row],[Description]],Table3263[[#This Row],[attribute_name EN2]])</f>
        <v>Axial Displacement - Comp (1)</v>
      </c>
      <c r="R708" s="33"/>
      <c r="S708" s="33" t="s">
        <v>465</v>
      </c>
      <c r="U708" s="33" t="s">
        <v>736</v>
      </c>
      <c r="V708" s="83"/>
      <c r="W708" t="str">
        <f t="shared" si="21"/>
        <v>subattribute</v>
      </c>
      <c r="X708" t="str">
        <f>TRIM(INDEX(_xlfn.TEXTSPLIT(Table3263[[#This Row],[attribute_name]],"|"), 1,1))</f>
        <v>Deslocamento Axial - Compressor (1)</v>
      </c>
      <c r="Y708" t="str">
        <f>IFERROR(TRIM(INDEX(_xlfn.TEXTSPLIT(Table3263[[#This Row],[attribute_name]],"|"), 1,2)), "")</f>
        <v>HiHi</v>
      </c>
      <c r="Z708" t="b" cm="1">
        <f t="array" ref="Z708">IF(ISERROR(IF(Table3263[[#This Row],[parent_attribute]]="subattribute", VLOOKUP(Table3263[[#This Row],[Área ]]&amp;Table3263[[#This Row],[child_attribute]],_xlfn._xlws.FILTER(Table3263[[#All],[Vessel]], Table3263[[#All],[parent_attribute]]="attribute"),1, FALSE), TRUE)), FALSE, TRUE)</f>
        <v>1</v>
      </c>
    </row>
    <row r="709" spans="1:26" ht="15" customHeight="1">
      <c r="A709" t="str">
        <f>Table3263[[#This Row],[Template]]&amp;Table3263[[#This Row],[parent_attribute]]</f>
        <v>Compressor Centrífugo BásicoDeslocamento Axial - Compressor (1)</v>
      </c>
      <c r="B709" t="s">
        <v>4572</v>
      </c>
      <c r="C709" s="10" t="s">
        <v>2905</v>
      </c>
      <c r="D709" s="10" t="s">
        <v>4573</v>
      </c>
      <c r="E709" t="s">
        <v>4574</v>
      </c>
      <c r="F709" s="162" t="s">
        <v>4898</v>
      </c>
      <c r="G709" t="s">
        <v>2863</v>
      </c>
      <c r="J709" t="s">
        <v>1174</v>
      </c>
      <c r="K709" t="s">
        <v>1170</v>
      </c>
      <c r="L709" t="s">
        <v>2931</v>
      </c>
      <c r="M709" t="s">
        <v>2928</v>
      </c>
      <c r="O709" t="e">
        <f>VLOOKUP(Table3263[[#This Row],[Column1]],'Tradução Atributos'!$A$1:$B$284,2,0)</f>
        <v>#N/A</v>
      </c>
      <c r="P709" t="s">
        <v>869</v>
      </c>
      <c r="Q709" s="10" t="str">
        <f>_xlfn.CONCAT(Table3263[[#This Row],[Description]],Table3263[[#This Row],[attribute_name EN2]])</f>
        <v>Axial Displacement - Comp (1)</v>
      </c>
      <c r="R709" s="186">
        <v>-1000</v>
      </c>
      <c r="S709" s="33" t="s">
        <v>465</v>
      </c>
      <c r="U709" s="33" t="s">
        <v>736</v>
      </c>
      <c r="V709" s="10"/>
      <c r="W709" t="str">
        <f t="shared" si="21"/>
        <v>subattribute</v>
      </c>
      <c r="X709" t="str">
        <f>TRIM(INDEX(_xlfn.TEXTSPLIT(Table3263[[#This Row],[attribute_name]],"|"), 1,1))</f>
        <v>Deslocamento Axial - Compressor (1)</v>
      </c>
      <c r="Y709" t="str">
        <f>IFERROR(TRIM(INDEX(_xlfn.TEXTSPLIT(Table3263[[#This Row],[attribute_name]],"|"), 1,2)), "")</f>
        <v>Lo</v>
      </c>
      <c r="Z709" t="b" cm="1">
        <f t="array" ref="Z709">IF(ISERROR(IF(Table3263[[#This Row],[parent_attribute]]="subattribute", VLOOKUP(Table3263[[#This Row],[Área ]]&amp;Table3263[[#This Row],[child_attribute]],_xlfn._xlws.FILTER(Table3263[[#All],[Vessel]], Table3263[[#All],[parent_attribute]]="attribute"),1, FALSE), TRUE)), FALSE, TRUE)</f>
        <v>1</v>
      </c>
    </row>
    <row r="710" spans="1:26" ht="15" customHeight="1">
      <c r="A710" t="str">
        <f>Table3263[[#This Row],[Template]]&amp;Table3263[[#This Row],[parent_attribute]]</f>
        <v>Compressor Centrífugo BásicoDeslocamento Axial - Compressor (1)</v>
      </c>
      <c r="B710" t="s">
        <v>4572</v>
      </c>
      <c r="C710" s="10" t="s">
        <v>2905</v>
      </c>
      <c r="D710" s="10" t="s">
        <v>4573</v>
      </c>
      <c r="E710" t="s">
        <v>4574</v>
      </c>
      <c r="F710" s="162" t="s">
        <v>4898</v>
      </c>
      <c r="G710" t="s">
        <v>2863</v>
      </c>
      <c r="J710" t="s">
        <v>1175</v>
      </c>
      <c r="K710" t="s">
        <v>1170</v>
      </c>
      <c r="L710" t="s">
        <v>2932</v>
      </c>
      <c r="M710" t="s">
        <v>2928</v>
      </c>
      <c r="O710" t="e">
        <f>VLOOKUP(Table3263[[#This Row],[Column1]],'Tradução Atributos'!$A$1:$B$284,2,0)</f>
        <v>#N/A</v>
      </c>
      <c r="P710" t="s">
        <v>2944</v>
      </c>
      <c r="Q710" s="10" t="str">
        <f>_xlfn.CONCAT(Table3263[[#This Row],[Description]],Table3263[[#This Row],[attribute_name EN2]])</f>
        <v>Axial Displacement - Comp (1)</v>
      </c>
      <c r="R710" s="33"/>
      <c r="S710" s="33" t="s">
        <v>465</v>
      </c>
      <c r="U710" s="33" t="s">
        <v>736</v>
      </c>
      <c r="V710" s="88"/>
      <c r="W710" t="str">
        <f t="shared" si="21"/>
        <v>subattribute</v>
      </c>
      <c r="X710" t="str">
        <f>TRIM(INDEX(_xlfn.TEXTSPLIT(Table3263[[#This Row],[attribute_name]],"|"), 1,1))</f>
        <v>Deslocamento Axial - Compressor (1)</v>
      </c>
      <c r="Y710" t="str">
        <f>IFERROR(TRIM(INDEX(_xlfn.TEXTSPLIT(Table3263[[#This Row],[attribute_name]],"|"), 1,2)), "")</f>
        <v>LoLo</v>
      </c>
      <c r="Z710" t="b" cm="1">
        <f t="array" ref="Z710">IF(ISERROR(IF(Table3263[[#This Row],[parent_attribute]]="subattribute", VLOOKUP(Table3263[[#This Row],[Área ]]&amp;Table3263[[#This Row],[child_attribute]],_xlfn._xlws.FILTER(Table3263[[#All],[Vessel]], Table3263[[#All],[parent_attribute]]="attribute"),1, FALSE), TRUE)), FALSE, TRUE)</f>
        <v>1</v>
      </c>
    </row>
    <row r="711" spans="1:26" ht="15" customHeight="1">
      <c r="A711" t="str">
        <f>Table3263[[#This Row],[Template]]&amp;Table3263[[#This Row],[parent_attribute]]</f>
        <v>Compressor Centrífugo BásicoDeslocamento Axial - Compressor (1)</v>
      </c>
      <c r="B711" t="s">
        <v>4572</v>
      </c>
      <c r="C711" s="10" t="s">
        <v>2905</v>
      </c>
      <c r="D711" s="10" t="s">
        <v>4573</v>
      </c>
      <c r="E711" t="s">
        <v>4574</v>
      </c>
      <c r="F711" s="162" t="s">
        <v>4898</v>
      </c>
      <c r="G711" t="s">
        <v>2863</v>
      </c>
      <c r="J711" t="s">
        <v>1176</v>
      </c>
      <c r="K711" t="s">
        <v>1170</v>
      </c>
      <c r="L711" t="s">
        <v>2934</v>
      </c>
      <c r="M711" t="s">
        <v>2928</v>
      </c>
      <c r="O711" t="e">
        <f>VLOOKUP(Table3263[[#This Row],[Column1]],'Tradução Atributos'!$A$1:$B$284,2,0)</f>
        <v>#N/A</v>
      </c>
      <c r="P711" t="s">
        <v>2945</v>
      </c>
      <c r="Q711" s="10" t="str">
        <f>_xlfn.CONCAT(Table3263[[#This Row],[Description]],Table3263[[#This Row],[attribute_name EN2]])</f>
        <v>Axial Displacement - Comp (1)</v>
      </c>
      <c r="R711" s="186">
        <v>900</v>
      </c>
      <c r="S711" s="33" t="s">
        <v>465</v>
      </c>
      <c r="U711" s="33" t="s">
        <v>736</v>
      </c>
      <c r="V711" s="10"/>
      <c r="W711" t="str">
        <f t="shared" si="21"/>
        <v>subattribute</v>
      </c>
      <c r="X711" t="str">
        <f>TRIM(INDEX(_xlfn.TEXTSPLIT(Table3263[[#This Row],[attribute_name]],"|"), 1,1))</f>
        <v>Deslocamento Axial - Compressor (1)</v>
      </c>
      <c r="Y711" t="str">
        <f>IFERROR(TRIM(INDEX(_xlfn.TEXTSPLIT(Table3263[[#This Row],[attribute_name]],"|"), 1,2)), "")</f>
        <v>Pre-alarm Hi</v>
      </c>
      <c r="Z711" t="b" cm="1">
        <f t="array" ref="Z711">IF(ISERROR(IF(Table3263[[#This Row],[parent_attribute]]="subattribute", VLOOKUP(Table3263[[#This Row],[Área ]]&amp;Table3263[[#This Row],[child_attribute]],_xlfn._xlws.FILTER(Table3263[[#All],[Vessel]], Table3263[[#All],[parent_attribute]]="attribute"),1, FALSE), TRUE)), FALSE, TRUE)</f>
        <v>1</v>
      </c>
    </row>
    <row r="712" spans="1:26" ht="15" customHeight="1">
      <c r="A712" t="str">
        <f>Table3263[[#This Row],[Template]]&amp;Table3263[[#This Row],[parent_attribute]]</f>
        <v>Compressor Centrífugo BásicoDeslocamento Axial - Compressor (1)</v>
      </c>
      <c r="B712" t="s">
        <v>4572</v>
      </c>
      <c r="C712" s="10" t="s">
        <v>2905</v>
      </c>
      <c r="D712" s="10" t="s">
        <v>4573</v>
      </c>
      <c r="E712" t="s">
        <v>4574</v>
      </c>
      <c r="F712" s="162" t="s">
        <v>4898</v>
      </c>
      <c r="G712" t="s">
        <v>2863</v>
      </c>
      <c r="J712" t="s">
        <v>1177</v>
      </c>
      <c r="K712" t="s">
        <v>1170</v>
      </c>
      <c r="L712" t="s">
        <v>2936</v>
      </c>
      <c r="M712" t="s">
        <v>2928</v>
      </c>
      <c r="O712" t="e">
        <f>VLOOKUP(Table3263[[#This Row],[Column1]],'Tradução Atributos'!$A$1:$B$284,2,0)</f>
        <v>#N/A</v>
      </c>
      <c r="P712" t="s">
        <v>2947</v>
      </c>
      <c r="Q712" s="10" t="str">
        <f>_xlfn.CONCAT(Table3263[[#This Row],[Description]],Table3263[[#This Row],[attribute_name EN2]])</f>
        <v>Axial Displacement - Comp (1)</v>
      </c>
      <c r="R712" s="186">
        <v>-900</v>
      </c>
      <c r="S712" s="33" t="s">
        <v>465</v>
      </c>
      <c r="U712" s="33" t="s">
        <v>736</v>
      </c>
      <c r="V712" s="88"/>
      <c r="W712" t="str">
        <f t="shared" ref="W712:W746" si="22">IFERROR(IF(FIND("|",P712),"subattribute", "attribute"), "attribute")</f>
        <v>subattribute</v>
      </c>
      <c r="X712" t="str">
        <f>TRIM(INDEX(_xlfn.TEXTSPLIT(Table3263[[#This Row],[attribute_name]],"|"), 1,1))</f>
        <v>Deslocamento Axial - Compressor (1)</v>
      </c>
      <c r="Y712" t="str">
        <f>IFERROR(TRIM(INDEX(_xlfn.TEXTSPLIT(Table3263[[#This Row],[attribute_name]],"|"), 1,2)), "")</f>
        <v>Pre-alarm Lo</v>
      </c>
      <c r="Z712" t="b" cm="1">
        <f t="array" ref="Z712">IF(ISERROR(IF(Table3263[[#This Row],[parent_attribute]]="subattribute", VLOOKUP(Table3263[[#This Row],[Área ]]&amp;Table3263[[#This Row],[child_attribute]],_xlfn._xlws.FILTER(Table3263[[#All],[Vessel]], Table3263[[#All],[parent_attribute]]="attribute"),1, FALSE), TRUE)), FALSE, TRUE)</f>
        <v>1</v>
      </c>
    </row>
    <row r="713" spans="1:26" ht="15" customHeight="1">
      <c r="A713" t="str">
        <f>Table3263[[#This Row],[Template]]&amp;Table3263[[#This Row],[parent_attribute]]</f>
        <v>Compressor Centrífugo BásicoDeslocamento Axial - Compressor (2)</v>
      </c>
      <c r="B713" t="s">
        <v>4572</v>
      </c>
      <c r="C713" s="10" t="s">
        <v>2905</v>
      </c>
      <c r="D713" s="10" t="s">
        <v>4573</v>
      </c>
      <c r="E713" t="s">
        <v>4574</v>
      </c>
      <c r="F713" s="162" t="s">
        <v>4898</v>
      </c>
      <c r="G713" t="s">
        <v>2863</v>
      </c>
      <c r="J713" t="s">
        <v>1178</v>
      </c>
      <c r="K713" t="s">
        <v>1178</v>
      </c>
      <c r="O713" t="e">
        <f>VLOOKUP(Table3263[[#This Row],[Column1]],'Tradução Atributos'!$A$1:$B$284,2,0)</f>
        <v>#N/A</v>
      </c>
      <c r="P713" t="s">
        <v>2948</v>
      </c>
      <c r="Q713" s="10" t="str">
        <f>_xlfn.CONCAT(Table3263[[#This Row],[Description]],Table3263[[#This Row],[attribute_name EN2]])</f>
        <v>Axial Displacement - Comp (2)</v>
      </c>
      <c r="R713" s="186" t="s">
        <v>4903</v>
      </c>
      <c r="S713" s="33" t="s">
        <v>465</v>
      </c>
      <c r="U713" s="33" t="s">
        <v>439</v>
      </c>
      <c r="V713" s="10" t="s">
        <v>440</v>
      </c>
      <c r="W713" t="str">
        <f t="shared" si="22"/>
        <v>attribute</v>
      </c>
      <c r="X713" t="str">
        <f>TRIM(INDEX(_xlfn.TEXTSPLIT(Table3263[[#This Row],[attribute_name]],"|"), 1,1))</f>
        <v>Deslocamento Axial - Compressor (2)</v>
      </c>
      <c r="Y713" t="str">
        <f>IFERROR(TRIM(INDEX(_xlfn.TEXTSPLIT(Table3263[[#This Row],[attribute_name]],"|"), 1,2)), "")</f>
        <v/>
      </c>
      <c r="Z713" t="b" cm="1">
        <f t="array" ref="Z713">IF(ISERROR(IF(Table3263[[#This Row],[parent_attribute]]="subattribute", VLOOKUP(Table3263[[#This Row],[Área ]]&amp;Table3263[[#This Row],[child_attribute]],_xlfn._xlws.FILTER(Table3263[[#All],[Vessel]], Table3263[[#All],[parent_attribute]]="attribute"),1, FALSE), TRUE)), FALSE, TRUE)</f>
        <v>1</v>
      </c>
    </row>
    <row r="714" spans="1:26" ht="15" customHeight="1">
      <c r="A714" t="str">
        <f>Table3263[[#This Row],[Template]]&amp;Table3263[[#This Row],[parent_attribute]]</f>
        <v>Compressor Centrífugo BásicoDeslocamento Axial - Compressor (2)</v>
      </c>
      <c r="B714" t="s">
        <v>4572</v>
      </c>
      <c r="C714" s="10" t="s">
        <v>2905</v>
      </c>
      <c r="D714" s="10" t="s">
        <v>4573</v>
      </c>
      <c r="E714" t="s">
        <v>4574</v>
      </c>
      <c r="F714" s="162" t="s">
        <v>4898</v>
      </c>
      <c r="G714" t="s">
        <v>2863</v>
      </c>
      <c r="J714" t="s">
        <v>1180</v>
      </c>
      <c r="K714" t="s">
        <v>1178</v>
      </c>
      <c r="L714" t="s">
        <v>2929</v>
      </c>
      <c r="M714" t="s">
        <v>2928</v>
      </c>
      <c r="O714" t="e">
        <f>VLOOKUP(Table3263[[#This Row],[Column1]],'Tradução Atributos'!$A$1:$B$284,2,0)</f>
        <v>#N/A</v>
      </c>
      <c r="P714" t="s">
        <v>873</v>
      </c>
      <c r="Q714" s="10" t="str">
        <f>_xlfn.CONCAT(Table3263[[#This Row],[Description]],Table3263[[#This Row],[attribute_name EN2]])</f>
        <v>Axial Displacement - Comp (2)</v>
      </c>
      <c r="R714" s="186">
        <v>1000</v>
      </c>
      <c r="S714" s="33" t="s">
        <v>465</v>
      </c>
      <c r="U714" s="33" t="s">
        <v>736</v>
      </c>
      <c r="V714" s="83"/>
      <c r="W714" t="str">
        <f t="shared" si="22"/>
        <v>subattribute</v>
      </c>
      <c r="X714" t="str">
        <f>TRIM(INDEX(_xlfn.TEXTSPLIT(Table3263[[#This Row],[attribute_name]],"|"), 1,1))</f>
        <v>Deslocamento Axial - Compressor (2)</v>
      </c>
      <c r="Y714" t="str">
        <f>IFERROR(TRIM(INDEX(_xlfn.TEXTSPLIT(Table3263[[#This Row],[attribute_name]],"|"), 1,2)), "")</f>
        <v>Hi</v>
      </c>
      <c r="Z714" t="b" cm="1">
        <f t="array" ref="Z714">IF(ISERROR(IF(Table3263[[#This Row],[parent_attribute]]="subattribute", VLOOKUP(Table3263[[#This Row],[Área ]]&amp;Table3263[[#This Row],[child_attribute]],_xlfn._xlws.FILTER(Table3263[[#All],[Vessel]], Table3263[[#All],[parent_attribute]]="attribute"),1, FALSE), TRUE)), FALSE, TRUE)</f>
        <v>1</v>
      </c>
    </row>
    <row r="715" spans="1:26" ht="15" customHeight="1">
      <c r="A715" t="str">
        <f>Table3263[[#This Row],[Template]]&amp;Table3263[[#This Row],[parent_attribute]]</f>
        <v>Compressor Centrífugo BásicoDeslocamento Axial - Compressor (2)</v>
      </c>
      <c r="B715" t="s">
        <v>4572</v>
      </c>
      <c r="C715" s="10" t="s">
        <v>2905</v>
      </c>
      <c r="D715" s="10" t="s">
        <v>4573</v>
      </c>
      <c r="E715" t="s">
        <v>4574</v>
      </c>
      <c r="F715" s="162" t="s">
        <v>4898</v>
      </c>
      <c r="G715" t="s">
        <v>2863</v>
      </c>
      <c r="J715" t="s">
        <v>1181</v>
      </c>
      <c r="K715" t="s">
        <v>1178</v>
      </c>
      <c r="L715" t="s">
        <v>2930</v>
      </c>
      <c r="M715" t="s">
        <v>2928</v>
      </c>
      <c r="O715" t="e">
        <f>VLOOKUP(Table3263[[#This Row],[Column1]],'Tradução Atributos'!$A$1:$B$284,2,0)</f>
        <v>#N/A</v>
      </c>
      <c r="P715" t="s">
        <v>875</v>
      </c>
      <c r="Q715" s="10" t="str">
        <f>_xlfn.CONCAT(Table3263[[#This Row],[Description]],Table3263[[#This Row],[attribute_name EN2]])</f>
        <v>Axial Displacement - Comp (2)</v>
      </c>
      <c r="R715" s="33"/>
      <c r="S715" s="33" t="s">
        <v>465</v>
      </c>
      <c r="U715" s="33" t="s">
        <v>736</v>
      </c>
      <c r="V715" s="10"/>
      <c r="W715" t="str">
        <f t="shared" si="22"/>
        <v>subattribute</v>
      </c>
      <c r="X715" t="str">
        <f>TRIM(INDEX(_xlfn.TEXTSPLIT(Table3263[[#This Row],[attribute_name]],"|"), 1,1))</f>
        <v>Deslocamento Axial - Compressor (2)</v>
      </c>
      <c r="Y715" t="str">
        <f>IFERROR(TRIM(INDEX(_xlfn.TEXTSPLIT(Table3263[[#This Row],[attribute_name]],"|"), 1,2)), "")</f>
        <v>HiHi</v>
      </c>
      <c r="Z715" t="b" cm="1">
        <f t="array" ref="Z715">IF(ISERROR(IF(Table3263[[#This Row],[parent_attribute]]="subattribute", VLOOKUP(Table3263[[#This Row],[Área ]]&amp;Table3263[[#This Row],[child_attribute]],_xlfn._xlws.FILTER(Table3263[[#All],[Vessel]], Table3263[[#All],[parent_attribute]]="attribute"),1, FALSE), TRUE)), FALSE, TRUE)</f>
        <v>1</v>
      </c>
    </row>
    <row r="716" spans="1:26" ht="15" customHeight="1">
      <c r="A716" t="str">
        <f>Table3263[[#This Row],[Template]]&amp;Table3263[[#This Row],[parent_attribute]]</f>
        <v>Compressor Centrífugo BásicoDeslocamento Axial - Compressor (2)</v>
      </c>
      <c r="B716" t="s">
        <v>4572</v>
      </c>
      <c r="C716" s="10" t="s">
        <v>2905</v>
      </c>
      <c r="D716" s="10" t="s">
        <v>4573</v>
      </c>
      <c r="E716" t="s">
        <v>4574</v>
      </c>
      <c r="F716" s="162" t="s">
        <v>4898</v>
      </c>
      <c r="G716" t="s">
        <v>2863</v>
      </c>
      <c r="J716" t="s">
        <v>1182</v>
      </c>
      <c r="K716" t="s">
        <v>1178</v>
      </c>
      <c r="L716" t="s">
        <v>2931</v>
      </c>
      <c r="M716" t="s">
        <v>2928</v>
      </c>
      <c r="O716" t="e">
        <f>VLOOKUP(Table3263[[#This Row],[Column1]],'Tradução Atributos'!$A$1:$B$284,2,0)</f>
        <v>#N/A</v>
      </c>
      <c r="P716" t="s">
        <v>877</v>
      </c>
      <c r="Q716" s="10" t="str">
        <f>_xlfn.CONCAT(Table3263[[#This Row],[Description]],Table3263[[#This Row],[attribute_name EN2]])</f>
        <v>Axial Displacement - Comp (2)</v>
      </c>
      <c r="R716" s="186">
        <v>-1000</v>
      </c>
      <c r="S716" s="33" t="s">
        <v>465</v>
      </c>
      <c r="U716" s="33" t="s">
        <v>736</v>
      </c>
      <c r="V716" s="18"/>
      <c r="W716" t="str">
        <f t="shared" si="22"/>
        <v>subattribute</v>
      </c>
      <c r="X716" t="str">
        <f>TRIM(INDEX(_xlfn.TEXTSPLIT(Table3263[[#This Row],[attribute_name]],"|"), 1,1))</f>
        <v>Deslocamento Axial - Compressor (2)</v>
      </c>
      <c r="Y716" t="str">
        <f>IFERROR(TRIM(INDEX(_xlfn.TEXTSPLIT(Table3263[[#This Row],[attribute_name]],"|"), 1,2)), "")</f>
        <v>Lo</v>
      </c>
      <c r="Z716" t="b" cm="1">
        <f t="array" ref="Z716">IF(ISERROR(IF(Table3263[[#This Row],[parent_attribute]]="subattribute", VLOOKUP(Table3263[[#This Row],[Área ]]&amp;Table3263[[#This Row],[child_attribute]],_xlfn._xlws.FILTER(Table3263[[#All],[Vessel]], Table3263[[#All],[parent_attribute]]="attribute"),1, FALSE), TRUE)), FALSE, TRUE)</f>
        <v>1</v>
      </c>
    </row>
    <row r="717" spans="1:26" ht="15" customHeight="1">
      <c r="A717" t="str">
        <f>Table3263[[#This Row],[Template]]&amp;Table3263[[#This Row],[parent_attribute]]</f>
        <v>Compressor Centrífugo BásicoDeslocamento Axial - Compressor (2)</v>
      </c>
      <c r="B717" t="s">
        <v>4572</v>
      </c>
      <c r="C717" s="10" t="s">
        <v>2905</v>
      </c>
      <c r="D717" s="10" t="s">
        <v>4573</v>
      </c>
      <c r="E717" t="s">
        <v>4574</v>
      </c>
      <c r="F717" s="162" t="s">
        <v>4898</v>
      </c>
      <c r="G717" t="s">
        <v>2863</v>
      </c>
      <c r="J717" t="s">
        <v>1183</v>
      </c>
      <c r="K717" t="s">
        <v>1178</v>
      </c>
      <c r="L717" t="s">
        <v>2932</v>
      </c>
      <c r="M717" t="s">
        <v>2928</v>
      </c>
      <c r="O717" t="e">
        <f>VLOOKUP(Table3263[[#This Row],[Column1]],'Tradução Atributos'!$A$1:$B$284,2,0)</f>
        <v>#N/A</v>
      </c>
      <c r="P717" t="s">
        <v>2949</v>
      </c>
      <c r="Q717" s="10" t="str">
        <f>_xlfn.CONCAT(Table3263[[#This Row],[Description]],Table3263[[#This Row],[attribute_name EN2]])</f>
        <v>Axial Displacement - Comp (2)</v>
      </c>
      <c r="R717" s="33"/>
      <c r="S717" s="33" t="s">
        <v>465</v>
      </c>
      <c r="U717" s="33" t="s">
        <v>736</v>
      </c>
      <c r="V717" s="10"/>
      <c r="W717" t="str">
        <f t="shared" si="22"/>
        <v>subattribute</v>
      </c>
      <c r="X717" t="str">
        <f>TRIM(INDEX(_xlfn.TEXTSPLIT(Table3263[[#This Row],[attribute_name]],"|"), 1,1))</f>
        <v>Deslocamento Axial - Compressor (2)</v>
      </c>
      <c r="Y717" t="str">
        <f>IFERROR(TRIM(INDEX(_xlfn.TEXTSPLIT(Table3263[[#This Row],[attribute_name]],"|"), 1,2)), "")</f>
        <v>LoLo</v>
      </c>
      <c r="Z717" t="b" cm="1">
        <f t="array" ref="Z717">IF(ISERROR(IF(Table3263[[#This Row],[parent_attribute]]="subattribute", VLOOKUP(Table3263[[#This Row],[Área ]]&amp;Table3263[[#This Row],[child_attribute]],_xlfn._xlws.FILTER(Table3263[[#All],[Vessel]], Table3263[[#All],[parent_attribute]]="attribute"),1, FALSE), TRUE)), FALSE, TRUE)</f>
        <v>1</v>
      </c>
    </row>
    <row r="718" spans="1:26" ht="15" customHeight="1">
      <c r="A718" t="str">
        <f>Table3263[[#This Row],[Template]]&amp;Table3263[[#This Row],[parent_attribute]]</f>
        <v>Compressor Centrífugo BásicoDeslocamento Axial - Compressor (2)</v>
      </c>
      <c r="B718" t="s">
        <v>4572</v>
      </c>
      <c r="C718" s="10" t="s">
        <v>2905</v>
      </c>
      <c r="D718" s="10" t="s">
        <v>4573</v>
      </c>
      <c r="E718" t="s">
        <v>4574</v>
      </c>
      <c r="F718" s="162" t="s">
        <v>4898</v>
      </c>
      <c r="G718" t="s">
        <v>2863</v>
      </c>
      <c r="J718" t="s">
        <v>1184</v>
      </c>
      <c r="K718" t="s">
        <v>1178</v>
      </c>
      <c r="L718" t="s">
        <v>2934</v>
      </c>
      <c r="M718" t="s">
        <v>2928</v>
      </c>
      <c r="O718" t="e">
        <f>VLOOKUP(Table3263[[#This Row],[Column1]],'Tradução Atributos'!$A$1:$B$284,2,0)</f>
        <v>#N/A</v>
      </c>
      <c r="P718" t="s">
        <v>2950</v>
      </c>
      <c r="Q718" s="10" t="str">
        <f>_xlfn.CONCAT(Table3263[[#This Row],[Description]],Table3263[[#This Row],[attribute_name EN2]])</f>
        <v>Axial Displacement - Comp (2)</v>
      </c>
      <c r="R718" s="186">
        <v>900</v>
      </c>
      <c r="S718" s="33" t="s">
        <v>465</v>
      </c>
      <c r="U718" s="33" t="s">
        <v>736</v>
      </c>
      <c r="V718" s="83"/>
      <c r="W718" t="str">
        <f t="shared" si="22"/>
        <v>subattribute</v>
      </c>
      <c r="X718" t="str">
        <f>TRIM(INDEX(_xlfn.TEXTSPLIT(Table3263[[#This Row],[attribute_name]],"|"), 1,1))</f>
        <v>Deslocamento Axial - Compressor (2)</v>
      </c>
      <c r="Y718" t="str">
        <f>IFERROR(TRIM(INDEX(_xlfn.TEXTSPLIT(Table3263[[#This Row],[attribute_name]],"|"), 1,2)), "")</f>
        <v>Pre-alarm Hi</v>
      </c>
      <c r="Z718" t="b" cm="1">
        <f t="array" ref="Z718">IF(ISERROR(IF(Table3263[[#This Row],[parent_attribute]]="subattribute", VLOOKUP(Table3263[[#This Row],[Área ]]&amp;Table3263[[#This Row],[child_attribute]],_xlfn._xlws.FILTER(Table3263[[#All],[Vessel]], Table3263[[#All],[parent_attribute]]="attribute"),1, FALSE), TRUE)), FALSE, TRUE)</f>
        <v>1</v>
      </c>
    </row>
    <row r="719" spans="1:26" ht="15" customHeight="1">
      <c r="A719" t="str">
        <f>Table3263[[#This Row],[Template]]&amp;Table3263[[#This Row],[parent_attribute]]</f>
        <v>Compressor Centrífugo BásicoDeslocamento Axial - Compressor (2)</v>
      </c>
      <c r="B719" t="s">
        <v>4572</v>
      </c>
      <c r="C719" s="10" t="s">
        <v>2905</v>
      </c>
      <c r="D719" s="10" t="s">
        <v>4573</v>
      </c>
      <c r="E719" t="s">
        <v>4574</v>
      </c>
      <c r="F719" s="162" t="s">
        <v>4898</v>
      </c>
      <c r="G719" t="s">
        <v>2863</v>
      </c>
      <c r="J719" t="s">
        <v>1185</v>
      </c>
      <c r="K719" t="s">
        <v>1178</v>
      </c>
      <c r="L719" t="s">
        <v>2936</v>
      </c>
      <c r="M719" t="s">
        <v>2928</v>
      </c>
      <c r="O719" t="e">
        <f>VLOOKUP(Table3263[[#This Row],[Column1]],'Tradução Atributos'!$A$1:$B$284,2,0)</f>
        <v>#N/A</v>
      </c>
      <c r="P719" t="s">
        <v>2952</v>
      </c>
      <c r="Q719" s="10" t="str">
        <f>_xlfn.CONCAT(Table3263[[#This Row],[Description]],Table3263[[#This Row],[attribute_name EN2]])</f>
        <v>Axial Displacement - Comp (2)</v>
      </c>
      <c r="R719" s="186">
        <v>-900</v>
      </c>
      <c r="S719" s="33" t="s">
        <v>465</v>
      </c>
      <c r="U719" s="33" t="s">
        <v>736</v>
      </c>
      <c r="V719" s="18"/>
      <c r="W719" t="str">
        <f t="shared" si="22"/>
        <v>subattribute</v>
      </c>
      <c r="X719" t="str">
        <f>TRIM(INDEX(_xlfn.TEXTSPLIT(Table3263[[#This Row],[attribute_name]],"|"), 1,1))</f>
        <v>Deslocamento Axial - Compressor (2)</v>
      </c>
      <c r="Y719" t="str">
        <f>IFERROR(TRIM(INDEX(_xlfn.TEXTSPLIT(Table3263[[#This Row],[attribute_name]],"|"), 1,2)), "")</f>
        <v>Pre-alarm Lo</v>
      </c>
      <c r="Z719" t="b" cm="1">
        <f t="array" ref="Z719">IF(ISERROR(IF(Table3263[[#This Row],[parent_attribute]]="subattribute", VLOOKUP(Table3263[[#This Row],[Área ]]&amp;Table3263[[#This Row],[child_attribute]],_xlfn._xlws.FILTER(Table3263[[#All],[Vessel]], Table3263[[#All],[parent_attribute]]="attribute"),1, FALSE), TRUE)), FALSE, TRUE)</f>
        <v>1</v>
      </c>
    </row>
    <row r="720" spans="1:26" ht="15" customHeight="1">
      <c r="A720" t="str">
        <f>Table3263[[#This Row],[Template]]&amp;Table3263[[#This Row],[parent_attribute]]</f>
        <v>Compressor Centrífugo BásicoDiferença de Pressão - Filtro de Óleo Lubrificante</v>
      </c>
      <c r="B720" t="s">
        <v>4572</v>
      </c>
      <c r="C720" s="10" t="s">
        <v>2905</v>
      </c>
      <c r="D720" s="10" t="s">
        <v>4573</v>
      </c>
      <c r="E720" t="s">
        <v>4574</v>
      </c>
      <c r="F720" s="162" t="s">
        <v>4898</v>
      </c>
      <c r="G720" t="s">
        <v>2863</v>
      </c>
      <c r="J720" t="s">
        <v>739</v>
      </c>
      <c r="K720" t="s">
        <v>739</v>
      </c>
      <c r="O720" t="e">
        <f>VLOOKUP(Table3263[[#This Row],[Column1]],'Tradução Atributos'!$A$1:$B$284,2,0)</f>
        <v>#N/A</v>
      </c>
      <c r="P720" t="s">
        <v>2958</v>
      </c>
      <c r="Q720" s="10" t="str">
        <f>_xlfn.CONCAT(Table3263[[#This Row],[Description]],Table3263[[#This Row],[attribute_name EN2]])</f>
        <v>Delta Pressure - Lube Oil Filter</v>
      </c>
      <c r="R720" s="10" t="s">
        <v>3491</v>
      </c>
      <c r="S720" s="33" t="s">
        <v>194</v>
      </c>
      <c r="U720" s="33" t="s">
        <v>461</v>
      </c>
      <c r="V720" s="10" t="s">
        <v>462</v>
      </c>
      <c r="W720" t="str">
        <f t="shared" si="22"/>
        <v>attribute</v>
      </c>
      <c r="X720" t="str">
        <f>TRIM(INDEX(_xlfn.TEXTSPLIT(Table3263[[#This Row],[attribute_name]],"|"), 1,1))</f>
        <v>Diferença de Pressão - Filtro de Óleo Lubrificante</v>
      </c>
      <c r="Y720" t="str">
        <f>IFERROR(TRIM(INDEX(_xlfn.TEXTSPLIT(Table3263[[#This Row],[attribute_name]],"|"), 1,2)), "")</f>
        <v/>
      </c>
      <c r="Z720" t="b" cm="1">
        <f t="array" ref="Z720">IF(ISERROR(IF(Table3263[[#This Row],[parent_attribute]]="subattribute", VLOOKUP(Table3263[[#This Row],[Área ]]&amp;Table3263[[#This Row],[child_attribute]],_xlfn._xlws.FILTER(Table3263[[#All],[Vessel]], Table3263[[#All],[parent_attribute]]="attribute"),1, FALSE), TRUE)), FALSE, TRUE)</f>
        <v>1</v>
      </c>
    </row>
    <row r="721" spans="1:26" ht="15" customHeight="1">
      <c r="A721" t="str">
        <f>Table3263[[#This Row],[Template]]&amp;Table3263[[#This Row],[parent_attribute]]</f>
        <v>Compressor Centrífugo BásicoDiferença de Pressão - Filtro de Óleo Lubrificante</v>
      </c>
      <c r="B721" t="s">
        <v>4572</v>
      </c>
      <c r="C721" s="10" t="s">
        <v>2905</v>
      </c>
      <c r="D721" s="10" t="s">
        <v>4573</v>
      </c>
      <c r="E721" t="s">
        <v>4574</v>
      </c>
      <c r="F721" s="162" t="s">
        <v>4898</v>
      </c>
      <c r="G721" t="s">
        <v>2863</v>
      </c>
      <c r="J721" t="s">
        <v>743</v>
      </c>
      <c r="K721" t="s">
        <v>739</v>
      </c>
      <c r="L721" t="s">
        <v>2929</v>
      </c>
      <c r="M721" t="s">
        <v>2928</v>
      </c>
      <c r="O721" t="e">
        <f>VLOOKUP(Table3263[[#This Row],[Column1]],'Tradução Atributos'!$A$1:$B$284,2,0)</f>
        <v>#N/A</v>
      </c>
      <c r="P721" t="s">
        <v>2960</v>
      </c>
      <c r="Q721" s="10" t="str">
        <f>_xlfn.CONCAT(Table3263[[#This Row],[Description]],Table3263[[#This Row],[attribute_name EN2]])</f>
        <v>Delta Pressure - Lube Oil Filter</v>
      </c>
      <c r="R721" s="33">
        <v>140</v>
      </c>
      <c r="S721" s="33" t="s">
        <v>194</v>
      </c>
      <c r="U721" s="33" t="s">
        <v>736</v>
      </c>
      <c r="V721" s="10"/>
      <c r="W721" t="str">
        <f t="shared" si="22"/>
        <v>subattribute</v>
      </c>
      <c r="X721" t="str">
        <f>TRIM(INDEX(_xlfn.TEXTSPLIT(Table3263[[#This Row],[attribute_name]],"|"), 1,1))</f>
        <v>Diferença de Pressão - Filtro de Óleo Lubrificante</v>
      </c>
      <c r="Y721" t="str">
        <f>IFERROR(TRIM(INDEX(_xlfn.TEXTSPLIT(Table3263[[#This Row],[attribute_name]],"|"), 1,2)), "")</f>
        <v>Hi</v>
      </c>
      <c r="Z721" t="b" cm="1">
        <f t="array" ref="Z721">IF(ISERROR(IF(Table3263[[#This Row],[parent_attribute]]="subattribute", VLOOKUP(Table3263[[#This Row],[Área ]]&amp;Table3263[[#This Row],[child_attribute]],_xlfn._xlws.FILTER(Table3263[[#All],[Vessel]], Table3263[[#All],[parent_attribute]]="attribute"),1, FALSE), TRUE)), FALSE, TRUE)</f>
        <v>1</v>
      </c>
    </row>
    <row r="722" spans="1:26" ht="15" customHeight="1">
      <c r="A722" t="str">
        <f>Table3263[[#This Row],[Template]]&amp;Table3263[[#This Row],[parent_attribute]]</f>
        <v>Compressor Centrífugo BásicoDiferença de Pressão - Filtro de Óleo Lubrificante</v>
      </c>
      <c r="B722" t="s">
        <v>4572</v>
      </c>
      <c r="C722" s="10" t="s">
        <v>2905</v>
      </c>
      <c r="D722" s="10" t="s">
        <v>4573</v>
      </c>
      <c r="E722" t="s">
        <v>4574</v>
      </c>
      <c r="F722" s="162" t="s">
        <v>4898</v>
      </c>
      <c r="G722" t="s">
        <v>2863</v>
      </c>
      <c r="J722" t="s">
        <v>745</v>
      </c>
      <c r="K722" t="s">
        <v>739</v>
      </c>
      <c r="L722" t="s">
        <v>2930</v>
      </c>
      <c r="M722" t="s">
        <v>2928</v>
      </c>
      <c r="O722" t="e">
        <f>VLOOKUP(Table3263[[#This Row],[Column1]],'Tradução Atributos'!$A$1:$B$284,2,0)</f>
        <v>#N/A</v>
      </c>
      <c r="P722" t="s">
        <v>2961</v>
      </c>
      <c r="Q722" s="10" t="str">
        <f>_xlfn.CONCAT(Table3263[[#This Row],[Description]],Table3263[[#This Row],[attribute_name EN2]])</f>
        <v>Delta Pressure - Lube Oil Filter</v>
      </c>
      <c r="R722" s="33"/>
      <c r="S722" s="33" t="s">
        <v>194</v>
      </c>
      <c r="U722" s="33" t="s">
        <v>736</v>
      </c>
      <c r="V722" s="83"/>
      <c r="W722" t="str">
        <f t="shared" si="22"/>
        <v>subattribute</v>
      </c>
      <c r="X722" t="str">
        <f>TRIM(INDEX(_xlfn.TEXTSPLIT(Table3263[[#This Row],[attribute_name]],"|"), 1,1))</f>
        <v>Diferença de Pressão - Filtro de Óleo Lubrificante</v>
      </c>
      <c r="Y722" t="str">
        <f>IFERROR(TRIM(INDEX(_xlfn.TEXTSPLIT(Table3263[[#This Row],[attribute_name]],"|"), 1,2)), "")</f>
        <v>HiHi</v>
      </c>
      <c r="Z722" t="b" cm="1">
        <f t="array" ref="Z722">IF(ISERROR(IF(Table3263[[#This Row],[parent_attribute]]="subattribute", VLOOKUP(Table3263[[#This Row],[Área ]]&amp;Table3263[[#This Row],[child_attribute]],_xlfn._xlws.FILTER(Table3263[[#All],[Vessel]], Table3263[[#All],[parent_attribute]]="attribute"),1, FALSE), TRUE)), FALSE, TRUE)</f>
        <v>1</v>
      </c>
    </row>
    <row r="723" spans="1:26" s="17" customFormat="1" ht="15" customHeight="1">
      <c r="A723" t="str">
        <f>Table3263[[#This Row],[Template]]&amp;Table3263[[#This Row],[parent_attribute]]</f>
        <v>Compressor Centrífugo BásicoDiferença de Pressão - Filtro de Óleo Lubrificante</v>
      </c>
      <c r="B723" t="s">
        <v>4572</v>
      </c>
      <c r="C723" s="10" t="s">
        <v>2905</v>
      </c>
      <c r="D723" s="10" t="s">
        <v>4573</v>
      </c>
      <c r="E723" t="s">
        <v>4574</v>
      </c>
      <c r="F723" s="162" t="s">
        <v>4898</v>
      </c>
      <c r="G723" t="s">
        <v>2863</v>
      </c>
      <c r="H723"/>
      <c r="I723"/>
      <c r="J723" t="s">
        <v>747</v>
      </c>
      <c r="K723" t="s">
        <v>739</v>
      </c>
      <c r="L723" t="s">
        <v>2934</v>
      </c>
      <c r="M723" t="s">
        <v>2928</v>
      </c>
      <c r="N723"/>
      <c r="O723" t="e">
        <f>VLOOKUP(Table3263[[#This Row],[Column1]],'Tradução Atributos'!$A$1:$B$284,2,0)</f>
        <v>#N/A</v>
      </c>
      <c r="P723" t="s">
        <v>2963</v>
      </c>
      <c r="Q723" s="10" t="str">
        <f>_xlfn.CONCAT(Table3263[[#This Row],[Description]],Table3263[[#This Row],[attribute_name EN2]])</f>
        <v>Delta Pressure - Lube Oil Filter</v>
      </c>
      <c r="R723" s="10">
        <v>30</v>
      </c>
      <c r="S723" s="33" t="s">
        <v>194</v>
      </c>
      <c r="T723"/>
      <c r="U723" s="33" t="s">
        <v>736</v>
      </c>
      <c r="V723" s="12"/>
      <c r="W723" t="str">
        <f t="shared" si="22"/>
        <v>subattribute</v>
      </c>
      <c r="X723" t="str">
        <f>TRIM(INDEX(_xlfn.TEXTSPLIT(Table3263[[#This Row],[attribute_name]],"|"), 1,1))</f>
        <v>Diferença de Pressão - Filtro de Óleo Lubrificante</v>
      </c>
      <c r="Y723" t="str">
        <f>IFERROR(TRIM(INDEX(_xlfn.TEXTSPLIT(Table3263[[#This Row],[attribute_name]],"|"), 1,2)), "")</f>
        <v>Pre-alarm Hi</v>
      </c>
      <c r="Z723" t="b" cm="1">
        <f t="array" ref="Z723">IF(ISERROR(IF(Table3263[[#This Row],[parent_attribute]]="subattribute", VLOOKUP(Table3263[[#This Row],[Área ]]&amp;Table3263[[#This Row],[child_attribute]],_xlfn._xlws.FILTER(Table3263[[#All],[Vessel]], Table3263[[#All],[parent_attribute]]="attribute"),1, FALSE), TRUE)), FALSE, TRUE)</f>
        <v>1</v>
      </c>
    </row>
    <row r="724" spans="1:26" s="17" customFormat="1" ht="15" customHeight="1">
      <c r="A724" t="str">
        <f>Table3263[[#This Row],[Template]]&amp;Table3263[[#This Row],[parent_attribute]]</f>
        <v>Compressor Centrífugo BásicoFluxo – Gás de Selagem Primária para Vent LA (1)</v>
      </c>
      <c r="B724" t="s">
        <v>4572</v>
      </c>
      <c r="C724" s="10" t="s">
        <v>2905</v>
      </c>
      <c r="D724" s="10" t="s">
        <v>4573</v>
      </c>
      <c r="E724" t="s">
        <v>4574</v>
      </c>
      <c r="F724" s="162" t="s">
        <v>4898</v>
      </c>
      <c r="G724" t="s">
        <v>2863</v>
      </c>
      <c r="H724"/>
      <c r="I724"/>
      <c r="J724" t="s">
        <v>1330</v>
      </c>
      <c r="K724" t="s">
        <v>1330</v>
      </c>
      <c r="L724"/>
      <c r="M724"/>
      <c r="N724"/>
      <c r="O724" t="e">
        <f>VLOOKUP(Table3263[[#This Row],[Column1]],'Tradução Atributos'!$A$1:$B$284,2,0)</f>
        <v>#N/A</v>
      </c>
      <c r="P724" t="s">
        <v>4598</v>
      </c>
      <c r="Q724" s="10" t="str">
        <f>_xlfn.CONCAT(Table3263[[#This Row],[Description]],Table3263[[#This Row],[attribute_name EN2]])</f>
        <v>Flow - Primary Seal Gas to Vent DE (1)</v>
      </c>
      <c r="R724" s="10" t="s">
        <v>4904</v>
      </c>
      <c r="S724" s="33" t="s">
        <v>3877</v>
      </c>
      <c r="T724"/>
      <c r="U724" s="33" t="s">
        <v>451</v>
      </c>
      <c r="V724" s="12" t="s">
        <v>452</v>
      </c>
      <c r="W724" t="str">
        <f t="shared" si="22"/>
        <v>attribute</v>
      </c>
      <c r="X724" t="str">
        <f>TRIM(INDEX(_xlfn.TEXTSPLIT(Table3263[[#This Row],[attribute_name]],"|"), 1,1))</f>
        <v>Fluxo – Gás de Selagem Primária para Vent LA (1)</v>
      </c>
      <c r="Y724" t="str">
        <f>IFERROR(TRIM(INDEX(_xlfn.TEXTSPLIT(Table3263[[#This Row],[attribute_name]],"|"), 1,2)), "")</f>
        <v/>
      </c>
      <c r="Z724" t="b" cm="1">
        <f t="array" ref="Z724">IF(ISERROR(IF(Table3263[[#This Row],[parent_attribute]]="subattribute", VLOOKUP(Table3263[[#This Row],[Área ]]&amp;Table3263[[#This Row],[child_attribute]],_xlfn._xlws.FILTER(Table3263[[#All],[Vessel]], Table3263[[#All],[parent_attribute]]="attribute"),1, FALSE), TRUE)), FALSE, TRUE)</f>
        <v>1</v>
      </c>
    </row>
    <row r="725" spans="1:26" s="17" customFormat="1" ht="15" customHeight="1">
      <c r="A725" t="str">
        <f>Table3263[[#This Row],[Template]]&amp;Table3263[[#This Row],[parent_attribute]]</f>
        <v>Compressor Centrífugo BásicoFluxo – Gás de Selagem Primária para Vent LA (1)</v>
      </c>
      <c r="B725" t="s">
        <v>4572</v>
      </c>
      <c r="C725" s="10" t="s">
        <v>2905</v>
      </c>
      <c r="D725" s="10" t="s">
        <v>4573</v>
      </c>
      <c r="E725" t="s">
        <v>4574</v>
      </c>
      <c r="F725" s="162" t="s">
        <v>4898</v>
      </c>
      <c r="G725" t="s">
        <v>2863</v>
      </c>
      <c r="H725"/>
      <c r="I725"/>
      <c r="J725" t="s">
        <v>1331</v>
      </c>
      <c r="K725" t="s">
        <v>1330</v>
      </c>
      <c r="L725" t="s">
        <v>2929</v>
      </c>
      <c r="M725" t="s">
        <v>2928</v>
      </c>
      <c r="N725"/>
      <c r="O725" t="e">
        <f>VLOOKUP(Table3263[[#This Row],[Column1]],'Tradução Atributos'!$A$1:$B$284,2,0)</f>
        <v>#N/A</v>
      </c>
      <c r="P725" t="s">
        <v>4599</v>
      </c>
      <c r="Q725" s="10" t="str">
        <f>_xlfn.CONCAT(Table3263[[#This Row],[Description]],Table3263[[#This Row],[attribute_name EN2]])</f>
        <v>Flow - Primary Seal Gas to Vent DE (1)</v>
      </c>
      <c r="R725" s="33">
        <v>1.4</v>
      </c>
      <c r="S725" s="33" t="s">
        <v>3877</v>
      </c>
      <c r="T725"/>
      <c r="U725" s="33" t="s">
        <v>736</v>
      </c>
      <c r="V725" s="10"/>
      <c r="W725" t="str">
        <f t="shared" si="22"/>
        <v>subattribute</v>
      </c>
      <c r="X725" t="str">
        <f>TRIM(INDEX(_xlfn.TEXTSPLIT(Table3263[[#This Row],[attribute_name]],"|"), 1,1))</f>
        <v>Fluxo – Gás de Selagem Primária para Vent LA (1)</v>
      </c>
      <c r="Y725" t="str">
        <f>IFERROR(TRIM(INDEX(_xlfn.TEXTSPLIT(Table3263[[#This Row],[attribute_name]],"|"), 1,2)), "")</f>
        <v>Hi</v>
      </c>
      <c r="Z725" t="b" cm="1">
        <f t="array" ref="Z725">IF(ISERROR(IF(Table3263[[#This Row],[parent_attribute]]="subattribute", VLOOKUP(Table3263[[#This Row],[Área ]]&amp;Table3263[[#This Row],[child_attribute]],_xlfn._xlws.FILTER(Table3263[[#All],[Vessel]], Table3263[[#All],[parent_attribute]]="attribute"),1, FALSE), TRUE)), FALSE, TRUE)</f>
        <v>1</v>
      </c>
    </row>
    <row r="726" spans="1:26" s="17" customFormat="1" ht="15" customHeight="1">
      <c r="A726" t="str">
        <f>Table3263[[#This Row],[Template]]&amp;Table3263[[#This Row],[parent_attribute]]</f>
        <v>Compressor Centrífugo BásicoFluxo – Gás de Selagem Primária para Vent LA (1)</v>
      </c>
      <c r="B726" t="s">
        <v>4572</v>
      </c>
      <c r="C726" s="10" t="s">
        <v>2905</v>
      </c>
      <c r="D726" s="10" t="s">
        <v>4573</v>
      </c>
      <c r="E726" t="s">
        <v>4574</v>
      </c>
      <c r="F726" s="162" t="s">
        <v>4898</v>
      </c>
      <c r="G726" t="s">
        <v>2863</v>
      </c>
      <c r="H726"/>
      <c r="I726"/>
      <c r="J726" t="s">
        <v>1332</v>
      </c>
      <c r="K726" t="s">
        <v>1330</v>
      </c>
      <c r="L726" t="s">
        <v>2930</v>
      </c>
      <c r="M726" t="s">
        <v>2928</v>
      </c>
      <c r="N726"/>
      <c r="O726" t="e">
        <f>VLOOKUP(Table3263[[#This Row],[Column1]],'Tradução Atributos'!$A$1:$B$284,2,0)</f>
        <v>#N/A</v>
      </c>
      <c r="P726" t="s">
        <v>4600</v>
      </c>
      <c r="Q726" s="10" t="str">
        <f>_xlfn.CONCAT(Table3263[[#This Row],[Description]],Table3263[[#This Row],[attribute_name EN2]])</f>
        <v>Flow - Primary Seal Gas to Vent DE (1)</v>
      </c>
      <c r="R726" s="33">
        <v>2</v>
      </c>
      <c r="S726" s="33" t="s">
        <v>3877</v>
      </c>
      <c r="T726"/>
      <c r="U726" s="33" t="s">
        <v>736</v>
      </c>
      <c r="V726" s="83"/>
      <c r="W726" t="str">
        <f t="shared" si="22"/>
        <v>subattribute</v>
      </c>
      <c r="X726" t="str">
        <f>TRIM(INDEX(_xlfn.TEXTSPLIT(Table3263[[#This Row],[attribute_name]],"|"), 1,1))</f>
        <v>Fluxo – Gás de Selagem Primária para Vent LA (1)</v>
      </c>
      <c r="Y726" t="str">
        <f>IFERROR(TRIM(INDEX(_xlfn.TEXTSPLIT(Table3263[[#This Row],[attribute_name]],"|"), 1,2)), "")</f>
        <v>HiHi</v>
      </c>
      <c r="Z726" t="b" cm="1">
        <f t="array" ref="Z726">IF(ISERROR(IF(Table3263[[#This Row],[parent_attribute]]="subattribute", VLOOKUP(Table3263[[#This Row],[Área ]]&amp;Table3263[[#This Row],[child_attribute]],_xlfn._xlws.FILTER(Table3263[[#All],[Vessel]], Table3263[[#All],[parent_attribute]]="attribute"),1, FALSE), TRUE)), FALSE, TRUE)</f>
        <v>1</v>
      </c>
    </row>
    <row r="727" spans="1:26" s="17" customFormat="1" ht="15" customHeight="1">
      <c r="A727" t="str">
        <f>Table3263[[#This Row],[Template]]&amp;Table3263[[#This Row],[parent_attribute]]</f>
        <v>Compressor Centrífugo BásicoFluxo – Gás de Selagem Primária para Vent LA (1)</v>
      </c>
      <c r="B727" t="s">
        <v>4572</v>
      </c>
      <c r="C727" s="10" t="s">
        <v>2905</v>
      </c>
      <c r="D727" s="10" t="s">
        <v>4573</v>
      </c>
      <c r="E727" t="s">
        <v>4574</v>
      </c>
      <c r="F727" s="162" t="s">
        <v>4898</v>
      </c>
      <c r="G727" t="s">
        <v>2863</v>
      </c>
      <c r="H727"/>
      <c r="I727"/>
      <c r="J727" t="s">
        <v>1333</v>
      </c>
      <c r="K727" t="s">
        <v>1330</v>
      </c>
      <c r="L727" t="s">
        <v>2931</v>
      </c>
      <c r="M727" t="s">
        <v>2928</v>
      </c>
      <c r="N727"/>
      <c r="O727" t="e">
        <f>VLOOKUP(Table3263[[#This Row],[Column1]],'Tradução Atributos'!$A$1:$B$284,2,0)</f>
        <v>#N/A</v>
      </c>
      <c r="P727" t="s">
        <v>4601</v>
      </c>
      <c r="Q727" s="10" t="str">
        <f>_xlfn.CONCAT(Table3263[[#This Row],[Description]],Table3263[[#This Row],[attribute_name EN2]])</f>
        <v>Flow - Primary Seal Gas to Vent DE (1)</v>
      </c>
      <c r="R727" s="33"/>
      <c r="S727" s="33" t="s">
        <v>3877</v>
      </c>
      <c r="T727"/>
      <c r="U727" s="33" t="s">
        <v>736</v>
      </c>
      <c r="V727" s="10"/>
      <c r="W727" t="str">
        <f t="shared" si="22"/>
        <v>subattribute</v>
      </c>
      <c r="X727" t="str">
        <f>TRIM(INDEX(_xlfn.TEXTSPLIT(Table3263[[#This Row],[attribute_name]],"|"), 1,1))</f>
        <v>Fluxo – Gás de Selagem Primária para Vent LA (1)</v>
      </c>
      <c r="Y727" t="str">
        <f>IFERROR(TRIM(INDEX(_xlfn.TEXTSPLIT(Table3263[[#This Row],[attribute_name]],"|"), 1,2)), "")</f>
        <v>Lo</v>
      </c>
      <c r="Z727" t="b" cm="1">
        <f t="array" ref="Z727">IF(ISERROR(IF(Table3263[[#This Row],[parent_attribute]]="subattribute", VLOOKUP(Table3263[[#This Row],[Área ]]&amp;Table3263[[#This Row],[child_attribute]],_xlfn._xlws.FILTER(Table3263[[#All],[Vessel]], Table3263[[#All],[parent_attribute]]="attribute"),1, FALSE), TRUE)), FALSE, TRUE)</f>
        <v>1</v>
      </c>
    </row>
    <row r="728" spans="1:26" s="17" customFormat="1" ht="15" customHeight="1">
      <c r="A728" t="str">
        <f>Table3263[[#This Row],[Template]]&amp;Table3263[[#This Row],[parent_attribute]]</f>
        <v>Compressor Centrífugo BásicoFluxo – Gás de Selagem Primária para Vent LA (1)</v>
      </c>
      <c r="B728" t="s">
        <v>4572</v>
      </c>
      <c r="C728" s="10" t="s">
        <v>2905</v>
      </c>
      <c r="D728" s="10" t="s">
        <v>4573</v>
      </c>
      <c r="E728" t="s">
        <v>4574</v>
      </c>
      <c r="F728" s="162" t="s">
        <v>4898</v>
      </c>
      <c r="G728" t="s">
        <v>2863</v>
      </c>
      <c r="H728"/>
      <c r="I728"/>
      <c r="J728" t="s">
        <v>1334</v>
      </c>
      <c r="K728" t="s">
        <v>1330</v>
      </c>
      <c r="L728" t="s">
        <v>2932</v>
      </c>
      <c r="M728" t="s">
        <v>2928</v>
      </c>
      <c r="N728"/>
      <c r="O728" t="e">
        <f>VLOOKUP(Table3263[[#This Row],[Column1]],'Tradução Atributos'!$A$1:$B$284,2,0)</f>
        <v>#N/A</v>
      </c>
      <c r="P728" t="s">
        <v>4602</v>
      </c>
      <c r="Q728" s="10" t="str">
        <f>_xlfn.CONCAT(Table3263[[#This Row],[Description]],Table3263[[#This Row],[attribute_name EN2]])</f>
        <v>Flow - Primary Seal Gas to Vent DE (1)</v>
      </c>
      <c r="R728" s="33"/>
      <c r="S728" s="33" t="s">
        <v>3877</v>
      </c>
      <c r="T728"/>
      <c r="U728" s="33" t="s">
        <v>736</v>
      </c>
      <c r="V728" s="83"/>
      <c r="W728" t="str">
        <f t="shared" si="22"/>
        <v>subattribute</v>
      </c>
      <c r="X728" t="str">
        <f>TRIM(INDEX(_xlfn.TEXTSPLIT(Table3263[[#This Row],[attribute_name]],"|"), 1,1))</f>
        <v>Fluxo – Gás de Selagem Primária para Vent LA (1)</v>
      </c>
      <c r="Y728" t="str">
        <f>IFERROR(TRIM(INDEX(_xlfn.TEXTSPLIT(Table3263[[#This Row],[attribute_name]],"|"), 1,2)), "")</f>
        <v>LoLo</v>
      </c>
      <c r="Z728" t="b" cm="1">
        <f t="array" ref="Z728">IF(ISERROR(IF(Table3263[[#This Row],[parent_attribute]]="subattribute", VLOOKUP(Table3263[[#This Row],[Área ]]&amp;Table3263[[#This Row],[child_attribute]],_xlfn._xlws.FILTER(Table3263[[#All],[Vessel]], Table3263[[#All],[parent_attribute]]="attribute"),1, FALSE), TRUE)), FALSE, TRUE)</f>
        <v>1</v>
      </c>
    </row>
    <row r="729" spans="1:26" s="17" customFormat="1" ht="15" customHeight="1">
      <c r="A729" t="str">
        <f>Table3263[[#This Row],[Template]]&amp;Table3263[[#This Row],[parent_attribute]]</f>
        <v>Compressor Centrífugo BásicoFluxo – Gás de Selagem Primária para Vent LOA (1)</v>
      </c>
      <c r="B729" t="s">
        <v>4572</v>
      </c>
      <c r="C729" s="10" t="s">
        <v>2905</v>
      </c>
      <c r="D729" s="10" t="s">
        <v>4573</v>
      </c>
      <c r="E729" t="s">
        <v>4574</v>
      </c>
      <c r="F729" s="162" t="s">
        <v>4898</v>
      </c>
      <c r="G729" t="s">
        <v>2863</v>
      </c>
      <c r="H729"/>
      <c r="I729"/>
      <c r="J729" t="s">
        <v>1341</v>
      </c>
      <c r="K729" t="s">
        <v>1341</v>
      </c>
      <c r="L729"/>
      <c r="M729"/>
      <c r="N729"/>
      <c r="O729" t="e">
        <f>VLOOKUP(Table3263[[#This Row],[Column1]],'Tradução Atributos'!$A$1:$B$284,2,0)</f>
        <v>#N/A</v>
      </c>
      <c r="P729" t="s">
        <v>4603</v>
      </c>
      <c r="Q729" s="10" t="str">
        <f>_xlfn.CONCAT(Table3263[[#This Row],[Description]],Table3263[[#This Row],[attribute_name EN2]])</f>
        <v>Flow - Primary Seal Gas to Vent NDE (1)</v>
      </c>
      <c r="R729" s="33" t="s">
        <v>4905</v>
      </c>
      <c r="S729" s="33" t="s">
        <v>3877</v>
      </c>
      <c r="T729"/>
      <c r="U729" s="33" t="s">
        <v>451</v>
      </c>
      <c r="V729" s="158" t="s">
        <v>452</v>
      </c>
      <c r="W729" t="str">
        <f t="shared" si="22"/>
        <v>attribute</v>
      </c>
      <c r="X729" t="str">
        <f>TRIM(INDEX(_xlfn.TEXTSPLIT(Table3263[[#This Row],[attribute_name]],"|"), 1,1))</f>
        <v>Fluxo – Gás de Selagem Primária para Vent LOA (1)</v>
      </c>
      <c r="Y729" t="str">
        <f>IFERROR(TRIM(INDEX(_xlfn.TEXTSPLIT(Table3263[[#This Row],[attribute_name]],"|"), 1,2)), "")</f>
        <v/>
      </c>
      <c r="Z729" t="b" cm="1">
        <f t="array" ref="Z729">IF(ISERROR(IF(Table3263[[#This Row],[parent_attribute]]="subattribute", VLOOKUP(Table3263[[#This Row],[Área ]]&amp;Table3263[[#This Row],[child_attribute]],_xlfn._xlws.FILTER(Table3263[[#All],[Vessel]], Table3263[[#All],[parent_attribute]]="attribute"),1, FALSE), TRUE)), FALSE, TRUE)</f>
        <v>1</v>
      </c>
    </row>
    <row r="730" spans="1:26" s="17" customFormat="1" ht="15" customHeight="1">
      <c r="A730" t="str">
        <f>Table3263[[#This Row],[Template]]&amp;Table3263[[#This Row],[parent_attribute]]</f>
        <v>Compressor Centrífugo BásicoFluxo – Gás de Selagem Primária para Vent LOA (1)</v>
      </c>
      <c r="B730" t="s">
        <v>4572</v>
      </c>
      <c r="C730" s="10" t="s">
        <v>2905</v>
      </c>
      <c r="D730" s="10" t="s">
        <v>4573</v>
      </c>
      <c r="E730" t="s">
        <v>4574</v>
      </c>
      <c r="F730" s="162" t="s">
        <v>4898</v>
      </c>
      <c r="G730" t="s">
        <v>2863</v>
      </c>
      <c r="H730"/>
      <c r="I730"/>
      <c r="J730" t="s">
        <v>1343</v>
      </c>
      <c r="K730" t="s">
        <v>1341</v>
      </c>
      <c r="L730" t="s">
        <v>2929</v>
      </c>
      <c r="M730" t="s">
        <v>2928</v>
      </c>
      <c r="N730"/>
      <c r="O730" t="e">
        <f>VLOOKUP(Table3263[[#This Row],[Column1]],'Tradução Atributos'!$A$1:$B$284,2,0)</f>
        <v>#N/A</v>
      </c>
      <c r="P730" t="s">
        <v>4604</v>
      </c>
      <c r="Q730" s="10" t="str">
        <f>_xlfn.CONCAT(Table3263[[#This Row],[Description]],Table3263[[#This Row],[attribute_name EN2]])</f>
        <v>Flow - Primary Seal Gas to Vent NDE (1)</v>
      </c>
      <c r="R730" s="33">
        <v>1.4</v>
      </c>
      <c r="S730" s="33" t="s">
        <v>3877</v>
      </c>
      <c r="T730"/>
      <c r="U730" s="33" t="s">
        <v>736</v>
      </c>
      <c r="V730" s="10"/>
      <c r="W730" t="str">
        <f t="shared" si="22"/>
        <v>subattribute</v>
      </c>
      <c r="X730" t="str">
        <f>TRIM(INDEX(_xlfn.TEXTSPLIT(Table3263[[#This Row],[attribute_name]],"|"), 1,1))</f>
        <v>Fluxo – Gás de Selagem Primária para Vent LOA (1)</v>
      </c>
      <c r="Y730" t="str">
        <f>IFERROR(TRIM(INDEX(_xlfn.TEXTSPLIT(Table3263[[#This Row],[attribute_name]],"|"), 1,2)), "")</f>
        <v>Hi</v>
      </c>
      <c r="Z730" t="b" cm="1">
        <f t="array" ref="Z730">IF(ISERROR(IF(Table3263[[#This Row],[parent_attribute]]="subattribute", VLOOKUP(Table3263[[#This Row],[Área ]]&amp;Table3263[[#This Row],[child_attribute]],_xlfn._xlws.FILTER(Table3263[[#All],[Vessel]], Table3263[[#All],[parent_attribute]]="attribute"),1, FALSE), TRUE)), FALSE, TRUE)</f>
        <v>1</v>
      </c>
    </row>
    <row r="731" spans="1:26" s="17" customFormat="1" ht="15" customHeight="1">
      <c r="A731" t="str">
        <f>Table3263[[#This Row],[Template]]&amp;Table3263[[#This Row],[parent_attribute]]</f>
        <v>Compressor Centrífugo BásicoFluxo – Gás de Selagem Primária para Vent LOA (1)</v>
      </c>
      <c r="B731" t="s">
        <v>4572</v>
      </c>
      <c r="C731" s="10" t="s">
        <v>2905</v>
      </c>
      <c r="D731" s="10" t="s">
        <v>4573</v>
      </c>
      <c r="E731" t="s">
        <v>4574</v>
      </c>
      <c r="F731" s="162" t="s">
        <v>4898</v>
      </c>
      <c r="G731" t="s">
        <v>2863</v>
      </c>
      <c r="H731"/>
      <c r="I731"/>
      <c r="J731" t="s">
        <v>1344</v>
      </c>
      <c r="K731" t="s">
        <v>1341</v>
      </c>
      <c r="L731" t="s">
        <v>2930</v>
      </c>
      <c r="M731" t="s">
        <v>2928</v>
      </c>
      <c r="N731"/>
      <c r="O731" t="e">
        <f>VLOOKUP(Table3263[[#This Row],[Column1]],'Tradução Atributos'!$A$1:$B$284,2,0)</f>
        <v>#N/A</v>
      </c>
      <c r="P731" t="s">
        <v>4605</v>
      </c>
      <c r="Q731" s="10" t="str">
        <f>_xlfn.CONCAT(Table3263[[#This Row],[Description]],Table3263[[#This Row],[attribute_name EN2]])</f>
        <v>Flow - Primary Seal Gas to Vent NDE (1)</v>
      </c>
      <c r="R731" s="33">
        <v>2</v>
      </c>
      <c r="S731" s="33" t="s">
        <v>3877</v>
      </c>
      <c r="T731"/>
      <c r="U731" s="33" t="s">
        <v>736</v>
      </c>
      <c r="V731" s="83"/>
      <c r="W731" t="str">
        <f t="shared" si="22"/>
        <v>subattribute</v>
      </c>
      <c r="X731" t="str">
        <f>TRIM(INDEX(_xlfn.TEXTSPLIT(Table3263[[#This Row],[attribute_name]],"|"), 1,1))</f>
        <v>Fluxo – Gás de Selagem Primária para Vent LOA (1)</v>
      </c>
      <c r="Y731" t="str">
        <f>IFERROR(TRIM(INDEX(_xlfn.TEXTSPLIT(Table3263[[#This Row],[attribute_name]],"|"), 1,2)), "")</f>
        <v>HiHi</v>
      </c>
      <c r="Z731" t="b" cm="1">
        <f t="array" ref="Z731">IF(ISERROR(IF(Table3263[[#This Row],[parent_attribute]]="subattribute", VLOOKUP(Table3263[[#This Row],[Área ]]&amp;Table3263[[#This Row],[child_attribute]],_xlfn._xlws.FILTER(Table3263[[#All],[Vessel]], Table3263[[#All],[parent_attribute]]="attribute"),1, FALSE), TRUE)), FALSE, TRUE)</f>
        <v>1</v>
      </c>
    </row>
    <row r="732" spans="1:26" s="17" customFormat="1" ht="15" customHeight="1">
      <c r="A732" t="str">
        <f>Table3263[[#This Row],[Template]]&amp;Table3263[[#This Row],[parent_attribute]]</f>
        <v>Compressor Centrífugo BásicoFluxo – Gás de Selagem Primária para Vent LOA (1)</v>
      </c>
      <c r="B732" t="s">
        <v>4572</v>
      </c>
      <c r="C732" s="10" t="s">
        <v>2905</v>
      </c>
      <c r="D732" s="10" t="s">
        <v>4573</v>
      </c>
      <c r="E732" t="s">
        <v>4574</v>
      </c>
      <c r="F732" s="162" t="s">
        <v>4898</v>
      </c>
      <c r="G732" t="s">
        <v>2863</v>
      </c>
      <c r="H732"/>
      <c r="I732"/>
      <c r="J732" t="s">
        <v>1345</v>
      </c>
      <c r="K732" t="s">
        <v>1341</v>
      </c>
      <c r="L732" t="s">
        <v>2931</v>
      </c>
      <c r="M732" t="s">
        <v>2928</v>
      </c>
      <c r="N732"/>
      <c r="O732" t="e">
        <f>VLOOKUP(Table3263[[#This Row],[Column1]],'Tradução Atributos'!$A$1:$B$284,2,0)</f>
        <v>#N/A</v>
      </c>
      <c r="P732" t="s">
        <v>4606</v>
      </c>
      <c r="Q732" s="10" t="str">
        <f>_xlfn.CONCAT(Table3263[[#This Row],[Description]],Table3263[[#This Row],[attribute_name EN2]])</f>
        <v>Flow - Primary Seal Gas to Vent NDE (1)</v>
      </c>
      <c r="R732" s="33"/>
      <c r="S732" s="33" t="s">
        <v>3877</v>
      </c>
      <c r="T732"/>
      <c r="U732" s="33" t="s">
        <v>736</v>
      </c>
      <c r="V732" s="18"/>
      <c r="W732" t="str">
        <f t="shared" si="22"/>
        <v>subattribute</v>
      </c>
      <c r="X732" t="str">
        <f>TRIM(INDEX(_xlfn.TEXTSPLIT(Table3263[[#This Row],[attribute_name]],"|"), 1,1))</f>
        <v>Fluxo – Gás de Selagem Primária para Vent LOA (1)</v>
      </c>
      <c r="Y732" t="str">
        <f>IFERROR(TRIM(INDEX(_xlfn.TEXTSPLIT(Table3263[[#This Row],[attribute_name]],"|"), 1,2)), "")</f>
        <v>Lo</v>
      </c>
      <c r="Z732" t="b" cm="1">
        <f t="array" ref="Z732">IF(ISERROR(IF(Table3263[[#This Row],[parent_attribute]]="subattribute", VLOOKUP(Table3263[[#This Row],[Área ]]&amp;Table3263[[#This Row],[child_attribute]],_xlfn._xlws.FILTER(Table3263[[#All],[Vessel]], Table3263[[#All],[parent_attribute]]="attribute"),1, FALSE), TRUE)), FALSE, TRUE)</f>
        <v>1</v>
      </c>
    </row>
    <row r="733" spans="1:26" ht="15" customHeight="1">
      <c r="A733" t="str">
        <f>Table3263[[#This Row],[Template]]&amp;Table3263[[#This Row],[parent_attribute]]</f>
        <v>Compressor Centrífugo BásicoFluxo – Gás de Selagem Primária para Vent LOA (1)</v>
      </c>
      <c r="B733" t="s">
        <v>4572</v>
      </c>
      <c r="C733" s="10" t="s">
        <v>2905</v>
      </c>
      <c r="D733" s="10" t="s">
        <v>4573</v>
      </c>
      <c r="E733" t="s">
        <v>4574</v>
      </c>
      <c r="F733" s="162" t="s">
        <v>4898</v>
      </c>
      <c r="G733" t="s">
        <v>2863</v>
      </c>
      <c r="J733" t="s">
        <v>1346</v>
      </c>
      <c r="K733" t="s">
        <v>1341</v>
      </c>
      <c r="L733" t="s">
        <v>2932</v>
      </c>
      <c r="M733" t="s">
        <v>2928</v>
      </c>
      <c r="O733" t="e">
        <f>VLOOKUP(Table3263[[#This Row],[Column1]],'Tradução Atributos'!$A$1:$B$284,2,0)</f>
        <v>#N/A</v>
      </c>
      <c r="P733" t="s">
        <v>4607</v>
      </c>
      <c r="Q733" s="10" t="str">
        <f>_xlfn.CONCAT(Table3263[[#This Row],[Description]],Table3263[[#This Row],[attribute_name EN2]])</f>
        <v>Flow - Primary Seal Gas to Vent NDE (1)</v>
      </c>
      <c r="R733" s="33"/>
      <c r="S733" s="33" t="s">
        <v>3877</v>
      </c>
      <c r="U733" s="33" t="s">
        <v>736</v>
      </c>
      <c r="V733" s="83"/>
      <c r="W733" t="str">
        <f t="shared" si="22"/>
        <v>subattribute</v>
      </c>
      <c r="X733" t="str">
        <f>TRIM(INDEX(_xlfn.TEXTSPLIT(Table3263[[#This Row],[attribute_name]],"|"), 1,1))</f>
        <v>Fluxo – Gás de Selagem Primária para Vent LOA (1)</v>
      </c>
      <c r="Y733" t="str">
        <f>IFERROR(TRIM(INDEX(_xlfn.TEXTSPLIT(Table3263[[#This Row],[attribute_name]],"|"), 1,2)), "")</f>
        <v>LoLo</v>
      </c>
      <c r="Z733" t="b" cm="1">
        <f t="array" ref="Z733">IF(ISERROR(IF(Table3263[[#This Row],[parent_attribute]]="subattribute", VLOOKUP(Table3263[[#This Row],[Área ]]&amp;Table3263[[#This Row],[child_attribute]],_xlfn._xlws.FILTER(Table3263[[#All],[Vessel]], Table3263[[#All],[parent_attribute]]="attribute"),1, FALSE), TRUE)), FALSE, TRUE)</f>
        <v>1</v>
      </c>
    </row>
    <row r="734" spans="1:26" ht="15" customHeight="1">
      <c r="A734" t="str">
        <f>Table3263[[#This Row],[Template]]&amp;Table3263[[#This Row],[parent_attribute]]</f>
        <v>Compressor Centrífugo BásicoFluxo – Injeção de Gás de Separação (LA)</v>
      </c>
      <c r="B734" t="s">
        <v>4572</v>
      </c>
      <c r="C734" s="10" t="s">
        <v>2905</v>
      </c>
      <c r="D734" s="10" t="s">
        <v>4573</v>
      </c>
      <c r="E734" t="s">
        <v>4574</v>
      </c>
      <c r="F734" s="162" t="s">
        <v>4898</v>
      </c>
      <c r="G734" t="s">
        <v>2863</v>
      </c>
      <c r="J734" t="s">
        <v>3880</v>
      </c>
      <c r="K734" t="s">
        <v>3880</v>
      </c>
      <c r="O734" t="e">
        <f>VLOOKUP(Table3263[[#This Row],[Column1]],'Tradução Atributos'!$A$1:$B$284,2,0)</f>
        <v>#N/A</v>
      </c>
      <c r="P734" t="s">
        <v>4608</v>
      </c>
      <c r="Q734" s="10" t="str">
        <f>_xlfn.CONCAT(Table3263[[#This Row],[Description]],Table3263[[#This Row],[attribute_name EN2]])</f>
        <v>Flow - Separation Seal Gas Injection DE</v>
      </c>
      <c r="R734" s="32" t="s">
        <v>4906</v>
      </c>
      <c r="S734" s="33" t="s">
        <v>3877</v>
      </c>
      <c r="U734" s="33" t="s">
        <v>451</v>
      </c>
      <c r="V734" s="12" t="s">
        <v>452</v>
      </c>
      <c r="W734" t="str">
        <f t="shared" si="22"/>
        <v>attribute</v>
      </c>
      <c r="X734" t="str">
        <f>TRIM(INDEX(_xlfn.TEXTSPLIT(Table3263[[#This Row],[attribute_name]],"|"), 1,1))</f>
        <v>Fluxo – Injeção de Gás de Separação (LA)</v>
      </c>
      <c r="Y734" t="str">
        <f>IFERROR(TRIM(INDEX(_xlfn.TEXTSPLIT(Table3263[[#This Row],[attribute_name]],"|"), 1,2)), "")</f>
        <v/>
      </c>
      <c r="Z734" t="b" cm="1">
        <f t="array" ref="Z734">IF(ISERROR(IF(Table3263[[#This Row],[parent_attribute]]="subattribute", VLOOKUP(Table3263[[#This Row],[Área ]]&amp;Table3263[[#This Row],[child_attribute]],_xlfn._xlws.FILTER(Table3263[[#All],[Vessel]], Table3263[[#All],[parent_attribute]]="attribute"),1, FALSE), TRUE)), FALSE, TRUE)</f>
        <v>1</v>
      </c>
    </row>
    <row r="735" spans="1:26" ht="15" customHeight="1">
      <c r="A735" t="str">
        <f>Table3263[[#This Row],[Template]]&amp;Table3263[[#This Row],[parent_attribute]]</f>
        <v>Compressor Centrífugo BásicoFluxo – Injeção de Gás de Separação (LA)</v>
      </c>
      <c r="B735" t="s">
        <v>4572</v>
      </c>
      <c r="C735" s="10" t="s">
        <v>2905</v>
      </c>
      <c r="D735" s="10" t="s">
        <v>4573</v>
      </c>
      <c r="E735" t="s">
        <v>4574</v>
      </c>
      <c r="F735" s="162" t="s">
        <v>4898</v>
      </c>
      <c r="G735" t="s">
        <v>2863</v>
      </c>
      <c r="J735" t="s">
        <v>4609</v>
      </c>
      <c r="K735" t="s">
        <v>3880</v>
      </c>
      <c r="L735" t="s">
        <v>2929</v>
      </c>
      <c r="M735" t="s">
        <v>2928</v>
      </c>
      <c r="O735" t="e">
        <f>VLOOKUP(Table3263[[#This Row],[Column1]],'Tradução Atributos'!$A$1:$B$284,2,0)</f>
        <v>#N/A</v>
      </c>
      <c r="P735" t="s">
        <v>4610</v>
      </c>
      <c r="Q735" s="10" t="str">
        <f>_xlfn.CONCAT(Table3263[[#This Row],[Description]],Table3263[[#This Row],[attribute_name EN2]])</f>
        <v>Flow - Separation Seal Gas Injection DE</v>
      </c>
      <c r="R735" s="33">
        <v>3.9</v>
      </c>
      <c r="S735" s="33" t="s">
        <v>3877</v>
      </c>
      <c r="U735" s="33"/>
      <c r="V735" s="10"/>
      <c r="W735" t="str">
        <f t="shared" si="22"/>
        <v>subattribute</v>
      </c>
      <c r="X735" t="str">
        <f>TRIM(INDEX(_xlfn.TEXTSPLIT(Table3263[[#This Row],[attribute_name]],"|"), 1,1))</f>
        <v>Fluxo – Injeção de Gás de Separação (LA)</v>
      </c>
      <c r="Y735" t="str">
        <f>IFERROR(TRIM(INDEX(_xlfn.TEXTSPLIT(Table3263[[#This Row],[attribute_name]],"|"), 1,2)), "")</f>
        <v>Hi</v>
      </c>
      <c r="Z735" t="b" cm="1">
        <f t="array" ref="Z735">IF(ISERROR(IF(Table3263[[#This Row],[parent_attribute]]="subattribute", VLOOKUP(Table3263[[#This Row],[Área ]]&amp;Table3263[[#This Row],[child_attribute]],_xlfn._xlws.FILTER(Table3263[[#All],[Vessel]], Table3263[[#All],[parent_attribute]]="attribute"),1, FALSE), TRUE)), FALSE, TRUE)</f>
        <v>1</v>
      </c>
    </row>
    <row r="736" spans="1:26" ht="15" customHeight="1">
      <c r="A736" t="str">
        <f>Table3263[[#This Row],[Template]]&amp;Table3263[[#This Row],[parent_attribute]]</f>
        <v>Compressor Centrífugo BásicoFluxo – Injeção de Gás de Separação (LA)</v>
      </c>
      <c r="B736" t="s">
        <v>4572</v>
      </c>
      <c r="C736" s="10" t="s">
        <v>2905</v>
      </c>
      <c r="D736" s="10" t="s">
        <v>4573</v>
      </c>
      <c r="E736" t="s">
        <v>4574</v>
      </c>
      <c r="F736" s="162" t="s">
        <v>4898</v>
      </c>
      <c r="G736" t="s">
        <v>2863</v>
      </c>
      <c r="J736" t="s">
        <v>4611</v>
      </c>
      <c r="K736" t="s">
        <v>3880</v>
      </c>
      <c r="L736" t="s">
        <v>2931</v>
      </c>
      <c r="M736" t="s">
        <v>2928</v>
      </c>
      <c r="O736" t="e">
        <f>VLOOKUP(Table3263[[#This Row],[Column1]],'Tradução Atributos'!$A$1:$B$284,2,0)</f>
        <v>#N/A</v>
      </c>
      <c r="P736" t="s">
        <v>4612</v>
      </c>
      <c r="Q736" s="10" t="str">
        <f>_xlfn.CONCAT(Table3263[[#This Row],[Description]],Table3263[[#This Row],[attribute_name EN2]])</f>
        <v>Flow - Separation Seal Gas Injection DE</v>
      </c>
      <c r="R736" s="33">
        <v>2</v>
      </c>
      <c r="S736" s="33" t="s">
        <v>3877</v>
      </c>
      <c r="U736" s="33"/>
      <c r="V736" s="88"/>
      <c r="W736" t="str">
        <f t="shared" si="22"/>
        <v>subattribute</v>
      </c>
      <c r="X736" t="str">
        <f>TRIM(INDEX(_xlfn.TEXTSPLIT(Table3263[[#This Row],[attribute_name]],"|"), 1,1))</f>
        <v>Fluxo – Injeção de Gás de Separação (LA)</v>
      </c>
      <c r="Y736" t="str">
        <f>IFERROR(TRIM(INDEX(_xlfn.TEXTSPLIT(Table3263[[#This Row],[attribute_name]],"|"), 1,2)), "")</f>
        <v>Lo</v>
      </c>
      <c r="Z736" t="b" cm="1">
        <f t="array" ref="Z736">IF(ISERROR(IF(Table3263[[#This Row],[parent_attribute]]="subattribute", VLOOKUP(Table3263[[#This Row],[Área ]]&amp;Table3263[[#This Row],[child_attribute]],_xlfn._xlws.FILTER(Table3263[[#All],[Vessel]], Table3263[[#All],[parent_attribute]]="attribute"),1, FALSE), TRUE)), FALSE, TRUE)</f>
        <v>1</v>
      </c>
    </row>
    <row r="737" spans="1:26" ht="15" customHeight="1">
      <c r="A737" t="str">
        <f>Table3263[[#This Row],[Template]]&amp;Table3263[[#This Row],[parent_attribute]]</f>
        <v>Compressor Centrífugo BásicoFluxo – Injeção de Gás de Separação (LOA)</v>
      </c>
      <c r="B737" t="s">
        <v>4572</v>
      </c>
      <c r="C737" s="10" t="s">
        <v>2905</v>
      </c>
      <c r="D737" s="10" t="s">
        <v>4573</v>
      </c>
      <c r="E737" t="s">
        <v>4574</v>
      </c>
      <c r="F737" s="162" t="s">
        <v>4898</v>
      </c>
      <c r="G737" t="s">
        <v>2863</v>
      </c>
      <c r="J737" t="s">
        <v>3886</v>
      </c>
      <c r="K737" t="s">
        <v>3886</v>
      </c>
      <c r="O737" t="e">
        <f>VLOOKUP(Table3263[[#This Row],[Column1]],'Tradução Atributos'!$A$1:$B$284,2,0)</f>
        <v>#N/A</v>
      </c>
      <c r="P737" t="s">
        <v>4613</v>
      </c>
      <c r="Q737" s="10" t="str">
        <f>_xlfn.CONCAT(Table3263[[#This Row],[Description]],Table3263[[#This Row],[attribute_name EN2]])</f>
        <v>Flow - Separation Seal Gas Injection NDE</v>
      </c>
      <c r="R737" s="32" t="s">
        <v>4907</v>
      </c>
      <c r="S737" s="33" t="s">
        <v>3877</v>
      </c>
      <c r="U737" s="33" t="s">
        <v>451</v>
      </c>
      <c r="V737" s="12" t="s">
        <v>452</v>
      </c>
      <c r="W737" t="str">
        <f t="shared" si="22"/>
        <v>attribute</v>
      </c>
      <c r="X737" t="str">
        <f>TRIM(INDEX(_xlfn.TEXTSPLIT(Table3263[[#This Row],[attribute_name]],"|"), 1,1))</f>
        <v>Fluxo – Injeção de Gás de Separação (LOA)</v>
      </c>
      <c r="Y737" t="str">
        <f>IFERROR(TRIM(INDEX(_xlfn.TEXTSPLIT(Table3263[[#This Row],[attribute_name]],"|"), 1,2)), "")</f>
        <v/>
      </c>
      <c r="Z737" t="b" cm="1">
        <f t="array" ref="Z737">IF(ISERROR(IF(Table3263[[#This Row],[parent_attribute]]="subattribute", VLOOKUP(Table3263[[#This Row],[Área ]]&amp;Table3263[[#This Row],[child_attribute]],_xlfn._xlws.FILTER(Table3263[[#All],[Vessel]], Table3263[[#All],[parent_attribute]]="attribute"),1, FALSE), TRUE)), FALSE, TRUE)</f>
        <v>1</v>
      </c>
    </row>
    <row r="738" spans="1:26" ht="15" customHeight="1">
      <c r="A738" t="str">
        <f>Table3263[[#This Row],[Template]]&amp;Table3263[[#This Row],[parent_attribute]]</f>
        <v>Compressor Centrífugo BásicoFluxo – Injeção de Gás de Separação (LOA)</v>
      </c>
      <c r="B738" t="s">
        <v>4572</v>
      </c>
      <c r="C738" s="10" t="s">
        <v>2905</v>
      </c>
      <c r="D738" s="10" t="s">
        <v>4573</v>
      </c>
      <c r="E738" t="s">
        <v>4574</v>
      </c>
      <c r="F738" s="162" t="s">
        <v>4898</v>
      </c>
      <c r="G738" t="s">
        <v>2863</v>
      </c>
      <c r="J738" t="s">
        <v>4614</v>
      </c>
      <c r="K738" t="s">
        <v>3886</v>
      </c>
      <c r="L738" t="s">
        <v>2929</v>
      </c>
      <c r="M738" t="s">
        <v>2928</v>
      </c>
      <c r="O738" t="e">
        <f>VLOOKUP(Table3263[[#This Row],[Column1]],'Tradução Atributos'!$A$1:$B$284,2,0)</f>
        <v>#N/A</v>
      </c>
      <c r="P738" t="s">
        <v>4615</v>
      </c>
      <c r="Q738" s="10" t="str">
        <f>_xlfn.CONCAT(Table3263[[#This Row],[Description]],Table3263[[#This Row],[attribute_name EN2]])</f>
        <v>Flow - Separation Seal Gas Injection NDE</v>
      </c>
      <c r="R738" s="33">
        <v>3.9</v>
      </c>
      <c r="S738" s="33" t="s">
        <v>3877</v>
      </c>
      <c r="U738" s="33"/>
      <c r="V738" s="83"/>
      <c r="W738" t="str">
        <f t="shared" si="22"/>
        <v>subattribute</v>
      </c>
      <c r="X738" t="str">
        <f>TRIM(INDEX(_xlfn.TEXTSPLIT(Table3263[[#This Row],[attribute_name]],"|"), 1,1))</f>
        <v>Fluxo – Injeção de Gás de Separação (LOA)</v>
      </c>
      <c r="Y738" t="str">
        <f>IFERROR(TRIM(INDEX(_xlfn.TEXTSPLIT(Table3263[[#This Row],[attribute_name]],"|"), 1,2)), "")</f>
        <v>Hi</v>
      </c>
      <c r="Z738" t="b" cm="1">
        <f t="array" ref="Z738">IF(ISERROR(IF(Table3263[[#This Row],[parent_attribute]]="subattribute", VLOOKUP(Table3263[[#This Row],[Área ]]&amp;Table3263[[#This Row],[child_attribute]],_xlfn._xlws.FILTER(Table3263[[#All],[Vessel]], Table3263[[#All],[parent_attribute]]="attribute"),1, FALSE), TRUE)), FALSE, TRUE)</f>
        <v>1</v>
      </c>
    </row>
    <row r="739" spans="1:26" ht="15" customHeight="1">
      <c r="A739" t="str">
        <f>Table3263[[#This Row],[Template]]&amp;Table3263[[#This Row],[parent_attribute]]</f>
        <v>Compressor Centrífugo BásicoFluxo – Injeção de Gás de Separação (LOA)</v>
      </c>
      <c r="B739" t="s">
        <v>4572</v>
      </c>
      <c r="C739" s="10" t="s">
        <v>2905</v>
      </c>
      <c r="D739" s="10" t="s">
        <v>4573</v>
      </c>
      <c r="E739" t="s">
        <v>4574</v>
      </c>
      <c r="F739" s="162" t="s">
        <v>4898</v>
      </c>
      <c r="G739" t="s">
        <v>2863</v>
      </c>
      <c r="J739" t="s">
        <v>4616</v>
      </c>
      <c r="K739" t="s">
        <v>3886</v>
      </c>
      <c r="L739" t="s">
        <v>2931</v>
      </c>
      <c r="M739" t="s">
        <v>2928</v>
      </c>
      <c r="O739" t="e">
        <f>VLOOKUP(Table3263[[#This Row],[Column1]],'Tradução Atributos'!$A$1:$B$284,2,0)</f>
        <v>#N/A</v>
      </c>
      <c r="P739" t="s">
        <v>4617</v>
      </c>
      <c r="Q739" s="10" t="str">
        <f>_xlfn.CONCAT(Table3263[[#This Row],[Description]],Table3263[[#This Row],[attribute_name EN2]])</f>
        <v>Flow - Separation Seal Gas Injection NDE</v>
      </c>
      <c r="R739" s="33">
        <v>2</v>
      </c>
      <c r="S739" s="33" t="s">
        <v>3877</v>
      </c>
      <c r="U739" s="33"/>
      <c r="V739" s="10"/>
      <c r="W739" t="str">
        <f t="shared" si="22"/>
        <v>subattribute</v>
      </c>
      <c r="X739" t="str">
        <f>TRIM(INDEX(_xlfn.TEXTSPLIT(Table3263[[#This Row],[attribute_name]],"|"), 1,1))</f>
        <v>Fluxo – Injeção de Gás de Separação (LOA)</v>
      </c>
      <c r="Y739" t="str">
        <f>IFERROR(TRIM(INDEX(_xlfn.TEXTSPLIT(Table3263[[#This Row],[attribute_name]],"|"), 1,2)), "")</f>
        <v>Lo</v>
      </c>
      <c r="Z739" t="b" cm="1">
        <f t="array" ref="Z739">IF(ISERROR(IF(Table3263[[#This Row],[parent_attribute]]="subattribute", VLOOKUP(Table3263[[#This Row],[Área ]]&amp;Table3263[[#This Row],[child_attribute]],_xlfn._xlws.FILTER(Table3263[[#All],[Vessel]], Table3263[[#All],[parent_attribute]]="attribute"),1, FALSE), TRUE)), FALSE, TRUE)</f>
        <v>1</v>
      </c>
    </row>
    <row r="740" spans="1:26" ht="15" customHeight="1">
      <c r="A740" t="str">
        <f>Table3263[[#This Row],[Template]]&amp;Table3263[[#This Row],[parent_attribute]]</f>
        <v>Compressor Centrífugo BásicoFluxo – Injeção de Gás Nitrogênio (LA)</v>
      </c>
      <c r="B740" t="s">
        <v>4572</v>
      </c>
      <c r="C740" s="10" t="s">
        <v>2905</v>
      </c>
      <c r="D740" s="10" t="s">
        <v>4573</v>
      </c>
      <c r="E740" t="s">
        <v>4574</v>
      </c>
      <c r="F740" s="162" t="s">
        <v>4898</v>
      </c>
      <c r="G740" t="s">
        <v>2863</v>
      </c>
      <c r="J740" t="s">
        <v>3902</v>
      </c>
      <c r="K740" t="s">
        <v>3902</v>
      </c>
      <c r="O740" t="e">
        <f>VLOOKUP(Table3263[[#This Row],[Column1]],'Tradução Atributos'!$A$1:$B$284,2,0)</f>
        <v>#N/A</v>
      </c>
      <c r="P740" t="s">
        <v>4618</v>
      </c>
      <c r="Q740" s="10" t="str">
        <f>_xlfn.CONCAT(Table3263[[#This Row],[Description]],Table3263[[#This Row],[attribute_name EN2]])</f>
        <v>Flow - Nitrogen Seal Gas Injection DE</v>
      </c>
      <c r="R740" s="32" t="s">
        <v>4908</v>
      </c>
      <c r="S740" s="33" t="s">
        <v>3877</v>
      </c>
      <c r="U740" s="33" t="s">
        <v>451</v>
      </c>
      <c r="V740" s="158" t="s">
        <v>452</v>
      </c>
      <c r="W740" t="str">
        <f t="shared" si="22"/>
        <v>attribute</v>
      </c>
      <c r="X740" t="str">
        <f>TRIM(INDEX(_xlfn.TEXTSPLIT(Table3263[[#This Row],[attribute_name]],"|"), 1,1))</f>
        <v>Fluxo – Injeção de Gás Nitrogênio (LA)</v>
      </c>
      <c r="Y740" t="str">
        <f>IFERROR(TRIM(INDEX(_xlfn.TEXTSPLIT(Table3263[[#This Row],[attribute_name]],"|"), 1,2)), "")</f>
        <v/>
      </c>
      <c r="Z740" t="b" cm="1">
        <f t="array" ref="Z740">IF(ISERROR(IF(Table3263[[#This Row],[parent_attribute]]="subattribute", VLOOKUP(Table3263[[#This Row],[Área ]]&amp;Table3263[[#This Row],[child_attribute]],_xlfn._xlws.FILTER(Table3263[[#All],[Vessel]], Table3263[[#All],[parent_attribute]]="attribute"),1, FALSE), TRUE)), FALSE, TRUE)</f>
        <v>1</v>
      </c>
    </row>
    <row r="741" spans="1:26" ht="15" customHeight="1">
      <c r="A741" t="str">
        <f>Table3263[[#This Row],[Template]]&amp;Table3263[[#This Row],[parent_attribute]]</f>
        <v>Compressor Centrífugo BásicoFluxo – Injeção de Gás Nitrogênio (LA)</v>
      </c>
      <c r="B741" t="s">
        <v>4572</v>
      </c>
      <c r="C741" s="10" t="s">
        <v>2905</v>
      </c>
      <c r="D741" s="10" t="s">
        <v>4573</v>
      </c>
      <c r="E741" t="s">
        <v>4574</v>
      </c>
      <c r="F741" s="162" t="s">
        <v>4898</v>
      </c>
      <c r="G741" t="s">
        <v>2863</v>
      </c>
      <c r="J741" t="s">
        <v>4619</v>
      </c>
      <c r="K741" t="s">
        <v>3902</v>
      </c>
      <c r="L741" t="s">
        <v>2929</v>
      </c>
      <c r="M741" t="s">
        <v>2928</v>
      </c>
      <c r="O741" t="e">
        <f>VLOOKUP(Table3263[[#This Row],[Column1]],'Tradução Atributos'!$A$1:$B$284,2,0)</f>
        <v>#N/A</v>
      </c>
      <c r="P741" t="s">
        <v>4620</v>
      </c>
      <c r="Q741" s="10" t="str">
        <f>_xlfn.CONCAT(Table3263[[#This Row],[Description]],Table3263[[#This Row],[attribute_name EN2]])</f>
        <v>Flow - Nitrogen Seal Gas Injection DE</v>
      </c>
      <c r="R741" s="33">
        <v>5.2</v>
      </c>
      <c r="S741" s="33" t="s">
        <v>3877</v>
      </c>
      <c r="U741" s="33"/>
      <c r="V741" s="10"/>
      <c r="W741" t="str">
        <f t="shared" si="22"/>
        <v>subattribute</v>
      </c>
      <c r="X741" t="str">
        <f>TRIM(INDEX(_xlfn.TEXTSPLIT(Table3263[[#This Row],[attribute_name]],"|"), 1,1))</f>
        <v>Fluxo – Injeção de Gás Nitrogênio (LA)</v>
      </c>
      <c r="Y741" t="str">
        <f>IFERROR(TRIM(INDEX(_xlfn.TEXTSPLIT(Table3263[[#This Row],[attribute_name]],"|"), 1,2)), "")</f>
        <v>Hi</v>
      </c>
      <c r="Z741" t="b" cm="1">
        <f t="array" ref="Z741">IF(ISERROR(IF(Table3263[[#This Row],[parent_attribute]]="subattribute", VLOOKUP(Table3263[[#This Row],[Área ]]&amp;Table3263[[#This Row],[child_attribute]],_xlfn._xlws.FILTER(Table3263[[#All],[Vessel]], Table3263[[#All],[parent_attribute]]="attribute"),1, FALSE), TRUE)), FALSE, TRUE)</f>
        <v>1</v>
      </c>
    </row>
    <row r="742" spans="1:26" ht="15" customHeight="1">
      <c r="A742" t="str">
        <f>Table3263[[#This Row],[Template]]&amp;Table3263[[#This Row],[parent_attribute]]</f>
        <v>Compressor Centrífugo BásicoFluxo – Injeção de Gás Nitrogênio (LA)</v>
      </c>
      <c r="B742" t="s">
        <v>4572</v>
      </c>
      <c r="C742" s="10" t="s">
        <v>2905</v>
      </c>
      <c r="D742" s="10" t="s">
        <v>4573</v>
      </c>
      <c r="E742" t="s">
        <v>4574</v>
      </c>
      <c r="F742" s="162" t="s">
        <v>4898</v>
      </c>
      <c r="G742" t="s">
        <v>2863</v>
      </c>
      <c r="J742" t="s">
        <v>4621</v>
      </c>
      <c r="K742" t="s">
        <v>3902</v>
      </c>
      <c r="L742" t="s">
        <v>2931</v>
      </c>
      <c r="M742" t="s">
        <v>2928</v>
      </c>
      <c r="O742" t="e">
        <f>VLOOKUP(Table3263[[#This Row],[Column1]],'Tradução Atributos'!$A$1:$B$284,2,0)</f>
        <v>#N/A</v>
      </c>
      <c r="P742" t="s">
        <v>4622</v>
      </c>
      <c r="Q742" s="10" t="str">
        <f>_xlfn.CONCAT(Table3263[[#This Row],[Description]],Table3263[[#This Row],[attribute_name EN2]])</f>
        <v>Flow - Nitrogen Seal Gas Injection DE</v>
      </c>
      <c r="R742" s="33">
        <v>1.6</v>
      </c>
      <c r="S742" s="33" t="s">
        <v>3877</v>
      </c>
      <c r="U742" s="33"/>
      <c r="V742" s="83"/>
      <c r="W742" t="str">
        <f t="shared" si="22"/>
        <v>subattribute</v>
      </c>
      <c r="X742" t="str">
        <f>TRIM(INDEX(_xlfn.TEXTSPLIT(Table3263[[#This Row],[attribute_name]],"|"), 1,1))</f>
        <v>Fluxo – Injeção de Gás Nitrogênio (LA)</v>
      </c>
      <c r="Y742" t="str">
        <f>IFERROR(TRIM(INDEX(_xlfn.TEXTSPLIT(Table3263[[#This Row],[attribute_name]],"|"), 1,2)), "")</f>
        <v>Lo</v>
      </c>
      <c r="Z742" t="b" cm="1">
        <f t="array" ref="Z742">IF(ISERROR(IF(Table3263[[#This Row],[parent_attribute]]="subattribute", VLOOKUP(Table3263[[#This Row],[Área ]]&amp;Table3263[[#This Row],[child_attribute]],_xlfn._xlws.FILTER(Table3263[[#All],[Vessel]], Table3263[[#All],[parent_attribute]]="attribute"),1, FALSE), TRUE)), FALSE, TRUE)</f>
        <v>1</v>
      </c>
    </row>
    <row r="743" spans="1:26" ht="15" customHeight="1">
      <c r="A743" t="str">
        <f>Table3263[[#This Row],[Template]]&amp;Table3263[[#This Row],[parent_attribute]]</f>
        <v>Compressor Centrífugo BásicoFluxo – Injeção de Gás Nitrogênio (LOA)</v>
      </c>
      <c r="B743" t="s">
        <v>4572</v>
      </c>
      <c r="C743" s="10" t="s">
        <v>2905</v>
      </c>
      <c r="D743" s="10" t="s">
        <v>4573</v>
      </c>
      <c r="E743" t="s">
        <v>4574</v>
      </c>
      <c r="F743" s="162" t="s">
        <v>4898</v>
      </c>
      <c r="G743" t="s">
        <v>2863</v>
      </c>
      <c r="J743" t="s">
        <v>3908</v>
      </c>
      <c r="K743" t="s">
        <v>3908</v>
      </c>
      <c r="O743" t="e">
        <f>VLOOKUP(Table3263[[#This Row],[Column1]],'Tradução Atributos'!$A$1:$B$284,2,0)</f>
        <v>#N/A</v>
      </c>
      <c r="P743" t="s">
        <v>4623</v>
      </c>
      <c r="Q743" s="10" t="str">
        <f>_xlfn.CONCAT(Table3263[[#This Row],[Description]],Table3263[[#This Row],[attribute_name EN2]])</f>
        <v>Flow - Nitrogen Seal Gas Injection NDE</v>
      </c>
      <c r="R743" t="s">
        <v>4909</v>
      </c>
      <c r="S743" s="33" t="s">
        <v>3877</v>
      </c>
      <c r="U743" s="33" t="s">
        <v>451</v>
      </c>
      <c r="V743" s="12" t="s">
        <v>452</v>
      </c>
      <c r="W743" t="str">
        <f t="shared" si="22"/>
        <v>attribute</v>
      </c>
      <c r="X743" t="str">
        <f>TRIM(INDEX(_xlfn.TEXTSPLIT(Table3263[[#This Row],[attribute_name]],"|"), 1,1))</f>
        <v>Fluxo – Injeção de Gás Nitrogênio (LOA)</v>
      </c>
      <c r="Y743" t="str">
        <f>IFERROR(TRIM(INDEX(_xlfn.TEXTSPLIT(Table3263[[#This Row],[attribute_name]],"|"), 1,2)), "")</f>
        <v/>
      </c>
      <c r="Z743" t="b" cm="1">
        <f t="array" ref="Z743">IF(ISERROR(IF(Table3263[[#This Row],[parent_attribute]]="subattribute", VLOOKUP(Table3263[[#This Row],[Área ]]&amp;Table3263[[#This Row],[child_attribute]],_xlfn._xlws.FILTER(Table3263[[#All],[Vessel]], Table3263[[#All],[parent_attribute]]="attribute"),1, FALSE), TRUE)), FALSE, TRUE)</f>
        <v>1</v>
      </c>
    </row>
    <row r="744" spans="1:26" ht="15" customHeight="1">
      <c r="A744" t="str">
        <f>Table3263[[#This Row],[Template]]&amp;Table3263[[#This Row],[parent_attribute]]</f>
        <v>Compressor Centrífugo BásicoFluxo – Injeção de Gás Nitrogênio (LOA)</v>
      </c>
      <c r="B744" t="s">
        <v>4572</v>
      </c>
      <c r="C744" s="10" t="s">
        <v>2905</v>
      </c>
      <c r="D744" s="10" t="s">
        <v>4573</v>
      </c>
      <c r="E744" t="s">
        <v>4574</v>
      </c>
      <c r="F744" s="162" t="s">
        <v>4898</v>
      </c>
      <c r="G744" t="s">
        <v>2863</v>
      </c>
      <c r="J744" t="s">
        <v>4624</v>
      </c>
      <c r="K744" t="s">
        <v>3908</v>
      </c>
      <c r="L744" t="s">
        <v>2929</v>
      </c>
      <c r="M744" t="s">
        <v>2928</v>
      </c>
      <c r="O744" t="e">
        <f>VLOOKUP(Table3263[[#This Row],[Column1]],'Tradução Atributos'!$A$1:$B$284,2,0)</f>
        <v>#N/A</v>
      </c>
      <c r="P744" t="s">
        <v>4625</v>
      </c>
      <c r="Q744" s="10" t="str">
        <f>_xlfn.CONCAT(Table3263[[#This Row],[Description]],Table3263[[#This Row],[attribute_name EN2]])</f>
        <v>Flow - Nitrogen Seal Gas Injection NDE</v>
      </c>
      <c r="R744" s="10">
        <v>5.2</v>
      </c>
      <c r="S744" s="33" t="s">
        <v>3877</v>
      </c>
      <c r="U744" s="33"/>
      <c r="V744" s="88"/>
      <c r="W744" t="str">
        <f t="shared" si="22"/>
        <v>subattribute</v>
      </c>
      <c r="X744" t="str">
        <f>TRIM(INDEX(_xlfn.TEXTSPLIT(Table3263[[#This Row],[attribute_name]],"|"), 1,1))</f>
        <v>Fluxo – Injeção de Gás Nitrogênio (LOA)</v>
      </c>
      <c r="Y744" t="str">
        <f>IFERROR(TRIM(INDEX(_xlfn.TEXTSPLIT(Table3263[[#This Row],[attribute_name]],"|"), 1,2)), "")</f>
        <v>Hi</v>
      </c>
      <c r="Z744" t="b" cm="1">
        <f t="array" ref="Z744">IF(ISERROR(IF(Table3263[[#This Row],[parent_attribute]]="subattribute", VLOOKUP(Table3263[[#This Row],[Área ]]&amp;Table3263[[#This Row],[child_attribute]],_xlfn._xlws.FILTER(Table3263[[#All],[Vessel]], Table3263[[#All],[parent_attribute]]="attribute"),1, FALSE), TRUE)), FALSE, TRUE)</f>
        <v>1</v>
      </c>
    </row>
    <row r="745" spans="1:26" ht="15" customHeight="1">
      <c r="A745" t="str">
        <f>Table3263[[#This Row],[Template]]&amp;Table3263[[#This Row],[parent_attribute]]</f>
        <v>Compressor Centrífugo BásicoFluxo – Injeção de Gás Nitrogênio (LOA)</v>
      </c>
      <c r="B745" t="s">
        <v>4572</v>
      </c>
      <c r="C745" s="10" t="s">
        <v>2905</v>
      </c>
      <c r="D745" s="10" t="s">
        <v>4573</v>
      </c>
      <c r="E745" t="s">
        <v>4574</v>
      </c>
      <c r="F745" s="162" t="s">
        <v>4898</v>
      </c>
      <c r="G745" t="s">
        <v>2863</v>
      </c>
      <c r="J745" t="s">
        <v>4626</v>
      </c>
      <c r="K745" t="s">
        <v>3908</v>
      </c>
      <c r="L745" t="s">
        <v>2931</v>
      </c>
      <c r="M745" t="s">
        <v>2928</v>
      </c>
      <c r="O745" t="e">
        <f>VLOOKUP(Table3263[[#This Row],[Column1]],'Tradução Atributos'!$A$1:$B$284,2,0)</f>
        <v>#N/A</v>
      </c>
      <c r="P745" t="s">
        <v>4627</v>
      </c>
      <c r="Q745" s="10" t="str">
        <f>_xlfn.CONCAT(Table3263[[#This Row],[Description]],Table3263[[#This Row],[attribute_name EN2]])</f>
        <v>Flow - Nitrogen Seal Gas Injection NDE</v>
      </c>
      <c r="R745" s="33">
        <v>1.6</v>
      </c>
      <c r="S745" s="33" t="s">
        <v>3877</v>
      </c>
      <c r="U745" s="33"/>
      <c r="V745" s="10"/>
      <c r="W745" t="str">
        <f t="shared" si="22"/>
        <v>subattribute</v>
      </c>
      <c r="X745" t="str">
        <f>TRIM(INDEX(_xlfn.TEXTSPLIT(Table3263[[#This Row],[attribute_name]],"|"), 1,1))</f>
        <v>Fluxo – Injeção de Gás Nitrogênio (LOA)</v>
      </c>
      <c r="Y745" t="str">
        <f>IFERROR(TRIM(INDEX(_xlfn.TEXTSPLIT(Table3263[[#This Row],[attribute_name]],"|"), 1,2)), "")</f>
        <v>Lo</v>
      </c>
      <c r="Z745" t="b" cm="1">
        <f t="array" ref="Z745">IF(ISERROR(IF(Table3263[[#This Row],[parent_attribute]]="subattribute", VLOOKUP(Table3263[[#This Row],[Área ]]&amp;Table3263[[#This Row],[child_attribute]],_xlfn._xlws.FILTER(Table3263[[#All],[Vessel]], Table3263[[#All],[parent_attribute]]="attribute"),1, FALSE), TRUE)), FALSE, TRUE)</f>
        <v>1</v>
      </c>
    </row>
    <row r="746" spans="1:26" ht="15" customHeight="1">
      <c r="A746" t="str">
        <f>Table3263[[#This Row],[Template]]&amp;Table3263[[#This Row],[parent_attribute]]</f>
        <v>Compressor Centrífugo BásicoKeyphasor - Compressor</v>
      </c>
      <c r="B746" t="s">
        <v>4572</v>
      </c>
      <c r="C746" s="10" t="s">
        <v>2905</v>
      </c>
      <c r="D746" s="10" t="s">
        <v>4573</v>
      </c>
      <c r="E746" t="s">
        <v>4574</v>
      </c>
      <c r="F746" s="162" t="s">
        <v>4898</v>
      </c>
      <c r="G746" t="s">
        <v>2863</v>
      </c>
      <c r="J746" s="10" t="s">
        <v>2854</v>
      </c>
      <c r="O746" s="10" t="s">
        <v>2854</v>
      </c>
      <c r="P746" s="10" t="s">
        <v>2854</v>
      </c>
      <c r="Q746" s="10" t="str">
        <f>_xlfn.CONCAT(Table3263[[#This Row],[Description]],Table3263[[#This Row],[attribute_name EN2]])</f>
        <v/>
      </c>
      <c r="R746" s="178" t="s">
        <v>3959</v>
      </c>
      <c r="S746" s="33" t="s">
        <v>622</v>
      </c>
      <c r="U746" s="33" t="s">
        <v>439</v>
      </c>
      <c r="V746" s="10" t="s">
        <v>440</v>
      </c>
      <c r="W746" t="str">
        <f t="shared" si="22"/>
        <v>attribute</v>
      </c>
      <c r="X746" t="str">
        <f>TRIM(INDEX(_xlfn.TEXTSPLIT(Table3263[[#This Row],[attribute_name]],"|"), 1,1))</f>
        <v>Keyphasor - Compressor</v>
      </c>
      <c r="Y746" t="str">
        <f>IFERROR(TRIM(INDEX(_xlfn.TEXTSPLIT(Table3263[[#This Row],[attribute_name]],"|"), 1,2)), "")</f>
        <v/>
      </c>
      <c r="Z746" t="b" cm="1">
        <f t="array" ref="Z746">IF(ISERROR(IF(Table3263[[#This Row],[type]]="subattribute", VLOOKUP(Table3263[[#This Row],[Template]]&amp;Table3263[[#This Row],[parent_attribute]],_xlfn._xlws.FILTER(#REF!, Table3263[[#All],[type]]="attribute"),1, FALSE), TRUE)), FALSE, TRUE)</f>
        <v>1</v>
      </c>
    </row>
    <row r="747" spans="1:26" ht="15" customHeight="1">
      <c r="A747" t="str">
        <f>Table3263[[#This Row],[Template]]&amp;Table3263[[#This Row],[parent_attribute]]</f>
        <v>Compressor Centrífugo BásicoNível - Scrubber IP</v>
      </c>
      <c r="B747" t="s">
        <v>4572</v>
      </c>
      <c r="C747" s="10" t="s">
        <v>2905</v>
      </c>
      <c r="D747" s="10" t="s">
        <v>4573</v>
      </c>
      <c r="E747" t="s">
        <v>4574</v>
      </c>
      <c r="F747" s="162" t="s">
        <v>4898</v>
      </c>
      <c r="G747" t="s">
        <v>2863</v>
      </c>
      <c r="J747" s="10" t="s">
        <v>4628</v>
      </c>
      <c r="O747" t="e">
        <f>VLOOKUP(Table3263[[#This Row],[attribute_name EN2]],'Tradução Atributos'!$A$1:$B$284,2,0)</f>
        <v>#N/A</v>
      </c>
      <c r="P747" s="10" t="s">
        <v>4629</v>
      </c>
      <c r="Q747" s="10" t="str">
        <f>_xlfn.CONCAT(Table3263[[#This Row],[Equipamento]],Table3263[[#This Row],[attribute_name EN]])</f>
        <v>FORTE-C-UC-123101C-01 (LP/IP Compressor Trem C)Level - Scrubber IP</v>
      </c>
      <c r="R747" s="33" t="s">
        <v>4910</v>
      </c>
      <c r="S747" s="32" t="s">
        <v>13</v>
      </c>
      <c r="U747" s="33" t="s">
        <v>482</v>
      </c>
      <c r="V747" s="10" t="s">
        <v>4630</v>
      </c>
      <c r="W747" t="str">
        <f>IFERROR(IF(FIND("|",O747),"subattribute", "attribute"), "attribute")</f>
        <v>attribute</v>
      </c>
      <c r="X747" t="str">
        <f>TRIM(INDEX(_xlfn.TEXTSPLIT(Table3263[[#This Row],[attribute_name]],"|"), 1,1))</f>
        <v>Nível - Scrubber IP</v>
      </c>
      <c r="Y747" t="str">
        <f>IFERROR(TRIM(INDEX(_xlfn.TEXTSPLIT(Table3263[[#This Row],[attribute_name]],"|"), 1,2)), "")</f>
        <v/>
      </c>
      <c r="Z747" t="b" cm="1">
        <f t="array" ref="Z747">IF(ISERROR(IF(Table3263[[#This Row],[type]]="subattribute", VLOOKUP(Table3263[[#This Row],[Template]]&amp;Table3263[[#This Row],[parent_attribute]],_xlfn._xlws.FILTER(#REF!, Table3263[[#All],[type]]="attribute"),1, FALSE), TRUE)), FALSE, TRUE)</f>
        <v>1</v>
      </c>
    </row>
    <row r="748" spans="1:26" ht="15" customHeight="1">
      <c r="A748" t="str">
        <f>Table3263[[#This Row],[Template]]&amp;Table3263[[#This Row],[parent_attribute]]</f>
        <v>Compressor Centrífugo BásicoNível - Scrubber IP (2)</v>
      </c>
      <c r="B748" t="s">
        <v>4572</v>
      </c>
      <c r="C748" s="10" t="s">
        <v>2905</v>
      </c>
      <c r="D748" s="10" t="s">
        <v>4573</v>
      </c>
      <c r="E748" t="s">
        <v>4574</v>
      </c>
      <c r="F748" s="162" t="s">
        <v>4898</v>
      </c>
      <c r="G748" t="s">
        <v>2863</v>
      </c>
      <c r="J748" s="10" t="s">
        <v>4628</v>
      </c>
      <c r="O748" t="e">
        <f>VLOOKUP(Table3263[[#This Row],[attribute_name EN2]],'Tradução Atributos'!$A$1:$B$284,2,0)</f>
        <v>#N/A</v>
      </c>
      <c r="P748" s="10" t="s">
        <v>4637</v>
      </c>
      <c r="Q748" s="10" t="str">
        <f>_xlfn.CONCAT(Table3263[[#This Row],[Equipamento]],Table3263[[#This Row],[attribute_name EN]])</f>
        <v>FORTE-C-UC-123101C-01 (LP/IP Compressor Trem C)Level - Scrubber IP</v>
      </c>
      <c r="R748" s="33" t="s">
        <v>4911</v>
      </c>
      <c r="S748" s="32" t="s">
        <v>13</v>
      </c>
      <c r="U748" s="33" t="s">
        <v>482</v>
      </c>
      <c r="V748" s="18" t="s">
        <v>4630</v>
      </c>
      <c r="W748" t="str">
        <f>IFERROR(IF(FIND("|",O748),"subattribute", "attribute"), "attribute")</f>
        <v>attribute</v>
      </c>
      <c r="X748" t="str">
        <f>TRIM(INDEX(_xlfn.TEXTSPLIT(Table3263[[#This Row],[attribute_name]],"|"), 1,1))</f>
        <v>Nível - Scrubber IP (2)</v>
      </c>
      <c r="Y748" t="str">
        <f>IFERROR(TRIM(INDEX(_xlfn.TEXTSPLIT(Table3263[[#This Row],[attribute_name]],"|"), 1,2)), "")</f>
        <v/>
      </c>
      <c r="Z748" t="b" cm="1">
        <f t="array" ref="Z748">IF(ISERROR(IF(Table3263[[#This Row],[type]]="subattribute", VLOOKUP(Table3263[[#This Row],[Template]]&amp;Table3263[[#This Row],[parent_attribute]],_xlfn._xlws.FILTER(#REF!, Table3263[[#All],[type]]="attribute"),1, FALSE), TRUE)), FALSE, TRUE)</f>
        <v>1</v>
      </c>
    </row>
    <row r="749" spans="1:26" ht="15" customHeight="1">
      <c r="A749" t="str">
        <f>Table3263[[#This Row],[Template]]&amp;Table3263[[#This Row],[parent_attribute]]</f>
        <v>Compressor Centrífugo BásicoNível - Scrubber LP</v>
      </c>
      <c r="B749" t="s">
        <v>4572</v>
      </c>
      <c r="C749" s="10" t="s">
        <v>2905</v>
      </c>
      <c r="D749" s="10" t="s">
        <v>4573</v>
      </c>
      <c r="E749" t="s">
        <v>4574</v>
      </c>
      <c r="F749" s="162" t="s">
        <v>4898</v>
      </c>
      <c r="G749" t="s">
        <v>2863</v>
      </c>
      <c r="J749" s="10" t="s">
        <v>4645</v>
      </c>
      <c r="O749" t="e">
        <f>VLOOKUP(Table3263[[#This Row],[attribute_name EN2]],'Tradução Atributos'!$A$1:$B$284,2,0)</f>
        <v>#N/A</v>
      </c>
      <c r="P749" s="10" t="s">
        <v>4646</v>
      </c>
      <c r="Q749" s="10" t="str">
        <f>_xlfn.CONCAT(Table3263[[#This Row],[Equipamento]],Table3263[[#This Row],[attribute_name EN]])</f>
        <v>FORTE-C-UC-123101C-01 (LP/IP Compressor Trem C)Level - Scrubber LP</v>
      </c>
      <c r="R749" s="33" t="s">
        <v>4912</v>
      </c>
      <c r="S749" s="32" t="s">
        <v>13</v>
      </c>
      <c r="U749" s="33" t="s">
        <v>482</v>
      </c>
      <c r="V749" s="10" t="s">
        <v>4647</v>
      </c>
      <c r="W749" t="str">
        <f>IFERROR(IF(FIND("|",O749),"subattribute", "attribute"), "attribute")</f>
        <v>attribute</v>
      </c>
      <c r="X749" t="str">
        <f>TRIM(INDEX(_xlfn.TEXTSPLIT(Table3263[[#This Row],[attribute_name]],"|"), 1,1))</f>
        <v>Nível - Scrubber LP</v>
      </c>
      <c r="Y749" t="str">
        <f>IFERROR(TRIM(INDEX(_xlfn.TEXTSPLIT(Table3263[[#This Row],[attribute_name]],"|"), 1,2)), "")</f>
        <v/>
      </c>
      <c r="Z749" t="b" cm="1">
        <f t="array" ref="Z749">IF(ISERROR(IF(Table3263[[#This Row],[type]]="subattribute", VLOOKUP(Table3263[[#This Row],[Template]]&amp;Table3263[[#This Row],[parent_attribute]],_xlfn._xlws.FILTER(#REF!, Table3263[[#All],[type]]="attribute"),1, FALSE), TRUE)), FALSE, TRUE)</f>
        <v>1</v>
      </c>
    </row>
    <row r="750" spans="1:26" ht="15" customHeight="1">
      <c r="A750" t="str">
        <f>Table3263[[#This Row],[Template]]&amp;Table3263[[#This Row],[parent_attribute]]</f>
        <v>Compressor Centrífugo BásicoNível - Scrubber LP (2)</v>
      </c>
      <c r="B750" t="s">
        <v>4572</v>
      </c>
      <c r="C750" s="10" t="s">
        <v>2905</v>
      </c>
      <c r="D750" s="10" t="s">
        <v>4573</v>
      </c>
      <c r="E750" t="s">
        <v>4574</v>
      </c>
      <c r="F750" s="162" t="s">
        <v>4898</v>
      </c>
      <c r="G750" t="s">
        <v>2863</v>
      </c>
      <c r="J750" s="10" t="s">
        <v>4645</v>
      </c>
      <c r="O750" t="e">
        <f>VLOOKUP(Table3263[[#This Row],[attribute_name EN2]],'Tradução Atributos'!$A$1:$B$284,2,0)</f>
        <v>#N/A</v>
      </c>
      <c r="P750" s="10" t="s">
        <v>4654</v>
      </c>
      <c r="Q750" s="10" t="str">
        <f>_xlfn.CONCAT(Table3263[[#This Row],[Equipamento]],Table3263[[#This Row],[attribute_name EN]])</f>
        <v>FORTE-C-UC-123101C-01 (LP/IP Compressor Trem C)Level - Scrubber LP</v>
      </c>
      <c r="R750" s="10" t="s">
        <v>4913</v>
      </c>
      <c r="S750" s="32" t="s">
        <v>13</v>
      </c>
      <c r="U750" s="33" t="s">
        <v>482</v>
      </c>
      <c r="V750" s="10" t="s">
        <v>4647</v>
      </c>
      <c r="W750" t="str">
        <f>IFERROR(IF(FIND("|",O750),"subattribute", "attribute"), "attribute")</f>
        <v>attribute</v>
      </c>
      <c r="X750" t="str">
        <f>TRIM(INDEX(_xlfn.TEXTSPLIT(Table3263[[#This Row],[attribute_name]],"|"), 1,1))</f>
        <v>Nível - Scrubber LP (2)</v>
      </c>
      <c r="Y750" t="str">
        <f>IFERROR(TRIM(INDEX(_xlfn.TEXTSPLIT(Table3263[[#This Row],[attribute_name]],"|"), 1,2)), "")</f>
        <v/>
      </c>
      <c r="Z750" t="b" cm="1">
        <f t="array" ref="Z750">IF(ISERROR(IF(Table3263[[#This Row],[type]]="subattribute", VLOOKUP(Table3263[[#This Row],[Template]]&amp;Table3263[[#This Row],[parent_attribute]],_xlfn._xlws.FILTER(#REF!, Table3263[[#All],[type]]="attribute"),1, FALSE), TRUE)), FALSE, TRUE)</f>
        <v>1</v>
      </c>
    </row>
    <row r="751" spans="1:26" ht="15" customHeight="1">
      <c r="A751" t="str">
        <f>Table3263[[#This Row],[Template]]&amp;Table3263[[#This Row],[parent_attribute]]</f>
        <v>Compressor Centrífugo BásicoNível - Tanque de Óleo Lubrificante (1)</v>
      </c>
      <c r="B751" t="s">
        <v>4572</v>
      </c>
      <c r="C751" s="10" t="s">
        <v>2905</v>
      </c>
      <c r="D751" s="10" t="s">
        <v>4573</v>
      </c>
      <c r="E751" t="s">
        <v>4574</v>
      </c>
      <c r="F751" s="162" t="s">
        <v>4898</v>
      </c>
      <c r="G751" t="s">
        <v>2863</v>
      </c>
      <c r="J751" t="s">
        <v>756</v>
      </c>
      <c r="K751" t="s">
        <v>756</v>
      </c>
      <c r="O751" t="e">
        <f>VLOOKUP(Table3263[[#This Row],[Column1]],'Tradução Atributos'!$A$1:$B$284,2,0)</f>
        <v>#N/A</v>
      </c>
      <c r="P751" t="s">
        <v>2964</v>
      </c>
      <c r="Q751" s="10" t="str">
        <f>_xlfn.CONCAT(Table3263[[#This Row],[Description]],Table3263[[#This Row],[attribute_name EN2]])</f>
        <v>Level - Lube Oil Tank (1)</v>
      </c>
      <c r="R751" s="33" t="s">
        <v>3480</v>
      </c>
      <c r="S751" s="33" t="s">
        <v>28</v>
      </c>
      <c r="U751" s="33" t="s">
        <v>461</v>
      </c>
      <c r="V751" s="33" t="s">
        <v>462</v>
      </c>
      <c r="W751" t="str">
        <f t="shared" ref="W751:W782" si="23">IFERROR(IF(FIND("|",P751),"subattribute", "attribute"), "attribute")</f>
        <v>attribute</v>
      </c>
      <c r="X751" t="str">
        <f>TRIM(INDEX(_xlfn.TEXTSPLIT(Table3263[[#This Row],[attribute_name]],"|"), 1,1))</f>
        <v>Nível - Tanque de Óleo Lubrificante (1)</v>
      </c>
      <c r="Y751" t="str">
        <f>IFERROR(TRIM(INDEX(_xlfn.TEXTSPLIT(Table3263[[#This Row],[attribute_name]],"|"), 1,2)), "")</f>
        <v/>
      </c>
      <c r="Z751" t="b" cm="1">
        <f t="array" ref="Z751">IF(ISERROR(IF(Table3263[[#This Row],[parent_attribute]]="subattribute", VLOOKUP(Table3263[[#This Row],[Área ]]&amp;Table3263[[#This Row],[child_attribute]],_xlfn._xlws.FILTER(Table3263[[#All],[Vessel]], Table3263[[#All],[parent_attribute]]="attribute"),1, FALSE), TRUE)), FALSE, TRUE)</f>
        <v>1</v>
      </c>
    </row>
    <row r="752" spans="1:26" ht="15" customHeight="1">
      <c r="A752" t="str">
        <f>Table3263[[#This Row],[Template]]&amp;Table3263[[#This Row],[parent_attribute]]</f>
        <v>Compressor Centrífugo BásicoNível - Tanque de Óleo Lubrificante (1)</v>
      </c>
      <c r="B752" t="s">
        <v>4572</v>
      </c>
      <c r="C752" s="10" t="s">
        <v>2905</v>
      </c>
      <c r="D752" s="10" t="s">
        <v>4573</v>
      </c>
      <c r="E752" t="s">
        <v>4574</v>
      </c>
      <c r="F752" s="162" t="s">
        <v>4898</v>
      </c>
      <c r="G752" t="s">
        <v>2863</v>
      </c>
      <c r="J752" t="s">
        <v>759</v>
      </c>
      <c r="K752" t="s">
        <v>756</v>
      </c>
      <c r="L752" t="s">
        <v>2929</v>
      </c>
      <c r="M752" t="s">
        <v>2928</v>
      </c>
      <c r="O752" t="e">
        <f>VLOOKUP(Table3263[[#This Row],[Column1]],'Tradução Atributos'!$A$1:$B$284,2,0)</f>
        <v>#N/A</v>
      </c>
      <c r="P752" t="s">
        <v>734</v>
      </c>
      <c r="Q752" s="10" t="str">
        <f>_xlfn.CONCAT(Table3263[[#This Row],[Description]],Table3263[[#This Row],[attribute_name EN2]])</f>
        <v>Level - Lube Oil Tank (1)</v>
      </c>
      <c r="R752" s="33"/>
      <c r="S752" s="33" t="s">
        <v>28</v>
      </c>
      <c r="U752" s="33" t="s">
        <v>736</v>
      </c>
      <c r="V752" s="18"/>
      <c r="W752" t="str">
        <f t="shared" si="23"/>
        <v>subattribute</v>
      </c>
      <c r="X752" t="str">
        <f>TRIM(INDEX(_xlfn.TEXTSPLIT(Table3263[[#This Row],[attribute_name]],"|"), 1,1))</f>
        <v>Nível - Tanque de Óleo Lubrificante (1)</v>
      </c>
      <c r="Y752" t="str">
        <f>IFERROR(TRIM(INDEX(_xlfn.TEXTSPLIT(Table3263[[#This Row],[attribute_name]],"|"), 1,2)), "")</f>
        <v>Hi</v>
      </c>
      <c r="Z752" t="b" cm="1">
        <f t="array" ref="Z752">IF(ISERROR(IF(Table3263[[#This Row],[parent_attribute]]="subattribute", VLOOKUP(Table3263[[#This Row],[Área ]]&amp;Table3263[[#This Row],[child_attribute]],_xlfn._xlws.FILTER(Table3263[[#All],[Vessel]], Table3263[[#All],[parent_attribute]]="attribute"),1, FALSE), TRUE)), FALSE, TRUE)</f>
        <v>1</v>
      </c>
    </row>
    <row r="753" spans="1:26" ht="15" customHeight="1">
      <c r="A753" t="str">
        <f>Table3263[[#This Row],[Template]]&amp;Table3263[[#This Row],[parent_attribute]]</f>
        <v>Compressor Centrífugo BásicoNível - Tanque de Óleo Lubrificante (1)</v>
      </c>
      <c r="B753" t="s">
        <v>4572</v>
      </c>
      <c r="C753" s="10" t="s">
        <v>2905</v>
      </c>
      <c r="D753" s="10" t="s">
        <v>4573</v>
      </c>
      <c r="E753" t="s">
        <v>4574</v>
      </c>
      <c r="F753" s="162" t="s">
        <v>4898</v>
      </c>
      <c r="G753" t="s">
        <v>2863</v>
      </c>
      <c r="J753" t="s">
        <v>761</v>
      </c>
      <c r="K753" t="s">
        <v>756</v>
      </c>
      <c r="L753" t="s">
        <v>2930</v>
      </c>
      <c r="M753" t="s">
        <v>2928</v>
      </c>
      <c r="O753" t="e">
        <f>VLOOKUP(Table3263[[#This Row],[Column1]],'Tradução Atributos'!$A$1:$B$284,2,0)</f>
        <v>#N/A</v>
      </c>
      <c r="P753" t="s">
        <v>737</v>
      </c>
      <c r="Q753" s="10" t="str">
        <f>_xlfn.CONCAT(Table3263[[#This Row],[Description]],Table3263[[#This Row],[attribute_name EN2]])</f>
        <v>Level - Lube Oil Tank (1)</v>
      </c>
      <c r="R753" s="10"/>
      <c r="S753" s="33" t="s">
        <v>28</v>
      </c>
      <c r="U753" s="33" t="s">
        <v>736</v>
      </c>
      <c r="V753" s="83"/>
      <c r="W753" t="str">
        <f t="shared" si="23"/>
        <v>subattribute</v>
      </c>
      <c r="X753" t="str">
        <f>TRIM(INDEX(_xlfn.TEXTSPLIT(Table3263[[#This Row],[attribute_name]],"|"), 1,1))</f>
        <v>Nível - Tanque de Óleo Lubrificante (1)</v>
      </c>
      <c r="Y753" t="str">
        <f>IFERROR(TRIM(INDEX(_xlfn.TEXTSPLIT(Table3263[[#This Row],[attribute_name]],"|"), 1,2)), "")</f>
        <v>HiHi</v>
      </c>
      <c r="Z753" t="b" cm="1">
        <f t="array" ref="Z753">IF(ISERROR(IF(Table3263[[#This Row],[parent_attribute]]="subattribute", VLOOKUP(Table3263[[#This Row],[Área ]]&amp;Table3263[[#This Row],[child_attribute]],_xlfn._xlws.FILTER(Table3263[[#All],[Vessel]], Table3263[[#All],[parent_attribute]]="attribute"),1, FALSE), TRUE)), FALSE, TRUE)</f>
        <v>1</v>
      </c>
    </row>
    <row r="754" spans="1:26" ht="15" customHeight="1">
      <c r="A754" t="str">
        <f>Table3263[[#This Row],[Template]]&amp;Table3263[[#This Row],[parent_attribute]]</f>
        <v>Compressor Centrífugo BásicoNível - Tanque de Óleo Lubrificante (1)</v>
      </c>
      <c r="B754" t="s">
        <v>4572</v>
      </c>
      <c r="C754" s="10" t="s">
        <v>2905</v>
      </c>
      <c r="D754" s="10" t="s">
        <v>4573</v>
      </c>
      <c r="E754" t="s">
        <v>4574</v>
      </c>
      <c r="F754" s="162" t="s">
        <v>4898</v>
      </c>
      <c r="G754" t="s">
        <v>2863</v>
      </c>
      <c r="J754" t="s">
        <v>763</v>
      </c>
      <c r="K754" t="s">
        <v>756</v>
      </c>
      <c r="L754" t="s">
        <v>2931</v>
      </c>
      <c r="M754" t="s">
        <v>2928</v>
      </c>
      <c r="O754" t="e">
        <f>VLOOKUP(Table3263[[#This Row],[Column1]],'Tradução Atributos'!$A$1:$B$284,2,0)</f>
        <v>#N/A</v>
      </c>
      <c r="P754" t="s">
        <v>742</v>
      </c>
      <c r="Q754" s="10" t="str">
        <f>_xlfn.CONCAT(Table3263[[#This Row],[Description]],Table3263[[#This Row],[attribute_name EN2]])</f>
        <v>Level - Lube Oil Tank (1)</v>
      </c>
      <c r="R754" s="10"/>
      <c r="S754" s="33" t="s">
        <v>28</v>
      </c>
      <c r="U754" s="33" t="s">
        <v>736</v>
      </c>
      <c r="V754" s="158"/>
      <c r="W754" t="str">
        <f t="shared" si="23"/>
        <v>subattribute</v>
      </c>
      <c r="X754" t="str">
        <f>TRIM(INDEX(_xlfn.TEXTSPLIT(Table3263[[#This Row],[attribute_name]],"|"), 1,1))</f>
        <v>Nível - Tanque de Óleo Lubrificante (1)</v>
      </c>
      <c r="Y754" t="str">
        <f>IFERROR(TRIM(INDEX(_xlfn.TEXTSPLIT(Table3263[[#This Row],[attribute_name]],"|"), 1,2)), "")</f>
        <v>Lo</v>
      </c>
      <c r="Z754" t="b" cm="1">
        <f t="array" ref="Z754">IF(ISERROR(IF(Table3263[[#This Row],[parent_attribute]]="subattribute", VLOOKUP(Table3263[[#This Row],[Área ]]&amp;Table3263[[#This Row],[child_attribute]],_xlfn._xlws.FILTER(Table3263[[#All],[Vessel]], Table3263[[#All],[parent_attribute]]="attribute"),1, FALSE), TRUE)), FALSE, TRUE)</f>
        <v>1</v>
      </c>
    </row>
    <row r="755" spans="1:26" ht="15" customHeight="1">
      <c r="A755" t="str">
        <f>Table3263[[#This Row],[Template]]&amp;Table3263[[#This Row],[parent_attribute]]</f>
        <v>Compressor Centrífugo BásicoNível - Tanque de Óleo Lubrificante (1)</v>
      </c>
      <c r="B755" t="s">
        <v>4572</v>
      </c>
      <c r="C755" s="10" t="s">
        <v>2905</v>
      </c>
      <c r="D755" s="10" t="s">
        <v>4573</v>
      </c>
      <c r="E755" t="s">
        <v>4574</v>
      </c>
      <c r="F755" s="162" t="s">
        <v>4898</v>
      </c>
      <c r="G755" t="s">
        <v>2863</v>
      </c>
      <c r="J755" t="s">
        <v>765</v>
      </c>
      <c r="K755" t="s">
        <v>756</v>
      </c>
      <c r="L755" t="s">
        <v>2932</v>
      </c>
      <c r="M755" t="s">
        <v>2928</v>
      </c>
      <c r="O755" t="e">
        <f>VLOOKUP(Table3263[[#This Row],[Column1]],'Tradução Atributos'!$A$1:$B$284,2,0)</f>
        <v>#N/A</v>
      </c>
      <c r="P755" t="s">
        <v>2965</v>
      </c>
      <c r="Q755" s="10" t="str">
        <f>_xlfn.CONCAT(Table3263[[#This Row],[Description]],Table3263[[#This Row],[attribute_name EN2]])</f>
        <v>Level - Lube Oil Tank (1)</v>
      </c>
      <c r="R755" s="10">
        <v>41</v>
      </c>
      <c r="S755" s="33" t="s">
        <v>28</v>
      </c>
      <c r="U755" s="33" t="s">
        <v>736</v>
      </c>
      <c r="V755" s="88"/>
      <c r="W755" t="str">
        <f t="shared" si="23"/>
        <v>subattribute</v>
      </c>
      <c r="X755" t="str">
        <f>TRIM(INDEX(_xlfn.TEXTSPLIT(Table3263[[#This Row],[attribute_name]],"|"), 1,1))</f>
        <v>Nível - Tanque de Óleo Lubrificante (1)</v>
      </c>
      <c r="Y755" t="str">
        <f>IFERROR(TRIM(INDEX(_xlfn.TEXTSPLIT(Table3263[[#This Row],[attribute_name]],"|"), 1,2)), "")</f>
        <v>LoLo</v>
      </c>
      <c r="Z755" t="b" cm="1">
        <f t="array" ref="Z755">IF(ISERROR(IF(Table3263[[#This Row],[parent_attribute]]="subattribute", VLOOKUP(Table3263[[#This Row],[Área ]]&amp;Table3263[[#This Row],[child_attribute]],_xlfn._xlws.FILTER(Table3263[[#All],[Vessel]], Table3263[[#All],[parent_attribute]]="attribute"),1, FALSE), TRUE)), FALSE, TRUE)</f>
        <v>1</v>
      </c>
    </row>
    <row r="756" spans="1:26" ht="15" customHeight="1">
      <c r="A756" t="str">
        <f>Table3263[[#This Row],[Template]]&amp;Table3263[[#This Row],[parent_attribute]]</f>
        <v>Compressor Centrífugo BásicoNível - Tanque de Óleo Lubrificante (1)</v>
      </c>
      <c r="B756" t="s">
        <v>4572</v>
      </c>
      <c r="C756" s="10" t="s">
        <v>2905</v>
      </c>
      <c r="D756" s="10" t="s">
        <v>4573</v>
      </c>
      <c r="E756" t="s">
        <v>4574</v>
      </c>
      <c r="F756" s="162" t="s">
        <v>4898</v>
      </c>
      <c r="G756" t="s">
        <v>2863</v>
      </c>
      <c r="J756" t="s">
        <v>767</v>
      </c>
      <c r="K756" t="s">
        <v>756</v>
      </c>
      <c r="L756" t="s">
        <v>2934</v>
      </c>
      <c r="M756" t="s">
        <v>2928</v>
      </c>
      <c r="O756" t="e">
        <f>VLOOKUP(Table3263[[#This Row],[Column1]],'Tradução Atributos'!$A$1:$B$284,2,0)</f>
        <v>#N/A</v>
      </c>
      <c r="P756" t="s">
        <v>2966</v>
      </c>
      <c r="Q756" s="10" t="str">
        <f>_xlfn.CONCAT(Table3263[[#This Row],[Description]],Table3263[[#This Row],[attribute_name EN2]])</f>
        <v>Level - Lube Oil Tank (1)</v>
      </c>
      <c r="R756" s="33"/>
      <c r="S756" s="33" t="s">
        <v>28</v>
      </c>
      <c r="U756" s="33" t="s">
        <v>736</v>
      </c>
      <c r="V756" s="10"/>
      <c r="W756" t="str">
        <f t="shared" si="23"/>
        <v>subattribute</v>
      </c>
      <c r="X756" t="str">
        <f>TRIM(INDEX(_xlfn.TEXTSPLIT(Table3263[[#This Row],[attribute_name]],"|"), 1,1))</f>
        <v>Nível - Tanque de Óleo Lubrificante (1)</v>
      </c>
      <c r="Y756" t="str">
        <f>IFERROR(TRIM(INDEX(_xlfn.TEXTSPLIT(Table3263[[#This Row],[attribute_name]],"|"), 1,2)), "")</f>
        <v>Pre-alarm Hi</v>
      </c>
      <c r="Z756" t="b" cm="1">
        <f t="array" ref="Z756">IF(ISERROR(IF(Table3263[[#This Row],[parent_attribute]]="subattribute", VLOOKUP(Table3263[[#This Row],[Área ]]&amp;Table3263[[#This Row],[child_attribute]],_xlfn._xlws.FILTER(Table3263[[#All],[Vessel]], Table3263[[#All],[parent_attribute]]="attribute"),1, FALSE), TRUE)), FALSE, TRUE)</f>
        <v>1</v>
      </c>
    </row>
    <row r="757" spans="1:26" ht="15" customHeight="1">
      <c r="A757" t="str">
        <f>Table3263[[#This Row],[Template]]&amp;Table3263[[#This Row],[parent_attribute]]</f>
        <v>Compressor Centrífugo BásicoNível - Tanque de Óleo Lubrificante (1)</v>
      </c>
      <c r="B757" t="s">
        <v>4572</v>
      </c>
      <c r="C757" s="10" t="s">
        <v>2905</v>
      </c>
      <c r="D757" s="10" t="s">
        <v>4573</v>
      </c>
      <c r="E757" t="s">
        <v>4574</v>
      </c>
      <c r="F757" s="162" t="s">
        <v>4898</v>
      </c>
      <c r="G757" t="s">
        <v>2863</v>
      </c>
      <c r="J757" t="s">
        <v>769</v>
      </c>
      <c r="K757" t="s">
        <v>756</v>
      </c>
      <c r="L757" t="s">
        <v>2936</v>
      </c>
      <c r="M757" t="s">
        <v>2928</v>
      </c>
      <c r="O757" t="e">
        <f>VLOOKUP(Table3263[[#This Row],[Column1]],'Tradução Atributos'!$A$1:$B$284,2,0)</f>
        <v>#N/A</v>
      </c>
      <c r="P757" t="s">
        <v>2968</v>
      </c>
      <c r="Q757" s="10" t="str">
        <f>_xlfn.CONCAT(Table3263[[#This Row],[Description]],Table3263[[#This Row],[attribute_name EN2]])</f>
        <v>Level - Lube Oil Tank (1)</v>
      </c>
      <c r="R757" s="10">
        <v>49.199999999999996</v>
      </c>
      <c r="S757" s="33" t="s">
        <v>28</v>
      </c>
      <c r="U757" s="33" t="s">
        <v>736</v>
      </c>
      <c r="V757" s="88"/>
      <c r="W757" t="str">
        <f t="shared" si="23"/>
        <v>subattribute</v>
      </c>
      <c r="X757" t="str">
        <f>TRIM(INDEX(_xlfn.TEXTSPLIT(Table3263[[#This Row],[attribute_name]],"|"), 1,1))</f>
        <v>Nível - Tanque de Óleo Lubrificante (1)</v>
      </c>
      <c r="Y757" t="str">
        <f>IFERROR(TRIM(INDEX(_xlfn.TEXTSPLIT(Table3263[[#This Row],[attribute_name]],"|"), 1,2)), "")</f>
        <v>Pre-alarm Lo</v>
      </c>
      <c r="Z757" t="b" cm="1">
        <f t="array" ref="Z757">IF(ISERROR(IF(Table3263[[#This Row],[parent_attribute]]="subattribute", VLOOKUP(Table3263[[#This Row],[Área ]]&amp;Table3263[[#This Row],[child_attribute]],_xlfn._xlws.FILTER(Table3263[[#All],[Vessel]], Table3263[[#All],[parent_attribute]]="attribute"),1, FALSE), TRUE)), FALSE, TRUE)</f>
        <v>1</v>
      </c>
    </row>
    <row r="758" spans="1:26" ht="15" customHeight="1">
      <c r="A758" t="str">
        <f>Table3263[[#This Row],[Template]]&amp;Table3263[[#This Row],[parent_attribute]]</f>
        <v>Compressor Centrífugo BásicoPressão – Descarga da Bomba Auxiliar de Óleo Lubrificante</v>
      </c>
      <c r="B758" t="s">
        <v>4572</v>
      </c>
      <c r="C758" s="10" t="s">
        <v>2905</v>
      </c>
      <c r="D758" s="10" t="s">
        <v>4573</v>
      </c>
      <c r="E758" t="s">
        <v>4574</v>
      </c>
      <c r="F758" s="162" t="s">
        <v>4898</v>
      </c>
      <c r="G758" t="s">
        <v>2863</v>
      </c>
      <c r="J758" t="s">
        <v>816</v>
      </c>
      <c r="K758" t="s">
        <v>816</v>
      </c>
      <c r="O758" t="e">
        <f>VLOOKUP(Table3263[[#This Row],[Column1]],'Tradução Atributos'!$A$1:$B$284,2,0)</f>
        <v>#N/A</v>
      </c>
      <c r="P758" t="s">
        <v>4662</v>
      </c>
      <c r="Q758" s="10" t="str">
        <f>_xlfn.CONCAT(Table3263[[#This Row],[Description]],Table3263[[#This Row],[attribute_name EN2]])</f>
        <v>Pressure -  Lube Oil Auxiliary Pump Discharge</v>
      </c>
      <c r="R758" s="10" t="s">
        <v>4914</v>
      </c>
      <c r="S758" s="33" t="s">
        <v>194</v>
      </c>
      <c r="U758" s="33" t="s">
        <v>461</v>
      </c>
      <c r="V758" s="33" t="s">
        <v>462</v>
      </c>
      <c r="W758" t="str">
        <f t="shared" si="23"/>
        <v>attribute</v>
      </c>
      <c r="X758" t="str">
        <f>TRIM(INDEX(_xlfn.TEXTSPLIT(Table3263[[#This Row],[attribute_name]],"|"), 1,1))</f>
        <v>Pressão – Descarga da Bomba Auxiliar de Óleo Lubrificante</v>
      </c>
      <c r="Y758" t="str">
        <f>IFERROR(TRIM(INDEX(_xlfn.TEXTSPLIT(Table3263[[#This Row],[attribute_name]],"|"), 1,2)), "")</f>
        <v/>
      </c>
      <c r="Z758" t="b" cm="1">
        <f t="array" ref="Z758">IF(ISERROR(IF(Table3263[[#This Row],[parent_attribute]]="subattribute", VLOOKUP(Table3263[[#This Row],[Área ]]&amp;Table3263[[#This Row],[child_attribute]],_xlfn._xlws.FILTER(Table3263[[#All],[Vessel]], Table3263[[#All],[parent_attribute]]="attribute"),1, FALSE), TRUE)), FALSE, TRUE)</f>
        <v>1</v>
      </c>
    </row>
    <row r="759" spans="1:26" ht="15" customHeight="1">
      <c r="A759" t="str">
        <f>Table3263[[#This Row],[Template]]&amp;Table3263[[#This Row],[parent_attribute]]</f>
        <v>Compressor Centrífugo BásicoPressão – Descarga da Bomba Auxiliar de Óleo Lubrificante</v>
      </c>
      <c r="B759" t="s">
        <v>4572</v>
      </c>
      <c r="C759" s="10" t="s">
        <v>2905</v>
      </c>
      <c r="D759" s="10" t="s">
        <v>4573</v>
      </c>
      <c r="E759" t="s">
        <v>4574</v>
      </c>
      <c r="F759" s="162" t="s">
        <v>4898</v>
      </c>
      <c r="G759" t="s">
        <v>2863</v>
      </c>
      <c r="J759" t="s">
        <v>818</v>
      </c>
      <c r="K759" t="s">
        <v>816</v>
      </c>
      <c r="L759" t="s">
        <v>2929</v>
      </c>
      <c r="M759" t="s">
        <v>2928</v>
      </c>
      <c r="O759" t="e">
        <f>VLOOKUP(Table3263[[#This Row],[Column1]],'Tradução Atributos'!$A$1:$B$284,2,0)</f>
        <v>#N/A</v>
      </c>
      <c r="P759" t="s">
        <v>4663</v>
      </c>
      <c r="Q759" s="10" t="str">
        <f>_xlfn.CONCAT(Table3263[[#This Row],[Description]],Table3263[[#This Row],[attribute_name EN2]])</f>
        <v>Pressure -  Lube Oil Auxiliary Pump Discharge</v>
      </c>
      <c r="R759" s="33">
        <v>300</v>
      </c>
      <c r="S759" s="33" t="s">
        <v>194</v>
      </c>
      <c r="U759" s="33" t="s">
        <v>736</v>
      </c>
      <c r="V759" s="83"/>
      <c r="W759" t="str">
        <f t="shared" si="23"/>
        <v>subattribute</v>
      </c>
      <c r="X759" t="str">
        <f>TRIM(INDEX(_xlfn.TEXTSPLIT(Table3263[[#This Row],[attribute_name]],"|"), 1,1))</f>
        <v>Pressão – Descarga da Bomba Auxiliar de Óleo Lubrificante</v>
      </c>
      <c r="Y759" t="str">
        <f>IFERROR(TRIM(INDEX(_xlfn.TEXTSPLIT(Table3263[[#This Row],[attribute_name]],"|"), 1,2)), "")</f>
        <v>Hi</v>
      </c>
      <c r="Z759" t="b" cm="1">
        <f t="array" ref="Z759">IF(ISERROR(IF(Table3263[[#This Row],[parent_attribute]]="subattribute", VLOOKUP(Table3263[[#This Row],[Área ]]&amp;Table3263[[#This Row],[child_attribute]],_xlfn._xlws.FILTER(Table3263[[#All],[Vessel]], Table3263[[#All],[parent_attribute]]="attribute"),1, FALSE), TRUE)), FALSE, TRUE)</f>
        <v>1</v>
      </c>
    </row>
    <row r="760" spans="1:26" ht="15" customHeight="1">
      <c r="A760" t="str">
        <f>Table3263[[#This Row],[Template]]&amp;Table3263[[#This Row],[parent_attribute]]</f>
        <v>Compressor Centrífugo BásicoPressão – Descarga da Bomba Auxiliar de Óleo Lubrificante</v>
      </c>
      <c r="B760" t="s">
        <v>4572</v>
      </c>
      <c r="C760" s="10" t="s">
        <v>2905</v>
      </c>
      <c r="D760" s="10" t="s">
        <v>4573</v>
      </c>
      <c r="E760" t="s">
        <v>4574</v>
      </c>
      <c r="F760" s="162" t="s">
        <v>4898</v>
      </c>
      <c r="G760" t="s">
        <v>2863</v>
      </c>
      <c r="J760" t="s">
        <v>820</v>
      </c>
      <c r="K760" t="s">
        <v>816</v>
      </c>
      <c r="L760" t="s">
        <v>2931</v>
      </c>
      <c r="M760" t="s">
        <v>2928</v>
      </c>
      <c r="O760" t="e">
        <f>VLOOKUP(Table3263[[#This Row],[Column1]],'Tradução Atributos'!$A$1:$B$284,2,0)</f>
        <v>#N/A</v>
      </c>
      <c r="P760" t="s">
        <v>4664</v>
      </c>
      <c r="Q760" s="10" t="str">
        <f>_xlfn.CONCAT(Table3263[[#This Row],[Description]],Table3263[[#This Row],[attribute_name EN2]])</f>
        <v>Pressure -  Lube Oil Auxiliary Pump Discharge</v>
      </c>
      <c r="R760" s="33"/>
      <c r="S760" s="33" t="s">
        <v>194</v>
      </c>
      <c r="U760" s="33" t="s">
        <v>736</v>
      </c>
      <c r="V760" s="10"/>
      <c r="W760" t="str">
        <f t="shared" si="23"/>
        <v>subattribute</v>
      </c>
      <c r="X760" t="str">
        <f>TRIM(INDEX(_xlfn.TEXTSPLIT(Table3263[[#This Row],[attribute_name]],"|"), 1,1))</f>
        <v>Pressão – Descarga da Bomba Auxiliar de Óleo Lubrificante</v>
      </c>
      <c r="Y760" t="str">
        <f>IFERROR(TRIM(INDEX(_xlfn.TEXTSPLIT(Table3263[[#This Row],[attribute_name]],"|"), 1,2)), "")</f>
        <v>Lo</v>
      </c>
      <c r="Z760" t="b" cm="1">
        <f t="array" ref="Z760">IF(ISERROR(IF(Table3263[[#This Row],[parent_attribute]]="subattribute", VLOOKUP(Table3263[[#This Row],[Área ]]&amp;Table3263[[#This Row],[child_attribute]],_xlfn._xlws.FILTER(Table3263[[#All],[Vessel]], Table3263[[#All],[parent_attribute]]="attribute"),1, FALSE), TRUE)), FALSE, TRUE)</f>
        <v>1</v>
      </c>
    </row>
    <row r="761" spans="1:26" ht="15" customHeight="1">
      <c r="A761" t="str">
        <f>Table3263[[#This Row],[Template]]&amp;Table3263[[#This Row],[parent_attribute]]</f>
        <v>Compressor Centrífugo BásicoPressão – Descarga da Bomba Auxiliar de Óleo Lubrificante</v>
      </c>
      <c r="B761" t="s">
        <v>4572</v>
      </c>
      <c r="C761" s="10" t="s">
        <v>2905</v>
      </c>
      <c r="D761" s="10" t="s">
        <v>4573</v>
      </c>
      <c r="E761" t="s">
        <v>4574</v>
      </c>
      <c r="F761" s="162" t="s">
        <v>4898</v>
      </c>
      <c r="G761" t="s">
        <v>2863</v>
      </c>
      <c r="J761" t="s">
        <v>822</v>
      </c>
      <c r="K761" t="s">
        <v>816</v>
      </c>
      <c r="L761" t="s">
        <v>2932</v>
      </c>
      <c r="M761" t="s">
        <v>2928</v>
      </c>
      <c r="O761" t="e">
        <f>VLOOKUP(Table3263[[#This Row],[Column1]],'Tradução Atributos'!$A$1:$B$284,2,0)</f>
        <v>#N/A</v>
      </c>
      <c r="P761" t="s">
        <v>4665</v>
      </c>
      <c r="Q761" s="10" t="str">
        <f>_xlfn.CONCAT(Table3263[[#This Row],[Description]],Table3263[[#This Row],[attribute_name EN2]])</f>
        <v>Pressure -  Lube Oil Auxiliary Pump Discharge</v>
      </c>
      <c r="R761" s="10"/>
      <c r="S761" s="33" t="s">
        <v>194</v>
      </c>
      <c r="U761" s="33" t="s">
        <v>736</v>
      </c>
      <c r="V761" s="88"/>
      <c r="W761" t="str">
        <f t="shared" si="23"/>
        <v>subattribute</v>
      </c>
      <c r="X761" t="str">
        <f>TRIM(INDEX(_xlfn.TEXTSPLIT(Table3263[[#This Row],[attribute_name]],"|"), 1,1))</f>
        <v>Pressão – Descarga da Bomba Auxiliar de Óleo Lubrificante</v>
      </c>
      <c r="Y761" t="str">
        <f>IFERROR(TRIM(INDEX(_xlfn.TEXTSPLIT(Table3263[[#This Row],[attribute_name]],"|"), 1,2)), "")</f>
        <v>LoLo</v>
      </c>
      <c r="Z761" t="b" cm="1">
        <f t="array" ref="Z761">IF(ISERROR(IF(Table3263[[#This Row],[parent_attribute]]="subattribute", VLOOKUP(Table3263[[#This Row],[Área ]]&amp;Table3263[[#This Row],[child_attribute]],_xlfn._xlws.FILTER(Table3263[[#All],[Vessel]], Table3263[[#All],[parent_attribute]]="attribute"),1, FALSE), TRUE)), FALSE, TRUE)</f>
        <v>1</v>
      </c>
    </row>
    <row r="762" spans="1:26" ht="15" customHeight="1">
      <c r="A762" t="str">
        <f>Table3263[[#This Row],[Template]]&amp;Table3263[[#This Row],[parent_attribute]]</f>
        <v>Compressor Centrífugo BásicoPressão – Descarga da Bomba Auxiliar de Óleo Lubrificante</v>
      </c>
      <c r="B762" t="s">
        <v>4572</v>
      </c>
      <c r="C762" s="10" t="s">
        <v>2905</v>
      </c>
      <c r="D762" s="10" t="s">
        <v>4573</v>
      </c>
      <c r="E762" t="s">
        <v>4574</v>
      </c>
      <c r="F762" s="162" t="s">
        <v>4898</v>
      </c>
      <c r="G762" t="s">
        <v>2863</v>
      </c>
      <c r="J762" t="s">
        <v>824</v>
      </c>
      <c r="K762" t="s">
        <v>816</v>
      </c>
      <c r="L762" t="s">
        <v>2934</v>
      </c>
      <c r="M762" t="s">
        <v>2928</v>
      </c>
      <c r="O762" t="e">
        <f>VLOOKUP(Table3263[[#This Row],[Column1]],'Tradução Atributos'!$A$1:$B$284,2,0)</f>
        <v>#N/A</v>
      </c>
      <c r="P762" t="s">
        <v>4666</v>
      </c>
      <c r="Q762" s="10" t="str">
        <f>_xlfn.CONCAT(Table3263[[#This Row],[Description]],Table3263[[#This Row],[attribute_name EN2]])</f>
        <v>Pressure -  Lube Oil Auxiliary Pump Discharge</v>
      </c>
      <c r="R762" s="10">
        <v>270</v>
      </c>
      <c r="S762" s="33" t="s">
        <v>194</v>
      </c>
      <c r="U762" s="33" t="s">
        <v>736</v>
      </c>
      <c r="V762" s="33"/>
      <c r="W762" t="str">
        <f t="shared" si="23"/>
        <v>subattribute</v>
      </c>
      <c r="X762" t="str">
        <f>TRIM(INDEX(_xlfn.TEXTSPLIT(Table3263[[#This Row],[attribute_name]],"|"), 1,1))</f>
        <v>Pressão – Descarga da Bomba Auxiliar de Óleo Lubrificante</v>
      </c>
      <c r="Y762" t="str">
        <f>IFERROR(TRIM(INDEX(_xlfn.TEXTSPLIT(Table3263[[#This Row],[attribute_name]],"|"), 1,2)), "")</f>
        <v>Pre-alarm Hi</v>
      </c>
      <c r="Z762" t="b" cm="1">
        <f t="array" ref="Z762">IF(ISERROR(IF(Table3263[[#This Row],[parent_attribute]]="subattribute", VLOOKUP(Table3263[[#This Row],[Área ]]&amp;Table3263[[#This Row],[child_attribute]],_xlfn._xlws.FILTER(Table3263[[#All],[Vessel]], Table3263[[#All],[parent_attribute]]="attribute"),1, FALSE), TRUE)), FALSE, TRUE)</f>
        <v>1</v>
      </c>
    </row>
    <row r="763" spans="1:26" ht="15" customHeight="1">
      <c r="A763" t="str">
        <f>Table3263[[#This Row],[Template]]&amp;Table3263[[#This Row],[parent_attribute]]</f>
        <v>Compressor Centrífugo BásicoPressão – Descarga da Bomba Auxiliar de Óleo Lubrificante</v>
      </c>
      <c r="B763" t="s">
        <v>4572</v>
      </c>
      <c r="C763" s="10" t="s">
        <v>2905</v>
      </c>
      <c r="D763" s="10" t="s">
        <v>4573</v>
      </c>
      <c r="E763" t="s">
        <v>4574</v>
      </c>
      <c r="F763" s="162" t="s">
        <v>4898</v>
      </c>
      <c r="G763" t="s">
        <v>2863</v>
      </c>
      <c r="J763" t="s">
        <v>826</v>
      </c>
      <c r="K763" t="s">
        <v>816</v>
      </c>
      <c r="L763" t="s">
        <v>2936</v>
      </c>
      <c r="M763" t="s">
        <v>2928</v>
      </c>
      <c r="O763" t="e">
        <f>VLOOKUP(Table3263[[#This Row],[Column1]],'Tradução Atributos'!$A$1:$B$284,2,0)</f>
        <v>#N/A</v>
      </c>
      <c r="P763" t="s">
        <v>4667</v>
      </c>
      <c r="Q763" s="10" t="str">
        <f>_xlfn.CONCAT(Table3263[[#This Row],[Description]],Table3263[[#This Row],[attribute_name EN2]])</f>
        <v>Pressure -  Lube Oil Auxiliary Pump Discharge</v>
      </c>
      <c r="R763" s="33"/>
      <c r="S763" s="33" t="s">
        <v>194</v>
      </c>
      <c r="U763" s="33" t="s">
        <v>736</v>
      </c>
      <c r="V763" s="83"/>
      <c r="W763" t="str">
        <f t="shared" si="23"/>
        <v>subattribute</v>
      </c>
      <c r="X763" t="str">
        <f>TRIM(INDEX(_xlfn.TEXTSPLIT(Table3263[[#This Row],[attribute_name]],"|"), 1,1))</f>
        <v>Pressão – Descarga da Bomba Auxiliar de Óleo Lubrificante</v>
      </c>
      <c r="Y763" t="str">
        <f>IFERROR(TRIM(INDEX(_xlfn.TEXTSPLIT(Table3263[[#This Row],[attribute_name]],"|"), 1,2)), "")</f>
        <v>Pre-alarm Lo</v>
      </c>
      <c r="Z763" t="b" cm="1">
        <f t="array" ref="Z763">IF(ISERROR(IF(Table3263[[#This Row],[parent_attribute]]="subattribute", VLOOKUP(Table3263[[#This Row],[Área ]]&amp;Table3263[[#This Row],[child_attribute]],_xlfn._xlws.FILTER(Table3263[[#All],[Vessel]], Table3263[[#All],[parent_attribute]]="attribute"),1, FALSE), TRUE)), FALSE, TRUE)</f>
        <v>1</v>
      </c>
    </row>
    <row r="764" spans="1:26" ht="15" customHeight="1">
      <c r="A764" t="str">
        <f>Table3263[[#This Row],[Template]]&amp;Table3263[[#This Row],[parent_attribute]]</f>
        <v>Compressor Centrífugo BásicoPressão – Descarga da Bomba de Emergência de Óleo Lubrificante</v>
      </c>
      <c r="B764" t="s">
        <v>4572</v>
      </c>
      <c r="C764" s="10" t="s">
        <v>2905</v>
      </c>
      <c r="D764" s="10" t="s">
        <v>4573</v>
      </c>
      <c r="E764" t="s">
        <v>4574</v>
      </c>
      <c r="F764" s="162" t="s">
        <v>4898</v>
      </c>
      <c r="G764" t="s">
        <v>2863</v>
      </c>
      <c r="J764" t="s">
        <v>3455</v>
      </c>
      <c r="K764" t="s">
        <v>3455</v>
      </c>
      <c r="O764" t="e">
        <f>VLOOKUP(Table3263[[#This Row],[Column1]],'Tradução Atributos'!$A$1:$B$284,2,0)</f>
        <v>#N/A</v>
      </c>
      <c r="P764" t="s">
        <v>4668</v>
      </c>
      <c r="Q764" s="10" t="str">
        <f>_xlfn.CONCAT(Table3263[[#This Row],[Description]],Table3263[[#This Row],[attribute_name EN2]])</f>
        <v>Pressure -  Lube Oil Emergency Pump Discharge</v>
      </c>
      <c r="R764" s="33" t="s">
        <v>4915</v>
      </c>
      <c r="S764" s="33" t="s">
        <v>194</v>
      </c>
      <c r="U764" s="33" t="s">
        <v>461</v>
      </c>
      <c r="V764" s="10" t="s">
        <v>462</v>
      </c>
      <c r="W764" t="str">
        <f t="shared" si="23"/>
        <v>attribute</v>
      </c>
      <c r="X764" t="str">
        <f>TRIM(INDEX(_xlfn.TEXTSPLIT(Table3263[[#This Row],[attribute_name]],"|"), 1,1))</f>
        <v>Pressão – Descarga da Bomba de Emergência de Óleo Lubrificante</v>
      </c>
      <c r="Y764" t="str">
        <f>IFERROR(TRIM(INDEX(_xlfn.TEXTSPLIT(Table3263[[#This Row],[attribute_name]],"|"), 1,2)), "")</f>
        <v/>
      </c>
      <c r="Z764" t="b" cm="1">
        <f t="array" ref="Z764">IF(ISERROR(IF(Table3263[[#This Row],[parent_attribute]]="subattribute", VLOOKUP(Table3263[[#This Row],[Área ]]&amp;Table3263[[#This Row],[child_attribute]],_xlfn._xlws.FILTER(Table3263[[#All],[Vessel]], Table3263[[#All],[parent_attribute]]="attribute"),1, FALSE), TRUE)), FALSE, TRUE)</f>
        <v>1</v>
      </c>
    </row>
    <row r="765" spans="1:26" ht="15" customHeight="1">
      <c r="A765" t="str">
        <f>Table3263[[#This Row],[Template]]&amp;Table3263[[#This Row],[parent_attribute]]</f>
        <v>Compressor Centrífugo BásicoPressão – Descarga da Bomba Principal de Óleo Lubrificante</v>
      </c>
      <c r="B765" t="s">
        <v>4572</v>
      </c>
      <c r="C765" s="10" t="s">
        <v>2905</v>
      </c>
      <c r="D765" s="10" t="s">
        <v>4573</v>
      </c>
      <c r="E765" t="s">
        <v>4574</v>
      </c>
      <c r="F765" s="162" t="s">
        <v>4898</v>
      </c>
      <c r="G765" t="s">
        <v>2863</v>
      </c>
      <c r="J765" t="s">
        <v>828</v>
      </c>
      <c r="K765" t="s">
        <v>828</v>
      </c>
      <c r="O765" t="e">
        <f>VLOOKUP(Table3263[[#This Row],[Column1]],'Tradução Atributos'!$A$1:$B$284,2,0)</f>
        <v>#N/A</v>
      </c>
      <c r="P765" t="s">
        <v>4669</v>
      </c>
      <c r="Q765" s="10" t="str">
        <f>_xlfn.CONCAT(Table3263[[#This Row],[Description]],Table3263[[#This Row],[attribute_name EN2]])</f>
        <v>Pressure -  Lube Oil Main Pump Discharge</v>
      </c>
      <c r="R765" s="10" t="s">
        <v>4916</v>
      </c>
      <c r="S765" s="33" t="s">
        <v>194</v>
      </c>
      <c r="U765" s="33" t="s">
        <v>461</v>
      </c>
      <c r="V765" s="18" t="s">
        <v>462</v>
      </c>
      <c r="W765" t="str">
        <f t="shared" si="23"/>
        <v>attribute</v>
      </c>
      <c r="X765" t="str">
        <f>TRIM(INDEX(_xlfn.TEXTSPLIT(Table3263[[#This Row],[attribute_name]],"|"), 1,1))</f>
        <v>Pressão – Descarga da Bomba Principal de Óleo Lubrificante</v>
      </c>
      <c r="Y765" t="str">
        <f>IFERROR(TRIM(INDEX(_xlfn.TEXTSPLIT(Table3263[[#This Row],[attribute_name]],"|"), 1,2)), "")</f>
        <v/>
      </c>
      <c r="Z765" t="b" cm="1">
        <f t="array" ref="Z765">IF(ISERROR(IF(Table3263[[#This Row],[parent_attribute]]="subattribute", VLOOKUP(Table3263[[#This Row],[Área ]]&amp;Table3263[[#This Row],[child_attribute]],_xlfn._xlws.FILTER(Table3263[[#All],[Vessel]], Table3263[[#All],[parent_attribute]]="attribute"),1, FALSE), TRUE)), FALSE, TRUE)</f>
        <v>1</v>
      </c>
    </row>
    <row r="766" spans="1:26" ht="15" customHeight="1">
      <c r="A766" t="str">
        <f>Table3263[[#This Row],[Template]]&amp;Table3263[[#This Row],[parent_attribute]]</f>
        <v>Compressor Centrífugo BásicoPressão – Descarga da Bomba Principal de Óleo Lubrificante</v>
      </c>
      <c r="B766" t="s">
        <v>4572</v>
      </c>
      <c r="C766" s="10" t="s">
        <v>2905</v>
      </c>
      <c r="D766" s="10" t="s">
        <v>4573</v>
      </c>
      <c r="E766" t="s">
        <v>4574</v>
      </c>
      <c r="F766" s="162" t="s">
        <v>4898</v>
      </c>
      <c r="G766" t="s">
        <v>2863</v>
      </c>
      <c r="J766" t="s">
        <v>830</v>
      </c>
      <c r="K766" t="s">
        <v>828</v>
      </c>
      <c r="L766" t="s">
        <v>2929</v>
      </c>
      <c r="M766" t="s">
        <v>2928</v>
      </c>
      <c r="O766" t="e">
        <f>VLOOKUP(Table3263[[#This Row],[Column1]],'Tradução Atributos'!$A$1:$B$284,2,0)</f>
        <v>#N/A</v>
      </c>
      <c r="P766" t="s">
        <v>4670</v>
      </c>
      <c r="Q766" s="10" t="str">
        <f>_xlfn.CONCAT(Table3263[[#This Row],[Description]],Table3263[[#This Row],[attribute_name EN2]])</f>
        <v>Pressure -  Lube Oil Main Pump Discharge</v>
      </c>
      <c r="R766" s="10">
        <v>300</v>
      </c>
      <c r="S766" s="33" t="s">
        <v>194</v>
      </c>
      <c r="U766" s="33" t="s">
        <v>736</v>
      </c>
      <c r="V766" s="52"/>
      <c r="W766" t="str">
        <f t="shared" si="23"/>
        <v>subattribute</v>
      </c>
      <c r="X766" t="str">
        <f>TRIM(INDEX(_xlfn.TEXTSPLIT(Table3263[[#This Row],[attribute_name]],"|"), 1,1))</f>
        <v>Pressão – Descarga da Bomba Principal de Óleo Lubrificante</v>
      </c>
      <c r="Y766" t="str">
        <f>IFERROR(TRIM(INDEX(_xlfn.TEXTSPLIT(Table3263[[#This Row],[attribute_name]],"|"), 1,2)), "")</f>
        <v>Hi</v>
      </c>
      <c r="Z766" t="b" cm="1">
        <f t="array" ref="Z766">IF(ISERROR(IF(Table3263[[#This Row],[parent_attribute]]="subattribute", VLOOKUP(Table3263[[#This Row],[Área ]]&amp;Table3263[[#This Row],[child_attribute]],_xlfn._xlws.FILTER(Table3263[[#All],[Vessel]], Table3263[[#All],[parent_attribute]]="attribute"),1, FALSE), TRUE)), FALSE, TRUE)</f>
        <v>1</v>
      </c>
    </row>
    <row r="767" spans="1:26" ht="15" customHeight="1">
      <c r="A767" t="str">
        <f>Table3263[[#This Row],[Template]]&amp;Table3263[[#This Row],[parent_attribute]]</f>
        <v>Compressor Centrífugo BásicoPressão – Descarga da Bomba Principal de Óleo Lubrificante</v>
      </c>
      <c r="B767" t="s">
        <v>4572</v>
      </c>
      <c r="C767" s="10" t="s">
        <v>2905</v>
      </c>
      <c r="D767" s="10" t="s">
        <v>4573</v>
      </c>
      <c r="E767" t="s">
        <v>4574</v>
      </c>
      <c r="F767" s="162" t="s">
        <v>4898</v>
      </c>
      <c r="G767" t="s">
        <v>2863</v>
      </c>
      <c r="J767" t="s">
        <v>832</v>
      </c>
      <c r="K767" t="s">
        <v>828</v>
      </c>
      <c r="L767" t="s">
        <v>2931</v>
      </c>
      <c r="M767" t="s">
        <v>2928</v>
      </c>
      <c r="O767" t="e">
        <f>VLOOKUP(Table3263[[#This Row],[Column1]],'Tradução Atributos'!$A$1:$B$284,2,0)</f>
        <v>#N/A</v>
      </c>
      <c r="P767" t="s">
        <v>4671</v>
      </c>
      <c r="Q767" s="10" t="str">
        <f>_xlfn.CONCAT(Table3263[[#This Row],[Description]],Table3263[[#This Row],[attribute_name EN2]])</f>
        <v>Pressure -  Lube Oil Main Pump Discharge</v>
      </c>
      <c r="R767" s="33"/>
      <c r="S767" s="33" t="s">
        <v>194</v>
      </c>
      <c r="U767" s="33" t="s">
        <v>736</v>
      </c>
      <c r="V767" s="10"/>
      <c r="W767" t="str">
        <f t="shared" si="23"/>
        <v>subattribute</v>
      </c>
      <c r="X767" t="str">
        <f>TRIM(INDEX(_xlfn.TEXTSPLIT(Table3263[[#This Row],[attribute_name]],"|"), 1,1))</f>
        <v>Pressão – Descarga da Bomba Principal de Óleo Lubrificante</v>
      </c>
      <c r="Y767" t="str">
        <f>IFERROR(TRIM(INDEX(_xlfn.TEXTSPLIT(Table3263[[#This Row],[attribute_name]],"|"), 1,2)), "")</f>
        <v>Lo</v>
      </c>
      <c r="Z767" t="b" cm="1">
        <f t="array" ref="Z767">IF(ISERROR(IF(Table3263[[#This Row],[parent_attribute]]="subattribute", VLOOKUP(Table3263[[#This Row],[Área ]]&amp;Table3263[[#This Row],[child_attribute]],_xlfn._xlws.FILTER(Table3263[[#All],[Vessel]], Table3263[[#All],[parent_attribute]]="attribute"),1, FALSE), TRUE)), FALSE, TRUE)</f>
        <v>1</v>
      </c>
    </row>
    <row r="768" spans="1:26" ht="15" customHeight="1">
      <c r="A768" t="str">
        <f>Table3263[[#This Row],[Template]]&amp;Table3263[[#This Row],[parent_attribute]]</f>
        <v>Compressor Centrífugo BásicoPressão – Descarga da Bomba Principal de Óleo Lubrificante</v>
      </c>
      <c r="B768" t="s">
        <v>4572</v>
      </c>
      <c r="C768" s="10" t="s">
        <v>2905</v>
      </c>
      <c r="D768" s="10" t="s">
        <v>4573</v>
      </c>
      <c r="E768" t="s">
        <v>4574</v>
      </c>
      <c r="F768" s="162" t="s">
        <v>4898</v>
      </c>
      <c r="G768" t="s">
        <v>2863</v>
      </c>
      <c r="J768" t="s">
        <v>834</v>
      </c>
      <c r="K768" t="s">
        <v>828</v>
      </c>
      <c r="L768" t="s">
        <v>2932</v>
      </c>
      <c r="M768" t="s">
        <v>2928</v>
      </c>
      <c r="O768" t="e">
        <f>VLOOKUP(Table3263[[#This Row],[Column1]],'Tradução Atributos'!$A$1:$B$284,2,0)</f>
        <v>#N/A</v>
      </c>
      <c r="P768" t="s">
        <v>4672</v>
      </c>
      <c r="Q768" s="10" t="str">
        <f>_xlfn.CONCAT(Table3263[[#This Row],[Description]],Table3263[[#This Row],[attribute_name EN2]])</f>
        <v>Pressure -  Lube Oil Main Pump Discharge</v>
      </c>
      <c r="R768" s="33"/>
      <c r="S768" s="33" t="s">
        <v>194</v>
      </c>
      <c r="U768" s="33" t="s">
        <v>736</v>
      </c>
      <c r="V768" s="83"/>
      <c r="W768" t="str">
        <f t="shared" si="23"/>
        <v>subattribute</v>
      </c>
      <c r="X768" t="str">
        <f>TRIM(INDEX(_xlfn.TEXTSPLIT(Table3263[[#This Row],[attribute_name]],"|"), 1,1))</f>
        <v>Pressão – Descarga da Bomba Principal de Óleo Lubrificante</v>
      </c>
      <c r="Y768" t="str">
        <f>IFERROR(TRIM(INDEX(_xlfn.TEXTSPLIT(Table3263[[#This Row],[attribute_name]],"|"), 1,2)), "")</f>
        <v>LoLo</v>
      </c>
      <c r="Z768" t="b" cm="1">
        <f t="array" ref="Z768">IF(ISERROR(IF(Table3263[[#This Row],[parent_attribute]]="subattribute", VLOOKUP(Table3263[[#This Row],[Área ]]&amp;Table3263[[#This Row],[child_attribute]],_xlfn._xlws.FILTER(Table3263[[#All],[Vessel]], Table3263[[#All],[parent_attribute]]="attribute"),1, FALSE), TRUE)), FALSE, TRUE)</f>
        <v>1</v>
      </c>
    </row>
    <row r="769" spans="1:26" ht="15" customHeight="1">
      <c r="A769" t="str">
        <f>Table3263[[#This Row],[Template]]&amp;Table3263[[#This Row],[parent_attribute]]</f>
        <v>Compressor Centrífugo BásicoPressão – Descarga da Bomba Principal de Óleo Lubrificante</v>
      </c>
      <c r="B769" t="s">
        <v>4572</v>
      </c>
      <c r="C769" s="10" t="s">
        <v>2905</v>
      </c>
      <c r="D769" s="10" t="s">
        <v>4573</v>
      </c>
      <c r="E769" t="s">
        <v>4574</v>
      </c>
      <c r="F769" s="162" t="s">
        <v>4898</v>
      </c>
      <c r="G769" t="s">
        <v>2863</v>
      </c>
      <c r="J769" t="s">
        <v>836</v>
      </c>
      <c r="K769" t="s">
        <v>828</v>
      </c>
      <c r="L769" t="s">
        <v>2934</v>
      </c>
      <c r="M769" t="s">
        <v>2928</v>
      </c>
      <c r="O769" t="e">
        <f>VLOOKUP(Table3263[[#This Row],[Column1]],'Tradução Atributos'!$A$1:$B$284,2,0)</f>
        <v>#N/A</v>
      </c>
      <c r="P769" t="s">
        <v>4673</v>
      </c>
      <c r="Q769" s="10" t="str">
        <f>_xlfn.CONCAT(Table3263[[#This Row],[Description]],Table3263[[#This Row],[attribute_name EN2]])</f>
        <v>Pressure -  Lube Oil Main Pump Discharge</v>
      </c>
      <c r="R769" s="33">
        <v>270</v>
      </c>
      <c r="S769" s="33" t="s">
        <v>194</v>
      </c>
      <c r="U769" s="33" t="s">
        <v>736</v>
      </c>
      <c r="V769" s="18"/>
      <c r="W769" t="str">
        <f t="shared" si="23"/>
        <v>subattribute</v>
      </c>
      <c r="X769" t="str">
        <f>TRIM(INDEX(_xlfn.TEXTSPLIT(Table3263[[#This Row],[attribute_name]],"|"), 1,1))</f>
        <v>Pressão – Descarga da Bomba Principal de Óleo Lubrificante</v>
      </c>
      <c r="Y769" t="str">
        <f>IFERROR(TRIM(INDEX(_xlfn.TEXTSPLIT(Table3263[[#This Row],[attribute_name]],"|"), 1,2)), "")</f>
        <v>Pre-alarm Hi</v>
      </c>
      <c r="Z769" t="b" cm="1">
        <f t="array" ref="Z769">IF(ISERROR(IF(Table3263[[#This Row],[parent_attribute]]="subattribute", VLOOKUP(Table3263[[#This Row],[Área ]]&amp;Table3263[[#This Row],[child_attribute]],_xlfn._xlws.FILTER(Table3263[[#All],[Vessel]], Table3263[[#All],[parent_attribute]]="attribute"),1, FALSE), TRUE)), FALSE, TRUE)</f>
        <v>1</v>
      </c>
    </row>
    <row r="770" spans="1:26" ht="15" customHeight="1">
      <c r="A770" t="str">
        <f>Table3263[[#This Row],[Template]]&amp;Table3263[[#This Row],[parent_attribute]]</f>
        <v>Compressor Centrífugo BásicoPressão – Descarga da Bomba Principal de Óleo Lubrificante</v>
      </c>
      <c r="B770" t="s">
        <v>4572</v>
      </c>
      <c r="C770" s="10" t="s">
        <v>2905</v>
      </c>
      <c r="D770" s="10" t="s">
        <v>4573</v>
      </c>
      <c r="E770" t="s">
        <v>4574</v>
      </c>
      <c r="F770" s="162" t="s">
        <v>4898</v>
      </c>
      <c r="G770" t="s">
        <v>2863</v>
      </c>
      <c r="J770" t="s">
        <v>838</v>
      </c>
      <c r="K770" t="s">
        <v>828</v>
      </c>
      <c r="L770" t="s">
        <v>2936</v>
      </c>
      <c r="M770" t="s">
        <v>2928</v>
      </c>
      <c r="O770" t="e">
        <f>VLOOKUP(Table3263[[#This Row],[Column1]],'Tradução Atributos'!$A$1:$B$284,2,0)</f>
        <v>#N/A</v>
      </c>
      <c r="P770" t="s">
        <v>4674</v>
      </c>
      <c r="Q770" s="10" t="str">
        <f>_xlfn.CONCAT(Table3263[[#This Row],[Description]],Table3263[[#This Row],[attribute_name EN2]])</f>
        <v>Pressure -  Lube Oil Main Pump Discharge</v>
      </c>
      <c r="R770" s="33"/>
      <c r="S770" s="33" t="s">
        <v>194</v>
      </c>
      <c r="U770" s="33" t="s">
        <v>736</v>
      </c>
      <c r="V770" s="83"/>
      <c r="W770" t="str">
        <f t="shared" si="23"/>
        <v>subattribute</v>
      </c>
      <c r="X770" t="str">
        <f>TRIM(INDEX(_xlfn.TEXTSPLIT(Table3263[[#This Row],[attribute_name]],"|"), 1,1))</f>
        <v>Pressão – Descarga da Bomba Principal de Óleo Lubrificante</v>
      </c>
      <c r="Y770" t="str">
        <f>IFERROR(TRIM(INDEX(_xlfn.TEXTSPLIT(Table3263[[#This Row],[attribute_name]],"|"), 1,2)), "")</f>
        <v>Pre-alarm Lo</v>
      </c>
      <c r="Z770" t="b" cm="1">
        <f t="array" ref="Z770">IF(ISERROR(IF(Table3263[[#This Row],[parent_attribute]]="subattribute", VLOOKUP(Table3263[[#This Row],[Área ]]&amp;Table3263[[#This Row],[child_attribute]],_xlfn._xlws.FILTER(Table3263[[#All],[Vessel]], Table3263[[#All],[parent_attribute]]="attribute"),1, FALSE), TRUE)), FALSE, TRUE)</f>
        <v>1</v>
      </c>
    </row>
    <row r="771" spans="1:26" ht="15" customHeight="1">
      <c r="A771" t="str">
        <f>Table3263[[#This Row],[Template]]&amp;Table3263[[#This Row],[parent_attribute]]</f>
        <v>Compressor Centrífugo BásicoPressão - Descarga IP</v>
      </c>
      <c r="B771" t="s">
        <v>4572</v>
      </c>
      <c r="C771" s="10" t="s">
        <v>2905</v>
      </c>
      <c r="D771" s="10" t="s">
        <v>4573</v>
      </c>
      <c r="E771" t="s">
        <v>4574</v>
      </c>
      <c r="F771" s="162" t="s">
        <v>4898</v>
      </c>
      <c r="G771" t="s">
        <v>2863</v>
      </c>
      <c r="J771" s="10" t="s">
        <v>4675</v>
      </c>
      <c r="K771" s="10" t="s">
        <v>4675</v>
      </c>
      <c r="O771" t="e">
        <f>VLOOKUP(Table3263[[#This Row],[Column1]],'Tradução Atributos'!$A$1:$B$284,2,0)</f>
        <v>#N/A</v>
      </c>
      <c r="P771" t="s">
        <v>4676</v>
      </c>
      <c r="Q771" s="10" t="str">
        <f>_xlfn.CONCAT(Table3263[[#This Row],[Description]],Table3263[[#This Row],[attribute_name EN2]])</f>
        <v>Pressure - Discharge LP</v>
      </c>
      <c r="R771" s="33" t="s">
        <v>4917</v>
      </c>
      <c r="S771" s="33" t="s">
        <v>194</v>
      </c>
      <c r="U771" s="33" t="s">
        <v>530</v>
      </c>
      <c r="V771" s="33" t="s">
        <v>4586</v>
      </c>
      <c r="W771" t="str">
        <f t="shared" si="23"/>
        <v>attribute</v>
      </c>
      <c r="X771" t="str">
        <f>TRIM(INDEX(_xlfn.TEXTSPLIT(Table3263[[#This Row],[attribute_name]],"|"), 1,1))</f>
        <v>Pressão - Descarga IP</v>
      </c>
      <c r="Y771" t="str">
        <f>IFERROR(TRIM(INDEX(_xlfn.TEXTSPLIT(Table3263[[#This Row],[attribute_name]],"|"), 1,2)), "")</f>
        <v/>
      </c>
      <c r="Z771" t="b" cm="1">
        <f t="array" ref="Z771">IF(ISERROR(IF(Table3263[[#This Row],[parent_attribute]]="subattribute", VLOOKUP(Table3263[[#This Row],[Área ]]&amp;Table3263[[#This Row],[child_attribute]],_xlfn._xlws.FILTER(Table3263[[#All],[Vessel]], Table3263[[#All],[parent_attribute]]="attribute"),1, FALSE), TRUE)), FALSE, TRUE)</f>
        <v>1</v>
      </c>
    </row>
    <row r="772" spans="1:26" ht="15" customHeight="1">
      <c r="A772" t="str">
        <f>Table3263[[#This Row],[Template]]&amp;Table3263[[#This Row],[parent_attribute]]</f>
        <v>Compressor Centrífugo BásicoPressão - Descarga IP (2)</v>
      </c>
      <c r="B772" t="s">
        <v>4572</v>
      </c>
      <c r="C772" s="10" t="s">
        <v>2905</v>
      </c>
      <c r="D772" s="10" t="s">
        <v>4573</v>
      </c>
      <c r="E772" t="s">
        <v>4574</v>
      </c>
      <c r="F772" s="162" t="s">
        <v>4898</v>
      </c>
      <c r="G772" t="s">
        <v>2863</v>
      </c>
      <c r="J772" s="10" t="s">
        <v>1433</v>
      </c>
      <c r="K772" s="10" t="s">
        <v>1433</v>
      </c>
      <c r="O772" t="e">
        <f>VLOOKUP(Table3263[[#This Row],[Column1]],'Tradução Atributos'!$A$1:$B$284,2,0)</f>
        <v>#N/A</v>
      </c>
      <c r="P772" t="s">
        <v>4680</v>
      </c>
      <c r="Q772" s="20" t="str">
        <f>_xlfn.CONCAT(Table3263[[#This Row],[Description]],Table3263[[#This Row],[attribute_name EN2]])</f>
        <v>Pressure - Discharge (2)</v>
      </c>
      <c r="R772" s="33" t="s">
        <v>4918</v>
      </c>
      <c r="S772" s="33" t="s">
        <v>194</v>
      </c>
      <c r="U772" s="33" t="s">
        <v>530</v>
      </c>
      <c r="V772" s="10" t="s">
        <v>4586</v>
      </c>
      <c r="W772" t="str">
        <f t="shared" si="23"/>
        <v>attribute</v>
      </c>
      <c r="X772" t="str">
        <f>TRIM(INDEX(_xlfn.TEXTSPLIT(Table3263[[#This Row],[attribute_name]],"|"), 1,1))</f>
        <v>Pressão - Descarga IP (2)</v>
      </c>
      <c r="Y772" t="str">
        <f>IFERROR(TRIM(INDEX(_xlfn.TEXTSPLIT(Table3263[[#This Row],[attribute_name]],"|"), 1,2)), "")</f>
        <v/>
      </c>
      <c r="Z772" t="b" cm="1">
        <f t="array" ref="Z772">IF(ISERROR(IF(Table3263[[#This Row],[parent_attribute]]="subattribute", VLOOKUP(Table3263[[#This Row],[Área ]]&amp;Table3263[[#This Row],[child_attribute]],_xlfn._xlws.FILTER(Table3263[[#All],[Vessel]], Table3263[[#All],[parent_attribute]]="attribute"),1, FALSE), TRUE)), FALSE, TRUE)</f>
        <v>1</v>
      </c>
    </row>
    <row r="773" spans="1:26" ht="15" customHeight="1">
      <c r="A773" t="str">
        <f>Table3263[[#This Row],[Template]]&amp;Table3263[[#This Row],[parent_attribute]]</f>
        <v>Compressor Centrífugo BásicoPressão - Descarga IP (2)</v>
      </c>
      <c r="B773" t="s">
        <v>4572</v>
      </c>
      <c r="C773" s="10" t="s">
        <v>2905</v>
      </c>
      <c r="D773" s="10" t="s">
        <v>4573</v>
      </c>
      <c r="E773" t="s">
        <v>4574</v>
      </c>
      <c r="F773" s="162" t="s">
        <v>4898</v>
      </c>
      <c r="G773" t="s">
        <v>2863</v>
      </c>
      <c r="J773" s="10" t="s">
        <v>1434</v>
      </c>
      <c r="K773" s="10" t="s">
        <v>1433</v>
      </c>
      <c r="L773" t="s">
        <v>2929</v>
      </c>
      <c r="M773" t="s">
        <v>2928</v>
      </c>
      <c r="O773" t="e">
        <f>VLOOKUP(Table3263[[#This Row],[Column1]],'Tradução Atributos'!$A$1:$B$284,2,0)</f>
        <v>#N/A</v>
      </c>
      <c r="P773" t="s">
        <v>4682</v>
      </c>
      <c r="Q773" s="20" t="str">
        <f>_xlfn.CONCAT(Table3263[[#This Row],[Description]],Table3263[[#This Row],[attribute_name EN2]])</f>
        <v>Pressure - Discharge (2)</v>
      </c>
      <c r="R773" s="33"/>
      <c r="S773" s="33" t="s">
        <v>194</v>
      </c>
      <c r="U773" s="33" t="s">
        <v>736</v>
      </c>
      <c r="V773" s="18"/>
      <c r="W773" t="str">
        <f t="shared" si="23"/>
        <v>subattribute</v>
      </c>
      <c r="X773" t="str">
        <f>TRIM(INDEX(_xlfn.TEXTSPLIT(Table3263[[#This Row],[attribute_name]],"|"), 1,1))</f>
        <v>Pressão - Descarga IP (2)</v>
      </c>
      <c r="Y773" t="str">
        <f>IFERROR(TRIM(INDEX(_xlfn.TEXTSPLIT(Table3263[[#This Row],[attribute_name]],"|"), 1,2)), "")</f>
        <v>Hi</v>
      </c>
      <c r="Z773" t="b" cm="1">
        <f t="array" ref="Z773">IF(ISERROR(IF(Table3263[[#This Row],[parent_attribute]]="subattribute", VLOOKUP(Table3263[[#This Row],[Área ]]&amp;Table3263[[#This Row],[child_attribute]],_xlfn._xlws.FILTER(Table3263[[#All],[Vessel]], Table3263[[#All],[parent_attribute]]="attribute"),1, FALSE), TRUE)), FALSE, TRUE)</f>
        <v>1</v>
      </c>
    </row>
    <row r="774" spans="1:26" ht="15" customHeight="1">
      <c r="A774" t="str">
        <f>Table3263[[#This Row],[Template]]&amp;Table3263[[#This Row],[parent_attribute]]</f>
        <v>Compressor Centrífugo BásicoPressão - Descarga IP (2)</v>
      </c>
      <c r="B774" t="s">
        <v>4572</v>
      </c>
      <c r="C774" s="10" t="s">
        <v>2905</v>
      </c>
      <c r="D774" s="10" t="s">
        <v>4573</v>
      </c>
      <c r="E774" t="s">
        <v>4574</v>
      </c>
      <c r="F774" s="162" t="s">
        <v>4898</v>
      </c>
      <c r="G774" t="s">
        <v>2863</v>
      </c>
      <c r="J774" s="10" t="s">
        <v>1435</v>
      </c>
      <c r="K774" s="10" t="s">
        <v>1433</v>
      </c>
      <c r="L774" t="s">
        <v>2930</v>
      </c>
      <c r="M774" t="s">
        <v>2928</v>
      </c>
      <c r="O774" t="e">
        <f>VLOOKUP(Table3263[[#This Row],[Column1]],'Tradução Atributos'!$A$1:$B$284,2,0)</f>
        <v>#N/A</v>
      </c>
      <c r="P774" t="s">
        <v>4683</v>
      </c>
      <c r="Q774" s="20" t="str">
        <f>_xlfn.CONCAT(Table3263[[#This Row],[Description]],Table3263[[#This Row],[attribute_name EN2]])</f>
        <v>Pressure - Discharge (2)</v>
      </c>
      <c r="R774" s="33"/>
      <c r="S774" s="33" t="s">
        <v>194</v>
      </c>
      <c r="U774" s="33" t="s">
        <v>736</v>
      </c>
      <c r="V774" s="10"/>
      <c r="W774" t="str">
        <f t="shared" si="23"/>
        <v>subattribute</v>
      </c>
      <c r="X774" t="str">
        <f>TRIM(INDEX(_xlfn.TEXTSPLIT(Table3263[[#This Row],[attribute_name]],"|"), 1,1))</f>
        <v>Pressão - Descarga IP (2)</v>
      </c>
      <c r="Y774" t="str">
        <f>IFERROR(TRIM(INDEX(_xlfn.TEXTSPLIT(Table3263[[#This Row],[attribute_name]],"|"), 1,2)), "")</f>
        <v>HiHi</v>
      </c>
      <c r="Z774" t="b" cm="1">
        <f t="array" ref="Z774">IF(ISERROR(IF(Table3263[[#This Row],[parent_attribute]]="subattribute", VLOOKUP(Table3263[[#This Row],[Área ]]&amp;Table3263[[#This Row],[child_attribute]],_xlfn._xlws.FILTER(Table3263[[#All],[Vessel]], Table3263[[#All],[parent_attribute]]="attribute"),1, FALSE), TRUE)), FALSE, TRUE)</f>
        <v>1</v>
      </c>
    </row>
    <row r="775" spans="1:26" ht="15" customHeight="1">
      <c r="A775" t="str">
        <f>Table3263[[#This Row],[Template]]&amp;Table3263[[#This Row],[parent_attribute]]</f>
        <v>Compressor Centrífugo BásicoPressão - Descarga IP (2)</v>
      </c>
      <c r="B775" t="s">
        <v>4572</v>
      </c>
      <c r="C775" s="10" t="s">
        <v>2905</v>
      </c>
      <c r="D775" s="10" t="s">
        <v>4573</v>
      </c>
      <c r="E775" t="s">
        <v>4574</v>
      </c>
      <c r="F775" s="162" t="s">
        <v>4898</v>
      </c>
      <c r="G775" t="s">
        <v>2863</v>
      </c>
      <c r="J775" s="10" t="s">
        <v>1436</v>
      </c>
      <c r="K775" s="10" t="s">
        <v>1433</v>
      </c>
      <c r="L775" t="s">
        <v>2931</v>
      </c>
      <c r="M775" t="s">
        <v>2928</v>
      </c>
      <c r="O775" t="e">
        <f>VLOOKUP(Table3263[[#This Row],[Column1]],'Tradução Atributos'!$A$1:$B$284,2,0)</f>
        <v>#N/A</v>
      </c>
      <c r="P775" t="s">
        <v>4684</v>
      </c>
      <c r="Q775" s="20" t="str">
        <f>_xlfn.CONCAT(Table3263[[#This Row],[Description]],Table3263[[#This Row],[attribute_name EN2]])</f>
        <v>Pressure - Discharge (2)</v>
      </c>
      <c r="R775" s="10"/>
      <c r="S775" s="33" t="s">
        <v>194</v>
      </c>
      <c r="U775" s="33" t="s">
        <v>736</v>
      </c>
      <c r="V775" s="10"/>
      <c r="W775" t="str">
        <f t="shared" si="23"/>
        <v>subattribute</v>
      </c>
      <c r="X775" t="str">
        <f>TRIM(INDEX(_xlfn.TEXTSPLIT(Table3263[[#This Row],[attribute_name]],"|"), 1,1))</f>
        <v>Pressão - Descarga IP (2)</v>
      </c>
      <c r="Y775" t="str">
        <f>IFERROR(TRIM(INDEX(_xlfn.TEXTSPLIT(Table3263[[#This Row],[attribute_name]],"|"), 1,2)), "")</f>
        <v>Lo</v>
      </c>
      <c r="Z775" t="b" cm="1">
        <f t="array" ref="Z775">IF(ISERROR(IF(Table3263[[#This Row],[parent_attribute]]="subattribute", VLOOKUP(Table3263[[#This Row],[Área ]]&amp;Table3263[[#This Row],[child_attribute]],_xlfn._xlws.FILTER(Table3263[[#All],[Vessel]], Table3263[[#All],[parent_attribute]]="attribute"),1, FALSE), TRUE)), FALSE, TRUE)</f>
        <v>1</v>
      </c>
    </row>
    <row r="776" spans="1:26" ht="15" customHeight="1">
      <c r="A776" t="str">
        <f>Table3263[[#This Row],[Template]]&amp;Table3263[[#This Row],[parent_attribute]]</f>
        <v>Compressor Centrífugo BásicoPressão - Descarga IP (2)</v>
      </c>
      <c r="B776" t="s">
        <v>4572</v>
      </c>
      <c r="C776" s="10" t="s">
        <v>2905</v>
      </c>
      <c r="D776" s="10" t="s">
        <v>4573</v>
      </c>
      <c r="E776" t="s">
        <v>4574</v>
      </c>
      <c r="F776" s="162" t="s">
        <v>4898</v>
      </c>
      <c r="G776" t="s">
        <v>2863</v>
      </c>
      <c r="J776" s="10" t="s">
        <v>1437</v>
      </c>
      <c r="K776" s="10" t="s">
        <v>1433</v>
      </c>
      <c r="L776" t="s">
        <v>2932</v>
      </c>
      <c r="M776" t="s">
        <v>2928</v>
      </c>
      <c r="O776" t="e">
        <f>VLOOKUP(Table3263[[#This Row],[Column1]],'Tradução Atributos'!$A$1:$B$284,2,0)</f>
        <v>#N/A</v>
      </c>
      <c r="P776" t="s">
        <v>4685</v>
      </c>
      <c r="Q776" s="20" t="str">
        <f>_xlfn.CONCAT(Table3263[[#This Row],[Description]],Table3263[[#This Row],[attribute_name EN2]])</f>
        <v>Pressure - Discharge (2)</v>
      </c>
      <c r="R776" s="33"/>
      <c r="S776" s="33" t="s">
        <v>194</v>
      </c>
      <c r="U776" s="33" t="s">
        <v>736</v>
      </c>
      <c r="V776" s="33"/>
      <c r="W776" t="str">
        <f t="shared" si="23"/>
        <v>subattribute</v>
      </c>
      <c r="X776" t="str">
        <f>TRIM(INDEX(_xlfn.TEXTSPLIT(Table3263[[#This Row],[attribute_name]],"|"), 1,1))</f>
        <v>Pressão - Descarga IP (2)</v>
      </c>
      <c r="Y776" t="str">
        <f>IFERROR(TRIM(INDEX(_xlfn.TEXTSPLIT(Table3263[[#This Row],[attribute_name]],"|"), 1,2)), "")</f>
        <v>LoLo</v>
      </c>
      <c r="Z776" t="b" cm="1">
        <f t="array" ref="Z776">IF(ISERROR(IF(Table3263[[#This Row],[parent_attribute]]="subattribute", VLOOKUP(Table3263[[#This Row],[Área ]]&amp;Table3263[[#This Row],[child_attribute]],_xlfn._xlws.FILTER(Table3263[[#All],[Vessel]], Table3263[[#All],[parent_attribute]]="attribute"),1, FALSE), TRUE)), FALSE, TRUE)</f>
        <v>1</v>
      </c>
    </row>
    <row r="777" spans="1:26" ht="15" customHeight="1">
      <c r="A777" t="str">
        <f>Table3263[[#This Row],[Template]]&amp;Table3263[[#This Row],[parent_attribute]]</f>
        <v>Compressor Centrífugo BásicoPressão - Descarga LP</v>
      </c>
      <c r="B777" t="s">
        <v>4572</v>
      </c>
      <c r="C777" s="10" t="s">
        <v>2905</v>
      </c>
      <c r="D777" s="10" t="s">
        <v>4573</v>
      </c>
      <c r="E777" t="s">
        <v>4574</v>
      </c>
      <c r="F777" s="162" t="s">
        <v>4898</v>
      </c>
      <c r="G777" t="s">
        <v>2863</v>
      </c>
      <c r="J777" s="20" t="s">
        <v>4675</v>
      </c>
      <c r="K777" s="10" t="s">
        <v>4675</v>
      </c>
      <c r="O777" t="e">
        <f>VLOOKUP(Table3263[[#This Row],[Column1]],'Tradução Atributos'!$A$1:$B$284,2,0)</f>
        <v>#N/A</v>
      </c>
      <c r="P777" t="s">
        <v>4686</v>
      </c>
      <c r="Q777" s="10" t="str">
        <f>_xlfn.CONCAT(Table3263[[#This Row],[Description]],Table3263[[#This Row],[attribute_name EN2]])</f>
        <v>Pressure - Discharge LP</v>
      </c>
      <c r="R777" s="81" t="s">
        <v>4919</v>
      </c>
      <c r="S777" s="81" t="s">
        <v>194</v>
      </c>
      <c r="U777" s="81" t="s">
        <v>530</v>
      </c>
      <c r="V777" s="19" t="s">
        <v>4594</v>
      </c>
      <c r="W777" t="str">
        <f t="shared" si="23"/>
        <v>attribute</v>
      </c>
      <c r="X777" t="str">
        <f>TRIM(INDEX(_xlfn.TEXTSPLIT(Table3263[[#This Row],[attribute_name]],"|"), 1,1))</f>
        <v>Pressão - Descarga LP</v>
      </c>
      <c r="Y777" t="str">
        <f>IFERROR(TRIM(INDEX(_xlfn.TEXTSPLIT(Table3263[[#This Row],[attribute_name]],"|"), 1,2)), "")</f>
        <v/>
      </c>
      <c r="Z777" t="b" cm="1">
        <f t="array" ref="Z777">IF(ISERROR(IF(Table3263[[#This Row],[parent_attribute]]="subattribute", VLOOKUP(Table3263[[#This Row],[Área ]]&amp;Table3263[[#This Row],[child_attribute]],_xlfn._xlws.FILTER(Table3263[[#All],[Vessel]], Table3263[[#All],[parent_attribute]]="attribute"),1, FALSE), TRUE)), FALSE, TRUE)</f>
        <v>1</v>
      </c>
    </row>
    <row r="778" spans="1:26" ht="15" customHeight="1">
      <c r="A778" t="str">
        <f>Table3263[[#This Row],[Template]]&amp;Table3263[[#This Row],[parent_attribute]]</f>
        <v>Compressor Centrífugo BásicoPressão - Descarga LP (2)</v>
      </c>
      <c r="B778" t="s">
        <v>4572</v>
      </c>
      <c r="C778" s="10" t="s">
        <v>2905</v>
      </c>
      <c r="D778" s="10" t="s">
        <v>4573</v>
      </c>
      <c r="E778" t="s">
        <v>4574</v>
      </c>
      <c r="F778" s="162" t="s">
        <v>4898</v>
      </c>
      <c r="G778" t="s">
        <v>2863</v>
      </c>
      <c r="J778" s="20" t="s">
        <v>1433</v>
      </c>
      <c r="K778" s="10" t="s">
        <v>1433</v>
      </c>
      <c r="O778" t="e">
        <f>VLOOKUP(Table3263[[#This Row],[Column1]],'Tradução Atributos'!$A$1:$B$284,2,0)</f>
        <v>#N/A</v>
      </c>
      <c r="P778" t="s">
        <v>4689</v>
      </c>
      <c r="Q778" s="20" t="str">
        <f>_xlfn.CONCAT(Table3263[[#This Row],[Description]],Table3263[[#This Row],[attribute_name EN2]])</f>
        <v>Pressure - Discharge (2)</v>
      </c>
      <c r="R778" s="33" t="s">
        <v>4920</v>
      </c>
      <c r="S778" s="33" t="s">
        <v>194</v>
      </c>
      <c r="U778" s="33" t="s">
        <v>530</v>
      </c>
      <c r="V778" s="10" t="s">
        <v>4594</v>
      </c>
      <c r="W778" t="str">
        <f t="shared" si="23"/>
        <v>attribute</v>
      </c>
      <c r="X778" t="str">
        <f>TRIM(INDEX(_xlfn.TEXTSPLIT(Table3263[[#This Row],[attribute_name]],"|"), 1,1))</f>
        <v>Pressão - Descarga LP (2)</v>
      </c>
      <c r="Y778" t="str">
        <f>IFERROR(TRIM(INDEX(_xlfn.TEXTSPLIT(Table3263[[#This Row],[attribute_name]],"|"), 1,2)), "")</f>
        <v/>
      </c>
      <c r="Z778" t="b" cm="1">
        <f t="array" ref="Z778">IF(ISERROR(IF(Table3263[[#This Row],[parent_attribute]]="subattribute", VLOOKUP(Table3263[[#This Row],[Área ]]&amp;Table3263[[#This Row],[child_attribute]],_xlfn._xlws.FILTER(Table3263[[#All],[Vessel]], Table3263[[#All],[parent_attribute]]="attribute"),1, FALSE), TRUE)), FALSE, TRUE)</f>
        <v>1</v>
      </c>
    </row>
    <row r="779" spans="1:26" ht="15" customHeight="1">
      <c r="A779" t="str">
        <f>Table3263[[#This Row],[Template]]&amp;Table3263[[#This Row],[parent_attribute]]</f>
        <v>Compressor Centrífugo BásicoPressão - Descarga LP (2)</v>
      </c>
      <c r="B779" t="s">
        <v>4572</v>
      </c>
      <c r="C779" s="10" t="s">
        <v>2905</v>
      </c>
      <c r="D779" s="10" t="s">
        <v>4573</v>
      </c>
      <c r="E779" t="s">
        <v>4574</v>
      </c>
      <c r="F779" s="162" t="s">
        <v>4898</v>
      </c>
      <c r="G779" t="s">
        <v>2863</v>
      </c>
      <c r="J779" s="20" t="s">
        <v>1434</v>
      </c>
      <c r="K779" s="10" t="s">
        <v>1433</v>
      </c>
      <c r="L779" t="s">
        <v>2929</v>
      </c>
      <c r="M779" t="s">
        <v>2928</v>
      </c>
      <c r="O779" t="e">
        <f>VLOOKUP(Table3263[[#This Row],[Column1]],'Tradução Atributos'!$A$1:$B$284,2,0)</f>
        <v>#N/A</v>
      </c>
      <c r="P779" t="s">
        <v>4691</v>
      </c>
      <c r="Q779" s="20" t="str">
        <f>_xlfn.CONCAT(Table3263[[#This Row],[Description]],Table3263[[#This Row],[attribute_name EN2]])</f>
        <v>Pressure - Discharge (2)</v>
      </c>
      <c r="R779" s="33"/>
      <c r="S779" s="33" t="s">
        <v>194</v>
      </c>
      <c r="U779" s="33" t="s">
        <v>736</v>
      </c>
      <c r="V779" s="10"/>
      <c r="W779" t="str">
        <f t="shared" si="23"/>
        <v>subattribute</v>
      </c>
      <c r="X779" t="str">
        <f>TRIM(INDEX(_xlfn.TEXTSPLIT(Table3263[[#This Row],[attribute_name]],"|"), 1,1))</f>
        <v>Pressão - Descarga LP (2)</v>
      </c>
      <c r="Y779" t="str">
        <f>IFERROR(TRIM(INDEX(_xlfn.TEXTSPLIT(Table3263[[#This Row],[attribute_name]],"|"), 1,2)), "")</f>
        <v>Hi</v>
      </c>
      <c r="Z779" t="b" cm="1">
        <f t="array" ref="Z779">IF(ISERROR(IF(Table3263[[#This Row],[parent_attribute]]="subattribute", VLOOKUP(Table3263[[#This Row],[Área ]]&amp;Table3263[[#This Row],[child_attribute]],_xlfn._xlws.FILTER(Table3263[[#All],[Vessel]], Table3263[[#All],[parent_attribute]]="attribute"),1, FALSE), TRUE)), FALSE, TRUE)</f>
        <v>1</v>
      </c>
    </row>
    <row r="780" spans="1:26" ht="15" customHeight="1">
      <c r="A780" t="str">
        <f>Table3263[[#This Row],[Template]]&amp;Table3263[[#This Row],[parent_attribute]]</f>
        <v>Compressor Centrífugo BásicoPressão - Descarga LP (2)</v>
      </c>
      <c r="B780" t="s">
        <v>4572</v>
      </c>
      <c r="C780" s="10" t="s">
        <v>2905</v>
      </c>
      <c r="D780" s="10" t="s">
        <v>4573</v>
      </c>
      <c r="E780" t="s">
        <v>4574</v>
      </c>
      <c r="F780" s="162" t="s">
        <v>4898</v>
      </c>
      <c r="G780" t="s">
        <v>2863</v>
      </c>
      <c r="J780" s="20" t="s">
        <v>1435</v>
      </c>
      <c r="K780" s="10" t="s">
        <v>1433</v>
      </c>
      <c r="L780" t="s">
        <v>2930</v>
      </c>
      <c r="M780" t="s">
        <v>2928</v>
      </c>
      <c r="O780" t="e">
        <f>VLOOKUP(Table3263[[#This Row],[Column1]],'Tradução Atributos'!$A$1:$B$284,2,0)</f>
        <v>#N/A</v>
      </c>
      <c r="P780" t="s">
        <v>4692</v>
      </c>
      <c r="Q780" s="20" t="str">
        <f>_xlfn.CONCAT(Table3263[[#This Row],[Description]],Table3263[[#This Row],[attribute_name EN2]])</f>
        <v>Pressure - Discharge (2)</v>
      </c>
      <c r="R780" s="33"/>
      <c r="S780" s="33" t="s">
        <v>194</v>
      </c>
      <c r="U780" s="33" t="s">
        <v>736</v>
      </c>
      <c r="V780" s="10"/>
      <c r="W780" t="str">
        <f t="shared" si="23"/>
        <v>subattribute</v>
      </c>
      <c r="X780" t="str">
        <f>TRIM(INDEX(_xlfn.TEXTSPLIT(Table3263[[#This Row],[attribute_name]],"|"), 1,1))</f>
        <v>Pressão - Descarga LP (2)</v>
      </c>
      <c r="Y780" t="str">
        <f>IFERROR(TRIM(INDEX(_xlfn.TEXTSPLIT(Table3263[[#This Row],[attribute_name]],"|"), 1,2)), "")</f>
        <v>HiHi</v>
      </c>
      <c r="Z780" t="b" cm="1">
        <f t="array" ref="Z780">IF(ISERROR(IF(Table3263[[#This Row],[parent_attribute]]="subattribute", VLOOKUP(Table3263[[#This Row],[Área ]]&amp;Table3263[[#This Row],[child_attribute]],_xlfn._xlws.FILTER(Table3263[[#All],[Vessel]], Table3263[[#All],[parent_attribute]]="attribute"),1, FALSE), TRUE)), FALSE, TRUE)</f>
        <v>1</v>
      </c>
    </row>
    <row r="781" spans="1:26" ht="15" customHeight="1">
      <c r="A781" t="str">
        <f>Table3263[[#This Row],[Template]]&amp;Table3263[[#This Row],[parent_attribute]]</f>
        <v>Compressor Centrífugo BásicoPressão - Descarga LP (2)</v>
      </c>
      <c r="B781" t="s">
        <v>4572</v>
      </c>
      <c r="C781" s="10" t="s">
        <v>2905</v>
      </c>
      <c r="D781" s="10" t="s">
        <v>4573</v>
      </c>
      <c r="E781" t="s">
        <v>4574</v>
      </c>
      <c r="F781" s="162" t="s">
        <v>4898</v>
      </c>
      <c r="G781" t="s">
        <v>2863</v>
      </c>
      <c r="J781" s="20" t="s">
        <v>1436</v>
      </c>
      <c r="K781" s="10" t="s">
        <v>1433</v>
      </c>
      <c r="L781" t="s">
        <v>2931</v>
      </c>
      <c r="M781" t="s">
        <v>2928</v>
      </c>
      <c r="O781" t="e">
        <f>VLOOKUP(Table3263[[#This Row],[Column1]],'Tradução Atributos'!$A$1:$B$284,2,0)</f>
        <v>#N/A</v>
      </c>
      <c r="P781" t="s">
        <v>4693</v>
      </c>
      <c r="Q781" s="20" t="str">
        <f>_xlfn.CONCAT(Table3263[[#This Row],[Description]],Table3263[[#This Row],[attribute_name EN2]])</f>
        <v>Pressure - Discharge (2)</v>
      </c>
      <c r="R781" s="33"/>
      <c r="S781" s="33" t="s">
        <v>194</v>
      </c>
      <c r="U781" s="33" t="s">
        <v>736</v>
      </c>
      <c r="V781" s="18"/>
      <c r="W781" t="str">
        <f t="shared" si="23"/>
        <v>subattribute</v>
      </c>
      <c r="X781" t="str">
        <f>TRIM(INDEX(_xlfn.TEXTSPLIT(Table3263[[#This Row],[attribute_name]],"|"), 1,1))</f>
        <v>Pressão - Descarga LP (2)</v>
      </c>
      <c r="Y781" t="str">
        <f>IFERROR(TRIM(INDEX(_xlfn.TEXTSPLIT(Table3263[[#This Row],[attribute_name]],"|"), 1,2)), "")</f>
        <v>Lo</v>
      </c>
      <c r="Z781" t="b" cm="1">
        <f t="array" ref="Z781">IF(ISERROR(IF(Table3263[[#This Row],[parent_attribute]]="subattribute", VLOOKUP(Table3263[[#This Row],[Área ]]&amp;Table3263[[#This Row],[child_attribute]],_xlfn._xlws.FILTER(Table3263[[#All],[Vessel]], Table3263[[#All],[parent_attribute]]="attribute"),1, FALSE), TRUE)), FALSE, TRUE)</f>
        <v>1</v>
      </c>
    </row>
    <row r="782" spans="1:26" ht="15" customHeight="1">
      <c r="A782" t="str">
        <f>Table3263[[#This Row],[Template]]&amp;Table3263[[#This Row],[parent_attribute]]</f>
        <v>Compressor Centrífugo BásicoPressão - Descarga LP (2)</v>
      </c>
      <c r="B782" t="s">
        <v>4572</v>
      </c>
      <c r="C782" s="10" t="s">
        <v>2905</v>
      </c>
      <c r="D782" s="10" t="s">
        <v>4573</v>
      </c>
      <c r="E782" t="s">
        <v>4574</v>
      </c>
      <c r="F782" s="162" t="s">
        <v>4898</v>
      </c>
      <c r="G782" t="s">
        <v>2863</v>
      </c>
      <c r="J782" s="20" t="s">
        <v>1437</v>
      </c>
      <c r="K782" s="10" t="s">
        <v>1433</v>
      </c>
      <c r="L782" t="s">
        <v>2932</v>
      </c>
      <c r="M782" t="s">
        <v>2928</v>
      </c>
      <c r="O782" t="e">
        <f>VLOOKUP(Table3263[[#This Row],[Column1]],'Tradução Atributos'!$A$1:$B$284,2,0)</f>
        <v>#N/A</v>
      </c>
      <c r="P782" t="s">
        <v>4694</v>
      </c>
      <c r="Q782" s="20" t="str">
        <f>_xlfn.CONCAT(Table3263[[#This Row],[Description]],Table3263[[#This Row],[attribute_name EN2]])</f>
        <v>Pressure - Discharge (2)</v>
      </c>
      <c r="R782" s="33"/>
      <c r="S782" s="33" t="s">
        <v>194</v>
      </c>
      <c r="U782" s="33" t="s">
        <v>736</v>
      </c>
      <c r="V782" s="10"/>
      <c r="W782" t="str">
        <f t="shared" si="23"/>
        <v>subattribute</v>
      </c>
      <c r="X782" t="str">
        <f>TRIM(INDEX(_xlfn.TEXTSPLIT(Table3263[[#This Row],[attribute_name]],"|"), 1,1))</f>
        <v>Pressão - Descarga LP (2)</v>
      </c>
      <c r="Y782" t="str">
        <f>IFERROR(TRIM(INDEX(_xlfn.TEXTSPLIT(Table3263[[#This Row],[attribute_name]],"|"), 1,2)), "")</f>
        <v>LoLo</v>
      </c>
      <c r="Z782" t="b" cm="1">
        <f t="array" ref="Z782">IF(ISERROR(IF(Table3263[[#This Row],[parent_attribute]]="subattribute", VLOOKUP(Table3263[[#This Row],[Área ]]&amp;Table3263[[#This Row],[child_attribute]],_xlfn._xlws.FILTER(Table3263[[#All],[Vessel]], Table3263[[#All],[parent_attribute]]="attribute"),1, FALSE), TRUE)), FALSE, TRUE)</f>
        <v>1</v>
      </c>
    </row>
    <row r="783" spans="1:26" ht="15" customHeight="1">
      <c r="A783" t="str">
        <f>Table3263[[#This Row],[Template]]&amp;Table3263[[#This Row],[parent_attribute]]</f>
        <v>Compressor Centrífugo BásicoPressão - Injeção de Gás de Separação (1)</v>
      </c>
      <c r="B783" t="s">
        <v>4572</v>
      </c>
      <c r="C783" s="10" t="s">
        <v>2905</v>
      </c>
      <c r="D783" s="10" t="s">
        <v>4573</v>
      </c>
      <c r="E783" t="s">
        <v>4574</v>
      </c>
      <c r="F783" s="162" t="s">
        <v>4898</v>
      </c>
      <c r="G783" t="s">
        <v>2863</v>
      </c>
      <c r="J783" s="32" t="s">
        <v>1515</v>
      </c>
      <c r="K783" s="32" t="s">
        <v>1515</v>
      </c>
      <c r="O783" t="e">
        <f>VLOOKUP(Table3263[[#This Row],[Column1]],'Tradução Atributos'!$A$1:$B$284,2,0)</f>
        <v>#N/A</v>
      </c>
      <c r="P783" t="s">
        <v>3002</v>
      </c>
      <c r="Q783" s="10" t="str">
        <f>_xlfn.CONCAT(Table3263[[#This Row],[Description]],Table3263[[#This Row],[attribute_name EN2]])</f>
        <v>Pressure - Separation Gas Injection (1)</v>
      </c>
      <c r="R783" s="33" t="s">
        <v>4921</v>
      </c>
      <c r="S783" s="33" t="s">
        <v>194</v>
      </c>
      <c r="U783" s="33" t="s">
        <v>451</v>
      </c>
      <c r="V783" s="98" t="s">
        <v>452</v>
      </c>
      <c r="W783" t="str">
        <f t="shared" ref="W783:W814" si="24">IFERROR(IF(FIND("|",P783),"subattribute", "attribute"), "attribute")</f>
        <v>attribute</v>
      </c>
      <c r="X783" t="str">
        <f>TRIM(INDEX(_xlfn.TEXTSPLIT(Table3263[[#This Row],[attribute_name]],"|"), 1,1))</f>
        <v>Pressão - Injeção de Gás de Separação (1)</v>
      </c>
      <c r="Y783" t="str">
        <f>IFERROR(TRIM(INDEX(_xlfn.TEXTSPLIT(Table3263[[#This Row],[attribute_name]],"|"), 1,2)), "")</f>
        <v/>
      </c>
      <c r="Z783" t="b" cm="1">
        <f t="array" ref="Z783">IF(ISERROR(IF(Table3263[[#This Row],[parent_attribute]]="subattribute", VLOOKUP(Table3263[[#This Row],[Área ]]&amp;Table3263[[#This Row],[child_attribute]],_xlfn._xlws.FILTER(Table3263[[#All],[Vessel]], Table3263[[#All],[parent_attribute]]="attribute"),1, FALSE), TRUE)), FALSE, TRUE)</f>
        <v>1</v>
      </c>
    </row>
    <row r="784" spans="1:26" ht="15" customHeight="1">
      <c r="A784" t="str">
        <f>Table3263[[#This Row],[Template]]&amp;Table3263[[#This Row],[parent_attribute]]</f>
        <v>Compressor Centrífugo BásicoPressão - Injeção de Gás de Separação (1)</v>
      </c>
      <c r="B784" t="s">
        <v>4572</v>
      </c>
      <c r="C784" s="10" t="s">
        <v>2905</v>
      </c>
      <c r="D784" s="10" t="s">
        <v>4573</v>
      </c>
      <c r="E784" t="s">
        <v>4574</v>
      </c>
      <c r="F784" s="162" t="s">
        <v>4898</v>
      </c>
      <c r="G784" t="s">
        <v>2863</v>
      </c>
      <c r="J784" s="32" t="s">
        <v>1517</v>
      </c>
      <c r="K784" s="32" t="s">
        <v>1515</v>
      </c>
      <c r="L784" t="s">
        <v>2929</v>
      </c>
      <c r="M784" t="s">
        <v>2928</v>
      </c>
      <c r="O784" t="e">
        <f>VLOOKUP(Table3263[[#This Row],[Column1]],'Tradução Atributos'!$A$1:$B$284,2,0)</f>
        <v>#N/A</v>
      </c>
      <c r="P784" t="s">
        <v>944</v>
      </c>
      <c r="Q784" s="10" t="str">
        <f>_xlfn.CONCAT(Table3263[[#This Row],[Description]],Table3263[[#This Row],[attribute_name EN2]])</f>
        <v>Pressure - Separation Gas Injection (1)</v>
      </c>
      <c r="R784" s="33"/>
      <c r="S784" s="33" t="s">
        <v>194</v>
      </c>
      <c r="U784" s="33" t="s">
        <v>736</v>
      </c>
      <c r="V784" s="10"/>
      <c r="W784" t="str">
        <f t="shared" si="24"/>
        <v>subattribute</v>
      </c>
      <c r="X784" t="str">
        <f>TRIM(INDEX(_xlfn.TEXTSPLIT(Table3263[[#This Row],[attribute_name]],"|"), 1,1))</f>
        <v>Pressão - Injeção de Gás de Separação (1)</v>
      </c>
      <c r="Y784" t="str">
        <f>IFERROR(TRIM(INDEX(_xlfn.TEXTSPLIT(Table3263[[#This Row],[attribute_name]],"|"), 1,2)), "")</f>
        <v>Hi</v>
      </c>
      <c r="Z784" t="b" cm="1">
        <f t="array" ref="Z784">IF(ISERROR(IF(Table3263[[#This Row],[parent_attribute]]="subattribute", VLOOKUP(Table3263[[#This Row],[Área ]]&amp;Table3263[[#This Row],[child_attribute]],_xlfn._xlws.FILTER(Table3263[[#All],[Vessel]], Table3263[[#All],[parent_attribute]]="attribute"),1, FALSE), TRUE)), FALSE, TRUE)</f>
        <v>1</v>
      </c>
    </row>
    <row r="785" spans="1:26" ht="15" customHeight="1">
      <c r="A785" t="str">
        <f>Table3263[[#This Row],[Template]]&amp;Table3263[[#This Row],[parent_attribute]]</f>
        <v>Compressor Centrífugo BásicoPressão - Injeção de Gás de Separação (1)</v>
      </c>
      <c r="B785" t="s">
        <v>4572</v>
      </c>
      <c r="C785" s="10" t="s">
        <v>2905</v>
      </c>
      <c r="D785" s="10" t="s">
        <v>4573</v>
      </c>
      <c r="E785" t="s">
        <v>4574</v>
      </c>
      <c r="F785" s="162" t="s">
        <v>4898</v>
      </c>
      <c r="G785" t="s">
        <v>2863</v>
      </c>
      <c r="J785" s="32" t="s">
        <v>1518</v>
      </c>
      <c r="K785" s="32" t="s">
        <v>1515</v>
      </c>
      <c r="L785" t="s">
        <v>2930</v>
      </c>
      <c r="M785" t="s">
        <v>2928</v>
      </c>
      <c r="O785" t="e">
        <f>VLOOKUP(Table3263[[#This Row],[Column1]],'Tradução Atributos'!$A$1:$B$284,2,0)</f>
        <v>#N/A</v>
      </c>
      <c r="P785" t="s">
        <v>946</v>
      </c>
      <c r="Q785" s="10" t="str">
        <f>_xlfn.CONCAT(Table3263[[#This Row],[Description]],Table3263[[#This Row],[attribute_name EN2]])</f>
        <v>Pressure - Separation Gas Injection (1)</v>
      </c>
      <c r="R785" s="33"/>
      <c r="S785" s="33" t="s">
        <v>194</v>
      </c>
      <c r="U785" s="33" t="s">
        <v>736</v>
      </c>
      <c r="V785" s="12"/>
      <c r="W785" t="str">
        <f t="shared" si="24"/>
        <v>subattribute</v>
      </c>
      <c r="X785" t="str">
        <f>TRIM(INDEX(_xlfn.TEXTSPLIT(Table3263[[#This Row],[attribute_name]],"|"), 1,1))</f>
        <v>Pressão - Injeção de Gás de Separação (1)</v>
      </c>
      <c r="Y785" t="str">
        <f>IFERROR(TRIM(INDEX(_xlfn.TEXTSPLIT(Table3263[[#This Row],[attribute_name]],"|"), 1,2)), "")</f>
        <v>HiHi</v>
      </c>
      <c r="Z785" t="b" cm="1">
        <f t="array" ref="Z785">IF(ISERROR(IF(Table3263[[#This Row],[parent_attribute]]="subattribute", VLOOKUP(Table3263[[#This Row],[Área ]]&amp;Table3263[[#This Row],[child_attribute]],_xlfn._xlws.FILTER(Table3263[[#All],[Vessel]], Table3263[[#All],[parent_attribute]]="attribute"),1, FALSE), TRUE)), FALSE, TRUE)</f>
        <v>1</v>
      </c>
    </row>
    <row r="786" spans="1:26" ht="15" customHeight="1">
      <c r="A786" t="str">
        <f>Table3263[[#This Row],[Template]]&amp;Table3263[[#This Row],[parent_attribute]]</f>
        <v>Compressor Centrífugo BásicoPressão - Injeção de Gás de Separação (1)</v>
      </c>
      <c r="B786" t="s">
        <v>4572</v>
      </c>
      <c r="C786" s="10" t="s">
        <v>2905</v>
      </c>
      <c r="D786" s="10" t="s">
        <v>4573</v>
      </c>
      <c r="E786" t="s">
        <v>4574</v>
      </c>
      <c r="F786" s="162" t="s">
        <v>4898</v>
      </c>
      <c r="G786" t="s">
        <v>2863</v>
      </c>
      <c r="J786" s="32" t="s">
        <v>1519</v>
      </c>
      <c r="K786" s="32" t="s">
        <v>1515</v>
      </c>
      <c r="L786" t="s">
        <v>2931</v>
      </c>
      <c r="M786" t="s">
        <v>2928</v>
      </c>
      <c r="O786" t="e">
        <f>VLOOKUP(Table3263[[#This Row],[Column1]],'Tradução Atributos'!$A$1:$B$284,2,0)</f>
        <v>#N/A</v>
      </c>
      <c r="P786" t="s">
        <v>948</v>
      </c>
      <c r="Q786" s="10" t="str">
        <f>_xlfn.CONCAT(Table3263[[#This Row],[Description]],Table3263[[#This Row],[attribute_name EN2]])</f>
        <v>Pressure - Separation Gas Injection (1)</v>
      </c>
      <c r="R786" s="33">
        <v>0.62</v>
      </c>
      <c r="S786" s="33" t="s">
        <v>194</v>
      </c>
      <c r="U786" s="33" t="s">
        <v>736</v>
      </c>
      <c r="V786" s="10"/>
      <c r="W786" t="str">
        <f t="shared" si="24"/>
        <v>subattribute</v>
      </c>
      <c r="X786" t="str">
        <f>TRIM(INDEX(_xlfn.TEXTSPLIT(Table3263[[#This Row],[attribute_name]],"|"), 1,1))</f>
        <v>Pressão - Injeção de Gás de Separação (1)</v>
      </c>
      <c r="Y786" t="str">
        <f>IFERROR(TRIM(INDEX(_xlfn.TEXTSPLIT(Table3263[[#This Row],[attribute_name]],"|"), 1,2)), "")</f>
        <v>Lo</v>
      </c>
      <c r="Z786" t="b" cm="1">
        <f t="array" ref="Z786">IF(ISERROR(IF(Table3263[[#This Row],[parent_attribute]]="subattribute", VLOOKUP(Table3263[[#This Row],[Área ]]&amp;Table3263[[#This Row],[child_attribute]],_xlfn._xlws.FILTER(Table3263[[#All],[Vessel]], Table3263[[#All],[parent_attribute]]="attribute"),1, FALSE), TRUE)), FALSE, TRUE)</f>
        <v>1</v>
      </c>
    </row>
    <row r="787" spans="1:26" ht="15" customHeight="1">
      <c r="A787" t="str">
        <f>Table3263[[#This Row],[Template]]&amp;Table3263[[#This Row],[parent_attribute]]</f>
        <v>Compressor Centrífugo BásicoPressão - Injeção de Gás de Separação (1)</v>
      </c>
      <c r="B787" t="s">
        <v>4572</v>
      </c>
      <c r="C787" s="10" t="s">
        <v>2905</v>
      </c>
      <c r="D787" s="10" t="s">
        <v>4573</v>
      </c>
      <c r="E787" t="s">
        <v>4574</v>
      </c>
      <c r="F787" s="162" t="s">
        <v>4898</v>
      </c>
      <c r="G787" t="s">
        <v>2863</v>
      </c>
      <c r="J787" s="111" t="s">
        <v>1520</v>
      </c>
      <c r="K787" s="111" t="s">
        <v>1515</v>
      </c>
      <c r="L787" t="s">
        <v>2932</v>
      </c>
      <c r="M787" t="s">
        <v>2928</v>
      </c>
      <c r="O787" t="e">
        <f>VLOOKUP(Table3263[[#This Row],[Column1]],'Tradução Atributos'!$A$1:$B$284,2,0)</f>
        <v>#N/A</v>
      </c>
      <c r="P787" t="s">
        <v>3003</v>
      </c>
      <c r="Q787" s="10" t="str">
        <f>_xlfn.CONCAT(Table3263[[#This Row],[Description]],Table3263[[#This Row],[attribute_name EN2]])</f>
        <v>Pressure - Separation Gas Injection (1)</v>
      </c>
      <c r="R787" s="81"/>
      <c r="S787" s="33" t="s">
        <v>194</v>
      </c>
      <c r="U787" s="81" t="s">
        <v>736</v>
      </c>
      <c r="V787" s="102"/>
      <c r="W787" t="str">
        <f t="shared" si="24"/>
        <v>subattribute</v>
      </c>
      <c r="X787" t="str">
        <f>TRIM(INDEX(_xlfn.TEXTSPLIT(Table3263[[#This Row],[attribute_name]],"|"), 1,1))</f>
        <v>Pressão - Injeção de Gás de Separação (1)</v>
      </c>
      <c r="Y787" t="str">
        <f>IFERROR(TRIM(INDEX(_xlfn.TEXTSPLIT(Table3263[[#This Row],[attribute_name]],"|"), 1,2)), "")</f>
        <v>LoLo</v>
      </c>
      <c r="Z787" t="b" cm="1">
        <f t="array" ref="Z787">IF(ISERROR(IF(Table3263[[#This Row],[parent_attribute]]="subattribute", VLOOKUP(Table3263[[#This Row],[Área ]]&amp;Table3263[[#This Row],[child_attribute]],_xlfn._xlws.FILTER(Table3263[[#All],[Vessel]], Table3263[[#All],[parent_attribute]]="attribute"),1, FALSE), TRUE)), FALSE, TRUE)</f>
        <v>1</v>
      </c>
    </row>
    <row r="788" spans="1:26" ht="15" customHeight="1">
      <c r="A788" t="str">
        <f>Table3263[[#This Row],[Template]]&amp;Table3263[[#This Row],[parent_attribute]]</f>
        <v>Compressor Centrífugo BásicoPressão - Injeção de Gás de Separação (1)</v>
      </c>
      <c r="B788" t="s">
        <v>4572</v>
      </c>
      <c r="C788" s="10" t="s">
        <v>2905</v>
      </c>
      <c r="D788" s="10" t="s">
        <v>4573</v>
      </c>
      <c r="E788" t="s">
        <v>4574</v>
      </c>
      <c r="F788" s="162" t="s">
        <v>4898</v>
      </c>
      <c r="G788" t="s">
        <v>2863</v>
      </c>
      <c r="J788" s="32" t="s">
        <v>1521</v>
      </c>
      <c r="K788" s="32" t="s">
        <v>1515</v>
      </c>
      <c r="L788" t="s">
        <v>2934</v>
      </c>
      <c r="M788" t="s">
        <v>2928</v>
      </c>
      <c r="O788" t="e">
        <f>VLOOKUP(Table3263[[#This Row],[Column1]],'Tradução Atributos'!$A$1:$B$284,2,0)</f>
        <v>#N/A</v>
      </c>
      <c r="P788" t="s">
        <v>3004</v>
      </c>
      <c r="Q788" s="10" t="str">
        <f>_xlfn.CONCAT(Table3263[[#This Row],[Description]],Table3263[[#This Row],[attribute_name EN2]])</f>
        <v>Pressure - Separation Gas Injection (1)</v>
      </c>
      <c r="R788" s="33"/>
      <c r="S788" s="33" t="s">
        <v>194</v>
      </c>
      <c r="U788" s="33" t="s">
        <v>736</v>
      </c>
      <c r="V788" s="33"/>
      <c r="W788" t="str">
        <f t="shared" si="24"/>
        <v>subattribute</v>
      </c>
      <c r="X788" t="str">
        <f>TRIM(INDEX(_xlfn.TEXTSPLIT(Table3263[[#This Row],[attribute_name]],"|"), 1,1))</f>
        <v>Pressão - Injeção de Gás de Separação (1)</v>
      </c>
      <c r="Y788" t="str">
        <f>IFERROR(TRIM(INDEX(_xlfn.TEXTSPLIT(Table3263[[#This Row],[attribute_name]],"|"), 1,2)), "")</f>
        <v>Pre-alarm Hi</v>
      </c>
      <c r="Z788" t="b" cm="1">
        <f t="array" ref="Z788">IF(ISERROR(IF(Table3263[[#This Row],[parent_attribute]]="subattribute", VLOOKUP(Table3263[[#This Row],[Área ]]&amp;Table3263[[#This Row],[child_attribute]],_xlfn._xlws.FILTER(Table3263[[#All],[Vessel]], Table3263[[#All],[parent_attribute]]="attribute"),1, FALSE), TRUE)), FALSE, TRUE)</f>
        <v>1</v>
      </c>
    </row>
    <row r="789" spans="1:26" ht="15" customHeight="1">
      <c r="A789" t="str">
        <f>Table3263[[#This Row],[Template]]&amp;Table3263[[#This Row],[parent_attribute]]</f>
        <v>Compressor Centrífugo BásicoPressão - Injeção de Gás de Separação (1)</v>
      </c>
      <c r="B789" t="s">
        <v>4572</v>
      </c>
      <c r="C789" s="10" t="s">
        <v>2905</v>
      </c>
      <c r="D789" s="10" t="s">
        <v>4573</v>
      </c>
      <c r="E789" t="s">
        <v>4574</v>
      </c>
      <c r="F789" s="162" t="s">
        <v>4898</v>
      </c>
      <c r="G789" t="s">
        <v>2863</v>
      </c>
      <c r="J789" s="32" t="s">
        <v>1522</v>
      </c>
      <c r="K789" s="32" t="s">
        <v>1515</v>
      </c>
      <c r="L789" t="s">
        <v>2936</v>
      </c>
      <c r="M789" t="s">
        <v>2928</v>
      </c>
      <c r="O789" t="e">
        <f>VLOOKUP(Table3263[[#This Row],[Column1]],'Tradução Atributos'!$A$1:$B$284,2,0)</f>
        <v>#N/A</v>
      </c>
      <c r="P789" t="s">
        <v>3006</v>
      </c>
      <c r="Q789" s="10" t="str">
        <f>_xlfn.CONCAT(Table3263[[#This Row],[Description]],Table3263[[#This Row],[attribute_name EN2]])</f>
        <v>Pressure - Separation Gas Injection (1)</v>
      </c>
      <c r="R789" s="33">
        <v>0.68200000000000005</v>
      </c>
      <c r="S789" s="33" t="s">
        <v>194</v>
      </c>
      <c r="U789" s="33" t="s">
        <v>736</v>
      </c>
      <c r="V789" s="12"/>
      <c r="W789" t="str">
        <f t="shared" si="24"/>
        <v>subattribute</v>
      </c>
      <c r="X789" t="str">
        <f>TRIM(INDEX(_xlfn.TEXTSPLIT(Table3263[[#This Row],[attribute_name]],"|"), 1,1))</f>
        <v>Pressão - Injeção de Gás de Separação (1)</v>
      </c>
      <c r="Y789" t="str">
        <f>IFERROR(TRIM(INDEX(_xlfn.TEXTSPLIT(Table3263[[#This Row],[attribute_name]],"|"), 1,2)), "")</f>
        <v>Pre-alarm Lo</v>
      </c>
      <c r="Z789" t="b" cm="1">
        <f t="array" ref="Z789">IF(ISERROR(IF(Table3263[[#This Row],[parent_attribute]]="subattribute", VLOOKUP(Table3263[[#This Row],[Área ]]&amp;Table3263[[#This Row],[child_attribute]],_xlfn._xlws.FILTER(Table3263[[#All],[Vessel]], Table3263[[#All],[parent_attribute]]="attribute"),1, FALSE), TRUE)), FALSE, TRUE)</f>
        <v>1</v>
      </c>
    </row>
    <row r="790" spans="1:26" ht="15" customHeight="1">
      <c r="A790" t="str">
        <f>Table3263[[#This Row],[Template]]&amp;Table3263[[#This Row],[parent_attribute]]</f>
        <v>Compressor Centrífugo BásicoPressão – Linha Principal de Óleo Lubrificante dos Mancais</v>
      </c>
      <c r="B790" t="s">
        <v>4572</v>
      </c>
      <c r="C790" s="10" t="s">
        <v>2905</v>
      </c>
      <c r="D790" s="10" t="s">
        <v>4573</v>
      </c>
      <c r="E790" t="s">
        <v>4574</v>
      </c>
      <c r="F790" s="162" t="s">
        <v>4898</v>
      </c>
      <c r="G790" t="s">
        <v>2863</v>
      </c>
      <c r="J790" s="32" t="s">
        <v>864</v>
      </c>
      <c r="K790" s="32" t="s">
        <v>864</v>
      </c>
      <c r="O790" t="e">
        <f>VLOOKUP(Table3263[[#This Row],[Column1]],'Tradução Atributos'!$A$1:$B$284,2,0)</f>
        <v>#N/A</v>
      </c>
      <c r="P790" t="s">
        <v>4701</v>
      </c>
      <c r="Q790" s="10" t="str">
        <f>_xlfn.CONCAT(Table3263[[#This Row],[Description]],Table3263[[#This Row],[attribute_name EN2]])</f>
        <v>Pressure - Lube Oil Bearings Header</v>
      </c>
      <c r="R790" s="33" t="s">
        <v>3483</v>
      </c>
      <c r="S790" s="33" t="s">
        <v>194</v>
      </c>
      <c r="U790" s="33" t="s">
        <v>461</v>
      </c>
      <c r="V790" s="10" t="s">
        <v>462</v>
      </c>
      <c r="W790" t="str">
        <f t="shared" si="24"/>
        <v>attribute</v>
      </c>
      <c r="X790" t="str">
        <f>TRIM(INDEX(_xlfn.TEXTSPLIT(Table3263[[#This Row],[attribute_name]],"|"), 1,1))</f>
        <v>Pressão – Linha Principal de Óleo Lubrificante dos Mancais</v>
      </c>
      <c r="Y790" t="str">
        <f>IFERROR(TRIM(INDEX(_xlfn.TEXTSPLIT(Table3263[[#This Row],[attribute_name]],"|"), 1,2)), "")</f>
        <v/>
      </c>
      <c r="Z790" t="b" cm="1">
        <f t="array" ref="Z790">IF(ISERROR(IF(Table3263[[#This Row],[parent_attribute]]="subattribute", VLOOKUP(Table3263[[#This Row],[Área ]]&amp;Table3263[[#This Row],[child_attribute]],_xlfn._xlws.FILTER(Table3263[[#All],[Vessel]], Table3263[[#All],[parent_attribute]]="attribute"),1, FALSE), TRUE)), FALSE, TRUE)</f>
        <v>1</v>
      </c>
    </row>
    <row r="791" spans="1:26" ht="15" customHeight="1">
      <c r="A791" t="str">
        <f>Table3263[[#This Row],[Template]]&amp;Table3263[[#This Row],[parent_attribute]]</f>
        <v>Compressor Centrífugo BásicoPressão – Linha Principal de Óleo Lubrificante dos Mancais</v>
      </c>
      <c r="B791" t="s">
        <v>4572</v>
      </c>
      <c r="C791" s="10" t="s">
        <v>2905</v>
      </c>
      <c r="D791" s="10" t="s">
        <v>4573</v>
      </c>
      <c r="E791" t="s">
        <v>4574</v>
      </c>
      <c r="F791" s="162" t="s">
        <v>4898</v>
      </c>
      <c r="G791" t="s">
        <v>2863</v>
      </c>
      <c r="J791" s="32" t="s">
        <v>868</v>
      </c>
      <c r="K791" s="32" t="s">
        <v>864</v>
      </c>
      <c r="L791" t="s">
        <v>2929</v>
      </c>
      <c r="M791" t="s">
        <v>2928</v>
      </c>
      <c r="O791" t="e">
        <f>VLOOKUP(Table3263[[#This Row],[Column1]],'Tradução Atributos'!$A$1:$B$284,2,0)</f>
        <v>#N/A</v>
      </c>
      <c r="P791" t="s">
        <v>4702</v>
      </c>
      <c r="Q791" s="10" t="str">
        <f>_xlfn.CONCAT(Table3263[[#This Row],[Description]],Table3263[[#This Row],[attribute_name EN2]])</f>
        <v>Pressure - Lube Oil Bearings Header</v>
      </c>
      <c r="R791" s="33"/>
      <c r="S791" s="33" t="s">
        <v>194</v>
      </c>
      <c r="U791" s="33" t="s">
        <v>736</v>
      </c>
      <c r="V791" s="10"/>
      <c r="W791" t="str">
        <f t="shared" si="24"/>
        <v>subattribute</v>
      </c>
      <c r="X791" t="str">
        <f>TRIM(INDEX(_xlfn.TEXTSPLIT(Table3263[[#This Row],[attribute_name]],"|"), 1,1))</f>
        <v>Pressão – Linha Principal de Óleo Lubrificante dos Mancais</v>
      </c>
      <c r="Y791" t="str">
        <f>IFERROR(TRIM(INDEX(_xlfn.TEXTSPLIT(Table3263[[#This Row],[attribute_name]],"|"), 1,2)), "")</f>
        <v>Hi</v>
      </c>
      <c r="Z791" t="b" cm="1">
        <f t="array" ref="Z791">IF(ISERROR(IF(Table3263[[#This Row],[parent_attribute]]="subattribute", VLOOKUP(Table3263[[#This Row],[Área ]]&amp;Table3263[[#This Row],[child_attribute]],_xlfn._xlws.FILTER(Table3263[[#All],[Vessel]], Table3263[[#All],[parent_attribute]]="attribute"),1, FALSE), TRUE)), FALSE, TRUE)</f>
        <v>1</v>
      </c>
    </row>
    <row r="792" spans="1:26" ht="15" customHeight="1">
      <c r="A792" t="str">
        <f>Table3263[[#This Row],[Template]]&amp;Table3263[[#This Row],[parent_attribute]]</f>
        <v>Compressor Centrífugo BásicoPressão – Linha Principal de Óleo Lubrificante dos Mancais</v>
      </c>
      <c r="B792" t="s">
        <v>4572</v>
      </c>
      <c r="C792" s="10" t="s">
        <v>2905</v>
      </c>
      <c r="D792" s="10" t="s">
        <v>4573</v>
      </c>
      <c r="E792" t="s">
        <v>4574</v>
      </c>
      <c r="F792" s="162" t="s">
        <v>4898</v>
      </c>
      <c r="G792" t="s">
        <v>2863</v>
      </c>
      <c r="J792" s="32" t="s">
        <v>870</v>
      </c>
      <c r="K792" s="32" t="s">
        <v>864</v>
      </c>
      <c r="L792" t="s">
        <v>2931</v>
      </c>
      <c r="M792" t="s">
        <v>2928</v>
      </c>
      <c r="O792" t="e">
        <f>VLOOKUP(Table3263[[#This Row],[Column1]],'Tradução Atributos'!$A$1:$B$284,2,0)</f>
        <v>#N/A</v>
      </c>
      <c r="P792" t="s">
        <v>4703</v>
      </c>
      <c r="Q792" s="10" t="str">
        <f>_xlfn.CONCAT(Table3263[[#This Row],[Description]],Table3263[[#This Row],[attribute_name EN2]])</f>
        <v>Pressure - Lube Oil Bearings Header</v>
      </c>
      <c r="R792" s="33"/>
      <c r="S792" s="33" t="s">
        <v>194</v>
      </c>
      <c r="U792" s="33" t="s">
        <v>736</v>
      </c>
      <c r="V792" s="83"/>
      <c r="W792" t="str">
        <f t="shared" si="24"/>
        <v>subattribute</v>
      </c>
      <c r="X792" t="str">
        <f>TRIM(INDEX(_xlfn.TEXTSPLIT(Table3263[[#This Row],[attribute_name]],"|"), 1,1))</f>
        <v>Pressão – Linha Principal de Óleo Lubrificante dos Mancais</v>
      </c>
      <c r="Y792" t="str">
        <f>IFERROR(TRIM(INDEX(_xlfn.TEXTSPLIT(Table3263[[#This Row],[attribute_name]],"|"), 1,2)), "")</f>
        <v>Lo</v>
      </c>
      <c r="Z792" t="b" cm="1">
        <f t="array" ref="Z792">IF(ISERROR(IF(Table3263[[#This Row],[parent_attribute]]="subattribute", VLOOKUP(Table3263[[#This Row],[Área ]]&amp;Table3263[[#This Row],[child_attribute]],_xlfn._xlws.FILTER(Table3263[[#All],[Vessel]], Table3263[[#All],[parent_attribute]]="attribute"),1, FALSE), TRUE)), FALSE, TRUE)</f>
        <v>1</v>
      </c>
    </row>
    <row r="793" spans="1:26" ht="15" customHeight="1">
      <c r="B793" t="s">
        <v>4572</v>
      </c>
      <c r="C793" s="10" t="s">
        <v>2905</v>
      </c>
      <c r="D793" s="10" t="s">
        <v>4573</v>
      </c>
      <c r="E793" t="s">
        <v>4574</v>
      </c>
      <c r="F793" s="162" t="s">
        <v>4898</v>
      </c>
      <c r="G793" t="s">
        <v>2863</v>
      </c>
      <c r="J793" t="s">
        <v>872</v>
      </c>
      <c r="K793" t="s">
        <v>864</v>
      </c>
      <c r="L793" t="s">
        <v>2932</v>
      </c>
      <c r="M793" t="s">
        <v>2928</v>
      </c>
      <c r="O793" t="e">
        <f>VLOOKUP(Table3263[[#This Row],[Column1]],'Tradução Atributos'!$A$1:$B$284,2,0)</f>
        <v>#N/A</v>
      </c>
      <c r="P793" t="s">
        <v>4704</v>
      </c>
      <c r="Q793" s="10" t="str">
        <f>_xlfn.CONCAT(Table3263[[#This Row],[Description]],Table3263[[#This Row],[attribute_name EN2]])</f>
        <v>Pressure - Lube Oil Bearings Header</v>
      </c>
      <c r="R793" s="33">
        <v>55</v>
      </c>
      <c r="S793" s="33" t="s">
        <v>194</v>
      </c>
      <c r="U793" s="33" t="s">
        <v>736</v>
      </c>
      <c r="V793" s="10"/>
      <c r="W793" t="str">
        <f t="shared" si="24"/>
        <v>subattribute</v>
      </c>
      <c r="X793" t="str">
        <f>TRIM(INDEX(_xlfn.TEXTSPLIT(Table3263[[#This Row],[attribute_name]],"|"), 1,1))</f>
        <v>Pressão – Linha Principal de Óleo Lubrificante dos Mancais</v>
      </c>
      <c r="Y793" t="str">
        <f>IFERROR(TRIM(INDEX(_xlfn.TEXTSPLIT(Table3263[[#This Row],[attribute_name]],"|"), 1,2)), "")</f>
        <v>LoLo</v>
      </c>
      <c r="Z793" t="b" cm="1">
        <f t="array" ref="Z793">IF(ISERROR(IF(Table3263[[#This Row],[parent_attribute]]="subattribute", VLOOKUP(Table3263[[#This Row],[Área ]]&amp;Table3263[[#This Row],[child_attribute]],_xlfn._xlws.FILTER(Table3263[[#All],[Vessel]], Table3263[[#All],[parent_attribute]]="attribute"),1, FALSE), TRUE)), FALSE, TRUE)</f>
        <v>1</v>
      </c>
    </row>
    <row r="794" spans="1:26" ht="15" customHeight="1">
      <c r="B794" t="s">
        <v>4572</v>
      </c>
      <c r="C794" s="10" t="s">
        <v>2905</v>
      </c>
      <c r="D794" s="10" t="s">
        <v>4573</v>
      </c>
      <c r="E794" t="s">
        <v>4574</v>
      </c>
      <c r="F794" s="162" t="s">
        <v>4898</v>
      </c>
      <c r="G794" t="s">
        <v>2863</v>
      </c>
      <c r="J794" t="s">
        <v>874</v>
      </c>
      <c r="K794" t="s">
        <v>864</v>
      </c>
      <c r="L794" t="s">
        <v>2934</v>
      </c>
      <c r="M794" t="s">
        <v>2928</v>
      </c>
      <c r="O794" t="e">
        <f>VLOOKUP(Table3263[[#This Row],[Column1]],'Tradução Atributos'!$A$1:$B$284,2,0)</f>
        <v>#N/A</v>
      </c>
      <c r="P794" t="s">
        <v>4705</v>
      </c>
      <c r="Q794" s="10" t="str">
        <f>_xlfn.CONCAT(Table3263[[#This Row],[Description]],Table3263[[#This Row],[attribute_name EN2]])</f>
        <v>Pressure - Lube Oil Bearings Header</v>
      </c>
      <c r="R794" s="33"/>
      <c r="S794" s="33" t="s">
        <v>194</v>
      </c>
      <c r="U794" s="33" t="s">
        <v>736</v>
      </c>
      <c r="V794" s="83"/>
      <c r="W794" t="str">
        <f t="shared" si="24"/>
        <v>subattribute</v>
      </c>
      <c r="X794" t="str">
        <f>TRIM(INDEX(_xlfn.TEXTSPLIT(Table3263[[#This Row],[attribute_name]],"|"), 1,1))</f>
        <v>Pressão – Linha Principal de Óleo Lubrificante dos Mancais</v>
      </c>
      <c r="Y794" t="str">
        <f>IFERROR(TRIM(INDEX(_xlfn.TEXTSPLIT(Table3263[[#This Row],[attribute_name]],"|"), 1,2)), "")</f>
        <v>Pre-alarm Hi</v>
      </c>
      <c r="Z794" t="b" cm="1">
        <f t="array" ref="Z794">IF(ISERROR(IF(Table3263[[#This Row],[parent_attribute]]="subattribute", VLOOKUP(Table3263[[#This Row],[Área ]]&amp;Table3263[[#This Row],[child_attribute]],_xlfn._xlws.FILTER(Table3263[[#All],[Vessel]], Table3263[[#All],[parent_attribute]]="attribute"),1, FALSE), TRUE)), FALSE, TRUE)</f>
        <v>1</v>
      </c>
    </row>
    <row r="795" spans="1:26" ht="15" customHeight="1">
      <c r="B795" t="s">
        <v>4572</v>
      </c>
      <c r="C795" s="10" t="s">
        <v>2905</v>
      </c>
      <c r="D795" s="10" t="s">
        <v>4573</v>
      </c>
      <c r="E795" t="s">
        <v>4574</v>
      </c>
      <c r="F795" s="162" t="s">
        <v>4898</v>
      </c>
      <c r="G795" t="s">
        <v>2863</v>
      </c>
      <c r="J795" t="s">
        <v>876</v>
      </c>
      <c r="K795" t="s">
        <v>864</v>
      </c>
      <c r="L795" t="s">
        <v>2936</v>
      </c>
      <c r="M795" t="s">
        <v>2928</v>
      </c>
      <c r="O795" t="e">
        <f>VLOOKUP(Table3263[[#This Row],[Column1]],'Tradução Atributos'!$A$1:$B$284,2,0)</f>
        <v>#N/A</v>
      </c>
      <c r="P795" t="s">
        <v>4706</v>
      </c>
      <c r="Q795" s="10" t="str">
        <f>_xlfn.CONCAT(Table3263[[#This Row],[Description]],Table3263[[#This Row],[attribute_name EN2]])</f>
        <v>Pressure - Lube Oil Bearings Header</v>
      </c>
      <c r="R795" s="33">
        <v>100</v>
      </c>
      <c r="S795" s="33" t="s">
        <v>194</v>
      </c>
      <c r="U795" s="33" t="s">
        <v>736</v>
      </c>
      <c r="V795" s="10"/>
      <c r="W795" t="str">
        <f t="shared" si="24"/>
        <v>subattribute</v>
      </c>
      <c r="X795" t="str">
        <f>TRIM(INDEX(_xlfn.TEXTSPLIT(Table3263[[#This Row],[attribute_name]],"|"), 1,1))</f>
        <v>Pressão – Linha Principal de Óleo Lubrificante dos Mancais</v>
      </c>
      <c r="Y795" t="str">
        <f>IFERROR(TRIM(INDEX(_xlfn.TEXTSPLIT(Table3263[[#This Row],[attribute_name]],"|"), 1,2)), "")</f>
        <v>Pre-alarm Lo</v>
      </c>
      <c r="Z795" t="b" cm="1">
        <f t="array" ref="Z795">IF(ISERROR(IF(Table3263[[#This Row],[parent_attribute]]="subattribute", VLOOKUP(Table3263[[#This Row],[Área ]]&amp;Table3263[[#This Row],[child_attribute]],_xlfn._xlws.FILTER(Table3263[[#All],[Vessel]], Table3263[[#All],[parent_attribute]]="attribute"),1, FALSE), TRUE)), FALSE, TRUE)</f>
        <v>1</v>
      </c>
    </row>
    <row r="796" spans="1:26" ht="15" customHeight="1">
      <c r="B796" t="s">
        <v>4572</v>
      </c>
      <c r="C796" s="10" t="s">
        <v>2905</v>
      </c>
      <c r="D796" s="10" t="s">
        <v>4573</v>
      </c>
      <c r="E796" t="s">
        <v>4574</v>
      </c>
      <c r="F796" s="162" t="s">
        <v>4898</v>
      </c>
      <c r="G796" s="9" t="s">
        <v>2863</v>
      </c>
      <c r="J796" t="s">
        <v>3831</v>
      </c>
      <c r="K796" t="s">
        <v>3831</v>
      </c>
      <c r="O796" t="e">
        <f>VLOOKUP(Table3263[[#This Row],[Column1]],'Tradução Atributos'!$A$1:$B$284,2,0)</f>
        <v>#N/A</v>
      </c>
      <c r="P796" t="s">
        <v>4707</v>
      </c>
      <c r="Q796" s="10" t="str">
        <f>_xlfn.CONCAT(Table3263[[#This Row],[Description]],Table3263[[#This Row],[attribute_name EN2]])</f>
        <v>Pressure - Upstream Lube Oil Cooler</v>
      </c>
      <c r="R796" t="s">
        <v>4922</v>
      </c>
      <c r="S796" s="33" t="s">
        <v>194</v>
      </c>
      <c r="U796" s="33" t="s">
        <v>461</v>
      </c>
      <c r="V796" s="10" t="s">
        <v>462</v>
      </c>
      <c r="W796" t="str">
        <f t="shared" si="24"/>
        <v>attribute</v>
      </c>
      <c r="X796" t="str">
        <f>TRIM(INDEX(_xlfn.TEXTSPLIT(Table3263[[#This Row],[attribute_name]],"|"), 1,1))</f>
        <v>Pressão – Montante do Resfriador de Óleo Lubrificante</v>
      </c>
      <c r="Y796" t="str">
        <f>IFERROR(TRIM(INDEX(_xlfn.TEXTSPLIT(Table3263[[#This Row],[attribute_name]],"|"), 1,2)), "")</f>
        <v/>
      </c>
      <c r="Z796" t="b" cm="1">
        <f t="array" ref="Z796">IF(ISERROR(IF(Table3263[[#This Row],[parent_attribute]]="subattribute", VLOOKUP(Table3263[[#This Row],[Área ]]&amp;Table3263[[#This Row],[child_attribute]],_xlfn._xlws.FILTER(Table3263[[#All],[Vessel]], Table3263[[#All],[parent_attribute]]="attribute"),1, FALSE), TRUE)), FALSE, TRUE)</f>
        <v>1</v>
      </c>
    </row>
    <row r="797" spans="1:26" ht="15" customHeight="1">
      <c r="B797" t="s">
        <v>4572</v>
      </c>
      <c r="C797" s="10" t="s">
        <v>2905</v>
      </c>
      <c r="D797" s="10" t="s">
        <v>4573</v>
      </c>
      <c r="E797" t="s">
        <v>4574</v>
      </c>
      <c r="F797" s="162" t="s">
        <v>4898</v>
      </c>
      <c r="G797" t="s">
        <v>2863</v>
      </c>
      <c r="J797" t="s">
        <v>4708</v>
      </c>
      <c r="K797" t="s">
        <v>3831</v>
      </c>
      <c r="L797" t="s">
        <v>2931</v>
      </c>
      <c r="M797" t="s">
        <v>2928</v>
      </c>
      <c r="O797" t="e">
        <f>VLOOKUP(Table3263[[#This Row],[Column1]],'Tradução Atributos'!$A$1:$B$284,2,0)</f>
        <v>#N/A</v>
      </c>
      <c r="P797" t="s">
        <v>4709</v>
      </c>
      <c r="Q797" s="10" t="str">
        <f>_xlfn.CONCAT(Table3263[[#This Row],[Description]],Table3263[[#This Row],[attribute_name EN2]])</f>
        <v>Pressure - Upstream Lube Oil Cooler</v>
      </c>
      <c r="R797" s="33"/>
      <c r="S797" s="33" t="s">
        <v>194</v>
      </c>
      <c r="U797" s="33" t="s">
        <v>736</v>
      </c>
      <c r="V797" s="10"/>
      <c r="W797" t="str">
        <f t="shared" si="24"/>
        <v>subattribute</v>
      </c>
      <c r="X797" t="str">
        <f>TRIM(INDEX(_xlfn.TEXTSPLIT(Table3263[[#This Row],[attribute_name]],"|"), 1,1))</f>
        <v>Pressão – Montante do Resfriador de Óleo Lubrificante</v>
      </c>
      <c r="Y797" t="str">
        <f>IFERROR(TRIM(INDEX(_xlfn.TEXTSPLIT(Table3263[[#This Row],[attribute_name]],"|"), 1,2)), "")</f>
        <v>Lo</v>
      </c>
      <c r="Z797" t="b" cm="1">
        <f t="array" ref="Z797">IF(ISERROR(IF(Table3263[[#This Row],[parent_attribute]]="subattribute", VLOOKUP(Table3263[[#This Row],[Área ]]&amp;Table3263[[#This Row],[child_attribute]],_xlfn._xlws.FILTER(Table3263[[#All],[Vessel]], Table3263[[#All],[parent_attribute]]="attribute"),1, FALSE), TRUE)), FALSE, TRUE)</f>
        <v>1</v>
      </c>
    </row>
    <row r="798" spans="1:26" ht="15" customHeight="1">
      <c r="B798" t="s">
        <v>4572</v>
      </c>
      <c r="C798" s="10" t="s">
        <v>2905</v>
      </c>
      <c r="D798" s="10" t="s">
        <v>4573</v>
      </c>
      <c r="E798" t="s">
        <v>4574</v>
      </c>
      <c r="F798" s="162" t="s">
        <v>4898</v>
      </c>
      <c r="G798" t="s">
        <v>2863</v>
      </c>
      <c r="J798" t="s">
        <v>4710</v>
      </c>
      <c r="K798" t="s">
        <v>3831</v>
      </c>
      <c r="L798" t="s">
        <v>2932</v>
      </c>
      <c r="M798" t="s">
        <v>2928</v>
      </c>
      <c r="O798" t="e">
        <f>VLOOKUP(Table3263[[#This Row],[Column1]],'Tradução Atributos'!$A$1:$B$284,2,0)</f>
        <v>#N/A</v>
      </c>
      <c r="P798" t="s">
        <v>4711</v>
      </c>
      <c r="Q798" s="10" t="str">
        <f>_xlfn.CONCAT(Table3263[[#This Row],[Description]],Table3263[[#This Row],[attribute_name EN2]])</f>
        <v>Pressure - Upstream Lube Oil Cooler</v>
      </c>
      <c r="R798" s="33">
        <v>600</v>
      </c>
      <c r="S798" s="33" t="s">
        <v>194</v>
      </c>
      <c r="U798" s="33" t="s">
        <v>736</v>
      </c>
      <c r="V798" s="83"/>
      <c r="W798" t="str">
        <f t="shared" si="24"/>
        <v>subattribute</v>
      </c>
      <c r="X798" t="str">
        <f>TRIM(INDEX(_xlfn.TEXTSPLIT(Table3263[[#This Row],[attribute_name]],"|"), 1,1))</f>
        <v>Pressão – Montante do Resfriador de Óleo Lubrificante</v>
      </c>
      <c r="Y798" t="str">
        <f>IFERROR(TRIM(INDEX(_xlfn.TEXTSPLIT(Table3263[[#This Row],[attribute_name]],"|"), 1,2)), "")</f>
        <v>LoLo</v>
      </c>
      <c r="Z798" t="b" cm="1">
        <f t="array" ref="Z798">IF(ISERROR(IF(Table3263[[#This Row],[parent_attribute]]="subattribute", VLOOKUP(Table3263[[#This Row],[Área ]]&amp;Table3263[[#This Row],[child_attribute]],_xlfn._xlws.FILTER(Table3263[[#All],[Vessel]], Table3263[[#All],[parent_attribute]]="attribute"),1, FALSE), TRUE)), FALSE, TRUE)</f>
        <v>1</v>
      </c>
    </row>
    <row r="799" spans="1:26" ht="15" customHeight="1">
      <c r="B799" t="s">
        <v>4572</v>
      </c>
      <c r="C799" s="10" t="s">
        <v>2905</v>
      </c>
      <c r="D799" s="10" t="s">
        <v>4573</v>
      </c>
      <c r="E799" t="s">
        <v>4574</v>
      </c>
      <c r="F799" s="162" t="s">
        <v>4898</v>
      </c>
      <c r="G799" t="s">
        <v>2863</v>
      </c>
      <c r="J799" t="s">
        <v>4712</v>
      </c>
      <c r="K799" t="s">
        <v>3831</v>
      </c>
      <c r="L799" t="s">
        <v>2936</v>
      </c>
      <c r="M799" t="s">
        <v>2928</v>
      </c>
      <c r="O799" t="e">
        <f>VLOOKUP(Table3263[[#This Row],[Column1]],'Tradução Atributos'!$A$1:$B$284,2,0)</f>
        <v>#N/A</v>
      </c>
      <c r="P799" t="s">
        <v>4713</v>
      </c>
      <c r="Q799" s="10" t="str">
        <f>_xlfn.CONCAT(Table3263[[#This Row],[Description]],Table3263[[#This Row],[attribute_name EN2]])</f>
        <v>Pressure - Upstream Lube Oil Cooler</v>
      </c>
      <c r="R799" s="33">
        <v>720</v>
      </c>
      <c r="S799" s="33" t="s">
        <v>194</v>
      </c>
      <c r="U799" s="33" t="s">
        <v>736</v>
      </c>
      <c r="V799" s="10"/>
      <c r="W799" t="str">
        <f t="shared" si="24"/>
        <v>subattribute</v>
      </c>
      <c r="X799" t="str">
        <f>TRIM(INDEX(_xlfn.TEXTSPLIT(Table3263[[#This Row],[attribute_name]],"|"), 1,1))</f>
        <v>Pressão – Montante do Resfriador de Óleo Lubrificante</v>
      </c>
      <c r="Y799" t="str">
        <f>IFERROR(TRIM(INDEX(_xlfn.TEXTSPLIT(Table3263[[#This Row],[attribute_name]],"|"), 1,2)), "")</f>
        <v>Pre-alarm Lo</v>
      </c>
      <c r="Z799" t="b" cm="1">
        <f t="array" ref="Z799">IF(ISERROR(IF(Table3263[[#This Row],[parent_attribute]]="subattribute", VLOOKUP(Table3263[[#This Row],[Área ]]&amp;Table3263[[#This Row],[child_attribute]],_xlfn._xlws.FILTER(Table3263[[#All],[Vessel]], Table3263[[#All],[parent_attribute]]="attribute"),1, FALSE), TRUE)), FALSE, TRUE)</f>
        <v>1</v>
      </c>
    </row>
    <row r="800" spans="1:26" ht="15" customHeight="1">
      <c r="B800" t="s">
        <v>4572</v>
      </c>
      <c r="C800" s="10" t="s">
        <v>2905</v>
      </c>
      <c r="D800" s="10" t="s">
        <v>4573</v>
      </c>
      <c r="E800" t="s">
        <v>4574</v>
      </c>
      <c r="F800" s="162" t="s">
        <v>4898</v>
      </c>
      <c r="G800" t="s">
        <v>2863</v>
      </c>
      <c r="J800" s="10" t="s">
        <v>915</v>
      </c>
      <c r="K800" s="10" t="s">
        <v>4714</v>
      </c>
      <c r="O800" t="e">
        <f>VLOOKUP(Table3263[[#This Row],[Column1]],'Tradução Atributos'!$A$1:$B$284,2,0)</f>
        <v>#N/A</v>
      </c>
      <c r="P800" t="s">
        <v>4715</v>
      </c>
      <c r="Q800" s="20" t="str">
        <f>_xlfn.CONCAT(Table3263[[#This Row],[Description]],Table3263[[#This Row],[attribute_name EN2]])</f>
        <v>Pressure - Suction LP</v>
      </c>
      <c r="R800" s="33" t="s">
        <v>4923</v>
      </c>
      <c r="S800" s="33" t="s">
        <v>194</v>
      </c>
      <c r="U800" s="33" t="s">
        <v>530</v>
      </c>
      <c r="V800" s="10" t="s">
        <v>4586</v>
      </c>
      <c r="W800" t="str">
        <f t="shared" si="24"/>
        <v>attribute</v>
      </c>
      <c r="X800" t="str">
        <f>TRIM(INDEX(_xlfn.TEXTSPLIT(Table3263[[#This Row],[attribute_name]],"|"), 1,1))</f>
        <v>Pressão - Sucção IP</v>
      </c>
      <c r="Y800" t="str">
        <f>IFERROR(TRIM(INDEX(_xlfn.TEXTSPLIT(Table3263[[#This Row],[attribute_name]],"|"), 1,2)), "")</f>
        <v/>
      </c>
      <c r="Z800" t="b" cm="1">
        <f t="array" ref="Z800">IF(ISERROR(IF(Table3263[[#This Row],[parent_attribute]]="subattribute", VLOOKUP(Table3263[[#This Row],[Área ]]&amp;Table3263[[#This Row],[child_attribute]],_xlfn._xlws.FILTER(Table3263[[#All],[Vessel]], Table3263[[#All],[parent_attribute]]="attribute"),1, FALSE), TRUE)), FALSE, TRUE)</f>
        <v>1</v>
      </c>
    </row>
    <row r="801" spans="2:26" ht="15" customHeight="1">
      <c r="B801" t="s">
        <v>4572</v>
      </c>
      <c r="C801" s="10" t="s">
        <v>2905</v>
      </c>
      <c r="D801" s="10" t="s">
        <v>4573</v>
      </c>
      <c r="E801" t="s">
        <v>4574</v>
      </c>
      <c r="F801" s="162" t="s">
        <v>4898</v>
      </c>
      <c r="G801" t="s">
        <v>2863</v>
      </c>
      <c r="J801" s="10" t="s">
        <v>915</v>
      </c>
      <c r="K801" s="10" t="s">
        <v>4714</v>
      </c>
      <c r="O801" t="e">
        <f>VLOOKUP(Table3263[[#This Row],[Column1]],'Tradução Atributos'!$A$1:$B$284,2,0)</f>
        <v>#N/A</v>
      </c>
      <c r="P801" t="s">
        <v>4716</v>
      </c>
      <c r="Q801" s="20" t="str">
        <f>_xlfn.CONCAT(Table3263[[#This Row],[Description]],Table3263[[#This Row],[attribute_name EN2]])</f>
        <v>Pressure - Suction LP</v>
      </c>
      <c r="R801" s="33" t="s">
        <v>4924</v>
      </c>
      <c r="S801" s="33" t="s">
        <v>194</v>
      </c>
      <c r="U801" s="33" t="s">
        <v>530</v>
      </c>
      <c r="V801" s="10" t="s">
        <v>4586</v>
      </c>
      <c r="W801" t="str">
        <f t="shared" si="24"/>
        <v>attribute</v>
      </c>
      <c r="X801" t="str">
        <f>TRIM(INDEX(_xlfn.TEXTSPLIT(Table3263[[#This Row],[attribute_name]],"|"), 1,1))</f>
        <v>Pressão - Sucção IP (2)</v>
      </c>
      <c r="Y801" t="str">
        <f>IFERROR(TRIM(INDEX(_xlfn.TEXTSPLIT(Table3263[[#This Row],[attribute_name]],"|"), 1,2)), "")</f>
        <v/>
      </c>
      <c r="Z801" t="b" cm="1">
        <f t="array" ref="Z801">IF(ISERROR(IF(Table3263[[#This Row],[parent_attribute]]="subattribute", VLOOKUP(Table3263[[#This Row],[Área ]]&amp;Table3263[[#This Row],[child_attribute]],_xlfn._xlws.FILTER(Table3263[[#All],[Vessel]], Table3263[[#All],[parent_attribute]]="attribute"),1, FALSE), TRUE)), FALSE, TRUE)</f>
        <v>1</v>
      </c>
    </row>
    <row r="802" spans="2:26" ht="15" customHeight="1">
      <c r="B802" t="s">
        <v>4572</v>
      </c>
      <c r="C802" s="10" t="s">
        <v>2905</v>
      </c>
      <c r="D802" s="10" t="s">
        <v>4573</v>
      </c>
      <c r="E802" t="s">
        <v>4574</v>
      </c>
      <c r="F802" s="162" t="s">
        <v>4898</v>
      </c>
      <c r="G802" t="s">
        <v>2863</v>
      </c>
      <c r="J802" s="10" t="s">
        <v>917</v>
      </c>
      <c r="K802" s="10" t="s">
        <v>4714</v>
      </c>
      <c r="L802" t="s">
        <v>2929</v>
      </c>
      <c r="M802" t="s">
        <v>2928</v>
      </c>
      <c r="O802" t="e">
        <f>VLOOKUP(Table3263[[#This Row],[Column1]],'Tradução Atributos'!$A$1:$B$284,2,0)</f>
        <v>#N/A</v>
      </c>
      <c r="P802" t="s">
        <v>4718</v>
      </c>
      <c r="Q802" s="20" t="str">
        <f>_xlfn.CONCAT(Table3263[[#This Row],[Description]],Table3263[[#This Row],[attribute_name EN2]])</f>
        <v>Pressure - Suction LP</v>
      </c>
      <c r="R802" s="33"/>
      <c r="S802" s="33" t="s">
        <v>194</v>
      </c>
      <c r="U802" s="33" t="s">
        <v>736</v>
      </c>
      <c r="V802" s="10"/>
      <c r="W802" t="str">
        <f t="shared" si="24"/>
        <v>subattribute</v>
      </c>
      <c r="X802" t="str">
        <f>TRIM(INDEX(_xlfn.TEXTSPLIT(Table3263[[#This Row],[attribute_name]],"|"), 1,1))</f>
        <v>Pressão - Sucção IP</v>
      </c>
      <c r="Y802" t="str">
        <f>IFERROR(TRIM(INDEX(_xlfn.TEXTSPLIT(Table3263[[#This Row],[attribute_name]],"|"), 1,2)), "")</f>
        <v>Hi</v>
      </c>
      <c r="Z802" t="b" cm="1">
        <f t="array" ref="Z802">IF(ISERROR(IF(Table3263[[#This Row],[parent_attribute]]="subattribute", VLOOKUP(Table3263[[#This Row],[Área ]]&amp;Table3263[[#This Row],[child_attribute]],_xlfn._xlws.FILTER(Table3263[[#All],[Vessel]], Table3263[[#All],[parent_attribute]]="attribute"),1, FALSE), TRUE)), FALSE, TRUE)</f>
        <v>1</v>
      </c>
    </row>
    <row r="803" spans="2:26" ht="15" customHeight="1">
      <c r="B803" t="s">
        <v>4572</v>
      </c>
      <c r="C803" s="10" t="s">
        <v>2905</v>
      </c>
      <c r="D803" s="10" t="s">
        <v>4573</v>
      </c>
      <c r="E803" t="s">
        <v>4574</v>
      </c>
      <c r="F803" s="162" t="s">
        <v>4898</v>
      </c>
      <c r="G803" t="s">
        <v>2863</v>
      </c>
      <c r="J803" s="10" t="s">
        <v>917</v>
      </c>
      <c r="K803" s="10" t="s">
        <v>4714</v>
      </c>
      <c r="L803" t="s">
        <v>2929</v>
      </c>
      <c r="M803" t="s">
        <v>2928</v>
      </c>
      <c r="O803" t="e">
        <f>VLOOKUP(Table3263[[#This Row],[Column1]],'Tradução Atributos'!$A$1:$B$284,2,0)</f>
        <v>#N/A</v>
      </c>
      <c r="P803" t="s">
        <v>4718</v>
      </c>
      <c r="Q803" s="20" t="str">
        <f>_xlfn.CONCAT(Table3263[[#This Row],[Description]],Table3263[[#This Row],[attribute_name EN2]])</f>
        <v>Pressure - Suction LP</v>
      </c>
      <c r="R803" s="33"/>
      <c r="S803" s="33" t="s">
        <v>194</v>
      </c>
      <c r="U803" s="33" t="s">
        <v>736</v>
      </c>
      <c r="V803" s="10"/>
      <c r="W803" t="str">
        <f t="shared" si="24"/>
        <v>subattribute</v>
      </c>
      <c r="X803" t="str">
        <f>TRIM(INDEX(_xlfn.TEXTSPLIT(Table3263[[#This Row],[attribute_name]],"|"), 1,1))</f>
        <v>Pressão - Sucção IP</v>
      </c>
      <c r="Y803" t="str">
        <f>IFERROR(TRIM(INDEX(_xlfn.TEXTSPLIT(Table3263[[#This Row],[attribute_name]],"|"), 1,2)), "")</f>
        <v>Hi</v>
      </c>
      <c r="Z803" t="b" cm="1">
        <f t="array" ref="Z803">IF(ISERROR(IF(Table3263[[#This Row],[parent_attribute]]="subattribute", VLOOKUP(Table3263[[#This Row],[Área ]]&amp;Table3263[[#This Row],[child_attribute]],_xlfn._xlws.FILTER(Table3263[[#All],[Vessel]], Table3263[[#All],[parent_attribute]]="attribute"),1, FALSE), TRUE)), FALSE, TRUE)</f>
        <v>1</v>
      </c>
    </row>
    <row r="804" spans="2:26" ht="15" customHeight="1">
      <c r="B804" t="s">
        <v>4572</v>
      </c>
      <c r="C804" s="10" t="s">
        <v>2905</v>
      </c>
      <c r="D804" s="10" t="s">
        <v>4573</v>
      </c>
      <c r="E804" t="s">
        <v>4574</v>
      </c>
      <c r="F804" s="162" t="s">
        <v>4898</v>
      </c>
      <c r="G804" t="s">
        <v>2863</v>
      </c>
      <c r="J804" s="10" t="s">
        <v>920</v>
      </c>
      <c r="K804" s="10" t="s">
        <v>4714</v>
      </c>
      <c r="L804" t="s">
        <v>2930</v>
      </c>
      <c r="M804" t="s">
        <v>2928</v>
      </c>
      <c r="O804" t="e">
        <f>VLOOKUP(Table3263[[#This Row],[Column1]],'Tradução Atributos'!$A$1:$B$284,2,0)</f>
        <v>#N/A</v>
      </c>
      <c r="P804" t="s">
        <v>4719</v>
      </c>
      <c r="Q804" s="20" t="str">
        <f>_xlfn.CONCAT(Table3263[[#This Row],[Description]],Table3263[[#This Row],[attribute_name EN2]])</f>
        <v>Pressure - Suction LP</v>
      </c>
      <c r="R804" s="33"/>
      <c r="S804" s="33" t="s">
        <v>194</v>
      </c>
      <c r="U804" s="33" t="s">
        <v>736</v>
      </c>
      <c r="V804" s="10"/>
      <c r="W804" t="str">
        <f t="shared" si="24"/>
        <v>subattribute</v>
      </c>
      <c r="X804" t="str">
        <f>TRIM(INDEX(_xlfn.TEXTSPLIT(Table3263[[#This Row],[attribute_name]],"|"), 1,1))</f>
        <v>Pressão - Sucção IP</v>
      </c>
      <c r="Y804" t="str">
        <f>IFERROR(TRIM(INDEX(_xlfn.TEXTSPLIT(Table3263[[#This Row],[attribute_name]],"|"), 1,2)), "")</f>
        <v>HiHi</v>
      </c>
      <c r="Z804" t="b" cm="1">
        <f t="array" ref="Z804">IF(ISERROR(IF(Table3263[[#This Row],[parent_attribute]]="subattribute", VLOOKUP(Table3263[[#This Row],[Área ]]&amp;Table3263[[#This Row],[child_attribute]],_xlfn._xlws.FILTER(Table3263[[#All],[Vessel]], Table3263[[#All],[parent_attribute]]="attribute"),1, FALSE), TRUE)), FALSE, TRUE)</f>
        <v>1</v>
      </c>
    </row>
    <row r="805" spans="2:26" ht="15" customHeight="1">
      <c r="B805" t="s">
        <v>4572</v>
      </c>
      <c r="C805" s="10" t="s">
        <v>2905</v>
      </c>
      <c r="D805" s="10" t="s">
        <v>4573</v>
      </c>
      <c r="E805" t="s">
        <v>4574</v>
      </c>
      <c r="F805" s="162" t="s">
        <v>4898</v>
      </c>
      <c r="G805" t="s">
        <v>2863</v>
      </c>
      <c r="J805" s="10" t="s">
        <v>920</v>
      </c>
      <c r="K805" s="10" t="s">
        <v>4714</v>
      </c>
      <c r="L805" t="s">
        <v>2930</v>
      </c>
      <c r="M805" t="s">
        <v>2928</v>
      </c>
      <c r="O805" t="e">
        <f>VLOOKUP(Table3263[[#This Row],[Column1]],'Tradução Atributos'!$A$1:$B$284,2,0)</f>
        <v>#N/A</v>
      </c>
      <c r="P805" t="s">
        <v>4719</v>
      </c>
      <c r="Q805" s="20" t="str">
        <f>_xlfn.CONCAT(Table3263[[#This Row],[Description]],Table3263[[#This Row],[attribute_name EN2]])</f>
        <v>Pressure - Suction LP</v>
      </c>
      <c r="R805" s="33"/>
      <c r="S805" s="33" t="s">
        <v>194</v>
      </c>
      <c r="U805" s="33" t="s">
        <v>736</v>
      </c>
      <c r="V805" s="10"/>
      <c r="W805" t="str">
        <f t="shared" si="24"/>
        <v>subattribute</v>
      </c>
      <c r="X805" t="str">
        <f>TRIM(INDEX(_xlfn.TEXTSPLIT(Table3263[[#This Row],[attribute_name]],"|"), 1,1))</f>
        <v>Pressão - Sucção IP</v>
      </c>
      <c r="Y805" t="str">
        <f>IFERROR(TRIM(INDEX(_xlfn.TEXTSPLIT(Table3263[[#This Row],[attribute_name]],"|"), 1,2)), "")</f>
        <v>HiHi</v>
      </c>
      <c r="Z805" t="b" cm="1">
        <f t="array" ref="Z805">IF(ISERROR(IF(Table3263[[#This Row],[parent_attribute]]="subattribute", VLOOKUP(Table3263[[#This Row],[Área ]]&amp;Table3263[[#This Row],[child_attribute]],_xlfn._xlws.FILTER(Table3263[[#All],[Vessel]], Table3263[[#All],[parent_attribute]]="attribute"),1, FALSE), TRUE)), FALSE, TRUE)</f>
        <v>1</v>
      </c>
    </row>
    <row r="806" spans="2:26" ht="15" customHeight="1">
      <c r="B806" t="s">
        <v>4572</v>
      </c>
      <c r="C806" s="10" t="s">
        <v>2905</v>
      </c>
      <c r="D806" s="10" t="s">
        <v>4573</v>
      </c>
      <c r="E806" t="s">
        <v>4574</v>
      </c>
      <c r="F806" s="162" t="s">
        <v>4898</v>
      </c>
      <c r="G806" t="s">
        <v>2863</v>
      </c>
      <c r="J806" s="10" t="s">
        <v>922</v>
      </c>
      <c r="K806" s="10" t="s">
        <v>4714</v>
      </c>
      <c r="L806" t="s">
        <v>2931</v>
      </c>
      <c r="M806" t="s">
        <v>2928</v>
      </c>
      <c r="O806" t="e">
        <f>VLOOKUP(Table3263[[#This Row],[Column1]],'Tradução Atributos'!$A$1:$B$284,2,0)</f>
        <v>#N/A</v>
      </c>
      <c r="P806" t="s">
        <v>4720</v>
      </c>
      <c r="Q806" s="20" t="str">
        <f>_xlfn.CONCAT(Table3263[[#This Row],[Description]],Table3263[[#This Row],[attribute_name EN2]])</f>
        <v>Pressure - Suction LP</v>
      </c>
      <c r="R806" s="33"/>
      <c r="S806" s="33" t="s">
        <v>194</v>
      </c>
      <c r="U806" s="33" t="s">
        <v>736</v>
      </c>
      <c r="V806" s="10"/>
      <c r="W806" t="str">
        <f t="shared" si="24"/>
        <v>subattribute</v>
      </c>
      <c r="X806" t="str">
        <f>TRIM(INDEX(_xlfn.TEXTSPLIT(Table3263[[#This Row],[attribute_name]],"|"), 1,1))</f>
        <v>Pressão - Sucção IP</v>
      </c>
      <c r="Y806" t="str">
        <f>IFERROR(TRIM(INDEX(_xlfn.TEXTSPLIT(Table3263[[#This Row],[attribute_name]],"|"), 1,2)), "")</f>
        <v>Lo</v>
      </c>
      <c r="Z806" t="b" cm="1">
        <f t="array" ref="Z806">IF(ISERROR(IF(Table3263[[#This Row],[parent_attribute]]="subattribute", VLOOKUP(Table3263[[#This Row],[Área ]]&amp;Table3263[[#This Row],[child_attribute]],_xlfn._xlws.FILTER(Table3263[[#All],[Vessel]], Table3263[[#All],[parent_attribute]]="attribute"),1, FALSE), TRUE)), FALSE, TRUE)</f>
        <v>1</v>
      </c>
    </row>
    <row r="807" spans="2:26" ht="15" customHeight="1">
      <c r="B807" t="s">
        <v>4572</v>
      </c>
      <c r="C807" s="10" t="s">
        <v>2905</v>
      </c>
      <c r="D807" s="10" t="s">
        <v>4573</v>
      </c>
      <c r="E807" t="s">
        <v>4574</v>
      </c>
      <c r="F807" s="162" t="s">
        <v>4898</v>
      </c>
      <c r="G807" t="s">
        <v>2863</v>
      </c>
      <c r="J807" s="10" t="s">
        <v>922</v>
      </c>
      <c r="K807" s="10" t="s">
        <v>4714</v>
      </c>
      <c r="L807" t="s">
        <v>2931</v>
      </c>
      <c r="M807" t="s">
        <v>2928</v>
      </c>
      <c r="O807" t="e">
        <f>VLOOKUP(Table3263[[#This Row],[Column1]],'Tradução Atributos'!$A$1:$B$284,2,0)</f>
        <v>#N/A</v>
      </c>
      <c r="P807" t="s">
        <v>4720</v>
      </c>
      <c r="Q807" s="20" t="str">
        <f>_xlfn.CONCAT(Table3263[[#This Row],[Description]],Table3263[[#This Row],[attribute_name EN2]])</f>
        <v>Pressure - Suction LP</v>
      </c>
      <c r="R807" s="33"/>
      <c r="S807" s="33" t="s">
        <v>194</v>
      </c>
      <c r="U807" s="33" t="s">
        <v>736</v>
      </c>
      <c r="V807" s="10"/>
      <c r="W807" t="str">
        <f t="shared" si="24"/>
        <v>subattribute</v>
      </c>
      <c r="X807" t="str">
        <f>TRIM(INDEX(_xlfn.TEXTSPLIT(Table3263[[#This Row],[attribute_name]],"|"), 1,1))</f>
        <v>Pressão - Sucção IP</v>
      </c>
      <c r="Y807" t="str">
        <f>IFERROR(TRIM(INDEX(_xlfn.TEXTSPLIT(Table3263[[#This Row],[attribute_name]],"|"), 1,2)), "")</f>
        <v>Lo</v>
      </c>
      <c r="Z807" t="b" cm="1">
        <f t="array" ref="Z807">IF(ISERROR(IF(Table3263[[#This Row],[parent_attribute]]="subattribute", VLOOKUP(Table3263[[#This Row],[Área ]]&amp;Table3263[[#This Row],[child_attribute]],_xlfn._xlws.FILTER(Table3263[[#All],[Vessel]], Table3263[[#All],[parent_attribute]]="attribute"),1, FALSE), TRUE)), FALSE, TRUE)</f>
        <v>1</v>
      </c>
    </row>
    <row r="808" spans="2:26" ht="15" customHeight="1">
      <c r="B808" t="s">
        <v>4572</v>
      </c>
      <c r="C808" s="10" t="s">
        <v>2905</v>
      </c>
      <c r="D808" s="10" t="s">
        <v>4573</v>
      </c>
      <c r="E808" t="s">
        <v>4574</v>
      </c>
      <c r="F808" s="162" t="s">
        <v>4898</v>
      </c>
      <c r="G808" t="s">
        <v>2863</v>
      </c>
      <c r="J808" s="10" t="s">
        <v>924</v>
      </c>
      <c r="K808" s="10" t="s">
        <v>4714</v>
      </c>
      <c r="L808" t="s">
        <v>2932</v>
      </c>
      <c r="M808" t="s">
        <v>2928</v>
      </c>
      <c r="O808" t="e">
        <f>VLOOKUP(Table3263[[#This Row],[Column1]],'Tradução Atributos'!$A$1:$B$284,2,0)</f>
        <v>#N/A</v>
      </c>
      <c r="P808" t="s">
        <v>4721</v>
      </c>
      <c r="Q808" s="20" t="str">
        <f>_xlfn.CONCAT(Table3263[[#This Row],[Description]],Table3263[[#This Row],[attribute_name EN2]])</f>
        <v>Pressure - Suction LP</v>
      </c>
      <c r="R808" s="33"/>
      <c r="S808" s="33" t="s">
        <v>194</v>
      </c>
      <c r="U808" s="33" t="s">
        <v>736</v>
      </c>
      <c r="V808" s="10"/>
      <c r="W808" t="str">
        <f t="shared" si="24"/>
        <v>subattribute</v>
      </c>
      <c r="X808" t="str">
        <f>TRIM(INDEX(_xlfn.TEXTSPLIT(Table3263[[#This Row],[attribute_name]],"|"), 1,1))</f>
        <v>Pressão - Sucção IP</v>
      </c>
      <c r="Y808" t="str">
        <f>IFERROR(TRIM(INDEX(_xlfn.TEXTSPLIT(Table3263[[#This Row],[attribute_name]],"|"), 1,2)), "")</f>
        <v>LoLo</v>
      </c>
      <c r="Z808" t="b" cm="1">
        <f t="array" ref="Z808">IF(ISERROR(IF(Table3263[[#This Row],[parent_attribute]]="subattribute", VLOOKUP(Table3263[[#This Row],[Área ]]&amp;Table3263[[#This Row],[child_attribute]],_xlfn._xlws.FILTER(Table3263[[#All],[Vessel]], Table3263[[#All],[parent_attribute]]="attribute"),1, FALSE), TRUE)), FALSE, TRUE)</f>
        <v>1</v>
      </c>
    </row>
    <row r="809" spans="2:26" ht="15" customHeight="1">
      <c r="B809" t="s">
        <v>4572</v>
      </c>
      <c r="C809" s="10" t="s">
        <v>2905</v>
      </c>
      <c r="D809" s="10" t="s">
        <v>4573</v>
      </c>
      <c r="E809" t="s">
        <v>4574</v>
      </c>
      <c r="F809" s="162" t="s">
        <v>4898</v>
      </c>
      <c r="G809" t="s">
        <v>2863</v>
      </c>
      <c r="J809" s="10" t="s">
        <v>924</v>
      </c>
      <c r="K809" s="10" t="s">
        <v>4714</v>
      </c>
      <c r="L809" t="s">
        <v>2932</v>
      </c>
      <c r="M809" t="s">
        <v>2928</v>
      </c>
      <c r="O809" t="e">
        <f>VLOOKUP(Table3263[[#This Row],[Column1]],'Tradução Atributos'!$A$1:$B$284,2,0)</f>
        <v>#N/A</v>
      </c>
      <c r="P809" t="s">
        <v>4721</v>
      </c>
      <c r="Q809" s="20" t="str">
        <f>_xlfn.CONCAT(Table3263[[#This Row],[Description]],Table3263[[#This Row],[attribute_name EN2]])</f>
        <v>Pressure - Suction LP</v>
      </c>
      <c r="R809" s="33"/>
      <c r="S809" s="33" t="s">
        <v>194</v>
      </c>
      <c r="U809" s="33" t="s">
        <v>736</v>
      </c>
      <c r="V809" s="10"/>
      <c r="W809" t="str">
        <f t="shared" si="24"/>
        <v>subattribute</v>
      </c>
      <c r="X809" t="str">
        <f>TRIM(INDEX(_xlfn.TEXTSPLIT(Table3263[[#This Row],[attribute_name]],"|"), 1,1))</f>
        <v>Pressão - Sucção IP</v>
      </c>
      <c r="Y809" t="str">
        <f>IFERROR(TRIM(INDEX(_xlfn.TEXTSPLIT(Table3263[[#This Row],[attribute_name]],"|"), 1,2)), "")</f>
        <v>LoLo</v>
      </c>
      <c r="Z809" t="b" cm="1">
        <f t="array" ref="Z809">IF(ISERROR(IF(Table3263[[#This Row],[parent_attribute]]="subattribute", VLOOKUP(Table3263[[#This Row],[Área ]]&amp;Table3263[[#This Row],[child_attribute]],_xlfn._xlws.FILTER(Table3263[[#All],[Vessel]], Table3263[[#All],[parent_attribute]]="attribute"),1, FALSE), TRUE)), FALSE, TRUE)</f>
        <v>1</v>
      </c>
    </row>
    <row r="810" spans="2:26" ht="15" customHeight="1">
      <c r="B810" t="s">
        <v>4572</v>
      </c>
      <c r="C810" s="10" t="s">
        <v>2905</v>
      </c>
      <c r="D810" s="10" t="s">
        <v>4573</v>
      </c>
      <c r="E810" t="s">
        <v>4574</v>
      </c>
      <c r="F810" s="162" t="s">
        <v>4898</v>
      </c>
      <c r="G810" t="s">
        <v>2863</v>
      </c>
      <c r="J810" s="10" t="s">
        <v>926</v>
      </c>
      <c r="K810" s="10" t="s">
        <v>4714</v>
      </c>
      <c r="L810" t="s">
        <v>2936</v>
      </c>
      <c r="M810" t="s">
        <v>2928</v>
      </c>
      <c r="O810" t="e">
        <f>VLOOKUP(Table3263[[#This Row],[Column1]],'Tradução Atributos'!$A$1:$B$284,2,0)</f>
        <v>#N/A</v>
      </c>
      <c r="P810" t="s">
        <v>4722</v>
      </c>
      <c r="Q810" s="20" t="str">
        <f>_xlfn.CONCAT(Table3263[[#This Row],[Description]],Table3263[[#This Row],[attribute_name EN2]])</f>
        <v>Pressure - Suction LP</v>
      </c>
      <c r="R810" s="33"/>
      <c r="S810" s="33" t="s">
        <v>194</v>
      </c>
      <c r="U810" s="33" t="s">
        <v>736</v>
      </c>
      <c r="V810" s="10"/>
      <c r="W810" t="str">
        <f t="shared" si="24"/>
        <v>subattribute</v>
      </c>
      <c r="X810" t="str">
        <f>TRIM(INDEX(_xlfn.TEXTSPLIT(Table3263[[#This Row],[attribute_name]],"|"), 1,1))</f>
        <v>Pressão - Sucção IP</v>
      </c>
      <c r="Y810" t="str">
        <f>IFERROR(TRIM(INDEX(_xlfn.TEXTSPLIT(Table3263[[#This Row],[attribute_name]],"|"), 1,2)), "")</f>
        <v>Pre-alarm Lo</v>
      </c>
      <c r="Z810" t="b" cm="1">
        <f t="array" ref="Z810">IF(ISERROR(IF(Table3263[[#This Row],[parent_attribute]]="subattribute", VLOOKUP(Table3263[[#This Row],[Área ]]&amp;Table3263[[#This Row],[child_attribute]],_xlfn._xlws.FILTER(Table3263[[#All],[Vessel]], Table3263[[#All],[parent_attribute]]="attribute"),1, FALSE), TRUE)), FALSE, TRUE)</f>
        <v>1</v>
      </c>
    </row>
    <row r="811" spans="2:26" ht="15" customHeight="1">
      <c r="B811" t="s">
        <v>4572</v>
      </c>
      <c r="C811" s="10" t="s">
        <v>2905</v>
      </c>
      <c r="D811" s="10" t="s">
        <v>4573</v>
      </c>
      <c r="E811" t="s">
        <v>4574</v>
      </c>
      <c r="F811" s="162" t="s">
        <v>4898</v>
      </c>
      <c r="G811" t="s">
        <v>2863</v>
      </c>
      <c r="J811" s="10" t="s">
        <v>926</v>
      </c>
      <c r="K811" s="10" t="s">
        <v>4714</v>
      </c>
      <c r="L811" t="s">
        <v>2936</v>
      </c>
      <c r="M811" t="s">
        <v>2928</v>
      </c>
      <c r="O811" t="e">
        <f>VLOOKUP(Table3263[[#This Row],[Column1]],'Tradução Atributos'!$A$1:$B$284,2,0)</f>
        <v>#N/A</v>
      </c>
      <c r="P811" t="s">
        <v>4722</v>
      </c>
      <c r="Q811" s="20" t="str">
        <f>_xlfn.CONCAT(Table3263[[#This Row],[Description]],Table3263[[#This Row],[attribute_name EN2]])</f>
        <v>Pressure - Suction LP</v>
      </c>
      <c r="R811" s="33"/>
      <c r="S811" s="33" t="s">
        <v>194</v>
      </c>
      <c r="U811" s="33" t="s">
        <v>736</v>
      </c>
      <c r="V811" s="10"/>
      <c r="W811" t="str">
        <f t="shared" si="24"/>
        <v>subattribute</v>
      </c>
      <c r="X811" t="str">
        <f>TRIM(INDEX(_xlfn.TEXTSPLIT(Table3263[[#This Row],[attribute_name]],"|"), 1,1))</f>
        <v>Pressão - Sucção IP</v>
      </c>
      <c r="Y811" t="str">
        <f>IFERROR(TRIM(INDEX(_xlfn.TEXTSPLIT(Table3263[[#This Row],[attribute_name]],"|"), 1,2)), "")</f>
        <v>Pre-alarm Lo</v>
      </c>
      <c r="Z811" t="b" cm="1">
        <f t="array" ref="Z811">IF(ISERROR(IF(Table3263[[#This Row],[parent_attribute]]="subattribute", VLOOKUP(Table3263[[#This Row],[Área ]]&amp;Table3263[[#This Row],[child_attribute]],_xlfn._xlws.FILTER(Table3263[[#All],[Vessel]], Table3263[[#All],[parent_attribute]]="attribute"),1, FALSE), TRUE)), FALSE, TRUE)</f>
        <v>1</v>
      </c>
    </row>
    <row r="812" spans="2:26" ht="15" customHeight="1">
      <c r="B812" t="s">
        <v>4572</v>
      </c>
      <c r="C812" s="10" t="s">
        <v>2905</v>
      </c>
      <c r="D812" s="10" t="s">
        <v>4573</v>
      </c>
      <c r="E812" t="s">
        <v>4574</v>
      </c>
      <c r="F812" s="162" t="s">
        <v>4898</v>
      </c>
      <c r="G812" t="s">
        <v>2863</v>
      </c>
      <c r="J812" s="20" t="s">
        <v>915</v>
      </c>
      <c r="K812" s="10" t="s">
        <v>4714</v>
      </c>
      <c r="O812" t="e">
        <f>VLOOKUP(Table3263[[#This Row],[Column1]],'Tradução Atributos'!$A$1:$B$284,2,0)</f>
        <v>#N/A</v>
      </c>
      <c r="P812" t="s">
        <v>4723</v>
      </c>
      <c r="Q812" s="20" t="str">
        <f>_xlfn.CONCAT(Table3263[[#This Row],[Description]],Table3263[[#This Row],[attribute_name EN2]])</f>
        <v>Pressure - Suction LP</v>
      </c>
      <c r="R812" s="33" t="s">
        <v>4925</v>
      </c>
      <c r="S812" s="33" t="s">
        <v>194</v>
      </c>
      <c r="U812" s="33" t="s">
        <v>530</v>
      </c>
      <c r="V812" s="10" t="s">
        <v>4594</v>
      </c>
      <c r="W812" t="str">
        <f t="shared" si="24"/>
        <v>attribute</v>
      </c>
      <c r="X812" t="str">
        <f>TRIM(INDEX(_xlfn.TEXTSPLIT(Table3263[[#This Row],[attribute_name]],"|"), 1,1))</f>
        <v>Pressão - Sucção LP</v>
      </c>
      <c r="Y812" t="str">
        <f>IFERROR(TRIM(INDEX(_xlfn.TEXTSPLIT(Table3263[[#This Row],[attribute_name]],"|"), 1,2)), "")</f>
        <v/>
      </c>
      <c r="Z812" t="b" cm="1">
        <f t="array" ref="Z812">IF(ISERROR(IF(Table3263[[#This Row],[parent_attribute]]="subattribute", VLOOKUP(Table3263[[#This Row],[Área ]]&amp;Table3263[[#This Row],[child_attribute]],_xlfn._xlws.FILTER(Table3263[[#All],[Vessel]], Table3263[[#All],[parent_attribute]]="attribute"),1, FALSE), TRUE)), FALSE, TRUE)</f>
        <v>1</v>
      </c>
    </row>
    <row r="813" spans="2:26" ht="15" customHeight="1">
      <c r="B813" t="s">
        <v>4572</v>
      </c>
      <c r="C813" s="10" t="s">
        <v>2905</v>
      </c>
      <c r="D813" s="10" t="s">
        <v>4573</v>
      </c>
      <c r="E813" t="s">
        <v>4574</v>
      </c>
      <c r="F813" s="162" t="s">
        <v>4898</v>
      </c>
      <c r="G813" t="s">
        <v>2863</v>
      </c>
      <c r="J813" s="20" t="s">
        <v>917</v>
      </c>
      <c r="K813" s="10" t="s">
        <v>4714</v>
      </c>
      <c r="L813" t="s">
        <v>2929</v>
      </c>
      <c r="M813" t="s">
        <v>2928</v>
      </c>
      <c r="O813" t="e">
        <f>VLOOKUP(Table3263[[#This Row],[Column1]],'Tradução Atributos'!$A$1:$B$284,2,0)</f>
        <v>#N/A</v>
      </c>
      <c r="P813" t="s">
        <v>4724</v>
      </c>
      <c r="Q813" s="20" t="str">
        <f>_xlfn.CONCAT(Table3263[[#This Row],[Description]],Table3263[[#This Row],[attribute_name EN2]])</f>
        <v>Pressure - Suction LP</v>
      </c>
      <c r="R813" s="33"/>
      <c r="S813" s="33" t="s">
        <v>194</v>
      </c>
      <c r="U813" s="33" t="s">
        <v>736</v>
      </c>
      <c r="V813" s="10"/>
      <c r="W813" t="str">
        <f t="shared" si="24"/>
        <v>subattribute</v>
      </c>
      <c r="X813" t="str">
        <f>TRIM(INDEX(_xlfn.TEXTSPLIT(Table3263[[#This Row],[attribute_name]],"|"), 1,1))</f>
        <v>Pressão - Sucção LP</v>
      </c>
      <c r="Y813" t="str">
        <f>IFERROR(TRIM(INDEX(_xlfn.TEXTSPLIT(Table3263[[#This Row],[attribute_name]],"|"), 1,2)), "")</f>
        <v>Hi</v>
      </c>
      <c r="Z813" t="b" cm="1">
        <f t="array" ref="Z813">IF(ISERROR(IF(Table3263[[#This Row],[parent_attribute]]="subattribute", VLOOKUP(Table3263[[#This Row],[Área ]]&amp;Table3263[[#This Row],[child_attribute]],_xlfn._xlws.FILTER(Table3263[[#All],[Vessel]], Table3263[[#All],[parent_attribute]]="attribute"),1, FALSE), TRUE)), FALSE, TRUE)</f>
        <v>1</v>
      </c>
    </row>
    <row r="814" spans="2:26" ht="15" customHeight="1">
      <c r="B814" t="s">
        <v>4572</v>
      </c>
      <c r="C814" s="10" t="s">
        <v>2905</v>
      </c>
      <c r="D814" s="10" t="s">
        <v>4573</v>
      </c>
      <c r="E814" t="s">
        <v>4574</v>
      </c>
      <c r="F814" s="162" t="s">
        <v>4898</v>
      </c>
      <c r="G814" t="s">
        <v>2863</v>
      </c>
      <c r="J814" s="20" t="s">
        <v>920</v>
      </c>
      <c r="K814" s="10" t="s">
        <v>4714</v>
      </c>
      <c r="L814" t="s">
        <v>2930</v>
      </c>
      <c r="M814" t="s">
        <v>2928</v>
      </c>
      <c r="O814" t="e">
        <f>VLOOKUP(Table3263[[#This Row],[Column1]],'Tradução Atributos'!$A$1:$B$284,2,0)</f>
        <v>#N/A</v>
      </c>
      <c r="P814" t="s">
        <v>4848</v>
      </c>
      <c r="Q814" s="20" t="str">
        <f>_xlfn.CONCAT(Table3263[[#This Row],[Description]],Table3263[[#This Row],[attribute_name EN2]])</f>
        <v>Pressure - Suction LP</v>
      </c>
      <c r="R814" s="33"/>
      <c r="S814" s="33" t="s">
        <v>194</v>
      </c>
      <c r="U814" s="33" t="s">
        <v>736</v>
      </c>
      <c r="V814" s="10"/>
      <c r="W814" t="str">
        <f t="shared" si="24"/>
        <v>subattribute</v>
      </c>
      <c r="X814" t="str">
        <f>TRIM(INDEX(_xlfn.TEXTSPLIT(Table3263[[#This Row],[attribute_name]],"|"), 1,1))</f>
        <v>Pressão - Sucção LP</v>
      </c>
      <c r="Y814" t="str">
        <f>IFERROR(TRIM(INDEX(_xlfn.TEXTSPLIT(Table3263[[#This Row],[attribute_name]],"|"), 1,2)), "")</f>
        <v>HiHi</v>
      </c>
      <c r="Z814" t="b" cm="1">
        <f t="array" ref="Z814">IF(ISERROR(IF(Table3263[[#This Row],[parent_attribute]]="subattribute", VLOOKUP(Table3263[[#This Row],[Área ]]&amp;Table3263[[#This Row],[child_attribute]],_xlfn._xlws.FILTER(Table3263[[#All],[Vessel]], Table3263[[#All],[parent_attribute]]="attribute"),1, FALSE), TRUE)), FALSE, TRUE)</f>
        <v>1</v>
      </c>
    </row>
    <row r="815" spans="2:26" ht="15" customHeight="1">
      <c r="B815" t="s">
        <v>4572</v>
      </c>
      <c r="C815" s="10" t="s">
        <v>2905</v>
      </c>
      <c r="D815" s="10" t="s">
        <v>4573</v>
      </c>
      <c r="E815" t="s">
        <v>4574</v>
      </c>
      <c r="F815" s="162" t="s">
        <v>4898</v>
      </c>
      <c r="G815" t="s">
        <v>2863</v>
      </c>
      <c r="J815" s="20" t="s">
        <v>922</v>
      </c>
      <c r="K815" s="10" t="s">
        <v>4714</v>
      </c>
      <c r="L815" t="s">
        <v>2931</v>
      </c>
      <c r="M815" t="s">
        <v>2928</v>
      </c>
      <c r="O815" t="e">
        <f>VLOOKUP(Table3263[[#This Row],[Column1]],'Tradução Atributos'!$A$1:$B$284,2,0)</f>
        <v>#N/A</v>
      </c>
      <c r="P815" t="s">
        <v>4725</v>
      </c>
      <c r="Q815" s="20" t="str">
        <f>_xlfn.CONCAT(Table3263[[#This Row],[Description]],Table3263[[#This Row],[attribute_name EN2]])</f>
        <v>Pressure - Suction LP</v>
      </c>
      <c r="R815" s="10"/>
      <c r="S815" s="33" t="s">
        <v>194</v>
      </c>
      <c r="U815" s="33" t="s">
        <v>736</v>
      </c>
      <c r="V815" s="10"/>
      <c r="W815" t="str">
        <f t="shared" ref="W815:W846" si="25">IFERROR(IF(FIND("|",P815),"subattribute", "attribute"), "attribute")</f>
        <v>subattribute</v>
      </c>
      <c r="X815" t="str">
        <f>TRIM(INDEX(_xlfn.TEXTSPLIT(Table3263[[#This Row],[attribute_name]],"|"), 1,1))</f>
        <v>Pressão - Sucção LP</v>
      </c>
      <c r="Y815" t="str">
        <f>IFERROR(TRIM(INDEX(_xlfn.TEXTSPLIT(Table3263[[#This Row],[attribute_name]],"|"), 1,2)), "")</f>
        <v>Lo</v>
      </c>
      <c r="Z815" t="b" cm="1">
        <f t="array" ref="Z815">IF(ISERROR(IF(Table3263[[#This Row],[parent_attribute]]="subattribute", VLOOKUP(Table3263[[#This Row],[Área ]]&amp;Table3263[[#This Row],[child_attribute]],_xlfn._xlws.FILTER(Table3263[[#All],[Vessel]], Table3263[[#All],[parent_attribute]]="attribute"),1, FALSE), TRUE)), FALSE, TRUE)</f>
        <v>1</v>
      </c>
    </row>
    <row r="816" spans="2:26" ht="15" customHeight="1">
      <c r="B816" t="s">
        <v>4572</v>
      </c>
      <c r="C816" s="10" t="s">
        <v>2905</v>
      </c>
      <c r="D816" s="10" t="s">
        <v>4573</v>
      </c>
      <c r="E816" t="s">
        <v>4574</v>
      </c>
      <c r="F816" s="162" t="s">
        <v>4898</v>
      </c>
      <c r="G816" t="s">
        <v>2863</v>
      </c>
      <c r="J816" s="20" t="s">
        <v>924</v>
      </c>
      <c r="K816" s="10" t="s">
        <v>4714</v>
      </c>
      <c r="L816" t="s">
        <v>2932</v>
      </c>
      <c r="M816" t="s">
        <v>2928</v>
      </c>
      <c r="O816" t="e">
        <f>VLOOKUP(Table3263[[#This Row],[Column1]],'Tradução Atributos'!$A$1:$B$284,2,0)</f>
        <v>#N/A</v>
      </c>
      <c r="P816" t="s">
        <v>4849</v>
      </c>
      <c r="Q816" s="20" t="str">
        <f>_xlfn.CONCAT(Table3263[[#This Row],[Description]],Table3263[[#This Row],[attribute_name EN2]])</f>
        <v>Pressure - Suction LP</v>
      </c>
      <c r="R816" s="10"/>
      <c r="S816" s="33" t="s">
        <v>194</v>
      </c>
      <c r="U816" s="33" t="s">
        <v>736</v>
      </c>
      <c r="V816" s="10"/>
      <c r="W816" t="str">
        <f t="shared" si="25"/>
        <v>subattribute</v>
      </c>
      <c r="X816" t="str">
        <f>TRIM(INDEX(_xlfn.TEXTSPLIT(Table3263[[#This Row],[attribute_name]],"|"), 1,1))</f>
        <v>Pressão - Sucção LP</v>
      </c>
      <c r="Y816" t="str">
        <f>IFERROR(TRIM(INDEX(_xlfn.TEXTSPLIT(Table3263[[#This Row],[attribute_name]],"|"), 1,2)), "")</f>
        <v>LoLo</v>
      </c>
      <c r="Z816" t="b" cm="1">
        <f t="array" ref="Z816">IF(ISERROR(IF(Table3263[[#This Row],[parent_attribute]]="subattribute", VLOOKUP(Table3263[[#This Row],[Área ]]&amp;Table3263[[#This Row],[child_attribute]],_xlfn._xlws.FILTER(Table3263[[#All],[Vessel]], Table3263[[#All],[parent_attribute]]="attribute"),1, FALSE), TRUE)), FALSE, TRUE)</f>
        <v>1</v>
      </c>
    </row>
    <row r="817" spans="1:26" ht="15" customHeight="1">
      <c r="B817" t="s">
        <v>4572</v>
      </c>
      <c r="C817" s="10" t="s">
        <v>2905</v>
      </c>
      <c r="D817" s="10" t="s">
        <v>4573</v>
      </c>
      <c r="E817" t="s">
        <v>4574</v>
      </c>
      <c r="F817" s="162" t="s">
        <v>4898</v>
      </c>
      <c r="G817" t="s">
        <v>2863</v>
      </c>
      <c r="J817" s="20" t="s">
        <v>926</v>
      </c>
      <c r="K817" s="10" t="s">
        <v>4714</v>
      </c>
      <c r="L817" t="s">
        <v>2936</v>
      </c>
      <c r="M817" t="s">
        <v>2928</v>
      </c>
      <c r="O817" t="e">
        <f>VLOOKUP(Table3263[[#This Row],[Column1]],'Tradução Atributos'!$A$1:$B$284,2,0)</f>
        <v>#N/A</v>
      </c>
      <c r="P817" t="s">
        <v>4726</v>
      </c>
      <c r="Q817" s="20" t="str">
        <f>_xlfn.CONCAT(Table3263[[#This Row],[Description]],Table3263[[#This Row],[attribute_name EN2]])</f>
        <v>Pressure - Suction LP</v>
      </c>
      <c r="R817" s="33"/>
      <c r="S817" s="33" t="s">
        <v>194</v>
      </c>
      <c r="U817" s="33" t="s">
        <v>736</v>
      </c>
      <c r="V817" s="10"/>
      <c r="W817" t="str">
        <f t="shared" si="25"/>
        <v>subattribute</v>
      </c>
      <c r="X817" t="str">
        <f>TRIM(INDEX(_xlfn.TEXTSPLIT(Table3263[[#This Row],[attribute_name]],"|"), 1,1))</f>
        <v>Pressão - Sucção LP</v>
      </c>
      <c r="Y817" t="str">
        <f>IFERROR(TRIM(INDEX(_xlfn.TEXTSPLIT(Table3263[[#This Row],[attribute_name]],"|"), 1,2)), "")</f>
        <v>Pre-alarm Lo</v>
      </c>
      <c r="Z817" t="b" cm="1">
        <f t="array" ref="Z817">IF(ISERROR(IF(Table3263[[#This Row],[parent_attribute]]="subattribute", VLOOKUP(Table3263[[#This Row],[Área ]]&amp;Table3263[[#This Row],[child_attribute]],_xlfn._xlws.FILTER(Table3263[[#All],[Vessel]], Table3263[[#All],[parent_attribute]]="attribute"),1, FALSE), TRUE)), FALSE, TRUE)</f>
        <v>1</v>
      </c>
    </row>
    <row r="818" spans="1:26" ht="15" customHeight="1">
      <c r="B818" t="s">
        <v>4572</v>
      </c>
      <c r="C818" s="10" t="s">
        <v>2905</v>
      </c>
      <c r="D818" s="10" t="s">
        <v>4573</v>
      </c>
      <c r="E818" t="s">
        <v>4574</v>
      </c>
      <c r="F818" s="162" t="s">
        <v>4898</v>
      </c>
      <c r="G818" t="s">
        <v>2863</v>
      </c>
      <c r="J818" t="s">
        <v>3939</v>
      </c>
      <c r="K818" t="s">
        <v>3939</v>
      </c>
      <c r="O818" t="e">
        <f>VLOOKUP(Table3263[[#This Row],[Column1]],'Tradução Atributos'!$A$1:$B$284,2,0)</f>
        <v>#N/A</v>
      </c>
      <c r="P818" t="s">
        <v>4729</v>
      </c>
      <c r="Q818" s="10" t="str">
        <f>_xlfn.CONCAT(Table3263[[#This Row],[Description]],Table3263[[#This Row],[attribute_name EN2]])</f>
        <v>Status - Lube Oil Emergency Pump</v>
      </c>
      <c r="R818" s="32" t="s">
        <v>4926</v>
      </c>
      <c r="S818" s="33" t="e">
        <f>VLOOKUP(Table3263[[#This Row],[Column3]],'Base Limiares IO Main'!$A$1:$F$151,6,0)</f>
        <v>#N/A</v>
      </c>
      <c r="U818" s="33" t="s">
        <v>461</v>
      </c>
      <c r="V818" s="10" t="s">
        <v>462</v>
      </c>
      <c r="W818" t="str">
        <f t="shared" si="25"/>
        <v>attribute</v>
      </c>
      <c r="X818" t="str">
        <f>TRIM(INDEX(_xlfn.TEXTSPLIT(Table3263[[#This Row],[attribute_name]],"|"), 1,1))</f>
        <v>Status – Bomba de Emergência de Óleo Lubrificante</v>
      </c>
      <c r="Y818" t="str">
        <f>IFERROR(TRIM(INDEX(_xlfn.TEXTSPLIT(Table3263[[#This Row],[attribute_name]],"|"), 1,2)), "")</f>
        <v/>
      </c>
      <c r="Z818" t="b" cm="1">
        <f t="array" ref="Z818">IF(ISERROR(IF(Table3263[[#This Row],[parent_attribute]]="subattribute", VLOOKUP(Table3263[[#This Row],[Área ]]&amp;Table3263[[#This Row],[child_attribute]],_xlfn._xlws.FILTER(Table3263[[#All],[Vessel]], Table3263[[#All],[parent_attribute]]="attribute"),1, FALSE), TRUE)), FALSE, TRUE)</f>
        <v>1</v>
      </c>
    </row>
    <row r="819" spans="1:26" ht="15" customHeight="1">
      <c r="B819" t="s">
        <v>4572</v>
      </c>
      <c r="C819" s="10" t="s">
        <v>2905</v>
      </c>
      <c r="D819" s="10" t="s">
        <v>4573</v>
      </c>
      <c r="E819" t="s">
        <v>4574</v>
      </c>
      <c r="F819" s="162" t="s">
        <v>4898</v>
      </c>
      <c r="G819" t="s">
        <v>2863</v>
      </c>
      <c r="J819" s="10" t="s">
        <v>943</v>
      </c>
      <c r="K819" s="10" t="s">
        <v>943</v>
      </c>
      <c r="O819" t="e">
        <f>VLOOKUP(Table3263[[#This Row],[Column1]],'Tradução Atributos'!$A$1:$B$284,2,0)</f>
        <v>#N/A</v>
      </c>
      <c r="P819" t="s">
        <v>4734</v>
      </c>
      <c r="Q819" s="20" t="str">
        <f>_xlfn.CONCAT(Table3263[[#This Row],[Description]],Table3263[[#This Row],[attribute_name EN2]])</f>
        <v>Temperature - Discharge</v>
      </c>
      <c r="R819" s="161" t="s">
        <v>4927</v>
      </c>
      <c r="S819" s="33" t="s">
        <v>49</v>
      </c>
      <c r="U819" s="33" t="s">
        <v>530</v>
      </c>
      <c r="V819" s="10" t="s">
        <v>4586</v>
      </c>
      <c r="W819" t="str">
        <f t="shared" si="25"/>
        <v>attribute</v>
      </c>
      <c r="X819" t="str">
        <f>TRIM(INDEX(_xlfn.TEXTSPLIT(Table3263[[#This Row],[attribute_name]],"|"), 1,1))</f>
        <v>Temperatura - Descarga IP</v>
      </c>
      <c r="Y819" t="str">
        <f>IFERROR(TRIM(INDEX(_xlfn.TEXTSPLIT(Table3263[[#This Row],[attribute_name]],"|"), 1,2)), "")</f>
        <v/>
      </c>
      <c r="Z819" t="b" cm="1">
        <f t="array" ref="Z819">IF(ISERROR(IF(Table3263[[#This Row],[parent_attribute]]="subattribute", VLOOKUP(Table3263[[#This Row],[Área ]]&amp;Table3263[[#This Row],[child_attribute]],_xlfn._xlws.FILTER(Table3263[[#All],[Vessel]], Table3263[[#All],[parent_attribute]]="attribute"),1, FALSE), TRUE)), FALSE, TRUE)</f>
        <v>1</v>
      </c>
    </row>
    <row r="820" spans="1:26" ht="15" customHeight="1">
      <c r="B820" t="s">
        <v>4572</v>
      </c>
      <c r="C820" s="10" t="s">
        <v>2905</v>
      </c>
      <c r="D820" s="10" t="s">
        <v>4573</v>
      </c>
      <c r="E820" t="s">
        <v>4574</v>
      </c>
      <c r="F820" s="162" t="s">
        <v>4898</v>
      </c>
      <c r="G820" t="s">
        <v>2863</v>
      </c>
      <c r="J820" s="10" t="s">
        <v>528</v>
      </c>
      <c r="K820" s="10" t="s">
        <v>943</v>
      </c>
      <c r="O820" t="e">
        <f>VLOOKUP(Table3263[[#This Row],[Column1]],'Tradução Atributos'!$A$1:$B$284,2,0)</f>
        <v>#N/A</v>
      </c>
      <c r="P820" t="s">
        <v>4735</v>
      </c>
      <c r="Q820" s="20" t="str">
        <f>_xlfn.CONCAT(Table3263[[#This Row],[Description]],Table3263[[#This Row],[attribute_name EN2]])</f>
        <v>Temperature - Discharge</v>
      </c>
      <c r="R820" s="33" t="s">
        <v>4928</v>
      </c>
      <c r="S820" s="33" t="s">
        <v>49</v>
      </c>
      <c r="U820" s="33" t="s">
        <v>530</v>
      </c>
      <c r="V820" s="10" t="s">
        <v>4586</v>
      </c>
      <c r="W820" t="str">
        <f t="shared" si="25"/>
        <v>attribute</v>
      </c>
      <c r="X820" t="str">
        <f>TRIM(INDEX(_xlfn.TEXTSPLIT(Table3263[[#This Row],[attribute_name]],"|"), 1,1))</f>
        <v>Temperatura - Descarga IP (2)</v>
      </c>
      <c r="Y820" t="str">
        <f>IFERROR(TRIM(INDEX(_xlfn.TEXTSPLIT(Table3263[[#This Row],[attribute_name]],"|"), 1,2)), "")</f>
        <v/>
      </c>
      <c r="Z820" t="b" cm="1">
        <f t="array" ref="Z820">IF(ISERROR(IF(Table3263[[#This Row],[parent_attribute]]="subattribute", VLOOKUP(Table3263[[#This Row],[Área ]]&amp;Table3263[[#This Row],[child_attribute]],_xlfn._xlws.FILTER(Table3263[[#All],[Vessel]], Table3263[[#All],[parent_attribute]]="attribute"),1, FALSE), TRUE)), FALSE, TRUE)</f>
        <v>1</v>
      </c>
    </row>
    <row r="821" spans="1:26" ht="15" customHeight="1">
      <c r="B821" t="s">
        <v>4572</v>
      </c>
      <c r="C821" s="10" t="s">
        <v>2905</v>
      </c>
      <c r="D821" s="10" t="s">
        <v>4573</v>
      </c>
      <c r="E821" t="s">
        <v>4574</v>
      </c>
      <c r="F821" s="162" t="s">
        <v>4898</v>
      </c>
      <c r="G821" t="s">
        <v>2863</v>
      </c>
      <c r="J821" s="10" t="s">
        <v>1615</v>
      </c>
      <c r="K821" s="10" t="s">
        <v>528</v>
      </c>
      <c r="L821" t="s">
        <v>2929</v>
      </c>
      <c r="M821" t="s">
        <v>2928</v>
      </c>
      <c r="O821" t="e">
        <f>VLOOKUP(Table3263[[#This Row],[Column1]],'Tradução Atributos'!$A$1:$B$284,2,0)</f>
        <v>#N/A</v>
      </c>
      <c r="P821" t="s">
        <v>4737</v>
      </c>
      <c r="Q821" s="20" t="str">
        <f>_xlfn.CONCAT(Table3263[[#This Row],[Description]],Table3263[[#This Row],[attribute_name EN2]])</f>
        <v>Temperature - Discharge (2)</v>
      </c>
      <c r="R821" s="33"/>
      <c r="S821" s="33" t="s">
        <v>49</v>
      </c>
      <c r="U821" s="33" t="s">
        <v>736</v>
      </c>
      <c r="V821" s="10"/>
      <c r="W821" t="str">
        <f t="shared" si="25"/>
        <v>subattribute</v>
      </c>
      <c r="X821" t="str">
        <f>TRIM(INDEX(_xlfn.TEXTSPLIT(Table3263[[#This Row],[attribute_name]],"|"), 1,1))</f>
        <v>Temperatura - Descarga IP (2)</v>
      </c>
      <c r="Y821" t="str">
        <f>IFERROR(TRIM(INDEX(_xlfn.TEXTSPLIT(Table3263[[#This Row],[attribute_name]],"|"), 1,2)), "")</f>
        <v>Hi</v>
      </c>
      <c r="Z821" t="b" cm="1">
        <f t="array" ref="Z821">IF(ISERROR(IF(Table3263[[#This Row],[parent_attribute]]="subattribute", VLOOKUP(Table3263[[#This Row],[Área ]]&amp;Table3263[[#This Row],[child_attribute]],_xlfn._xlws.FILTER(Table3263[[#All],[Vessel]], Table3263[[#All],[parent_attribute]]="attribute"),1, FALSE), TRUE)), FALSE, TRUE)</f>
        <v>1</v>
      </c>
    </row>
    <row r="822" spans="1:26" ht="15" customHeight="1">
      <c r="B822" t="s">
        <v>4572</v>
      </c>
      <c r="C822" s="10" t="s">
        <v>2905</v>
      </c>
      <c r="D822" s="10" t="s">
        <v>4573</v>
      </c>
      <c r="E822" t="s">
        <v>4574</v>
      </c>
      <c r="F822" s="162" t="s">
        <v>4898</v>
      </c>
      <c r="G822" t="s">
        <v>2863</v>
      </c>
      <c r="J822" s="10" t="s">
        <v>1616</v>
      </c>
      <c r="K822" s="10" t="s">
        <v>528</v>
      </c>
      <c r="L822" t="s">
        <v>2931</v>
      </c>
      <c r="M822" t="s">
        <v>2928</v>
      </c>
      <c r="O822" t="e">
        <f>VLOOKUP(Table3263[[#This Row],[Column1]],'Tradução Atributos'!$A$1:$B$284,2,0)</f>
        <v>#N/A</v>
      </c>
      <c r="P822" t="s">
        <v>4738</v>
      </c>
      <c r="Q822" s="20" t="str">
        <f>_xlfn.CONCAT(Table3263[[#This Row],[Description]],Table3263[[#This Row],[attribute_name EN2]])</f>
        <v>Temperature - Discharge (2)</v>
      </c>
      <c r="R822" s="10"/>
      <c r="S822" s="33" t="s">
        <v>49</v>
      </c>
      <c r="U822" s="33" t="s">
        <v>736</v>
      </c>
      <c r="V822" s="10"/>
      <c r="W822" t="str">
        <f t="shared" si="25"/>
        <v>subattribute</v>
      </c>
      <c r="X822" t="str">
        <f>TRIM(INDEX(_xlfn.TEXTSPLIT(Table3263[[#This Row],[attribute_name]],"|"), 1,1))</f>
        <v>Temperatura - Descarga IP (2)</v>
      </c>
      <c r="Y822" t="str">
        <f>IFERROR(TRIM(INDEX(_xlfn.TEXTSPLIT(Table3263[[#This Row],[attribute_name]],"|"), 1,2)), "")</f>
        <v>Lo</v>
      </c>
      <c r="Z822" t="b" cm="1">
        <f t="array" ref="Z822">IF(ISERROR(IF(Table3263[[#This Row],[parent_attribute]]="subattribute", VLOOKUP(Table3263[[#This Row],[Área ]]&amp;Table3263[[#This Row],[child_attribute]],_xlfn._xlws.FILTER(Table3263[[#All],[Vessel]], Table3263[[#All],[parent_attribute]]="attribute"),1, FALSE), TRUE)), FALSE, TRUE)</f>
        <v>1</v>
      </c>
    </row>
    <row r="823" spans="1:26" ht="15" customHeight="1">
      <c r="B823" t="s">
        <v>4572</v>
      </c>
      <c r="C823" s="10" t="s">
        <v>2905</v>
      </c>
      <c r="D823" s="10" t="s">
        <v>4573</v>
      </c>
      <c r="E823" t="s">
        <v>4574</v>
      </c>
      <c r="F823" s="162" t="s">
        <v>4898</v>
      </c>
      <c r="G823" t="s">
        <v>2863</v>
      </c>
      <c r="J823" s="10" t="s">
        <v>1617</v>
      </c>
      <c r="K823" s="10" t="s">
        <v>528</v>
      </c>
      <c r="L823" t="s">
        <v>2934</v>
      </c>
      <c r="M823" t="s">
        <v>2928</v>
      </c>
      <c r="O823" t="e">
        <f>VLOOKUP(Table3263[[#This Row],[Column1]],'Tradução Atributos'!$A$1:$B$284,2,0)</f>
        <v>#N/A</v>
      </c>
      <c r="P823" t="s">
        <v>4739</v>
      </c>
      <c r="Q823" s="20" t="str">
        <f>_xlfn.CONCAT(Table3263[[#This Row],[Description]],Table3263[[#This Row],[attribute_name EN2]])</f>
        <v>Temperature - Discharge (2)</v>
      </c>
      <c r="R823" s="10"/>
      <c r="S823" s="33" t="s">
        <v>49</v>
      </c>
      <c r="U823" s="33" t="s">
        <v>736</v>
      </c>
      <c r="V823" s="10"/>
      <c r="W823" t="str">
        <f t="shared" si="25"/>
        <v>subattribute</v>
      </c>
      <c r="X823" t="str">
        <f>TRIM(INDEX(_xlfn.TEXTSPLIT(Table3263[[#This Row],[attribute_name]],"|"), 1,1))</f>
        <v>Temperatura - Descarga IP (2)</v>
      </c>
      <c r="Y823" t="str">
        <f>IFERROR(TRIM(INDEX(_xlfn.TEXTSPLIT(Table3263[[#This Row],[attribute_name]],"|"), 1,2)), "")</f>
        <v>Pre-alarm Hi</v>
      </c>
      <c r="Z823" t="b" cm="1">
        <f t="array" ref="Z823">IF(ISERROR(IF(Table3263[[#This Row],[parent_attribute]]="subattribute", VLOOKUP(Table3263[[#This Row],[Área ]]&amp;Table3263[[#This Row],[child_attribute]],_xlfn._xlws.FILTER(Table3263[[#All],[Vessel]], Table3263[[#All],[parent_attribute]]="attribute"),1, FALSE), TRUE)), FALSE, TRUE)</f>
        <v>1</v>
      </c>
    </row>
    <row r="824" spans="1:26" ht="15" customHeight="1">
      <c r="B824" t="s">
        <v>4572</v>
      </c>
      <c r="C824" s="10" t="s">
        <v>2905</v>
      </c>
      <c r="D824" s="10" t="s">
        <v>4573</v>
      </c>
      <c r="E824" t="s">
        <v>4574</v>
      </c>
      <c r="F824" s="162" t="s">
        <v>4898</v>
      </c>
      <c r="G824" t="s">
        <v>2863</v>
      </c>
      <c r="J824" s="10" t="s">
        <v>1618</v>
      </c>
      <c r="K824" s="10" t="s">
        <v>528</v>
      </c>
      <c r="L824" t="s">
        <v>2936</v>
      </c>
      <c r="M824" t="s">
        <v>2928</v>
      </c>
      <c r="O824" t="e">
        <f>VLOOKUP(Table3263[[#This Row],[Column1]],'Tradução Atributos'!$A$1:$B$284,2,0)</f>
        <v>#N/A</v>
      </c>
      <c r="P824" t="s">
        <v>4740</v>
      </c>
      <c r="Q824" s="20" t="str">
        <f>_xlfn.CONCAT(Table3263[[#This Row],[Description]],Table3263[[#This Row],[attribute_name EN2]])</f>
        <v>Temperature - Discharge (2)</v>
      </c>
      <c r="R824" s="33"/>
      <c r="S824" s="33" t="s">
        <v>49</v>
      </c>
      <c r="U824" s="33" t="s">
        <v>736</v>
      </c>
      <c r="V824" s="33"/>
      <c r="W824" t="str">
        <f t="shared" si="25"/>
        <v>subattribute</v>
      </c>
      <c r="X824" t="str">
        <f>TRIM(INDEX(_xlfn.TEXTSPLIT(Table3263[[#This Row],[attribute_name]],"|"), 1,1))</f>
        <v>Temperatura - Descarga IP (2)</v>
      </c>
      <c r="Y824" t="str">
        <f>IFERROR(TRIM(INDEX(_xlfn.TEXTSPLIT(Table3263[[#This Row],[attribute_name]],"|"), 1,2)), "")</f>
        <v>Pre-alarm Lo</v>
      </c>
      <c r="Z824" t="b" cm="1">
        <f t="array" ref="Z824">IF(ISERROR(IF(Table3263[[#This Row],[parent_attribute]]="subattribute", VLOOKUP(Table3263[[#This Row],[Área ]]&amp;Table3263[[#This Row],[child_attribute]],_xlfn._xlws.FILTER(Table3263[[#All],[Vessel]], Table3263[[#All],[parent_attribute]]="attribute"),1, FALSE), TRUE)), FALSE, TRUE)</f>
        <v>1</v>
      </c>
    </row>
    <row r="825" spans="1:26" ht="15" customHeight="1">
      <c r="B825" t="s">
        <v>4572</v>
      </c>
      <c r="C825" s="10" t="s">
        <v>2905</v>
      </c>
      <c r="D825" s="10" t="s">
        <v>4573</v>
      </c>
      <c r="E825" t="s">
        <v>4574</v>
      </c>
      <c r="F825" s="162" t="s">
        <v>4898</v>
      </c>
      <c r="G825" t="s">
        <v>2863</v>
      </c>
      <c r="J825" s="10" t="s">
        <v>945</v>
      </c>
      <c r="K825" s="10" t="s">
        <v>943</v>
      </c>
      <c r="L825" t="s">
        <v>2929</v>
      </c>
      <c r="M825" t="s">
        <v>2928</v>
      </c>
      <c r="O825" t="e">
        <f>VLOOKUP(Table3263[[#This Row],[Column1]],'Tradução Atributos'!$A$1:$B$284,2,0)</f>
        <v>#N/A</v>
      </c>
      <c r="P825" t="s">
        <v>4741</v>
      </c>
      <c r="Q825" s="20" t="str">
        <f>_xlfn.CONCAT(Table3263[[#This Row],[Description]],Table3263[[#This Row],[attribute_name EN2]])</f>
        <v>Temperature - Discharge</v>
      </c>
      <c r="R825" s="33"/>
      <c r="S825" s="33" t="s">
        <v>49</v>
      </c>
      <c r="U825" s="33" t="s">
        <v>736</v>
      </c>
      <c r="V825" s="10"/>
      <c r="W825" t="str">
        <f t="shared" si="25"/>
        <v>subattribute</v>
      </c>
      <c r="X825" t="str">
        <f>TRIM(INDEX(_xlfn.TEXTSPLIT(Table3263[[#This Row],[attribute_name]],"|"), 1,1))</f>
        <v>Temperatura - Descarga IP</v>
      </c>
      <c r="Y825" t="str">
        <f>IFERROR(TRIM(INDEX(_xlfn.TEXTSPLIT(Table3263[[#This Row],[attribute_name]],"|"), 1,2)), "")</f>
        <v>Hi</v>
      </c>
      <c r="Z825" t="b" cm="1">
        <f t="array" ref="Z825">IF(ISERROR(IF(Table3263[[#This Row],[parent_attribute]]="subattribute", VLOOKUP(Table3263[[#This Row],[Área ]]&amp;Table3263[[#This Row],[child_attribute]],_xlfn._xlws.FILTER(Table3263[[#All],[Vessel]], Table3263[[#All],[parent_attribute]]="attribute"),1, FALSE), TRUE)), FALSE, TRUE)</f>
        <v>1</v>
      </c>
    </row>
    <row r="826" spans="1:26" ht="15" customHeight="1">
      <c r="B826" t="s">
        <v>4572</v>
      </c>
      <c r="C826" s="10" t="s">
        <v>2905</v>
      </c>
      <c r="D826" s="10" t="s">
        <v>4573</v>
      </c>
      <c r="E826" t="s">
        <v>4574</v>
      </c>
      <c r="F826" s="162" t="s">
        <v>4898</v>
      </c>
      <c r="G826" t="s">
        <v>2863</v>
      </c>
      <c r="J826" s="10" t="s">
        <v>947</v>
      </c>
      <c r="K826" s="10" t="s">
        <v>943</v>
      </c>
      <c r="L826" t="s">
        <v>2930</v>
      </c>
      <c r="M826" t="s">
        <v>2928</v>
      </c>
      <c r="O826" t="e">
        <f>VLOOKUP(Table3263[[#This Row],[Column1]],'Tradução Atributos'!$A$1:$B$284,2,0)</f>
        <v>#N/A</v>
      </c>
      <c r="P826" t="s">
        <v>4742</v>
      </c>
      <c r="Q826" s="20" t="str">
        <f>_xlfn.CONCAT(Table3263[[#This Row],[Description]],Table3263[[#This Row],[attribute_name EN2]])</f>
        <v>Temperature - Discharge</v>
      </c>
      <c r="R826" s="33"/>
      <c r="S826" s="33" t="s">
        <v>49</v>
      </c>
      <c r="U826" s="33" t="s">
        <v>736</v>
      </c>
      <c r="V826" s="10"/>
      <c r="W826" t="str">
        <f t="shared" si="25"/>
        <v>subattribute</v>
      </c>
      <c r="X826" t="str">
        <f>TRIM(INDEX(_xlfn.TEXTSPLIT(Table3263[[#This Row],[attribute_name]],"|"), 1,1))</f>
        <v>Temperatura - Descarga IP</v>
      </c>
      <c r="Y826" t="str">
        <f>IFERROR(TRIM(INDEX(_xlfn.TEXTSPLIT(Table3263[[#This Row],[attribute_name]],"|"), 1,2)), "")</f>
        <v>HiHi</v>
      </c>
      <c r="Z826" t="b" cm="1">
        <f t="array" ref="Z826">IF(ISERROR(IF(Table3263[[#This Row],[parent_attribute]]="subattribute", VLOOKUP(Table3263[[#This Row],[Área ]]&amp;Table3263[[#This Row],[child_attribute]],_xlfn._xlws.FILTER(Table3263[[#All],[Vessel]], Table3263[[#All],[parent_attribute]]="attribute"),1, FALSE), TRUE)), FALSE, TRUE)</f>
        <v>1</v>
      </c>
    </row>
    <row r="827" spans="1:26" ht="15" customHeight="1">
      <c r="B827" t="s">
        <v>4572</v>
      </c>
      <c r="C827" s="10" t="s">
        <v>2905</v>
      </c>
      <c r="D827" s="10" t="s">
        <v>4573</v>
      </c>
      <c r="E827" t="s">
        <v>4574</v>
      </c>
      <c r="F827" s="162" t="s">
        <v>4898</v>
      </c>
      <c r="G827" t="s">
        <v>2863</v>
      </c>
      <c r="J827" s="10" t="s">
        <v>949</v>
      </c>
      <c r="K827" s="10" t="s">
        <v>943</v>
      </c>
      <c r="L827" t="s">
        <v>2931</v>
      </c>
      <c r="M827" t="s">
        <v>2928</v>
      </c>
      <c r="O827" t="e">
        <f>VLOOKUP(Table3263[[#This Row],[Column1]],'Tradução Atributos'!$A$1:$B$284,2,0)</f>
        <v>#N/A</v>
      </c>
      <c r="P827" t="s">
        <v>4743</v>
      </c>
      <c r="Q827" s="20" t="str">
        <f>_xlfn.CONCAT(Table3263[[#This Row],[Description]],Table3263[[#This Row],[attribute_name EN2]])</f>
        <v>Temperature - Discharge</v>
      </c>
      <c r="R827" s="33"/>
      <c r="S827" s="33" t="s">
        <v>49</v>
      </c>
      <c r="U827" s="33" t="s">
        <v>736</v>
      </c>
      <c r="V827" s="10"/>
      <c r="W827" t="str">
        <f t="shared" si="25"/>
        <v>subattribute</v>
      </c>
      <c r="X827" t="str">
        <f>TRIM(INDEX(_xlfn.TEXTSPLIT(Table3263[[#This Row],[attribute_name]],"|"), 1,1))</f>
        <v>Temperatura - Descarga IP</v>
      </c>
      <c r="Y827" t="str">
        <f>IFERROR(TRIM(INDEX(_xlfn.TEXTSPLIT(Table3263[[#This Row],[attribute_name]],"|"), 1,2)), "")</f>
        <v>Lo</v>
      </c>
      <c r="Z827" t="b" cm="1">
        <f t="array" ref="Z827">IF(ISERROR(IF(Table3263[[#This Row],[parent_attribute]]="subattribute", VLOOKUP(Table3263[[#This Row],[Área ]]&amp;Table3263[[#This Row],[child_attribute]],_xlfn._xlws.FILTER(Table3263[[#All],[Vessel]], Table3263[[#All],[parent_attribute]]="attribute"),1, FALSE), TRUE)), FALSE, TRUE)</f>
        <v>1</v>
      </c>
    </row>
    <row r="828" spans="1:26" ht="15" customHeight="1">
      <c r="B828" t="s">
        <v>4572</v>
      </c>
      <c r="C828" s="10" t="s">
        <v>2905</v>
      </c>
      <c r="D828" s="10" t="s">
        <v>4573</v>
      </c>
      <c r="E828" t="s">
        <v>4574</v>
      </c>
      <c r="F828" s="162" t="s">
        <v>4898</v>
      </c>
      <c r="G828" t="s">
        <v>2863</v>
      </c>
      <c r="J828" s="10" t="s">
        <v>951</v>
      </c>
      <c r="K828" s="10" t="s">
        <v>943</v>
      </c>
      <c r="L828" t="s">
        <v>2934</v>
      </c>
      <c r="M828" t="s">
        <v>2928</v>
      </c>
      <c r="O828" t="e">
        <f>VLOOKUP(Table3263[[#This Row],[Column1]],'Tradução Atributos'!$A$1:$B$284,2,0)</f>
        <v>#N/A</v>
      </c>
      <c r="P828" t="s">
        <v>4744</v>
      </c>
      <c r="Q828" s="20" t="str">
        <f>_xlfn.CONCAT(Table3263[[#This Row],[Description]],Table3263[[#This Row],[attribute_name EN2]])</f>
        <v>Temperature - Discharge</v>
      </c>
      <c r="R828" s="33"/>
      <c r="S828" s="33" t="s">
        <v>49</v>
      </c>
      <c r="U828" s="33" t="s">
        <v>736</v>
      </c>
      <c r="V828" s="33"/>
      <c r="W828" t="str">
        <f t="shared" si="25"/>
        <v>subattribute</v>
      </c>
      <c r="X828" t="str">
        <f>TRIM(INDEX(_xlfn.TEXTSPLIT(Table3263[[#This Row],[attribute_name]],"|"), 1,1))</f>
        <v>Temperatura - Descarga IP</v>
      </c>
      <c r="Y828" t="str">
        <f>IFERROR(TRIM(INDEX(_xlfn.TEXTSPLIT(Table3263[[#This Row],[attribute_name]],"|"), 1,2)), "")</f>
        <v>Pre-alarm Hi</v>
      </c>
      <c r="Z828" t="b" cm="1">
        <f t="array" ref="Z828">IF(ISERROR(IF(Table3263[[#This Row],[parent_attribute]]="subattribute", VLOOKUP(Table3263[[#This Row],[Área ]]&amp;Table3263[[#This Row],[child_attribute]],_xlfn._xlws.FILTER(Table3263[[#All],[Vessel]], Table3263[[#All],[parent_attribute]]="attribute"),1, FALSE), TRUE)), FALSE, TRUE)</f>
        <v>1</v>
      </c>
    </row>
    <row r="829" spans="1:26" ht="15" customHeight="1">
      <c r="B829" t="s">
        <v>4572</v>
      </c>
      <c r="C829" s="10" t="s">
        <v>2905</v>
      </c>
      <c r="D829" s="10" t="s">
        <v>4573</v>
      </c>
      <c r="E829" t="s">
        <v>4574</v>
      </c>
      <c r="F829" s="162" t="s">
        <v>4898</v>
      </c>
      <c r="G829" t="s">
        <v>2863</v>
      </c>
      <c r="J829" s="10" t="s">
        <v>953</v>
      </c>
      <c r="K829" s="10" t="s">
        <v>943</v>
      </c>
      <c r="L829" t="s">
        <v>2936</v>
      </c>
      <c r="M829" t="s">
        <v>2928</v>
      </c>
      <c r="O829" t="e">
        <f>VLOOKUP(Table3263[[#This Row],[Column1]],'Tradução Atributos'!$A$1:$B$284,2,0)</f>
        <v>#N/A</v>
      </c>
      <c r="P829" t="s">
        <v>4745</v>
      </c>
      <c r="Q829" s="20" t="str">
        <f>_xlfn.CONCAT(Table3263[[#This Row],[Description]],Table3263[[#This Row],[attribute_name EN2]])</f>
        <v>Temperature - Discharge</v>
      </c>
      <c r="R829" s="10"/>
      <c r="S829" s="33" t="s">
        <v>49</v>
      </c>
      <c r="U829" s="33" t="s">
        <v>736</v>
      </c>
      <c r="V829" s="10"/>
      <c r="W829" t="str">
        <f t="shared" si="25"/>
        <v>subattribute</v>
      </c>
      <c r="X829" t="str">
        <f>TRIM(INDEX(_xlfn.TEXTSPLIT(Table3263[[#This Row],[attribute_name]],"|"), 1,1))</f>
        <v>Temperatura - Descarga IP</v>
      </c>
      <c r="Y829" t="str">
        <f>IFERROR(TRIM(INDEX(_xlfn.TEXTSPLIT(Table3263[[#This Row],[attribute_name]],"|"), 1,2)), "")</f>
        <v>Pre-alarm Lo</v>
      </c>
      <c r="Z829" t="b" cm="1">
        <f t="array" ref="Z829">IF(ISERROR(IF(Table3263[[#This Row],[parent_attribute]]="subattribute", VLOOKUP(Table3263[[#This Row],[Área ]]&amp;Table3263[[#This Row],[child_attribute]],_xlfn._xlws.FILTER(Table3263[[#All],[Vessel]], Table3263[[#All],[parent_attribute]]="attribute"),1, FALSE), TRUE)), FALSE, TRUE)</f>
        <v>1</v>
      </c>
    </row>
    <row r="830" spans="1:26" ht="15" customHeight="1">
      <c r="B830" t="s">
        <v>4572</v>
      </c>
      <c r="C830" s="10" t="s">
        <v>2905</v>
      </c>
      <c r="D830" s="10" t="s">
        <v>4573</v>
      </c>
      <c r="E830" t="s">
        <v>4574</v>
      </c>
      <c r="F830" s="162" t="s">
        <v>4898</v>
      </c>
      <c r="G830" t="s">
        <v>2863</v>
      </c>
      <c r="J830" s="20" t="s">
        <v>943</v>
      </c>
      <c r="K830" s="10" t="s">
        <v>943</v>
      </c>
      <c r="O830" t="e">
        <f>VLOOKUP(Table3263[[#This Row],[Column1]],'Tradução Atributos'!$A$1:$B$284,2,0)</f>
        <v>#N/A</v>
      </c>
      <c r="P830" t="s">
        <v>4746</v>
      </c>
      <c r="Q830" s="20" t="str">
        <f>_xlfn.CONCAT(Table3263[[#This Row],[Description]],Table3263[[#This Row],[attribute_name EN2]])</f>
        <v>Temperature - Discharge</v>
      </c>
      <c r="R830" s="33" t="s">
        <v>4929</v>
      </c>
      <c r="S830" s="33" t="s">
        <v>49</v>
      </c>
      <c r="U830" s="33" t="s">
        <v>530</v>
      </c>
      <c r="V830" s="10" t="s">
        <v>4594</v>
      </c>
      <c r="W830" t="str">
        <f t="shared" si="25"/>
        <v>attribute</v>
      </c>
      <c r="X830" t="str">
        <f>TRIM(INDEX(_xlfn.TEXTSPLIT(Table3263[[#This Row],[attribute_name]],"|"), 1,1))</f>
        <v>Temperatura - Descarga LP</v>
      </c>
      <c r="Y830" t="str">
        <f>IFERROR(TRIM(INDEX(_xlfn.TEXTSPLIT(Table3263[[#This Row],[attribute_name]],"|"), 1,2)), "")</f>
        <v/>
      </c>
      <c r="Z830" t="b" cm="1">
        <f t="array" ref="Z830">IF(ISERROR(IF(Table3263[[#This Row],[parent_attribute]]="subattribute", VLOOKUP(Table3263[[#This Row],[Área ]]&amp;Table3263[[#This Row],[child_attribute]],_xlfn._xlws.FILTER(Table3263[[#All],[Vessel]], Table3263[[#All],[parent_attribute]]="attribute"),1, FALSE), TRUE)), FALSE, TRUE)</f>
        <v>1</v>
      </c>
    </row>
    <row r="831" spans="1:26" ht="15" customHeight="1">
      <c r="B831" t="s">
        <v>4572</v>
      </c>
      <c r="C831" s="10" t="s">
        <v>2905</v>
      </c>
      <c r="D831" s="10" t="s">
        <v>4573</v>
      </c>
      <c r="E831" t="s">
        <v>4574</v>
      </c>
      <c r="F831" s="162" t="s">
        <v>4898</v>
      </c>
      <c r="G831" t="s">
        <v>2863</v>
      </c>
      <c r="J831" s="20" t="s">
        <v>528</v>
      </c>
      <c r="K831" s="10" t="s">
        <v>943</v>
      </c>
      <c r="O831" t="e">
        <f>VLOOKUP(Table3263[[#This Row],[Column1]],'Tradução Atributos'!$A$1:$B$284,2,0)</f>
        <v>#N/A</v>
      </c>
      <c r="P831" t="s">
        <v>4747</v>
      </c>
      <c r="Q831" s="20" t="str">
        <f>_xlfn.CONCAT(Table3263[[#This Row],[Description]],Table3263[[#This Row],[attribute_name EN2]])</f>
        <v>Temperature - Discharge</v>
      </c>
      <c r="R831" s="33" t="s">
        <v>4930</v>
      </c>
      <c r="S831" s="33" t="s">
        <v>49</v>
      </c>
      <c r="U831" s="33" t="s">
        <v>530</v>
      </c>
      <c r="V831" s="10" t="s">
        <v>4594</v>
      </c>
      <c r="W831" t="str">
        <f t="shared" si="25"/>
        <v>attribute</v>
      </c>
      <c r="X831" t="str">
        <f>TRIM(INDEX(_xlfn.TEXTSPLIT(Table3263[[#This Row],[attribute_name]],"|"), 1,1))</f>
        <v>Temperatura - Descarga LP (2)</v>
      </c>
      <c r="Y831" t="str">
        <f>IFERROR(TRIM(INDEX(_xlfn.TEXTSPLIT(Table3263[[#This Row],[attribute_name]],"|"), 1,2)), "")</f>
        <v/>
      </c>
      <c r="Z831" t="b" cm="1">
        <f t="array" ref="Z831">IF(ISERROR(IF(Table3263[[#This Row],[parent_attribute]]="subattribute", VLOOKUP(Table3263[[#This Row],[Área ]]&amp;Table3263[[#This Row],[child_attribute]],_xlfn._xlws.FILTER(Table3263[[#All],[Vessel]], Table3263[[#All],[parent_attribute]]="attribute"),1, FALSE), TRUE)), FALSE, TRUE)</f>
        <v>1</v>
      </c>
    </row>
    <row r="832" spans="1:26" s="17" customFormat="1" ht="15" customHeight="1">
      <c r="A832"/>
      <c r="B832" t="s">
        <v>4572</v>
      </c>
      <c r="C832" s="10" t="s">
        <v>2905</v>
      </c>
      <c r="D832" s="10" t="s">
        <v>4573</v>
      </c>
      <c r="E832" t="s">
        <v>4574</v>
      </c>
      <c r="F832" s="162" t="s">
        <v>4898</v>
      </c>
      <c r="G832" t="s">
        <v>2863</v>
      </c>
      <c r="H832"/>
      <c r="I832"/>
      <c r="J832" s="20" t="s">
        <v>1615</v>
      </c>
      <c r="K832" s="10" t="s">
        <v>528</v>
      </c>
      <c r="L832" t="s">
        <v>2929</v>
      </c>
      <c r="M832" t="s">
        <v>2928</v>
      </c>
      <c r="N832"/>
      <c r="O832" t="e">
        <f>VLOOKUP(Table3263[[#This Row],[Column1]],'Tradução Atributos'!$A$1:$B$284,2,0)</f>
        <v>#N/A</v>
      </c>
      <c r="P832" t="s">
        <v>4749</v>
      </c>
      <c r="Q832" s="20" t="str">
        <f>_xlfn.CONCAT(Table3263[[#This Row],[Description]],Table3263[[#This Row],[attribute_name EN2]])</f>
        <v>Temperature - Discharge (2)</v>
      </c>
      <c r="R832" s="10"/>
      <c r="S832" s="33" t="s">
        <v>49</v>
      </c>
      <c r="T832"/>
      <c r="U832" s="33" t="s">
        <v>736</v>
      </c>
      <c r="V832" s="10"/>
      <c r="W832" t="str">
        <f t="shared" si="25"/>
        <v>subattribute</v>
      </c>
      <c r="X832" t="str">
        <f>TRIM(INDEX(_xlfn.TEXTSPLIT(Table3263[[#This Row],[attribute_name]],"|"), 1,1))</f>
        <v>Temperatura - Descarga LP (2)</v>
      </c>
      <c r="Y832" t="str">
        <f>IFERROR(TRIM(INDEX(_xlfn.TEXTSPLIT(Table3263[[#This Row],[attribute_name]],"|"), 1,2)), "")</f>
        <v>Hi</v>
      </c>
      <c r="Z832" t="b" cm="1">
        <f t="array" ref="Z832">IF(ISERROR(IF(Table3263[[#This Row],[parent_attribute]]="subattribute", VLOOKUP(Table3263[[#This Row],[Área ]]&amp;Table3263[[#This Row],[child_attribute]],_xlfn._xlws.FILTER(Table3263[[#All],[Vessel]], Table3263[[#All],[parent_attribute]]="attribute"),1, FALSE), TRUE)), FALSE, TRUE)</f>
        <v>1</v>
      </c>
    </row>
    <row r="833" spans="2:26" ht="15" customHeight="1">
      <c r="B833" t="s">
        <v>4572</v>
      </c>
      <c r="C833" s="10" t="s">
        <v>2905</v>
      </c>
      <c r="D833" s="10" t="s">
        <v>4573</v>
      </c>
      <c r="E833" t="s">
        <v>4574</v>
      </c>
      <c r="F833" s="162" t="s">
        <v>4898</v>
      </c>
      <c r="G833" t="s">
        <v>2863</v>
      </c>
      <c r="J833" s="20" t="s">
        <v>1616</v>
      </c>
      <c r="K833" s="10" t="s">
        <v>528</v>
      </c>
      <c r="L833" t="s">
        <v>2931</v>
      </c>
      <c r="M833" t="s">
        <v>2928</v>
      </c>
      <c r="O833" t="e">
        <f>VLOOKUP(Table3263[[#This Row],[Column1]],'Tradução Atributos'!$A$1:$B$284,2,0)</f>
        <v>#N/A</v>
      </c>
      <c r="P833" t="s">
        <v>4750</v>
      </c>
      <c r="Q833" s="20" t="str">
        <f>_xlfn.CONCAT(Table3263[[#This Row],[Description]],Table3263[[#This Row],[attribute_name EN2]])</f>
        <v>Temperature - Discharge (2)</v>
      </c>
      <c r="R833" s="33"/>
      <c r="S833" s="33" t="s">
        <v>49</v>
      </c>
      <c r="U833" s="33" t="s">
        <v>736</v>
      </c>
      <c r="V833" s="10"/>
      <c r="W833" t="str">
        <f t="shared" si="25"/>
        <v>subattribute</v>
      </c>
      <c r="X833" t="str">
        <f>TRIM(INDEX(_xlfn.TEXTSPLIT(Table3263[[#This Row],[attribute_name]],"|"), 1,1))</f>
        <v>Temperatura - Descarga LP (2)</v>
      </c>
      <c r="Y833" t="str">
        <f>IFERROR(TRIM(INDEX(_xlfn.TEXTSPLIT(Table3263[[#This Row],[attribute_name]],"|"), 1,2)), "")</f>
        <v>Lo</v>
      </c>
      <c r="Z833" t="b" cm="1">
        <f t="array" ref="Z833">IF(ISERROR(IF(Table3263[[#This Row],[parent_attribute]]="subattribute", VLOOKUP(Table3263[[#This Row],[Área ]]&amp;Table3263[[#This Row],[child_attribute]],_xlfn._xlws.FILTER(Table3263[[#All],[Vessel]], Table3263[[#All],[parent_attribute]]="attribute"),1, FALSE), TRUE)), FALSE, TRUE)</f>
        <v>1</v>
      </c>
    </row>
    <row r="834" spans="2:26" ht="15" customHeight="1">
      <c r="B834" t="s">
        <v>4572</v>
      </c>
      <c r="C834" s="10" t="s">
        <v>2905</v>
      </c>
      <c r="D834" s="10" t="s">
        <v>4573</v>
      </c>
      <c r="E834" t="s">
        <v>4574</v>
      </c>
      <c r="F834" s="162" t="s">
        <v>4898</v>
      </c>
      <c r="G834" t="s">
        <v>2863</v>
      </c>
      <c r="J834" s="20" t="s">
        <v>1617</v>
      </c>
      <c r="K834" s="10" t="s">
        <v>528</v>
      </c>
      <c r="L834" t="s">
        <v>2934</v>
      </c>
      <c r="M834" t="s">
        <v>2928</v>
      </c>
      <c r="O834" t="e">
        <f>VLOOKUP(Table3263[[#This Row],[Column1]],'Tradução Atributos'!$A$1:$B$284,2,0)</f>
        <v>#N/A</v>
      </c>
      <c r="P834" t="s">
        <v>4751</v>
      </c>
      <c r="Q834" s="20" t="str">
        <f>_xlfn.CONCAT(Table3263[[#This Row],[Description]],Table3263[[#This Row],[attribute_name EN2]])</f>
        <v>Temperature - Discharge (2)</v>
      </c>
      <c r="R834" s="33"/>
      <c r="S834" s="33" t="s">
        <v>49</v>
      </c>
      <c r="U834" s="33" t="s">
        <v>736</v>
      </c>
      <c r="V834" s="10"/>
      <c r="W834" t="str">
        <f t="shared" si="25"/>
        <v>subattribute</v>
      </c>
      <c r="X834" t="str">
        <f>TRIM(INDEX(_xlfn.TEXTSPLIT(Table3263[[#This Row],[attribute_name]],"|"), 1,1))</f>
        <v>Temperatura - Descarga LP (2)</v>
      </c>
      <c r="Y834" t="str">
        <f>IFERROR(TRIM(INDEX(_xlfn.TEXTSPLIT(Table3263[[#This Row],[attribute_name]],"|"), 1,2)), "")</f>
        <v>Pre-alarm Hi</v>
      </c>
      <c r="Z834" t="b" cm="1">
        <f t="array" ref="Z834">IF(ISERROR(IF(Table3263[[#This Row],[parent_attribute]]="subattribute", VLOOKUP(Table3263[[#This Row],[Área ]]&amp;Table3263[[#This Row],[child_attribute]],_xlfn._xlws.FILTER(Table3263[[#All],[Vessel]], Table3263[[#All],[parent_attribute]]="attribute"),1, FALSE), TRUE)), FALSE, TRUE)</f>
        <v>1</v>
      </c>
    </row>
    <row r="835" spans="2:26" ht="15" customHeight="1">
      <c r="B835" t="s">
        <v>4572</v>
      </c>
      <c r="C835" s="10" t="s">
        <v>2905</v>
      </c>
      <c r="D835" s="10" t="s">
        <v>4573</v>
      </c>
      <c r="E835" t="s">
        <v>4574</v>
      </c>
      <c r="F835" s="162" t="s">
        <v>4898</v>
      </c>
      <c r="G835" t="s">
        <v>2863</v>
      </c>
      <c r="J835" s="20" t="s">
        <v>1618</v>
      </c>
      <c r="K835" s="10" t="s">
        <v>528</v>
      </c>
      <c r="L835" t="s">
        <v>2936</v>
      </c>
      <c r="M835" t="s">
        <v>2928</v>
      </c>
      <c r="O835" t="e">
        <f>VLOOKUP(Table3263[[#This Row],[Column1]],'Tradução Atributos'!$A$1:$B$284,2,0)</f>
        <v>#N/A</v>
      </c>
      <c r="P835" t="s">
        <v>4752</v>
      </c>
      <c r="Q835" s="20" t="str">
        <f>_xlfn.CONCAT(Table3263[[#This Row],[Description]],Table3263[[#This Row],[attribute_name EN2]])</f>
        <v>Temperature - Discharge (2)</v>
      </c>
      <c r="R835" s="10"/>
      <c r="S835" s="33" t="s">
        <v>49</v>
      </c>
      <c r="U835" s="33" t="s">
        <v>736</v>
      </c>
      <c r="V835" s="10"/>
      <c r="W835" t="str">
        <f t="shared" si="25"/>
        <v>subattribute</v>
      </c>
      <c r="X835" t="str">
        <f>TRIM(INDEX(_xlfn.TEXTSPLIT(Table3263[[#This Row],[attribute_name]],"|"), 1,1))</f>
        <v>Temperatura - Descarga LP (2)</v>
      </c>
      <c r="Y835" t="str">
        <f>IFERROR(TRIM(INDEX(_xlfn.TEXTSPLIT(Table3263[[#This Row],[attribute_name]],"|"), 1,2)), "")</f>
        <v>Pre-alarm Lo</v>
      </c>
      <c r="Z835" t="b" cm="1">
        <f t="array" ref="Z835">IF(ISERROR(IF(Table3263[[#This Row],[parent_attribute]]="subattribute", VLOOKUP(Table3263[[#This Row],[Área ]]&amp;Table3263[[#This Row],[child_attribute]],_xlfn._xlws.FILTER(Table3263[[#All],[Vessel]], Table3263[[#All],[parent_attribute]]="attribute"),1, FALSE), TRUE)), FALSE, TRUE)</f>
        <v>1</v>
      </c>
    </row>
    <row r="836" spans="2:26" ht="15" customHeight="1">
      <c r="B836" t="s">
        <v>4572</v>
      </c>
      <c r="C836" s="10" t="s">
        <v>2905</v>
      </c>
      <c r="D836" s="10" t="s">
        <v>4573</v>
      </c>
      <c r="E836" t="s">
        <v>4574</v>
      </c>
      <c r="F836" s="162" t="s">
        <v>4898</v>
      </c>
      <c r="G836" t="s">
        <v>2863</v>
      </c>
      <c r="J836" s="20" t="s">
        <v>945</v>
      </c>
      <c r="K836" s="10" t="s">
        <v>943</v>
      </c>
      <c r="L836" t="s">
        <v>2929</v>
      </c>
      <c r="M836" t="s">
        <v>2928</v>
      </c>
      <c r="O836" t="e">
        <f>VLOOKUP(Table3263[[#This Row],[Column1]],'Tradução Atributos'!$A$1:$B$284,2,0)</f>
        <v>#N/A</v>
      </c>
      <c r="P836" t="s">
        <v>4753</v>
      </c>
      <c r="Q836" s="20" t="str">
        <f>_xlfn.CONCAT(Table3263[[#This Row],[Description]],Table3263[[#This Row],[attribute_name EN2]])</f>
        <v>Temperature - Discharge</v>
      </c>
      <c r="R836" s="33"/>
      <c r="S836" s="33" t="s">
        <v>49</v>
      </c>
      <c r="U836" s="33" t="s">
        <v>736</v>
      </c>
      <c r="V836" s="33"/>
      <c r="W836" t="str">
        <f t="shared" si="25"/>
        <v>subattribute</v>
      </c>
      <c r="X836" t="str">
        <f>TRIM(INDEX(_xlfn.TEXTSPLIT(Table3263[[#This Row],[attribute_name]],"|"), 1,1))</f>
        <v>Temperatura - Descarga LP</v>
      </c>
      <c r="Y836" t="str">
        <f>IFERROR(TRIM(INDEX(_xlfn.TEXTSPLIT(Table3263[[#This Row],[attribute_name]],"|"), 1,2)), "")</f>
        <v>Hi</v>
      </c>
      <c r="Z836" t="b" cm="1">
        <f t="array" ref="Z836">IF(ISERROR(IF(Table3263[[#This Row],[parent_attribute]]="subattribute", VLOOKUP(Table3263[[#This Row],[Área ]]&amp;Table3263[[#This Row],[child_attribute]],_xlfn._xlws.FILTER(Table3263[[#All],[Vessel]], Table3263[[#All],[parent_attribute]]="attribute"),1, FALSE), TRUE)), FALSE, TRUE)</f>
        <v>1</v>
      </c>
    </row>
    <row r="837" spans="2:26" ht="15" customHeight="1">
      <c r="B837" t="s">
        <v>4572</v>
      </c>
      <c r="C837" s="10" t="s">
        <v>2905</v>
      </c>
      <c r="D837" s="10" t="s">
        <v>4573</v>
      </c>
      <c r="E837" t="s">
        <v>4574</v>
      </c>
      <c r="F837" s="162" t="s">
        <v>4898</v>
      </c>
      <c r="G837" t="s">
        <v>2863</v>
      </c>
      <c r="J837" s="20" t="s">
        <v>947</v>
      </c>
      <c r="K837" s="10" t="s">
        <v>943</v>
      </c>
      <c r="L837" t="s">
        <v>2930</v>
      </c>
      <c r="M837" t="s">
        <v>2928</v>
      </c>
      <c r="O837" t="e">
        <f>VLOOKUP(Table3263[[#This Row],[Column1]],'Tradução Atributos'!$A$1:$B$284,2,0)</f>
        <v>#N/A</v>
      </c>
      <c r="P837" t="s">
        <v>4754</v>
      </c>
      <c r="Q837" s="20" t="str">
        <f>_xlfn.CONCAT(Table3263[[#This Row],[Description]],Table3263[[#This Row],[attribute_name EN2]])</f>
        <v>Temperature - Discharge</v>
      </c>
      <c r="R837" s="33"/>
      <c r="S837" s="33" t="s">
        <v>49</v>
      </c>
      <c r="U837" s="33" t="s">
        <v>736</v>
      </c>
      <c r="V837" s="10"/>
      <c r="W837" t="str">
        <f t="shared" si="25"/>
        <v>subattribute</v>
      </c>
      <c r="X837" t="str">
        <f>TRIM(INDEX(_xlfn.TEXTSPLIT(Table3263[[#This Row],[attribute_name]],"|"), 1,1))</f>
        <v>Temperatura - Descarga LP</v>
      </c>
      <c r="Y837" t="str">
        <f>IFERROR(TRIM(INDEX(_xlfn.TEXTSPLIT(Table3263[[#This Row],[attribute_name]],"|"), 1,2)), "")</f>
        <v>HiHi</v>
      </c>
      <c r="Z837" t="b" cm="1">
        <f t="array" ref="Z837">IF(ISERROR(IF(Table3263[[#This Row],[parent_attribute]]="subattribute", VLOOKUP(Table3263[[#This Row],[Área ]]&amp;Table3263[[#This Row],[child_attribute]],_xlfn._xlws.FILTER(Table3263[[#All],[Vessel]], Table3263[[#All],[parent_attribute]]="attribute"),1, FALSE), TRUE)), FALSE, TRUE)</f>
        <v>1</v>
      </c>
    </row>
    <row r="838" spans="2:26" ht="15" customHeight="1">
      <c r="B838" t="s">
        <v>4572</v>
      </c>
      <c r="C838" s="10" t="s">
        <v>2905</v>
      </c>
      <c r="D838" s="10" t="s">
        <v>4573</v>
      </c>
      <c r="E838" t="s">
        <v>4574</v>
      </c>
      <c r="F838" s="162" t="s">
        <v>4898</v>
      </c>
      <c r="G838" t="s">
        <v>2863</v>
      </c>
      <c r="J838" s="20" t="s">
        <v>949</v>
      </c>
      <c r="K838" s="10" t="s">
        <v>943</v>
      </c>
      <c r="L838" t="s">
        <v>2931</v>
      </c>
      <c r="M838" t="s">
        <v>2928</v>
      </c>
      <c r="O838" t="e">
        <f>VLOOKUP(Table3263[[#This Row],[Column1]],'Tradução Atributos'!$A$1:$B$284,2,0)</f>
        <v>#N/A</v>
      </c>
      <c r="P838" t="s">
        <v>4755</v>
      </c>
      <c r="Q838" s="20" t="str">
        <f>_xlfn.CONCAT(Table3263[[#This Row],[Description]],Table3263[[#This Row],[attribute_name EN2]])</f>
        <v>Temperature - Discharge</v>
      </c>
      <c r="R838" s="10"/>
      <c r="S838" s="33" t="s">
        <v>49</v>
      </c>
      <c r="U838" s="33" t="s">
        <v>736</v>
      </c>
      <c r="V838" s="10"/>
      <c r="W838" t="str">
        <f t="shared" si="25"/>
        <v>subattribute</v>
      </c>
      <c r="X838" t="str">
        <f>TRIM(INDEX(_xlfn.TEXTSPLIT(Table3263[[#This Row],[attribute_name]],"|"), 1,1))</f>
        <v>Temperatura - Descarga LP</v>
      </c>
      <c r="Y838" t="str">
        <f>IFERROR(TRIM(INDEX(_xlfn.TEXTSPLIT(Table3263[[#This Row],[attribute_name]],"|"), 1,2)), "")</f>
        <v>Lo</v>
      </c>
      <c r="Z838" t="b" cm="1">
        <f t="array" ref="Z838">IF(ISERROR(IF(Table3263[[#This Row],[parent_attribute]]="subattribute", VLOOKUP(Table3263[[#This Row],[Área ]]&amp;Table3263[[#This Row],[child_attribute]],_xlfn._xlws.FILTER(Table3263[[#All],[Vessel]], Table3263[[#All],[parent_attribute]]="attribute"),1, FALSE), TRUE)), FALSE, TRUE)</f>
        <v>1</v>
      </c>
    </row>
    <row r="839" spans="2:26" ht="15" customHeight="1">
      <c r="B839" t="s">
        <v>4572</v>
      </c>
      <c r="C839" s="10" t="s">
        <v>2905</v>
      </c>
      <c r="D839" s="10" t="s">
        <v>4573</v>
      </c>
      <c r="E839" t="s">
        <v>4574</v>
      </c>
      <c r="F839" s="162" t="s">
        <v>4898</v>
      </c>
      <c r="G839" t="s">
        <v>2863</v>
      </c>
      <c r="J839" s="20" t="s">
        <v>951</v>
      </c>
      <c r="K839" s="10" t="s">
        <v>943</v>
      </c>
      <c r="L839" t="s">
        <v>2934</v>
      </c>
      <c r="M839" t="s">
        <v>2928</v>
      </c>
      <c r="O839" t="e">
        <f>VLOOKUP(Table3263[[#This Row],[Column1]],'Tradução Atributos'!$A$1:$B$284,2,0)</f>
        <v>#N/A</v>
      </c>
      <c r="P839" t="s">
        <v>4756</v>
      </c>
      <c r="Q839" s="20" t="str">
        <f>_xlfn.CONCAT(Table3263[[#This Row],[Description]],Table3263[[#This Row],[attribute_name EN2]])</f>
        <v>Temperature - Discharge</v>
      </c>
      <c r="R839" s="10"/>
      <c r="S839" s="33" t="s">
        <v>49</v>
      </c>
      <c r="U839" s="33" t="s">
        <v>736</v>
      </c>
      <c r="V839" s="10"/>
      <c r="W839" t="str">
        <f t="shared" si="25"/>
        <v>subattribute</v>
      </c>
      <c r="X839" t="str">
        <f>TRIM(INDEX(_xlfn.TEXTSPLIT(Table3263[[#This Row],[attribute_name]],"|"), 1,1))</f>
        <v>Temperatura - Descarga LP</v>
      </c>
      <c r="Y839" t="str">
        <f>IFERROR(TRIM(INDEX(_xlfn.TEXTSPLIT(Table3263[[#This Row],[attribute_name]],"|"), 1,2)), "")</f>
        <v>Pre-alarm Hi</v>
      </c>
      <c r="Z839" t="b" cm="1">
        <f t="array" ref="Z839">IF(ISERROR(IF(Table3263[[#This Row],[parent_attribute]]="subattribute", VLOOKUP(Table3263[[#This Row],[Área ]]&amp;Table3263[[#This Row],[child_attribute]],_xlfn._xlws.FILTER(Table3263[[#All],[Vessel]], Table3263[[#All],[parent_attribute]]="attribute"),1, FALSE), TRUE)), FALSE, TRUE)</f>
        <v>1</v>
      </c>
    </row>
    <row r="840" spans="2:26" ht="15" customHeight="1">
      <c r="B840" t="s">
        <v>4572</v>
      </c>
      <c r="C840" s="10" t="s">
        <v>2905</v>
      </c>
      <c r="D840" s="10" t="s">
        <v>4573</v>
      </c>
      <c r="E840" t="s">
        <v>4574</v>
      </c>
      <c r="F840" s="162" t="s">
        <v>4898</v>
      </c>
      <c r="G840" t="s">
        <v>2863</v>
      </c>
      <c r="J840" s="20" t="s">
        <v>953</v>
      </c>
      <c r="K840" s="10" t="s">
        <v>943</v>
      </c>
      <c r="L840" t="s">
        <v>2936</v>
      </c>
      <c r="M840" t="s">
        <v>2928</v>
      </c>
      <c r="O840" t="e">
        <f>VLOOKUP(Table3263[[#This Row],[Column1]],'Tradução Atributos'!$A$1:$B$284,2,0)</f>
        <v>#N/A</v>
      </c>
      <c r="P840" t="s">
        <v>4757</v>
      </c>
      <c r="Q840" s="20" t="str">
        <f>_xlfn.CONCAT(Table3263[[#This Row],[Description]],Table3263[[#This Row],[attribute_name EN2]])</f>
        <v>Temperature - Discharge</v>
      </c>
      <c r="R840" s="33"/>
      <c r="S840" s="33" t="s">
        <v>49</v>
      </c>
      <c r="U840" s="33" t="s">
        <v>736</v>
      </c>
      <c r="V840" s="33"/>
      <c r="W840" t="str">
        <f t="shared" si="25"/>
        <v>subattribute</v>
      </c>
      <c r="X840" t="str">
        <f>TRIM(INDEX(_xlfn.TEXTSPLIT(Table3263[[#This Row],[attribute_name]],"|"), 1,1))</f>
        <v>Temperatura - Descarga LP</v>
      </c>
      <c r="Y840" t="str">
        <f>IFERROR(TRIM(INDEX(_xlfn.TEXTSPLIT(Table3263[[#This Row],[attribute_name]],"|"), 1,2)), "")</f>
        <v>Pre-alarm Lo</v>
      </c>
      <c r="Z840" t="b" cm="1">
        <f t="array" ref="Z840">IF(ISERROR(IF(Table3263[[#This Row],[parent_attribute]]="subattribute", VLOOKUP(Table3263[[#This Row],[Área ]]&amp;Table3263[[#This Row],[child_attribute]],_xlfn._xlws.FILTER(Table3263[[#All],[Vessel]], Table3263[[#All],[parent_attribute]]="attribute"),1, FALSE), TRUE)), FALSE, TRUE)</f>
        <v>1</v>
      </c>
    </row>
    <row r="841" spans="2:26" ht="15" customHeight="1">
      <c r="B841" t="s">
        <v>4572</v>
      </c>
      <c r="C841" s="10" t="s">
        <v>2905</v>
      </c>
      <c r="D841" s="10" t="s">
        <v>4573</v>
      </c>
      <c r="E841" t="s">
        <v>4574</v>
      </c>
      <c r="F841" s="162" t="s">
        <v>4898</v>
      </c>
      <c r="G841" s="9" t="s">
        <v>2863</v>
      </c>
      <c r="J841" t="s">
        <v>3859</v>
      </c>
      <c r="K841" t="s">
        <v>3859</v>
      </c>
      <c r="O841" t="e">
        <f>VLOOKUP(Table3263[[#This Row],[Column1]],'Tradução Atributos'!$A$1:$B$284,2,0)</f>
        <v>#N/A</v>
      </c>
      <c r="P841" t="s">
        <v>4758</v>
      </c>
      <c r="Q841" s="10" t="str">
        <f>_xlfn.CONCAT(Table3263[[#This Row],[Description]],Table3263[[#This Row],[attribute_name EN2]])</f>
        <v>Temperature - Downstream Lube Oil Cooler</v>
      </c>
      <c r="R841" s="188" t="s">
        <v>4931</v>
      </c>
      <c r="S841" s="33" t="s">
        <v>49</v>
      </c>
      <c r="U841" s="33" t="s">
        <v>461</v>
      </c>
      <c r="V841" s="10" t="s">
        <v>462</v>
      </c>
      <c r="W841" t="str">
        <f t="shared" si="25"/>
        <v>attribute</v>
      </c>
      <c r="X841" t="str">
        <f>TRIM(INDEX(_xlfn.TEXTSPLIT(Table3263[[#This Row],[attribute_name]],"|"), 1,1))</f>
        <v>Temperatura – Jusante do Resfriador de Óleo Lubrificante</v>
      </c>
      <c r="Y841" t="str">
        <f>IFERROR(TRIM(INDEX(_xlfn.TEXTSPLIT(Table3263[[#This Row],[attribute_name]],"|"), 1,2)), "")</f>
        <v/>
      </c>
      <c r="Z841" t="b" cm="1">
        <f t="array" ref="Z841">IF(ISERROR(IF(Table3263[[#This Row],[parent_attribute]]="subattribute", VLOOKUP(Table3263[[#This Row],[Área ]]&amp;Table3263[[#This Row],[child_attribute]],_xlfn._xlws.FILTER(Table3263[[#All],[Vessel]], Table3263[[#All],[parent_attribute]]="attribute"),1, FALSE), TRUE)), FALSE, TRUE)</f>
        <v>1</v>
      </c>
    </row>
    <row r="842" spans="2:26" ht="15" customHeight="1">
      <c r="B842" t="s">
        <v>4572</v>
      </c>
      <c r="C842" s="10" t="s">
        <v>2905</v>
      </c>
      <c r="D842" s="10" t="s">
        <v>4573</v>
      </c>
      <c r="E842" t="s">
        <v>4574</v>
      </c>
      <c r="F842" s="162" t="s">
        <v>4898</v>
      </c>
      <c r="G842" s="9" t="s">
        <v>2863</v>
      </c>
      <c r="J842" t="s">
        <v>4759</v>
      </c>
      <c r="K842" t="s">
        <v>3859</v>
      </c>
      <c r="L842" t="s">
        <v>2929</v>
      </c>
      <c r="M842" t="s">
        <v>2928</v>
      </c>
      <c r="O842" t="e">
        <f>VLOOKUP(Table3263[[#This Row],[Column1]],'Tradução Atributos'!$A$1:$B$284,2,0)</f>
        <v>#N/A</v>
      </c>
      <c r="P842" t="s">
        <v>4760</v>
      </c>
      <c r="Q842" s="10" t="str">
        <f>_xlfn.CONCAT(Table3263[[#This Row],[Description]],Table3263[[#This Row],[attribute_name EN2]])</f>
        <v>Temperature - Downstream Lube Oil Cooler</v>
      </c>
      <c r="R842" s="33"/>
      <c r="S842" s="33" t="s">
        <v>49</v>
      </c>
      <c r="U842" s="33" t="s">
        <v>736</v>
      </c>
      <c r="V842" s="10"/>
      <c r="W842" t="str">
        <f t="shared" si="25"/>
        <v>subattribute</v>
      </c>
      <c r="X842" t="str">
        <f>TRIM(INDEX(_xlfn.TEXTSPLIT(Table3263[[#This Row],[attribute_name]],"|"), 1,1))</f>
        <v>Temperatura – Jusante do Resfriador de Óleo Lubrificante</v>
      </c>
      <c r="Y842" t="str">
        <f>IFERROR(TRIM(INDEX(_xlfn.TEXTSPLIT(Table3263[[#This Row],[attribute_name]],"|"), 1,2)), "")</f>
        <v>Hi</v>
      </c>
      <c r="Z842" t="b" cm="1">
        <f t="array" ref="Z842">IF(ISERROR(IF(Table3263[[#This Row],[parent_attribute]]="subattribute", VLOOKUP(Table3263[[#This Row],[Área ]]&amp;Table3263[[#This Row],[child_attribute]],_xlfn._xlws.FILTER(Table3263[[#All],[Vessel]], Table3263[[#All],[parent_attribute]]="attribute"),1, FALSE), TRUE)), FALSE, TRUE)</f>
        <v>1</v>
      </c>
    </row>
    <row r="843" spans="2:26" ht="15" customHeight="1">
      <c r="B843" t="s">
        <v>4572</v>
      </c>
      <c r="C843" s="10" t="s">
        <v>2905</v>
      </c>
      <c r="D843" s="10" t="s">
        <v>4573</v>
      </c>
      <c r="E843" t="s">
        <v>4574</v>
      </c>
      <c r="F843" s="162" t="s">
        <v>4898</v>
      </c>
      <c r="G843" s="9" t="s">
        <v>2863</v>
      </c>
      <c r="J843" t="s">
        <v>4761</v>
      </c>
      <c r="K843" t="s">
        <v>3859</v>
      </c>
      <c r="L843" t="s">
        <v>2930</v>
      </c>
      <c r="M843" t="s">
        <v>2928</v>
      </c>
      <c r="O843" t="e">
        <f>VLOOKUP(Table3263[[#This Row],[Column1]],'Tradução Atributos'!$A$1:$B$284,2,0)</f>
        <v>#N/A</v>
      </c>
      <c r="P843" t="s">
        <v>4762</v>
      </c>
      <c r="Q843" s="10" t="str">
        <f>_xlfn.CONCAT(Table3263[[#This Row],[Description]],Table3263[[#This Row],[attribute_name EN2]])</f>
        <v>Temperature - Downstream Lube Oil Cooler</v>
      </c>
      <c r="R843" s="186">
        <v>60</v>
      </c>
      <c r="S843" s="33" t="s">
        <v>49</v>
      </c>
      <c r="U843" s="33" t="s">
        <v>736</v>
      </c>
      <c r="V843" s="83"/>
      <c r="W843" t="str">
        <f t="shared" si="25"/>
        <v>subattribute</v>
      </c>
      <c r="X843" t="str">
        <f>TRIM(INDEX(_xlfn.TEXTSPLIT(Table3263[[#This Row],[attribute_name]],"|"), 1,1))</f>
        <v>Temperatura – Jusante do Resfriador de Óleo Lubrificante</v>
      </c>
      <c r="Y843" t="str">
        <f>IFERROR(TRIM(INDEX(_xlfn.TEXTSPLIT(Table3263[[#This Row],[attribute_name]],"|"), 1,2)), "")</f>
        <v>HiHi</v>
      </c>
      <c r="Z843" t="b" cm="1">
        <f t="array" ref="Z843">IF(ISERROR(IF(Table3263[[#This Row],[parent_attribute]]="subattribute", VLOOKUP(Table3263[[#This Row],[Área ]]&amp;Table3263[[#This Row],[child_attribute]],_xlfn._xlws.FILTER(Table3263[[#All],[Vessel]], Table3263[[#All],[parent_attribute]]="attribute"),1, FALSE), TRUE)), FALSE, TRUE)</f>
        <v>1</v>
      </c>
    </row>
    <row r="844" spans="2:26" ht="15" customHeight="1">
      <c r="B844" t="s">
        <v>4572</v>
      </c>
      <c r="C844" s="10" t="s">
        <v>2905</v>
      </c>
      <c r="D844" s="10" t="s">
        <v>4573</v>
      </c>
      <c r="E844" t="s">
        <v>4574</v>
      </c>
      <c r="F844" s="162" t="s">
        <v>4898</v>
      </c>
      <c r="G844" s="9" t="s">
        <v>2863</v>
      </c>
      <c r="J844" t="s">
        <v>4763</v>
      </c>
      <c r="K844" t="s">
        <v>3859</v>
      </c>
      <c r="L844" t="s">
        <v>2934</v>
      </c>
      <c r="M844" t="s">
        <v>2928</v>
      </c>
      <c r="O844" t="e">
        <f>VLOOKUP(Table3263[[#This Row],[Column1]],'Tradução Atributos'!$A$1:$B$284,2,0)</f>
        <v>#N/A</v>
      </c>
      <c r="P844" t="s">
        <v>4764</v>
      </c>
      <c r="Q844" s="10" t="str">
        <f>_xlfn.CONCAT(Table3263[[#This Row],[Description]],Table3263[[#This Row],[attribute_name EN2]])</f>
        <v>Temperature - Downstream Lube Oil Cooler</v>
      </c>
      <c r="R844" s="186">
        <v>58</v>
      </c>
      <c r="S844" s="33" t="s">
        <v>49</v>
      </c>
      <c r="U844" s="33" t="s">
        <v>736</v>
      </c>
      <c r="V844" s="33"/>
      <c r="W844" t="str">
        <f t="shared" si="25"/>
        <v>subattribute</v>
      </c>
      <c r="X844" t="str">
        <f>TRIM(INDEX(_xlfn.TEXTSPLIT(Table3263[[#This Row],[attribute_name]],"|"), 1,1))</f>
        <v>Temperatura – Jusante do Resfriador de Óleo Lubrificante</v>
      </c>
      <c r="Y844" t="str">
        <f>IFERROR(TRIM(INDEX(_xlfn.TEXTSPLIT(Table3263[[#This Row],[attribute_name]],"|"), 1,2)), "")</f>
        <v>Pre-alarm Hi</v>
      </c>
      <c r="Z844" t="b" cm="1">
        <f t="array" ref="Z844">IF(ISERROR(IF(Table3263[[#This Row],[parent_attribute]]="subattribute", VLOOKUP(Table3263[[#This Row],[Área ]]&amp;Table3263[[#This Row],[child_attribute]],_xlfn._xlws.FILTER(Table3263[[#All],[Vessel]], Table3263[[#All],[parent_attribute]]="attribute"),1, FALSE), TRUE)), FALSE, TRUE)</f>
        <v>1</v>
      </c>
    </row>
    <row r="845" spans="2:26" ht="15" customHeight="1">
      <c r="B845" t="s">
        <v>4572</v>
      </c>
      <c r="C845" s="10" t="s">
        <v>2905</v>
      </c>
      <c r="D845" s="10" t="s">
        <v>4573</v>
      </c>
      <c r="E845" t="s">
        <v>4574</v>
      </c>
      <c r="F845" s="162" t="s">
        <v>4898</v>
      </c>
      <c r="G845" t="s">
        <v>2863</v>
      </c>
      <c r="J845" t="s">
        <v>1824</v>
      </c>
      <c r="K845" t="s">
        <v>1824</v>
      </c>
      <c r="O845" t="e">
        <f>VLOOKUP(Table3263[[#This Row],[Column1]],'Tradução Atributos'!$A$1:$B$284,2,0)</f>
        <v>#N/A</v>
      </c>
      <c r="P845" t="s">
        <v>3060</v>
      </c>
      <c r="Q845" s="10" t="str">
        <f>_xlfn.CONCAT(Table3263[[#This Row],[Description]],Table3263[[#This Row],[attribute_name EN2]])</f>
        <v>Temperature - Comp THRUST Bearing Outboard (1)</v>
      </c>
      <c r="R845" s="33" t="s">
        <v>4932</v>
      </c>
      <c r="S845" s="33" t="s">
        <v>49</v>
      </c>
      <c r="U845" s="33" t="s">
        <v>439</v>
      </c>
      <c r="V845" s="10" t="s">
        <v>440</v>
      </c>
      <c r="W845" t="str">
        <f t="shared" si="25"/>
        <v>attribute</v>
      </c>
      <c r="X845" t="str">
        <f>TRIM(INDEX(_xlfn.TEXTSPLIT(Table3263[[#This Row],[attribute_name]],"|"), 1,1))</f>
        <v>Temperatura - Mancal Axial do Compressor Lado Externo (1)</v>
      </c>
      <c r="Y845" t="str">
        <f>IFERROR(TRIM(INDEX(_xlfn.TEXTSPLIT(Table3263[[#This Row],[attribute_name]],"|"), 1,2)), "")</f>
        <v/>
      </c>
      <c r="Z845" t="b" cm="1">
        <f t="array" ref="Z845">IF(ISERROR(IF(Table3263[[#This Row],[parent_attribute]]="subattribute", VLOOKUP(Table3263[[#This Row],[Área ]]&amp;Table3263[[#This Row],[child_attribute]],_xlfn._xlws.FILTER(Table3263[[#All],[Vessel]], Table3263[[#All],[parent_attribute]]="attribute"),1, FALSE), TRUE)), FALSE, TRUE)</f>
        <v>1</v>
      </c>
    </row>
    <row r="846" spans="2:26" ht="15" customHeight="1">
      <c r="B846" t="s">
        <v>4572</v>
      </c>
      <c r="C846" s="10" t="s">
        <v>2905</v>
      </c>
      <c r="D846" s="10" t="s">
        <v>4573</v>
      </c>
      <c r="E846" t="s">
        <v>4574</v>
      </c>
      <c r="F846" s="162" t="s">
        <v>4898</v>
      </c>
      <c r="G846" t="s">
        <v>2863</v>
      </c>
      <c r="J846" t="s">
        <v>1827</v>
      </c>
      <c r="K846" t="s">
        <v>1824</v>
      </c>
      <c r="L846" t="s">
        <v>2929</v>
      </c>
      <c r="M846" t="s">
        <v>2928</v>
      </c>
      <c r="O846" t="e">
        <f>VLOOKUP(Table3263[[#This Row],[Column1]],'Tradução Atributos'!$A$1:$B$284,2,0)</f>
        <v>#N/A</v>
      </c>
      <c r="P846" t="s">
        <v>1134</v>
      </c>
      <c r="Q846" s="10" t="str">
        <f>_xlfn.CONCAT(Table3263[[#This Row],[Description]],Table3263[[#This Row],[attribute_name EN2]])</f>
        <v>Temperature - Comp THRUST Bearing Outboard (1)</v>
      </c>
      <c r="R846" s="33">
        <v>110</v>
      </c>
      <c r="S846" s="33" t="s">
        <v>49</v>
      </c>
      <c r="U846" s="33" t="s">
        <v>736</v>
      </c>
      <c r="V846" s="83"/>
      <c r="W846" t="str">
        <f t="shared" si="25"/>
        <v>subattribute</v>
      </c>
      <c r="X846" t="str">
        <f>TRIM(INDEX(_xlfn.TEXTSPLIT(Table3263[[#This Row],[attribute_name]],"|"), 1,1))</f>
        <v>Temperatura - Mancal Axial do Compressor Lado Externo (1)</v>
      </c>
      <c r="Y846" t="str">
        <f>IFERROR(TRIM(INDEX(_xlfn.TEXTSPLIT(Table3263[[#This Row],[attribute_name]],"|"), 1,2)), "")</f>
        <v>Hi</v>
      </c>
      <c r="Z846" t="b" cm="1">
        <f t="array" ref="Z846">IF(ISERROR(IF(Table3263[[#This Row],[parent_attribute]]="subattribute", VLOOKUP(Table3263[[#This Row],[Área ]]&amp;Table3263[[#This Row],[child_attribute]],_xlfn._xlws.FILTER(Table3263[[#All],[Vessel]], Table3263[[#All],[parent_attribute]]="attribute"),1, FALSE), TRUE)), FALSE, TRUE)</f>
        <v>1</v>
      </c>
    </row>
    <row r="847" spans="2:26" ht="15" customHeight="1">
      <c r="B847" t="s">
        <v>4572</v>
      </c>
      <c r="C847" s="10" t="s">
        <v>2905</v>
      </c>
      <c r="D847" s="10" t="s">
        <v>4573</v>
      </c>
      <c r="E847" t="s">
        <v>4574</v>
      </c>
      <c r="F847" s="162" t="s">
        <v>4898</v>
      </c>
      <c r="G847" t="s">
        <v>2863</v>
      </c>
      <c r="J847" t="s">
        <v>1828</v>
      </c>
      <c r="K847" t="s">
        <v>1824</v>
      </c>
      <c r="L847" t="s">
        <v>2930</v>
      </c>
      <c r="M847" t="s">
        <v>2928</v>
      </c>
      <c r="O847" t="e">
        <f>VLOOKUP(Table3263[[#This Row],[Column1]],'Tradução Atributos'!$A$1:$B$284,2,0)</f>
        <v>#N/A</v>
      </c>
      <c r="P847" t="s">
        <v>1136</v>
      </c>
      <c r="Q847" s="10" t="str">
        <f>_xlfn.CONCAT(Table3263[[#This Row],[Description]],Table3263[[#This Row],[attribute_name EN2]])</f>
        <v>Temperature - Comp THRUST Bearing Outboard (1)</v>
      </c>
      <c r="R847" s="33">
        <v>121</v>
      </c>
      <c r="S847" s="33" t="s">
        <v>49</v>
      </c>
      <c r="U847" s="33" t="s">
        <v>736</v>
      </c>
      <c r="V847" s="10"/>
      <c r="W847" t="str">
        <f t="shared" ref="W847:W878" si="26">IFERROR(IF(FIND("|",P847),"subattribute", "attribute"), "attribute")</f>
        <v>subattribute</v>
      </c>
      <c r="X847" t="str">
        <f>TRIM(INDEX(_xlfn.TEXTSPLIT(Table3263[[#This Row],[attribute_name]],"|"), 1,1))</f>
        <v>Temperatura - Mancal Axial do Compressor Lado Externo (1)</v>
      </c>
      <c r="Y847" t="str">
        <f>IFERROR(TRIM(INDEX(_xlfn.TEXTSPLIT(Table3263[[#This Row],[attribute_name]],"|"), 1,2)), "")</f>
        <v>HiHi</v>
      </c>
      <c r="Z847" t="b" cm="1">
        <f t="array" ref="Z847">IF(ISERROR(IF(Table3263[[#This Row],[parent_attribute]]="subattribute", VLOOKUP(Table3263[[#This Row],[Área ]]&amp;Table3263[[#This Row],[child_attribute]],_xlfn._xlws.FILTER(Table3263[[#All],[Vessel]], Table3263[[#All],[parent_attribute]]="attribute"),1, FALSE), TRUE)), FALSE, TRUE)</f>
        <v>1</v>
      </c>
    </row>
    <row r="848" spans="2:26" ht="15" customHeight="1">
      <c r="B848" t="s">
        <v>4572</v>
      </c>
      <c r="C848" s="10" t="s">
        <v>2905</v>
      </c>
      <c r="D848" s="10" t="s">
        <v>4573</v>
      </c>
      <c r="E848" t="s">
        <v>4574</v>
      </c>
      <c r="F848" s="162" t="s">
        <v>4898</v>
      </c>
      <c r="G848" t="s">
        <v>2863</v>
      </c>
      <c r="J848" t="s">
        <v>1829</v>
      </c>
      <c r="K848" t="s">
        <v>1824</v>
      </c>
      <c r="L848" t="s">
        <v>2934</v>
      </c>
      <c r="M848" t="s">
        <v>2928</v>
      </c>
      <c r="O848" t="e">
        <f>VLOOKUP(Table3263[[#This Row],[Column1]],'Tradução Atributos'!$A$1:$B$284,2,0)</f>
        <v>#N/A</v>
      </c>
      <c r="P848" t="s">
        <v>3061</v>
      </c>
      <c r="Q848" s="10" t="str">
        <f>_xlfn.CONCAT(Table3263[[#This Row],[Description]],Table3263[[#This Row],[attribute_name EN2]])</f>
        <v>Temperature - Comp THRUST Bearing Outboard (1)</v>
      </c>
      <c r="R848" s="10">
        <v>71</v>
      </c>
      <c r="S848" s="33" t="s">
        <v>49</v>
      </c>
      <c r="U848" s="33" t="s">
        <v>736</v>
      </c>
      <c r="V848" s="83"/>
      <c r="W848" t="str">
        <f t="shared" si="26"/>
        <v>subattribute</v>
      </c>
      <c r="X848" t="str">
        <f>TRIM(INDEX(_xlfn.TEXTSPLIT(Table3263[[#This Row],[attribute_name]],"|"), 1,1))</f>
        <v>Temperatura - Mancal Axial do Compressor Lado Externo (1)</v>
      </c>
      <c r="Y848" t="str">
        <f>IFERROR(TRIM(INDEX(_xlfn.TEXTSPLIT(Table3263[[#This Row],[attribute_name]],"|"), 1,2)), "")</f>
        <v>Pre-alarm Hi</v>
      </c>
      <c r="Z848" t="b" cm="1">
        <f t="array" ref="Z848">IF(ISERROR(IF(Table3263[[#This Row],[parent_attribute]]="subattribute", VLOOKUP(Table3263[[#This Row],[Área ]]&amp;Table3263[[#This Row],[child_attribute]],_xlfn._xlws.FILTER(Table3263[[#All],[Vessel]], Table3263[[#All],[parent_attribute]]="attribute"),1, FALSE), TRUE)), FALSE, TRUE)</f>
        <v>1</v>
      </c>
    </row>
    <row r="849" spans="2:26" ht="15" customHeight="1">
      <c r="B849" t="s">
        <v>4572</v>
      </c>
      <c r="C849" s="10" t="s">
        <v>2905</v>
      </c>
      <c r="D849" s="10" t="s">
        <v>4573</v>
      </c>
      <c r="E849" t="s">
        <v>4574</v>
      </c>
      <c r="F849" s="162" t="s">
        <v>4898</v>
      </c>
      <c r="G849" t="s">
        <v>2863</v>
      </c>
      <c r="J849" t="s">
        <v>1835</v>
      </c>
      <c r="K849" t="s">
        <v>1835</v>
      </c>
      <c r="O849" t="e">
        <f>VLOOKUP(Table3263[[#This Row],[Column1]],'Tradução Atributos'!$A$1:$B$284,2,0)</f>
        <v>#N/A</v>
      </c>
      <c r="P849" t="s">
        <v>3064</v>
      </c>
      <c r="Q849" s="10" t="str">
        <f>_xlfn.CONCAT(Table3263[[#This Row],[Description]],Table3263[[#This Row],[attribute_name EN2]])</f>
        <v>Temperature - Comp THRUST Bearing Inboard (1)</v>
      </c>
      <c r="R849" s="33" t="s">
        <v>4933</v>
      </c>
      <c r="S849" s="33" t="s">
        <v>49</v>
      </c>
      <c r="U849" s="33" t="s">
        <v>439</v>
      </c>
      <c r="V849" s="33" t="s">
        <v>440</v>
      </c>
      <c r="W849" t="str">
        <f t="shared" si="26"/>
        <v>attribute</v>
      </c>
      <c r="X849" t="str">
        <f>TRIM(INDEX(_xlfn.TEXTSPLIT(Table3263[[#This Row],[attribute_name]],"|"), 1,1))</f>
        <v>Temperatura - Mancal Axial do Compressor Lado Interno (1)</v>
      </c>
      <c r="Y849" t="str">
        <f>IFERROR(TRIM(INDEX(_xlfn.TEXTSPLIT(Table3263[[#This Row],[attribute_name]],"|"), 1,2)), "")</f>
        <v/>
      </c>
      <c r="Z849" t="b" cm="1">
        <f t="array" ref="Z849">IF(ISERROR(IF(Table3263[[#This Row],[parent_attribute]]="subattribute", VLOOKUP(Table3263[[#This Row],[Área ]]&amp;Table3263[[#This Row],[child_attribute]],_xlfn._xlws.FILTER(Table3263[[#All],[Vessel]], Table3263[[#All],[parent_attribute]]="attribute"),1, FALSE), TRUE)), FALSE, TRUE)</f>
        <v>1</v>
      </c>
    </row>
    <row r="850" spans="2:26" ht="15" customHeight="1">
      <c r="B850" t="s">
        <v>4572</v>
      </c>
      <c r="C850" s="10" t="s">
        <v>2905</v>
      </c>
      <c r="D850" s="10" t="s">
        <v>4573</v>
      </c>
      <c r="E850" t="s">
        <v>4574</v>
      </c>
      <c r="F850" s="162" t="s">
        <v>4898</v>
      </c>
      <c r="G850" t="s">
        <v>2863</v>
      </c>
      <c r="J850" t="s">
        <v>1837</v>
      </c>
      <c r="K850" t="s">
        <v>1835</v>
      </c>
      <c r="L850" t="s">
        <v>2929</v>
      </c>
      <c r="M850" t="s">
        <v>2928</v>
      </c>
      <c r="O850" t="e">
        <f>VLOOKUP(Table3263[[#This Row],[Column1]],'Tradução Atributos'!$A$1:$B$284,2,0)</f>
        <v>#N/A</v>
      </c>
      <c r="P850" t="s">
        <v>1148</v>
      </c>
      <c r="Q850" s="10" t="str">
        <f>_xlfn.CONCAT(Table3263[[#This Row],[Description]],Table3263[[#This Row],[attribute_name EN2]])</f>
        <v>Temperature - Comp THRUST Bearing Inboard (1)</v>
      </c>
      <c r="R850" s="33">
        <v>110</v>
      </c>
      <c r="S850" s="33" t="s">
        <v>49</v>
      </c>
      <c r="U850" s="33" t="s">
        <v>736</v>
      </c>
      <c r="V850" s="83"/>
      <c r="W850" t="str">
        <f t="shared" si="26"/>
        <v>subattribute</v>
      </c>
      <c r="X850" t="str">
        <f>TRIM(INDEX(_xlfn.TEXTSPLIT(Table3263[[#This Row],[attribute_name]],"|"), 1,1))</f>
        <v>Temperatura - Mancal Axial do Compressor Lado Interno (1)</v>
      </c>
      <c r="Y850" t="str">
        <f>IFERROR(TRIM(INDEX(_xlfn.TEXTSPLIT(Table3263[[#This Row],[attribute_name]],"|"), 1,2)), "")</f>
        <v>Hi</v>
      </c>
      <c r="Z850" t="b" cm="1">
        <f t="array" ref="Z850">IF(ISERROR(IF(Table3263[[#This Row],[parent_attribute]]="subattribute", VLOOKUP(Table3263[[#This Row],[Área ]]&amp;Table3263[[#This Row],[child_attribute]],_xlfn._xlws.FILTER(Table3263[[#All],[Vessel]], Table3263[[#All],[parent_attribute]]="attribute"),1, FALSE), TRUE)), FALSE, TRUE)</f>
        <v>1</v>
      </c>
    </row>
    <row r="851" spans="2:26" ht="15" customHeight="1">
      <c r="B851" t="s">
        <v>4572</v>
      </c>
      <c r="C851" s="10" t="s">
        <v>2905</v>
      </c>
      <c r="D851" s="10" t="s">
        <v>4573</v>
      </c>
      <c r="E851" t="s">
        <v>4574</v>
      </c>
      <c r="F851" s="162" t="s">
        <v>4898</v>
      </c>
      <c r="G851" t="s">
        <v>2863</v>
      </c>
      <c r="J851" t="s">
        <v>1838</v>
      </c>
      <c r="K851" t="s">
        <v>1835</v>
      </c>
      <c r="L851" t="s">
        <v>2930</v>
      </c>
      <c r="M851" t="s">
        <v>2928</v>
      </c>
      <c r="O851" t="e">
        <f>VLOOKUP(Table3263[[#This Row],[Column1]],'Tradução Atributos'!$A$1:$B$284,2,0)</f>
        <v>#N/A</v>
      </c>
      <c r="P851" t="s">
        <v>1150</v>
      </c>
      <c r="Q851" s="10" t="str">
        <f>_xlfn.CONCAT(Table3263[[#This Row],[Description]],Table3263[[#This Row],[attribute_name EN2]])</f>
        <v>Temperature - Comp THRUST Bearing Inboard (1)</v>
      </c>
      <c r="R851" s="33">
        <v>121</v>
      </c>
      <c r="S851" s="33" t="s">
        <v>49</v>
      </c>
      <c r="U851" s="33" t="s">
        <v>736</v>
      </c>
      <c r="V851" s="10"/>
      <c r="W851" t="str">
        <f t="shared" si="26"/>
        <v>subattribute</v>
      </c>
      <c r="X851" t="str">
        <f>TRIM(INDEX(_xlfn.TEXTSPLIT(Table3263[[#This Row],[attribute_name]],"|"), 1,1))</f>
        <v>Temperatura - Mancal Axial do Compressor Lado Interno (1)</v>
      </c>
      <c r="Y851" t="str">
        <f>IFERROR(TRIM(INDEX(_xlfn.TEXTSPLIT(Table3263[[#This Row],[attribute_name]],"|"), 1,2)), "")</f>
        <v>HiHi</v>
      </c>
      <c r="Z851" t="b" cm="1">
        <f t="array" ref="Z851">IF(ISERROR(IF(Table3263[[#This Row],[parent_attribute]]="subattribute", VLOOKUP(Table3263[[#This Row],[Área ]]&amp;Table3263[[#This Row],[child_attribute]],_xlfn._xlws.FILTER(Table3263[[#All],[Vessel]], Table3263[[#All],[parent_attribute]]="attribute"),1, FALSE), TRUE)), FALSE, TRUE)</f>
        <v>1</v>
      </c>
    </row>
    <row r="852" spans="2:26" ht="15" customHeight="1">
      <c r="B852" t="s">
        <v>4572</v>
      </c>
      <c r="C852" s="10" t="s">
        <v>2905</v>
      </c>
      <c r="D852" s="10" t="s">
        <v>4573</v>
      </c>
      <c r="E852" t="s">
        <v>4574</v>
      </c>
      <c r="F852" s="162" t="s">
        <v>4898</v>
      </c>
      <c r="G852" t="s">
        <v>2863</v>
      </c>
      <c r="J852" t="s">
        <v>1839</v>
      </c>
      <c r="K852" t="s">
        <v>1835</v>
      </c>
      <c r="L852" t="s">
        <v>2934</v>
      </c>
      <c r="M852" t="s">
        <v>2928</v>
      </c>
      <c r="O852" t="e">
        <f>VLOOKUP(Table3263[[#This Row],[Column1]],'Tradução Atributos'!$A$1:$B$284,2,0)</f>
        <v>#N/A</v>
      </c>
      <c r="P852" t="s">
        <v>3065</v>
      </c>
      <c r="Q852" s="10" t="str">
        <f>_xlfn.CONCAT(Table3263[[#This Row],[Description]],Table3263[[#This Row],[attribute_name EN2]])</f>
        <v>Temperature - Comp THRUST Bearing Inboard (1)</v>
      </c>
      <c r="R852" s="33">
        <v>77</v>
      </c>
      <c r="S852" s="33" t="s">
        <v>49</v>
      </c>
      <c r="U852" s="33" t="s">
        <v>736</v>
      </c>
      <c r="V852" s="83"/>
      <c r="W852" t="str">
        <f t="shared" si="26"/>
        <v>subattribute</v>
      </c>
      <c r="X852" t="str">
        <f>TRIM(INDEX(_xlfn.TEXTSPLIT(Table3263[[#This Row],[attribute_name]],"|"), 1,1))</f>
        <v>Temperatura - Mancal Axial do Compressor Lado Interno (1)</v>
      </c>
      <c r="Y852" t="str">
        <f>IFERROR(TRIM(INDEX(_xlfn.TEXTSPLIT(Table3263[[#This Row],[attribute_name]],"|"), 1,2)), "")</f>
        <v>Pre-alarm Hi</v>
      </c>
      <c r="Z852" t="b" cm="1">
        <f t="array" ref="Z852">IF(ISERROR(IF(Table3263[[#This Row],[parent_attribute]]="subattribute", VLOOKUP(Table3263[[#This Row],[Área ]]&amp;Table3263[[#This Row],[child_attribute]],_xlfn._xlws.FILTER(Table3263[[#All],[Vessel]], Table3263[[#All],[parent_attribute]]="attribute"),1, FALSE), TRUE)), FALSE, TRUE)</f>
        <v>1</v>
      </c>
    </row>
    <row r="853" spans="2:26" ht="15" customHeight="1">
      <c r="B853" t="s">
        <v>4572</v>
      </c>
      <c r="C853" s="10" t="s">
        <v>2905</v>
      </c>
      <c r="D853" s="10" t="s">
        <v>4573</v>
      </c>
      <c r="E853" t="s">
        <v>4574</v>
      </c>
      <c r="F853" s="162" t="s">
        <v>4898</v>
      </c>
      <c r="G853" t="s">
        <v>2863</v>
      </c>
      <c r="J853" t="s">
        <v>1561</v>
      </c>
      <c r="K853" t="s">
        <v>1561</v>
      </c>
      <c r="O853" t="e">
        <f>VLOOKUP(Table3263[[#This Row],[Column1]],'Tradução Atributos'!$A$1:$B$284,2,0)</f>
        <v>#N/A</v>
      </c>
      <c r="P853" t="s">
        <v>3068</v>
      </c>
      <c r="Q853" s="10" t="str">
        <f>_xlfn.CONCAT(Table3263[[#This Row],[Description]],Table3263[[#This Row],[attribute_name EN2]])</f>
        <v>Temperature - Comp DE Bearing (1)</v>
      </c>
      <c r="R853" s="33" t="s">
        <v>4934</v>
      </c>
      <c r="S853" s="33" t="s">
        <v>49</v>
      </c>
      <c r="U853" s="33" t="s">
        <v>439</v>
      </c>
      <c r="V853" s="10" t="s">
        <v>440</v>
      </c>
      <c r="W853" t="str">
        <f t="shared" si="26"/>
        <v>attribute</v>
      </c>
      <c r="X853" t="str">
        <f>TRIM(INDEX(_xlfn.TEXTSPLIT(Table3263[[#This Row],[attribute_name]],"|"), 1,1))</f>
        <v>Temperatura - Mancal do Compressor (LA) (1)</v>
      </c>
      <c r="Y853" t="str">
        <f>IFERROR(TRIM(INDEX(_xlfn.TEXTSPLIT(Table3263[[#This Row],[attribute_name]],"|"), 1,2)), "")</f>
        <v/>
      </c>
      <c r="Z853" t="b" cm="1">
        <f t="array" ref="Z853">IF(ISERROR(IF(Table3263[[#This Row],[parent_attribute]]="subattribute", VLOOKUP(Table3263[[#This Row],[Área ]]&amp;Table3263[[#This Row],[child_attribute]],_xlfn._xlws.FILTER(Table3263[[#All],[Vessel]], Table3263[[#All],[parent_attribute]]="attribute"),1, FALSE), TRUE)), FALSE, TRUE)</f>
        <v>1</v>
      </c>
    </row>
    <row r="854" spans="2:26" ht="15" customHeight="1">
      <c r="B854" t="s">
        <v>4572</v>
      </c>
      <c r="C854" s="10" t="s">
        <v>2905</v>
      </c>
      <c r="D854" s="10" t="s">
        <v>4573</v>
      </c>
      <c r="E854" t="s">
        <v>4574</v>
      </c>
      <c r="F854" s="162" t="s">
        <v>4898</v>
      </c>
      <c r="G854" t="s">
        <v>2863</v>
      </c>
      <c r="J854" t="s">
        <v>1563</v>
      </c>
      <c r="K854" t="s">
        <v>1561</v>
      </c>
      <c r="L854" t="s">
        <v>2929</v>
      </c>
      <c r="M854" t="s">
        <v>2928</v>
      </c>
      <c r="O854" t="e">
        <f>VLOOKUP(Table3263[[#This Row],[Column1]],'Tradução Atributos'!$A$1:$B$284,2,0)</f>
        <v>#N/A</v>
      </c>
      <c r="P854" t="s">
        <v>952</v>
      </c>
      <c r="Q854" s="10" t="str">
        <f>_xlfn.CONCAT(Table3263[[#This Row],[Description]],Table3263[[#This Row],[attribute_name EN2]])</f>
        <v>Temperature - Comp DE Bearing (1)</v>
      </c>
      <c r="R854" s="33">
        <v>110</v>
      </c>
      <c r="S854" s="33" t="s">
        <v>49</v>
      </c>
      <c r="U854" s="33" t="s">
        <v>736</v>
      </c>
      <c r="V854" s="83"/>
      <c r="W854" t="str">
        <f t="shared" si="26"/>
        <v>subattribute</v>
      </c>
      <c r="X854" t="str">
        <f>TRIM(INDEX(_xlfn.TEXTSPLIT(Table3263[[#This Row],[attribute_name]],"|"), 1,1))</f>
        <v>Temperatura - Mancal do Compressor (LA) (1)</v>
      </c>
      <c r="Y854" t="str">
        <f>IFERROR(TRIM(INDEX(_xlfn.TEXTSPLIT(Table3263[[#This Row],[attribute_name]],"|"), 1,2)), "")</f>
        <v>Hi</v>
      </c>
      <c r="Z854" t="b" cm="1">
        <f t="array" ref="Z854">IF(ISERROR(IF(Table3263[[#This Row],[parent_attribute]]="subattribute", VLOOKUP(Table3263[[#This Row],[Área ]]&amp;Table3263[[#This Row],[child_attribute]],_xlfn._xlws.FILTER(Table3263[[#All],[Vessel]], Table3263[[#All],[parent_attribute]]="attribute"),1, FALSE), TRUE)), FALSE, TRUE)</f>
        <v>1</v>
      </c>
    </row>
    <row r="855" spans="2:26" ht="15" customHeight="1">
      <c r="B855" t="s">
        <v>4572</v>
      </c>
      <c r="C855" s="10" t="s">
        <v>2905</v>
      </c>
      <c r="D855" s="10" t="s">
        <v>4573</v>
      </c>
      <c r="E855" t="s">
        <v>4574</v>
      </c>
      <c r="F855" s="162" t="s">
        <v>4898</v>
      </c>
      <c r="G855" t="s">
        <v>2863</v>
      </c>
      <c r="J855" t="s">
        <v>1564</v>
      </c>
      <c r="K855" t="s">
        <v>1561</v>
      </c>
      <c r="L855" t="s">
        <v>2930</v>
      </c>
      <c r="M855" t="s">
        <v>2928</v>
      </c>
      <c r="O855" t="e">
        <f>VLOOKUP(Table3263[[#This Row],[Column1]],'Tradução Atributos'!$A$1:$B$284,2,0)</f>
        <v>#N/A</v>
      </c>
      <c r="P855" t="s">
        <v>954</v>
      </c>
      <c r="Q855" s="10" t="str">
        <f>_xlfn.CONCAT(Table3263[[#This Row],[Description]],Table3263[[#This Row],[attribute_name EN2]])</f>
        <v>Temperature - Comp DE Bearing (1)</v>
      </c>
      <c r="R855" s="33">
        <v>121</v>
      </c>
      <c r="S855" s="33" t="s">
        <v>49</v>
      </c>
      <c r="U855" s="33" t="s">
        <v>736</v>
      </c>
      <c r="V855" s="10"/>
      <c r="W855" t="str">
        <f t="shared" si="26"/>
        <v>subattribute</v>
      </c>
      <c r="X855" t="str">
        <f>TRIM(INDEX(_xlfn.TEXTSPLIT(Table3263[[#This Row],[attribute_name]],"|"), 1,1))</f>
        <v>Temperatura - Mancal do Compressor (LA) (1)</v>
      </c>
      <c r="Y855" t="str">
        <f>IFERROR(TRIM(INDEX(_xlfn.TEXTSPLIT(Table3263[[#This Row],[attribute_name]],"|"), 1,2)), "")</f>
        <v>HiHi</v>
      </c>
      <c r="Z855" t="b" cm="1">
        <f t="array" ref="Z855">IF(ISERROR(IF(Table3263[[#This Row],[parent_attribute]]="subattribute", VLOOKUP(Table3263[[#This Row],[Área ]]&amp;Table3263[[#This Row],[child_attribute]],_xlfn._xlws.FILTER(Table3263[[#All],[Vessel]], Table3263[[#All],[parent_attribute]]="attribute"),1, FALSE), TRUE)), FALSE, TRUE)</f>
        <v>1</v>
      </c>
    </row>
    <row r="856" spans="2:26" ht="15" customHeight="1">
      <c r="B856" t="s">
        <v>4572</v>
      </c>
      <c r="C856" s="10" t="s">
        <v>2905</v>
      </c>
      <c r="D856" s="10" t="s">
        <v>4573</v>
      </c>
      <c r="E856" t="s">
        <v>4574</v>
      </c>
      <c r="F856" s="162" t="s">
        <v>4898</v>
      </c>
      <c r="G856" t="s">
        <v>2863</v>
      </c>
      <c r="J856" t="s">
        <v>1565</v>
      </c>
      <c r="K856" t="s">
        <v>1561</v>
      </c>
      <c r="L856" t="s">
        <v>2934</v>
      </c>
      <c r="M856" t="s">
        <v>2928</v>
      </c>
      <c r="O856" t="e">
        <f>VLOOKUP(Table3263[[#This Row],[Column1]],'Tradução Atributos'!$A$1:$B$284,2,0)</f>
        <v>#N/A</v>
      </c>
      <c r="P856" t="s">
        <v>3069</v>
      </c>
      <c r="Q856" s="10" t="str">
        <f>_xlfn.CONCAT(Table3263[[#This Row],[Description]],Table3263[[#This Row],[attribute_name EN2]])</f>
        <v>Temperature - Comp DE Bearing (1)</v>
      </c>
      <c r="R856" s="33">
        <v>82</v>
      </c>
      <c r="S856" s="33" t="s">
        <v>49</v>
      </c>
      <c r="U856" s="33" t="s">
        <v>736</v>
      </c>
      <c r="V856" s="83"/>
      <c r="W856" t="str">
        <f t="shared" si="26"/>
        <v>subattribute</v>
      </c>
      <c r="X856" t="str">
        <f>TRIM(INDEX(_xlfn.TEXTSPLIT(Table3263[[#This Row],[attribute_name]],"|"), 1,1))</f>
        <v>Temperatura - Mancal do Compressor (LA) (1)</v>
      </c>
      <c r="Y856" t="str">
        <f>IFERROR(TRIM(INDEX(_xlfn.TEXTSPLIT(Table3263[[#This Row],[attribute_name]],"|"), 1,2)), "")</f>
        <v>Pre-alarm Hi</v>
      </c>
      <c r="Z856" t="b" cm="1">
        <f t="array" ref="Z856">IF(ISERROR(IF(Table3263[[#This Row],[parent_attribute]]="subattribute", VLOOKUP(Table3263[[#This Row],[Área ]]&amp;Table3263[[#This Row],[child_attribute]],_xlfn._xlws.FILTER(Table3263[[#All],[Vessel]], Table3263[[#All],[parent_attribute]]="attribute"),1, FALSE), TRUE)), FALSE, TRUE)</f>
        <v>1</v>
      </c>
    </row>
    <row r="857" spans="2:26" ht="15" customHeight="1">
      <c r="B857" t="s">
        <v>4572</v>
      </c>
      <c r="C857" s="10" t="s">
        <v>2905</v>
      </c>
      <c r="D857" s="10" t="s">
        <v>4573</v>
      </c>
      <c r="E857" t="s">
        <v>4574</v>
      </c>
      <c r="F857" s="162" t="s">
        <v>4898</v>
      </c>
      <c r="G857" t="s">
        <v>2863</v>
      </c>
      <c r="J857" t="s">
        <v>1571</v>
      </c>
      <c r="K857" t="s">
        <v>1571</v>
      </c>
      <c r="O857" t="e">
        <f>VLOOKUP(Table3263[[#This Row],[Column1]],'Tradução Atributos'!$A$1:$B$284,2,0)</f>
        <v>#N/A</v>
      </c>
      <c r="P857" t="s">
        <v>3072</v>
      </c>
      <c r="Q857" s="10" t="str">
        <f>_xlfn.CONCAT(Table3263[[#This Row],[Description]],Table3263[[#This Row],[attribute_name EN2]])</f>
        <v>Temperature - Comp NDE Bearing (1)</v>
      </c>
      <c r="R857" s="81" t="s">
        <v>4935</v>
      </c>
      <c r="S857" s="81" t="s">
        <v>49</v>
      </c>
      <c r="U857" s="81" t="s">
        <v>439</v>
      </c>
      <c r="V857" s="10" t="s">
        <v>440</v>
      </c>
      <c r="W857" t="str">
        <f t="shared" si="26"/>
        <v>attribute</v>
      </c>
      <c r="X857" t="str">
        <f>TRIM(INDEX(_xlfn.TEXTSPLIT(Table3263[[#This Row],[attribute_name]],"|"), 1,1))</f>
        <v>Temperatura - Mancal do Compressor (LOA) (1)</v>
      </c>
      <c r="Y857" t="str">
        <f>IFERROR(TRIM(INDEX(_xlfn.TEXTSPLIT(Table3263[[#This Row],[attribute_name]],"|"), 1,2)), "")</f>
        <v/>
      </c>
      <c r="Z857" t="b" cm="1">
        <f t="array" ref="Z857">IF(ISERROR(IF(Table3263[[#This Row],[parent_attribute]]="subattribute", VLOOKUP(Table3263[[#This Row],[Área ]]&amp;Table3263[[#This Row],[child_attribute]],_xlfn._xlws.FILTER(Table3263[[#All],[Vessel]], Table3263[[#All],[parent_attribute]]="attribute"),1, FALSE), TRUE)), FALSE, TRUE)</f>
        <v>1</v>
      </c>
    </row>
    <row r="858" spans="2:26" ht="15" customHeight="1">
      <c r="B858" t="s">
        <v>4572</v>
      </c>
      <c r="C858" s="10" t="s">
        <v>2905</v>
      </c>
      <c r="D858" s="10" t="s">
        <v>4573</v>
      </c>
      <c r="E858" t="s">
        <v>4574</v>
      </c>
      <c r="F858" s="162" t="s">
        <v>4898</v>
      </c>
      <c r="G858" t="s">
        <v>2863</v>
      </c>
      <c r="J858" t="s">
        <v>1573</v>
      </c>
      <c r="K858" t="s">
        <v>1571</v>
      </c>
      <c r="L858" t="s">
        <v>2929</v>
      </c>
      <c r="M858" t="s">
        <v>2928</v>
      </c>
      <c r="O858" t="e">
        <f>VLOOKUP(Table3263[[#This Row],[Column1]],'Tradução Atributos'!$A$1:$B$284,2,0)</f>
        <v>#N/A</v>
      </c>
      <c r="P858" t="s">
        <v>969</v>
      </c>
      <c r="Q858" s="10" t="str">
        <f>_xlfn.CONCAT(Table3263[[#This Row],[Description]],Table3263[[#This Row],[attribute_name EN2]])</f>
        <v>Temperature - Comp NDE Bearing (1)</v>
      </c>
      <c r="R858" s="33">
        <v>110</v>
      </c>
      <c r="S858" s="33" t="s">
        <v>49</v>
      </c>
      <c r="U858" s="33" t="s">
        <v>736</v>
      </c>
      <c r="V858" s="83"/>
      <c r="W858" t="str">
        <f t="shared" si="26"/>
        <v>subattribute</v>
      </c>
      <c r="X858" t="str">
        <f>TRIM(INDEX(_xlfn.TEXTSPLIT(Table3263[[#This Row],[attribute_name]],"|"), 1,1))</f>
        <v>Temperatura - Mancal do Compressor (LOA) (1)</v>
      </c>
      <c r="Y858" t="str">
        <f>IFERROR(TRIM(INDEX(_xlfn.TEXTSPLIT(Table3263[[#This Row],[attribute_name]],"|"), 1,2)), "")</f>
        <v>Hi</v>
      </c>
      <c r="Z858" t="b" cm="1">
        <f t="array" ref="Z858">IF(ISERROR(IF(Table3263[[#This Row],[parent_attribute]]="subattribute", VLOOKUP(Table3263[[#This Row],[Área ]]&amp;Table3263[[#This Row],[child_attribute]],_xlfn._xlws.FILTER(Table3263[[#All],[Vessel]], Table3263[[#All],[parent_attribute]]="attribute"),1, FALSE), TRUE)), FALSE, TRUE)</f>
        <v>1</v>
      </c>
    </row>
    <row r="859" spans="2:26" ht="15" customHeight="1">
      <c r="B859" t="s">
        <v>4572</v>
      </c>
      <c r="C859" s="10" t="s">
        <v>2905</v>
      </c>
      <c r="D859" s="10" t="s">
        <v>4573</v>
      </c>
      <c r="E859" t="s">
        <v>4574</v>
      </c>
      <c r="F859" s="162" t="s">
        <v>4898</v>
      </c>
      <c r="G859" t="s">
        <v>2863</v>
      </c>
      <c r="J859" t="s">
        <v>1574</v>
      </c>
      <c r="K859" t="s">
        <v>1571</v>
      </c>
      <c r="L859" t="s">
        <v>2930</v>
      </c>
      <c r="M859" t="s">
        <v>2928</v>
      </c>
      <c r="O859" t="e">
        <f>VLOOKUP(Table3263[[#This Row],[Column1]],'Tradução Atributos'!$A$1:$B$284,2,0)</f>
        <v>#N/A</v>
      </c>
      <c r="P859" t="s">
        <v>972</v>
      </c>
      <c r="Q859" s="10" t="str">
        <f>_xlfn.CONCAT(Table3263[[#This Row],[Description]],Table3263[[#This Row],[attribute_name EN2]])</f>
        <v>Temperature - Comp NDE Bearing (1)</v>
      </c>
      <c r="R859" s="33">
        <v>121</v>
      </c>
      <c r="S859" s="33" t="s">
        <v>49</v>
      </c>
      <c r="U859" s="33" t="s">
        <v>736</v>
      </c>
      <c r="V859" s="33"/>
      <c r="W859" t="str">
        <f t="shared" si="26"/>
        <v>subattribute</v>
      </c>
      <c r="X859" t="str">
        <f>TRIM(INDEX(_xlfn.TEXTSPLIT(Table3263[[#This Row],[attribute_name]],"|"), 1,1))</f>
        <v>Temperatura - Mancal do Compressor (LOA) (1)</v>
      </c>
      <c r="Y859" t="str">
        <f>IFERROR(TRIM(INDEX(_xlfn.TEXTSPLIT(Table3263[[#This Row],[attribute_name]],"|"), 1,2)), "")</f>
        <v>HiHi</v>
      </c>
      <c r="Z859" t="b" cm="1">
        <f t="array" ref="Z859">IF(ISERROR(IF(Table3263[[#This Row],[parent_attribute]]="subattribute", VLOOKUP(Table3263[[#This Row],[Área ]]&amp;Table3263[[#This Row],[child_attribute]],_xlfn._xlws.FILTER(Table3263[[#All],[Vessel]], Table3263[[#All],[parent_attribute]]="attribute"),1, FALSE), TRUE)), FALSE, TRUE)</f>
        <v>1</v>
      </c>
    </row>
    <row r="860" spans="2:26" ht="15" customHeight="1">
      <c r="B860" t="s">
        <v>4572</v>
      </c>
      <c r="C860" s="10" t="s">
        <v>2905</v>
      </c>
      <c r="D860" s="10" t="s">
        <v>4573</v>
      </c>
      <c r="E860" t="s">
        <v>4574</v>
      </c>
      <c r="F860" s="162" t="s">
        <v>4898</v>
      </c>
      <c r="G860" t="s">
        <v>2863</v>
      </c>
      <c r="J860" t="s">
        <v>1575</v>
      </c>
      <c r="K860" t="s">
        <v>1571</v>
      </c>
      <c r="L860" t="s">
        <v>2934</v>
      </c>
      <c r="M860" t="s">
        <v>2928</v>
      </c>
      <c r="O860" t="e">
        <f>VLOOKUP(Table3263[[#This Row],[Column1]],'Tradução Atributos'!$A$1:$B$284,2,0)</f>
        <v>#N/A</v>
      </c>
      <c r="P860" t="s">
        <v>3073</v>
      </c>
      <c r="Q860" s="10" t="str">
        <f>_xlfn.CONCAT(Table3263[[#This Row],[Description]],Table3263[[#This Row],[attribute_name EN2]])</f>
        <v>Temperature - Comp NDE Bearing (1)</v>
      </c>
      <c r="R860" s="33">
        <v>85</v>
      </c>
      <c r="S860" s="33" t="s">
        <v>49</v>
      </c>
      <c r="U860" s="33" t="s">
        <v>736</v>
      </c>
      <c r="V860" s="83"/>
      <c r="W860" t="str">
        <f t="shared" si="26"/>
        <v>subattribute</v>
      </c>
      <c r="X860" t="str">
        <f>TRIM(INDEX(_xlfn.TEXTSPLIT(Table3263[[#This Row],[attribute_name]],"|"), 1,1))</f>
        <v>Temperatura - Mancal do Compressor (LOA) (1)</v>
      </c>
      <c r="Y860" t="str">
        <f>IFERROR(TRIM(INDEX(_xlfn.TEXTSPLIT(Table3263[[#This Row],[attribute_name]],"|"), 1,2)), "")</f>
        <v>Pre-alarm Hi</v>
      </c>
      <c r="Z860" t="b" cm="1">
        <f t="array" ref="Z860">IF(ISERROR(IF(Table3263[[#This Row],[parent_attribute]]="subattribute", VLOOKUP(Table3263[[#This Row],[Área ]]&amp;Table3263[[#This Row],[child_attribute]],_xlfn._xlws.FILTER(Table3263[[#All],[Vessel]], Table3263[[#All],[parent_attribute]]="attribute"),1, FALSE), TRUE)), FALSE, TRUE)</f>
        <v>1</v>
      </c>
    </row>
    <row r="861" spans="2:26" ht="15" customHeight="1">
      <c r="B861" t="s">
        <v>4572</v>
      </c>
      <c r="C861" s="10" t="s">
        <v>2905</v>
      </c>
      <c r="D861" s="10" t="s">
        <v>4573</v>
      </c>
      <c r="E861" t="s">
        <v>4574</v>
      </c>
      <c r="F861" s="162" t="s">
        <v>4898</v>
      </c>
      <c r="G861" s="9" t="s">
        <v>2863</v>
      </c>
      <c r="J861" t="s">
        <v>3804</v>
      </c>
      <c r="K861" t="s">
        <v>3804</v>
      </c>
      <c r="O861" t="e">
        <f>VLOOKUP(Table3263[[#This Row],[Column1]],'Tradução Atributos'!$A$1:$B$284,2,0)</f>
        <v>#N/A</v>
      </c>
      <c r="P861" t="s">
        <v>4765</v>
      </c>
      <c r="Q861" s="10" t="str">
        <f>_xlfn.CONCAT(Table3263[[#This Row],[Description]],Table3263[[#This Row],[attribute_name EN2]])</f>
        <v>Temperature - Lube Oil DE Bearing Return</v>
      </c>
      <c r="R861" s="188" t="s">
        <v>4936</v>
      </c>
      <c r="S861" s="33" t="s">
        <v>49</v>
      </c>
      <c r="U861" s="33" t="s">
        <v>461</v>
      </c>
      <c r="V861" s="10" t="s">
        <v>462</v>
      </c>
      <c r="W861" t="str">
        <f t="shared" si="26"/>
        <v>attribute</v>
      </c>
      <c r="X861" t="str">
        <f>TRIM(INDEX(_xlfn.TEXTSPLIT(Table3263[[#This Row],[attribute_name]],"|"), 1,1))</f>
        <v>Temperatura – Retorno de Óleo Lubrificante do Mancal LA</v>
      </c>
      <c r="Y861" t="str">
        <f>IFERROR(TRIM(INDEX(_xlfn.TEXTSPLIT(Table3263[[#This Row],[attribute_name]],"|"), 1,2)), "")</f>
        <v/>
      </c>
      <c r="Z861" t="b" cm="1">
        <f t="array" ref="Z861">IF(ISERROR(IF(Table3263[[#This Row],[parent_attribute]]="subattribute", VLOOKUP(Table3263[[#This Row],[Área ]]&amp;Table3263[[#This Row],[child_attribute]],_xlfn._xlws.FILTER(Table3263[[#All],[Vessel]], Table3263[[#All],[parent_attribute]]="attribute"),1, FALSE), TRUE)), FALSE, TRUE)</f>
        <v>1</v>
      </c>
    </row>
    <row r="862" spans="2:26" ht="15" customHeight="1">
      <c r="B862" t="s">
        <v>4572</v>
      </c>
      <c r="C862" s="10" t="s">
        <v>2905</v>
      </c>
      <c r="D862" s="10" t="s">
        <v>4573</v>
      </c>
      <c r="E862" t="s">
        <v>4574</v>
      </c>
      <c r="F862" s="162" t="s">
        <v>4898</v>
      </c>
      <c r="G862" s="9" t="s">
        <v>2863</v>
      </c>
      <c r="J862" t="s">
        <v>4766</v>
      </c>
      <c r="K862" t="s">
        <v>3804</v>
      </c>
      <c r="L862" t="s">
        <v>2929</v>
      </c>
      <c r="M862" t="s">
        <v>2928</v>
      </c>
      <c r="O862" t="e">
        <f>VLOOKUP(Table3263[[#This Row],[Column1]],'Tradução Atributos'!$A$1:$B$284,2,0)</f>
        <v>#N/A</v>
      </c>
      <c r="P862" t="s">
        <v>4767</v>
      </c>
      <c r="Q862" s="10" t="str">
        <f>_xlfn.CONCAT(Table3263[[#This Row],[Description]],Table3263[[#This Row],[attribute_name EN2]])</f>
        <v>Temperature - Lube Oil DE Bearing Return</v>
      </c>
      <c r="R862" s="33">
        <v>85</v>
      </c>
      <c r="S862" s="33" t="s">
        <v>49</v>
      </c>
      <c r="U862" s="33" t="s">
        <v>736</v>
      </c>
      <c r="V862" s="83"/>
      <c r="W862" t="str">
        <f t="shared" si="26"/>
        <v>subattribute</v>
      </c>
      <c r="X862" t="str">
        <f>TRIM(INDEX(_xlfn.TEXTSPLIT(Table3263[[#This Row],[attribute_name]],"|"), 1,1))</f>
        <v>Temperatura – Retorno de Óleo Lubrificante do Mancal LA</v>
      </c>
      <c r="Y862" t="str">
        <f>IFERROR(TRIM(INDEX(_xlfn.TEXTSPLIT(Table3263[[#This Row],[attribute_name]],"|"), 1,2)), "")</f>
        <v>Hi</v>
      </c>
      <c r="Z862" t="b" cm="1">
        <f t="array" ref="Z862">IF(ISERROR(IF(Table3263[[#This Row],[parent_attribute]]="subattribute", VLOOKUP(Table3263[[#This Row],[Área ]]&amp;Table3263[[#This Row],[child_attribute]],_xlfn._xlws.FILTER(Table3263[[#All],[Vessel]], Table3263[[#All],[parent_attribute]]="attribute"),1, FALSE), TRUE)), FALSE, TRUE)</f>
        <v>1</v>
      </c>
    </row>
    <row r="863" spans="2:26" ht="15" customHeight="1">
      <c r="B863" t="s">
        <v>4572</v>
      </c>
      <c r="C863" s="10" t="s">
        <v>2905</v>
      </c>
      <c r="D863" s="10" t="s">
        <v>4573</v>
      </c>
      <c r="E863" t="s">
        <v>4574</v>
      </c>
      <c r="F863" s="162" t="s">
        <v>4898</v>
      </c>
      <c r="G863" s="9" t="s">
        <v>2863</v>
      </c>
      <c r="J863" t="s">
        <v>4768</v>
      </c>
      <c r="K863" t="s">
        <v>3804</v>
      </c>
      <c r="L863" t="s">
        <v>2930</v>
      </c>
      <c r="M863" t="s">
        <v>2928</v>
      </c>
      <c r="O863" t="e">
        <f>VLOOKUP(Table3263[[#This Row],[Column1]],'Tradução Atributos'!$A$1:$B$284,2,0)</f>
        <v>#N/A</v>
      </c>
      <c r="P863" t="s">
        <v>4769</v>
      </c>
      <c r="Q863" s="10" t="str">
        <f>_xlfn.CONCAT(Table3263[[#This Row],[Description]],Table3263[[#This Row],[attribute_name EN2]])</f>
        <v>Temperature - Lube Oil DE Bearing Return</v>
      </c>
      <c r="R863" s="33"/>
      <c r="S863" s="33" t="s">
        <v>49</v>
      </c>
      <c r="U863" s="33" t="s">
        <v>736</v>
      </c>
      <c r="V863" s="83"/>
      <c r="W863" t="str">
        <f t="shared" si="26"/>
        <v>subattribute</v>
      </c>
      <c r="X863" t="str">
        <f>TRIM(INDEX(_xlfn.TEXTSPLIT(Table3263[[#This Row],[attribute_name]],"|"), 1,1))</f>
        <v>Temperatura – Retorno de Óleo Lubrificante do Mancal LA</v>
      </c>
      <c r="Y863" t="str">
        <f>IFERROR(TRIM(INDEX(_xlfn.TEXTSPLIT(Table3263[[#This Row],[attribute_name]],"|"), 1,2)), "")</f>
        <v>HiHi</v>
      </c>
      <c r="Z863" t="b" cm="1">
        <f t="array" ref="Z863">IF(ISERROR(IF(Table3263[[#This Row],[parent_attribute]]="subattribute", VLOOKUP(Table3263[[#This Row],[Área ]]&amp;Table3263[[#This Row],[child_attribute]],_xlfn._xlws.FILTER(Table3263[[#All],[Vessel]], Table3263[[#All],[parent_attribute]]="attribute"),1, FALSE), TRUE)), FALSE, TRUE)</f>
        <v>1</v>
      </c>
    </row>
    <row r="864" spans="2:26" ht="15" customHeight="1">
      <c r="B864" t="s">
        <v>4572</v>
      </c>
      <c r="C864" s="10" t="s">
        <v>2905</v>
      </c>
      <c r="D864" s="10" t="s">
        <v>4573</v>
      </c>
      <c r="E864" t="s">
        <v>4574</v>
      </c>
      <c r="F864" s="162" t="s">
        <v>4898</v>
      </c>
      <c r="G864" s="9" t="s">
        <v>2863</v>
      </c>
      <c r="J864" t="s">
        <v>4770</v>
      </c>
      <c r="K864" t="s">
        <v>3804</v>
      </c>
      <c r="L864" t="s">
        <v>2934</v>
      </c>
      <c r="M864" t="s">
        <v>2928</v>
      </c>
      <c r="O864" t="e">
        <f>VLOOKUP(Table3263[[#This Row],[Column1]],'Tradução Atributos'!$A$1:$B$284,2,0)</f>
        <v>#N/A</v>
      </c>
      <c r="P864" t="s">
        <v>4771</v>
      </c>
      <c r="Q864" s="10" t="str">
        <f>_xlfn.CONCAT(Table3263[[#This Row],[Description]],Table3263[[#This Row],[attribute_name EN2]])</f>
        <v>Temperature - Lube Oil DE Bearing Return</v>
      </c>
      <c r="R864" s="186">
        <v>78</v>
      </c>
      <c r="S864" s="33" t="s">
        <v>49</v>
      </c>
      <c r="U864" s="33" t="s">
        <v>736</v>
      </c>
      <c r="V864" s="33"/>
      <c r="W864" t="str">
        <f t="shared" si="26"/>
        <v>subattribute</v>
      </c>
      <c r="X864" t="str">
        <f>TRIM(INDEX(_xlfn.TEXTSPLIT(Table3263[[#This Row],[attribute_name]],"|"), 1,1))</f>
        <v>Temperatura – Retorno de Óleo Lubrificante do Mancal LA</v>
      </c>
      <c r="Y864" t="str">
        <f>IFERROR(TRIM(INDEX(_xlfn.TEXTSPLIT(Table3263[[#This Row],[attribute_name]],"|"), 1,2)), "")</f>
        <v>Pre-alarm Hi</v>
      </c>
      <c r="Z864" t="b" cm="1">
        <f t="array" ref="Z864">IF(ISERROR(IF(Table3263[[#This Row],[parent_attribute]]="subattribute", VLOOKUP(Table3263[[#This Row],[Área ]]&amp;Table3263[[#This Row],[child_attribute]],_xlfn._xlws.FILTER(Table3263[[#All],[Vessel]], Table3263[[#All],[parent_attribute]]="attribute"),1, FALSE), TRUE)), FALSE, TRUE)</f>
        <v>1</v>
      </c>
    </row>
    <row r="865" spans="2:26" ht="15" customHeight="1">
      <c r="B865" t="s">
        <v>4572</v>
      </c>
      <c r="C865" s="10" t="s">
        <v>2905</v>
      </c>
      <c r="D865" s="10" t="s">
        <v>4573</v>
      </c>
      <c r="E865" t="s">
        <v>4574</v>
      </c>
      <c r="F865" s="162" t="s">
        <v>4898</v>
      </c>
      <c r="G865" s="9" t="s">
        <v>2863</v>
      </c>
      <c r="J865" t="s">
        <v>3810</v>
      </c>
      <c r="K865" t="s">
        <v>3810</v>
      </c>
      <c r="O865" t="e">
        <f>VLOOKUP(Table3263[[#This Row],[Column1]],'Tradução Atributos'!$A$1:$B$284,2,0)</f>
        <v>#N/A</v>
      </c>
      <c r="P865" t="s">
        <v>4772</v>
      </c>
      <c r="Q865" s="10" t="str">
        <f>_xlfn.CONCAT(Table3263[[#This Row],[Description]],Table3263[[#This Row],[attribute_name EN2]])</f>
        <v>Temperature - Lube Oil NDE Bearing Return</v>
      </c>
      <c r="R865" s="32" t="s">
        <v>4937</v>
      </c>
      <c r="S865" s="33" t="s">
        <v>49</v>
      </c>
      <c r="U865" s="33" t="s">
        <v>461</v>
      </c>
      <c r="V865" s="10" t="s">
        <v>462</v>
      </c>
      <c r="W865" t="str">
        <f t="shared" si="26"/>
        <v>attribute</v>
      </c>
      <c r="X865" t="str">
        <f>TRIM(INDEX(_xlfn.TEXTSPLIT(Table3263[[#This Row],[attribute_name]],"|"), 1,1))</f>
        <v>Temperatura – Retorno de Óleo Lubrificante do Mancal LOA</v>
      </c>
      <c r="Y865" t="str">
        <f>IFERROR(TRIM(INDEX(_xlfn.TEXTSPLIT(Table3263[[#This Row],[attribute_name]],"|"), 1,2)), "")</f>
        <v/>
      </c>
      <c r="Z865" t="b" cm="1">
        <f t="array" ref="Z865">IF(ISERROR(IF(Table3263[[#This Row],[parent_attribute]]="subattribute", VLOOKUP(Table3263[[#This Row],[Área ]]&amp;Table3263[[#This Row],[child_attribute]],_xlfn._xlws.FILTER(Table3263[[#All],[Vessel]], Table3263[[#All],[parent_attribute]]="attribute"),1, FALSE), TRUE)), FALSE, TRUE)</f>
        <v>1</v>
      </c>
    </row>
    <row r="866" spans="2:26" ht="15" customHeight="1">
      <c r="B866" t="s">
        <v>4572</v>
      </c>
      <c r="C866" s="10" t="s">
        <v>2905</v>
      </c>
      <c r="D866" s="10" t="s">
        <v>4573</v>
      </c>
      <c r="E866" t="s">
        <v>4574</v>
      </c>
      <c r="F866" s="162" t="s">
        <v>4898</v>
      </c>
      <c r="G866" s="9" t="s">
        <v>2863</v>
      </c>
      <c r="J866" t="s">
        <v>4773</v>
      </c>
      <c r="K866" t="s">
        <v>3810</v>
      </c>
      <c r="L866" t="s">
        <v>2929</v>
      </c>
      <c r="M866" t="s">
        <v>2928</v>
      </c>
      <c r="O866" t="e">
        <f>VLOOKUP(Table3263[[#This Row],[Column1]],'Tradução Atributos'!$A$1:$B$284,2,0)</f>
        <v>#N/A</v>
      </c>
      <c r="P866" t="s">
        <v>4774</v>
      </c>
      <c r="Q866" s="10" t="str">
        <f>_xlfn.CONCAT(Table3263[[#This Row],[Description]],Table3263[[#This Row],[attribute_name EN2]])</f>
        <v>Temperature - Lube Oil NDE Bearing Return</v>
      </c>
      <c r="R866" s="33">
        <v>85</v>
      </c>
      <c r="S866" s="33" t="s">
        <v>49</v>
      </c>
      <c r="U866" s="33" t="s">
        <v>736</v>
      </c>
      <c r="V866" s="10"/>
      <c r="W866" t="str">
        <f t="shared" si="26"/>
        <v>subattribute</v>
      </c>
      <c r="X866" t="str">
        <f>TRIM(INDEX(_xlfn.TEXTSPLIT(Table3263[[#This Row],[attribute_name]],"|"), 1,1))</f>
        <v>Temperatura – Retorno de Óleo Lubrificante do Mancal LOA</v>
      </c>
      <c r="Y866" t="str">
        <f>IFERROR(TRIM(INDEX(_xlfn.TEXTSPLIT(Table3263[[#This Row],[attribute_name]],"|"), 1,2)), "")</f>
        <v>Hi</v>
      </c>
      <c r="Z866" t="b" cm="1">
        <f t="array" ref="Z866">IF(ISERROR(IF(Table3263[[#This Row],[parent_attribute]]="subattribute", VLOOKUP(Table3263[[#This Row],[Área ]]&amp;Table3263[[#This Row],[child_attribute]],_xlfn._xlws.FILTER(Table3263[[#All],[Vessel]], Table3263[[#All],[parent_attribute]]="attribute"),1, FALSE), TRUE)), FALSE, TRUE)</f>
        <v>1</v>
      </c>
    </row>
    <row r="867" spans="2:26" ht="15" customHeight="1">
      <c r="B867" t="s">
        <v>4572</v>
      </c>
      <c r="C867" s="10" t="s">
        <v>2905</v>
      </c>
      <c r="D867" s="10" t="s">
        <v>4573</v>
      </c>
      <c r="E867" t="s">
        <v>4574</v>
      </c>
      <c r="F867" s="162" t="s">
        <v>4898</v>
      </c>
      <c r="G867" s="9" t="s">
        <v>2863</v>
      </c>
      <c r="J867" t="s">
        <v>4775</v>
      </c>
      <c r="K867" t="s">
        <v>3810</v>
      </c>
      <c r="L867" t="s">
        <v>2930</v>
      </c>
      <c r="M867" t="s">
        <v>2928</v>
      </c>
      <c r="O867" t="e">
        <f>VLOOKUP(Table3263[[#This Row],[Column1]],'Tradução Atributos'!$A$1:$B$284,2,0)</f>
        <v>#N/A</v>
      </c>
      <c r="P867" t="s">
        <v>4776</v>
      </c>
      <c r="Q867" s="10" t="str">
        <f>_xlfn.CONCAT(Table3263[[#This Row],[Description]],Table3263[[#This Row],[attribute_name EN2]])</f>
        <v>Temperature - Lube Oil NDE Bearing Return</v>
      </c>
      <c r="R867" s="33"/>
      <c r="S867" s="33" t="s">
        <v>49</v>
      </c>
      <c r="U867" s="33" t="s">
        <v>736</v>
      </c>
      <c r="V867" s="83"/>
      <c r="W867" t="str">
        <f t="shared" si="26"/>
        <v>subattribute</v>
      </c>
      <c r="X867" t="str">
        <f>TRIM(INDEX(_xlfn.TEXTSPLIT(Table3263[[#This Row],[attribute_name]],"|"), 1,1))</f>
        <v>Temperatura – Retorno de Óleo Lubrificante do Mancal LOA</v>
      </c>
      <c r="Y867" t="str">
        <f>IFERROR(TRIM(INDEX(_xlfn.TEXTSPLIT(Table3263[[#This Row],[attribute_name]],"|"), 1,2)), "")</f>
        <v>HiHi</v>
      </c>
      <c r="Z867" t="b" cm="1">
        <f t="array" ref="Z867">IF(ISERROR(IF(Table3263[[#This Row],[parent_attribute]]="subattribute", VLOOKUP(Table3263[[#This Row],[Área ]]&amp;Table3263[[#This Row],[child_attribute]],_xlfn._xlws.FILTER(Table3263[[#All],[Vessel]], Table3263[[#All],[parent_attribute]]="attribute"),1, FALSE), TRUE)), FALSE, TRUE)</f>
        <v>1</v>
      </c>
    </row>
    <row r="868" spans="2:26" ht="15" customHeight="1">
      <c r="B868" t="s">
        <v>4572</v>
      </c>
      <c r="C868" s="10" t="s">
        <v>2905</v>
      </c>
      <c r="D868" s="10" t="s">
        <v>4573</v>
      </c>
      <c r="E868" t="s">
        <v>4574</v>
      </c>
      <c r="F868" s="162" t="s">
        <v>4898</v>
      </c>
      <c r="G868" s="9" t="s">
        <v>2863</v>
      </c>
      <c r="J868" t="s">
        <v>4777</v>
      </c>
      <c r="K868" t="s">
        <v>3810</v>
      </c>
      <c r="L868" t="s">
        <v>2934</v>
      </c>
      <c r="M868" t="s">
        <v>2928</v>
      </c>
      <c r="O868" t="e">
        <f>VLOOKUP(Table3263[[#This Row],[Column1]],'Tradução Atributos'!$A$1:$B$284,2,0)</f>
        <v>#N/A</v>
      </c>
      <c r="P868" t="s">
        <v>4778</v>
      </c>
      <c r="Q868" s="10" t="str">
        <f>_xlfn.CONCAT(Table3263[[#This Row],[Description]],Table3263[[#This Row],[attribute_name EN2]])</f>
        <v>Temperature - Lube Oil NDE Bearing Return</v>
      </c>
      <c r="R868" s="10">
        <v>76.5</v>
      </c>
      <c r="S868" s="33" t="s">
        <v>49</v>
      </c>
      <c r="U868" s="33" t="s">
        <v>736</v>
      </c>
      <c r="V868" s="83"/>
      <c r="W868" t="str">
        <f t="shared" si="26"/>
        <v>subattribute</v>
      </c>
      <c r="X868" t="str">
        <f>TRIM(INDEX(_xlfn.TEXTSPLIT(Table3263[[#This Row],[attribute_name]],"|"), 1,1))</f>
        <v>Temperatura – Retorno de Óleo Lubrificante do Mancal LOA</v>
      </c>
      <c r="Y868" t="str">
        <f>IFERROR(TRIM(INDEX(_xlfn.TEXTSPLIT(Table3263[[#This Row],[attribute_name]],"|"), 1,2)), "")</f>
        <v>Pre-alarm Hi</v>
      </c>
      <c r="Z868" t="b" cm="1">
        <f t="array" ref="Z868">IF(ISERROR(IF(Table3263[[#This Row],[parent_attribute]]="subattribute", VLOOKUP(Table3263[[#This Row],[Área ]]&amp;Table3263[[#This Row],[child_attribute]],_xlfn._xlws.FILTER(Table3263[[#All],[Vessel]], Table3263[[#All],[parent_attribute]]="attribute"),1, FALSE), TRUE)), FALSE, TRUE)</f>
        <v>1</v>
      </c>
    </row>
    <row r="869" spans="2:26" ht="15" customHeight="1">
      <c r="B869" t="s">
        <v>4572</v>
      </c>
      <c r="C869" s="10" t="s">
        <v>2905</v>
      </c>
      <c r="D869" s="10" t="s">
        <v>4573</v>
      </c>
      <c r="E869" t="s">
        <v>4574</v>
      </c>
      <c r="F869" s="162" t="s">
        <v>4898</v>
      </c>
      <c r="G869" t="s">
        <v>2863</v>
      </c>
      <c r="J869" s="10" t="s">
        <v>4779</v>
      </c>
      <c r="K869" s="10" t="s">
        <v>4779</v>
      </c>
      <c r="O869" t="e">
        <f>VLOOKUP(Table3263[[#This Row],[Column1]],'Tradução Atributos'!$A$1:$B$284,2,0)</f>
        <v>#N/A</v>
      </c>
      <c r="P869" t="s">
        <v>4780</v>
      </c>
      <c r="Q869" s="20" t="str">
        <f>_xlfn.CONCAT(Table3263[[#This Row],[Description]],Table3263[[#This Row],[attribute_name EN2]])</f>
        <v>Temperature - Suction LP</v>
      </c>
      <c r="R869" s="161" t="s">
        <v>4938</v>
      </c>
      <c r="S869" s="33" t="s">
        <v>49</v>
      </c>
      <c r="U869" s="33" t="s">
        <v>530</v>
      </c>
      <c r="V869" s="33" t="s">
        <v>4586</v>
      </c>
      <c r="W869" t="str">
        <f t="shared" si="26"/>
        <v>attribute</v>
      </c>
      <c r="X869" t="str">
        <f>TRIM(INDEX(_xlfn.TEXTSPLIT(Table3263[[#This Row],[attribute_name]],"|"), 1,1))</f>
        <v>Temperatura - Sucção IP</v>
      </c>
      <c r="Y869" t="str">
        <f>IFERROR(TRIM(INDEX(_xlfn.TEXTSPLIT(Table3263[[#This Row],[attribute_name]],"|"), 1,2)), "")</f>
        <v/>
      </c>
      <c r="Z869" t="b" cm="1">
        <f t="array" ref="Z869">IF(ISERROR(IF(Table3263[[#This Row],[parent_attribute]]="subattribute", VLOOKUP(Table3263[[#This Row],[Área ]]&amp;Table3263[[#This Row],[child_attribute]],_xlfn._xlws.FILTER(Table3263[[#All],[Vessel]], Table3263[[#All],[parent_attribute]]="attribute"),1, FALSE), TRUE)), FALSE, TRUE)</f>
        <v>1</v>
      </c>
    </row>
    <row r="870" spans="2:26" ht="15" customHeight="1">
      <c r="B870" t="s">
        <v>4572</v>
      </c>
      <c r="C870" s="10" t="s">
        <v>2905</v>
      </c>
      <c r="D870" s="10" t="s">
        <v>4573</v>
      </c>
      <c r="E870" t="s">
        <v>4574</v>
      </c>
      <c r="F870" s="162" t="s">
        <v>4898</v>
      </c>
      <c r="G870" t="s">
        <v>2863</v>
      </c>
      <c r="J870" s="10" t="s">
        <v>1111</v>
      </c>
      <c r="K870" s="10" t="s">
        <v>1109</v>
      </c>
      <c r="L870" t="s">
        <v>2929</v>
      </c>
      <c r="M870" t="s">
        <v>2928</v>
      </c>
      <c r="O870" t="e">
        <f>VLOOKUP(Table3263[[#This Row],[Column1]],'Tradução Atributos'!$A$1:$B$284,2,0)</f>
        <v>#N/A</v>
      </c>
      <c r="P870" t="s">
        <v>4781</v>
      </c>
      <c r="Q870" s="20" t="str">
        <f>_xlfn.CONCAT(Table3263[[#This Row],[Description]],Table3263[[#This Row],[attribute_name EN2]])</f>
        <v>Temperature - Suction</v>
      </c>
      <c r="R870" s="33"/>
      <c r="S870" s="33" t="s">
        <v>49</v>
      </c>
      <c r="U870" s="33" t="s">
        <v>736</v>
      </c>
      <c r="V870" s="10"/>
      <c r="W870" t="str">
        <f t="shared" si="26"/>
        <v>subattribute</v>
      </c>
      <c r="X870" t="str">
        <f>TRIM(INDEX(_xlfn.TEXTSPLIT(Table3263[[#This Row],[attribute_name]],"|"), 1,1))</f>
        <v>Temperatura - Sucção IP</v>
      </c>
      <c r="Y870" t="str">
        <f>IFERROR(TRIM(INDEX(_xlfn.TEXTSPLIT(Table3263[[#This Row],[attribute_name]],"|"), 1,2)), "")</f>
        <v>Hi</v>
      </c>
      <c r="Z870" t="b" cm="1">
        <f t="array" ref="Z870">IF(ISERROR(IF(Table3263[[#This Row],[parent_attribute]]="subattribute", VLOOKUP(Table3263[[#This Row],[Área ]]&amp;Table3263[[#This Row],[child_attribute]],_xlfn._xlws.FILTER(Table3263[[#All],[Vessel]], Table3263[[#All],[parent_attribute]]="attribute"),1, FALSE), TRUE)), FALSE, TRUE)</f>
        <v>1</v>
      </c>
    </row>
    <row r="871" spans="2:26" ht="15" customHeight="1">
      <c r="B871" t="s">
        <v>4572</v>
      </c>
      <c r="C871" s="10" t="s">
        <v>2905</v>
      </c>
      <c r="D871" s="10" t="s">
        <v>4573</v>
      </c>
      <c r="E871" t="s">
        <v>4574</v>
      </c>
      <c r="F871" s="162" t="s">
        <v>4898</v>
      </c>
      <c r="G871" t="s">
        <v>2863</v>
      </c>
      <c r="J871" s="10" t="s">
        <v>1113</v>
      </c>
      <c r="K871" s="10" t="s">
        <v>1109</v>
      </c>
      <c r="L871" t="s">
        <v>2931</v>
      </c>
      <c r="M871" t="s">
        <v>2928</v>
      </c>
      <c r="O871" t="e">
        <f>VLOOKUP(Table3263[[#This Row],[Column1]],'Tradução Atributos'!$A$1:$B$284,2,0)</f>
        <v>#N/A</v>
      </c>
      <c r="P871" t="s">
        <v>4782</v>
      </c>
      <c r="Q871" s="20" t="str">
        <f>_xlfn.CONCAT(Table3263[[#This Row],[Description]],Table3263[[#This Row],[attribute_name EN2]])</f>
        <v>Temperature - Suction</v>
      </c>
      <c r="R871" s="33"/>
      <c r="S871" s="33" t="s">
        <v>49</v>
      </c>
      <c r="U871" s="33" t="s">
        <v>736</v>
      </c>
      <c r="V871" s="10"/>
      <c r="W871" t="str">
        <f t="shared" si="26"/>
        <v>subattribute</v>
      </c>
      <c r="X871" t="str">
        <f>TRIM(INDEX(_xlfn.TEXTSPLIT(Table3263[[#This Row],[attribute_name]],"|"), 1,1))</f>
        <v>Temperatura - Sucção IP</v>
      </c>
      <c r="Y871" t="str">
        <f>IFERROR(TRIM(INDEX(_xlfn.TEXTSPLIT(Table3263[[#This Row],[attribute_name]],"|"), 1,2)), "")</f>
        <v>Lo</v>
      </c>
      <c r="Z871" t="b" cm="1">
        <f t="array" ref="Z871">IF(ISERROR(IF(Table3263[[#This Row],[parent_attribute]]="subattribute", VLOOKUP(Table3263[[#This Row],[Área ]]&amp;Table3263[[#This Row],[child_attribute]],_xlfn._xlws.FILTER(Table3263[[#All],[Vessel]], Table3263[[#All],[parent_attribute]]="attribute"),1, FALSE), TRUE)), FALSE, TRUE)</f>
        <v>1</v>
      </c>
    </row>
    <row r="872" spans="2:26" ht="15" customHeight="1">
      <c r="B872" t="s">
        <v>4572</v>
      </c>
      <c r="C872" s="10" t="s">
        <v>2905</v>
      </c>
      <c r="D872" s="10" t="s">
        <v>4573</v>
      </c>
      <c r="E872" t="s">
        <v>4574</v>
      </c>
      <c r="F872" s="162" t="s">
        <v>4898</v>
      </c>
      <c r="G872" t="s">
        <v>2863</v>
      </c>
      <c r="J872" s="10" t="s">
        <v>1115</v>
      </c>
      <c r="K872" s="10" t="s">
        <v>1109</v>
      </c>
      <c r="L872" t="s">
        <v>2934</v>
      </c>
      <c r="M872" t="s">
        <v>2928</v>
      </c>
      <c r="O872" t="e">
        <f>VLOOKUP(Table3263[[#This Row],[Column1]],'Tradução Atributos'!$A$1:$B$284,2,0)</f>
        <v>#N/A</v>
      </c>
      <c r="P872" t="s">
        <v>4783</v>
      </c>
      <c r="Q872" s="20" t="str">
        <f>_xlfn.CONCAT(Table3263[[#This Row],[Description]],Table3263[[#This Row],[attribute_name EN2]])</f>
        <v>Temperature - Suction</v>
      </c>
      <c r="R872" s="33"/>
      <c r="S872" s="33" t="s">
        <v>49</v>
      </c>
      <c r="U872" s="33" t="s">
        <v>736</v>
      </c>
      <c r="V872" s="10"/>
      <c r="W872" t="str">
        <f t="shared" si="26"/>
        <v>subattribute</v>
      </c>
      <c r="X872" t="str">
        <f>TRIM(INDEX(_xlfn.TEXTSPLIT(Table3263[[#This Row],[attribute_name]],"|"), 1,1))</f>
        <v>Temperatura - Sucção IP</v>
      </c>
      <c r="Y872" t="str">
        <f>IFERROR(TRIM(INDEX(_xlfn.TEXTSPLIT(Table3263[[#This Row],[attribute_name]],"|"), 1,2)), "")</f>
        <v>Pre-alarm Hi</v>
      </c>
      <c r="Z872" t="b" cm="1">
        <f t="array" ref="Z872">IF(ISERROR(IF(Table3263[[#This Row],[parent_attribute]]="subattribute", VLOOKUP(Table3263[[#This Row],[Área ]]&amp;Table3263[[#This Row],[child_attribute]],_xlfn._xlws.FILTER(Table3263[[#All],[Vessel]], Table3263[[#All],[parent_attribute]]="attribute"),1, FALSE), TRUE)), FALSE, TRUE)</f>
        <v>1</v>
      </c>
    </row>
    <row r="873" spans="2:26" ht="15" customHeight="1">
      <c r="B873" t="s">
        <v>4572</v>
      </c>
      <c r="C873" s="10" t="s">
        <v>2905</v>
      </c>
      <c r="D873" s="10" t="s">
        <v>4573</v>
      </c>
      <c r="E873" t="s">
        <v>4574</v>
      </c>
      <c r="F873" s="162" t="s">
        <v>4898</v>
      </c>
      <c r="G873" t="s">
        <v>2863</v>
      </c>
      <c r="J873" s="10" t="s">
        <v>1117</v>
      </c>
      <c r="K873" s="10" t="s">
        <v>1109</v>
      </c>
      <c r="L873" t="s">
        <v>2936</v>
      </c>
      <c r="M873" t="s">
        <v>2928</v>
      </c>
      <c r="O873" t="str">
        <f>VLOOKUP(Table3263[[#This Row],[attribute_name EN2]],'Tradução Atributos'!$A$1:$B$284,2,0)</f>
        <v>Temperatura - Sucção</v>
      </c>
      <c r="P873" t="s">
        <v>4784</v>
      </c>
      <c r="Q873" s="20" t="str">
        <f>_xlfn.CONCAT(Table3263[[#This Row],[Description]],Table3263[[#This Row],[attribute_name EN2]])</f>
        <v>Temperature - Suction</v>
      </c>
      <c r="R873" s="33"/>
      <c r="S873" s="33" t="s">
        <v>49</v>
      </c>
      <c r="U873" s="33" t="s">
        <v>736</v>
      </c>
      <c r="V873" s="33"/>
      <c r="W873" t="str">
        <f t="shared" si="26"/>
        <v>subattribute</v>
      </c>
      <c r="X873" t="str">
        <f>TRIM(INDEX(_xlfn.TEXTSPLIT(Table3263[[#This Row],[attribute_name]],"|"), 1,1))</f>
        <v>Temperatura - Sucção IP</v>
      </c>
      <c r="Y873" t="str">
        <f>IFERROR(TRIM(INDEX(_xlfn.TEXTSPLIT(Table3263[[#This Row],[attribute_name]],"|"), 1,2)), "")</f>
        <v>Pre-alarm Lo</v>
      </c>
      <c r="Z873" t="b" cm="1">
        <f t="array" ref="Z873">IF(ISERROR(IF(Table3263[[#This Row],[parent_attribute]]="subattribute", VLOOKUP(Table3263[[#This Row],[Área ]]&amp;Table3263[[#This Row],[child_attribute]],_xlfn._xlws.FILTER(Table3263[[#All],[Vessel]], Table3263[[#All],[parent_attribute]]="attribute"),1, FALSE), TRUE)), FALSE, TRUE)</f>
        <v>1</v>
      </c>
    </row>
    <row r="874" spans="2:26" ht="15" customHeight="1">
      <c r="B874" t="s">
        <v>4572</v>
      </c>
      <c r="C874" s="10" t="s">
        <v>2905</v>
      </c>
      <c r="D874" s="10" t="s">
        <v>4573</v>
      </c>
      <c r="E874" t="s">
        <v>4574</v>
      </c>
      <c r="F874" s="162" t="s">
        <v>4898</v>
      </c>
      <c r="G874" t="s">
        <v>2863</v>
      </c>
      <c r="J874" s="20" t="s">
        <v>4779</v>
      </c>
      <c r="K874" s="10" t="s">
        <v>4779</v>
      </c>
      <c r="O874" t="e">
        <f>VLOOKUP(Table3263[[#This Row],[Column1]],'Tradução Atributos'!$A$1:$B$284,2,0)</f>
        <v>#N/A</v>
      </c>
      <c r="P874" t="s">
        <v>4785</v>
      </c>
      <c r="Q874" s="20" t="str">
        <f>_xlfn.CONCAT(Table3263[[#This Row],[Description]],Table3263[[#This Row],[attribute_name EN2]])</f>
        <v>Temperature - Suction LP</v>
      </c>
      <c r="R874" s="10" t="s">
        <v>4939</v>
      </c>
      <c r="S874" s="33" t="s">
        <v>49</v>
      </c>
      <c r="U874" s="33" t="s">
        <v>530</v>
      </c>
      <c r="V874" s="10" t="s">
        <v>4594</v>
      </c>
      <c r="W874" t="str">
        <f t="shared" si="26"/>
        <v>attribute</v>
      </c>
      <c r="X874" t="str">
        <f>TRIM(INDEX(_xlfn.TEXTSPLIT(Table3263[[#This Row],[attribute_name]],"|"), 1,1))</f>
        <v>Temperatura - Sucção LP</v>
      </c>
      <c r="Y874" t="str">
        <f>IFERROR(TRIM(INDEX(_xlfn.TEXTSPLIT(Table3263[[#This Row],[attribute_name]],"|"), 1,2)), "")</f>
        <v/>
      </c>
      <c r="Z874" t="b" cm="1">
        <f t="array" ref="Z874">IF(ISERROR(IF(Table3263[[#This Row],[parent_attribute]]="subattribute", VLOOKUP(Table3263[[#This Row],[Área ]]&amp;Table3263[[#This Row],[child_attribute]],_xlfn._xlws.FILTER(Table3263[[#All],[Vessel]], Table3263[[#All],[parent_attribute]]="attribute"),1, FALSE), TRUE)), FALSE, TRUE)</f>
        <v>1</v>
      </c>
    </row>
    <row r="875" spans="2:26" ht="15" customHeight="1">
      <c r="B875" t="s">
        <v>4572</v>
      </c>
      <c r="C875" s="10" t="s">
        <v>2905</v>
      </c>
      <c r="D875" s="10" t="s">
        <v>4573</v>
      </c>
      <c r="E875" t="s">
        <v>4574</v>
      </c>
      <c r="F875" s="162" t="s">
        <v>4898</v>
      </c>
      <c r="G875" t="s">
        <v>2863</v>
      </c>
      <c r="J875" s="20" t="s">
        <v>1111</v>
      </c>
      <c r="K875" s="10" t="s">
        <v>1109</v>
      </c>
      <c r="L875" t="s">
        <v>2929</v>
      </c>
      <c r="M875" t="s">
        <v>2928</v>
      </c>
      <c r="O875" t="e">
        <f>VLOOKUP(Table3263[[#This Row],[Column1]],'Tradução Atributos'!$A$1:$B$284,2,0)</f>
        <v>#N/A</v>
      </c>
      <c r="P875" t="s">
        <v>4786</v>
      </c>
      <c r="Q875" s="20" t="str">
        <f>_xlfn.CONCAT(Table3263[[#This Row],[Description]],Table3263[[#This Row],[attribute_name EN2]])</f>
        <v>Temperature - Suction</v>
      </c>
      <c r="R875" s="33"/>
      <c r="S875" s="33" t="s">
        <v>49</v>
      </c>
      <c r="U875" s="33" t="s">
        <v>736</v>
      </c>
      <c r="V875" s="10"/>
      <c r="W875" t="str">
        <f t="shared" si="26"/>
        <v>subattribute</v>
      </c>
      <c r="X875" t="str">
        <f>TRIM(INDEX(_xlfn.TEXTSPLIT(Table3263[[#This Row],[attribute_name]],"|"), 1,1))</f>
        <v>Temperatura - Sucção LP</v>
      </c>
      <c r="Y875" t="str">
        <f>IFERROR(TRIM(INDEX(_xlfn.TEXTSPLIT(Table3263[[#This Row],[attribute_name]],"|"), 1,2)), "")</f>
        <v>Hi</v>
      </c>
      <c r="Z875" t="b" cm="1">
        <f t="array" ref="Z875">IF(ISERROR(IF(Table3263[[#This Row],[parent_attribute]]="subattribute", VLOOKUP(Table3263[[#This Row],[Área ]]&amp;Table3263[[#This Row],[child_attribute]],_xlfn._xlws.FILTER(Table3263[[#All],[Vessel]], Table3263[[#All],[parent_attribute]]="attribute"),1, FALSE), TRUE)), FALSE, TRUE)</f>
        <v>1</v>
      </c>
    </row>
    <row r="876" spans="2:26" ht="15" customHeight="1">
      <c r="B876" t="s">
        <v>4572</v>
      </c>
      <c r="C876" s="10" t="s">
        <v>2905</v>
      </c>
      <c r="D876" s="10" t="s">
        <v>4573</v>
      </c>
      <c r="E876" t="s">
        <v>4574</v>
      </c>
      <c r="F876" s="162" t="s">
        <v>4898</v>
      </c>
      <c r="G876" t="s">
        <v>2863</v>
      </c>
      <c r="J876" s="20" t="s">
        <v>1113</v>
      </c>
      <c r="K876" s="10" t="s">
        <v>1109</v>
      </c>
      <c r="L876" t="s">
        <v>2931</v>
      </c>
      <c r="M876" t="s">
        <v>2928</v>
      </c>
      <c r="O876" t="e">
        <f>VLOOKUP(Table3263[[#This Row],[Column1]],'Tradução Atributos'!$A$1:$B$284,2,0)</f>
        <v>#N/A</v>
      </c>
      <c r="P876" t="s">
        <v>4787</v>
      </c>
      <c r="Q876" s="20" t="str">
        <f>_xlfn.CONCAT(Table3263[[#This Row],[Description]],Table3263[[#This Row],[attribute_name EN2]])</f>
        <v>Temperature - Suction</v>
      </c>
      <c r="R876" s="33"/>
      <c r="S876" s="33" t="s">
        <v>49</v>
      </c>
      <c r="U876" s="33" t="s">
        <v>736</v>
      </c>
      <c r="V876" s="10"/>
      <c r="W876" t="str">
        <f t="shared" si="26"/>
        <v>subattribute</v>
      </c>
      <c r="X876" t="str">
        <f>TRIM(INDEX(_xlfn.TEXTSPLIT(Table3263[[#This Row],[attribute_name]],"|"), 1,1))</f>
        <v>Temperatura - Sucção LP</v>
      </c>
      <c r="Y876" t="str">
        <f>IFERROR(TRIM(INDEX(_xlfn.TEXTSPLIT(Table3263[[#This Row],[attribute_name]],"|"), 1,2)), "")</f>
        <v>Lo</v>
      </c>
      <c r="Z876" t="b" cm="1">
        <f t="array" ref="Z876">IF(ISERROR(IF(Table3263[[#This Row],[parent_attribute]]="subattribute", VLOOKUP(Table3263[[#This Row],[Área ]]&amp;Table3263[[#This Row],[child_attribute]],_xlfn._xlws.FILTER(Table3263[[#All],[Vessel]], Table3263[[#All],[parent_attribute]]="attribute"),1, FALSE), TRUE)), FALSE, TRUE)</f>
        <v>1</v>
      </c>
    </row>
    <row r="877" spans="2:26" ht="15" customHeight="1">
      <c r="B877" t="s">
        <v>4572</v>
      </c>
      <c r="C877" s="10" t="s">
        <v>2905</v>
      </c>
      <c r="D877" s="10" t="s">
        <v>4573</v>
      </c>
      <c r="E877" t="s">
        <v>4574</v>
      </c>
      <c r="F877" s="162" t="s">
        <v>4898</v>
      </c>
      <c r="G877" t="s">
        <v>2863</v>
      </c>
      <c r="J877" s="20" t="s">
        <v>1115</v>
      </c>
      <c r="K877" s="10" t="s">
        <v>1109</v>
      </c>
      <c r="L877" t="s">
        <v>2934</v>
      </c>
      <c r="M877" t="s">
        <v>2928</v>
      </c>
      <c r="O877" t="e">
        <f>VLOOKUP(Table3263[[#This Row],[Column1]],'Tradução Atributos'!$A$1:$B$284,2,0)</f>
        <v>#N/A</v>
      </c>
      <c r="P877" t="s">
        <v>4788</v>
      </c>
      <c r="Q877" s="20" t="str">
        <f>_xlfn.CONCAT(Table3263[[#This Row],[Description]],Table3263[[#This Row],[attribute_name EN2]])</f>
        <v>Temperature - Suction</v>
      </c>
      <c r="R877" s="33"/>
      <c r="S877" s="33" t="s">
        <v>49</v>
      </c>
      <c r="U877" s="33" t="s">
        <v>736</v>
      </c>
      <c r="V877" s="33"/>
      <c r="W877" t="str">
        <f t="shared" si="26"/>
        <v>subattribute</v>
      </c>
      <c r="X877" t="str">
        <f>TRIM(INDEX(_xlfn.TEXTSPLIT(Table3263[[#This Row],[attribute_name]],"|"), 1,1))</f>
        <v>Temperatura - Sucção LP</v>
      </c>
      <c r="Y877" t="str">
        <f>IFERROR(TRIM(INDEX(_xlfn.TEXTSPLIT(Table3263[[#This Row],[attribute_name]],"|"), 1,2)), "")</f>
        <v>Pre-alarm Hi</v>
      </c>
      <c r="Z877" t="b" cm="1">
        <f t="array" ref="Z877">IF(ISERROR(IF(Table3263[[#This Row],[parent_attribute]]="subattribute", VLOOKUP(Table3263[[#This Row],[Área ]]&amp;Table3263[[#This Row],[child_attribute]],_xlfn._xlws.FILTER(Table3263[[#All],[Vessel]], Table3263[[#All],[parent_attribute]]="attribute"),1, FALSE), TRUE)), FALSE, TRUE)</f>
        <v>1</v>
      </c>
    </row>
    <row r="878" spans="2:26" ht="15" customHeight="1">
      <c r="B878" t="s">
        <v>4572</v>
      </c>
      <c r="C878" s="10" t="s">
        <v>2905</v>
      </c>
      <c r="D878" s="10" t="s">
        <v>4573</v>
      </c>
      <c r="E878" t="s">
        <v>4574</v>
      </c>
      <c r="F878" s="162" t="s">
        <v>4898</v>
      </c>
      <c r="G878" t="s">
        <v>2863</v>
      </c>
      <c r="J878" s="20" t="s">
        <v>1117</v>
      </c>
      <c r="K878" s="10" t="s">
        <v>1109</v>
      </c>
      <c r="L878" t="s">
        <v>2936</v>
      </c>
      <c r="M878" t="s">
        <v>2928</v>
      </c>
      <c r="O878" t="str">
        <f>VLOOKUP(Table3263[[#This Row],[attribute_name EN2]],'Tradução Atributos'!$A$1:$B$284,2,0)</f>
        <v>Temperatura - Sucção</v>
      </c>
      <c r="P878" t="s">
        <v>4789</v>
      </c>
      <c r="Q878" s="20" t="str">
        <f>_xlfn.CONCAT(Table3263[[#This Row],[Description]],Table3263[[#This Row],[attribute_name EN2]])</f>
        <v>Temperature - Suction</v>
      </c>
      <c r="R878" s="10"/>
      <c r="S878" s="33" t="s">
        <v>49</v>
      </c>
      <c r="U878" s="33" t="s">
        <v>736</v>
      </c>
      <c r="V878" s="10"/>
      <c r="W878" t="str">
        <f t="shared" si="26"/>
        <v>subattribute</v>
      </c>
      <c r="X878" t="str">
        <f>TRIM(INDEX(_xlfn.TEXTSPLIT(Table3263[[#This Row],[attribute_name]],"|"), 1,1))</f>
        <v>Temperatura - Sucção LP</v>
      </c>
      <c r="Y878" t="str">
        <f>IFERROR(TRIM(INDEX(_xlfn.TEXTSPLIT(Table3263[[#This Row],[attribute_name]],"|"), 1,2)), "")</f>
        <v>Pre-alarm Lo</v>
      </c>
      <c r="Z878" t="b" cm="1">
        <f t="array" ref="Z878">IF(ISERROR(IF(Table3263[[#This Row],[parent_attribute]]="subattribute", VLOOKUP(Table3263[[#This Row],[Área ]]&amp;Table3263[[#This Row],[child_attribute]],_xlfn._xlws.FILTER(Table3263[[#All],[Vessel]], Table3263[[#All],[parent_attribute]]="attribute"),1, FALSE), TRUE)), FALSE, TRUE)</f>
        <v>1</v>
      </c>
    </row>
    <row r="879" spans="2:26" ht="15" customHeight="1">
      <c r="B879" t="s">
        <v>4572</v>
      </c>
      <c r="C879" s="10" t="s">
        <v>2905</v>
      </c>
      <c r="D879" s="10" t="s">
        <v>4573</v>
      </c>
      <c r="E879" t="s">
        <v>4574</v>
      </c>
      <c r="F879" s="162" t="s">
        <v>4898</v>
      </c>
      <c r="G879" t="s">
        <v>2863</v>
      </c>
      <c r="J879" t="s">
        <v>976</v>
      </c>
      <c r="K879" t="s">
        <v>976</v>
      </c>
      <c r="O879" t="e">
        <f>VLOOKUP(Table3263[[#This Row],[Column1]],'Tradução Atributos'!$A$1:$B$284,2,0)</f>
        <v>#N/A</v>
      </c>
      <c r="P879" t="s">
        <v>3111</v>
      </c>
      <c r="Q879" s="10" t="str">
        <f>_xlfn.CONCAT(Table3263[[#This Row],[Description]],Table3263[[#This Row],[attribute_name EN2]])</f>
        <v>Temperature - Lube Oil Tank</v>
      </c>
      <c r="R879" s="33" t="s">
        <v>3456</v>
      </c>
      <c r="S879" s="33" t="s">
        <v>49</v>
      </c>
      <c r="U879" s="33" t="s">
        <v>461</v>
      </c>
      <c r="V879" s="10" t="s">
        <v>462</v>
      </c>
      <c r="W879" t="str">
        <f t="shared" ref="W879:W910" si="27">IFERROR(IF(FIND("|",P879),"subattribute", "attribute"), "attribute")</f>
        <v>attribute</v>
      </c>
      <c r="X879" t="str">
        <f>TRIM(INDEX(_xlfn.TEXTSPLIT(Table3263[[#This Row],[attribute_name]],"|"), 1,1))</f>
        <v>Temperatura - Tanque de Óleo Lubrificante</v>
      </c>
      <c r="Y879" t="str">
        <f>IFERROR(TRIM(INDEX(_xlfn.TEXTSPLIT(Table3263[[#This Row],[attribute_name]],"|"), 1,2)), "")</f>
        <v/>
      </c>
      <c r="Z879" t="b" cm="1">
        <f t="array" ref="Z879">IF(ISERROR(IF(Table3263[[#This Row],[parent_attribute]]="subattribute", VLOOKUP(Table3263[[#This Row],[Área ]]&amp;Table3263[[#This Row],[child_attribute]],_xlfn._xlws.FILTER(Table3263[[#All],[Vessel]], Table3263[[#All],[parent_attribute]]="attribute"),1, FALSE), TRUE)), FALSE, TRUE)</f>
        <v>1</v>
      </c>
    </row>
    <row r="880" spans="2:26" ht="15" customHeight="1">
      <c r="B880" t="s">
        <v>4572</v>
      </c>
      <c r="C880" s="10" t="s">
        <v>2905</v>
      </c>
      <c r="D880" s="10" t="s">
        <v>4573</v>
      </c>
      <c r="E880" t="s">
        <v>4574</v>
      </c>
      <c r="F880" s="162" t="s">
        <v>4898</v>
      </c>
      <c r="G880" t="s">
        <v>2863</v>
      </c>
      <c r="J880" t="s">
        <v>979</v>
      </c>
      <c r="K880" t="s">
        <v>976</v>
      </c>
      <c r="L880" t="s">
        <v>2929</v>
      </c>
      <c r="M880" t="s">
        <v>2928</v>
      </c>
      <c r="O880" t="e">
        <f>VLOOKUP(Table3263[[#This Row],[Column1]],'Tradução Atributos'!$A$1:$B$284,2,0)</f>
        <v>#N/A</v>
      </c>
      <c r="P880" t="s">
        <v>752</v>
      </c>
      <c r="Q880" s="10" t="str">
        <f>_xlfn.CONCAT(Table3263[[#This Row],[Description]],Table3263[[#This Row],[attribute_name EN2]])</f>
        <v>Temperature - Lube Oil Tank</v>
      </c>
      <c r="R880" s="33"/>
      <c r="S880" s="33" t="s">
        <v>49</v>
      </c>
      <c r="U880" s="33" t="s">
        <v>736</v>
      </c>
      <c r="V880" s="12"/>
      <c r="W880" t="str">
        <f t="shared" si="27"/>
        <v>subattribute</v>
      </c>
      <c r="X880" t="str">
        <f>TRIM(INDEX(_xlfn.TEXTSPLIT(Table3263[[#This Row],[attribute_name]],"|"), 1,1))</f>
        <v>Temperatura - Tanque de Óleo Lubrificante</v>
      </c>
      <c r="Y880" t="str">
        <f>IFERROR(TRIM(INDEX(_xlfn.TEXTSPLIT(Table3263[[#This Row],[attribute_name]],"|"), 1,2)), "")</f>
        <v>Hi</v>
      </c>
      <c r="Z880" t="b" cm="1">
        <f t="array" ref="Z880">IF(ISERROR(IF(Table3263[[#This Row],[parent_attribute]]="subattribute", VLOOKUP(Table3263[[#This Row],[Área ]]&amp;Table3263[[#This Row],[child_attribute]],_xlfn._xlws.FILTER(Table3263[[#All],[Vessel]], Table3263[[#All],[parent_attribute]]="attribute"),1, FALSE), TRUE)), FALSE, TRUE)</f>
        <v>1</v>
      </c>
    </row>
    <row r="881" spans="2:26" ht="15" customHeight="1">
      <c r="B881" t="s">
        <v>4572</v>
      </c>
      <c r="C881" s="10" t="s">
        <v>2905</v>
      </c>
      <c r="D881" s="10" t="s">
        <v>4573</v>
      </c>
      <c r="E881" t="s">
        <v>4574</v>
      </c>
      <c r="F881" s="162" t="s">
        <v>4898</v>
      </c>
      <c r="G881" t="s">
        <v>2863</v>
      </c>
      <c r="J881" t="s">
        <v>981</v>
      </c>
      <c r="K881" t="s">
        <v>976</v>
      </c>
      <c r="L881" t="s">
        <v>2930</v>
      </c>
      <c r="M881" t="s">
        <v>2928</v>
      </c>
      <c r="O881" t="e">
        <f>VLOOKUP(Table3263[[#This Row],[Column1]],'Tradução Atributos'!$A$1:$B$284,2,0)</f>
        <v>#N/A</v>
      </c>
      <c r="P881" t="s">
        <v>755</v>
      </c>
      <c r="Q881" s="10" t="str">
        <f>_xlfn.CONCAT(Table3263[[#This Row],[Description]],Table3263[[#This Row],[attribute_name EN2]])</f>
        <v>Temperature - Lube Oil Tank</v>
      </c>
      <c r="R881" s="33"/>
      <c r="S881" s="33" t="s">
        <v>49</v>
      </c>
      <c r="U881" s="33" t="s">
        <v>736</v>
      </c>
      <c r="V881" s="52"/>
      <c r="W881" t="str">
        <f t="shared" si="27"/>
        <v>subattribute</v>
      </c>
      <c r="X881" t="str">
        <f>TRIM(INDEX(_xlfn.TEXTSPLIT(Table3263[[#This Row],[attribute_name]],"|"), 1,1))</f>
        <v>Temperatura - Tanque de Óleo Lubrificante</v>
      </c>
      <c r="Y881" t="str">
        <f>IFERROR(TRIM(INDEX(_xlfn.TEXTSPLIT(Table3263[[#This Row],[attribute_name]],"|"), 1,2)), "")</f>
        <v>HiHi</v>
      </c>
      <c r="Z881" t="b" cm="1">
        <f t="array" ref="Z881">IF(ISERROR(IF(Table3263[[#This Row],[parent_attribute]]="subattribute", VLOOKUP(Table3263[[#This Row],[Área ]]&amp;Table3263[[#This Row],[child_attribute]],_xlfn._xlws.FILTER(Table3263[[#All],[Vessel]], Table3263[[#All],[parent_attribute]]="attribute"),1, FALSE), TRUE)), FALSE, TRUE)</f>
        <v>1</v>
      </c>
    </row>
    <row r="882" spans="2:26" ht="15" customHeight="1">
      <c r="B882" t="s">
        <v>4572</v>
      </c>
      <c r="C882" s="10" t="s">
        <v>2905</v>
      </c>
      <c r="D882" s="10" t="s">
        <v>4573</v>
      </c>
      <c r="E882" t="s">
        <v>4574</v>
      </c>
      <c r="F882" s="162" t="s">
        <v>4898</v>
      </c>
      <c r="G882" t="s">
        <v>2863</v>
      </c>
      <c r="J882" t="s">
        <v>983</v>
      </c>
      <c r="K882" t="s">
        <v>976</v>
      </c>
      <c r="L882" t="s">
        <v>2931</v>
      </c>
      <c r="M882" t="s">
        <v>2928</v>
      </c>
      <c r="O882" t="e">
        <f>VLOOKUP(Table3263[[#This Row],[Column1]],'Tradução Atributos'!$A$1:$B$284,2,0)</f>
        <v>#N/A</v>
      </c>
      <c r="P882" t="s">
        <v>758</v>
      </c>
      <c r="Q882" s="10" t="str">
        <f>_xlfn.CONCAT(Table3263[[#This Row],[Description]],Table3263[[#This Row],[attribute_name EN2]])</f>
        <v>Temperature - Lube Oil Tank</v>
      </c>
      <c r="R882" s="33"/>
      <c r="S882" s="33" t="s">
        <v>49</v>
      </c>
      <c r="U882" s="33" t="s">
        <v>736</v>
      </c>
      <c r="V882" s="10"/>
      <c r="W882" t="str">
        <f t="shared" si="27"/>
        <v>subattribute</v>
      </c>
      <c r="X882" t="str">
        <f>TRIM(INDEX(_xlfn.TEXTSPLIT(Table3263[[#This Row],[attribute_name]],"|"), 1,1))</f>
        <v>Temperatura - Tanque de Óleo Lubrificante</v>
      </c>
      <c r="Y882" t="str">
        <f>IFERROR(TRIM(INDEX(_xlfn.TEXTSPLIT(Table3263[[#This Row],[attribute_name]],"|"), 1,2)), "")</f>
        <v>Lo</v>
      </c>
      <c r="Z882" t="b" cm="1">
        <f t="array" ref="Z882">IF(ISERROR(IF(Table3263[[#This Row],[parent_attribute]]="subattribute", VLOOKUP(Table3263[[#This Row],[Área ]]&amp;Table3263[[#This Row],[child_attribute]],_xlfn._xlws.FILTER(Table3263[[#All],[Vessel]], Table3263[[#All],[parent_attribute]]="attribute"),1, FALSE), TRUE)), FALSE, TRUE)</f>
        <v>1</v>
      </c>
    </row>
    <row r="883" spans="2:26" ht="15" customHeight="1">
      <c r="B883" t="s">
        <v>4572</v>
      </c>
      <c r="C883" s="10" t="s">
        <v>2905</v>
      </c>
      <c r="D883" s="10" t="s">
        <v>4573</v>
      </c>
      <c r="E883" t="s">
        <v>4574</v>
      </c>
      <c r="F883" s="162" t="s">
        <v>4898</v>
      </c>
      <c r="G883" t="s">
        <v>2863</v>
      </c>
      <c r="J883" t="s">
        <v>985</v>
      </c>
      <c r="K883" t="s">
        <v>976</v>
      </c>
      <c r="L883" t="s">
        <v>2932</v>
      </c>
      <c r="M883" t="s">
        <v>2928</v>
      </c>
      <c r="O883" t="e">
        <f>VLOOKUP(Table3263[[#This Row],[Column1]],'Tradução Atributos'!$A$1:$B$284,2,0)</f>
        <v>#N/A</v>
      </c>
      <c r="P883" t="s">
        <v>3112</v>
      </c>
      <c r="Q883" s="10" t="str">
        <f>_xlfn.CONCAT(Table3263[[#This Row],[Description]],Table3263[[#This Row],[attribute_name EN2]])</f>
        <v>Temperature - Lube Oil Tank</v>
      </c>
      <c r="R883" s="33"/>
      <c r="S883" s="33" t="s">
        <v>49</v>
      </c>
      <c r="U883" s="33" t="s">
        <v>736</v>
      </c>
      <c r="V883" s="83"/>
      <c r="W883" t="str">
        <f t="shared" si="27"/>
        <v>subattribute</v>
      </c>
      <c r="X883" t="str">
        <f>TRIM(INDEX(_xlfn.TEXTSPLIT(Table3263[[#This Row],[attribute_name]],"|"), 1,1))</f>
        <v>Temperatura - Tanque de Óleo Lubrificante</v>
      </c>
      <c r="Y883" t="str">
        <f>IFERROR(TRIM(INDEX(_xlfn.TEXTSPLIT(Table3263[[#This Row],[attribute_name]],"|"), 1,2)), "")</f>
        <v>LoLo</v>
      </c>
      <c r="Z883" t="b" cm="1">
        <f t="array" ref="Z883">IF(ISERROR(IF(Table3263[[#This Row],[parent_attribute]]="subattribute", VLOOKUP(Table3263[[#This Row],[Área ]]&amp;Table3263[[#This Row],[child_attribute]],_xlfn._xlws.FILTER(Table3263[[#All],[Vessel]], Table3263[[#All],[parent_attribute]]="attribute"),1, FALSE), TRUE)), FALSE, TRUE)</f>
        <v>1</v>
      </c>
    </row>
    <row r="884" spans="2:26" ht="15" customHeight="1">
      <c r="B884" t="s">
        <v>4572</v>
      </c>
      <c r="C884" s="10" t="s">
        <v>2905</v>
      </c>
      <c r="D884" s="10" t="s">
        <v>4573</v>
      </c>
      <c r="E884" t="s">
        <v>4574</v>
      </c>
      <c r="F884" s="162" t="s">
        <v>4898</v>
      </c>
      <c r="G884" t="s">
        <v>2863</v>
      </c>
      <c r="J884" t="s">
        <v>987</v>
      </c>
      <c r="K884" t="s">
        <v>976</v>
      </c>
      <c r="L884" t="s">
        <v>2934</v>
      </c>
      <c r="M884" t="s">
        <v>2928</v>
      </c>
      <c r="O884" t="e">
        <f>VLOOKUP(Table3263[[#This Row],[Column1]],'Tradução Atributos'!$A$1:$B$284,2,0)</f>
        <v>#N/A</v>
      </c>
      <c r="P884" t="s">
        <v>3113</v>
      </c>
      <c r="Q884" s="10" t="str">
        <f>_xlfn.CONCAT(Table3263[[#This Row],[Description]],Table3263[[#This Row],[attribute_name EN2]])</f>
        <v>Temperature - Lube Oil Tank</v>
      </c>
      <c r="R884" s="33"/>
      <c r="S884" s="33" t="s">
        <v>49</v>
      </c>
      <c r="U884" s="33" t="s">
        <v>736</v>
      </c>
      <c r="V884" s="10"/>
      <c r="W884" t="str">
        <f t="shared" si="27"/>
        <v>subattribute</v>
      </c>
      <c r="X884" t="str">
        <f>TRIM(INDEX(_xlfn.TEXTSPLIT(Table3263[[#This Row],[attribute_name]],"|"), 1,1))</f>
        <v>Temperatura - Tanque de Óleo Lubrificante</v>
      </c>
      <c r="Y884" t="str">
        <f>IFERROR(TRIM(INDEX(_xlfn.TEXTSPLIT(Table3263[[#This Row],[attribute_name]],"|"), 1,2)), "")</f>
        <v>Pre-alarm Hi</v>
      </c>
      <c r="Z884" t="b" cm="1">
        <f t="array" ref="Z884">IF(ISERROR(IF(Table3263[[#This Row],[parent_attribute]]="subattribute", VLOOKUP(Table3263[[#This Row],[Área ]]&amp;Table3263[[#This Row],[child_attribute]],_xlfn._xlws.FILTER(Table3263[[#All],[Vessel]], Table3263[[#All],[parent_attribute]]="attribute"),1, FALSE), TRUE)), FALSE, TRUE)</f>
        <v>1</v>
      </c>
    </row>
    <row r="885" spans="2:26" ht="15" customHeight="1">
      <c r="B885" t="s">
        <v>4572</v>
      </c>
      <c r="C885" s="10" t="s">
        <v>2905</v>
      </c>
      <c r="D885" s="10" t="s">
        <v>4573</v>
      </c>
      <c r="E885" t="s">
        <v>4574</v>
      </c>
      <c r="F885" s="162" t="s">
        <v>4898</v>
      </c>
      <c r="G885" t="s">
        <v>2863</v>
      </c>
      <c r="J885" t="s">
        <v>989</v>
      </c>
      <c r="K885" t="s">
        <v>976</v>
      </c>
      <c r="L885" t="s">
        <v>2936</v>
      </c>
      <c r="M885" t="s">
        <v>2928</v>
      </c>
      <c r="O885" t="e">
        <f>VLOOKUP(Table3263[[#This Row],[Column1]],'Tradução Atributos'!$A$1:$B$284,2,0)</f>
        <v>#N/A</v>
      </c>
      <c r="P885" t="s">
        <v>3115</v>
      </c>
      <c r="Q885" s="10" t="str">
        <f>_xlfn.CONCAT(Table3263[[#This Row],[Description]],Table3263[[#This Row],[attribute_name EN2]])</f>
        <v>Temperature - Lube Oil Tank</v>
      </c>
      <c r="R885" s="33"/>
      <c r="S885" s="33" t="s">
        <v>49</v>
      </c>
      <c r="U885" s="33" t="s">
        <v>736</v>
      </c>
      <c r="V885" s="83"/>
      <c r="W885" t="str">
        <f t="shared" si="27"/>
        <v>subattribute</v>
      </c>
      <c r="X885" t="str">
        <f>TRIM(INDEX(_xlfn.TEXTSPLIT(Table3263[[#This Row],[attribute_name]],"|"), 1,1))</f>
        <v>Temperatura - Tanque de Óleo Lubrificante</v>
      </c>
      <c r="Y885" t="str">
        <f>IFERROR(TRIM(INDEX(_xlfn.TEXTSPLIT(Table3263[[#This Row],[attribute_name]],"|"), 1,2)), "")</f>
        <v>Pre-alarm Lo</v>
      </c>
      <c r="Z885" t="b" cm="1">
        <f t="array" ref="Z885">IF(ISERROR(IF(Table3263[[#This Row],[parent_attribute]]="subattribute", VLOOKUP(Table3263[[#This Row],[Área ]]&amp;Table3263[[#This Row],[child_attribute]],_xlfn._xlws.FILTER(Table3263[[#All],[Vessel]], Table3263[[#All],[parent_attribute]]="attribute"),1, FALSE), TRUE)), FALSE, TRUE)</f>
        <v>1</v>
      </c>
    </row>
    <row r="886" spans="2:26" ht="15" customHeight="1">
      <c r="B886" t="s">
        <v>4572</v>
      </c>
      <c r="C886" s="10" t="s">
        <v>2905</v>
      </c>
      <c r="D886" s="10" t="s">
        <v>4573</v>
      </c>
      <c r="E886" t="s">
        <v>4574</v>
      </c>
      <c r="F886" s="162" t="s">
        <v>4898</v>
      </c>
      <c r="G886" t="s">
        <v>2863</v>
      </c>
      <c r="J886" s="10" t="s">
        <v>1410</v>
      </c>
      <c r="K886" s="10" t="s">
        <v>1410</v>
      </c>
      <c r="O886" t="e">
        <f>VLOOKUP(Table3263[[#This Row],[Column1]],'Tradução Atributos'!$A$1:$B$284,2,0)</f>
        <v>#N/A</v>
      </c>
      <c r="P886" t="s">
        <v>4790</v>
      </c>
      <c r="Q886" s="20" t="str">
        <f>_xlfn.CONCAT(Table3263[[#This Row],[Description]],Table3263[[#This Row],[attribute_name EN2]])</f>
        <v>Flow - Suction</v>
      </c>
      <c r="R886" s="33" t="s">
        <v>4940</v>
      </c>
      <c r="S886" s="33" t="s">
        <v>201</v>
      </c>
      <c r="U886" s="33" t="s">
        <v>530</v>
      </c>
      <c r="V886" s="10" t="s">
        <v>4586</v>
      </c>
      <c r="W886" t="str">
        <f t="shared" si="27"/>
        <v>attribute</v>
      </c>
      <c r="X886" t="str">
        <f>TRIM(INDEX(_xlfn.TEXTSPLIT(Table3263[[#This Row],[attribute_name]],"|"), 1,1))</f>
        <v>Vazão - Sucção IP</v>
      </c>
      <c r="Y886" t="str">
        <f>IFERROR(TRIM(INDEX(_xlfn.TEXTSPLIT(Table3263[[#This Row],[attribute_name]],"|"), 1,2)), "")</f>
        <v/>
      </c>
      <c r="Z886" t="b" cm="1">
        <f t="array" ref="Z886">IF(ISERROR(IF(Table3263[[#This Row],[parent_attribute]]="subattribute", VLOOKUP(Table3263[[#This Row],[Área ]]&amp;Table3263[[#This Row],[child_attribute]],_xlfn._xlws.FILTER(Table3263[[#All],[Vessel]], Table3263[[#All],[parent_attribute]]="attribute"),1, FALSE), TRUE)), FALSE, TRUE)</f>
        <v>1</v>
      </c>
    </row>
    <row r="887" spans="2:26" ht="15" customHeight="1">
      <c r="B887" t="s">
        <v>4572</v>
      </c>
      <c r="C887" s="10" t="s">
        <v>2905</v>
      </c>
      <c r="D887" s="10" t="s">
        <v>4573</v>
      </c>
      <c r="E887" t="s">
        <v>4574</v>
      </c>
      <c r="F887" s="162" t="s">
        <v>4898</v>
      </c>
      <c r="G887" t="s">
        <v>2863</v>
      </c>
      <c r="J887" s="20" t="s">
        <v>1410</v>
      </c>
      <c r="K887" s="10" t="s">
        <v>1410</v>
      </c>
      <c r="O887" t="e">
        <f>VLOOKUP(Table3263[[#This Row],[Column1]],'Tradução Atributos'!$A$1:$B$284,2,0)</f>
        <v>#N/A</v>
      </c>
      <c r="P887" t="s">
        <v>4792</v>
      </c>
      <c r="Q887" s="20" t="str">
        <f>_xlfn.CONCAT(Table3263[[#This Row],[Description]],Table3263[[#This Row],[attribute_name EN2]])</f>
        <v>Flow - Suction</v>
      </c>
      <c r="R887" s="33" t="s">
        <v>4941</v>
      </c>
      <c r="S887" s="33" t="s">
        <v>201</v>
      </c>
      <c r="U887" s="33" t="s">
        <v>530</v>
      </c>
      <c r="V887" s="10" t="s">
        <v>4594</v>
      </c>
      <c r="W887" t="str">
        <f t="shared" si="27"/>
        <v>attribute</v>
      </c>
      <c r="X887" t="str">
        <f>TRIM(INDEX(_xlfn.TEXTSPLIT(Table3263[[#This Row],[attribute_name]],"|"), 1,1))</f>
        <v>Vazão - Sucção LP</v>
      </c>
      <c r="Y887" t="str">
        <f>IFERROR(TRIM(INDEX(_xlfn.TEXTSPLIT(Table3263[[#This Row],[attribute_name]],"|"), 1,2)), "")</f>
        <v/>
      </c>
      <c r="Z887" t="b" cm="1">
        <f t="array" ref="Z887">IF(ISERROR(IF(Table3263[[#This Row],[parent_attribute]]="subattribute", VLOOKUP(Table3263[[#This Row],[Área ]]&amp;Table3263[[#This Row],[child_attribute]],_xlfn._xlws.FILTER(Table3263[[#All],[Vessel]], Table3263[[#All],[parent_attribute]]="attribute"),1, FALSE), TRUE)), FALSE, TRUE)</f>
        <v>1</v>
      </c>
    </row>
    <row r="888" spans="2:26" ht="15" customHeight="1">
      <c r="B888" t="s">
        <v>4572</v>
      </c>
      <c r="C888" s="10" t="s">
        <v>2905</v>
      </c>
      <c r="D888" s="10" t="s">
        <v>4573</v>
      </c>
      <c r="E888" t="s">
        <v>4574</v>
      </c>
      <c r="F888" s="162" t="s">
        <v>4898</v>
      </c>
      <c r="G888" t="s">
        <v>2863</v>
      </c>
      <c r="J888" t="s">
        <v>1743</v>
      </c>
      <c r="K888" t="s">
        <v>1743</v>
      </c>
      <c r="O888" t="e">
        <f>VLOOKUP(Table3263[[#This Row],[Column1]],'Tradução Atributos'!$A$1:$B$284,2,0)</f>
        <v>#N/A</v>
      </c>
      <c r="P888" t="s">
        <v>3123</v>
      </c>
      <c r="Q888" s="10" t="str">
        <f>_xlfn.CONCAT(Table3263[[#This Row],[Description]],Table3263[[#This Row],[attribute_name EN2]])</f>
        <v>Vibration - Comp DE Bearing (1)</v>
      </c>
      <c r="R888" s="33" t="s">
        <v>4942</v>
      </c>
      <c r="S888" s="33" t="s">
        <v>465</v>
      </c>
      <c r="U888" s="33" t="s">
        <v>439</v>
      </c>
      <c r="V888" s="10" t="s">
        <v>440</v>
      </c>
      <c r="W888" t="str">
        <f t="shared" si="27"/>
        <v>attribute</v>
      </c>
      <c r="X888" t="str">
        <f>TRIM(INDEX(_xlfn.TEXTSPLIT(Table3263[[#This Row],[attribute_name]],"|"), 1,1))</f>
        <v>Vibração - Mancal do Compressor (LA) (1)</v>
      </c>
      <c r="Y888" t="str">
        <f>IFERROR(TRIM(INDEX(_xlfn.TEXTSPLIT(Table3263[[#This Row],[attribute_name]],"|"), 1,2)), "")</f>
        <v/>
      </c>
      <c r="Z888" t="b" cm="1">
        <f t="array" ref="Z888">IF(ISERROR(IF(Table3263[[#This Row],[parent_attribute]]="subattribute", VLOOKUP(Table3263[[#This Row],[Área ]]&amp;Table3263[[#This Row],[child_attribute]],_xlfn._xlws.FILTER(Table3263[[#All],[Vessel]], Table3263[[#All],[parent_attribute]]="attribute"),1, FALSE), TRUE)), FALSE, TRUE)</f>
        <v>1</v>
      </c>
    </row>
    <row r="889" spans="2:26" ht="15" customHeight="1">
      <c r="B889" t="s">
        <v>4572</v>
      </c>
      <c r="C889" s="10" t="s">
        <v>2905</v>
      </c>
      <c r="D889" s="10" t="s">
        <v>4573</v>
      </c>
      <c r="E889" t="s">
        <v>4574</v>
      </c>
      <c r="F889" s="162" t="s">
        <v>4898</v>
      </c>
      <c r="G889" t="s">
        <v>2863</v>
      </c>
      <c r="J889" t="s">
        <v>1745</v>
      </c>
      <c r="K889" t="s">
        <v>1743</v>
      </c>
      <c r="L889" t="s">
        <v>2929</v>
      </c>
      <c r="M889" t="s">
        <v>2928</v>
      </c>
      <c r="O889" t="e">
        <f>VLOOKUP(Table3263[[#This Row],[Column1]],'Tradução Atributos'!$A$1:$B$284,2,0)</f>
        <v>#N/A</v>
      </c>
      <c r="P889" t="s">
        <v>1077</v>
      </c>
      <c r="Q889" s="10" t="str">
        <f>_xlfn.CONCAT(Table3263[[#This Row],[Description]],Table3263[[#This Row],[attribute_name EN2]])</f>
        <v>Vibration - Comp DE Bearing (1)</v>
      </c>
      <c r="R889" s="33">
        <v>38</v>
      </c>
      <c r="S889" s="33" t="s">
        <v>465</v>
      </c>
      <c r="U889" s="33" t="s">
        <v>736</v>
      </c>
      <c r="V889" s="83"/>
      <c r="W889" t="str">
        <f t="shared" si="27"/>
        <v>subattribute</v>
      </c>
      <c r="X889" t="str">
        <f>TRIM(INDEX(_xlfn.TEXTSPLIT(Table3263[[#This Row],[attribute_name]],"|"), 1,1))</f>
        <v>Vibração - Mancal do Compressor (LA) (1)</v>
      </c>
      <c r="Y889" t="str">
        <f>IFERROR(TRIM(INDEX(_xlfn.TEXTSPLIT(Table3263[[#This Row],[attribute_name]],"|"), 1,2)), "")</f>
        <v>Hi</v>
      </c>
      <c r="Z889" t="b" cm="1">
        <f t="array" ref="Z889">IF(ISERROR(IF(Table3263[[#This Row],[parent_attribute]]="subattribute", VLOOKUP(Table3263[[#This Row],[Área ]]&amp;Table3263[[#This Row],[child_attribute]],_xlfn._xlws.FILTER(Table3263[[#All],[Vessel]], Table3263[[#All],[parent_attribute]]="attribute"),1, FALSE), TRUE)), FALSE, TRUE)</f>
        <v>1</v>
      </c>
    </row>
    <row r="890" spans="2:26" ht="15" customHeight="1">
      <c r="B890" t="s">
        <v>4572</v>
      </c>
      <c r="C890" s="10" t="s">
        <v>2905</v>
      </c>
      <c r="D890" s="10" t="s">
        <v>4573</v>
      </c>
      <c r="E890" t="s">
        <v>4574</v>
      </c>
      <c r="F890" s="162" t="s">
        <v>4898</v>
      </c>
      <c r="G890" t="s">
        <v>2863</v>
      </c>
      <c r="J890" t="s">
        <v>1746</v>
      </c>
      <c r="K890" t="s">
        <v>1743</v>
      </c>
      <c r="L890" t="s">
        <v>2930</v>
      </c>
      <c r="M890" t="s">
        <v>2928</v>
      </c>
      <c r="O890" t="e">
        <f>VLOOKUP(Table3263[[#This Row],[Column1]],'Tradução Atributos'!$A$1:$B$284,2,0)</f>
        <v>#N/A</v>
      </c>
      <c r="P890" t="s">
        <v>1079</v>
      </c>
      <c r="Q890" s="10" t="str">
        <f>_xlfn.CONCAT(Table3263[[#This Row],[Description]],Table3263[[#This Row],[attribute_name EN2]])</f>
        <v>Vibration - Comp DE Bearing (1)</v>
      </c>
      <c r="R890" s="10">
        <v>48</v>
      </c>
      <c r="S890" s="33" t="s">
        <v>465</v>
      </c>
      <c r="U890" s="33" t="s">
        <v>736</v>
      </c>
      <c r="V890" s="10"/>
      <c r="W890" t="str">
        <f t="shared" si="27"/>
        <v>subattribute</v>
      </c>
      <c r="X890" t="str">
        <f>TRIM(INDEX(_xlfn.TEXTSPLIT(Table3263[[#This Row],[attribute_name]],"|"), 1,1))</f>
        <v>Vibração - Mancal do Compressor (LA) (1)</v>
      </c>
      <c r="Y890" t="str">
        <f>IFERROR(TRIM(INDEX(_xlfn.TEXTSPLIT(Table3263[[#This Row],[attribute_name]],"|"), 1,2)), "")</f>
        <v>HiHi</v>
      </c>
      <c r="Z890" t="b" cm="1">
        <f t="array" ref="Z890">IF(ISERROR(IF(Table3263[[#This Row],[parent_attribute]]="subattribute", VLOOKUP(Table3263[[#This Row],[Área ]]&amp;Table3263[[#This Row],[child_attribute]],_xlfn._xlws.FILTER(Table3263[[#All],[Vessel]], Table3263[[#All],[parent_attribute]]="attribute"),1, FALSE), TRUE)), FALSE, TRUE)</f>
        <v>1</v>
      </c>
    </row>
    <row r="891" spans="2:26" ht="15" customHeight="1">
      <c r="B891" t="s">
        <v>4572</v>
      </c>
      <c r="C891" s="10" t="s">
        <v>2905</v>
      </c>
      <c r="D891" s="10" t="s">
        <v>4573</v>
      </c>
      <c r="E891" t="s">
        <v>4574</v>
      </c>
      <c r="F891" s="162" t="s">
        <v>4898</v>
      </c>
      <c r="G891" t="s">
        <v>2863</v>
      </c>
      <c r="J891" t="s">
        <v>1747</v>
      </c>
      <c r="K891" t="s">
        <v>1743</v>
      </c>
      <c r="L891" t="s">
        <v>2934</v>
      </c>
      <c r="M891" t="s">
        <v>2928</v>
      </c>
      <c r="O891" t="e">
        <f>VLOOKUP(Table3263[[#This Row],[Column1]],'Tradução Atributos'!$A$1:$B$284,2,0)</f>
        <v>#N/A</v>
      </c>
      <c r="P891" t="s">
        <v>3124</v>
      </c>
      <c r="Q891" s="10" t="str">
        <f>_xlfn.CONCAT(Table3263[[#This Row],[Description]],Table3263[[#This Row],[attribute_name EN2]])</f>
        <v>Vibration - Comp DE Bearing (1)</v>
      </c>
      <c r="R891" s="33">
        <v>34.200000000000003</v>
      </c>
      <c r="S891" s="33" t="s">
        <v>465</v>
      </c>
      <c r="U891" s="33" t="s">
        <v>736</v>
      </c>
      <c r="V891" s="83"/>
      <c r="W891" t="str">
        <f t="shared" si="27"/>
        <v>subattribute</v>
      </c>
      <c r="X891" t="str">
        <f>TRIM(INDEX(_xlfn.TEXTSPLIT(Table3263[[#This Row],[attribute_name]],"|"), 1,1))</f>
        <v>Vibração - Mancal do Compressor (LA) (1)</v>
      </c>
      <c r="Y891" t="str">
        <f>IFERROR(TRIM(INDEX(_xlfn.TEXTSPLIT(Table3263[[#This Row],[attribute_name]],"|"), 1,2)), "")</f>
        <v>Pre-alarm Hi</v>
      </c>
      <c r="Z891" t="b" cm="1">
        <f t="array" ref="Z891">IF(ISERROR(IF(Table3263[[#This Row],[parent_attribute]]="subattribute", VLOOKUP(Table3263[[#This Row],[Área ]]&amp;Table3263[[#This Row],[child_attribute]],_xlfn._xlws.FILTER(Table3263[[#All],[Vessel]], Table3263[[#All],[parent_attribute]]="attribute"),1, FALSE), TRUE)), FALSE, TRUE)</f>
        <v>1</v>
      </c>
    </row>
    <row r="892" spans="2:26" ht="15" customHeight="1">
      <c r="B892" t="s">
        <v>4572</v>
      </c>
      <c r="C892" s="10" t="s">
        <v>2905</v>
      </c>
      <c r="D892" s="10" t="s">
        <v>4573</v>
      </c>
      <c r="E892" t="s">
        <v>4574</v>
      </c>
      <c r="F892" s="162" t="s">
        <v>4898</v>
      </c>
      <c r="G892" t="s">
        <v>2863</v>
      </c>
      <c r="J892" t="s">
        <v>1748</v>
      </c>
      <c r="K892" t="s">
        <v>1748</v>
      </c>
      <c r="O892" t="e">
        <f>VLOOKUP(Table3263[[#This Row],[Column1]],'Tradução Atributos'!$A$1:$B$284,2,0)</f>
        <v>#N/A</v>
      </c>
      <c r="P892" t="s">
        <v>3125</v>
      </c>
      <c r="Q892" s="10" t="str">
        <f>_xlfn.CONCAT(Table3263[[#This Row],[Description]],Table3263[[#This Row],[attribute_name EN2]])</f>
        <v>Vibration - Comp DE Bearing (2)</v>
      </c>
      <c r="R892" s="33" t="s">
        <v>4943</v>
      </c>
      <c r="S892" s="33" t="s">
        <v>465</v>
      </c>
      <c r="U892" s="33" t="s">
        <v>439</v>
      </c>
      <c r="V892" s="10" t="s">
        <v>440</v>
      </c>
      <c r="W892" t="str">
        <f t="shared" si="27"/>
        <v>attribute</v>
      </c>
      <c r="X892" t="str">
        <f>TRIM(INDEX(_xlfn.TEXTSPLIT(Table3263[[#This Row],[attribute_name]],"|"), 1,1))</f>
        <v>Vibração - Mancal do Compressor (LA) (2)</v>
      </c>
      <c r="Y892" t="str">
        <f>IFERROR(TRIM(INDEX(_xlfn.TEXTSPLIT(Table3263[[#This Row],[attribute_name]],"|"), 1,2)), "")</f>
        <v/>
      </c>
      <c r="Z892" t="b" cm="1">
        <f t="array" ref="Z892">IF(ISERROR(IF(Table3263[[#This Row],[parent_attribute]]="subattribute", VLOOKUP(Table3263[[#This Row],[Área ]]&amp;Table3263[[#This Row],[child_attribute]],_xlfn._xlws.FILTER(Table3263[[#All],[Vessel]], Table3263[[#All],[parent_attribute]]="attribute"),1, FALSE), TRUE)), FALSE, TRUE)</f>
        <v>1</v>
      </c>
    </row>
    <row r="893" spans="2:26" ht="15" customHeight="1">
      <c r="B893" t="s">
        <v>4572</v>
      </c>
      <c r="C893" s="10" t="s">
        <v>2905</v>
      </c>
      <c r="D893" s="10" t="s">
        <v>4573</v>
      </c>
      <c r="E893" t="s">
        <v>4574</v>
      </c>
      <c r="F893" s="162" t="s">
        <v>4898</v>
      </c>
      <c r="G893" t="s">
        <v>2863</v>
      </c>
      <c r="J893" t="s">
        <v>1750</v>
      </c>
      <c r="K893" t="s">
        <v>1748</v>
      </c>
      <c r="L893" t="s">
        <v>2929</v>
      </c>
      <c r="M893" t="s">
        <v>2928</v>
      </c>
      <c r="O893" t="e">
        <f>VLOOKUP(Table3263[[#This Row],[Column1]],'Tradução Atributos'!$A$1:$B$284,2,0)</f>
        <v>#N/A</v>
      </c>
      <c r="P893" t="s">
        <v>1083</v>
      </c>
      <c r="Q893" s="10" t="str">
        <f>_xlfn.CONCAT(Table3263[[#This Row],[Description]],Table3263[[#This Row],[attribute_name EN2]])</f>
        <v>Vibration - Comp DE Bearing (2)</v>
      </c>
      <c r="R893" s="33">
        <v>38</v>
      </c>
      <c r="S893" s="33" t="s">
        <v>465</v>
      </c>
      <c r="U893" s="33" t="s">
        <v>736</v>
      </c>
      <c r="V893" s="83"/>
      <c r="W893" t="str">
        <f t="shared" si="27"/>
        <v>subattribute</v>
      </c>
      <c r="X893" t="str">
        <f>TRIM(INDEX(_xlfn.TEXTSPLIT(Table3263[[#This Row],[attribute_name]],"|"), 1,1))</f>
        <v>Vibração - Mancal do Compressor (LA) (2)</v>
      </c>
      <c r="Y893" t="str">
        <f>IFERROR(TRIM(INDEX(_xlfn.TEXTSPLIT(Table3263[[#This Row],[attribute_name]],"|"), 1,2)), "")</f>
        <v>Hi</v>
      </c>
      <c r="Z893" t="b" cm="1">
        <f t="array" ref="Z893">IF(ISERROR(IF(Table3263[[#This Row],[parent_attribute]]="subattribute", VLOOKUP(Table3263[[#This Row],[Área ]]&amp;Table3263[[#This Row],[child_attribute]],_xlfn._xlws.FILTER(Table3263[[#All],[Vessel]], Table3263[[#All],[parent_attribute]]="attribute"),1, FALSE), TRUE)), FALSE, TRUE)</f>
        <v>1</v>
      </c>
    </row>
    <row r="894" spans="2:26" ht="15" customHeight="1">
      <c r="B894" t="s">
        <v>4572</v>
      </c>
      <c r="C894" s="10" t="s">
        <v>2905</v>
      </c>
      <c r="D894" s="10" t="s">
        <v>4573</v>
      </c>
      <c r="E894" t="s">
        <v>4574</v>
      </c>
      <c r="F894" s="162" t="s">
        <v>4898</v>
      </c>
      <c r="G894" t="s">
        <v>2863</v>
      </c>
      <c r="J894" t="s">
        <v>1751</v>
      </c>
      <c r="K894" t="s">
        <v>1748</v>
      </c>
      <c r="L894" t="s">
        <v>2930</v>
      </c>
      <c r="M894" t="s">
        <v>2928</v>
      </c>
      <c r="O894" t="e">
        <f>VLOOKUP(Table3263[[#This Row],[Column1]],'Tradução Atributos'!$A$1:$B$284,2,0)</f>
        <v>#N/A</v>
      </c>
      <c r="P894" t="s">
        <v>1085</v>
      </c>
      <c r="Q894" s="10" t="str">
        <f>_xlfn.CONCAT(Table3263[[#This Row],[Description]],Table3263[[#This Row],[attribute_name EN2]])</f>
        <v>Vibration - Comp DE Bearing (2)</v>
      </c>
      <c r="R894" s="33">
        <v>48</v>
      </c>
      <c r="S894" s="33" t="s">
        <v>465</v>
      </c>
      <c r="U894" s="33" t="s">
        <v>736</v>
      </c>
      <c r="V894" s="10"/>
      <c r="W894" t="str">
        <f t="shared" si="27"/>
        <v>subattribute</v>
      </c>
      <c r="X894" t="str">
        <f>TRIM(INDEX(_xlfn.TEXTSPLIT(Table3263[[#This Row],[attribute_name]],"|"), 1,1))</f>
        <v>Vibração - Mancal do Compressor (LA) (2)</v>
      </c>
      <c r="Y894" t="str">
        <f>IFERROR(TRIM(INDEX(_xlfn.TEXTSPLIT(Table3263[[#This Row],[attribute_name]],"|"), 1,2)), "")</f>
        <v>HiHi</v>
      </c>
      <c r="Z894" t="b" cm="1">
        <f t="array" ref="Z894">IF(ISERROR(IF(Table3263[[#This Row],[parent_attribute]]="subattribute", VLOOKUP(Table3263[[#This Row],[Área ]]&amp;Table3263[[#This Row],[child_attribute]],_xlfn._xlws.FILTER(Table3263[[#All],[Vessel]], Table3263[[#All],[parent_attribute]]="attribute"),1, FALSE), TRUE)), FALSE, TRUE)</f>
        <v>1</v>
      </c>
    </row>
    <row r="895" spans="2:26" ht="15" customHeight="1">
      <c r="B895" t="s">
        <v>4572</v>
      </c>
      <c r="C895" s="10" t="s">
        <v>2905</v>
      </c>
      <c r="D895" s="10" t="s">
        <v>4573</v>
      </c>
      <c r="E895" t="s">
        <v>4574</v>
      </c>
      <c r="F895" s="162" t="s">
        <v>4898</v>
      </c>
      <c r="G895" t="s">
        <v>2863</v>
      </c>
      <c r="J895" t="s">
        <v>1752</v>
      </c>
      <c r="K895" t="s">
        <v>1748</v>
      </c>
      <c r="L895" t="s">
        <v>2934</v>
      </c>
      <c r="M895" t="s">
        <v>2928</v>
      </c>
      <c r="O895" t="e">
        <f>VLOOKUP(Table3263[[#This Row],[Column1]],'Tradução Atributos'!$A$1:$B$284,2,0)</f>
        <v>#N/A</v>
      </c>
      <c r="P895" t="s">
        <v>3126</v>
      </c>
      <c r="Q895" s="10" t="str">
        <f>_xlfn.CONCAT(Table3263[[#This Row],[Description]],Table3263[[#This Row],[attribute_name EN2]])</f>
        <v>Vibration - Comp DE Bearing (2)</v>
      </c>
      <c r="R895" s="33">
        <v>34.200000000000003</v>
      </c>
      <c r="S895" s="33" t="s">
        <v>465</v>
      </c>
      <c r="U895" s="33" t="s">
        <v>736</v>
      </c>
      <c r="V895" s="83"/>
      <c r="W895" t="str">
        <f t="shared" si="27"/>
        <v>subattribute</v>
      </c>
      <c r="X895" t="str">
        <f>TRIM(INDEX(_xlfn.TEXTSPLIT(Table3263[[#This Row],[attribute_name]],"|"), 1,1))</f>
        <v>Vibração - Mancal do Compressor (LA) (2)</v>
      </c>
      <c r="Y895" t="str">
        <f>IFERROR(TRIM(INDEX(_xlfn.TEXTSPLIT(Table3263[[#This Row],[attribute_name]],"|"), 1,2)), "")</f>
        <v>Pre-alarm Hi</v>
      </c>
      <c r="Z895" t="b" cm="1">
        <f t="array" ref="Z895">IF(ISERROR(IF(Table3263[[#This Row],[parent_attribute]]="subattribute", VLOOKUP(Table3263[[#This Row],[Área ]]&amp;Table3263[[#This Row],[child_attribute]],_xlfn._xlws.FILTER(Table3263[[#All],[Vessel]], Table3263[[#All],[parent_attribute]]="attribute"),1, FALSE), TRUE)), FALSE, TRUE)</f>
        <v>1</v>
      </c>
    </row>
    <row r="896" spans="2:26" ht="15" customHeight="1">
      <c r="B896" t="s">
        <v>4572</v>
      </c>
      <c r="C896" s="10" t="s">
        <v>2905</v>
      </c>
      <c r="D896" s="10" t="s">
        <v>4573</v>
      </c>
      <c r="E896" t="s">
        <v>4574</v>
      </c>
      <c r="F896" s="162" t="s">
        <v>4898</v>
      </c>
      <c r="G896" t="s">
        <v>2863</v>
      </c>
      <c r="J896" t="s">
        <v>1753</v>
      </c>
      <c r="K896" t="s">
        <v>1753</v>
      </c>
      <c r="O896" t="e">
        <f>VLOOKUP(Table3263[[#This Row],[Column1]],'Tradução Atributos'!$A$1:$B$284,2,0)</f>
        <v>#N/A</v>
      </c>
      <c r="P896" t="s">
        <v>3127</v>
      </c>
      <c r="Q896" s="10" t="str">
        <f>_xlfn.CONCAT(Table3263[[#This Row],[Description]],Table3263[[#This Row],[attribute_name EN2]])</f>
        <v>Vibration - Comp NDE Bearing (1)</v>
      </c>
      <c r="R896" s="33" t="s">
        <v>4944</v>
      </c>
      <c r="S896" s="33" t="s">
        <v>465</v>
      </c>
      <c r="U896" s="33" t="s">
        <v>439</v>
      </c>
      <c r="V896" s="10" t="s">
        <v>440</v>
      </c>
      <c r="W896" t="str">
        <f t="shared" si="27"/>
        <v>attribute</v>
      </c>
      <c r="X896" t="str">
        <f>TRIM(INDEX(_xlfn.TEXTSPLIT(Table3263[[#This Row],[attribute_name]],"|"), 1,1))</f>
        <v>Vibração - Mancal do Compressor (LOA) (1)</v>
      </c>
      <c r="Y896" t="str">
        <f>IFERROR(TRIM(INDEX(_xlfn.TEXTSPLIT(Table3263[[#This Row],[attribute_name]],"|"), 1,2)), "")</f>
        <v/>
      </c>
      <c r="Z896" t="b" cm="1">
        <f t="array" ref="Z896">IF(ISERROR(IF(Table3263[[#This Row],[parent_attribute]]="subattribute", VLOOKUP(Table3263[[#This Row],[Área ]]&amp;Table3263[[#This Row],[child_attribute]],_xlfn._xlws.FILTER(Table3263[[#All],[Vessel]], Table3263[[#All],[parent_attribute]]="attribute"),1, FALSE), TRUE)), FALSE, TRUE)</f>
        <v>1</v>
      </c>
    </row>
    <row r="897" spans="2:26" ht="15" customHeight="1">
      <c r="B897" t="s">
        <v>4572</v>
      </c>
      <c r="C897" s="10" t="s">
        <v>2905</v>
      </c>
      <c r="D897" s="10" t="s">
        <v>4573</v>
      </c>
      <c r="E897" t="s">
        <v>4574</v>
      </c>
      <c r="F897" s="162" t="s">
        <v>4898</v>
      </c>
      <c r="G897" t="s">
        <v>2863</v>
      </c>
      <c r="J897" t="s">
        <v>1755</v>
      </c>
      <c r="K897" t="s">
        <v>1753</v>
      </c>
      <c r="L897" t="s">
        <v>2929</v>
      </c>
      <c r="M897" t="s">
        <v>2928</v>
      </c>
      <c r="O897" t="e">
        <f>VLOOKUP(Table3263[[#This Row],[Column1]],'Tradução Atributos'!$A$1:$B$284,2,0)</f>
        <v>#N/A</v>
      </c>
      <c r="P897" t="s">
        <v>1090</v>
      </c>
      <c r="Q897" s="10" t="str">
        <f>_xlfn.CONCAT(Table3263[[#This Row],[Description]],Table3263[[#This Row],[attribute_name EN2]])</f>
        <v>Vibration - Comp NDE Bearing (1)</v>
      </c>
      <c r="R897" s="81">
        <v>38</v>
      </c>
      <c r="S897" s="81" t="s">
        <v>465</v>
      </c>
      <c r="U897" s="81" t="s">
        <v>736</v>
      </c>
      <c r="V897" s="83"/>
      <c r="W897" t="str">
        <f t="shared" si="27"/>
        <v>subattribute</v>
      </c>
      <c r="X897" t="str">
        <f>TRIM(INDEX(_xlfn.TEXTSPLIT(Table3263[[#This Row],[attribute_name]],"|"), 1,1))</f>
        <v>Vibração - Mancal do Compressor (LOA) (1)</v>
      </c>
      <c r="Y897" t="str">
        <f>IFERROR(TRIM(INDEX(_xlfn.TEXTSPLIT(Table3263[[#This Row],[attribute_name]],"|"), 1,2)), "")</f>
        <v>Hi</v>
      </c>
      <c r="Z897" t="b" cm="1">
        <f t="array" ref="Z897">IF(ISERROR(IF(Table3263[[#This Row],[parent_attribute]]="subattribute", VLOOKUP(Table3263[[#This Row],[Área ]]&amp;Table3263[[#This Row],[child_attribute]],_xlfn._xlws.FILTER(Table3263[[#All],[Vessel]], Table3263[[#All],[parent_attribute]]="attribute"),1, FALSE), TRUE)), FALSE, TRUE)</f>
        <v>1</v>
      </c>
    </row>
    <row r="898" spans="2:26" ht="15" customHeight="1">
      <c r="B898" t="s">
        <v>4572</v>
      </c>
      <c r="C898" s="10" t="s">
        <v>2905</v>
      </c>
      <c r="D898" s="10" t="s">
        <v>4573</v>
      </c>
      <c r="E898" t="s">
        <v>4574</v>
      </c>
      <c r="F898" s="162" t="s">
        <v>4898</v>
      </c>
      <c r="G898" t="s">
        <v>2863</v>
      </c>
      <c r="J898" t="s">
        <v>1756</v>
      </c>
      <c r="K898" t="s">
        <v>1753</v>
      </c>
      <c r="L898" t="s">
        <v>2930</v>
      </c>
      <c r="M898" t="s">
        <v>2928</v>
      </c>
      <c r="O898" t="e">
        <f>VLOOKUP(Table3263[[#This Row],[Column1]],'Tradução Atributos'!$A$1:$B$284,2,0)</f>
        <v>#N/A</v>
      </c>
      <c r="P898" t="s">
        <v>1092</v>
      </c>
      <c r="Q898" s="10" t="str">
        <f>_xlfn.CONCAT(Table3263[[#This Row],[Description]],Table3263[[#This Row],[attribute_name EN2]])</f>
        <v>Vibration - Comp NDE Bearing (1)</v>
      </c>
      <c r="R898" s="10">
        <v>48</v>
      </c>
      <c r="S898" s="33" t="s">
        <v>465</v>
      </c>
      <c r="U898" s="33" t="s">
        <v>736</v>
      </c>
      <c r="V898" s="10"/>
      <c r="W898" t="str">
        <f t="shared" si="27"/>
        <v>subattribute</v>
      </c>
      <c r="X898" t="str">
        <f>TRIM(INDEX(_xlfn.TEXTSPLIT(Table3263[[#This Row],[attribute_name]],"|"), 1,1))</f>
        <v>Vibração - Mancal do Compressor (LOA) (1)</v>
      </c>
      <c r="Y898" t="str">
        <f>IFERROR(TRIM(INDEX(_xlfn.TEXTSPLIT(Table3263[[#This Row],[attribute_name]],"|"), 1,2)), "")</f>
        <v>HiHi</v>
      </c>
      <c r="Z898" t="b" cm="1">
        <f t="array" ref="Z898">IF(ISERROR(IF(Table3263[[#This Row],[parent_attribute]]="subattribute", VLOOKUP(Table3263[[#This Row],[Área ]]&amp;Table3263[[#This Row],[child_attribute]],_xlfn._xlws.FILTER(Table3263[[#All],[Vessel]], Table3263[[#All],[parent_attribute]]="attribute"),1, FALSE), TRUE)), FALSE, TRUE)</f>
        <v>1</v>
      </c>
    </row>
    <row r="899" spans="2:26" ht="15" customHeight="1">
      <c r="B899" t="s">
        <v>4572</v>
      </c>
      <c r="C899" s="10" t="s">
        <v>2905</v>
      </c>
      <c r="D899" s="10" t="s">
        <v>4573</v>
      </c>
      <c r="E899" t="s">
        <v>4574</v>
      </c>
      <c r="F899" s="162" t="s">
        <v>4898</v>
      </c>
      <c r="G899" t="s">
        <v>2863</v>
      </c>
      <c r="J899" t="s">
        <v>1757</v>
      </c>
      <c r="K899" t="s">
        <v>1753</v>
      </c>
      <c r="L899" t="s">
        <v>2934</v>
      </c>
      <c r="M899" t="s">
        <v>2928</v>
      </c>
      <c r="O899" t="e">
        <f>VLOOKUP(Table3263[[#This Row],[Column1]],'Tradução Atributos'!$A$1:$B$284,2,0)</f>
        <v>#N/A</v>
      </c>
      <c r="P899" t="s">
        <v>3128</v>
      </c>
      <c r="Q899" s="10" t="str">
        <f>_xlfn.CONCAT(Table3263[[#This Row],[Description]],Table3263[[#This Row],[attribute_name EN2]])</f>
        <v>Vibration - Comp NDE Bearing (1)</v>
      </c>
      <c r="R899" s="33">
        <v>34.200000000000003</v>
      </c>
      <c r="S899" s="33" t="s">
        <v>465</v>
      </c>
      <c r="U899" s="33" t="s">
        <v>736</v>
      </c>
      <c r="V899" s="83"/>
      <c r="W899" t="str">
        <f t="shared" si="27"/>
        <v>subattribute</v>
      </c>
      <c r="X899" t="str">
        <f>TRIM(INDEX(_xlfn.TEXTSPLIT(Table3263[[#This Row],[attribute_name]],"|"), 1,1))</f>
        <v>Vibração - Mancal do Compressor (LOA) (1)</v>
      </c>
      <c r="Y899" t="str">
        <f>IFERROR(TRIM(INDEX(_xlfn.TEXTSPLIT(Table3263[[#This Row],[attribute_name]],"|"), 1,2)), "")</f>
        <v>Pre-alarm Hi</v>
      </c>
      <c r="Z899" t="b" cm="1">
        <f t="array" ref="Z899">IF(ISERROR(IF(Table3263[[#This Row],[parent_attribute]]="subattribute", VLOOKUP(Table3263[[#This Row],[Área ]]&amp;Table3263[[#This Row],[child_attribute]],_xlfn._xlws.FILTER(Table3263[[#All],[Vessel]], Table3263[[#All],[parent_attribute]]="attribute"),1, FALSE), TRUE)), FALSE, TRUE)</f>
        <v>1</v>
      </c>
    </row>
    <row r="900" spans="2:26" ht="15" customHeight="1">
      <c r="B900" t="s">
        <v>4572</v>
      </c>
      <c r="C900" s="10" t="s">
        <v>2905</v>
      </c>
      <c r="D900" s="10" t="s">
        <v>4573</v>
      </c>
      <c r="E900" t="s">
        <v>4574</v>
      </c>
      <c r="F900" s="162" t="s">
        <v>4898</v>
      </c>
      <c r="G900" t="s">
        <v>2863</v>
      </c>
      <c r="J900" t="s">
        <v>1758</v>
      </c>
      <c r="K900" t="s">
        <v>1758</v>
      </c>
      <c r="O900" t="e">
        <f>VLOOKUP(Table3263[[#This Row],[Column1]],'Tradução Atributos'!$A$1:$B$284,2,0)</f>
        <v>#N/A</v>
      </c>
      <c r="P900" t="s">
        <v>3129</v>
      </c>
      <c r="Q900" s="10" t="str">
        <f>_xlfn.CONCAT(Table3263[[#This Row],[Description]],Table3263[[#This Row],[attribute_name EN2]])</f>
        <v>Vibration - Comp NDE Bearing (2)</v>
      </c>
      <c r="R900" s="33" t="s">
        <v>4945</v>
      </c>
      <c r="S900" s="33" t="s">
        <v>465</v>
      </c>
      <c r="U900" s="33" t="s">
        <v>439</v>
      </c>
      <c r="V900" s="10" t="s">
        <v>440</v>
      </c>
      <c r="W900" t="str">
        <f t="shared" si="27"/>
        <v>attribute</v>
      </c>
      <c r="X900" t="str">
        <f>TRIM(INDEX(_xlfn.TEXTSPLIT(Table3263[[#This Row],[attribute_name]],"|"), 1,1))</f>
        <v>Vibração - Mancal do Compressor (LOA) (2)</v>
      </c>
      <c r="Y900" t="str">
        <f>IFERROR(TRIM(INDEX(_xlfn.TEXTSPLIT(Table3263[[#This Row],[attribute_name]],"|"), 1,2)), "")</f>
        <v/>
      </c>
      <c r="Z900" t="b" cm="1">
        <f t="array" ref="Z900">IF(ISERROR(IF(Table3263[[#This Row],[parent_attribute]]="subattribute", VLOOKUP(Table3263[[#This Row],[Área ]]&amp;Table3263[[#This Row],[child_attribute]],_xlfn._xlws.FILTER(Table3263[[#All],[Vessel]], Table3263[[#All],[parent_attribute]]="attribute"),1, FALSE), TRUE)), FALSE, TRUE)</f>
        <v>1</v>
      </c>
    </row>
    <row r="901" spans="2:26" ht="15" customHeight="1">
      <c r="B901" t="s">
        <v>4572</v>
      </c>
      <c r="C901" s="10" t="s">
        <v>2905</v>
      </c>
      <c r="D901" s="10" t="s">
        <v>4573</v>
      </c>
      <c r="E901" t="s">
        <v>4574</v>
      </c>
      <c r="F901" s="162" t="s">
        <v>4898</v>
      </c>
      <c r="G901" t="s">
        <v>2863</v>
      </c>
      <c r="J901" t="s">
        <v>1760</v>
      </c>
      <c r="K901" t="s">
        <v>1758</v>
      </c>
      <c r="L901" t="s">
        <v>2929</v>
      </c>
      <c r="M901" t="s">
        <v>2928</v>
      </c>
      <c r="O901" t="e">
        <f>VLOOKUP(Table3263[[#This Row],[Column1]],'Tradução Atributos'!$A$1:$B$284,2,0)</f>
        <v>#N/A</v>
      </c>
      <c r="P901" t="s">
        <v>1096</v>
      </c>
      <c r="Q901" s="10" t="str">
        <f>_xlfn.CONCAT(Table3263[[#This Row],[Description]],Table3263[[#This Row],[attribute_name EN2]])</f>
        <v>Vibration - Comp NDE Bearing (2)</v>
      </c>
      <c r="R901" s="33">
        <v>38</v>
      </c>
      <c r="S901" s="33" t="s">
        <v>465</v>
      </c>
      <c r="U901" s="33" t="s">
        <v>736</v>
      </c>
      <c r="V901" s="83"/>
      <c r="W901" t="str">
        <f t="shared" si="27"/>
        <v>subattribute</v>
      </c>
      <c r="X901" t="str">
        <f>TRIM(INDEX(_xlfn.TEXTSPLIT(Table3263[[#This Row],[attribute_name]],"|"), 1,1))</f>
        <v>Vibração - Mancal do Compressor (LOA) (2)</v>
      </c>
      <c r="Y901" t="str">
        <f>IFERROR(TRIM(INDEX(_xlfn.TEXTSPLIT(Table3263[[#This Row],[attribute_name]],"|"), 1,2)), "")</f>
        <v>Hi</v>
      </c>
      <c r="Z901" t="b" cm="1">
        <f t="array" ref="Z901">IF(ISERROR(IF(Table3263[[#This Row],[parent_attribute]]="subattribute", VLOOKUP(Table3263[[#This Row],[Área ]]&amp;Table3263[[#This Row],[child_attribute]],_xlfn._xlws.FILTER(Table3263[[#All],[Vessel]], Table3263[[#All],[parent_attribute]]="attribute"),1, FALSE), TRUE)), FALSE, TRUE)</f>
        <v>1</v>
      </c>
    </row>
    <row r="902" spans="2:26" ht="15" customHeight="1">
      <c r="B902" t="s">
        <v>4572</v>
      </c>
      <c r="C902" s="10" t="s">
        <v>2905</v>
      </c>
      <c r="D902" s="10" t="s">
        <v>4573</v>
      </c>
      <c r="E902" t="s">
        <v>4574</v>
      </c>
      <c r="F902" s="162" t="s">
        <v>4898</v>
      </c>
      <c r="G902" t="s">
        <v>2863</v>
      </c>
      <c r="J902" t="s">
        <v>1761</v>
      </c>
      <c r="K902" t="s">
        <v>1758</v>
      </c>
      <c r="L902" t="s">
        <v>2930</v>
      </c>
      <c r="M902" t="s">
        <v>2928</v>
      </c>
      <c r="O902" t="e">
        <f>VLOOKUP(Table3263[[#This Row],[Column1]],'Tradução Atributos'!$A$1:$B$284,2,0)</f>
        <v>#N/A</v>
      </c>
      <c r="P902" t="s">
        <v>1098</v>
      </c>
      <c r="Q902" s="10" t="str">
        <f>_xlfn.CONCAT(Table3263[[#This Row],[Description]],Table3263[[#This Row],[attribute_name EN2]])</f>
        <v>Vibration - Comp NDE Bearing (2)</v>
      </c>
      <c r="R902" s="10">
        <v>48</v>
      </c>
      <c r="S902" s="33" t="s">
        <v>465</v>
      </c>
      <c r="U902" s="33" t="s">
        <v>736</v>
      </c>
      <c r="V902" s="10"/>
      <c r="W902" t="str">
        <f t="shared" si="27"/>
        <v>subattribute</v>
      </c>
      <c r="X902" t="str">
        <f>TRIM(INDEX(_xlfn.TEXTSPLIT(Table3263[[#This Row],[attribute_name]],"|"), 1,1))</f>
        <v>Vibração - Mancal do Compressor (LOA) (2)</v>
      </c>
      <c r="Y902" t="str">
        <f>IFERROR(TRIM(INDEX(_xlfn.TEXTSPLIT(Table3263[[#This Row],[attribute_name]],"|"), 1,2)), "")</f>
        <v>HiHi</v>
      </c>
      <c r="Z902" t="b" cm="1">
        <f t="array" ref="Z902">IF(ISERROR(IF(Table3263[[#This Row],[parent_attribute]]="subattribute", VLOOKUP(Table3263[[#This Row],[Área ]]&amp;Table3263[[#This Row],[child_attribute]],_xlfn._xlws.FILTER(Table3263[[#All],[Vessel]], Table3263[[#All],[parent_attribute]]="attribute"),1, FALSE), TRUE)), FALSE, TRUE)</f>
        <v>1</v>
      </c>
    </row>
    <row r="903" spans="2:26" ht="15" customHeight="1">
      <c r="B903" t="s">
        <v>4572</v>
      </c>
      <c r="C903" s="10" t="s">
        <v>2905</v>
      </c>
      <c r="D903" s="10" t="s">
        <v>4573</v>
      </c>
      <c r="E903" t="s">
        <v>4574</v>
      </c>
      <c r="F903" s="162" t="s">
        <v>4898</v>
      </c>
      <c r="G903" t="s">
        <v>2863</v>
      </c>
      <c r="J903" t="s">
        <v>1762</v>
      </c>
      <c r="K903" t="s">
        <v>1758</v>
      </c>
      <c r="L903" t="s">
        <v>2934</v>
      </c>
      <c r="M903" t="s">
        <v>2928</v>
      </c>
      <c r="O903" t="e">
        <f>VLOOKUP(Table3263[[#This Row],[Column1]],'Tradução Atributos'!$A$1:$B$284,2,0)</f>
        <v>#N/A</v>
      </c>
      <c r="P903" t="s">
        <v>3130</v>
      </c>
      <c r="Q903" s="10" t="str">
        <f>_xlfn.CONCAT(Table3263[[#This Row],[Description]],Table3263[[#This Row],[attribute_name EN2]])</f>
        <v>Vibration - Comp NDE Bearing (2)</v>
      </c>
      <c r="R903" s="33">
        <v>34.200000000000003</v>
      </c>
      <c r="S903" s="33" t="s">
        <v>465</v>
      </c>
      <c r="U903" s="33" t="s">
        <v>736</v>
      </c>
      <c r="V903" s="12"/>
      <c r="W903" t="str">
        <f t="shared" si="27"/>
        <v>subattribute</v>
      </c>
      <c r="X903" t="str">
        <f>TRIM(INDEX(_xlfn.TEXTSPLIT(Table3263[[#This Row],[attribute_name]],"|"), 1,1))</f>
        <v>Vibração - Mancal do Compressor (LOA) (2)</v>
      </c>
      <c r="Y903" t="str">
        <f>IFERROR(TRIM(INDEX(_xlfn.TEXTSPLIT(Table3263[[#This Row],[attribute_name]],"|"), 1,2)), "")</f>
        <v>Pre-alarm Hi</v>
      </c>
      <c r="Z903" t="b" cm="1">
        <f t="array" ref="Z903">IF(ISERROR(IF(Table3263[[#This Row],[parent_attribute]]="subattribute", VLOOKUP(Table3263[[#This Row],[Área ]]&amp;Table3263[[#This Row],[child_attribute]],_xlfn._xlws.FILTER(Table3263[[#All],[Vessel]], Table3263[[#All],[parent_attribute]]="attribute"),1, FALSE), TRUE)), FALSE, TRUE)</f>
        <v>1</v>
      </c>
    </row>
    <row r="904" spans="2:26" ht="15" customHeight="1">
      <c r="B904" t="s">
        <v>4572</v>
      </c>
      <c r="C904" s="10" t="s">
        <v>2905</v>
      </c>
      <c r="D904" s="10" t="s">
        <v>4573</v>
      </c>
      <c r="E904" t="s">
        <v>4574</v>
      </c>
      <c r="F904" s="162" t="s">
        <v>4898</v>
      </c>
      <c r="G904" t="s">
        <v>2864</v>
      </c>
      <c r="J904" s="10" t="s">
        <v>4583</v>
      </c>
      <c r="K904" s="10" t="s">
        <v>4583</v>
      </c>
      <c r="O904" t="e">
        <f>VLOOKUP(Table3263[[#This Row],[Column1]],'Tradução Atributos'!$A$1:$B$284,2,0)</f>
        <v>#N/A</v>
      </c>
      <c r="P904" t="s">
        <v>2909</v>
      </c>
      <c r="Q904" s="10" t="str">
        <f>_xlfn.CONCAT(Table3263[[#This Row],[Description]],Table3263[[#This Row],[attribute_name EN2]])</f>
        <v>Delta Pressure - Suction Filter LP</v>
      </c>
      <c r="R904" s="33" t="s">
        <v>4946</v>
      </c>
      <c r="S904" s="33" t="s">
        <v>194</v>
      </c>
      <c r="U904" s="33" t="s">
        <v>530</v>
      </c>
      <c r="V904" s="10" t="s">
        <v>531</v>
      </c>
      <c r="W904" t="str">
        <f t="shared" si="27"/>
        <v>attribute</v>
      </c>
      <c r="X904" t="str">
        <f>TRIM(INDEX(_xlfn.TEXTSPLIT(Table3263[[#This Row],[attribute_name]],"|"), 1,1))</f>
        <v>Delta de Pressão - Filtro de Sucção</v>
      </c>
      <c r="Y904" t="str">
        <f>IFERROR(TRIM(INDEX(_xlfn.TEXTSPLIT(Table3263[[#This Row],[attribute_name]],"|"), 1,2)), "")</f>
        <v/>
      </c>
      <c r="Z904" t="b" cm="1">
        <f t="array" ref="Z904">IF(ISERROR(IF(Table3263[[#This Row],[parent_attribute]]="subattribute", VLOOKUP(Table3263[[#This Row],[Área ]]&amp;Table3263[[#This Row],[child_attribute]],_xlfn._xlws.FILTER(Table3263[[#All],[Vessel]], Table3263[[#All],[parent_attribute]]="attribute"),1, FALSE), TRUE)), FALSE, TRUE)</f>
        <v>1</v>
      </c>
    </row>
    <row r="905" spans="2:26" ht="15" customHeight="1">
      <c r="B905" t="s">
        <v>4572</v>
      </c>
      <c r="C905" s="10" t="s">
        <v>2905</v>
      </c>
      <c r="D905" s="10" t="s">
        <v>4573</v>
      </c>
      <c r="E905" t="s">
        <v>4574</v>
      </c>
      <c r="F905" s="162" t="s">
        <v>4898</v>
      </c>
      <c r="G905" t="s">
        <v>2864</v>
      </c>
      <c r="J905" s="10" t="s">
        <v>4587</v>
      </c>
      <c r="K905" s="10" t="s">
        <v>4583</v>
      </c>
      <c r="O905" t="e">
        <f>VLOOKUP(Table3263[[#This Row],[Column1]],'Tradução Atributos'!$A$1:$B$284,2,0)</f>
        <v>#N/A</v>
      </c>
      <c r="P905" t="s">
        <v>3145</v>
      </c>
      <c r="Q905" s="10" t="str">
        <f>_xlfn.CONCAT(Table3263[[#This Row],[Description]],Table3263[[#This Row],[attribute_name EN2]])</f>
        <v>Delta Pressure - Suction Filter LP</v>
      </c>
      <c r="R905" s="33"/>
      <c r="S905" s="33" t="s">
        <v>194</v>
      </c>
      <c r="U905" s="33" t="s">
        <v>530</v>
      </c>
      <c r="V905" s="10" t="s">
        <v>531</v>
      </c>
      <c r="W905" t="str">
        <f t="shared" si="27"/>
        <v>subattribute</v>
      </c>
      <c r="X905" t="str">
        <f>TRIM(INDEX(_xlfn.TEXTSPLIT(Table3263[[#This Row],[attribute_name]],"|"), 1,1))</f>
        <v>Delta de Pressão - Filtro de Sucção</v>
      </c>
      <c r="Y905" t="str">
        <f>IFERROR(TRIM(INDEX(_xlfn.TEXTSPLIT(Table3263[[#This Row],[attribute_name]],"|"), 1,2)), "")</f>
        <v>Hi</v>
      </c>
      <c r="Z905" t="b" cm="1">
        <f t="array" ref="Z905">IF(ISERROR(IF(Table3263[[#This Row],[parent_attribute]]="subattribute", VLOOKUP(Table3263[[#This Row],[Área ]]&amp;Table3263[[#This Row],[child_attribute]],_xlfn._xlws.FILTER(Table3263[[#All],[Vessel]], Table3263[[#All],[parent_attribute]]="attribute"),1, FALSE), TRUE)), FALSE, TRUE)</f>
        <v>1</v>
      </c>
    </row>
    <row r="906" spans="2:26" ht="15" customHeight="1">
      <c r="B906" t="s">
        <v>4572</v>
      </c>
      <c r="C906" s="10" t="s">
        <v>2905</v>
      </c>
      <c r="D906" s="10" t="s">
        <v>4573</v>
      </c>
      <c r="E906" t="s">
        <v>4574</v>
      </c>
      <c r="F906" s="162" t="s">
        <v>4898</v>
      </c>
      <c r="G906" t="s">
        <v>2864</v>
      </c>
      <c r="J906" s="10" t="s">
        <v>4589</v>
      </c>
      <c r="K906" s="10" t="s">
        <v>4583</v>
      </c>
      <c r="O906" t="e">
        <f>VLOOKUP(Table3263[[#This Row],[Column1]],'Tradução Atributos'!$A$1:$B$284,2,0)</f>
        <v>#N/A</v>
      </c>
      <c r="P906" t="s">
        <v>3147</v>
      </c>
      <c r="Q906" s="10" t="str">
        <f>_xlfn.CONCAT(Table3263[[#This Row],[Description]],Table3263[[#This Row],[attribute_name EN2]])</f>
        <v>Delta Pressure - Suction Filter LP</v>
      </c>
      <c r="R906" s="33"/>
      <c r="S906" s="33" t="s">
        <v>194</v>
      </c>
      <c r="U906" s="33" t="s">
        <v>530</v>
      </c>
      <c r="V906" s="10" t="s">
        <v>531</v>
      </c>
      <c r="W906" t="str">
        <f t="shared" si="27"/>
        <v>subattribute</v>
      </c>
      <c r="X906" t="str">
        <f>TRIM(INDEX(_xlfn.TEXTSPLIT(Table3263[[#This Row],[attribute_name]],"|"), 1,1))</f>
        <v>Delta de Pressão - Filtro de Sucção</v>
      </c>
      <c r="Y906" t="str">
        <f>IFERROR(TRIM(INDEX(_xlfn.TEXTSPLIT(Table3263[[#This Row],[attribute_name]],"|"), 1,2)), "")</f>
        <v>HiHi</v>
      </c>
      <c r="Z906" t="b" cm="1">
        <f t="array" ref="Z906">IF(ISERROR(IF(Table3263[[#This Row],[parent_attribute]]="subattribute", VLOOKUP(Table3263[[#This Row],[Área ]]&amp;Table3263[[#This Row],[child_attribute]],_xlfn._xlws.FILTER(Table3263[[#All],[Vessel]], Table3263[[#All],[parent_attribute]]="attribute"),1, FALSE), TRUE)), FALSE, TRUE)</f>
        <v>1</v>
      </c>
    </row>
    <row r="907" spans="2:26" ht="15" customHeight="1">
      <c r="B907" t="s">
        <v>4572</v>
      </c>
      <c r="C907" s="10" t="s">
        <v>2905</v>
      </c>
      <c r="D907" s="10" t="s">
        <v>4573</v>
      </c>
      <c r="E907" t="s">
        <v>4574</v>
      </c>
      <c r="F907" s="162" t="s">
        <v>4898</v>
      </c>
      <c r="G907" t="s">
        <v>2864</v>
      </c>
      <c r="J907" s="10" t="s">
        <v>4591</v>
      </c>
      <c r="K907" s="10" t="s">
        <v>4583</v>
      </c>
      <c r="O907" t="e">
        <f>VLOOKUP(Table3263[[#This Row],[Column1]],'Tradução Atributos'!$A$1:$B$284,2,0)</f>
        <v>#N/A</v>
      </c>
      <c r="P907" t="s">
        <v>3150</v>
      </c>
      <c r="Q907" s="10" t="str">
        <f>_xlfn.CONCAT(Table3263[[#This Row],[Description]],Table3263[[#This Row],[attribute_name EN2]])</f>
        <v>Delta Pressure - Suction Filter LP</v>
      </c>
      <c r="R907" s="33"/>
      <c r="S907" s="33" t="s">
        <v>194</v>
      </c>
      <c r="U907" s="33" t="s">
        <v>530</v>
      </c>
      <c r="V907" s="10" t="s">
        <v>531</v>
      </c>
      <c r="W907" t="str">
        <f t="shared" si="27"/>
        <v>subattribute</v>
      </c>
      <c r="X907" t="str">
        <f>TRIM(INDEX(_xlfn.TEXTSPLIT(Table3263[[#This Row],[attribute_name]],"|"), 1,1))</f>
        <v>Delta de Pressão - Filtro de Sucção</v>
      </c>
      <c r="Y907" t="str">
        <f>IFERROR(TRIM(INDEX(_xlfn.TEXTSPLIT(Table3263[[#This Row],[attribute_name]],"|"), 1,2)), "")</f>
        <v>Pre-alarm Hi</v>
      </c>
      <c r="Z907" t="b" cm="1">
        <f t="array" ref="Z907">IF(ISERROR(IF(Table3263[[#This Row],[parent_attribute]]="subattribute", VLOOKUP(Table3263[[#This Row],[Área ]]&amp;Table3263[[#This Row],[child_attribute]],_xlfn._xlws.FILTER(Table3263[[#All],[Vessel]], Table3263[[#All],[parent_attribute]]="attribute"),1, FALSE), TRUE)), FALSE, TRUE)</f>
        <v>1</v>
      </c>
    </row>
    <row r="908" spans="2:26" ht="15" customHeight="1">
      <c r="B908" t="s">
        <v>4572</v>
      </c>
      <c r="C908" s="10" t="s">
        <v>2905</v>
      </c>
      <c r="D908" s="10" t="s">
        <v>4573</v>
      </c>
      <c r="E908" t="s">
        <v>4574</v>
      </c>
      <c r="F908" s="162" t="s">
        <v>4898</v>
      </c>
      <c r="G908" t="s">
        <v>2864</v>
      </c>
      <c r="J908" t="s">
        <v>1170</v>
      </c>
      <c r="K908" t="s">
        <v>1170</v>
      </c>
      <c r="O908" t="e">
        <f>VLOOKUP(Table3263[[#This Row],[Column1]],'Tradução Atributos'!$A$1:$B$284,2,0)</f>
        <v>#N/A</v>
      </c>
      <c r="P908" s="154" t="s">
        <v>2943</v>
      </c>
      <c r="Q908" s="172" t="str">
        <f>_xlfn.CONCAT(Table3263[[#This Row],[Description]],Table3263[[#This Row],[attribute_name EN2]])</f>
        <v>Axial Displacement - Comp (1)</v>
      </c>
      <c r="R908" s="186" t="s">
        <v>4947</v>
      </c>
      <c r="S908" s="33" t="s">
        <v>465</v>
      </c>
      <c r="U908" s="33" t="s">
        <v>439</v>
      </c>
      <c r="V908" s="10" t="s">
        <v>440</v>
      </c>
      <c r="W908" t="str">
        <f t="shared" si="27"/>
        <v>attribute</v>
      </c>
      <c r="X908" t="str">
        <f>TRIM(INDEX(_xlfn.TEXTSPLIT(Table3263[[#This Row],[attribute_name]],"|"), 1,1))</f>
        <v>Deslocamento Axial - Compressor (1)</v>
      </c>
      <c r="Y908" t="str">
        <f>IFERROR(TRIM(INDEX(_xlfn.TEXTSPLIT(Table3263[[#This Row],[attribute_name]],"|"), 1,2)), "")</f>
        <v/>
      </c>
      <c r="Z908" t="b" cm="1">
        <f t="array" ref="Z908">IF(ISERROR(IF(Table3263[[#This Row],[parent_attribute]]="subattribute", VLOOKUP(Table3263[[#This Row],[Área ]]&amp;Table3263[[#This Row],[child_attribute]],_xlfn._xlws.FILTER(Table3263[[#All],[Vessel]], Table3263[[#All],[parent_attribute]]="attribute"),1, FALSE), TRUE)), FALSE, TRUE)</f>
        <v>1</v>
      </c>
    </row>
    <row r="909" spans="2:26" ht="15" customHeight="1">
      <c r="B909" t="s">
        <v>4572</v>
      </c>
      <c r="C909" s="10" t="s">
        <v>2905</v>
      </c>
      <c r="D909" s="10" t="s">
        <v>4573</v>
      </c>
      <c r="E909" t="s">
        <v>4574</v>
      </c>
      <c r="F909" s="162" t="s">
        <v>4898</v>
      </c>
      <c r="G909" t="s">
        <v>2864</v>
      </c>
      <c r="J909" t="s">
        <v>1172</v>
      </c>
      <c r="K909" t="s">
        <v>1170</v>
      </c>
      <c r="L909" t="s">
        <v>2929</v>
      </c>
      <c r="M909" t="s">
        <v>2928</v>
      </c>
      <c r="O909" t="e">
        <f>VLOOKUP(Table3263[[#This Row],[Column1]],'Tradução Atributos'!$A$1:$B$284,2,0)</f>
        <v>#N/A</v>
      </c>
      <c r="P909" t="s">
        <v>863</v>
      </c>
      <c r="Q909" s="10" t="str">
        <f>_xlfn.CONCAT(Table3263[[#This Row],[Description]],Table3263[[#This Row],[attribute_name EN2]])</f>
        <v>Axial Displacement - Comp (1)</v>
      </c>
      <c r="R909" s="186">
        <v>1000</v>
      </c>
      <c r="S909" s="33" t="s">
        <v>13</v>
      </c>
      <c r="U909" s="33" t="s">
        <v>736</v>
      </c>
      <c r="V909" s="10"/>
      <c r="W909" t="str">
        <f t="shared" si="27"/>
        <v>subattribute</v>
      </c>
      <c r="X909" t="str">
        <f>TRIM(INDEX(_xlfn.TEXTSPLIT(Table3263[[#This Row],[attribute_name]],"|"), 1,1))</f>
        <v>Deslocamento Axial - Compressor (1)</v>
      </c>
      <c r="Y909" t="str">
        <f>IFERROR(TRIM(INDEX(_xlfn.TEXTSPLIT(Table3263[[#This Row],[attribute_name]],"|"), 1,2)), "")</f>
        <v>Hi</v>
      </c>
      <c r="Z909" t="b" cm="1">
        <f t="array" ref="Z909">IF(ISERROR(IF(Table3263[[#This Row],[parent_attribute]]="subattribute", VLOOKUP(Table3263[[#This Row],[Área ]]&amp;Table3263[[#This Row],[child_attribute]],_xlfn._xlws.FILTER(Table3263[[#All],[Vessel]], Table3263[[#All],[parent_attribute]]="attribute"),1, FALSE), TRUE)), FALSE, TRUE)</f>
        <v>1</v>
      </c>
    </row>
    <row r="910" spans="2:26" ht="15" customHeight="1">
      <c r="B910" t="s">
        <v>4572</v>
      </c>
      <c r="C910" s="10" t="s">
        <v>2905</v>
      </c>
      <c r="D910" s="10" t="s">
        <v>4573</v>
      </c>
      <c r="E910" t="s">
        <v>4574</v>
      </c>
      <c r="F910" s="162" t="s">
        <v>4898</v>
      </c>
      <c r="G910" t="s">
        <v>2864</v>
      </c>
      <c r="J910" t="s">
        <v>1173</v>
      </c>
      <c r="K910" t="s">
        <v>1170</v>
      </c>
      <c r="L910" t="s">
        <v>2930</v>
      </c>
      <c r="M910" t="s">
        <v>2928</v>
      </c>
      <c r="O910" t="e">
        <f>VLOOKUP(Table3263[[#This Row],[Column1]],'Tradução Atributos'!$A$1:$B$284,2,0)</f>
        <v>#N/A</v>
      </c>
      <c r="P910" t="s">
        <v>867</v>
      </c>
      <c r="Q910" s="10" t="str">
        <f>_xlfn.CONCAT(Table3263[[#This Row],[Description]],Table3263[[#This Row],[attribute_name EN2]])</f>
        <v>Axial Displacement - Comp (1)</v>
      </c>
      <c r="R910" s="33"/>
      <c r="S910" s="33" t="s">
        <v>13</v>
      </c>
      <c r="U910" s="33" t="s">
        <v>736</v>
      </c>
      <c r="V910" s="83"/>
      <c r="W910" t="str">
        <f t="shared" si="27"/>
        <v>subattribute</v>
      </c>
      <c r="X910" t="str">
        <f>TRIM(INDEX(_xlfn.TEXTSPLIT(Table3263[[#This Row],[attribute_name]],"|"), 1,1))</f>
        <v>Deslocamento Axial - Compressor (1)</v>
      </c>
      <c r="Y910" t="str">
        <f>IFERROR(TRIM(INDEX(_xlfn.TEXTSPLIT(Table3263[[#This Row],[attribute_name]],"|"), 1,2)), "")</f>
        <v>HiHi</v>
      </c>
      <c r="Z910" t="b" cm="1">
        <f t="array" ref="Z910">IF(ISERROR(IF(Table3263[[#This Row],[parent_attribute]]="subattribute", VLOOKUP(Table3263[[#This Row],[Área ]]&amp;Table3263[[#This Row],[child_attribute]],_xlfn._xlws.FILTER(Table3263[[#All],[Vessel]], Table3263[[#All],[parent_attribute]]="attribute"),1, FALSE), TRUE)), FALSE, TRUE)</f>
        <v>1</v>
      </c>
    </row>
    <row r="911" spans="2:26" ht="15" customHeight="1">
      <c r="B911" t="s">
        <v>4572</v>
      </c>
      <c r="C911" s="10" t="s">
        <v>2905</v>
      </c>
      <c r="D911" s="10" t="s">
        <v>4573</v>
      </c>
      <c r="E911" t="s">
        <v>4574</v>
      </c>
      <c r="F911" s="162" t="s">
        <v>4898</v>
      </c>
      <c r="G911" t="s">
        <v>2864</v>
      </c>
      <c r="J911" t="s">
        <v>1174</v>
      </c>
      <c r="K911" t="s">
        <v>1170</v>
      </c>
      <c r="L911" t="s">
        <v>2931</v>
      </c>
      <c r="M911" t="s">
        <v>2928</v>
      </c>
      <c r="O911" t="e">
        <f>VLOOKUP(Table3263[[#This Row],[Column1]],'Tradução Atributos'!$A$1:$B$284,2,0)</f>
        <v>#N/A</v>
      </c>
      <c r="P911" t="s">
        <v>869</v>
      </c>
      <c r="Q911" s="10" t="str">
        <f>_xlfn.CONCAT(Table3263[[#This Row],[Description]],Table3263[[#This Row],[attribute_name EN2]])</f>
        <v>Axial Displacement - Comp (1)</v>
      </c>
      <c r="R911" s="186">
        <v>-1000</v>
      </c>
      <c r="S911" s="33" t="s">
        <v>13</v>
      </c>
      <c r="U911" s="33" t="s">
        <v>736</v>
      </c>
      <c r="V911" s="10"/>
      <c r="W911" t="str">
        <f t="shared" ref="W911:W939" si="28">IFERROR(IF(FIND("|",P911),"subattribute", "attribute"), "attribute")</f>
        <v>subattribute</v>
      </c>
      <c r="X911" t="str">
        <f>TRIM(INDEX(_xlfn.TEXTSPLIT(Table3263[[#This Row],[attribute_name]],"|"), 1,1))</f>
        <v>Deslocamento Axial - Compressor (1)</v>
      </c>
      <c r="Y911" t="str">
        <f>IFERROR(TRIM(INDEX(_xlfn.TEXTSPLIT(Table3263[[#This Row],[attribute_name]],"|"), 1,2)), "")</f>
        <v>Lo</v>
      </c>
      <c r="Z911" t="b" cm="1">
        <f t="array" ref="Z911">IF(ISERROR(IF(Table3263[[#This Row],[parent_attribute]]="subattribute", VLOOKUP(Table3263[[#This Row],[Área ]]&amp;Table3263[[#This Row],[child_attribute]],_xlfn._xlws.FILTER(Table3263[[#All],[Vessel]], Table3263[[#All],[parent_attribute]]="attribute"),1, FALSE), TRUE)), FALSE, TRUE)</f>
        <v>1</v>
      </c>
    </row>
    <row r="912" spans="2:26" ht="15" customHeight="1">
      <c r="B912" t="s">
        <v>4572</v>
      </c>
      <c r="C912" s="10" t="s">
        <v>2905</v>
      </c>
      <c r="D912" s="10" t="s">
        <v>4573</v>
      </c>
      <c r="E912" t="s">
        <v>4574</v>
      </c>
      <c r="F912" s="162" t="s">
        <v>4898</v>
      </c>
      <c r="G912" t="s">
        <v>2864</v>
      </c>
      <c r="J912" t="s">
        <v>1175</v>
      </c>
      <c r="K912" t="s">
        <v>1170</v>
      </c>
      <c r="L912" t="s">
        <v>2932</v>
      </c>
      <c r="M912" t="s">
        <v>2928</v>
      </c>
      <c r="O912" t="e">
        <f>VLOOKUP(Table3263[[#This Row],[Column1]],'Tradução Atributos'!$A$1:$B$284,2,0)</f>
        <v>#N/A</v>
      </c>
      <c r="P912" t="s">
        <v>2944</v>
      </c>
      <c r="Q912" s="10" t="str">
        <f>_xlfn.CONCAT(Table3263[[#This Row],[Description]],Table3263[[#This Row],[attribute_name EN2]])</f>
        <v>Axial Displacement - Comp (1)</v>
      </c>
      <c r="R912" s="33"/>
      <c r="S912" s="33" t="s">
        <v>13</v>
      </c>
      <c r="U912" s="33" t="s">
        <v>736</v>
      </c>
      <c r="V912" s="83"/>
      <c r="W912" t="str">
        <f t="shared" si="28"/>
        <v>subattribute</v>
      </c>
      <c r="X912" t="str">
        <f>TRIM(INDEX(_xlfn.TEXTSPLIT(Table3263[[#This Row],[attribute_name]],"|"), 1,1))</f>
        <v>Deslocamento Axial - Compressor (1)</v>
      </c>
      <c r="Y912" t="str">
        <f>IFERROR(TRIM(INDEX(_xlfn.TEXTSPLIT(Table3263[[#This Row],[attribute_name]],"|"), 1,2)), "")</f>
        <v>LoLo</v>
      </c>
      <c r="Z912" t="b" cm="1">
        <f t="array" ref="Z912">IF(ISERROR(IF(Table3263[[#This Row],[parent_attribute]]="subattribute", VLOOKUP(Table3263[[#This Row],[Área ]]&amp;Table3263[[#This Row],[child_attribute]],_xlfn._xlws.FILTER(Table3263[[#All],[Vessel]], Table3263[[#All],[parent_attribute]]="attribute"),1, FALSE), TRUE)), FALSE, TRUE)</f>
        <v>1</v>
      </c>
    </row>
    <row r="913" spans="2:26" ht="15" customHeight="1">
      <c r="B913" t="s">
        <v>4572</v>
      </c>
      <c r="C913" s="10" t="s">
        <v>2905</v>
      </c>
      <c r="D913" s="10" t="s">
        <v>4573</v>
      </c>
      <c r="E913" t="s">
        <v>4574</v>
      </c>
      <c r="F913" s="162" t="s">
        <v>4898</v>
      </c>
      <c r="G913" t="s">
        <v>2864</v>
      </c>
      <c r="J913" t="s">
        <v>1176</v>
      </c>
      <c r="K913" t="s">
        <v>1170</v>
      </c>
      <c r="L913" t="s">
        <v>2934</v>
      </c>
      <c r="M913" t="s">
        <v>2928</v>
      </c>
      <c r="O913" t="e">
        <f>VLOOKUP(Table3263[[#This Row],[Column1]],'Tradução Atributos'!$A$1:$B$284,2,0)</f>
        <v>#N/A</v>
      </c>
      <c r="P913" t="s">
        <v>2945</v>
      </c>
      <c r="Q913" s="10" t="str">
        <f>_xlfn.CONCAT(Table3263[[#This Row],[Description]],Table3263[[#This Row],[attribute_name EN2]])</f>
        <v>Axial Displacement - Comp (1)</v>
      </c>
      <c r="R913" s="186">
        <v>900</v>
      </c>
      <c r="S913" s="33" t="s">
        <v>13</v>
      </c>
      <c r="U913" s="33" t="s">
        <v>736</v>
      </c>
      <c r="V913" s="10"/>
      <c r="W913" t="str">
        <f t="shared" si="28"/>
        <v>subattribute</v>
      </c>
      <c r="X913" t="str">
        <f>TRIM(INDEX(_xlfn.TEXTSPLIT(Table3263[[#This Row],[attribute_name]],"|"), 1,1))</f>
        <v>Deslocamento Axial - Compressor (1)</v>
      </c>
      <c r="Y913" t="str">
        <f>IFERROR(TRIM(INDEX(_xlfn.TEXTSPLIT(Table3263[[#This Row],[attribute_name]],"|"), 1,2)), "")</f>
        <v>Pre-alarm Hi</v>
      </c>
      <c r="Z913" t="b" cm="1">
        <f t="array" ref="Z913">IF(ISERROR(IF(Table3263[[#This Row],[parent_attribute]]="subattribute", VLOOKUP(Table3263[[#This Row],[Área ]]&amp;Table3263[[#This Row],[child_attribute]],_xlfn._xlws.FILTER(Table3263[[#All],[Vessel]], Table3263[[#All],[parent_attribute]]="attribute"),1, FALSE), TRUE)), FALSE, TRUE)</f>
        <v>1</v>
      </c>
    </row>
    <row r="914" spans="2:26" ht="15" customHeight="1">
      <c r="B914" t="s">
        <v>4572</v>
      </c>
      <c r="C914" s="10" t="s">
        <v>2905</v>
      </c>
      <c r="D914" s="10" t="s">
        <v>4573</v>
      </c>
      <c r="E914" t="s">
        <v>4574</v>
      </c>
      <c r="F914" s="162" t="s">
        <v>4898</v>
      </c>
      <c r="G914" t="s">
        <v>2864</v>
      </c>
      <c r="J914" t="s">
        <v>1177</v>
      </c>
      <c r="K914" t="s">
        <v>1170</v>
      </c>
      <c r="L914" t="s">
        <v>2936</v>
      </c>
      <c r="M914" t="s">
        <v>2928</v>
      </c>
      <c r="O914" t="e">
        <f>VLOOKUP(Table3263[[#This Row],[Column1]],'Tradução Atributos'!$A$1:$B$284,2,0)</f>
        <v>#N/A</v>
      </c>
      <c r="P914" t="s">
        <v>2947</v>
      </c>
      <c r="Q914" s="10" t="str">
        <f>_xlfn.CONCAT(Table3263[[#This Row],[Description]],Table3263[[#This Row],[attribute_name EN2]])</f>
        <v>Axial Displacement - Comp (1)</v>
      </c>
      <c r="R914" s="186">
        <v>-900</v>
      </c>
      <c r="S914" s="33" t="s">
        <v>13</v>
      </c>
      <c r="U914" s="33" t="s">
        <v>736</v>
      </c>
      <c r="V914" s="83"/>
      <c r="W914" t="str">
        <f t="shared" si="28"/>
        <v>subattribute</v>
      </c>
      <c r="X914" t="str">
        <f>TRIM(INDEX(_xlfn.TEXTSPLIT(Table3263[[#This Row],[attribute_name]],"|"), 1,1))</f>
        <v>Deslocamento Axial - Compressor (1)</v>
      </c>
      <c r="Y914" t="str">
        <f>IFERROR(TRIM(INDEX(_xlfn.TEXTSPLIT(Table3263[[#This Row],[attribute_name]],"|"), 1,2)), "")</f>
        <v>Pre-alarm Lo</v>
      </c>
      <c r="Z914" t="b" cm="1">
        <f t="array" ref="Z914">IF(ISERROR(IF(Table3263[[#This Row],[parent_attribute]]="subattribute", VLOOKUP(Table3263[[#This Row],[Área ]]&amp;Table3263[[#This Row],[child_attribute]],_xlfn._xlws.FILTER(Table3263[[#All],[Vessel]], Table3263[[#All],[parent_attribute]]="attribute"),1, FALSE), TRUE)), FALSE, TRUE)</f>
        <v>1</v>
      </c>
    </row>
    <row r="915" spans="2:26" ht="15" customHeight="1">
      <c r="B915" t="s">
        <v>4572</v>
      </c>
      <c r="C915" s="10" t="s">
        <v>2905</v>
      </c>
      <c r="D915" s="10" t="s">
        <v>4573</v>
      </c>
      <c r="E915" t="s">
        <v>4574</v>
      </c>
      <c r="F915" s="162" t="s">
        <v>4898</v>
      </c>
      <c r="G915" t="s">
        <v>2864</v>
      </c>
      <c r="J915" t="s">
        <v>1178</v>
      </c>
      <c r="K915" t="s">
        <v>1178</v>
      </c>
      <c r="O915" t="e">
        <f>VLOOKUP(Table3263[[#This Row],[Column1]],'Tradução Atributos'!$A$1:$B$284,2,0)</f>
        <v>#N/A</v>
      </c>
      <c r="P915" t="s">
        <v>2948</v>
      </c>
      <c r="Q915" s="10" t="str">
        <f>_xlfn.CONCAT(Table3263[[#This Row],[Description]],Table3263[[#This Row],[attribute_name EN2]])</f>
        <v>Axial Displacement - Comp (2)</v>
      </c>
      <c r="R915" s="186" t="s">
        <v>4948</v>
      </c>
      <c r="S915" s="33" t="s">
        <v>465</v>
      </c>
      <c r="U915" s="33" t="s">
        <v>439</v>
      </c>
      <c r="V915" s="10" t="s">
        <v>440</v>
      </c>
      <c r="W915" t="str">
        <f t="shared" si="28"/>
        <v>attribute</v>
      </c>
      <c r="X915" t="str">
        <f>TRIM(INDEX(_xlfn.TEXTSPLIT(Table3263[[#This Row],[attribute_name]],"|"), 1,1))</f>
        <v>Deslocamento Axial - Compressor (2)</v>
      </c>
      <c r="Y915" t="str">
        <f>IFERROR(TRIM(INDEX(_xlfn.TEXTSPLIT(Table3263[[#This Row],[attribute_name]],"|"), 1,2)), "")</f>
        <v/>
      </c>
      <c r="Z915" t="b" cm="1">
        <f t="array" ref="Z915">IF(ISERROR(IF(Table3263[[#This Row],[parent_attribute]]="subattribute", VLOOKUP(Table3263[[#This Row],[Área ]]&amp;Table3263[[#This Row],[child_attribute]],_xlfn._xlws.FILTER(Table3263[[#All],[Vessel]], Table3263[[#All],[parent_attribute]]="attribute"),1, FALSE), TRUE)), FALSE, TRUE)</f>
        <v>1</v>
      </c>
    </row>
    <row r="916" spans="2:26" ht="15" customHeight="1">
      <c r="B916" t="s">
        <v>4572</v>
      </c>
      <c r="C916" s="10" t="s">
        <v>2905</v>
      </c>
      <c r="D916" s="10" t="s">
        <v>4573</v>
      </c>
      <c r="E916" t="s">
        <v>4574</v>
      </c>
      <c r="F916" s="162" t="s">
        <v>4898</v>
      </c>
      <c r="G916" t="s">
        <v>2864</v>
      </c>
      <c r="J916" t="s">
        <v>1180</v>
      </c>
      <c r="K916" t="s">
        <v>1178</v>
      </c>
      <c r="L916" t="s">
        <v>2929</v>
      </c>
      <c r="M916" t="s">
        <v>2928</v>
      </c>
      <c r="O916" t="e">
        <f>VLOOKUP(Table3263[[#This Row],[Column1]],'Tradução Atributos'!$A$1:$B$284,2,0)</f>
        <v>#N/A</v>
      </c>
      <c r="P916" t="s">
        <v>873</v>
      </c>
      <c r="Q916" s="10" t="str">
        <f>_xlfn.CONCAT(Table3263[[#This Row],[Description]],Table3263[[#This Row],[attribute_name EN2]])</f>
        <v>Axial Displacement - Comp (2)</v>
      </c>
      <c r="R916" s="33">
        <v>1000</v>
      </c>
      <c r="S916" s="33" t="s">
        <v>13</v>
      </c>
      <c r="U916" s="33" t="s">
        <v>736</v>
      </c>
      <c r="V916" s="83"/>
      <c r="W916" t="str">
        <f t="shared" si="28"/>
        <v>subattribute</v>
      </c>
      <c r="X916" t="str">
        <f>TRIM(INDEX(_xlfn.TEXTSPLIT(Table3263[[#This Row],[attribute_name]],"|"), 1,1))</f>
        <v>Deslocamento Axial - Compressor (2)</v>
      </c>
      <c r="Y916" t="str">
        <f>IFERROR(TRIM(INDEX(_xlfn.TEXTSPLIT(Table3263[[#This Row],[attribute_name]],"|"), 1,2)), "")</f>
        <v>Hi</v>
      </c>
      <c r="Z916" t="b" cm="1">
        <f t="array" ref="Z916">IF(ISERROR(IF(Table3263[[#This Row],[parent_attribute]]="subattribute", VLOOKUP(Table3263[[#This Row],[Área ]]&amp;Table3263[[#This Row],[child_attribute]],_xlfn._xlws.FILTER(Table3263[[#All],[Vessel]], Table3263[[#All],[parent_attribute]]="attribute"),1, FALSE), TRUE)), FALSE, TRUE)</f>
        <v>1</v>
      </c>
    </row>
    <row r="917" spans="2:26" ht="15" customHeight="1">
      <c r="B917" t="s">
        <v>4572</v>
      </c>
      <c r="C917" s="10" t="s">
        <v>2905</v>
      </c>
      <c r="D917" s="10" t="s">
        <v>4573</v>
      </c>
      <c r="E917" t="s">
        <v>4574</v>
      </c>
      <c r="F917" s="162" t="s">
        <v>4898</v>
      </c>
      <c r="G917" t="s">
        <v>2864</v>
      </c>
      <c r="J917" t="s">
        <v>1181</v>
      </c>
      <c r="K917" t="s">
        <v>1178</v>
      </c>
      <c r="L917" t="s">
        <v>2930</v>
      </c>
      <c r="M917" t="s">
        <v>2928</v>
      </c>
      <c r="O917" t="e">
        <f>VLOOKUP(Table3263[[#This Row],[Column1]],'Tradução Atributos'!$A$1:$B$284,2,0)</f>
        <v>#N/A</v>
      </c>
      <c r="P917" t="s">
        <v>875</v>
      </c>
      <c r="Q917" s="10" t="str">
        <f>_xlfn.CONCAT(Table3263[[#This Row],[Description]],Table3263[[#This Row],[attribute_name EN2]])</f>
        <v>Axial Displacement - Comp (2)</v>
      </c>
      <c r="R917" s="33"/>
      <c r="S917" s="33" t="s">
        <v>13</v>
      </c>
      <c r="U917" s="33" t="s">
        <v>736</v>
      </c>
      <c r="V917" s="10"/>
      <c r="W917" t="str">
        <f t="shared" si="28"/>
        <v>subattribute</v>
      </c>
      <c r="X917" t="str">
        <f>TRIM(INDEX(_xlfn.TEXTSPLIT(Table3263[[#This Row],[attribute_name]],"|"), 1,1))</f>
        <v>Deslocamento Axial - Compressor (2)</v>
      </c>
      <c r="Y917" t="str">
        <f>IFERROR(TRIM(INDEX(_xlfn.TEXTSPLIT(Table3263[[#This Row],[attribute_name]],"|"), 1,2)), "")</f>
        <v>HiHi</v>
      </c>
      <c r="Z917" t="b" cm="1">
        <f t="array" ref="Z917">IF(ISERROR(IF(Table3263[[#This Row],[parent_attribute]]="subattribute", VLOOKUP(Table3263[[#This Row],[Área ]]&amp;Table3263[[#This Row],[child_attribute]],_xlfn._xlws.FILTER(Table3263[[#All],[Vessel]], Table3263[[#All],[parent_attribute]]="attribute"),1, FALSE), TRUE)), FALSE, TRUE)</f>
        <v>1</v>
      </c>
    </row>
    <row r="918" spans="2:26" ht="15" customHeight="1">
      <c r="B918" t="s">
        <v>4572</v>
      </c>
      <c r="C918" s="10" t="s">
        <v>2905</v>
      </c>
      <c r="D918" s="10" t="s">
        <v>4573</v>
      </c>
      <c r="E918" t="s">
        <v>4574</v>
      </c>
      <c r="F918" s="162" t="s">
        <v>4898</v>
      </c>
      <c r="G918" t="s">
        <v>2864</v>
      </c>
      <c r="J918" t="s">
        <v>1182</v>
      </c>
      <c r="K918" t="s">
        <v>1178</v>
      </c>
      <c r="L918" t="s">
        <v>2931</v>
      </c>
      <c r="M918" t="s">
        <v>2928</v>
      </c>
      <c r="O918" t="e">
        <f>VLOOKUP(Table3263[[#This Row],[Column1]],'Tradução Atributos'!$A$1:$B$284,2,0)</f>
        <v>#N/A</v>
      </c>
      <c r="P918" t="s">
        <v>877</v>
      </c>
      <c r="Q918" s="10" t="str">
        <f>_xlfn.CONCAT(Table3263[[#This Row],[Description]],Table3263[[#This Row],[attribute_name EN2]])</f>
        <v>Axial Displacement - Comp (2)</v>
      </c>
      <c r="R918" s="33">
        <v>-1000</v>
      </c>
      <c r="S918" s="33" t="s">
        <v>13</v>
      </c>
      <c r="U918" s="33" t="s">
        <v>736</v>
      </c>
      <c r="V918" s="83"/>
      <c r="W918" t="str">
        <f t="shared" si="28"/>
        <v>subattribute</v>
      </c>
      <c r="X918" t="str">
        <f>TRIM(INDEX(_xlfn.TEXTSPLIT(Table3263[[#This Row],[attribute_name]],"|"), 1,1))</f>
        <v>Deslocamento Axial - Compressor (2)</v>
      </c>
      <c r="Y918" t="str">
        <f>IFERROR(TRIM(INDEX(_xlfn.TEXTSPLIT(Table3263[[#This Row],[attribute_name]],"|"), 1,2)), "")</f>
        <v>Lo</v>
      </c>
      <c r="Z918" t="b" cm="1">
        <f t="array" ref="Z918">IF(ISERROR(IF(Table3263[[#This Row],[parent_attribute]]="subattribute", VLOOKUP(Table3263[[#This Row],[Área ]]&amp;Table3263[[#This Row],[child_attribute]],_xlfn._xlws.FILTER(Table3263[[#All],[Vessel]], Table3263[[#All],[parent_attribute]]="attribute"),1, FALSE), TRUE)), FALSE, TRUE)</f>
        <v>1</v>
      </c>
    </row>
    <row r="919" spans="2:26" ht="15" customHeight="1">
      <c r="B919" t="s">
        <v>4572</v>
      </c>
      <c r="C919" s="10" t="s">
        <v>2905</v>
      </c>
      <c r="D919" s="10" t="s">
        <v>4573</v>
      </c>
      <c r="E919" t="s">
        <v>4574</v>
      </c>
      <c r="F919" s="162" t="s">
        <v>4898</v>
      </c>
      <c r="G919" t="s">
        <v>2864</v>
      </c>
      <c r="J919" t="s">
        <v>1183</v>
      </c>
      <c r="K919" t="s">
        <v>1178</v>
      </c>
      <c r="L919" t="s">
        <v>2932</v>
      </c>
      <c r="M919" t="s">
        <v>2928</v>
      </c>
      <c r="O919" t="e">
        <f>VLOOKUP(Table3263[[#This Row],[Column1]],'Tradução Atributos'!$A$1:$B$284,2,0)</f>
        <v>#N/A</v>
      </c>
      <c r="P919" t="s">
        <v>2949</v>
      </c>
      <c r="Q919" s="10" t="str">
        <f>_xlfn.CONCAT(Table3263[[#This Row],[Description]],Table3263[[#This Row],[attribute_name EN2]])</f>
        <v>Axial Displacement - Comp (2)</v>
      </c>
      <c r="R919" s="33"/>
      <c r="S919" s="33" t="s">
        <v>13</v>
      </c>
      <c r="U919" s="33" t="s">
        <v>736</v>
      </c>
      <c r="V919" s="83"/>
      <c r="W919" t="str">
        <f t="shared" si="28"/>
        <v>subattribute</v>
      </c>
      <c r="X919" t="str">
        <f>TRIM(INDEX(_xlfn.TEXTSPLIT(Table3263[[#This Row],[attribute_name]],"|"), 1,1))</f>
        <v>Deslocamento Axial - Compressor (2)</v>
      </c>
      <c r="Y919" t="str">
        <f>IFERROR(TRIM(INDEX(_xlfn.TEXTSPLIT(Table3263[[#This Row],[attribute_name]],"|"), 1,2)), "")</f>
        <v>LoLo</v>
      </c>
      <c r="Z919" t="b" cm="1">
        <f t="array" ref="Z919">IF(ISERROR(IF(Table3263[[#This Row],[parent_attribute]]="subattribute", VLOOKUP(Table3263[[#This Row],[Área ]]&amp;Table3263[[#This Row],[child_attribute]],_xlfn._xlws.FILTER(Table3263[[#All],[Vessel]], Table3263[[#All],[parent_attribute]]="attribute"),1, FALSE), TRUE)), FALSE, TRUE)</f>
        <v>1</v>
      </c>
    </row>
    <row r="920" spans="2:26" ht="15" customHeight="1">
      <c r="B920" t="s">
        <v>4572</v>
      </c>
      <c r="C920" s="10" t="s">
        <v>2905</v>
      </c>
      <c r="D920" s="10" t="s">
        <v>4573</v>
      </c>
      <c r="E920" t="s">
        <v>4574</v>
      </c>
      <c r="F920" s="162" t="s">
        <v>4898</v>
      </c>
      <c r="G920" t="s">
        <v>2864</v>
      </c>
      <c r="J920" t="s">
        <v>1184</v>
      </c>
      <c r="K920" t="s">
        <v>1178</v>
      </c>
      <c r="L920" t="s">
        <v>2934</v>
      </c>
      <c r="M920" t="s">
        <v>2928</v>
      </c>
      <c r="O920" t="e">
        <f>VLOOKUP(Table3263[[#This Row],[Column1]],'Tradução Atributos'!$A$1:$B$284,2,0)</f>
        <v>#N/A</v>
      </c>
      <c r="P920" t="s">
        <v>2950</v>
      </c>
      <c r="Q920" s="10" t="str">
        <f>_xlfn.CONCAT(Table3263[[#This Row],[Description]],Table3263[[#This Row],[attribute_name EN2]])</f>
        <v>Axial Displacement - Comp (2)</v>
      </c>
      <c r="R920" s="33">
        <v>900</v>
      </c>
      <c r="S920" s="33" t="s">
        <v>13</v>
      </c>
      <c r="U920" s="33" t="s">
        <v>736</v>
      </c>
      <c r="V920" s="83"/>
      <c r="W920" t="str">
        <f t="shared" si="28"/>
        <v>subattribute</v>
      </c>
      <c r="X920" t="str">
        <f>TRIM(INDEX(_xlfn.TEXTSPLIT(Table3263[[#This Row],[attribute_name]],"|"), 1,1))</f>
        <v>Deslocamento Axial - Compressor (2)</v>
      </c>
      <c r="Y920" t="str">
        <f>IFERROR(TRIM(INDEX(_xlfn.TEXTSPLIT(Table3263[[#This Row],[attribute_name]],"|"), 1,2)), "")</f>
        <v>Pre-alarm Hi</v>
      </c>
      <c r="Z920" t="b" cm="1">
        <f t="array" ref="Z920">IF(ISERROR(IF(Table3263[[#This Row],[parent_attribute]]="subattribute", VLOOKUP(Table3263[[#This Row],[Área ]]&amp;Table3263[[#This Row],[child_attribute]],_xlfn._xlws.FILTER(Table3263[[#All],[Vessel]], Table3263[[#All],[parent_attribute]]="attribute"),1, FALSE), TRUE)), FALSE, TRUE)</f>
        <v>1</v>
      </c>
    </row>
    <row r="921" spans="2:26" ht="15" customHeight="1">
      <c r="B921" t="s">
        <v>4572</v>
      </c>
      <c r="C921" s="10" t="s">
        <v>2905</v>
      </c>
      <c r="D921" s="10" t="s">
        <v>4573</v>
      </c>
      <c r="E921" t="s">
        <v>4574</v>
      </c>
      <c r="F921" s="162" t="s">
        <v>4898</v>
      </c>
      <c r="G921" t="s">
        <v>2864</v>
      </c>
      <c r="J921" t="s">
        <v>1185</v>
      </c>
      <c r="K921" t="s">
        <v>1178</v>
      </c>
      <c r="L921" t="s">
        <v>2936</v>
      </c>
      <c r="M921" t="s">
        <v>2928</v>
      </c>
      <c r="O921" t="e">
        <f>VLOOKUP(Table3263[[#This Row],[Column1]],'Tradução Atributos'!$A$1:$B$284,2,0)</f>
        <v>#N/A</v>
      </c>
      <c r="P921" t="s">
        <v>2952</v>
      </c>
      <c r="Q921" s="10" t="str">
        <f>_xlfn.CONCAT(Table3263[[#This Row],[Description]],Table3263[[#This Row],[attribute_name EN2]])</f>
        <v>Axial Displacement - Comp (2)</v>
      </c>
      <c r="R921" s="33">
        <v>-900</v>
      </c>
      <c r="S921" s="33" t="s">
        <v>13</v>
      </c>
      <c r="U921" s="33" t="s">
        <v>736</v>
      </c>
      <c r="V921" s="10"/>
      <c r="W921" t="str">
        <f t="shared" si="28"/>
        <v>subattribute</v>
      </c>
      <c r="X921" t="str">
        <f>TRIM(INDEX(_xlfn.TEXTSPLIT(Table3263[[#This Row],[attribute_name]],"|"), 1,1))</f>
        <v>Deslocamento Axial - Compressor (2)</v>
      </c>
      <c r="Y921" t="str">
        <f>IFERROR(TRIM(INDEX(_xlfn.TEXTSPLIT(Table3263[[#This Row],[attribute_name]],"|"), 1,2)), "")</f>
        <v>Pre-alarm Lo</v>
      </c>
      <c r="Z921" t="b" cm="1">
        <f t="array" ref="Z921">IF(ISERROR(IF(Table3263[[#This Row],[parent_attribute]]="subattribute", VLOOKUP(Table3263[[#This Row],[Área ]]&amp;Table3263[[#This Row],[child_attribute]],_xlfn._xlws.FILTER(Table3263[[#All],[Vessel]], Table3263[[#All],[parent_attribute]]="attribute"),1, FALSE), TRUE)), FALSE, TRUE)</f>
        <v>1</v>
      </c>
    </row>
    <row r="922" spans="2:26" ht="15" customHeight="1">
      <c r="B922" t="s">
        <v>4572</v>
      </c>
      <c r="C922" s="10" t="s">
        <v>2905</v>
      </c>
      <c r="D922" s="10" t="s">
        <v>4573</v>
      </c>
      <c r="E922" t="s">
        <v>4574</v>
      </c>
      <c r="F922" s="162" t="s">
        <v>4898</v>
      </c>
      <c r="G922" t="s">
        <v>2864</v>
      </c>
      <c r="J922" t="s">
        <v>1341</v>
      </c>
      <c r="K922" t="s">
        <v>1341</v>
      </c>
      <c r="O922" t="e">
        <f>VLOOKUP(Table3263[[#This Row],[Column1]],'Tradução Atributos'!$A$1:$B$284,2,0)</f>
        <v>#N/A</v>
      </c>
      <c r="P922" t="s">
        <v>4603</v>
      </c>
      <c r="Q922" s="10" t="str">
        <f>_xlfn.CONCAT(Table3263[[#This Row],[Description]],Table3263[[#This Row],[attribute_name EN2]])</f>
        <v>Flow - Primary Seal Gas to Vent NDE (1)</v>
      </c>
      <c r="R922" s="33" t="s">
        <v>4949</v>
      </c>
      <c r="S922" s="33" t="s">
        <v>3877</v>
      </c>
      <c r="U922" s="33" t="s">
        <v>451</v>
      </c>
      <c r="V922" s="12" t="s">
        <v>452</v>
      </c>
      <c r="W922" t="str">
        <f t="shared" si="28"/>
        <v>attribute</v>
      </c>
      <c r="X922" t="str">
        <f>TRIM(INDEX(_xlfn.TEXTSPLIT(Table3263[[#This Row],[attribute_name]],"|"), 1,1))</f>
        <v>Fluxo – Gás de Selagem Primária para Vent LOA (1)</v>
      </c>
      <c r="Y922" t="str">
        <f>IFERROR(TRIM(INDEX(_xlfn.TEXTSPLIT(Table3263[[#This Row],[attribute_name]],"|"), 1,2)), "")</f>
        <v/>
      </c>
      <c r="Z922" t="b" cm="1">
        <f t="array" ref="Z922">IF(ISERROR(IF(Table3263[[#This Row],[parent_attribute]]="subattribute", VLOOKUP(Table3263[[#This Row],[Área ]]&amp;Table3263[[#This Row],[child_attribute]],_xlfn._xlws.FILTER(Table3263[[#All],[Vessel]], Table3263[[#All],[parent_attribute]]="attribute"),1, FALSE), TRUE)), FALSE, TRUE)</f>
        <v>1</v>
      </c>
    </row>
    <row r="923" spans="2:26" ht="15" customHeight="1">
      <c r="B923" t="s">
        <v>4572</v>
      </c>
      <c r="C923" s="10" t="s">
        <v>2905</v>
      </c>
      <c r="D923" s="10" t="s">
        <v>4573</v>
      </c>
      <c r="E923" t="s">
        <v>4574</v>
      </c>
      <c r="F923" s="162" t="s">
        <v>4898</v>
      </c>
      <c r="G923" t="s">
        <v>2864</v>
      </c>
      <c r="J923" t="s">
        <v>1343</v>
      </c>
      <c r="K923" t="s">
        <v>1341</v>
      </c>
      <c r="L923" t="s">
        <v>2929</v>
      </c>
      <c r="M923" t="s">
        <v>2928</v>
      </c>
      <c r="O923" t="e">
        <f>VLOOKUP(Table3263[[#This Row],[Column1]],'Tradução Atributos'!$A$1:$B$284,2,0)</f>
        <v>#N/A</v>
      </c>
      <c r="P923" t="s">
        <v>4604</v>
      </c>
      <c r="Q923" s="10" t="str">
        <f>_xlfn.CONCAT(Table3263[[#This Row],[Description]],Table3263[[#This Row],[attribute_name EN2]])</f>
        <v>Flow - Primary Seal Gas to Vent NDE (1)</v>
      </c>
      <c r="R923" s="33">
        <v>5.2</v>
      </c>
      <c r="S923" s="33" t="s">
        <v>3877</v>
      </c>
      <c r="U923" s="33" t="s">
        <v>736</v>
      </c>
      <c r="V923" s="83"/>
      <c r="W923" t="str">
        <f t="shared" si="28"/>
        <v>subattribute</v>
      </c>
      <c r="X923" t="str">
        <f>TRIM(INDEX(_xlfn.TEXTSPLIT(Table3263[[#This Row],[attribute_name]],"|"), 1,1))</f>
        <v>Fluxo – Gás de Selagem Primária para Vent LOA (1)</v>
      </c>
      <c r="Y923" t="str">
        <f>IFERROR(TRIM(INDEX(_xlfn.TEXTSPLIT(Table3263[[#This Row],[attribute_name]],"|"), 1,2)), "")</f>
        <v>Hi</v>
      </c>
      <c r="Z923" t="b" cm="1">
        <f t="array" ref="Z923">IF(ISERROR(IF(Table3263[[#This Row],[parent_attribute]]="subattribute", VLOOKUP(Table3263[[#This Row],[Área ]]&amp;Table3263[[#This Row],[child_attribute]],_xlfn._xlws.FILTER(Table3263[[#All],[Vessel]], Table3263[[#All],[parent_attribute]]="attribute"),1, FALSE), TRUE)), FALSE, TRUE)</f>
        <v>1</v>
      </c>
    </row>
    <row r="924" spans="2:26" ht="15" customHeight="1">
      <c r="B924" t="s">
        <v>4572</v>
      </c>
      <c r="C924" s="10" t="s">
        <v>2905</v>
      </c>
      <c r="D924" s="10" t="s">
        <v>4573</v>
      </c>
      <c r="E924" t="s">
        <v>4574</v>
      </c>
      <c r="F924" s="162" t="s">
        <v>4898</v>
      </c>
      <c r="G924" t="s">
        <v>2864</v>
      </c>
      <c r="J924" t="s">
        <v>1344</v>
      </c>
      <c r="K924" t="s">
        <v>1341</v>
      </c>
      <c r="L924" t="s">
        <v>2930</v>
      </c>
      <c r="M924" t="s">
        <v>2928</v>
      </c>
      <c r="O924" t="e">
        <f>VLOOKUP(Table3263[[#This Row],[Column1]],'Tradução Atributos'!$A$1:$B$284,2,0)</f>
        <v>#N/A</v>
      </c>
      <c r="P924" t="s">
        <v>4605</v>
      </c>
      <c r="Q924" s="10" t="str">
        <f>_xlfn.CONCAT(Table3263[[#This Row],[Description]],Table3263[[#This Row],[attribute_name EN2]])</f>
        <v>Flow - Primary Seal Gas to Vent NDE (1)</v>
      </c>
      <c r="R924" s="33">
        <v>8.1999999999999993</v>
      </c>
      <c r="S924" s="33" t="s">
        <v>3877</v>
      </c>
      <c r="U924" s="33" t="s">
        <v>736</v>
      </c>
      <c r="V924" s="83"/>
      <c r="W924" t="str">
        <f t="shared" si="28"/>
        <v>subattribute</v>
      </c>
      <c r="X924" t="str">
        <f>TRIM(INDEX(_xlfn.TEXTSPLIT(Table3263[[#This Row],[attribute_name]],"|"), 1,1))</f>
        <v>Fluxo – Gás de Selagem Primária para Vent LOA (1)</v>
      </c>
      <c r="Y924" t="str">
        <f>IFERROR(TRIM(INDEX(_xlfn.TEXTSPLIT(Table3263[[#This Row],[attribute_name]],"|"), 1,2)), "")</f>
        <v>HiHi</v>
      </c>
      <c r="Z924" t="b" cm="1">
        <f t="array" ref="Z924">IF(ISERROR(IF(Table3263[[#This Row],[parent_attribute]]="subattribute", VLOOKUP(Table3263[[#This Row],[Área ]]&amp;Table3263[[#This Row],[child_attribute]],_xlfn._xlws.FILTER(Table3263[[#All],[Vessel]], Table3263[[#All],[parent_attribute]]="attribute"),1, FALSE), TRUE)), FALSE, TRUE)</f>
        <v>1</v>
      </c>
    </row>
    <row r="925" spans="2:26" ht="15" customHeight="1">
      <c r="B925" t="s">
        <v>4572</v>
      </c>
      <c r="C925" s="10" t="s">
        <v>2905</v>
      </c>
      <c r="D925" s="10" t="s">
        <v>4573</v>
      </c>
      <c r="E925" t="s">
        <v>4574</v>
      </c>
      <c r="F925" s="162" t="s">
        <v>4898</v>
      </c>
      <c r="G925" t="s">
        <v>2864</v>
      </c>
      <c r="J925" t="s">
        <v>1345</v>
      </c>
      <c r="K925" t="s">
        <v>1341</v>
      </c>
      <c r="L925" t="s">
        <v>2931</v>
      </c>
      <c r="M925" t="s">
        <v>2928</v>
      </c>
      <c r="O925" t="e">
        <f>VLOOKUP(Table3263[[#This Row],[Column1]],'Tradução Atributos'!$A$1:$B$284,2,0)</f>
        <v>#N/A</v>
      </c>
      <c r="P925" t="s">
        <v>4606</v>
      </c>
      <c r="Q925" s="10" t="str">
        <f>_xlfn.CONCAT(Table3263[[#This Row],[Description]],Table3263[[#This Row],[attribute_name EN2]])</f>
        <v>Flow - Primary Seal Gas to Vent NDE (1)</v>
      </c>
      <c r="R925" s="33"/>
      <c r="S925" s="33" t="s">
        <v>3877</v>
      </c>
      <c r="U925" s="33" t="s">
        <v>736</v>
      </c>
      <c r="V925" s="83"/>
      <c r="W925" t="str">
        <f t="shared" si="28"/>
        <v>subattribute</v>
      </c>
      <c r="X925" t="str">
        <f>TRIM(INDEX(_xlfn.TEXTSPLIT(Table3263[[#This Row],[attribute_name]],"|"), 1,1))</f>
        <v>Fluxo – Gás de Selagem Primária para Vent LOA (1)</v>
      </c>
      <c r="Y925" t="str">
        <f>IFERROR(TRIM(INDEX(_xlfn.TEXTSPLIT(Table3263[[#This Row],[attribute_name]],"|"), 1,2)), "")</f>
        <v>Lo</v>
      </c>
      <c r="Z925" t="b" cm="1">
        <f t="array" ref="Z925">IF(ISERROR(IF(Table3263[[#This Row],[parent_attribute]]="subattribute", VLOOKUP(Table3263[[#This Row],[Área ]]&amp;Table3263[[#This Row],[child_attribute]],_xlfn._xlws.FILTER(Table3263[[#All],[Vessel]], Table3263[[#All],[parent_attribute]]="attribute"),1, FALSE), TRUE)), FALSE, TRUE)</f>
        <v>1</v>
      </c>
    </row>
    <row r="926" spans="2:26" ht="15" customHeight="1">
      <c r="B926" t="s">
        <v>4572</v>
      </c>
      <c r="C926" s="10" t="s">
        <v>2905</v>
      </c>
      <c r="D926" s="10" t="s">
        <v>4573</v>
      </c>
      <c r="E926" t="s">
        <v>4574</v>
      </c>
      <c r="F926" s="162" t="s">
        <v>4898</v>
      </c>
      <c r="G926" t="s">
        <v>2864</v>
      </c>
      <c r="J926" t="s">
        <v>1346</v>
      </c>
      <c r="K926" t="s">
        <v>1341</v>
      </c>
      <c r="L926" t="s">
        <v>2932</v>
      </c>
      <c r="M926" t="s">
        <v>2928</v>
      </c>
      <c r="O926" t="e">
        <f>VLOOKUP(Table3263[[#This Row],[Column1]],'Tradução Atributos'!$A$1:$B$284,2,0)</f>
        <v>#N/A</v>
      </c>
      <c r="P926" t="s">
        <v>4607</v>
      </c>
      <c r="Q926" s="10" t="str">
        <f>_xlfn.CONCAT(Table3263[[#This Row],[Description]],Table3263[[#This Row],[attribute_name EN2]])</f>
        <v>Flow - Primary Seal Gas to Vent NDE (1)</v>
      </c>
      <c r="R926" s="33"/>
      <c r="S926" s="33" t="s">
        <v>3877</v>
      </c>
      <c r="U926" s="33" t="s">
        <v>736</v>
      </c>
      <c r="V926" s="10"/>
      <c r="W926" t="str">
        <f t="shared" si="28"/>
        <v>subattribute</v>
      </c>
      <c r="X926" t="str">
        <f>TRIM(INDEX(_xlfn.TEXTSPLIT(Table3263[[#This Row],[attribute_name]],"|"), 1,1))</f>
        <v>Fluxo – Gás de Selagem Primária para Vent LOA (1)</v>
      </c>
      <c r="Y926" t="str">
        <f>IFERROR(TRIM(INDEX(_xlfn.TEXTSPLIT(Table3263[[#This Row],[attribute_name]],"|"), 1,2)), "")</f>
        <v>LoLo</v>
      </c>
      <c r="Z926" t="b" cm="1">
        <f t="array" ref="Z926">IF(ISERROR(IF(Table3263[[#This Row],[parent_attribute]]="subattribute", VLOOKUP(Table3263[[#This Row],[Área ]]&amp;Table3263[[#This Row],[child_attribute]],_xlfn._xlws.FILTER(Table3263[[#All],[Vessel]], Table3263[[#All],[parent_attribute]]="attribute"),1, FALSE), TRUE)), FALSE, TRUE)</f>
        <v>1</v>
      </c>
    </row>
    <row r="927" spans="2:26" ht="15" customHeight="1">
      <c r="B927" t="s">
        <v>4572</v>
      </c>
      <c r="C927" s="10" t="s">
        <v>2905</v>
      </c>
      <c r="D927" s="10" t="s">
        <v>4573</v>
      </c>
      <c r="E927" t="s">
        <v>4574</v>
      </c>
      <c r="F927" s="162" t="s">
        <v>4898</v>
      </c>
      <c r="G927" t="s">
        <v>2864</v>
      </c>
      <c r="J927" t="s">
        <v>3880</v>
      </c>
      <c r="K927" t="s">
        <v>3880</v>
      </c>
      <c r="O927" t="e">
        <f>VLOOKUP(Table3263[[#This Row],[Column1]],'Tradução Atributos'!$A$1:$B$284,2,0)</f>
        <v>#N/A</v>
      </c>
      <c r="P927" t="s">
        <v>4608</v>
      </c>
      <c r="Q927" s="10" t="str">
        <f>_xlfn.CONCAT(Table3263[[#This Row],[Description]],Table3263[[#This Row],[attribute_name EN2]])</f>
        <v>Flow - Separation Seal Gas Injection DE</v>
      </c>
      <c r="R927" s="32" t="s">
        <v>4950</v>
      </c>
      <c r="S927" s="33" t="s">
        <v>3877</v>
      </c>
      <c r="U927" s="33" t="s">
        <v>451</v>
      </c>
      <c r="V927" s="12" t="s">
        <v>452</v>
      </c>
      <c r="W927" t="str">
        <f t="shared" si="28"/>
        <v>attribute</v>
      </c>
      <c r="X927" t="str">
        <f>TRIM(INDEX(_xlfn.TEXTSPLIT(Table3263[[#This Row],[attribute_name]],"|"), 1,1))</f>
        <v>Fluxo – Injeção de Gás de Separação (LA)</v>
      </c>
      <c r="Y927" t="str">
        <f>IFERROR(TRIM(INDEX(_xlfn.TEXTSPLIT(Table3263[[#This Row],[attribute_name]],"|"), 1,2)), "")</f>
        <v/>
      </c>
      <c r="Z927" t="b" cm="1">
        <f t="array" ref="Z927">IF(ISERROR(IF(Table3263[[#This Row],[parent_attribute]]="subattribute", VLOOKUP(Table3263[[#This Row],[Área ]]&amp;Table3263[[#This Row],[child_attribute]],_xlfn._xlws.FILTER(Table3263[[#All],[Vessel]], Table3263[[#All],[parent_attribute]]="attribute"),1, FALSE), TRUE)), FALSE, TRUE)</f>
        <v>1</v>
      </c>
    </row>
    <row r="928" spans="2:26" ht="15" customHeight="1">
      <c r="B928" t="s">
        <v>4572</v>
      </c>
      <c r="C928" s="10" t="s">
        <v>2905</v>
      </c>
      <c r="D928" s="10" t="s">
        <v>4573</v>
      </c>
      <c r="E928" t="s">
        <v>4574</v>
      </c>
      <c r="F928" s="162" t="s">
        <v>4898</v>
      </c>
      <c r="G928" t="s">
        <v>2864</v>
      </c>
      <c r="J928" t="s">
        <v>4609</v>
      </c>
      <c r="K928" t="s">
        <v>3880</v>
      </c>
      <c r="L928" t="s">
        <v>2929</v>
      </c>
      <c r="M928" t="s">
        <v>2928</v>
      </c>
      <c r="O928" t="e">
        <f>VLOOKUP(Table3263[[#This Row],[Column1]],'Tradução Atributos'!$A$1:$B$284,2,0)</f>
        <v>#N/A</v>
      </c>
      <c r="P928" t="s">
        <v>4610</v>
      </c>
      <c r="Q928" s="10" t="str">
        <f>_xlfn.CONCAT(Table3263[[#This Row],[Description]],Table3263[[#This Row],[attribute_name EN2]])</f>
        <v>Flow - Separation Seal Gas Injection DE</v>
      </c>
      <c r="R928" s="33">
        <v>3.9</v>
      </c>
      <c r="S928" s="33" t="s">
        <v>3877</v>
      </c>
      <c r="U928" s="33"/>
      <c r="V928" s="10"/>
      <c r="W928" t="str">
        <f t="shared" si="28"/>
        <v>subattribute</v>
      </c>
      <c r="X928" t="str">
        <f>TRIM(INDEX(_xlfn.TEXTSPLIT(Table3263[[#This Row],[attribute_name]],"|"), 1,1))</f>
        <v>Fluxo – Injeção de Gás de Separação (LA)</v>
      </c>
      <c r="Y928" t="str">
        <f>IFERROR(TRIM(INDEX(_xlfn.TEXTSPLIT(Table3263[[#This Row],[attribute_name]],"|"), 1,2)), "")</f>
        <v>Hi</v>
      </c>
      <c r="Z928" t="b" cm="1">
        <f t="array" ref="Z928">IF(ISERROR(IF(Table3263[[#This Row],[parent_attribute]]="subattribute", VLOOKUP(Table3263[[#This Row],[Área ]]&amp;Table3263[[#This Row],[child_attribute]],_xlfn._xlws.FILTER(Table3263[[#All],[Vessel]], Table3263[[#All],[parent_attribute]]="attribute"),1, FALSE), TRUE)), FALSE, TRUE)</f>
        <v>1</v>
      </c>
    </row>
    <row r="929" spans="2:26" ht="15" customHeight="1">
      <c r="B929" t="s">
        <v>4572</v>
      </c>
      <c r="C929" s="10" t="s">
        <v>2905</v>
      </c>
      <c r="D929" s="10" t="s">
        <v>4573</v>
      </c>
      <c r="E929" t="s">
        <v>4574</v>
      </c>
      <c r="F929" s="162" t="s">
        <v>4898</v>
      </c>
      <c r="G929" t="s">
        <v>2864</v>
      </c>
      <c r="J929" t="s">
        <v>4611</v>
      </c>
      <c r="K929" t="s">
        <v>3880</v>
      </c>
      <c r="L929" t="s">
        <v>2931</v>
      </c>
      <c r="M929" t="s">
        <v>2928</v>
      </c>
      <c r="O929" t="e">
        <f>VLOOKUP(Table3263[[#This Row],[Column1]],'Tradução Atributos'!$A$1:$B$284,2,0)</f>
        <v>#N/A</v>
      </c>
      <c r="P929" t="s">
        <v>4612</v>
      </c>
      <c r="Q929" s="10" t="str">
        <f>_xlfn.CONCAT(Table3263[[#This Row],[Description]],Table3263[[#This Row],[attribute_name EN2]])</f>
        <v>Flow - Separation Seal Gas Injection DE</v>
      </c>
      <c r="R929" s="33">
        <v>2</v>
      </c>
      <c r="S929" s="33" t="s">
        <v>3877</v>
      </c>
      <c r="U929" s="33"/>
      <c r="V929" s="83"/>
      <c r="W929" t="str">
        <f t="shared" si="28"/>
        <v>subattribute</v>
      </c>
      <c r="X929" t="str">
        <f>TRIM(INDEX(_xlfn.TEXTSPLIT(Table3263[[#This Row],[attribute_name]],"|"), 1,1))</f>
        <v>Fluxo – Injeção de Gás de Separação (LA)</v>
      </c>
      <c r="Y929" t="str">
        <f>IFERROR(TRIM(INDEX(_xlfn.TEXTSPLIT(Table3263[[#This Row],[attribute_name]],"|"), 1,2)), "")</f>
        <v>Lo</v>
      </c>
      <c r="Z929" t="b" cm="1">
        <f t="array" ref="Z929">IF(ISERROR(IF(Table3263[[#This Row],[parent_attribute]]="subattribute", VLOOKUP(Table3263[[#This Row],[Área ]]&amp;Table3263[[#This Row],[child_attribute]],_xlfn._xlws.FILTER(Table3263[[#All],[Vessel]], Table3263[[#All],[parent_attribute]]="attribute"),1, FALSE), TRUE)), FALSE, TRUE)</f>
        <v>1</v>
      </c>
    </row>
    <row r="930" spans="2:26" ht="15" customHeight="1">
      <c r="B930" t="s">
        <v>4572</v>
      </c>
      <c r="C930" s="10" t="s">
        <v>2905</v>
      </c>
      <c r="D930" s="10" t="s">
        <v>4573</v>
      </c>
      <c r="E930" t="s">
        <v>4574</v>
      </c>
      <c r="F930" s="162" t="s">
        <v>4898</v>
      </c>
      <c r="G930" t="s">
        <v>2864</v>
      </c>
      <c r="J930" t="s">
        <v>3886</v>
      </c>
      <c r="K930" t="s">
        <v>3886</v>
      </c>
      <c r="O930" t="e">
        <f>VLOOKUP(Table3263[[#This Row],[Column1]],'Tradução Atributos'!$A$1:$B$284,2,0)</f>
        <v>#N/A</v>
      </c>
      <c r="P930" t="s">
        <v>4613</v>
      </c>
      <c r="Q930" s="10" t="str">
        <f>_xlfn.CONCAT(Table3263[[#This Row],[Description]],Table3263[[#This Row],[attribute_name EN2]])</f>
        <v>Flow - Separation Seal Gas Injection NDE</v>
      </c>
      <c r="R930" s="32" t="s">
        <v>4951</v>
      </c>
      <c r="S930" s="33" t="s">
        <v>3877</v>
      </c>
      <c r="U930" s="33" t="s">
        <v>451</v>
      </c>
      <c r="V930" s="12" t="s">
        <v>452</v>
      </c>
      <c r="W930" t="str">
        <f t="shared" si="28"/>
        <v>attribute</v>
      </c>
      <c r="X930" t="str">
        <f>TRIM(INDEX(_xlfn.TEXTSPLIT(Table3263[[#This Row],[attribute_name]],"|"), 1,1))</f>
        <v>Fluxo – Injeção de Gás de Separação (LOA)</v>
      </c>
      <c r="Y930" t="str">
        <f>IFERROR(TRIM(INDEX(_xlfn.TEXTSPLIT(Table3263[[#This Row],[attribute_name]],"|"), 1,2)), "")</f>
        <v/>
      </c>
      <c r="Z930" t="b" cm="1">
        <f t="array" ref="Z930">IF(ISERROR(IF(Table3263[[#This Row],[parent_attribute]]="subattribute", VLOOKUP(Table3263[[#This Row],[Área ]]&amp;Table3263[[#This Row],[child_attribute]],_xlfn._xlws.FILTER(Table3263[[#All],[Vessel]], Table3263[[#All],[parent_attribute]]="attribute"),1, FALSE), TRUE)), FALSE, TRUE)</f>
        <v>1</v>
      </c>
    </row>
    <row r="931" spans="2:26" ht="15" customHeight="1">
      <c r="B931" t="s">
        <v>4572</v>
      </c>
      <c r="C931" s="10" t="s">
        <v>2905</v>
      </c>
      <c r="D931" s="10" t="s">
        <v>4573</v>
      </c>
      <c r="E931" t="s">
        <v>4574</v>
      </c>
      <c r="F931" s="162" t="s">
        <v>4898</v>
      </c>
      <c r="G931" t="s">
        <v>2864</v>
      </c>
      <c r="J931" t="s">
        <v>4614</v>
      </c>
      <c r="K931" t="s">
        <v>3886</v>
      </c>
      <c r="L931" t="s">
        <v>2929</v>
      </c>
      <c r="M931" t="s">
        <v>2928</v>
      </c>
      <c r="O931" t="e">
        <f>VLOOKUP(Table3263[[#This Row],[Column1]],'Tradução Atributos'!$A$1:$B$284,2,0)</f>
        <v>#N/A</v>
      </c>
      <c r="P931" t="s">
        <v>4615</v>
      </c>
      <c r="Q931" s="10" t="str">
        <f>_xlfn.CONCAT(Table3263[[#This Row],[Description]],Table3263[[#This Row],[attribute_name EN2]])</f>
        <v>Flow - Separation Seal Gas Injection NDE</v>
      </c>
      <c r="R931" s="33">
        <v>3.9</v>
      </c>
      <c r="S931" s="33" t="s">
        <v>3877</v>
      </c>
      <c r="U931" s="33"/>
      <c r="V931" s="83"/>
      <c r="W931" t="str">
        <f t="shared" si="28"/>
        <v>subattribute</v>
      </c>
      <c r="X931" t="str">
        <f>TRIM(INDEX(_xlfn.TEXTSPLIT(Table3263[[#This Row],[attribute_name]],"|"), 1,1))</f>
        <v>Fluxo – Injeção de Gás de Separação (LOA)</v>
      </c>
      <c r="Y931" t="str">
        <f>IFERROR(TRIM(INDEX(_xlfn.TEXTSPLIT(Table3263[[#This Row],[attribute_name]],"|"), 1,2)), "")</f>
        <v>Hi</v>
      </c>
      <c r="Z931" t="b" cm="1">
        <f t="array" ref="Z931">IF(ISERROR(IF(Table3263[[#This Row],[parent_attribute]]="subattribute", VLOOKUP(Table3263[[#This Row],[Área ]]&amp;Table3263[[#This Row],[child_attribute]],_xlfn._xlws.FILTER(Table3263[[#All],[Vessel]], Table3263[[#All],[parent_attribute]]="attribute"),1, FALSE), TRUE)), FALSE, TRUE)</f>
        <v>1</v>
      </c>
    </row>
    <row r="932" spans="2:26" ht="15" customHeight="1">
      <c r="B932" t="s">
        <v>4572</v>
      </c>
      <c r="C932" s="10" t="s">
        <v>2905</v>
      </c>
      <c r="D932" s="10" t="s">
        <v>4573</v>
      </c>
      <c r="E932" t="s">
        <v>4574</v>
      </c>
      <c r="F932" s="162" t="s">
        <v>4898</v>
      </c>
      <c r="G932" t="s">
        <v>2864</v>
      </c>
      <c r="J932" t="s">
        <v>4616</v>
      </c>
      <c r="K932" t="s">
        <v>3886</v>
      </c>
      <c r="L932" t="s">
        <v>2931</v>
      </c>
      <c r="M932" t="s">
        <v>2928</v>
      </c>
      <c r="O932" t="e">
        <f>VLOOKUP(Table3263[[#This Row],[Column1]],'Tradução Atributos'!$A$1:$B$284,2,0)</f>
        <v>#N/A</v>
      </c>
      <c r="P932" t="s">
        <v>4617</v>
      </c>
      <c r="Q932" s="10" t="str">
        <f>_xlfn.CONCAT(Table3263[[#This Row],[Description]],Table3263[[#This Row],[attribute_name EN2]])</f>
        <v>Flow - Separation Seal Gas Injection NDE</v>
      </c>
      <c r="R932" s="33">
        <v>2</v>
      </c>
      <c r="S932" s="33" t="s">
        <v>3877</v>
      </c>
      <c r="U932" s="33"/>
      <c r="V932" s="10"/>
      <c r="W932" t="str">
        <f t="shared" si="28"/>
        <v>subattribute</v>
      </c>
      <c r="X932" t="str">
        <f>TRIM(INDEX(_xlfn.TEXTSPLIT(Table3263[[#This Row],[attribute_name]],"|"), 1,1))</f>
        <v>Fluxo – Injeção de Gás de Separação (LOA)</v>
      </c>
      <c r="Y932" t="str">
        <f>IFERROR(TRIM(INDEX(_xlfn.TEXTSPLIT(Table3263[[#This Row],[attribute_name]],"|"), 1,2)), "")</f>
        <v>Lo</v>
      </c>
      <c r="Z932" t="b" cm="1">
        <f t="array" ref="Z932">IF(ISERROR(IF(Table3263[[#This Row],[parent_attribute]]="subattribute", VLOOKUP(Table3263[[#This Row],[Área ]]&amp;Table3263[[#This Row],[child_attribute]],_xlfn._xlws.FILTER(Table3263[[#All],[Vessel]], Table3263[[#All],[parent_attribute]]="attribute"),1, FALSE), TRUE)), FALSE, TRUE)</f>
        <v>1</v>
      </c>
    </row>
    <row r="933" spans="2:26" ht="15" customHeight="1">
      <c r="B933" t="s">
        <v>4572</v>
      </c>
      <c r="C933" s="10" t="s">
        <v>2905</v>
      </c>
      <c r="D933" s="10" t="s">
        <v>4573</v>
      </c>
      <c r="E933" t="s">
        <v>4574</v>
      </c>
      <c r="F933" s="162" t="s">
        <v>4898</v>
      </c>
      <c r="G933" t="s">
        <v>2864</v>
      </c>
      <c r="J933" t="s">
        <v>3902</v>
      </c>
      <c r="K933" t="s">
        <v>3902</v>
      </c>
      <c r="O933" t="e">
        <f>VLOOKUP(Table3263[[#This Row],[Column1]],'Tradução Atributos'!$A$1:$B$284,2,0)</f>
        <v>#N/A</v>
      </c>
      <c r="P933" t="s">
        <v>4618</v>
      </c>
      <c r="Q933" s="10" t="str">
        <f>_xlfn.CONCAT(Table3263[[#This Row],[Description]],Table3263[[#This Row],[attribute_name EN2]])</f>
        <v>Flow - Nitrogen Seal Gas Injection DE</v>
      </c>
      <c r="R933" s="32" t="s">
        <v>4952</v>
      </c>
      <c r="S933" s="33" t="s">
        <v>3877</v>
      </c>
      <c r="U933" s="33" t="s">
        <v>451</v>
      </c>
      <c r="V933" s="12" t="s">
        <v>452</v>
      </c>
      <c r="W933" t="str">
        <f t="shared" si="28"/>
        <v>attribute</v>
      </c>
      <c r="X933" t="str">
        <f>TRIM(INDEX(_xlfn.TEXTSPLIT(Table3263[[#This Row],[attribute_name]],"|"), 1,1))</f>
        <v>Fluxo – Injeção de Gás Nitrogênio (LA)</v>
      </c>
      <c r="Y933" t="str">
        <f>IFERROR(TRIM(INDEX(_xlfn.TEXTSPLIT(Table3263[[#This Row],[attribute_name]],"|"), 1,2)), "")</f>
        <v/>
      </c>
      <c r="Z933" t="b" cm="1">
        <f t="array" ref="Z933">IF(ISERROR(IF(Table3263[[#This Row],[parent_attribute]]="subattribute", VLOOKUP(Table3263[[#This Row],[Área ]]&amp;Table3263[[#This Row],[child_attribute]],_xlfn._xlws.FILTER(Table3263[[#All],[Vessel]], Table3263[[#All],[parent_attribute]]="attribute"),1, FALSE), TRUE)), FALSE, TRUE)</f>
        <v>1</v>
      </c>
    </row>
    <row r="934" spans="2:26" ht="15" customHeight="1">
      <c r="B934" t="s">
        <v>4572</v>
      </c>
      <c r="C934" s="10" t="s">
        <v>2905</v>
      </c>
      <c r="D934" s="10" t="s">
        <v>4573</v>
      </c>
      <c r="E934" t="s">
        <v>4574</v>
      </c>
      <c r="F934" s="162" t="s">
        <v>4898</v>
      </c>
      <c r="G934" t="s">
        <v>2864</v>
      </c>
      <c r="J934" t="s">
        <v>4619</v>
      </c>
      <c r="K934" t="s">
        <v>3902</v>
      </c>
      <c r="L934" t="s">
        <v>2929</v>
      </c>
      <c r="M934" t="s">
        <v>2928</v>
      </c>
      <c r="O934" t="e">
        <f>VLOOKUP(Table3263[[#This Row],[Column1]],'Tradução Atributos'!$A$1:$B$284,2,0)</f>
        <v>#N/A</v>
      </c>
      <c r="P934" t="s">
        <v>4620</v>
      </c>
      <c r="Q934" s="10" t="str">
        <f>_xlfn.CONCAT(Table3263[[#This Row],[Description]],Table3263[[#This Row],[attribute_name EN2]])</f>
        <v>Flow - Nitrogen Seal Gas Injection DE</v>
      </c>
      <c r="R934" s="33">
        <v>41.5</v>
      </c>
      <c r="S934" s="33" t="s">
        <v>3877</v>
      </c>
      <c r="U934" s="33"/>
      <c r="V934" s="10"/>
      <c r="W934" t="str">
        <f t="shared" si="28"/>
        <v>subattribute</v>
      </c>
      <c r="X934" t="str">
        <f>TRIM(INDEX(_xlfn.TEXTSPLIT(Table3263[[#This Row],[attribute_name]],"|"), 1,1))</f>
        <v>Fluxo – Injeção de Gás Nitrogênio (LA)</v>
      </c>
      <c r="Y934" t="str">
        <f>IFERROR(TRIM(INDEX(_xlfn.TEXTSPLIT(Table3263[[#This Row],[attribute_name]],"|"), 1,2)), "")</f>
        <v>Hi</v>
      </c>
      <c r="Z934" t="b" cm="1">
        <f t="array" ref="Z934">IF(ISERROR(IF(Table3263[[#This Row],[parent_attribute]]="subattribute", VLOOKUP(Table3263[[#This Row],[Área ]]&amp;Table3263[[#This Row],[child_attribute]],_xlfn._xlws.FILTER(Table3263[[#All],[Vessel]], Table3263[[#All],[parent_attribute]]="attribute"),1, FALSE), TRUE)), FALSE, TRUE)</f>
        <v>1</v>
      </c>
    </row>
    <row r="935" spans="2:26" ht="15" customHeight="1">
      <c r="B935" t="s">
        <v>4572</v>
      </c>
      <c r="C935" s="10" t="s">
        <v>2905</v>
      </c>
      <c r="D935" s="10" t="s">
        <v>4573</v>
      </c>
      <c r="E935" t="s">
        <v>4574</v>
      </c>
      <c r="F935" s="162" t="s">
        <v>4898</v>
      </c>
      <c r="G935" t="s">
        <v>2864</v>
      </c>
      <c r="J935" t="s">
        <v>4621</v>
      </c>
      <c r="K935" t="s">
        <v>3902</v>
      </c>
      <c r="L935" t="s">
        <v>2931</v>
      </c>
      <c r="M935" t="s">
        <v>2928</v>
      </c>
      <c r="O935" t="e">
        <f>VLOOKUP(Table3263[[#This Row],[Column1]],'Tradução Atributos'!$A$1:$B$284,2,0)</f>
        <v>#N/A</v>
      </c>
      <c r="P935" t="s">
        <v>4622</v>
      </c>
      <c r="Q935" s="10" t="str">
        <f>_xlfn.CONCAT(Table3263[[#This Row],[Description]],Table3263[[#This Row],[attribute_name EN2]])</f>
        <v>Flow - Nitrogen Seal Gas Injection DE</v>
      </c>
      <c r="R935" s="33">
        <v>8.1</v>
      </c>
      <c r="S935" s="33" t="s">
        <v>3877</v>
      </c>
      <c r="U935" s="33"/>
      <c r="V935" s="83"/>
      <c r="W935" t="str">
        <f t="shared" si="28"/>
        <v>subattribute</v>
      </c>
      <c r="X935" t="str">
        <f>TRIM(INDEX(_xlfn.TEXTSPLIT(Table3263[[#This Row],[attribute_name]],"|"), 1,1))</f>
        <v>Fluxo – Injeção de Gás Nitrogênio (LA)</v>
      </c>
      <c r="Y935" t="str">
        <f>IFERROR(TRIM(INDEX(_xlfn.TEXTSPLIT(Table3263[[#This Row],[attribute_name]],"|"), 1,2)), "")</f>
        <v>Lo</v>
      </c>
      <c r="Z935" t="b" cm="1">
        <f t="array" ref="Z935">IF(ISERROR(IF(Table3263[[#This Row],[parent_attribute]]="subattribute", VLOOKUP(Table3263[[#This Row],[Área ]]&amp;Table3263[[#This Row],[child_attribute]],_xlfn._xlws.FILTER(Table3263[[#All],[Vessel]], Table3263[[#All],[parent_attribute]]="attribute"),1, FALSE), TRUE)), FALSE, TRUE)</f>
        <v>1</v>
      </c>
    </row>
    <row r="936" spans="2:26" ht="15" customHeight="1">
      <c r="B936" t="s">
        <v>4572</v>
      </c>
      <c r="C936" s="10" t="s">
        <v>2905</v>
      </c>
      <c r="D936" s="10" t="s">
        <v>4573</v>
      </c>
      <c r="E936" t="s">
        <v>4574</v>
      </c>
      <c r="F936" s="162" t="s">
        <v>4898</v>
      </c>
      <c r="G936" t="s">
        <v>2864</v>
      </c>
      <c r="J936" t="s">
        <v>3908</v>
      </c>
      <c r="K936" t="s">
        <v>3908</v>
      </c>
      <c r="O936" t="e">
        <f>VLOOKUP(Table3263[[#This Row],[Column1]],'Tradução Atributos'!$A$1:$B$284,2,0)</f>
        <v>#N/A</v>
      </c>
      <c r="P936" t="s">
        <v>4623</v>
      </c>
      <c r="Q936" s="10" t="str">
        <f>_xlfn.CONCAT(Table3263[[#This Row],[Description]],Table3263[[#This Row],[attribute_name EN2]])</f>
        <v>Flow - Nitrogen Seal Gas Injection NDE</v>
      </c>
      <c r="R936" s="32" t="s">
        <v>4953</v>
      </c>
      <c r="S936" s="33" t="s">
        <v>3877</v>
      </c>
      <c r="U936" s="33" t="s">
        <v>451</v>
      </c>
      <c r="V936" s="12" t="s">
        <v>452</v>
      </c>
      <c r="W936" t="str">
        <f t="shared" si="28"/>
        <v>attribute</v>
      </c>
      <c r="X936" t="str">
        <f>TRIM(INDEX(_xlfn.TEXTSPLIT(Table3263[[#This Row],[attribute_name]],"|"), 1,1))</f>
        <v>Fluxo – Injeção de Gás Nitrogênio (LOA)</v>
      </c>
      <c r="Y936" t="str">
        <f>IFERROR(TRIM(INDEX(_xlfn.TEXTSPLIT(Table3263[[#This Row],[attribute_name]],"|"), 1,2)), "")</f>
        <v/>
      </c>
      <c r="Z936" t="b" cm="1">
        <f t="array" ref="Z936">IF(ISERROR(IF(Table3263[[#This Row],[parent_attribute]]="subattribute", VLOOKUP(Table3263[[#This Row],[Área ]]&amp;Table3263[[#This Row],[child_attribute]],_xlfn._xlws.FILTER(Table3263[[#All],[Vessel]], Table3263[[#All],[parent_attribute]]="attribute"),1, FALSE), TRUE)), FALSE, TRUE)</f>
        <v>1</v>
      </c>
    </row>
    <row r="937" spans="2:26" ht="15" customHeight="1">
      <c r="B937" t="s">
        <v>4572</v>
      </c>
      <c r="C937" s="10" t="s">
        <v>2905</v>
      </c>
      <c r="D937" s="10" t="s">
        <v>4573</v>
      </c>
      <c r="E937" t="s">
        <v>4574</v>
      </c>
      <c r="F937" s="162" t="s">
        <v>4898</v>
      </c>
      <c r="G937" t="s">
        <v>2864</v>
      </c>
      <c r="J937" t="s">
        <v>4624</v>
      </c>
      <c r="K937" t="s">
        <v>3908</v>
      </c>
      <c r="L937" t="s">
        <v>2929</v>
      </c>
      <c r="M937" t="s">
        <v>2928</v>
      </c>
      <c r="O937" t="e">
        <f>VLOOKUP(Table3263[[#This Row],[Column1]],'Tradução Atributos'!$A$1:$B$284,2,0)</f>
        <v>#N/A</v>
      </c>
      <c r="P937" t="s">
        <v>4625</v>
      </c>
      <c r="Q937" s="10" t="str">
        <f>_xlfn.CONCAT(Table3263[[#This Row],[Description]],Table3263[[#This Row],[attribute_name EN2]])</f>
        <v>Flow - Nitrogen Seal Gas Injection NDE</v>
      </c>
      <c r="R937" s="33">
        <v>41.5</v>
      </c>
      <c r="S937" s="33" t="s">
        <v>3877</v>
      </c>
      <c r="U937" s="33"/>
      <c r="V937" s="10"/>
      <c r="W937" t="str">
        <f t="shared" si="28"/>
        <v>subattribute</v>
      </c>
      <c r="X937" t="str">
        <f>TRIM(INDEX(_xlfn.TEXTSPLIT(Table3263[[#This Row],[attribute_name]],"|"), 1,1))</f>
        <v>Fluxo – Injeção de Gás Nitrogênio (LOA)</v>
      </c>
      <c r="Y937" t="str">
        <f>IFERROR(TRIM(INDEX(_xlfn.TEXTSPLIT(Table3263[[#This Row],[attribute_name]],"|"), 1,2)), "")</f>
        <v>Hi</v>
      </c>
      <c r="Z937" t="b" cm="1">
        <f t="array" ref="Z937">IF(ISERROR(IF(Table3263[[#This Row],[parent_attribute]]="subattribute", VLOOKUP(Table3263[[#This Row],[Área ]]&amp;Table3263[[#This Row],[child_attribute]],_xlfn._xlws.FILTER(Table3263[[#All],[Vessel]], Table3263[[#All],[parent_attribute]]="attribute"),1, FALSE), TRUE)), FALSE, TRUE)</f>
        <v>1</v>
      </c>
    </row>
    <row r="938" spans="2:26" ht="15" customHeight="1">
      <c r="B938" t="s">
        <v>4572</v>
      </c>
      <c r="C938" s="10" t="s">
        <v>2905</v>
      </c>
      <c r="D938" s="10" t="s">
        <v>4573</v>
      </c>
      <c r="E938" t="s">
        <v>4574</v>
      </c>
      <c r="F938" s="162" t="s">
        <v>4898</v>
      </c>
      <c r="G938" t="s">
        <v>2864</v>
      </c>
      <c r="J938" t="s">
        <v>4626</v>
      </c>
      <c r="K938" t="s">
        <v>3908</v>
      </c>
      <c r="L938" t="s">
        <v>2931</v>
      </c>
      <c r="M938" t="s">
        <v>2928</v>
      </c>
      <c r="O938" t="e">
        <f>VLOOKUP(Table3263[[#This Row],[Column1]],'Tradução Atributos'!$A$1:$B$284,2,0)</f>
        <v>#N/A</v>
      </c>
      <c r="P938" t="s">
        <v>4627</v>
      </c>
      <c r="Q938" s="10" t="str">
        <f>_xlfn.CONCAT(Table3263[[#This Row],[Description]],Table3263[[#This Row],[attribute_name EN2]])</f>
        <v>Flow - Nitrogen Seal Gas Injection NDE</v>
      </c>
      <c r="R938" s="33">
        <v>8.1</v>
      </c>
      <c r="S938" s="33" t="s">
        <v>3877</v>
      </c>
      <c r="U938" s="33"/>
      <c r="V938" s="10"/>
      <c r="W938" t="str">
        <f t="shared" si="28"/>
        <v>subattribute</v>
      </c>
      <c r="X938" t="str">
        <f>TRIM(INDEX(_xlfn.TEXTSPLIT(Table3263[[#This Row],[attribute_name]],"|"), 1,1))</f>
        <v>Fluxo – Injeção de Gás Nitrogênio (LOA)</v>
      </c>
      <c r="Y938" t="str">
        <f>IFERROR(TRIM(INDEX(_xlfn.TEXTSPLIT(Table3263[[#This Row],[attribute_name]],"|"), 1,2)), "")</f>
        <v>Lo</v>
      </c>
      <c r="Z938" t="b" cm="1">
        <f t="array" ref="Z938">IF(ISERROR(IF(Table3263[[#This Row],[parent_attribute]]="subattribute", VLOOKUP(Table3263[[#This Row],[Área ]]&amp;Table3263[[#This Row],[child_attribute]],_xlfn._xlws.FILTER(Table3263[[#All],[Vessel]], Table3263[[#All],[parent_attribute]]="attribute"),1, FALSE), TRUE)), FALSE, TRUE)</f>
        <v>1</v>
      </c>
    </row>
    <row r="939" spans="2:26" ht="15" customHeight="1">
      <c r="B939" t="s">
        <v>4572</v>
      </c>
      <c r="C939" s="10" t="s">
        <v>2905</v>
      </c>
      <c r="D939" s="10" t="s">
        <v>4573</v>
      </c>
      <c r="E939" t="s">
        <v>4574</v>
      </c>
      <c r="F939" s="162" t="s">
        <v>4898</v>
      </c>
      <c r="G939" t="s">
        <v>2864</v>
      </c>
      <c r="J939" s="10" t="s">
        <v>2854</v>
      </c>
      <c r="O939" s="10" t="s">
        <v>2854</v>
      </c>
      <c r="P939" s="10" t="s">
        <v>2854</v>
      </c>
      <c r="Q939" s="10" t="str">
        <f>_xlfn.CONCAT(Table3263[[#This Row],[Description]],Table3263[[#This Row],[attribute_name EN2]])</f>
        <v/>
      </c>
      <c r="R939" s="191" t="s">
        <v>3959</v>
      </c>
      <c r="S939" s="33" t="s">
        <v>622</v>
      </c>
      <c r="U939" s="33" t="s">
        <v>439</v>
      </c>
      <c r="V939" s="10" t="s">
        <v>440</v>
      </c>
      <c r="W939" t="str">
        <f t="shared" si="28"/>
        <v>attribute</v>
      </c>
      <c r="X939" t="str">
        <f>TRIM(INDEX(_xlfn.TEXTSPLIT(Table3263[[#This Row],[attribute_name]],"|"), 1,1))</f>
        <v>Keyphasor - Compressor</v>
      </c>
      <c r="Y939" t="str">
        <f>IFERROR(TRIM(INDEX(_xlfn.TEXTSPLIT(Table3263[[#This Row],[attribute_name]],"|"), 1,2)), "")</f>
        <v/>
      </c>
      <c r="Z939" t="b" cm="1">
        <f t="array" ref="Z939">IF(ISERROR(IF(Table3263[[#This Row],[type]]="subattribute", VLOOKUP(Table3263[[#This Row],[Template]]&amp;Table3263[[#This Row],[parent_attribute]],_xlfn._xlws.FILTER(#REF!, Table3263[[#All],[type]]="attribute"),1, FALSE), TRUE)), FALSE, TRUE)</f>
        <v>1</v>
      </c>
    </row>
    <row r="940" spans="2:26" ht="15" customHeight="1">
      <c r="B940" t="s">
        <v>4572</v>
      </c>
      <c r="C940" s="10" t="s">
        <v>2905</v>
      </c>
      <c r="D940" s="10" t="s">
        <v>4573</v>
      </c>
      <c r="E940" t="s">
        <v>4574</v>
      </c>
      <c r="F940" s="162" t="s">
        <v>4898</v>
      </c>
      <c r="G940" t="s">
        <v>2864</v>
      </c>
      <c r="J940" s="10" t="s">
        <v>800</v>
      </c>
      <c r="O940" t="e">
        <f>VLOOKUP(Table3263[[#This Row],[attribute_name EN2]],'Tradução Atributos'!$A$1:$B$284,2,0)</f>
        <v>#N/A</v>
      </c>
      <c r="P940" s="10" t="s">
        <v>4795</v>
      </c>
      <c r="Q940" s="10" t="str">
        <f>_xlfn.CONCAT(Table3263[[#This Row],[Equipamento]],Table3263[[#This Row],[attribute_name EN]])</f>
        <v>FORTE-C-UC-123101C-02 (HP Compressor Trem C)Level - Scrubber</v>
      </c>
      <c r="R940" s="161" t="s">
        <v>4954</v>
      </c>
      <c r="S940" s="32" t="s">
        <v>13</v>
      </c>
      <c r="U940" s="33" t="s">
        <v>482</v>
      </c>
      <c r="V940" s="10" t="s">
        <v>4797</v>
      </c>
      <c r="W940" t="str">
        <f>IFERROR(IF(FIND("|",O940),"subattribute", "attribute"), "attribute")</f>
        <v>attribute</v>
      </c>
      <c r="X940" t="str">
        <f>TRIM(INDEX(_xlfn.TEXTSPLIT(Table3263[[#This Row],[attribute_name]],"|"), 1,1))</f>
        <v>Nível - Scrubber</v>
      </c>
      <c r="Y940" t="str">
        <f>IFERROR(TRIM(INDEX(_xlfn.TEXTSPLIT(Table3263[[#This Row],[attribute_name]],"|"), 1,2)), "")</f>
        <v/>
      </c>
      <c r="Z940" t="b" cm="1">
        <f t="array" ref="Z940">IF(ISERROR(IF(Table3263[[#This Row],[type]]="subattribute", VLOOKUP(Table3263[[#This Row],[Template]]&amp;Table3263[[#This Row],[parent_attribute]],_xlfn._xlws.FILTER(#REF!, Table3263[[#All],[type]]="attribute"),1, FALSE), TRUE)), FALSE, TRUE)</f>
        <v>1</v>
      </c>
    </row>
    <row r="941" spans="2:26" ht="15" customHeight="1">
      <c r="B941" t="s">
        <v>4572</v>
      </c>
      <c r="C941" s="10" t="s">
        <v>2905</v>
      </c>
      <c r="D941" s="10" t="s">
        <v>4573</v>
      </c>
      <c r="E941" t="s">
        <v>4574</v>
      </c>
      <c r="F941" s="162" t="s">
        <v>4898</v>
      </c>
      <c r="G941" t="s">
        <v>2864</v>
      </c>
      <c r="J941" s="10" t="s">
        <v>800</v>
      </c>
      <c r="O941" t="e">
        <f>VLOOKUP(Table3263[[#This Row],[attribute_name EN2]],'Tradução Atributos'!$A$1:$B$284,2,0)</f>
        <v>#N/A</v>
      </c>
      <c r="P941" s="10" t="s">
        <v>4795</v>
      </c>
      <c r="Q941" s="10" t="str">
        <f>_xlfn.CONCAT(Table3263[[#This Row],[Equipamento]],Table3263[[#This Row],[attribute_name EN]])</f>
        <v>FORTE-C-UC-123101C-02 (HP Compressor Trem C)Level - Scrubber</v>
      </c>
      <c r="R941" s="161" t="s">
        <v>4955</v>
      </c>
      <c r="S941" s="32" t="s">
        <v>13</v>
      </c>
      <c r="U941" s="33" t="s">
        <v>482</v>
      </c>
      <c r="V941" s="10" t="s">
        <v>4797</v>
      </c>
      <c r="W941" t="str">
        <f>IFERROR(IF(FIND("|",O941),"subattribute", "attribute"), "attribute")</f>
        <v>attribute</v>
      </c>
      <c r="X941" t="str">
        <f>TRIM(INDEX(_xlfn.TEXTSPLIT(Table3263[[#This Row],[attribute_name]],"|"), 1,1))</f>
        <v>Nível - Scrubber</v>
      </c>
      <c r="Y941" t="str">
        <f>IFERROR(TRIM(INDEX(_xlfn.TEXTSPLIT(Table3263[[#This Row],[attribute_name]],"|"), 1,2)), "")</f>
        <v/>
      </c>
      <c r="Z941" t="b" cm="1">
        <f t="array" ref="Z941">IF(ISERROR(IF(Table3263[[#This Row],[type]]="subattribute", VLOOKUP(Table3263[[#This Row],[Template]]&amp;Table3263[[#This Row],[parent_attribute]],_xlfn._xlws.FILTER(#REF!, Table3263[[#All],[type]]="attribute"),1, FALSE), TRUE)), FALSE, TRUE)</f>
        <v>1</v>
      </c>
    </row>
    <row r="942" spans="2:26" ht="15" customHeight="1">
      <c r="B942" t="s">
        <v>4572</v>
      </c>
      <c r="C942" s="10" t="s">
        <v>2905</v>
      </c>
      <c r="D942" s="10" t="s">
        <v>4573</v>
      </c>
      <c r="E942" t="s">
        <v>4574</v>
      </c>
      <c r="F942" s="162" t="s">
        <v>4898</v>
      </c>
      <c r="G942" t="s">
        <v>2864</v>
      </c>
      <c r="J942" s="10" t="s">
        <v>4675</v>
      </c>
      <c r="K942" s="10" t="s">
        <v>4675</v>
      </c>
      <c r="O942" t="e">
        <f>VLOOKUP(Table3263[[#This Row],[Column1]],'Tradução Atributos'!$A$1:$B$284,2,0)</f>
        <v>#N/A</v>
      </c>
      <c r="P942" t="s">
        <v>2970</v>
      </c>
      <c r="Q942" s="10" t="str">
        <f>_xlfn.CONCAT(Table3263[[#This Row],[Description]],Table3263[[#This Row],[attribute_name EN2]])</f>
        <v>Pressure - Discharge LP</v>
      </c>
      <c r="R942" s="161" t="s">
        <v>4956</v>
      </c>
      <c r="S942" s="33" t="s">
        <v>194</v>
      </c>
      <c r="U942" s="33" t="s">
        <v>530</v>
      </c>
      <c r="V942" s="10" t="s">
        <v>531</v>
      </c>
      <c r="W942" t="str">
        <f t="shared" ref="W942:W1005" si="29">IFERROR(IF(FIND("|",P942),"subattribute", "attribute"), "attribute")</f>
        <v>attribute</v>
      </c>
      <c r="X942" t="str">
        <f>TRIM(INDEX(_xlfn.TEXTSPLIT(Table3263[[#This Row],[attribute_name]],"|"), 1,1))</f>
        <v>Pressão - Descarga</v>
      </c>
      <c r="Y942" t="str">
        <f>IFERROR(TRIM(INDEX(_xlfn.TEXTSPLIT(Table3263[[#This Row],[attribute_name]],"|"), 1,2)), "")</f>
        <v/>
      </c>
      <c r="Z942" t="b" cm="1">
        <f t="array" ref="Z942">IF(ISERROR(IF(Table3263[[#This Row],[parent_attribute]]="subattribute", VLOOKUP(Table3263[[#This Row],[Área ]]&amp;Table3263[[#This Row],[child_attribute]],_xlfn._xlws.FILTER(Table3263[[#All],[Vessel]], Table3263[[#All],[parent_attribute]]="attribute"),1, FALSE), TRUE)), FALSE, TRUE)</f>
        <v>1</v>
      </c>
    </row>
    <row r="943" spans="2:26" ht="15" customHeight="1">
      <c r="B943" t="s">
        <v>4572</v>
      </c>
      <c r="C943" s="10" t="s">
        <v>2905</v>
      </c>
      <c r="D943" s="10" t="s">
        <v>4573</v>
      </c>
      <c r="E943" t="s">
        <v>4574</v>
      </c>
      <c r="F943" s="162" t="s">
        <v>4898</v>
      </c>
      <c r="G943" t="s">
        <v>2864</v>
      </c>
      <c r="J943" s="10" t="s">
        <v>1433</v>
      </c>
      <c r="K943" s="10" t="s">
        <v>1433</v>
      </c>
      <c r="O943" t="e">
        <f>VLOOKUP(Table3263[[#This Row],[Column1]],'Tradução Atributos'!$A$1:$B$284,2,0)</f>
        <v>#N/A</v>
      </c>
      <c r="P943" t="s">
        <v>2973</v>
      </c>
      <c r="Q943" s="20" t="str">
        <f>_xlfn.CONCAT(Table3263[[#This Row],[Description]],Table3263[[#This Row],[attribute_name EN2]])</f>
        <v>Pressure - Discharge (2)</v>
      </c>
      <c r="R943" s="33" t="s">
        <v>4957</v>
      </c>
      <c r="S943" s="33" t="s">
        <v>194</v>
      </c>
      <c r="U943" s="33" t="s">
        <v>530</v>
      </c>
      <c r="V943" s="10" t="s">
        <v>531</v>
      </c>
      <c r="W943" t="str">
        <f t="shared" si="29"/>
        <v>attribute</v>
      </c>
      <c r="X943" t="str">
        <f>TRIM(INDEX(_xlfn.TEXTSPLIT(Table3263[[#This Row],[attribute_name]],"|"), 1,1))</f>
        <v>Pressão - Descarga (2)</v>
      </c>
      <c r="Y943" t="str">
        <f>IFERROR(TRIM(INDEX(_xlfn.TEXTSPLIT(Table3263[[#This Row],[attribute_name]],"|"), 1,2)), "")</f>
        <v/>
      </c>
      <c r="Z943" t="b" cm="1">
        <f t="array" ref="Z943">IF(ISERROR(IF(Table3263[[#This Row],[parent_attribute]]="subattribute", VLOOKUP(Table3263[[#This Row],[Área ]]&amp;Table3263[[#This Row],[child_attribute]],_xlfn._xlws.FILTER(Table3263[[#All],[Vessel]], Table3263[[#All],[parent_attribute]]="attribute"),1, FALSE), TRUE)), FALSE, TRUE)</f>
        <v>1</v>
      </c>
    </row>
    <row r="944" spans="2:26" ht="15" customHeight="1">
      <c r="B944" t="s">
        <v>4572</v>
      </c>
      <c r="C944" s="10" t="s">
        <v>2905</v>
      </c>
      <c r="D944" s="10" t="s">
        <v>4573</v>
      </c>
      <c r="E944" t="s">
        <v>4574</v>
      </c>
      <c r="F944" s="162" t="s">
        <v>4898</v>
      </c>
      <c r="G944" t="s">
        <v>2864</v>
      </c>
      <c r="J944" s="10" t="s">
        <v>1434</v>
      </c>
      <c r="K944" s="10" t="s">
        <v>1433</v>
      </c>
      <c r="L944" t="s">
        <v>2929</v>
      </c>
      <c r="M944" t="s">
        <v>2928</v>
      </c>
      <c r="O944" t="e">
        <f>VLOOKUP(Table3263[[#This Row],[Column1]],'Tradução Atributos'!$A$1:$B$284,2,0)</f>
        <v>#N/A</v>
      </c>
      <c r="P944" t="s">
        <v>4799</v>
      </c>
      <c r="Q944" s="20" t="str">
        <f>_xlfn.CONCAT(Table3263[[#This Row],[Description]],Table3263[[#This Row],[attribute_name EN2]])</f>
        <v>Pressure - Discharge (2)</v>
      </c>
      <c r="R944" s="81"/>
      <c r="S944" s="81" t="s">
        <v>194</v>
      </c>
      <c r="U944" s="81" t="s">
        <v>736</v>
      </c>
      <c r="V944" s="10"/>
      <c r="W944" t="str">
        <f t="shared" si="29"/>
        <v>subattribute</v>
      </c>
      <c r="X944" t="str">
        <f>TRIM(INDEX(_xlfn.TEXTSPLIT(Table3263[[#This Row],[attribute_name]],"|"), 1,1))</f>
        <v>Pressão - Descarga (2)</v>
      </c>
      <c r="Y944" t="str">
        <f>IFERROR(TRIM(INDEX(_xlfn.TEXTSPLIT(Table3263[[#This Row],[attribute_name]],"|"), 1,2)), "")</f>
        <v>Hi</v>
      </c>
      <c r="Z944" t="b" cm="1">
        <f t="array" ref="Z944">IF(ISERROR(IF(Table3263[[#This Row],[parent_attribute]]="subattribute", VLOOKUP(Table3263[[#This Row],[Área ]]&amp;Table3263[[#This Row],[child_attribute]],_xlfn._xlws.FILTER(Table3263[[#All],[Vessel]], Table3263[[#All],[parent_attribute]]="attribute"),1, FALSE), TRUE)), FALSE, TRUE)</f>
        <v>1</v>
      </c>
    </row>
    <row r="945" spans="2:26" ht="15" customHeight="1">
      <c r="B945" t="s">
        <v>4572</v>
      </c>
      <c r="C945" s="10" t="s">
        <v>2905</v>
      </c>
      <c r="D945" s="10" t="s">
        <v>4573</v>
      </c>
      <c r="E945" t="s">
        <v>4574</v>
      </c>
      <c r="F945" s="162" t="s">
        <v>4898</v>
      </c>
      <c r="G945" t="s">
        <v>2864</v>
      </c>
      <c r="J945" s="10" t="s">
        <v>1435</v>
      </c>
      <c r="K945" s="10" t="s">
        <v>1433</v>
      </c>
      <c r="L945" t="s">
        <v>2930</v>
      </c>
      <c r="M945" t="s">
        <v>2928</v>
      </c>
      <c r="O945" t="e">
        <f>VLOOKUP(Table3263[[#This Row],[Column1]],'Tradução Atributos'!$A$1:$B$284,2,0)</f>
        <v>#N/A</v>
      </c>
      <c r="P945" t="s">
        <v>4800</v>
      </c>
      <c r="Q945" s="20" t="str">
        <f>_xlfn.CONCAT(Table3263[[#This Row],[Description]],Table3263[[#This Row],[attribute_name EN2]])</f>
        <v>Pressure - Discharge (2)</v>
      </c>
      <c r="R945" s="33"/>
      <c r="S945" s="33" t="s">
        <v>194</v>
      </c>
      <c r="U945" s="33" t="s">
        <v>736</v>
      </c>
      <c r="V945" s="10"/>
      <c r="W945" t="str">
        <f t="shared" si="29"/>
        <v>subattribute</v>
      </c>
      <c r="X945" t="str">
        <f>TRIM(INDEX(_xlfn.TEXTSPLIT(Table3263[[#This Row],[attribute_name]],"|"), 1,1))</f>
        <v>Pressão - Descarga (2)</v>
      </c>
      <c r="Y945" t="str">
        <f>IFERROR(TRIM(INDEX(_xlfn.TEXTSPLIT(Table3263[[#This Row],[attribute_name]],"|"), 1,2)), "")</f>
        <v>HiHi</v>
      </c>
      <c r="Z945" t="b" cm="1">
        <f t="array" ref="Z945">IF(ISERROR(IF(Table3263[[#This Row],[parent_attribute]]="subattribute", VLOOKUP(Table3263[[#This Row],[Área ]]&amp;Table3263[[#This Row],[child_attribute]],_xlfn._xlws.FILTER(Table3263[[#All],[Vessel]], Table3263[[#All],[parent_attribute]]="attribute"),1, FALSE), TRUE)), FALSE, TRUE)</f>
        <v>1</v>
      </c>
    </row>
    <row r="946" spans="2:26" ht="15" customHeight="1">
      <c r="B946" t="s">
        <v>4572</v>
      </c>
      <c r="C946" s="10" t="s">
        <v>2905</v>
      </c>
      <c r="D946" s="10" t="s">
        <v>4573</v>
      </c>
      <c r="E946" t="s">
        <v>4574</v>
      </c>
      <c r="F946" s="162" t="s">
        <v>4898</v>
      </c>
      <c r="G946" t="s">
        <v>2864</v>
      </c>
      <c r="J946" s="10" t="s">
        <v>1436</v>
      </c>
      <c r="K946" s="10" t="s">
        <v>1433</v>
      </c>
      <c r="L946" t="s">
        <v>2931</v>
      </c>
      <c r="M946" t="s">
        <v>2928</v>
      </c>
      <c r="O946" t="e">
        <f>VLOOKUP(Table3263[[#This Row],[Column1]],'Tradução Atributos'!$A$1:$B$284,2,0)</f>
        <v>#N/A</v>
      </c>
      <c r="P946" t="s">
        <v>4801</v>
      </c>
      <c r="Q946" s="20" t="str">
        <f>_xlfn.CONCAT(Table3263[[#This Row],[Description]],Table3263[[#This Row],[attribute_name EN2]])</f>
        <v>Pressure - Discharge (2)</v>
      </c>
      <c r="R946" s="10"/>
      <c r="S946" s="33" t="s">
        <v>194</v>
      </c>
      <c r="U946" s="33" t="s">
        <v>736</v>
      </c>
      <c r="V946" s="10"/>
      <c r="W946" t="str">
        <f t="shared" si="29"/>
        <v>subattribute</v>
      </c>
      <c r="X946" t="str">
        <f>TRIM(INDEX(_xlfn.TEXTSPLIT(Table3263[[#This Row],[attribute_name]],"|"), 1,1))</f>
        <v>Pressão - Descarga (2)</v>
      </c>
      <c r="Y946" t="str">
        <f>IFERROR(TRIM(INDEX(_xlfn.TEXTSPLIT(Table3263[[#This Row],[attribute_name]],"|"), 1,2)), "")</f>
        <v>Lo</v>
      </c>
      <c r="Z946" t="b" cm="1">
        <f t="array" ref="Z946">IF(ISERROR(IF(Table3263[[#This Row],[parent_attribute]]="subattribute", VLOOKUP(Table3263[[#This Row],[Área ]]&amp;Table3263[[#This Row],[child_attribute]],_xlfn._xlws.FILTER(Table3263[[#All],[Vessel]], Table3263[[#All],[parent_attribute]]="attribute"),1, FALSE), TRUE)), FALSE, TRUE)</f>
        <v>1</v>
      </c>
    </row>
    <row r="947" spans="2:26" ht="15" customHeight="1">
      <c r="B947" t="s">
        <v>4572</v>
      </c>
      <c r="C947" s="10" t="s">
        <v>2905</v>
      </c>
      <c r="D947" s="10" t="s">
        <v>4573</v>
      </c>
      <c r="E947" t="s">
        <v>4574</v>
      </c>
      <c r="F947" s="162" t="s">
        <v>4898</v>
      </c>
      <c r="G947" t="s">
        <v>2864</v>
      </c>
      <c r="J947" s="10" t="s">
        <v>1437</v>
      </c>
      <c r="K947" s="10" t="s">
        <v>1433</v>
      </c>
      <c r="L947" t="s">
        <v>2932</v>
      </c>
      <c r="M947" t="s">
        <v>2928</v>
      </c>
      <c r="O947" t="e">
        <f>VLOOKUP(Table3263[[#This Row],[Column1]],'Tradução Atributos'!$A$1:$B$284,2,0)</f>
        <v>#N/A</v>
      </c>
      <c r="P947" t="s">
        <v>4802</v>
      </c>
      <c r="Q947" s="20" t="str">
        <f>_xlfn.CONCAT(Table3263[[#This Row],[Description]],Table3263[[#This Row],[attribute_name EN2]])</f>
        <v>Pressure - Discharge (2)</v>
      </c>
      <c r="R947" s="33"/>
      <c r="S947" s="33" t="s">
        <v>194</v>
      </c>
      <c r="U947" s="33" t="s">
        <v>736</v>
      </c>
      <c r="V947" s="10"/>
      <c r="W947" t="str">
        <f t="shared" si="29"/>
        <v>subattribute</v>
      </c>
      <c r="X947" t="str">
        <f>TRIM(INDEX(_xlfn.TEXTSPLIT(Table3263[[#This Row],[attribute_name]],"|"), 1,1))</f>
        <v>Pressão - Descarga (2)</v>
      </c>
      <c r="Y947" t="str">
        <f>IFERROR(TRIM(INDEX(_xlfn.TEXTSPLIT(Table3263[[#This Row],[attribute_name]],"|"), 1,2)), "")</f>
        <v>LoLo</v>
      </c>
      <c r="Z947" t="b" cm="1">
        <f t="array" ref="Z947">IF(ISERROR(IF(Table3263[[#This Row],[parent_attribute]]="subattribute", VLOOKUP(Table3263[[#This Row],[Área ]]&amp;Table3263[[#This Row],[child_attribute]],_xlfn._xlws.FILTER(Table3263[[#All],[Vessel]], Table3263[[#All],[parent_attribute]]="attribute"),1, FALSE), TRUE)), FALSE, TRUE)</f>
        <v>1</v>
      </c>
    </row>
    <row r="948" spans="2:26" ht="15" customHeight="1">
      <c r="B948" t="s">
        <v>4572</v>
      </c>
      <c r="C948" s="10" t="s">
        <v>2905</v>
      </c>
      <c r="D948" s="10" t="s">
        <v>4573</v>
      </c>
      <c r="E948" t="s">
        <v>4574</v>
      </c>
      <c r="F948" s="162" t="s">
        <v>4898</v>
      </c>
      <c r="G948" t="s">
        <v>2864</v>
      </c>
      <c r="J948" s="10" t="s">
        <v>915</v>
      </c>
      <c r="K948" s="10" t="s">
        <v>4714</v>
      </c>
      <c r="O948" t="e">
        <f>VLOOKUP(Table3263[[#This Row],[Column1]],'Tradução Atributos'!$A$1:$B$284,2,0)</f>
        <v>#N/A</v>
      </c>
      <c r="P948" t="s">
        <v>3013</v>
      </c>
      <c r="Q948" s="20" t="str">
        <f>_xlfn.CONCAT(Table3263[[#This Row],[Description]],Table3263[[#This Row],[attribute_name EN2]])</f>
        <v>Pressure - Suction LP</v>
      </c>
      <c r="R948" s="33" t="s">
        <v>4958</v>
      </c>
      <c r="S948" s="33" t="s">
        <v>194</v>
      </c>
      <c r="U948" s="33" t="s">
        <v>530</v>
      </c>
      <c r="V948" s="10" t="s">
        <v>531</v>
      </c>
      <c r="W948" t="str">
        <f t="shared" si="29"/>
        <v>attribute</v>
      </c>
      <c r="X948" t="str">
        <f>TRIM(INDEX(_xlfn.TEXTSPLIT(Table3263[[#This Row],[attribute_name]],"|"), 1,1))</f>
        <v>Pressão - Sucção</v>
      </c>
      <c r="Y948" t="str">
        <f>IFERROR(TRIM(INDEX(_xlfn.TEXTSPLIT(Table3263[[#This Row],[attribute_name]],"|"), 1,2)), "")</f>
        <v/>
      </c>
      <c r="Z948" t="b" cm="1">
        <f t="array" ref="Z948">IF(ISERROR(IF(Table3263[[#This Row],[parent_attribute]]="subattribute", VLOOKUP(Table3263[[#This Row],[Área ]]&amp;Table3263[[#This Row],[child_attribute]],_xlfn._xlws.FILTER(Table3263[[#All],[Vessel]], Table3263[[#All],[parent_attribute]]="attribute"),1, FALSE), TRUE)), FALSE, TRUE)</f>
        <v>1</v>
      </c>
    </row>
    <row r="949" spans="2:26" ht="15" customHeight="1">
      <c r="B949" t="s">
        <v>4572</v>
      </c>
      <c r="C949" s="10" t="s">
        <v>2905</v>
      </c>
      <c r="D949" s="10" t="s">
        <v>4573</v>
      </c>
      <c r="E949" t="s">
        <v>4574</v>
      </c>
      <c r="F949" s="162" t="s">
        <v>4898</v>
      </c>
      <c r="G949" t="s">
        <v>2864</v>
      </c>
      <c r="J949" s="10" t="s">
        <v>915</v>
      </c>
      <c r="K949" s="10" t="s">
        <v>4714</v>
      </c>
      <c r="O949" t="e">
        <f>VLOOKUP(Table3263[[#This Row],[Column1]],'Tradução Atributos'!$A$1:$B$284,2,0)</f>
        <v>#N/A</v>
      </c>
      <c r="P949" t="s">
        <v>3016</v>
      </c>
      <c r="Q949" s="20" t="str">
        <f>_xlfn.CONCAT(Table3263[[#This Row],[Description]],Table3263[[#This Row],[attribute_name EN2]])</f>
        <v>Pressure - Suction LP</v>
      </c>
      <c r="R949" s="10" t="s">
        <v>4959</v>
      </c>
      <c r="S949" s="33" t="s">
        <v>194</v>
      </c>
      <c r="U949" s="33" t="s">
        <v>530</v>
      </c>
      <c r="V949" s="10" t="s">
        <v>531</v>
      </c>
      <c r="W949" t="str">
        <f t="shared" si="29"/>
        <v>attribute</v>
      </c>
      <c r="X949" t="str">
        <f>TRIM(INDEX(_xlfn.TEXTSPLIT(Table3263[[#This Row],[attribute_name]],"|"), 1,1))</f>
        <v>Pressão - Sucção (2)</v>
      </c>
      <c r="Y949" t="str">
        <f>IFERROR(TRIM(INDEX(_xlfn.TEXTSPLIT(Table3263[[#This Row],[attribute_name]],"|"), 1,2)), "")</f>
        <v/>
      </c>
      <c r="Z949" t="b" cm="1">
        <f t="array" ref="Z949">IF(ISERROR(IF(Table3263[[#This Row],[parent_attribute]]="subattribute", VLOOKUP(Table3263[[#This Row],[Área ]]&amp;Table3263[[#This Row],[child_attribute]],_xlfn._xlws.FILTER(Table3263[[#All],[Vessel]], Table3263[[#All],[parent_attribute]]="attribute"),1, FALSE), TRUE)), FALSE, TRUE)</f>
        <v>1</v>
      </c>
    </row>
    <row r="950" spans="2:26" ht="15" customHeight="1">
      <c r="B950" t="s">
        <v>4572</v>
      </c>
      <c r="C950" s="10" t="s">
        <v>2905</v>
      </c>
      <c r="D950" s="10" t="s">
        <v>4573</v>
      </c>
      <c r="E950" t="s">
        <v>4574</v>
      </c>
      <c r="F950" s="162" t="s">
        <v>4898</v>
      </c>
      <c r="G950" t="s">
        <v>2864</v>
      </c>
      <c r="J950" s="10" t="s">
        <v>917</v>
      </c>
      <c r="K950" s="10" t="s">
        <v>4714</v>
      </c>
      <c r="L950" t="s">
        <v>2929</v>
      </c>
      <c r="M950" t="s">
        <v>2928</v>
      </c>
      <c r="O950" t="e">
        <f>VLOOKUP(Table3263[[#This Row],[Column1]],'Tradução Atributos'!$A$1:$B$284,2,0)</f>
        <v>#N/A</v>
      </c>
      <c r="P950" t="s">
        <v>3168</v>
      </c>
      <c r="Q950" s="20" t="str">
        <f>_xlfn.CONCAT(Table3263[[#This Row],[Description]],Table3263[[#This Row],[attribute_name EN2]])</f>
        <v>Pressure - Suction LP</v>
      </c>
      <c r="R950" s="33"/>
      <c r="S950" s="33" t="s">
        <v>194</v>
      </c>
      <c r="U950" s="33" t="s">
        <v>736</v>
      </c>
      <c r="V950" s="10"/>
      <c r="W950" t="str">
        <f t="shared" si="29"/>
        <v>subattribute</v>
      </c>
      <c r="X950" t="str">
        <f>TRIM(INDEX(_xlfn.TEXTSPLIT(Table3263[[#This Row],[attribute_name]],"|"), 1,1))</f>
        <v>Pressão - Sucção</v>
      </c>
      <c r="Y950" t="str">
        <f>IFERROR(TRIM(INDEX(_xlfn.TEXTSPLIT(Table3263[[#This Row],[attribute_name]],"|"), 1,2)), "")</f>
        <v>Hi</v>
      </c>
      <c r="Z950" t="b" cm="1">
        <f t="array" ref="Z950">IF(ISERROR(IF(Table3263[[#This Row],[parent_attribute]]="subattribute", VLOOKUP(Table3263[[#This Row],[Área ]]&amp;Table3263[[#This Row],[child_attribute]],_xlfn._xlws.FILTER(Table3263[[#All],[Vessel]], Table3263[[#All],[parent_attribute]]="attribute"),1, FALSE), TRUE)), FALSE, TRUE)</f>
        <v>1</v>
      </c>
    </row>
    <row r="951" spans="2:26" ht="15" customHeight="1">
      <c r="B951" t="s">
        <v>4572</v>
      </c>
      <c r="C951" s="10" t="s">
        <v>2905</v>
      </c>
      <c r="D951" s="10" t="s">
        <v>4573</v>
      </c>
      <c r="E951" t="s">
        <v>4574</v>
      </c>
      <c r="F951" s="162" t="s">
        <v>4898</v>
      </c>
      <c r="G951" t="s">
        <v>2864</v>
      </c>
      <c r="J951" s="10" t="s">
        <v>917</v>
      </c>
      <c r="K951" s="10" t="s">
        <v>4714</v>
      </c>
      <c r="L951" t="s">
        <v>2929</v>
      </c>
      <c r="M951" t="s">
        <v>2928</v>
      </c>
      <c r="O951" t="e">
        <f>VLOOKUP(Table3263[[#This Row],[Column1]],'Tradução Atributos'!$A$1:$B$284,2,0)</f>
        <v>#N/A</v>
      </c>
      <c r="P951" t="s">
        <v>3168</v>
      </c>
      <c r="Q951" s="20" t="str">
        <f>_xlfn.CONCAT(Table3263[[#This Row],[Description]],Table3263[[#This Row],[attribute_name EN2]])</f>
        <v>Pressure - Suction LP</v>
      </c>
      <c r="R951" s="33"/>
      <c r="S951" s="33" t="s">
        <v>194</v>
      </c>
      <c r="U951" s="33" t="s">
        <v>736</v>
      </c>
      <c r="V951" s="10"/>
      <c r="W951" t="str">
        <f t="shared" si="29"/>
        <v>subattribute</v>
      </c>
      <c r="X951" t="str">
        <f>TRIM(INDEX(_xlfn.TEXTSPLIT(Table3263[[#This Row],[attribute_name]],"|"), 1,1))</f>
        <v>Pressão - Sucção</v>
      </c>
      <c r="Y951" t="str">
        <f>IFERROR(TRIM(INDEX(_xlfn.TEXTSPLIT(Table3263[[#This Row],[attribute_name]],"|"), 1,2)), "")</f>
        <v>Hi</v>
      </c>
      <c r="Z951" t="b" cm="1">
        <f t="array" ref="Z951">IF(ISERROR(IF(Table3263[[#This Row],[parent_attribute]]="subattribute", VLOOKUP(Table3263[[#This Row],[Área ]]&amp;Table3263[[#This Row],[child_attribute]],_xlfn._xlws.FILTER(Table3263[[#All],[Vessel]], Table3263[[#All],[parent_attribute]]="attribute"),1, FALSE), TRUE)), FALSE, TRUE)</f>
        <v>1</v>
      </c>
    </row>
    <row r="952" spans="2:26" ht="15" customHeight="1">
      <c r="B952" t="s">
        <v>4572</v>
      </c>
      <c r="C952" s="10" t="s">
        <v>2905</v>
      </c>
      <c r="D952" s="10" t="s">
        <v>4573</v>
      </c>
      <c r="E952" t="s">
        <v>4574</v>
      </c>
      <c r="F952" s="162" t="s">
        <v>4898</v>
      </c>
      <c r="G952" t="s">
        <v>2864</v>
      </c>
      <c r="J952" s="10" t="s">
        <v>920</v>
      </c>
      <c r="K952" s="10" t="s">
        <v>4714</v>
      </c>
      <c r="L952" t="s">
        <v>2930</v>
      </c>
      <c r="M952" t="s">
        <v>2928</v>
      </c>
      <c r="O952" t="e">
        <f>VLOOKUP(Table3263[[#This Row],[Column1]],'Tradução Atributos'!$A$1:$B$284,2,0)</f>
        <v>#N/A</v>
      </c>
      <c r="P952" t="s">
        <v>3169</v>
      </c>
      <c r="Q952" s="20" t="str">
        <f>_xlfn.CONCAT(Table3263[[#This Row],[Description]],Table3263[[#This Row],[attribute_name EN2]])</f>
        <v>Pressure - Suction LP</v>
      </c>
      <c r="R952" s="10"/>
      <c r="S952" s="33" t="s">
        <v>194</v>
      </c>
      <c r="U952" s="33" t="s">
        <v>736</v>
      </c>
      <c r="V952" s="10"/>
      <c r="W952" t="str">
        <f t="shared" si="29"/>
        <v>subattribute</v>
      </c>
      <c r="X952" t="str">
        <f>TRIM(INDEX(_xlfn.TEXTSPLIT(Table3263[[#This Row],[attribute_name]],"|"), 1,1))</f>
        <v>Pressão - Sucção</v>
      </c>
      <c r="Y952" t="str">
        <f>IFERROR(TRIM(INDEX(_xlfn.TEXTSPLIT(Table3263[[#This Row],[attribute_name]],"|"), 1,2)), "")</f>
        <v>HiHi</v>
      </c>
      <c r="Z952" t="b" cm="1">
        <f t="array" ref="Z952">IF(ISERROR(IF(Table3263[[#This Row],[parent_attribute]]="subattribute", VLOOKUP(Table3263[[#This Row],[Área ]]&amp;Table3263[[#This Row],[child_attribute]],_xlfn._xlws.FILTER(Table3263[[#All],[Vessel]], Table3263[[#All],[parent_attribute]]="attribute"),1, FALSE), TRUE)), FALSE, TRUE)</f>
        <v>1</v>
      </c>
    </row>
    <row r="953" spans="2:26" ht="15" customHeight="1">
      <c r="B953" t="s">
        <v>4572</v>
      </c>
      <c r="C953" s="10" t="s">
        <v>2905</v>
      </c>
      <c r="D953" s="10" t="s">
        <v>4573</v>
      </c>
      <c r="E953" t="s">
        <v>4574</v>
      </c>
      <c r="F953" s="162" t="s">
        <v>4898</v>
      </c>
      <c r="G953" t="s">
        <v>2864</v>
      </c>
      <c r="J953" s="10" t="s">
        <v>920</v>
      </c>
      <c r="K953" s="10" t="s">
        <v>4714</v>
      </c>
      <c r="L953" t="s">
        <v>2930</v>
      </c>
      <c r="M953" t="s">
        <v>2928</v>
      </c>
      <c r="O953" t="e">
        <f>VLOOKUP(Table3263[[#This Row],[Column1]],'Tradução Atributos'!$A$1:$B$284,2,0)</f>
        <v>#N/A</v>
      </c>
      <c r="P953" t="s">
        <v>3169</v>
      </c>
      <c r="Q953" s="20" t="str">
        <f>_xlfn.CONCAT(Table3263[[#This Row],[Description]],Table3263[[#This Row],[attribute_name EN2]])</f>
        <v>Pressure - Suction LP</v>
      </c>
      <c r="R953" s="33"/>
      <c r="S953" s="33" t="s">
        <v>194</v>
      </c>
      <c r="U953" s="33" t="s">
        <v>736</v>
      </c>
      <c r="V953" s="10"/>
      <c r="W953" t="str">
        <f t="shared" si="29"/>
        <v>subattribute</v>
      </c>
      <c r="X953" t="str">
        <f>TRIM(INDEX(_xlfn.TEXTSPLIT(Table3263[[#This Row],[attribute_name]],"|"), 1,1))</f>
        <v>Pressão - Sucção</v>
      </c>
      <c r="Y953" t="str">
        <f>IFERROR(TRIM(INDEX(_xlfn.TEXTSPLIT(Table3263[[#This Row],[attribute_name]],"|"), 1,2)), "")</f>
        <v>HiHi</v>
      </c>
      <c r="Z953" t="b" cm="1">
        <f t="array" ref="Z953">IF(ISERROR(IF(Table3263[[#This Row],[parent_attribute]]="subattribute", VLOOKUP(Table3263[[#This Row],[Área ]]&amp;Table3263[[#This Row],[child_attribute]],_xlfn._xlws.FILTER(Table3263[[#All],[Vessel]], Table3263[[#All],[parent_attribute]]="attribute"),1, FALSE), TRUE)), FALSE, TRUE)</f>
        <v>1</v>
      </c>
    </row>
    <row r="954" spans="2:26" ht="15" customHeight="1">
      <c r="B954" t="s">
        <v>4572</v>
      </c>
      <c r="C954" s="10" t="s">
        <v>2905</v>
      </c>
      <c r="D954" s="10" t="s">
        <v>4573</v>
      </c>
      <c r="E954" t="s">
        <v>4574</v>
      </c>
      <c r="F954" s="162" t="s">
        <v>4898</v>
      </c>
      <c r="G954" t="s">
        <v>2864</v>
      </c>
      <c r="J954" s="10" t="s">
        <v>922</v>
      </c>
      <c r="K954" s="10" t="s">
        <v>4714</v>
      </c>
      <c r="L954" t="s">
        <v>2931</v>
      </c>
      <c r="M954" t="s">
        <v>2928</v>
      </c>
      <c r="O954" t="e">
        <f>VLOOKUP(Table3263[[#This Row],[Column1]],'Tradução Atributos'!$A$1:$B$284,2,0)</f>
        <v>#N/A</v>
      </c>
      <c r="P954" t="s">
        <v>3170</v>
      </c>
      <c r="Q954" s="20" t="str">
        <f>_xlfn.CONCAT(Table3263[[#This Row],[Description]],Table3263[[#This Row],[attribute_name EN2]])</f>
        <v>Pressure - Suction LP</v>
      </c>
      <c r="R954" s="33"/>
      <c r="S954" s="33" t="s">
        <v>194</v>
      </c>
      <c r="U954" s="33" t="s">
        <v>736</v>
      </c>
      <c r="V954" s="10"/>
      <c r="W954" t="str">
        <f t="shared" si="29"/>
        <v>subattribute</v>
      </c>
      <c r="X954" t="str">
        <f>TRIM(INDEX(_xlfn.TEXTSPLIT(Table3263[[#This Row],[attribute_name]],"|"), 1,1))</f>
        <v>Pressão - Sucção</v>
      </c>
      <c r="Y954" t="str">
        <f>IFERROR(TRIM(INDEX(_xlfn.TEXTSPLIT(Table3263[[#This Row],[attribute_name]],"|"), 1,2)), "")</f>
        <v>Lo</v>
      </c>
      <c r="Z954" t="b" cm="1">
        <f t="array" ref="Z954">IF(ISERROR(IF(Table3263[[#This Row],[parent_attribute]]="subattribute", VLOOKUP(Table3263[[#This Row],[Área ]]&amp;Table3263[[#This Row],[child_attribute]],_xlfn._xlws.FILTER(Table3263[[#All],[Vessel]], Table3263[[#All],[parent_attribute]]="attribute"),1, FALSE), TRUE)), FALSE, TRUE)</f>
        <v>1</v>
      </c>
    </row>
    <row r="955" spans="2:26" ht="15" customHeight="1">
      <c r="B955" t="s">
        <v>4572</v>
      </c>
      <c r="C955" s="10" t="s">
        <v>2905</v>
      </c>
      <c r="D955" s="10" t="s">
        <v>4573</v>
      </c>
      <c r="E955" t="s">
        <v>4574</v>
      </c>
      <c r="F955" s="162" t="s">
        <v>4898</v>
      </c>
      <c r="G955" t="s">
        <v>2864</v>
      </c>
      <c r="J955" s="10" t="s">
        <v>922</v>
      </c>
      <c r="K955" s="10" t="s">
        <v>4714</v>
      </c>
      <c r="L955" t="s">
        <v>2931</v>
      </c>
      <c r="M955" t="s">
        <v>2928</v>
      </c>
      <c r="O955" t="e">
        <f>VLOOKUP(Table3263[[#This Row],[Column1]],'Tradução Atributos'!$A$1:$B$284,2,0)</f>
        <v>#N/A</v>
      </c>
      <c r="P955" t="s">
        <v>3170</v>
      </c>
      <c r="Q955" s="20" t="str">
        <f>_xlfn.CONCAT(Table3263[[#This Row],[Description]],Table3263[[#This Row],[attribute_name EN2]])</f>
        <v>Pressure - Suction LP</v>
      </c>
      <c r="R955" s="10"/>
      <c r="S955" s="33" t="s">
        <v>194</v>
      </c>
      <c r="U955" s="33" t="s">
        <v>736</v>
      </c>
      <c r="V955" s="10"/>
      <c r="W955" t="str">
        <f t="shared" si="29"/>
        <v>subattribute</v>
      </c>
      <c r="X955" t="str">
        <f>TRIM(INDEX(_xlfn.TEXTSPLIT(Table3263[[#This Row],[attribute_name]],"|"), 1,1))</f>
        <v>Pressão - Sucção</v>
      </c>
      <c r="Y955" t="str">
        <f>IFERROR(TRIM(INDEX(_xlfn.TEXTSPLIT(Table3263[[#This Row],[attribute_name]],"|"), 1,2)), "")</f>
        <v>Lo</v>
      </c>
      <c r="Z955" t="b" cm="1">
        <f t="array" ref="Z955">IF(ISERROR(IF(Table3263[[#This Row],[parent_attribute]]="subattribute", VLOOKUP(Table3263[[#This Row],[Área ]]&amp;Table3263[[#This Row],[child_attribute]],_xlfn._xlws.FILTER(Table3263[[#All],[Vessel]], Table3263[[#All],[parent_attribute]]="attribute"),1, FALSE), TRUE)), FALSE, TRUE)</f>
        <v>1</v>
      </c>
    </row>
    <row r="956" spans="2:26" ht="15" customHeight="1">
      <c r="B956" t="s">
        <v>4572</v>
      </c>
      <c r="C956" s="10" t="s">
        <v>2905</v>
      </c>
      <c r="D956" s="10" t="s">
        <v>4573</v>
      </c>
      <c r="E956" t="s">
        <v>4574</v>
      </c>
      <c r="F956" s="162" t="s">
        <v>4898</v>
      </c>
      <c r="G956" t="s">
        <v>2864</v>
      </c>
      <c r="J956" s="10" t="s">
        <v>924</v>
      </c>
      <c r="K956" s="10" t="s">
        <v>4714</v>
      </c>
      <c r="L956" t="s">
        <v>2932</v>
      </c>
      <c r="M956" t="s">
        <v>2928</v>
      </c>
      <c r="O956" t="e">
        <f>VLOOKUP(Table3263[[#This Row],[Column1]],'Tradução Atributos'!$A$1:$B$284,2,0)</f>
        <v>#N/A</v>
      </c>
      <c r="P956" t="s">
        <v>3171</v>
      </c>
      <c r="Q956" s="20" t="str">
        <f>_xlfn.CONCAT(Table3263[[#This Row],[Description]],Table3263[[#This Row],[attribute_name EN2]])</f>
        <v>Pressure - Suction LP</v>
      </c>
      <c r="R956" s="33"/>
      <c r="S956" s="33" t="s">
        <v>194</v>
      </c>
      <c r="U956" s="33" t="s">
        <v>736</v>
      </c>
      <c r="V956" s="10"/>
      <c r="W956" t="str">
        <f t="shared" si="29"/>
        <v>subattribute</v>
      </c>
      <c r="X956" t="str">
        <f>TRIM(INDEX(_xlfn.TEXTSPLIT(Table3263[[#This Row],[attribute_name]],"|"), 1,1))</f>
        <v>Pressão - Sucção</v>
      </c>
      <c r="Y956" t="str">
        <f>IFERROR(TRIM(INDEX(_xlfn.TEXTSPLIT(Table3263[[#This Row],[attribute_name]],"|"), 1,2)), "")</f>
        <v>LoLo</v>
      </c>
      <c r="Z956" t="b" cm="1">
        <f t="array" ref="Z956">IF(ISERROR(IF(Table3263[[#This Row],[parent_attribute]]="subattribute", VLOOKUP(Table3263[[#This Row],[Área ]]&amp;Table3263[[#This Row],[child_attribute]],_xlfn._xlws.FILTER(Table3263[[#All],[Vessel]], Table3263[[#All],[parent_attribute]]="attribute"),1, FALSE), TRUE)), FALSE, TRUE)</f>
        <v>1</v>
      </c>
    </row>
    <row r="957" spans="2:26" ht="15" customHeight="1">
      <c r="B957" t="s">
        <v>4572</v>
      </c>
      <c r="C957" s="10" t="s">
        <v>2905</v>
      </c>
      <c r="D957" s="10" t="s">
        <v>4573</v>
      </c>
      <c r="E957" t="s">
        <v>4574</v>
      </c>
      <c r="F957" s="162" t="s">
        <v>4898</v>
      </c>
      <c r="G957" t="s">
        <v>2864</v>
      </c>
      <c r="J957" s="10" t="s">
        <v>924</v>
      </c>
      <c r="K957" s="10" t="s">
        <v>4714</v>
      </c>
      <c r="L957" t="s">
        <v>2932</v>
      </c>
      <c r="M957" t="s">
        <v>2928</v>
      </c>
      <c r="O957" t="e">
        <f>VLOOKUP(Table3263[[#This Row],[Column1]],'Tradução Atributos'!$A$1:$B$284,2,0)</f>
        <v>#N/A</v>
      </c>
      <c r="P957" t="s">
        <v>3171</v>
      </c>
      <c r="Q957" s="20" t="str">
        <f>_xlfn.CONCAT(Table3263[[#This Row],[Description]],Table3263[[#This Row],[attribute_name EN2]])</f>
        <v>Pressure - Suction LP</v>
      </c>
      <c r="R957" s="33"/>
      <c r="S957" s="33" t="s">
        <v>194</v>
      </c>
      <c r="U957" s="33" t="s">
        <v>736</v>
      </c>
      <c r="V957" s="10"/>
      <c r="W957" t="str">
        <f t="shared" si="29"/>
        <v>subattribute</v>
      </c>
      <c r="X957" t="str">
        <f>TRIM(INDEX(_xlfn.TEXTSPLIT(Table3263[[#This Row],[attribute_name]],"|"), 1,1))</f>
        <v>Pressão - Sucção</v>
      </c>
      <c r="Y957" t="str">
        <f>IFERROR(TRIM(INDEX(_xlfn.TEXTSPLIT(Table3263[[#This Row],[attribute_name]],"|"), 1,2)), "")</f>
        <v>LoLo</v>
      </c>
      <c r="Z957" t="b" cm="1">
        <f t="array" ref="Z957">IF(ISERROR(IF(Table3263[[#This Row],[parent_attribute]]="subattribute", VLOOKUP(Table3263[[#This Row],[Área ]]&amp;Table3263[[#This Row],[child_attribute]],_xlfn._xlws.FILTER(Table3263[[#All],[Vessel]], Table3263[[#All],[parent_attribute]]="attribute"),1, FALSE), TRUE)), FALSE, TRUE)</f>
        <v>1</v>
      </c>
    </row>
    <row r="958" spans="2:26" ht="15" customHeight="1">
      <c r="B958" t="s">
        <v>4572</v>
      </c>
      <c r="C958" s="10" t="s">
        <v>2905</v>
      </c>
      <c r="D958" s="10" t="s">
        <v>4573</v>
      </c>
      <c r="E958" t="s">
        <v>4574</v>
      </c>
      <c r="F958" s="162" t="s">
        <v>4898</v>
      </c>
      <c r="G958" t="s">
        <v>2864</v>
      </c>
      <c r="J958" s="10" t="s">
        <v>926</v>
      </c>
      <c r="K958" s="10" t="s">
        <v>4714</v>
      </c>
      <c r="L958" t="s">
        <v>2936</v>
      </c>
      <c r="M958" t="s">
        <v>2928</v>
      </c>
      <c r="O958" t="e">
        <f>VLOOKUP(Table3263[[#This Row],[Column1]],'Tradução Atributos'!$A$1:$B$284,2,0)</f>
        <v>#N/A</v>
      </c>
      <c r="P958" t="s">
        <v>4728</v>
      </c>
      <c r="Q958" s="20" t="str">
        <f>_xlfn.CONCAT(Table3263[[#This Row],[Description]],Table3263[[#This Row],[attribute_name EN2]])</f>
        <v>Pressure - Suction LP</v>
      </c>
      <c r="R958" s="33"/>
      <c r="S958" s="33" t="s">
        <v>194</v>
      </c>
      <c r="U958" s="33" t="s">
        <v>736</v>
      </c>
      <c r="V958" s="10"/>
      <c r="W958" t="str">
        <f t="shared" si="29"/>
        <v>subattribute</v>
      </c>
      <c r="X958" t="str">
        <f>TRIM(INDEX(_xlfn.TEXTSPLIT(Table3263[[#This Row],[attribute_name]],"|"), 1,1))</f>
        <v>Pressão - Sucção</v>
      </c>
      <c r="Y958" t="str">
        <f>IFERROR(TRIM(INDEX(_xlfn.TEXTSPLIT(Table3263[[#This Row],[attribute_name]],"|"), 1,2)), "")</f>
        <v>Pre-alarm Lo</v>
      </c>
      <c r="Z958" t="b" cm="1">
        <f t="array" ref="Z958">IF(ISERROR(IF(Table3263[[#This Row],[parent_attribute]]="subattribute", VLOOKUP(Table3263[[#This Row],[Área ]]&amp;Table3263[[#This Row],[child_attribute]],_xlfn._xlws.FILTER(Table3263[[#All],[Vessel]], Table3263[[#All],[parent_attribute]]="attribute"),1, FALSE), TRUE)), FALSE, TRUE)</f>
        <v>1</v>
      </c>
    </row>
    <row r="959" spans="2:26" ht="15" customHeight="1">
      <c r="B959" t="s">
        <v>4572</v>
      </c>
      <c r="C959" s="10" t="s">
        <v>2905</v>
      </c>
      <c r="D959" s="10" t="s">
        <v>4573</v>
      </c>
      <c r="E959" t="s">
        <v>4574</v>
      </c>
      <c r="F959" s="162" t="s">
        <v>4898</v>
      </c>
      <c r="G959" t="s">
        <v>2864</v>
      </c>
      <c r="J959" s="10" t="s">
        <v>926</v>
      </c>
      <c r="K959" s="10" t="s">
        <v>4714</v>
      </c>
      <c r="L959" t="s">
        <v>2936</v>
      </c>
      <c r="M959" t="s">
        <v>2928</v>
      </c>
      <c r="O959" t="e">
        <f>VLOOKUP(Table3263[[#This Row],[Column1]],'Tradução Atributos'!$A$1:$B$284,2,0)</f>
        <v>#N/A</v>
      </c>
      <c r="P959" t="s">
        <v>4728</v>
      </c>
      <c r="Q959" s="20" t="str">
        <f>_xlfn.CONCAT(Table3263[[#This Row],[Description]],Table3263[[#This Row],[attribute_name EN2]])</f>
        <v>Pressure - Suction LP</v>
      </c>
      <c r="R959" s="33"/>
      <c r="S959" s="33" t="s">
        <v>194</v>
      </c>
      <c r="U959" s="33" t="s">
        <v>736</v>
      </c>
      <c r="V959" s="10"/>
      <c r="W959" t="str">
        <f t="shared" si="29"/>
        <v>subattribute</v>
      </c>
      <c r="X959" t="str">
        <f>TRIM(INDEX(_xlfn.TEXTSPLIT(Table3263[[#This Row],[attribute_name]],"|"), 1,1))</f>
        <v>Pressão - Sucção</v>
      </c>
      <c r="Y959" t="str">
        <f>IFERROR(TRIM(INDEX(_xlfn.TEXTSPLIT(Table3263[[#This Row],[attribute_name]],"|"), 1,2)), "")</f>
        <v>Pre-alarm Lo</v>
      </c>
      <c r="Z959" t="b" cm="1">
        <f t="array" ref="Z959">IF(ISERROR(IF(Table3263[[#This Row],[parent_attribute]]="subattribute", VLOOKUP(Table3263[[#This Row],[Área ]]&amp;Table3263[[#This Row],[child_attribute]],_xlfn._xlws.FILTER(Table3263[[#All],[Vessel]], Table3263[[#All],[parent_attribute]]="attribute"),1, FALSE), TRUE)), FALSE, TRUE)</f>
        <v>1</v>
      </c>
    </row>
    <row r="960" spans="2:26" ht="15" customHeight="1">
      <c r="B960" t="s">
        <v>4572</v>
      </c>
      <c r="C960" s="10" t="s">
        <v>2905</v>
      </c>
      <c r="D960" s="10" t="s">
        <v>4573</v>
      </c>
      <c r="E960" t="s">
        <v>4574</v>
      </c>
      <c r="F960" s="162" t="s">
        <v>4898</v>
      </c>
      <c r="G960" t="s">
        <v>2864</v>
      </c>
      <c r="J960" s="10" t="s">
        <v>943</v>
      </c>
      <c r="K960" s="10" t="s">
        <v>943</v>
      </c>
      <c r="O960" t="e">
        <f>VLOOKUP(Table3263[[#This Row],[Column1]],'Tradução Atributos'!$A$1:$B$284,2,0)</f>
        <v>#N/A</v>
      </c>
      <c r="P960" t="s">
        <v>3038</v>
      </c>
      <c r="Q960" s="20" t="str">
        <f>_xlfn.CONCAT(Table3263[[#This Row],[Description]],Table3263[[#This Row],[attribute_name EN2]])</f>
        <v>Temperature - Discharge</v>
      </c>
      <c r="R960" s="33" t="s">
        <v>4960</v>
      </c>
      <c r="S960" s="33" t="s">
        <v>49</v>
      </c>
      <c r="U960" s="33" t="s">
        <v>530</v>
      </c>
      <c r="V960" s="10" t="s">
        <v>531</v>
      </c>
      <c r="W960" t="str">
        <f t="shared" si="29"/>
        <v>attribute</v>
      </c>
      <c r="X960" t="str">
        <f>TRIM(INDEX(_xlfn.TEXTSPLIT(Table3263[[#This Row],[attribute_name]],"|"), 1,1))</f>
        <v>Temperatura - Descarga</v>
      </c>
      <c r="Y960" t="str">
        <f>IFERROR(TRIM(INDEX(_xlfn.TEXTSPLIT(Table3263[[#This Row],[attribute_name]],"|"), 1,2)), "")</f>
        <v/>
      </c>
      <c r="Z960" t="b" cm="1">
        <f t="array" ref="Z960">IF(ISERROR(IF(Table3263[[#This Row],[parent_attribute]]="subattribute", VLOOKUP(Table3263[[#This Row],[Área ]]&amp;Table3263[[#This Row],[child_attribute]],_xlfn._xlws.FILTER(Table3263[[#All],[Vessel]], Table3263[[#All],[parent_attribute]]="attribute"),1, FALSE), TRUE)), FALSE, TRUE)</f>
        <v>1</v>
      </c>
    </row>
    <row r="961" spans="2:26" ht="15" customHeight="1">
      <c r="B961" t="s">
        <v>4572</v>
      </c>
      <c r="C961" s="10" t="s">
        <v>2905</v>
      </c>
      <c r="D961" s="10" t="s">
        <v>4573</v>
      </c>
      <c r="E961" t="s">
        <v>4574</v>
      </c>
      <c r="F961" s="162" t="s">
        <v>4898</v>
      </c>
      <c r="G961" t="s">
        <v>2864</v>
      </c>
      <c r="J961" s="10" t="s">
        <v>528</v>
      </c>
      <c r="K961" s="10" t="s">
        <v>943</v>
      </c>
      <c r="O961" t="e">
        <f>VLOOKUP(Table3263[[#This Row],[Column1]],'Tradução Atributos'!$A$1:$B$284,2,0)</f>
        <v>#N/A</v>
      </c>
      <c r="P961" t="s">
        <v>529</v>
      </c>
      <c r="Q961" s="20" t="str">
        <f>_xlfn.CONCAT(Table3263[[#This Row],[Description]],Table3263[[#This Row],[attribute_name EN2]])</f>
        <v>Temperature - Discharge</v>
      </c>
      <c r="R961" s="33" t="s">
        <v>4961</v>
      </c>
      <c r="S961" s="33" t="s">
        <v>49</v>
      </c>
      <c r="U961" s="33" t="s">
        <v>530</v>
      </c>
      <c r="V961" s="10" t="s">
        <v>531</v>
      </c>
      <c r="W961" t="str">
        <f t="shared" si="29"/>
        <v>attribute</v>
      </c>
      <c r="X961" t="str">
        <f>TRIM(INDEX(_xlfn.TEXTSPLIT(Table3263[[#This Row],[attribute_name]],"|"), 1,1))</f>
        <v>Temperatura - Descarga (2)</v>
      </c>
      <c r="Y961" t="str">
        <f>IFERROR(TRIM(INDEX(_xlfn.TEXTSPLIT(Table3263[[#This Row],[attribute_name]],"|"), 1,2)), "")</f>
        <v/>
      </c>
      <c r="Z961" t="b" cm="1">
        <f t="array" ref="Z961">IF(ISERROR(IF(Table3263[[#This Row],[parent_attribute]]="subattribute", VLOOKUP(Table3263[[#This Row],[Área ]]&amp;Table3263[[#This Row],[child_attribute]],_xlfn._xlws.FILTER(Table3263[[#All],[Vessel]], Table3263[[#All],[parent_attribute]]="attribute"),1, FALSE), TRUE)), FALSE, TRUE)</f>
        <v>1</v>
      </c>
    </row>
    <row r="962" spans="2:26" ht="15" customHeight="1">
      <c r="B962" t="s">
        <v>4572</v>
      </c>
      <c r="C962" s="10" t="s">
        <v>2905</v>
      </c>
      <c r="D962" s="10" t="s">
        <v>4573</v>
      </c>
      <c r="E962" t="s">
        <v>4574</v>
      </c>
      <c r="F962" s="162" t="s">
        <v>4898</v>
      </c>
      <c r="G962" t="s">
        <v>2864</v>
      </c>
      <c r="J962" s="10" t="s">
        <v>1615</v>
      </c>
      <c r="K962" s="10" t="s">
        <v>528</v>
      </c>
      <c r="L962" t="s">
        <v>2929</v>
      </c>
      <c r="M962" t="s">
        <v>2928</v>
      </c>
      <c r="O962" t="e">
        <f>VLOOKUP(Table3263[[#This Row],[Column1]],'Tradução Atributos'!$A$1:$B$284,2,0)</f>
        <v>#N/A</v>
      </c>
      <c r="P962" t="s">
        <v>4807</v>
      </c>
      <c r="Q962" s="20" t="str">
        <f>_xlfn.CONCAT(Table3263[[#This Row],[Description]],Table3263[[#This Row],[attribute_name EN2]])</f>
        <v>Temperature - Discharge (2)</v>
      </c>
      <c r="R962" s="33"/>
      <c r="S962" s="33" t="s">
        <v>49</v>
      </c>
      <c r="U962" s="33" t="s">
        <v>736</v>
      </c>
      <c r="V962" s="10"/>
      <c r="W962" t="str">
        <f t="shared" si="29"/>
        <v>subattribute</v>
      </c>
      <c r="X962" t="str">
        <f>TRIM(INDEX(_xlfn.TEXTSPLIT(Table3263[[#This Row],[attribute_name]],"|"), 1,1))</f>
        <v>Temperatura - Descarga (2)</v>
      </c>
      <c r="Y962" t="str">
        <f>IFERROR(TRIM(INDEX(_xlfn.TEXTSPLIT(Table3263[[#This Row],[attribute_name]],"|"), 1,2)), "")</f>
        <v>Hi</v>
      </c>
      <c r="Z962" t="b" cm="1">
        <f t="array" ref="Z962">IF(ISERROR(IF(Table3263[[#This Row],[parent_attribute]]="subattribute", VLOOKUP(Table3263[[#This Row],[Área ]]&amp;Table3263[[#This Row],[child_attribute]],_xlfn._xlws.FILTER(Table3263[[#All],[Vessel]], Table3263[[#All],[parent_attribute]]="attribute"),1, FALSE), TRUE)), FALSE, TRUE)</f>
        <v>1</v>
      </c>
    </row>
    <row r="963" spans="2:26" ht="15" customHeight="1">
      <c r="B963" t="s">
        <v>4572</v>
      </c>
      <c r="C963" s="10" t="s">
        <v>2905</v>
      </c>
      <c r="D963" s="10" t="s">
        <v>4573</v>
      </c>
      <c r="E963" t="s">
        <v>4574</v>
      </c>
      <c r="F963" s="162" t="s">
        <v>4898</v>
      </c>
      <c r="G963" t="s">
        <v>2864</v>
      </c>
      <c r="J963" s="10" t="s">
        <v>1616</v>
      </c>
      <c r="K963" s="10" t="s">
        <v>528</v>
      </c>
      <c r="L963" t="s">
        <v>2931</v>
      </c>
      <c r="M963" t="s">
        <v>2928</v>
      </c>
      <c r="O963" t="e">
        <f>VLOOKUP(Table3263[[#This Row],[Column1]],'Tradução Atributos'!$A$1:$B$284,2,0)</f>
        <v>#N/A</v>
      </c>
      <c r="P963" t="s">
        <v>4808</v>
      </c>
      <c r="Q963" s="20" t="str">
        <f>_xlfn.CONCAT(Table3263[[#This Row],[Description]],Table3263[[#This Row],[attribute_name EN2]])</f>
        <v>Temperature - Discharge (2)</v>
      </c>
      <c r="R963" s="10"/>
      <c r="S963" s="33" t="s">
        <v>49</v>
      </c>
      <c r="U963" s="33" t="s">
        <v>736</v>
      </c>
      <c r="V963" s="10"/>
      <c r="W963" t="str">
        <f t="shared" si="29"/>
        <v>subattribute</v>
      </c>
      <c r="X963" t="str">
        <f>TRIM(INDEX(_xlfn.TEXTSPLIT(Table3263[[#This Row],[attribute_name]],"|"), 1,1))</f>
        <v>Temperatura - Descarga (2)</v>
      </c>
      <c r="Y963" t="str">
        <f>IFERROR(TRIM(INDEX(_xlfn.TEXTSPLIT(Table3263[[#This Row],[attribute_name]],"|"), 1,2)), "")</f>
        <v>Lo</v>
      </c>
      <c r="Z963" t="b" cm="1">
        <f t="array" ref="Z963">IF(ISERROR(IF(Table3263[[#This Row],[parent_attribute]]="subattribute", VLOOKUP(Table3263[[#This Row],[Área ]]&amp;Table3263[[#This Row],[child_attribute]],_xlfn._xlws.FILTER(Table3263[[#All],[Vessel]], Table3263[[#All],[parent_attribute]]="attribute"),1, FALSE), TRUE)), FALSE, TRUE)</f>
        <v>1</v>
      </c>
    </row>
    <row r="964" spans="2:26" ht="15" customHeight="1">
      <c r="B964" t="s">
        <v>4572</v>
      </c>
      <c r="C964" s="10" t="s">
        <v>2905</v>
      </c>
      <c r="D964" s="10" t="s">
        <v>4573</v>
      </c>
      <c r="E964" t="s">
        <v>4574</v>
      </c>
      <c r="F964" s="162" t="s">
        <v>4898</v>
      </c>
      <c r="G964" t="s">
        <v>2864</v>
      </c>
      <c r="J964" s="10" t="s">
        <v>1617</v>
      </c>
      <c r="K964" s="10" t="s">
        <v>528</v>
      </c>
      <c r="L964" t="s">
        <v>2934</v>
      </c>
      <c r="M964" t="s">
        <v>2928</v>
      </c>
      <c r="O964" t="e">
        <f>VLOOKUP(Table3263[[#This Row],[Column1]],'Tradução Atributos'!$A$1:$B$284,2,0)</f>
        <v>#N/A</v>
      </c>
      <c r="P964" t="s">
        <v>4809</v>
      </c>
      <c r="Q964" s="20" t="str">
        <f>_xlfn.CONCAT(Table3263[[#This Row],[Description]],Table3263[[#This Row],[attribute_name EN2]])</f>
        <v>Temperature - Discharge (2)</v>
      </c>
      <c r="R964" s="33"/>
      <c r="S964" s="33" t="s">
        <v>49</v>
      </c>
      <c r="U964" s="33" t="s">
        <v>736</v>
      </c>
      <c r="V964" s="10"/>
      <c r="W964" t="str">
        <f t="shared" si="29"/>
        <v>subattribute</v>
      </c>
      <c r="X964" t="str">
        <f>TRIM(INDEX(_xlfn.TEXTSPLIT(Table3263[[#This Row],[attribute_name]],"|"), 1,1))</f>
        <v>Temperatura - Descarga (2)</v>
      </c>
      <c r="Y964" t="str">
        <f>IFERROR(TRIM(INDEX(_xlfn.TEXTSPLIT(Table3263[[#This Row],[attribute_name]],"|"), 1,2)), "")</f>
        <v>Pre-alarm Hi</v>
      </c>
      <c r="Z964" t="b" cm="1">
        <f t="array" ref="Z964">IF(ISERROR(IF(Table3263[[#This Row],[parent_attribute]]="subattribute", VLOOKUP(Table3263[[#This Row],[Área ]]&amp;Table3263[[#This Row],[child_attribute]],_xlfn._xlws.FILTER(Table3263[[#All],[Vessel]], Table3263[[#All],[parent_attribute]]="attribute"),1, FALSE), TRUE)), FALSE, TRUE)</f>
        <v>1</v>
      </c>
    </row>
    <row r="965" spans="2:26" ht="15" customHeight="1">
      <c r="B965" t="s">
        <v>4572</v>
      </c>
      <c r="C965" s="10" t="s">
        <v>2905</v>
      </c>
      <c r="D965" s="10" t="s">
        <v>4573</v>
      </c>
      <c r="E965" t="s">
        <v>4574</v>
      </c>
      <c r="F965" s="162" t="s">
        <v>4898</v>
      </c>
      <c r="G965" t="s">
        <v>2864</v>
      </c>
      <c r="J965" s="10" t="s">
        <v>1618</v>
      </c>
      <c r="K965" s="10" t="s">
        <v>528</v>
      </c>
      <c r="L965" t="s">
        <v>2936</v>
      </c>
      <c r="M965" t="s">
        <v>2928</v>
      </c>
      <c r="O965" t="e">
        <f>VLOOKUP(Table3263[[#This Row],[Column1]],'Tradução Atributos'!$A$1:$B$284,2,0)</f>
        <v>#N/A</v>
      </c>
      <c r="P965" t="s">
        <v>4810</v>
      </c>
      <c r="Q965" s="20" t="str">
        <f>_xlfn.CONCAT(Table3263[[#This Row],[Description]],Table3263[[#This Row],[attribute_name EN2]])</f>
        <v>Temperature - Discharge (2)</v>
      </c>
      <c r="R965" s="33"/>
      <c r="S965" s="33" t="s">
        <v>49</v>
      </c>
      <c r="U965" s="33" t="s">
        <v>736</v>
      </c>
      <c r="V965" s="10"/>
      <c r="W965" t="str">
        <f t="shared" si="29"/>
        <v>subattribute</v>
      </c>
      <c r="X965" t="str">
        <f>TRIM(INDEX(_xlfn.TEXTSPLIT(Table3263[[#This Row],[attribute_name]],"|"), 1,1))</f>
        <v>Temperatura - Descarga (2)</v>
      </c>
      <c r="Y965" t="str">
        <f>IFERROR(TRIM(INDEX(_xlfn.TEXTSPLIT(Table3263[[#This Row],[attribute_name]],"|"), 1,2)), "")</f>
        <v>Pre-alarm Lo</v>
      </c>
      <c r="Z965" t="b" cm="1">
        <f t="array" ref="Z965">IF(ISERROR(IF(Table3263[[#This Row],[parent_attribute]]="subattribute", VLOOKUP(Table3263[[#This Row],[Área ]]&amp;Table3263[[#This Row],[child_attribute]],_xlfn._xlws.FILTER(Table3263[[#All],[Vessel]], Table3263[[#All],[parent_attribute]]="attribute"),1, FALSE), TRUE)), FALSE, TRUE)</f>
        <v>1</v>
      </c>
    </row>
    <row r="966" spans="2:26" ht="15" customHeight="1">
      <c r="B966" t="s">
        <v>4572</v>
      </c>
      <c r="C966" s="10" t="s">
        <v>2905</v>
      </c>
      <c r="D966" s="10" t="s">
        <v>4573</v>
      </c>
      <c r="E966" t="s">
        <v>4574</v>
      </c>
      <c r="F966" s="162" t="s">
        <v>4898</v>
      </c>
      <c r="G966" t="s">
        <v>2864</v>
      </c>
      <c r="J966" s="10" t="s">
        <v>945</v>
      </c>
      <c r="K966" s="10" t="s">
        <v>943</v>
      </c>
      <c r="L966" t="s">
        <v>2929</v>
      </c>
      <c r="M966" t="s">
        <v>2928</v>
      </c>
      <c r="O966" t="e">
        <f>VLOOKUP(Table3263[[#This Row],[Column1]],'Tradução Atributos'!$A$1:$B$284,2,0)</f>
        <v>#N/A</v>
      </c>
      <c r="P966" t="s">
        <v>4811</v>
      </c>
      <c r="Q966" s="20" t="str">
        <f>_xlfn.CONCAT(Table3263[[#This Row],[Description]],Table3263[[#This Row],[attribute_name EN2]])</f>
        <v>Temperature - Discharge</v>
      </c>
      <c r="R966" s="33"/>
      <c r="S966" s="33" t="s">
        <v>49</v>
      </c>
      <c r="U966" s="33" t="s">
        <v>736</v>
      </c>
      <c r="V966" s="10"/>
      <c r="W966" t="str">
        <f t="shared" si="29"/>
        <v>subattribute</v>
      </c>
      <c r="X966" t="str">
        <f>TRIM(INDEX(_xlfn.TEXTSPLIT(Table3263[[#This Row],[attribute_name]],"|"), 1,1))</f>
        <v>Temperatura - Descarga</v>
      </c>
      <c r="Y966" t="str">
        <f>IFERROR(TRIM(INDEX(_xlfn.TEXTSPLIT(Table3263[[#This Row],[attribute_name]],"|"), 1,2)), "")</f>
        <v>Hi</v>
      </c>
      <c r="Z966" t="b" cm="1">
        <f t="array" ref="Z966">IF(ISERROR(IF(Table3263[[#This Row],[parent_attribute]]="subattribute", VLOOKUP(Table3263[[#This Row],[Área ]]&amp;Table3263[[#This Row],[child_attribute]],_xlfn._xlws.FILTER(Table3263[[#All],[Vessel]], Table3263[[#All],[parent_attribute]]="attribute"),1, FALSE), TRUE)), FALSE, TRUE)</f>
        <v>1</v>
      </c>
    </row>
    <row r="967" spans="2:26" ht="15" customHeight="1">
      <c r="B967" t="s">
        <v>4572</v>
      </c>
      <c r="C967" s="10" t="s">
        <v>2905</v>
      </c>
      <c r="D967" s="10" t="s">
        <v>4573</v>
      </c>
      <c r="E967" t="s">
        <v>4574</v>
      </c>
      <c r="F967" s="162" t="s">
        <v>4898</v>
      </c>
      <c r="G967" t="s">
        <v>2864</v>
      </c>
      <c r="J967" s="10" t="s">
        <v>947</v>
      </c>
      <c r="K967" s="10" t="s">
        <v>943</v>
      </c>
      <c r="L967" t="s">
        <v>2930</v>
      </c>
      <c r="M967" t="s">
        <v>2928</v>
      </c>
      <c r="O967" t="e">
        <f>VLOOKUP(Table3263[[#This Row],[Column1]],'Tradução Atributos'!$A$1:$B$284,2,0)</f>
        <v>#N/A</v>
      </c>
      <c r="P967" t="s">
        <v>4812</v>
      </c>
      <c r="Q967" s="20" t="str">
        <f>_xlfn.CONCAT(Table3263[[#This Row],[Description]],Table3263[[#This Row],[attribute_name EN2]])</f>
        <v>Temperature - Discharge</v>
      </c>
      <c r="R967" s="33"/>
      <c r="S967" s="33" t="s">
        <v>49</v>
      </c>
      <c r="U967" s="33" t="s">
        <v>736</v>
      </c>
      <c r="V967" s="10"/>
      <c r="W967" t="str">
        <f t="shared" si="29"/>
        <v>subattribute</v>
      </c>
      <c r="X967" t="str">
        <f>TRIM(INDEX(_xlfn.TEXTSPLIT(Table3263[[#This Row],[attribute_name]],"|"), 1,1))</f>
        <v>Temperatura - Descarga</v>
      </c>
      <c r="Y967" t="str">
        <f>IFERROR(TRIM(INDEX(_xlfn.TEXTSPLIT(Table3263[[#This Row],[attribute_name]],"|"), 1,2)), "")</f>
        <v>HiHi</v>
      </c>
      <c r="Z967" t="b" cm="1">
        <f t="array" ref="Z967">IF(ISERROR(IF(Table3263[[#This Row],[parent_attribute]]="subattribute", VLOOKUP(Table3263[[#This Row],[Área ]]&amp;Table3263[[#This Row],[child_attribute]],_xlfn._xlws.FILTER(Table3263[[#All],[Vessel]], Table3263[[#All],[parent_attribute]]="attribute"),1, FALSE), TRUE)), FALSE, TRUE)</f>
        <v>1</v>
      </c>
    </row>
    <row r="968" spans="2:26" ht="15" customHeight="1">
      <c r="B968" t="s">
        <v>4572</v>
      </c>
      <c r="C968" s="10" t="s">
        <v>2905</v>
      </c>
      <c r="D968" s="10" t="s">
        <v>4573</v>
      </c>
      <c r="E968" t="s">
        <v>4574</v>
      </c>
      <c r="F968" s="162" t="s">
        <v>4898</v>
      </c>
      <c r="G968" t="s">
        <v>2864</v>
      </c>
      <c r="J968" s="10" t="s">
        <v>949</v>
      </c>
      <c r="K968" s="10" t="s">
        <v>943</v>
      </c>
      <c r="L968" t="s">
        <v>2931</v>
      </c>
      <c r="M968" t="s">
        <v>2928</v>
      </c>
      <c r="O968" t="e">
        <f>VLOOKUP(Table3263[[#This Row],[Column1]],'Tradução Atributos'!$A$1:$B$284,2,0)</f>
        <v>#N/A</v>
      </c>
      <c r="P968" t="s">
        <v>4813</v>
      </c>
      <c r="Q968" s="20" t="str">
        <f>_xlfn.CONCAT(Table3263[[#This Row],[Description]],Table3263[[#This Row],[attribute_name EN2]])</f>
        <v>Temperature - Discharge</v>
      </c>
      <c r="R968" s="33"/>
      <c r="S968" s="33" t="s">
        <v>49</v>
      </c>
      <c r="U968" s="33" t="s">
        <v>736</v>
      </c>
      <c r="V968" s="10"/>
      <c r="W968" t="str">
        <f t="shared" si="29"/>
        <v>subattribute</v>
      </c>
      <c r="X968" t="str">
        <f>TRIM(INDEX(_xlfn.TEXTSPLIT(Table3263[[#This Row],[attribute_name]],"|"), 1,1))</f>
        <v>Temperatura - Descarga</v>
      </c>
      <c r="Y968" t="str">
        <f>IFERROR(TRIM(INDEX(_xlfn.TEXTSPLIT(Table3263[[#This Row],[attribute_name]],"|"), 1,2)), "")</f>
        <v>Lo</v>
      </c>
      <c r="Z968" t="b" cm="1">
        <f t="array" ref="Z968">IF(ISERROR(IF(Table3263[[#This Row],[parent_attribute]]="subattribute", VLOOKUP(Table3263[[#This Row],[Área ]]&amp;Table3263[[#This Row],[child_attribute]],_xlfn._xlws.FILTER(Table3263[[#All],[Vessel]], Table3263[[#All],[parent_attribute]]="attribute"),1, FALSE), TRUE)), FALSE, TRUE)</f>
        <v>1</v>
      </c>
    </row>
    <row r="969" spans="2:26" ht="15" customHeight="1">
      <c r="B969" t="s">
        <v>4572</v>
      </c>
      <c r="C969" s="10" t="s">
        <v>2905</v>
      </c>
      <c r="D969" s="10" t="s">
        <v>4573</v>
      </c>
      <c r="E969" t="s">
        <v>4574</v>
      </c>
      <c r="F969" s="162" t="s">
        <v>4898</v>
      </c>
      <c r="G969" t="s">
        <v>2864</v>
      </c>
      <c r="J969" s="10" t="s">
        <v>951</v>
      </c>
      <c r="K969" s="10" t="s">
        <v>943</v>
      </c>
      <c r="L969" t="s">
        <v>2934</v>
      </c>
      <c r="M969" t="s">
        <v>2928</v>
      </c>
      <c r="O969" t="e">
        <f>VLOOKUP(Table3263[[#This Row],[Column1]],'Tradução Atributos'!$A$1:$B$284,2,0)</f>
        <v>#N/A</v>
      </c>
      <c r="P969" t="s">
        <v>4814</v>
      </c>
      <c r="Q969" s="20" t="str">
        <f>_xlfn.CONCAT(Table3263[[#This Row],[Description]],Table3263[[#This Row],[attribute_name EN2]])</f>
        <v>Temperature - Discharge</v>
      </c>
      <c r="R969" s="33"/>
      <c r="S969" s="33" t="s">
        <v>49</v>
      </c>
      <c r="U969" s="33" t="s">
        <v>736</v>
      </c>
      <c r="V969" s="10"/>
      <c r="W969" t="str">
        <f t="shared" si="29"/>
        <v>subattribute</v>
      </c>
      <c r="X969" t="str">
        <f>TRIM(INDEX(_xlfn.TEXTSPLIT(Table3263[[#This Row],[attribute_name]],"|"), 1,1))</f>
        <v>Temperatura - Descarga</v>
      </c>
      <c r="Y969" t="str">
        <f>IFERROR(TRIM(INDEX(_xlfn.TEXTSPLIT(Table3263[[#This Row],[attribute_name]],"|"), 1,2)), "")</f>
        <v>Pre-alarm Hi</v>
      </c>
      <c r="Z969" t="b" cm="1">
        <f t="array" ref="Z969">IF(ISERROR(IF(Table3263[[#This Row],[parent_attribute]]="subattribute", VLOOKUP(Table3263[[#This Row],[Área ]]&amp;Table3263[[#This Row],[child_attribute]],_xlfn._xlws.FILTER(Table3263[[#All],[Vessel]], Table3263[[#All],[parent_attribute]]="attribute"),1, FALSE), TRUE)), FALSE, TRUE)</f>
        <v>1</v>
      </c>
    </row>
    <row r="970" spans="2:26" ht="15" customHeight="1">
      <c r="B970" t="s">
        <v>4572</v>
      </c>
      <c r="C970" s="10" t="s">
        <v>2905</v>
      </c>
      <c r="D970" s="10" t="s">
        <v>4573</v>
      </c>
      <c r="E970" t="s">
        <v>4574</v>
      </c>
      <c r="F970" s="162" t="s">
        <v>4898</v>
      </c>
      <c r="G970" t="s">
        <v>2864</v>
      </c>
      <c r="J970" s="10" t="s">
        <v>953</v>
      </c>
      <c r="K970" s="10" t="s">
        <v>943</v>
      </c>
      <c r="L970" t="s">
        <v>2936</v>
      </c>
      <c r="M970" t="s">
        <v>2928</v>
      </c>
      <c r="O970" t="e">
        <f>VLOOKUP(Table3263[[#This Row],[Column1]],'Tradução Atributos'!$A$1:$B$284,2,0)</f>
        <v>#N/A</v>
      </c>
      <c r="P970" t="s">
        <v>4815</v>
      </c>
      <c r="Q970" s="20" t="str">
        <f>_xlfn.CONCAT(Table3263[[#This Row],[Description]],Table3263[[#This Row],[attribute_name EN2]])</f>
        <v>Temperature - Discharge</v>
      </c>
      <c r="R970" s="33"/>
      <c r="S970" s="33" t="s">
        <v>49</v>
      </c>
      <c r="U970" s="33" t="s">
        <v>736</v>
      </c>
      <c r="V970" s="10"/>
      <c r="W970" t="str">
        <f t="shared" si="29"/>
        <v>subattribute</v>
      </c>
      <c r="X970" t="str">
        <f>TRIM(INDEX(_xlfn.TEXTSPLIT(Table3263[[#This Row],[attribute_name]],"|"), 1,1))</f>
        <v>Temperatura - Descarga</v>
      </c>
      <c r="Y970" t="str">
        <f>IFERROR(TRIM(INDEX(_xlfn.TEXTSPLIT(Table3263[[#This Row],[attribute_name]],"|"), 1,2)), "")</f>
        <v>Pre-alarm Lo</v>
      </c>
      <c r="Z970" t="b" cm="1">
        <f t="array" ref="Z970">IF(ISERROR(IF(Table3263[[#This Row],[parent_attribute]]="subattribute", VLOOKUP(Table3263[[#This Row],[Área ]]&amp;Table3263[[#This Row],[child_attribute]],_xlfn._xlws.FILTER(Table3263[[#All],[Vessel]], Table3263[[#All],[parent_attribute]]="attribute"),1, FALSE), TRUE)), FALSE, TRUE)</f>
        <v>1</v>
      </c>
    </row>
    <row r="971" spans="2:26" ht="15" customHeight="1">
      <c r="B971" t="s">
        <v>4572</v>
      </c>
      <c r="C971" s="10" t="s">
        <v>2905</v>
      </c>
      <c r="D971" s="10" t="s">
        <v>4573</v>
      </c>
      <c r="E971" t="s">
        <v>4574</v>
      </c>
      <c r="F971" s="162" t="s">
        <v>4898</v>
      </c>
      <c r="G971" t="s">
        <v>2864</v>
      </c>
      <c r="J971" t="s">
        <v>1824</v>
      </c>
      <c r="K971" t="s">
        <v>1824</v>
      </c>
      <c r="O971" t="e">
        <f>VLOOKUP(Table3263[[#This Row],[Column1]],'Tradução Atributos'!$A$1:$B$284,2,0)</f>
        <v>#N/A</v>
      </c>
      <c r="P971" t="s">
        <v>3060</v>
      </c>
      <c r="Q971" s="10" t="str">
        <f>_xlfn.CONCAT(Table3263[[#This Row],[Description]],Table3263[[#This Row],[attribute_name EN2]])</f>
        <v>Temperature - Comp THRUST Bearing Outboard (1)</v>
      </c>
      <c r="R971" s="10" t="s">
        <v>4962</v>
      </c>
      <c r="S971" s="33" t="s">
        <v>49</v>
      </c>
      <c r="U971" s="33" t="s">
        <v>439</v>
      </c>
      <c r="V971" s="10" t="s">
        <v>440</v>
      </c>
      <c r="W971" t="str">
        <f t="shared" si="29"/>
        <v>attribute</v>
      </c>
      <c r="X971" t="str">
        <f>TRIM(INDEX(_xlfn.TEXTSPLIT(Table3263[[#This Row],[attribute_name]],"|"), 1,1))</f>
        <v>Temperatura - Mancal Axial do Compressor Lado Externo (1)</v>
      </c>
      <c r="Y971" t="str">
        <f>IFERROR(TRIM(INDEX(_xlfn.TEXTSPLIT(Table3263[[#This Row],[attribute_name]],"|"), 1,2)), "")</f>
        <v/>
      </c>
      <c r="Z971" t="b" cm="1">
        <f t="array" ref="Z971">IF(ISERROR(IF(Table3263[[#This Row],[parent_attribute]]="subattribute", VLOOKUP(Table3263[[#This Row],[Área ]]&amp;Table3263[[#This Row],[child_attribute]],_xlfn._xlws.FILTER(Table3263[[#All],[Vessel]], Table3263[[#All],[parent_attribute]]="attribute"),1, FALSE), TRUE)), FALSE, TRUE)</f>
        <v>1</v>
      </c>
    </row>
    <row r="972" spans="2:26" ht="15" customHeight="1">
      <c r="B972" t="s">
        <v>4572</v>
      </c>
      <c r="C972" s="10" t="s">
        <v>2905</v>
      </c>
      <c r="D972" s="10" t="s">
        <v>4573</v>
      </c>
      <c r="E972" t="s">
        <v>4574</v>
      </c>
      <c r="F972" s="162" t="s">
        <v>4898</v>
      </c>
      <c r="G972" t="s">
        <v>2864</v>
      </c>
      <c r="J972" t="s">
        <v>1827</v>
      </c>
      <c r="K972" t="s">
        <v>1824</v>
      </c>
      <c r="L972" t="s">
        <v>2929</v>
      </c>
      <c r="M972" t="s">
        <v>2928</v>
      </c>
      <c r="O972" t="e">
        <f>VLOOKUP(Table3263[[#This Row],[Column1]],'Tradução Atributos'!$A$1:$B$284,2,0)</f>
        <v>#N/A</v>
      </c>
      <c r="P972" t="s">
        <v>1134</v>
      </c>
      <c r="Q972" s="10" t="str">
        <f>_xlfn.CONCAT(Table3263[[#This Row],[Description]],Table3263[[#This Row],[attribute_name EN2]])</f>
        <v>Temperature - Comp THRUST Bearing Outboard (1)</v>
      </c>
      <c r="R972" s="33">
        <v>110</v>
      </c>
      <c r="S972" s="33" t="s">
        <v>49</v>
      </c>
      <c r="U972" s="33" t="s">
        <v>736</v>
      </c>
      <c r="V972" s="10"/>
      <c r="W972" t="str">
        <f t="shared" si="29"/>
        <v>subattribute</v>
      </c>
      <c r="X972" t="str">
        <f>TRIM(INDEX(_xlfn.TEXTSPLIT(Table3263[[#This Row],[attribute_name]],"|"), 1,1))</f>
        <v>Temperatura - Mancal Axial do Compressor Lado Externo (1)</v>
      </c>
      <c r="Y972" t="str">
        <f>IFERROR(TRIM(INDEX(_xlfn.TEXTSPLIT(Table3263[[#This Row],[attribute_name]],"|"), 1,2)), "")</f>
        <v>Hi</v>
      </c>
      <c r="Z972" t="b" cm="1">
        <f t="array" ref="Z972">IF(ISERROR(IF(Table3263[[#This Row],[parent_attribute]]="subattribute", VLOOKUP(Table3263[[#This Row],[Área ]]&amp;Table3263[[#This Row],[child_attribute]],_xlfn._xlws.FILTER(Table3263[[#All],[Vessel]], Table3263[[#All],[parent_attribute]]="attribute"),1, FALSE), TRUE)), FALSE, TRUE)</f>
        <v>1</v>
      </c>
    </row>
    <row r="973" spans="2:26" ht="15" customHeight="1">
      <c r="B973" t="s">
        <v>4572</v>
      </c>
      <c r="C973" s="10" t="s">
        <v>2905</v>
      </c>
      <c r="D973" s="10" t="s">
        <v>4573</v>
      </c>
      <c r="E973" t="s">
        <v>4574</v>
      </c>
      <c r="F973" s="162" t="s">
        <v>4898</v>
      </c>
      <c r="G973" t="s">
        <v>2864</v>
      </c>
      <c r="J973" t="s">
        <v>1828</v>
      </c>
      <c r="K973" t="s">
        <v>1824</v>
      </c>
      <c r="L973" t="s">
        <v>2930</v>
      </c>
      <c r="M973" t="s">
        <v>2928</v>
      </c>
      <c r="O973" t="e">
        <f>VLOOKUP(Table3263[[#This Row],[Column1]],'Tradução Atributos'!$A$1:$B$284,2,0)</f>
        <v>#N/A</v>
      </c>
      <c r="P973" t="s">
        <v>1136</v>
      </c>
      <c r="Q973" s="10" t="str">
        <f>_xlfn.CONCAT(Table3263[[#This Row],[Description]],Table3263[[#This Row],[attribute_name EN2]])</f>
        <v>Temperature - Comp THRUST Bearing Outboard (1)</v>
      </c>
      <c r="R973" s="33">
        <v>121</v>
      </c>
      <c r="S973" s="33" t="s">
        <v>49</v>
      </c>
      <c r="U973" s="33" t="s">
        <v>736</v>
      </c>
      <c r="V973" s="83"/>
      <c r="W973" t="str">
        <f t="shared" si="29"/>
        <v>subattribute</v>
      </c>
      <c r="X973" t="str">
        <f>TRIM(INDEX(_xlfn.TEXTSPLIT(Table3263[[#This Row],[attribute_name]],"|"), 1,1))</f>
        <v>Temperatura - Mancal Axial do Compressor Lado Externo (1)</v>
      </c>
      <c r="Y973" t="str">
        <f>IFERROR(TRIM(INDEX(_xlfn.TEXTSPLIT(Table3263[[#This Row],[attribute_name]],"|"), 1,2)), "")</f>
        <v>HiHi</v>
      </c>
      <c r="Z973" t="b" cm="1">
        <f t="array" ref="Z973">IF(ISERROR(IF(Table3263[[#This Row],[parent_attribute]]="subattribute", VLOOKUP(Table3263[[#This Row],[Área ]]&amp;Table3263[[#This Row],[child_attribute]],_xlfn._xlws.FILTER(Table3263[[#All],[Vessel]], Table3263[[#All],[parent_attribute]]="attribute"),1, FALSE), TRUE)), FALSE, TRUE)</f>
        <v>1</v>
      </c>
    </row>
    <row r="974" spans="2:26" ht="15" customHeight="1">
      <c r="B974" t="s">
        <v>4572</v>
      </c>
      <c r="C974" s="10" t="s">
        <v>2905</v>
      </c>
      <c r="D974" s="10" t="s">
        <v>4573</v>
      </c>
      <c r="E974" t="s">
        <v>4574</v>
      </c>
      <c r="F974" s="162" t="s">
        <v>4898</v>
      </c>
      <c r="G974" t="s">
        <v>2864</v>
      </c>
      <c r="J974" t="s">
        <v>1829</v>
      </c>
      <c r="K974" t="s">
        <v>1824</v>
      </c>
      <c r="L974" t="s">
        <v>2934</v>
      </c>
      <c r="M974" t="s">
        <v>2928</v>
      </c>
      <c r="O974" t="e">
        <f>VLOOKUP(Table3263[[#This Row],[Column1]],'Tradução Atributos'!$A$1:$B$284,2,0)</f>
        <v>#N/A</v>
      </c>
      <c r="P974" t="s">
        <v>3061</v>
      </c>
      <c r="Q974" s="10" t="str">
        <f>_xlfn.CONCAT(Table3263[[#This Row],[Description]],Table3263[[#This Row],[attribute_name EN2]])</f>
        <v>Temperature - Comp THRUST Bearing Outboard (1)</v>
      </c>
      <c r="R974" s="10">
        <v>84</v>
      </c>
      <c r="S974" s="33" t="s">
        <v>49</v>
      </c>
      <c r="U974" s="33" t="s">
        <v>736</v>
      </c>
      <c r="V974" s="10"/>
      <c r="W974" t="str">
        <f t="shared" si="29"/>
        <v>subattribute</v>
      </c>
      <c r="X974" t="str">
        <f>TRIM(INDEX(_xlfn.TEXTSPLIT(Table3263[[#This Row],[attribute_name]],"|"), 1,1))</f>
        <v>Temperatura - Mancal Axial do Compressor Lado Externo (1)</v>
      </c>
      <c r="Y974" t="str">
        <f>IFERROR(TRIM(INDEX(_xlfn.TEXTSPLIT(Table3263[[#This Row],[attribute_name]],"|"), 1,2)), "")</f>
        <v>Pre-alarm Hi</v>
      </c>
      <c r="Z974" t="b" cm="1">
        <f t="array" ref="Z974">IF(ISERROR(IF(Table3263[[#This Row],[parent_attribute]]="subattribute", VLOOKUP(Table3263[[#This Row],[Área ]]&amp;Table3263[[#This Row],[child_attribute]],_xlfn._xlws.FILTER(Table3263[[#All],[Vessel]], Table3263[[#All],[parent_attribute]]="attribute"),1, FALSE), TRUE)), FALSE, TRUE)</f>
        <v>1</v>
      </c>
    </row>
    <row r="975" spans="2:26" ht="15" customHeight="1">
      <c r="B975" t="s">
        <v>4572</v>
      </c>
      <c r="C975" s="10" t="s">
        <v>2905</v>
      </c>
      <c r="D975" s="10" t="s">
        <v>4573</v>
      </c>
      <c r="E975" t="s">
        <v>4574</v>
      </c>
      <c r="F975" s="162" t="s">
        <v>4898</v>
      </c>
      <c r="G975" t="s">
        <v>2864</v>
      </c>
      <c r="J975" t="s">
        <v>1835</v>
      </c>
      <c r="K975" t="s">
        <v>1835</v>
      </c>
      <c r="O975" t="e">
        <f>VLOOKUP(Table3263[[#This Row],[Column1]],'Tradução Atributos'!$A$1:$B$284,2,0)</f>
        <v>#N/A</v>
      </c>
      <c r="P975" t="s">
        <v>3064</v>
      </c>
      <c r="Q975" s="10" t="str">
        <f>_xlfn.CONCAT(Table3263[[#This Row],[Description]],Table3263[[#This Row],[attribute_name EN2]])</f>
        <v>Temperature - Comp THRUST Bearing Inboard (1)</v>
      </c>
      <c r="R975" s="33" t="s">
        <v>4963</v>
      </c>
      <c r="S975" s="33" t="s">
        <v>49</v>
      </c>
      <c r="U975" s="33" t="s">
        <v>439</v>
      </c>
      <c r="V975" s="18" t="s">
        <v>440</v>
      </c>
      <c r="W975" t="str">
        <f t="shared" si="29"/>
        <v>attribute</v>
      </c>
      <c r="X975" t="str">
        <f>TRIM(INDEX(_xlfn.TEXTSPLIT(Table3263[[#This Row],[attribute_name]],"|"), 1,1))</f>
        <v>Temperatura - Mancal Axial do Compressor Lado Interno (1)</v>
      </c>
      <c r="Y975" t="str">
        <f>IFERROR(TRIM(INDEX(_xlfn.TEXTSPLIT(Table3263[[#This Row],[attribute_name]],"|"), 1,2)), "")</f>
        <v/>
      </c>
      <c r="Z975" t="b" cm="1">
        <f t="array" ref="Z975">IF(ISERROR(IF(Table3263[[#This Row],[parent_attribute]]="subattribute", VLOOKUP(Table3263[[#This Row],[Área ]]&amp;Table3263[[#This Row],[child_attribute]],_xlfn._xlws.FILTER(Table3263[[#All],[Vessel]], Table3263[[#All],[parent_attribute]]="attribute"),1, FALSE), TRUE)), FALSE, TRUE)</f>
        <v>1</v>
      </c>
    </row>
    <row r="976" spans="2:26" ht="15" customHeight="1">
      <c r="B976" t="s">
        <v>4572</v>
      </c>
      <c r="C976" s="10" t="s">
        <v>2905</v>
      </c>
      <c r="D976" s="10" t="s">
        <v>4573</v>
      </c>
      <c r="E976" t="s">
        <v>4574</v>
      </c>
      <c r="F976" s="162" t="s">
        <v>4898</v>
      </c>
      <c r="G976" t="s">
        <v>2864</v>
      </c>
      <c r="J976" t="s">
        <v>1837</v>
      </c>
      <c r="K976" t="s">
        <v>1835</v>
      </c>
      <c r="L976" t="s">
        <v>2929</v>
      </c>
      <c r="M976" t="s">
        <v>2928</v>
      </c>
      <c r="O976" t="e">
        <f>VLOOKUP(Table3263[[#This Row],[Column1]],'Tradução Atributos'!$A$1:$B$284,2,0)</f>
        <v>#N/A</v>
      </c>
      <c r="P976" t="s">
        <v>1148</v>
      </c>
      <c r="Q976" s="10" t="str">
        <f>_xlfn.CONCAT(Table3263[[#This Row],[Description]],Table3263[[#This Row],[attribute_name EN2]])</f>
        <v>Temperature - Comp THRUST Bearing Inboard (1)</v>
      </c>
      <c r="R976" s="33">
        <v>110</v>
      </c>
      <c r="S976" s="33" t="s">
        <v>49</v>
      </c>
      <c r="U976" s="33" t="s">
        <v>736</v>
      </c>
      <c r="V976" s="10"/>
      <c r="W976" t="str">
        <f t="shared" si="29"/>
        <v>subattribute</v>
      </c>
      <c r="X976" t="str">
        <f>TRIM(INDEX(_xlfn.TEXTSPLIT(Table3263[[#This Row],[attribute_name]],"|"), 1,1))</f>
        <v>Temperatura - Mancal Axial do Compressor Lado Interno (1)</v>
      </c>
      <c r="Y976" t="str">
        <f>IFERROR(TRIM(INDEX(_xlfn.TEXTSPLIT(Table3263[[#This Row],[attribute_name]],"|"), 1,2)), "")</f>
        <v>Hi</v>
      </c>
      <c r="Z976" t="b" cm="1">
        <f t="array" ref="Z976">IF(ISERROR(IF(Table3263[[#This Row],[parent_attribute]]="subattribute", VLOOKUP(Table3263[[#This Row],[Área ]]&amp;Table3263[[#This Row],[child_attribute]],_xlfn._xlws.FILTER(Table3263[[#All],[Vessel]], Table3263[[#All],[parent_attribute]]="attribute"),1, FALSE), TRUE)), FALSE, TRUE)</f>
        <v>1</v>
      </c>
    </row>
    <row r="977" spans="2:26" ht="15" customHeight="1">
      <c r="B977" t="s">
        <v>4572</v>
      </c>
      <c r="C977" s="10" t="s">
        <v>2905</v>
      </c>
      <c r="D977" s="10" t="s">
        <v>4573</v>
      </c>
      <c r="E977" t="s">
        <v>4574</v>
      </c>
      <c r="F977" s="162" t="s">
        <v>4898</v>
      </c>
      <c r="G977" t="s">
        <v>2864</v>
      </c>
      <c r="J977" t="s">
        <v>1838</v>
      </c>
      <c r="K977" t="s">
        <v>1835</v>
      </c>
      <c r="L977" t="s">
        <v>2930</v>
      </c>
      <c r="M977" t="s">
        <v>2928</v>
      </c>
      <c r="O977" t="e">
        <f>VLOOKUP(Table3263[[#This Row],[Column1]],'Tradução Atributos'!$A$1:$B$284,2,0)</f>
        <v>#N/A</v>
      </c>
      <c r="P977" t="s">
        <v>1150</v>
      </c>
      <c r="Q977" s="10" t="str">
        <f>_xlfn.CONCAT(Table3263[[#This Row],[Description]],Table3263[[#This Row],[attribute_name EN2]])</f>
        <v>Temperature - Comp THRUST Bearing Inboard (1)</v>
      </c>
      <c r="R977" s="33">
        <v>121</v>
      </c>
      <c r="S977" s="33" t="s">
        <v>49</v>
      </c>
      <c r="U977" s="33" t="s">
        <v>736</v>
      </c>
      <c r="V977" s="83"/>
      <c r="W977" t="str">
        <f t="shared" si="29"/>
        <v>subattribute</v>
      </c>
      <c r="X977" t="str">
        <f>TRIM(INDEX(_xlfn.TEXTSPLIT(Table3263[[#This Row],[attribute_name]],"|"), 1,1))</f>
        <v>Temperatura - Mancal Axial do Compressor Lado Interno (1)</v>
      </c>
      <c r="Y977" t="str">
        <f>IFERROR(TRIM(INDEX(_xlfn.TEXTSPLIT(Table3263[[#This Row],[attribute_name]],"|"), 1,2)), "")</f>
        <v>HiHi</v>
      </c>
      <c r="Z977" t="b" cm="1">
        <f t="array" ref="Z977">IF(ISERROR(IF(Table3263[[#This Row],[parent_attribute]]="subattribute", VLOOKUP(Table3263[[#This Row],[Área ]]&amp;Table3263[[#This Row],[child_attribute]],_xlfn._xlws.FILTER(Table3263[[#All],[Vessel]], Table3263[[#All],[parent_attribute]]="attribute"),1, FALSE), TRUE)), FALSE, TRUE)</f>
        <v>1</v>
      </c>
    </row>
    <row r="978" spans="2:26" ht="15" customHeight="1">
      <c r="B978" t="s">
        <v>4572</v>
      </c>
      <c r="C978" s="10" t="s">
        <v>2905</v>
      </c>
      <c r="D978" s="10" t="s">
        <v>4573</v>
      </c>
      <c r="E978" t="s">
        <v>4574</v>
      </c>
      <c r="F978" s="162" t="s">
        <v>4898</v>
      </c>
      <c r="G978" t="s">
        <v>2864</v>
      </c>
      <c r="J978" t="s">
        <v>1839</v>
      </c>
      <c r="K978" t="s">
        <v>1835</v>
      </c>
      <c r="L978" t="s">
        <v>2934</v>
      </c>
      <c r="M978" t="s">
        <v>2928</v>
      </c>
      <c r="O978" t="e">
        <f>VLOOKUP(Table3263[[#This Row],[Column1]],'Tradução Atributos'!$A$1:$B$284,2,0)</f>
        <v>#N/A</v>
      </c>
      <c r="P978" t="s">
        <v>3065</v>
      </c>
      <c r="Q978" s="10" t="str">
        <f>_xlfn.CONCAT(Table3263[[#This Row],[Description]],Table3263[[#This Row],[attribute_name EN2]])</f>
        <v>Temperature - Comp THRUST Bearing Inboard (1)</v>
      </c>
      <c r="R978" s="33">
        <v>99</v>
      </c>
      <c r="S978" s="33" t="s">
        <v>49</v>
      </c>
      <c r="U978" s="33" t="s">
        <v>736</v>
      </c>
      <c r="V978" s="10"/>
      <c r="W978" t="str">
        <f t="shared" si="29"/>
        <v>subattribute</v>
      </c>
      <c r="X978" t="str">
        <f>TRIM(INDEX(_xlfn.TEXTSPLIT(Table3263[[#This Row],[attribute_name]],"|"), 1,1))</f>
        <v>Temperatura - Mancal Axial do Compressor Lado Interno (1)</v>
      </c>
      <c r="Y978" t="str">
        <f>IFERROR(TRIM(INDEX(_xlfn.TEXTSPLIT(Table3263[[#This Row],[attribute_name]],"|"), 1,2)), "")</f>
        <v>Pre-alarm Hi</v>
      </c>
      <c r="Z978" t="b" cm="1">
        <f t="array" ref="Z978">IF(ISERROR(IF(Table3263[[#This Row],[parent_attribute]]="subattribute", VLOOKUP(Table3263[[#This Row],[Área ]]&amp;Table3263[[#This Row],[child_attribute]],_xlfn._xlws.FILTER(Table3263[[#All],[Vessel]], Table3263[[#All],[parent_attribute]]="attribute"),1, FALSE), TRUE)), FALSE, TRUE)</f>
        <v>1</v>
      </c>
    </row>
    <row r="979" spans="2:26" ht="15" customHeight="1">
      <c r="B979" t="s">
        <v>4572</v>
      </c>
      <c r="C979" s="10" t="s">
        <v>2905</v>
      </c>
      <c r="D979" s="10" t="s">
        <v>4573</v>
      </c>
      <c r="E979" t="s">
        <v>4574</v>
      </c>
      <c r="F979" s="162" t="s">
        <v>4898</v>
      </c>
      <c r="G979" t="s">
        <v>2864</v>
      </c>
      <c r="J979" t="s">
        <v>1561</v>
      </c>
      <c r="K979" t="s">
        <v>1561</v>
      </c>
      <c r="O979" t="e">
        <f>VLOOKUP(Table3263[[#This Row],[Column1]],'Tradução Atributos'!$A$1:$B$284,2,0)</f>
        <v>#N/A</v>
      </c>
      <c r="P979" t="s">
        <v>3068</v>
      </c>
      <c r="Q979" s="10" t="str">
        <f>_xlfn.CONCAT(Table3263[[#This Row],[Description]],Table3263[[#This Row],[attribute_name EN2]])</f>
        <v>Temperature - Comp DE Bearing (1)</v>
      </c>
      <c r="R979" s="10" t="s">
        <v>4964</v>
      </c>
      <c r="S979" s="33" t="s">
        <v>49</v>
      </c>
      <c r="U979" s="33" t="s">
        <v>439</v>
      </c>
      <c r="V979" s="18" t="s">
        <v>440</v>
      </c>
      <c r="W979" t="str">
        <f t="shared" si="29"/>
        <v>attribute</v>
      </c>
      <c r="X979" t="str">
        <f>TRIM(INDEX(_xlfn.TEXTSPLIT(Table3263[[#This Row],[attribute_name]],"|"), 1,1))</f>
        <v>Temperatura - Mancal do Compressor (LA) (1)</v>
      </c>
      <c r="Y979" t="str">
        <f>IFERROR(TRIM(INDEX(_xlfn.TEXTSPLIT(Table3263[[#This Row],[attribute_name]],"|"), 1,2)), "")</f>
        <v/>
      </c>
      <c r="Z979" t="b" cm="1">
        <f t="array" ref="Z979">IF(ISERROR(IF(Table3263[[#This Row],[parent_attribute]]="subattribute", VLOOKUP(Table3263[[#This Row],[Área ]]&amp;Table3263[[#This Row],[child_attribute]],_xlfn._xlws.FILTER(Table3263[[#All],[Vessel]], Table3263[[#All],[parent_attribute]]="attribute"),1, FALSE), TRUE)), FALSE, TRUE)</f>
        <v>1</v>
      </c>
    </row>
    <row r="980" spans="2:26" ht="15" customHeight="1">
      <c r="B980" t="s">
        <v>4572</v>
      </c>
      <c r="C980" s="10" t="s">
        <v>2905</v>
      </c>
      <c r="D980" s="10" t="s">
        <v>4573</v>
      </c>
      <c r="E980" t="s">
        <v>4574</v>
      </c>
      <c r="F980" s="162" t="s">
        <v>4898</v>
      </c>
      <c r="G980" t="s">
        <v>2864</v>
      </c>
      <c r="J980" t="s">
        <v>1563</v>
      </c>
      <c r="K980" t="s">
        <v>1561</v>
      </c>
      <c r="L980" t="s">
        <v>2929</v>
      </c>
      <c r="M980" t="s">
        <v>2928</v>
      </c>
      <c r="O980" t="e">
        <f>VLOOKUP(Table3263[[#This Row],[Column1]],'Tradução Atributos'!$A$1:$B$284,2,0)</f>
        <v>#N/A</v>
      </c>
      <c r="P980" t="s">
        <v>952</v>
      </c>
      <c r="Q980" s="10" t="str">
        <f>_xlfn.CONCAT(Table3263[[#This Row],[Description]],Table3263[[#This Row],[attribute_name EN2]])</f>
        <v>Temperature - Comp DE Bearing (1)</v>
      </c>
      <c r="R980" s="33">
        <v>110</v>
      </c>
      <c r="S980" s="33" t="s">
        <v>49</v>
      </c>
      <c r="U980" s="33" t="s">
        <v>736</v>
      </c>
      <c r="V980" s="10"/>
      <c r="W980" t="str">
        <f t="shared" si="29"/>
        <v>subattribute</v>
      </c>
      <c r="X980" t="str">
        <f>TRIM(INDEX(_xlfn.TEXTSPLIT(Table3263[[#This Row],[attribute_name]],"|"), 1,1))</f>
        <v>Temperatura - Mancal do Compressor (LA) (1)</v>
      </c>
      <c r="Y980" t="str">
        <f>IFERROR(TRIM(INDEX(_xlfn.TEXTSPLIT(Table3263[[#This Row],[attribute_name]],"|"), 1,2)), "")</f>
        <v>Hi</v>
      </c>
      <c r="Z980" t="b" cm="1">
        <f t="array" ref="Z980">IF(ISERROR(IF(Table3263[[#This Row],[parent_attribute]]="subattribute", VLOOKUP(Table3263[[#This Row],[Área ]]&amp;Table3263[[#This Row],[child_attribute]],_xlfn._xlws.FILTER(Table3263[[#All],[Vessel]], Table3263[[#All],[parent_attribute]]="attribute"),1, FALSE), TRUE)), FALSE, TRUE)</f>
        <v>1</v>
      </c>
    </row>
    <row r="981" spans="2:26" ht="15" customHeight="1">
      <c r="B981" t="s">
        <v>4572</v>
      </c>
      <c r="C981" s="10" t="s">
        <v>2905</v>
      </c>
      <c r="D981" s="10" t="s">
        <v>4573</v>
      </c>
      <c r="E981" t="s">
        <v>4574</v>
      </c>
      <c r="F981" s="162" t="s">
        <v>4898</v>
      </c>
      <c r="G981" t="s">
        <v>2864</v>
      </c>
      <c r="J981" t="s">
        <v>1564</v>
      </c>
      <c r="K981" t="s">
        <v>1561</v>
      </c>
      <c r="L981" t="s">
        <v>2930</v>
      </c>
      <c r="M981" t="s">
        <v>2928</v>
      </c>
      <c r="O981" t="e">
        <f>VLOOKUP(Table3263[[#This Row],[Column1]],'Tradução Atributos'!$A$1:$B$284,2,0)</f>
        <v>#N/A</v>
      </c>
      <c r="P981" t="s">
        <v>954</v>
      </c>
      <c r="Q981" s="10" t="str">
        <f>_xlfn.CONCAT(Table3263[[#This Row],[Description]],Table3263[[#This Row],[attribute_name EN2]])</f>
        <v>Temperature - Comp DE Bearing (1)</v>
      </c>
      <c r="R981" s="33">
        <v>121</v>
      </c>
      <c r="S981" s="33" t="s">
        <v>49</v>
      </c>
      <c r="U981" s="33" t="s">
        <v>736</v>
      </c>
      <c r="V981" s="83"/>
      <c r="W981" t="str">
        <f t="shared" si="29"/>
        <v>subattribute</v>
      </c>
      <c r="X981" t="str">
        <f>TRIM(INDEX(_xlfn.TEXTSPLIT(Table3263[[#This Row],[attribute_name]],"|"), 1,1))</f>
        <v>Temperatura - Mancal do Compressor (LA) (1)</v>
      </c>
      <c r="Y981" t="str">
        <f>IFERROR(TRIM(INDEX(_xlfn.TEXTSPLIT(Table3263[[#This Row],[attribute_name]],"|"), 1,2)), "")</f>
        <v>HiHi</v>
      </c>
      <c r="Z981" t="b" cm="1">
        <f t="array" ref="Z981">IF(ISERROR(IF(Table3263[[#This Row],[parent_attribute]]="subattribute", VLOOKUP(Table3263[[#This Row],[Área ]]&amp;Table3263[[#This Row],[child_attribute]],_xlfn._xlws.FILTER(Table3263[[#All],[Vessel]], Table3263[[#All],[parent_attribute]]="attribute"),1, FALSE), TRUE)), FALSE, TRUE)</f>
        <v>1</v>
      </c>
    </row>
    <row r="982" spans="2:26" ht="15" customHeight="1">
      <c r="B982" t="s">
        <v>4572</v>
      </c>
      <c r="C982" s="10" t="s">
        <v>2905</v>
      </c>
      <c r="D982" s="10" t="s">
        <v>4573</v>
      </c>
      <c r="E982" t="s">
        <v>4574</v>
      </c>
      <c r="F982" s="162" t="s">
        <v>4898</v>
      </c>
      <c r="G982" t="s">
        <v>2864</v>
      </c>
      <c r="J982" t="s">
        <v>1565</v>
      </c>
      <c r="K982" t="s">
        <v>1561</v>
      </c>
      <c r="L982" t="s">
        <v>2934</v>
      </c>
      <c r="M982" t="s">
        <v>2928</v>
      </c>
      <c r="O982" t="e">
        <f>VLOOKUP(Table3263[[#This Row],[Column1]],'Tradução Atributos'!$A$1:$B$284,2,0)</f>
        <v>#N/A</v>
      </c>
      <c r="P982" t="s">
        <v>3069</v>
      </c>
      <c r="Q982" s="10" t="str">
        <f>_xlfn.CONCAT(Table3263[[#This Row],[Description]],Table3263[[#This Row],[attribute_name EN2]])</f>
        <v>Temperature - Comp DE Bearing (1)</v>
      </c>
      <c r="R982" s="33">
        <v>79</v>
      </c>
      <c r="S982" s="33" t="s">
        <v>49</v>
      </c>
      <c r="U982" s="33" t="s">
        <v>736</v>
      </c>
      <c r="V982" s="10"/>
      <c r="W982" t="str">
        <f t="shared" si="29"/>
        <v>subattribute</v>
      </c>
      <c r="X982" t="str">
        <f>TRIM(INDEX(_xlfn.TEXTSPLIT(Table3263[[#This Row],[attribute_name]],"|"), 1,1))</f>
        <v>Temperatura - Mancal do Compressor (LA) (1)</v>
      </c>
      <c r="Y982" t="str">
        <f>IFERROR(TRIM(INDEX(_xlfn.TEXTSPLIT(Table3263[[#This Row],[attribute_name]],"|"), 1,2)), "")</f>
        <v>Pre-alarm Hi</v>
      </c>
      <c r="Z982" t="b" cm="1">
        <f t="array" ref="Z982">IF(ISERROR(IF(Table3263[[#This Row],[parent_attribute]]="subattribute", VLOOKUP(Table3263[[#This Row],[Área ]]&amp;Table3263[[#This Row],[child_attribute]],_xlfn._xlws.FILTER(Table3263[[#All],[Vessel]], Table3263[[#All],[parent_attribute]]="attribute"),1, FALSE), TRUE)), FALSE, TRUE)</f>
        <v>1</v>
      </c>
    </row>
    <row r="983" spans="2:26" ht="15" customHeight="1">
      <c r="B983" t="s">
        <v>4572</v>
      </c>
      <c r="C983" s="10" t="s">
        <v>2905</v>
      </c>
      <c r="D983" s="10" t="s">
        <v>4573</v>
      </c>
      <c r="E983" t="s">
        <v>4574</v>
      </c>
      <c r="F983" s="162" t="s">
        <v>4898</v>
      </c>
      <c r="G983" t="s">
        <v>2864</v>
      </c>
      <c r="J983" t="s">
        <v>1571</v>
      </c>
      <c r="K983" t="s">
        <v>1571</v>
      </c>
      <c r="O983" t="e">
        <f>VLOOKUP(Table3263[[#This Row],[Column1]],'Tradução Atributos'!$A$1:$B$284,2,0)</f>
        <v>#N/A</v>
      </c>
      <c r="P983" t="s">
        <v>3072</v>
      </c>
      <c r="Q983" s="10" t="str">
        <f>_xlfn.CONCAT(Table3263[[#This Row],[Description]],Table3263[[#This Row],[attribute_name EN2]])</f>
        <v>Temperature - Comp NDE Bearing (1)</v>
      </c>
      <c r="R983" s="81" t="s">
        <v>4965</v>
      </c>
      <c r="S983" s="81" t="s">
        <v>49</v>
      </c>
      <c r="U983" s="81" t="s">
        <v>439</v>
      </c>
      <c r="V983" s="19" t="s">
        <v>440</v>
      </c>
      <c r="W983" t="str">
        <f t="shared" si="29"/>
        <v>attribute</v>
      </c>
      <c r="X983" t="str">
        <f>TRIM(INDEX(_xlfn.TEXTSPLIT(Table3263[[#This Row],[attribute_name]],"|"), 1,1))</f>
        <v>Temperatura - Mancal do Compressor (LOA) (1)</v>
      </c>
      <c r="Y983" t="str">
        <f>IFERROR(TRIM(INDEX(_xlfn.TEXTSPLIT(Table3263[[#This Row],[attribute_name]],"|"), 1,2)), "")</f>
        <v/>
      </c>
      <c r="Z983" t="b" cm="1">
        <f t="array" ref="Z983">IF(ISERROR(IF(Table3263[[#This Row],[parent_attribute]]="subattribute", VLOOKUP(Table3263[[#This Row],[Área ]]&amp;Table3263[[#This Row],[child_attribute]],_xlfn._xlws.FILTER(Table3263[[#All],[Vessel]], Table3263[[#All],[parent_attribute]]="attribute"),1, FALSE), TRUE)), FALSE, TRUE)</f>
        <v>1</v>
      </c>
    </row>
    <row r="984" spans="2:26" ht="15" customHeight="1">
      <c r="B984" t="s">
        <v>4572</v>
      </c>
      <c r="C984" s="10" t="s">
        <v>2905</v>
      </c>
      <c r="D984" s="10" t="s">
        <v>4573</v>
      </c>
      <c r="E984" t="s">
        <v>4574</v>
      </c>
      <c r="F984" s="162" t="s">
        <v>4898</v>
      </c>
      <c r="G984" t="s">
        <v>2864</v>
      </c>
      <c r="J984" t="s">
        <v>1573</v>
      </c>
      <c r="K984" t="s">
        <v>1571</v>
      </c>
      <c r="L984" t="s">
        <v>2929</v>
      </c>
      <c r="M984" t="s">
        <v>2928</v>
      </c>
      <c r="O984" t="e">
        <f>VLOOKUP(Table3263[[#This Row],[Column1]],'Tradução Atributos'!$A$1:$B$284,2,0)</f>
        <v>#N/A</v>
      </c>
      <c r="P984" t="s">
        <v>969</v>
      </c>
      <c r="Q984" s="10" t="str">
        <f>_xlfn.CONCAT(Table3263[[#This Row],[Description]],Table3263[[#This Row],[attribute_name EN2]])</f>
        <v>Temperature - Comp NDE Bearing (1)</v>
      </c>
      <c r="R984" s="33">
        <v>110</v>
      </c>
      <c r="S984" s="33" t="s">
        <v>49</v>
      </c>
      <c r="U984" s="33" t="s">
        <v>736</v>
      </c>
      <c r="V984" s="10"/>
      <c r="W984" t="str">
        <f t="shared" si="29"/>
        <v>subattribute</v>
      </c>
      <c r="X984" t="str">
        <f>TRIM(INDEX(_xlfn.TEXTSPLIT(Table3263[[#This Row],[attribute_name]],"|"), 1,1))</f>
        <v>Temperatura - Mancal do Compressor (LOA) (1)</v>
      </c>
      <c r="Y984" t="str">
        <f>IFERROR(TRIM(INDEX(_xlfn.TEXTSPLIT(Table3263[[#This Row],[attribute_name]],"|"), 1,2)), "")</f>
        <v>Hi</v>
      </c>
      <c r="Z984" t="b" cm="1">
        <f t="array" ref="Z984">IF(ISERROR(IF(Table3263[[#This Row],[parent_attribute]]="subattribute", VLOOKUP(Table3263[[#This Row],[Área ]]&amp;Table3263[[#This Row],[child_attribute]],_xlfn._xlws.FILTER(Table3263[[#All],[Vessel]], Table3263[[#All],[parent_attribute]]="attribute"),1, FALSE), TRUE)), FALSE, TRUE)</f>
        <v>1</v>
      </c>
    </row>
    <row r="985" spans="2:26" ht="15" customHeight="1">
      <c r="B985" t="s">
        <v>4572</v>
      </c>
      <c r="C985" s="10" t="s">
        <v>2905</v>
      </c>
      <c r="D985" s="10" t="s">
        <v>4573</v>
      </c>
      <c r="E985" t="s">
        <v>4574</v>
      </c>
      <c r="F985" s="162" t="s">
        <v>4898</v>
      </c>
      <c r="G985" t="s">
        <v>2864</v>
      </c>
      <c r="J985" t="s">
        <v>1574</v>
      </c>
      <c r="K985" t="s">
        <v>1571</v>
      </c>
      <c r="L985" t="s">
        <v>2930</v>
      </c>
      <c r="M985" t="s">
        <v>2928</v>
      </c>
      <c r="O985" t="e">
        <f>VLOOKUP(Table3263[[#This Row],[Column1]],'Tradução Atributos'!$A$1:$B$284,2,0)</f>
        <v>#N/A</v>
      </c>
      <c r="P985" t="s">
        <v>972</v>
      </c>
      <c r="Q985" s="10" t="str">
        <f>_xlfn.CONCAT(Table3263[[#This Row],[Description]],Table3263[[#This Row],[attribute_name EN2]])</f>
        <v>Temperature - Comp NDE Bearing (1)</v>
      </c>
      <c r="R985" s="33">
        <v>121</v>
      </c>
      <c r="S985" s="33" t="s">
        <v>49</v>
      </c>
      <c r="U985" s="33" t="s">
        <v>736</v>
      </c>
      <c r="V985" s="83"/>
      <c r="W985" t="str">
        <f t="shared" si="29"/>
        <v>subattribute</v>
      </c>
      <c r="X985" t="str">
        <f>TRIM(INDEX(_xlfn.TEXTSPLIT(Table3263[[#This Row],[attribute_name]],"|"), 1,1))</f>
        <v>Temperatura - Mancal do Compressor (LOA) (1)</v>
      </c>
      <c r="Y985" t="str">
        <f>IFERROR(TRIM(INDEX(_xlfn.TEXTSPLIT(Table3263[[#This Row],[attribute_name]],"|"), 1,2)), "")</f>
        <v>HiHi</v>
      </c>
      <c r="Z985" t="b" cm="1">
        <f t="array" ref="Z985">IF(ISERROR(IF(Table3263[[#This Row],[parent_attribute]]="subattribute", VLOOKUP(Table3263[[#This Row],[Área ]]&amp;Table3263[[#This Row],[child_attribute]],_xlfn._xlws.FILTER(Table3263[[#All],[Vessel]], Table3263[[#All],[parent_attribute]]="attribute"),1, FALSE), TRUE)), FALSE, TRUE)</f>
        <v>1</v>
      </c>
    </row>
    <row r="986" spans="2:26" ht="15" customHeight="1">
      <c r="B986" t="s">
        <v>4572</v>
      </c>
      <c r="C986" s="10" t="s">
        <v>2905</v>
      </c>
      <c r="D986" s="10" t="s">
        <v>4573</v>
      </c>
      <c r="E986" t="s">
        <v>4574</v>
      </c>
      <c r="F986" s="162" t="s">
        <v>4898</v>
      </c>
      <c r="G986" t="s">
        <v>2864</v>
      </c>
      <c r="J986" t="s">
        <v>1575</v>
      </c>
      <c r="K986" t="s">
        <v>1571</v>
      </c>
      <c r="L986" t="s">
        <v>2934</v>
      </c>
      <c r="M986" t="s">
        <v>2928</v>
      </c>
      <c r="O986" t="e">
        <f>VLOOKUP(Table3263[[#This Row],[Column1]],'Tradução Atributos'!$A$1:$B$284,2,0)</f>
        <v>#N/A</v>
      </c>
      <c r="P986" t="s">
        <v>3073</v>
      </c>
      <c r="Q986" s="10" t="str">
        <f>_xlfn.CONCAT(Table3263[[#This Row],[Description]],Table3263[[#This Row],[attribute_name EN2]])</f>
        <v>Temperature - Comp NDE Bearing (1)</v>
      </c>
      <c r="R986" s="33">
        <v>83</v>
      </c>
      <c r="S986" s="33" t="s">
        <v>49</v>
      </c>
      <c r="U986" s="33" t="s">
        <v>736</v>
      </c>
      <c r="V986" s="10"/>
      <c r="W986" t="str">
        <f t="shared" si="29"/>
        <v>subattribute</v>
      </c>
      <c r="X986" t="str">
        <f>TRIM(INDEX(_xlfn.TEXTSPLIT(Table3263[[#This Row],[attribute_name]],"|"), 1,1))</f>
        <v>Temperatura - Mancal do Compressor (LOA) (1)</v>
      </c>
      <c r="Y986" t="str">
        <f>IFERROR(TRIM(INDEX(_xlfn.TEXTSPLIT(Table3263[[#This Row],[attribute_name]],"|"), 1,2)), "")</f>
        <v>Pre-alarm Hi</v>
      </c>
      <c r="Z986" t="b" cm="1">
        <f t="array" ref="Z986">IF(ISERROR(IF(Table3263[[#This Row],[parent_attribute]]="subattribute", VLOOKUP(Table3263[[#This Row],[Área ]]&amp;Table3263[[#This Row],[child_attribute]],_xlfn._xlws.FILTER(Table3263[[#All],[Vessel]], Table3263[[#All],[parent_attribute]]="attribute"),1, FALSE), TRUE)), FALSE, TRUE)</f>
        <v>1</v>
      </c>
    </row>
    <row r="987" spans="2:26" ht="15" customHeight="1">
      <c r="B987" t="s">
        <v>4572</v>
      </c>
      <c r="C987" s="10" t="s">
        <v>2905</v>
      </c>
      <c r="D987" s="10" t="s">
        <v>4573</v>
      </c>
      <c r="E987" t="s">
        <v>4574</v>
      </c>
      <c r="F987" s="162" t="s">
        <v>4898</v>
      </c>
      <c r="G987" s="9" t="s">
        <v>2864</v>
      </c>
      <c r="J987" t="s">
        <v>3804</v>
      </c>
      <c r="K987" t="s">
        <v>3804</v>
      </c>
      <c r="O987" t="e">
        <f>VLOOKUP(Table3263[[#This Row],[Column1]],'Tradução Atributos'!$A$1:$B$284,2,0)</f>
        <v>#N/A</v>
      </c>
      <c r="P987" t="s">
        <v>4765</v>
      </c>
      <c r="Q987" s="10" t="str">
        <f>_xlfn.CONCAT(Table3263[[#This Row],[Description]],Table3263[[#This Row],[attribute_name EN2]])</f>
        <v>Temperature - Lube Oil DE Bearing Return</v>
      </c>
      <c r="R987" s="186" t="s">
        <v>4966</v>
      </c>
      <c r="S987" s="33" t="s">
        <v>49</v>
      </c>
      <c r="U987" s="33" t="s">
        <v>461</v>
      </c>
      <c r="V987" s="10" t="s">
        <v>462</v>
      </c>
      <c r="W987" t="str">
        <f t="shared" si="29"/>
        <v>attribute</v>
      </c>
      <c r="X987" t="str">
        <f>TRIM(INDEX(_xlfn.TEXTSPLIT(Table3263[[#This Row],[attribute_name]],"|"), 1,1))</f>
        <v>Temperatura – Retorno de Óleo Lubrificante do Mancal LA</v>
      </c>
      <c r="Y987" t="str">
        <f>IFERROR(TRIM(INDEX(_xlfn.TEXTSPLIT(Table3263[[#This Row],[attribute_name]],"|"), 1,2)), "")</f>
        <v/>
      </c>
      <c r="Z987" t="b" cm="1">
        <f t="array" ref="Z987">IF(ISERROR(IF(Table3263[[#This Row],[parent_attribute]]="subattribute", VLOOKUP(Table3263[[#This Row],[Área ]]&amp;Table3263[[#This Row],[child_attribute]],_xlfn._xlws.FILTER(Table3263[[#All],[Vessel]], Table3263[[#All],[parent_attribute]]="attribute"),1, FALSE), TRUE)), FALSE, TRUE)</f>
        <v>1</v>
      </c>
    </row>
    <row r="988" spans="2:26" ht="15" customHeight="1">
      <c r="B988" t="s">
        <v>4572</v>
      </c>
      <c r="C988" s="10" t="s">
        <v>2905</v>
      </c>
      <c r="D988" s="10" t="s">
        <v>4573</v>
      </c>
      <c r="E988" t="s">
        <v>4574</v>
      </c>
      <c r="F988" s="162" t="s">
        <v>4898</v>
      </c>
      <c r="G988" s="9" t="s">
        <v>2864</v>
      </c>
      <c r="J988" t="s">
        <v>4766</v>
      </c>
      <c r="K988" t="s">
        <v>3804</v>
      </c>
      <c r="L988" t="s">
        <v>2929</v>
      </c>
      <c r="M988" t="s">
        <v>2928</v>
      </c>
      <c r="O988" t="e">
        <f>VLOOKUP(Table3263[[#This Row],[Column1]],'Tradução Atributos'!$A$1:$B$284,2,0)</f>
        <v>#N/A</v>
      </c>
      <c r="P988" t="s">
        <v>4767</v>
      </c>
      <c r="Q988" s="10" t="str">
        <f>_xlfn.CONCAT(Table3263[[#This Row],[Description]],Table3263[[#This Row],[attribute_name EN2]])</f>
        <v>Temperature - Lube Oil DE Bearing Return</v>
      </c>
      <c r="R988" s="33">
        <v>85</v>
      </c>
      <c r="S988" s="33" t="s">
        <v>49</v>
      </c>
      <c r="U988" s="33" t="s">
        <v>736</v>
      </c>
      <c r="V988" s="18"/>
      <c r="W988" t="str">
        <f t="shared" si="29"/>
        <v>subattribute</v>
      </c>
      <c r="X988" t="str">
        <f>TRIM(INDEX(_xlfn.TEXTSPLIT(Table3263[[#This Row],[attribute_name]],"|"), 1,1))</f>
        <v>Temperatura – Retorno de Óleo Lubrificante do Mancal LA</v>
      </c>
      <c r="Y988" t="str">
        <f>IFERROR(TRIM(INDEX(_xlfn.TEXTSPLIT(Table3263[[#This Row],[attribute_name]],"|"), 1,2)), "")</f>
        <v>Hi</v>
      </c>
      <c r="Z988" t="b" cm="1">
        <f t="array" ref="Z988">IF(ISERROR(IF(Table3263[[#This Row],[parent_attribute]]="subattribute", VLOOKUP(Table3263[[#This Row],[Área ]]&amp;Table3263[[#This Row],[child_attribute]],_xlfn._xlws.FILTER(Table3263[[#All],[Vessel]], Table3263[[#All],[parent_attribute]]="attribute"),1, FALSE), TRUE)), FALSE, TRUE)</f>
        <v>1</v>
      </c>
    </row>
    <row r="989" spans="2:26" ht="15" customHeight="1">
      <c r="B989" t="s">
        <v>4572</v>
      </c>
      <c r="C989" s="10" t="s">
        <v>2905</v>
      </c>
      <c r="D989" s="10" t="s">
        <v>4573</v>
      </c>
      <c r="E989" t="s">
        <v>4574</v>
      </c>
      <c r="F989" s="162" t="s">
        <v>4898</v>
      </c>
      <c r="G989" s="9" t="s">
        <v>2864</v>
      </c>
      <c r="J989" t="s">
        <v>4768</v>
      </c>
      <c r="K989" t="s">
        <v>3804</v>
      </c>
      <c r="L989" t="s">
        <v>2930</v>
      </c>
      <c r="M989" t="s">
        <v>2928</v>
      </c>
      <c r="O989" t="e">
        <f>VLOOKUP(Table3263[[#This Row],[Column1]],'Tradução Atributos'!$A$1:$B$284,2,0)</f>
        <v>#N/A</v>
      </c>
      <c r="P989" t="s">
        <v>4769</v>
      </c>
      <c r="Q989" s="10" t="str">
        <f>_xlfn.CONCAT(Table3263[[#This Row],[Description]],Table3263[[#This Row],[attribute_name EN2]])</f>
        <v>Temperature - Lube Oil DE Bearing Return</v>
      </c>
      <c r="R989" s="33"/>
      <c r="S989" s="33" t="s">
        <v>49</v>
      </c>
      <c r="U989" s="33" t="s">
        <v>736</v>
      </c>
      <c r="V989" s="83"/>
      <c r="W989" t="str">
        <f t="shared" si="29"/>
        <v>subattribute</v>
      </c>
      <c r="X989" t="str">
        <f>TRIM(INDEX(_xlfn.TEXTSPLIT(Table3263[[#This Row],[attribute_name]],"|"), 1,1))</f>
        <v>Temperatura – Retorno de Óleo Lubrificante do Mancal LA</v>
      </c>
      <c r="Y989" t="str">
        <f>IFERROR(TRIM(INDEX(_xlfn.TEXTSPLIT(Table3263[[#This Row],[attribute_name]],"|"), 1,2)), "")</f>
        <v>HiHi</v>
      </c>
      <c r="Z989" t="b" cm="1">
        <f t="array" ref="Z989">IF(ISERROR(IF(Table3263[[#This Row],[parent_attribute]]="subattribute", VLOOKUP(Table3263[[#This Row],[Área ]]&amp;Table3263[[#This Row],[child_attribute]],_xlfn._xlws.FILTER(Table3263[[#All],[Vessel]], Table3263[[#All],[parent_attribute]]="attribute"),1, FALSE), TRUE)), FALSE, TRUE)</f>
        <v>1</v>
      </c>
    </row>
    <row r="990" spans="2:26" ht="15" customHeight="1">
      <c r="B990" t="s">
        <v>4572</v>
      </c>
      <c r="C990" s="10" t="s">
        <v>2905</v>
      </c>
      <c r="D990" s="10" t="s">
        <v>4573</v>
      </c>
      <c r="E990" t="s">
        <v>4574</v>
      </c>
      <c r="F990" s="162" t="s">
        <v>4898</v>
      </c>
      <c r="G990" s="9" t="s">
        <v>2864</v>
      </c>
      <c r="J990" t="s">
        <v>4770</v>
      </c>
      <c r="K990" t="s">
        <v>3804</v>
      </c>
      <c r="L990" t="s">
        <v>2934</v>
      </c>
      <c r="M990" t="s">
        <v>2928</v>
      </c>
      <c r="O990" t="e">
        <f>VLOOKUP(Table3263[[#This Row],[Column1]],'Tradução Atributos'!$A$1:$B$284,2,0)</f>
        <v>#N/A</v>
      </c>
      <c r="P990" t="s">
        <v>4771</v>
      </c>
      <c r="Q990" s="10" t="str">
        <f>_xlfn.CONCAT(Table3263[[#This Row],[Description]],Table3263[[#This Row],[attribute_name EN2]])</f>
        <v>Temperature - Lube Oil DE Bearing Return</v>
      </c>
      <c r="R990" s="186">
        <v>78</v>
      </c>
      <c r="S990" s="33" t="s">
        <v>49</v>
      </c>
      <c r="U990" s="33" t="s">
        <v>736</v>
      </c>
      <c r="V990" s="10"/>
      <c r="W990" t="str">
        <f t="shared" si="29"/>
        <v>subattribute</v>
      </c>
      <c r="X990" t="str">
        <f>TRIM(INDEX(_xlfn.TEXTSPLIT(Table3263[[#This Row],[attribute_name]],"|"), 1,1))</f>
        <v>Temperatura – Retorno de Óleo Lubrificante do Mancal LA</v>
      </c>
      <c r="Y990" t="str">
        <f>IFERROR(TRIM(INDEX(_xlfn.TEXTSPLIT(Table3263[[#This Row],[attribute_name]],"|"), 1,2)), "")</f>
        <v>Pre-alarm Hi</v>
      </c>
      <c r="Z990" t="b" cm="1">
        <f t="array" ref="Z990">IF(ISERROR(IF(Table3263[[#This Row],[parent_attribute]]="subattribute", VLOOKUP(Table3263[[#This Row],[Área ]]&amp;Table3263[[#This Row],[child_attribute]],_xlfn._xlws.FILTER(Table3263[[#All],[Vessel]], Table3263[[#All],[parent_attribute]]="attribute"),1, FALSE), TRUE)), FALSE, TRUE)</f>
        <v>1</v>
      </c>
    </row>
    <row r="991" spans="2:26" ht="15" customHeight="1">
      <c r="B991" t="s">
        <v>4572</v>
      </c>
      <c r="C991" s="10" t="s">
        <v>2905</v>
      </c>
      <c r="D991" s="10" t="s">
        <v>4573</v>
      </c>
      <c r="E991" t="s">
        <v>4574</v>
      </c>
      <c r="F991" s="162" t="s">
        <v>4898</v>
      </c>
      <c r="G991" s="9" t="s">
        <v>2864</v>
      </c>
      <c r="J991" t="s">
        <v>3810</v>
      </c>
      <c r="K991" t="s">
        <v>3810</v>
      </c>
      <c r="O991" t="e">
        <f>VLOOKUP(Table3263[[#This Row],[Column1]],'Tradução Atributos'!$A$1:$B$284,2,0)</f>
        <v>#N/A</v>
      </c>
      <c r="P991" t="s">
        <v>4772</v>
      </c>
      <c r="Q991" s="10" t="str">
        <f>_xlfn.CONCAT(Table3263[[#This Row],[Description]],Table3263[[#This Row],[attribute_name EN2]])</f>
        <v>Temperature - Lube Oil NDE Bearing Return</v>
      </c>
      <c r="R991" s="32" t="s">
        <v>4967</v>
      </c>
      <c r="S991" s="33" t="s">
        <v>49</v>
      </c>
      <c r="U991" s="33" t="s">
        <v>461</v>
      </c>
      <c r="V991" s="10" t="s">
        <v>462</v>
      </c>
      <c r="W991" t="str">
        <f t="shared" si="29"/>
        <v>attribute</v>
      </c>
      <c r="X991" t="str">
        <f>TRIM(INDEX(_xlfn.TEXTSPLIT(Table3263[[#This Row],[attribute_name]],"|"), 1,1))</f>
        <v>Temperatura – Retorno de Óleo Lubrificante do Mancal LOA</v>
      </c>
      <c r="Y991" t="str">
        <f>IFERROR(TRIM(INDEX(_xlfn.TEXTSPLIT(Table3263[[#This Row],[attribute_name]],"|"), 1,2)), "")</f>
        <v/>
      </c>
      <c r="Z991" t="b" cm="1">
        <f t="array" ref="Z991">IF(ISERROR(IF(Table3263[[#This Row],[parent_attribute]]="subattribute", VLOOKUP(Table3263[[#This Row],[Área ]]&amp;Table3263[[#This Row],[child_attribute]],_xlfn._xlws.FILTER(Table3263[[#All],[Vessel]], Table3263[[#All],[parent_attribute]]="attribute"),1, FALSE), TRUE)), FALSE, TRUE)</f>
        <v>1</v>
      </c>
    </row>
    <row r="992" spans="2:26" ht="15" customHeight="1">
      <c r="B992" t="s">
        <v>4572</v>
      </c>
      <c r="C992" s="10" t="s">
        <v>2905</v>
      </c>
      <c r="D992" s="10" t="s">
        <v>4573</v>
      </c>
      <c r="E992" t="s">
        <v>4574</v>
      </c>
      <c r="F992" s="162" t="s">
        <v>4898</v>
      </c>
      <c r="G992" s="9" t="s">
        <v>2864</v>
      </c>
      <c r="J992" t="s">
        <v>4773</v>
      </c>
      <c r="K992" t="s">
        <v>3810</v>
      </c>
      <c r="L992" t="s">
        <v>2929</v>
      </c>
      <c r="M992" t="s">
        <v>2928</v>
      </c>
      <c r="O992" t="e">
        <f>VLOOKUP(Table3263[[#This Row],[Column1]],'Tradução Atributos'!$A$1:$B$284,2,0)</f>
        <v>#N/A</v>
      </c>
      <c r="P992" t="s">
        <v>4774</v>
      </c>
      <c r="Q992" s="10" t="str">
        <f>_xlfn.CONCAT(Table3263[[#This Row],[Description]],Table3263[[#This Row],[attribute_name EN2]])</f>
        <v>Temperature - Lube Oil NDE Bearing Return</v>
      </c>
      <c r="R992" s="33">
        <v>85</v>
      </c>
      <c r="S992" s="33" t="s">
        <v>49</v>
      </c>
      <c r="U992" s="33" t="s">
        <v>736</v>
      </c>
      <c r="V992" s="10"/>
      <c r="W992" t="str">
        <f t="shared" si="29"/>
        <v>subattribute</v>
      </c>
      <c r="X992" t="str">
        <f>TRIM(INDEX(_xlfn.TEXTSPLIT(Table3263[[#This Row],[attribute_name]],"|"), 1,1))</f>
        <v>Temperatura – Retorno de Óleo Lubrificante do Mancal LOA</v>
      </c>
      <c r="Y992" t="str">
        <f>IFERROR(TRIM(INDEX(_xlfn.TEXTSPLIT(Table3263[[#This Row],[attribute_name]],"|"), 1,2)), "")</f>
        <v>Hi</v>
      </c>
      <c r="Z992" t="b" cm="1">
        <f t="array" ref="Z992">IF(ISERROR(IF(Table3263[[#This Row],[parent_attribute]]="subattribute", VLOOKUP(Table3263[[#This Row],[Área ]]&amp;Table3263[[#This Row],[child_attribute]],_xlfn._xlws.FILTER(Table3263[[#All],[Vessel]], Table3263[[#All],[parent_attribute]]="attribute"),1, FALSE), TRUE)), FALSE, TRUE)</f>
        <v>1</v>
      </c>
    </row>
    <row r="993" spans="2:26" ht="15" customHeight="1">
      <c r="B993" t="s">
        <v>4572</v>
      </c>
      <c r="C993" s="10" t="s">
        <v>2905</v>
      </c>
      <c r="D993" s="10" t="s">
        <v>4573</v>
      </c>
      <c r="E993" t="s">
        <v>4574</v>
      </c>
      <c r="F993" s="162" t="s">
        <v>4898</v>
      </c>
      <c r="G993" s="9" t="s">
        <v>2864</v>
      </c>
      <c r="J993" t="s">
        <v>4775</v>
      </c>
      <c r="K993" t="s">
        <v>3810</v>
      </c>
      <c r="L993" t="s">
        <v>2930</v>
      </c>
      <c r="M993" t="s">
        <v>2928</v>
      </c>
      <c r="O993" t="e">
        <f>VLOOKUP(Table3263[[#This Row],[Column1]],'Tradução Atributos'!$A$1:$B$284,2,0)</f>
        <v>#N/A</v>
      </c>
      <c r="P993" t="s">
        <v>4776</v>
      </c>
      <c r="Q993" s="10" t="str">
        <f>_xlfn.CONCAT(Table3263[[#This Row],[Description]],Table3263[[#This Row],[attribute_name EN2]])</f>
        <v>Temperature - Lube Oil NDE Bearing Return</v>
      </c>
      <c r="R993" s="33"/>
      <c r="S993" s="33" t="s">
        <v>49</v>
      </c>
      <c r="U993" s="33" t="s">
        <v>736</v>
      </c>
      <c r="V993" s="88"/>
      <c r="W993" t="str">
        <f t="shared" si="29"/>
        <v>subattribute</v>
      </c>
      <c r="X993" t="str">
        <f>TRIM(INDEX(_xlfn.TEXTSPLIT(Table3263[[#This Row],[attribute_name]],"|"), 1,1))</f>
        <v>Temperatura – Retorno de Óleo Lubrificante do Mancal LOA</v>
      </c>
      <c r="Y993" t="str">
        <f>IFERROR(TRIM(INDEX(_xlfn.TEXTSPLIT(Table3263[[#This Row],[attribute_name]],"|"), 1,2)), "")</f>
        <v>HiHi</v>
      </c>
      <c r="Z993" t="b" cm="1">
        <f t="array" ref="Z993">IF(ISERROR(IF(Table3263[[#This Row],[parent_attribute]]="subattribute", VLOOKUP(Table3263[[#This Row],[Área ]]&amp;Table3263[[#This Row],[child_attribute]],_xlfn._xlws.FILTER(Table3263[[#All],[Vessel]], Table3263[[#All],[parent_attribute]]="attribute"),1, FALSE), TRUE)), FALSE, TRUE)</f>
        <v>1</v>
      </c>
    </row>
    <row r="994" spans="2:26" ht="15" customHeight="1">
      <c r="B994" t="s">
        <v>4572</v>
      </c>
      <c r="C994" s="10" t="s">
        <v>2905</v>
      </c>
      <c r="D994" s="10" t="s">
        <v>4573</v>
      </c>
      <c r="E994" t="s">
        <v>4574</v>
      </c>
      <c r="F994" s="162" t="s">
        <v>4898</v>
      </c>
      <c r="G994" s="9" t="s">
        <v>2864</v>
      </c>
      <c r="J994" t="s">
        <v>4777</v>
      </c>
      <c r="K994" t="s">
        <v>3810</v>
      </c>
      <c r="L994" t="s">
        <v>2934</v>
      </c>
      <c r="M994" t="s">
        <v>2928</v>
      </c>
      <c r="O994" t="e">
        <f>VLOOKUP(Table3263[[#This Row],[Column1]],'Tradução Atributos'!$A$1:$B$284,2,0)</f>
        <v>#N/A</v>
      </c>
      <c r="P994" t="s">
        <v>4778</v>
      </c>
      <c r="Q994" s="10" t="str">
        <f>_xlfn.CONCAT(Table3263[[#This Row],[Description]],Table3263[[#This Row],[attribute_name EN2]])</f>
        <v>Temperature - Lube Oil NDE Bearing Return</v>
      </c>
      <c r="R994" s="33">
        <v>78</v>
      </c>
      <c r="S994" s="33" t="s">
        <v>49</v>
      </c>
      <c r="U994" s="33" t="s">
        <v>736</v>
      </c>
      <c r="V994" s="10"/>
      <c r="W994" t="str">
        <f t="shared" si="29"/>
        <v>subattribute</v>
      </c>
      <c r="X994" t="str">
        <f>TRIM(INDEX(_xlfn.TEXTSPLIT(Table3263[[#This Row],[attribute_name]],"|"), 1,1))</f>
        <v>Temperatura – Retorno de Óleo Lubrificante do Mancal LOA</v>
      </c>
      <c r="Y994" t="str">
        <f>IFERROR(TRIM(INDEX(_xlfn.TEXTSPLIT(Table3263[[#This Row],[attribute_name]],"|"), 1,2)), "")</f>
        <v>Pre-alarm Hi</v>
      </c>
      <c r="Z994" t="b" cm="1">
        <f t="array" ref="Z994">IF(ISERROR(IF(Table3263[[#This Row],[parent_attribute]]="subattribute", VLOOKUP(Table3263[[#This Row],[Área ]]&amp;Table3263[[#This Row],[child_attribute]],_xlfn._xlws.FILTER(Table3263[[#All],[Vessel]], Table3263[[#All],[parent_attribute]]="attribute"),1, FALSE), TRUE)), FALSE, TRUE)</f>
        <v>1</v>
      </c>
    </row>
    <row r="995" spans="2:26" ht="15" customHeight="1">
      <c r="B995" t="s">
        <v>4572</v>
      </c>
      <c r="C995" s="10" t="s">
        <v>2905</v>
      </c>
      <c r="D995" s="10" t="s">
        <v>4573</v>
      </c>
      <c r="E995" t="s">
        <v>4574</v>
      </c>
      <c r="F995" s="162" t="s">
        <v>4898</v>
      </c>
      <c r="G995" t="s">
        <v>2864</v>
      </c>
      <c r="J995" s="10" t="s">
        <v>4779</v>
      </c>
      <c r="K995" s="10" t="s">
        <v>4779</v>
      </c>
      <c r="O995" t="e">
        <f>VLOOKUP(Table3263[[#This Row],[Column1]],'Tradução Atributos'!$A$1:$B$284,2,0)</f>
        <v>#N/A</v>
      </c>
      <c r="P995" t="s">
        <v>3098</v>
      </c>
      <c r="Q995" s="20" t="str">
        <f>_xlfn.CONCAT(Table3263[[#This Row],[Description]],Table3263[[#This Row],[attribute_name EN2]])</f>
        <v>Temperature - Suction LP</v>
      </c>
      <c r="R995" s="10" t="s">
        <v>4968</v>
      </c>
      <c r="S995" s="33" t="s">
        <v>49</v>
      </c>
      <c r="U995" s="33" t="s">
        <v>530</v>
      </c>
      <c r="V995" s="10" t="s">
        <v>531</v>
      </c>
      <c r="W995" t="str">
        <f t="shared" si="29"/>
        <v>attribute</v>
      </c>
      <c r="X995" t="str">
        <f>TRIM(INDEX(_xlfn.TEXTSPLIT(Table3263[[#This Row],[attribute_name]],"|"), 1,1))</f>
        <v>Temperatura - Sucção</v>
      </c>
      <c r="Y995" t="str">
        <f>IFERROR(TRIM(INDEX(_xlfn.TEXTSPLIT(Table3263[[#This Row],[attribute_name]],"|"), 1,2)), "")</f>
        <v/>
      </c>
      <c r="Z995" t="b" cm="1">
        <f t="array" ref="Z995">IF(ISERROR(IF(Table3263[[#This Row],[parent_attribute]]="subattribute", VLOOKUP(Table3263[[#This Row],[Área ]]&amp;Table3263[[#This Row],[child_attribute]],_xlfn._xlws.FILTER(Table3263[[#All],[Vessel]], Table3263[[#All],[parent_attribute]]="attribute"),1, FALSE), TRUE)), FALSE, TRUE)</f>
        <v>1</v>
      </c>
    </row>
    <row r="996" spans="2:26" ht="15" customHeight="1">
      <c r="B996" t="s">
        <v>4572</v>
      </c>
      <c r="C996" s="10" t="s">
        <v>2905</v>
      </c>
      <c r="D996" s="10" t="s">
        <v>4573</v>
      </c>
      <c r="E996" t="s">
        <v>4574</v>
      </c>
      <c r="F996" s="162" t="s">
        <v>4898</v>
      </c>
      <c r="G996" t="s">
        <v>2864</v>
      </c>
      <c r="J996" s="10" t="s">
        <v>1111</v>
      </c>
      <c r="K996" s="10" t="s">
        <v>1109</v>
      </c>
      <c r="L996" t="s">
        <v>2929</v>
      </c>
      <c r="M996" t="s">
        <v>2928</v>
      </c>
      <c r="O996" t="e">
        <f>VLOOKUP(Table3263[[#This Row],[Column1]],'Tradução Atributos'!$A$1:$B$284,2,0)</f>
        <v>#N/A</v>
      </c>
      <c r="P996" t="s">
        <v>3198</v>
      </c>
      <c r="Q996" s="20" t="str">
        <f>_xlfn.CONCAT(Table3263[[#This Row],[Description]],Table3263[[#This Row],[attribute_name EN2]])</f>
        <v>Temperature - Suction</v>
      </c>
      <c r="R996" s="33"/>
      <c r="S996" s="33" t="s">
        <v>49</v>
      </c>
      <c r="U996" s="33" t="s">
        <v>736</v>
      </c>
      <c r="V996" s="10"/>
      <c r="W996" t="str">
        <f t="shared" si="29"/>
        <v>subattribute</v>
      </c>
      <c r="X996" t="str">
        <f>TRIM(INDEX(_xlfn.TEXTSPLIT(Table3263[[#This Row],[attribute_name]],"|"), 1,1))</f>
        <v>Temperatura - Sucção</v>
      </c>
      <c r="Y996" t="str">
        <f>IFERROR(TRIM(INDEX(_xlfn.TEXTSPLIT(Table3263[[#This Row],[attribute_name]],"|"), 1,2)), "")</f>
        <v>Hi</v>
      </c>
      <c r="Z996" t="b" cm="1">
        <f t="array" ref="Z996">IF(ISERROR(IF(Table3263[[#This Row],[parent_attribute]]="subattribute", VLOOKUP(Table3263[[#This Row],[Área ]]&amp;Table3263[[#This Row],[child_attribute]],_xlfn._xlws.FILTER(Table3263[[#All],[Vessel]], Table3263[[#All],[parent_attribute]]="attribute"),1, FALSE), TRUE)), FALSE, TRUE)</f>
        <v>1</v>
      </c>
    </row>
    <row r="997" spans="2:26" ht="15" customHeight="1">
      <c r="B997" t="s">
        <v>4572</v>
      </c>
      <c r="C997" s="10" t="s">
        <v>2905</v>
      </c>
      <c r="D997" s="10" t="s">
        <v>4573</v>
      </c>
      <c r="E997" t="s">
        <v>4574</v>
      </c>
      <c r="F997" s="162" t="s">
        <v>4898</v>
      </c>
      <c r="G997" t="s">
        <v>2864</v>
      </c>
      <c r="J997" s="10" t="s">
        <v>1113</v>
      </c>
      <c r="K997" s="10" t="s">
        <v>1109</v>
      </c>
      <c r="L997" t="s">
        <v>2931</v>
      </c>
      <c r="M997" t="s">
        <v>2928</v>
      </c>
      <c r="O997" t="e">
        <f>VLOOKUP(Table3263[[#This Row],[Column1]],'Tradução Atributos'!$A$1:$B$284,2,0)</f>
        <v>#N/A</v>
      </c>
      <c r="P997" t="s">
        <v>4817</v>
      </c>
      <c r="Q997" s="20" t="str">
        <f>_xlfn.CONCAT(Table3263[[#This Row],[Description]],Table3263[[#This Row],[attribute_name EN2]])</f>
        <v>Temperature - Suction</v>
      </c>
      <c r="R997" s="33"/>
      <c r="S997" s="33" t="s">
        <v>49</v>
      </c>
      <c r="U997" s="33" t="s">
        <v>736</v>
      </c>
      <c r="V997" s="10"/>
      <c r="W997" t="str">
        <f t="shared" si="29"/>
        <v>subattribute</v>
      </c>
      <c r="X997" t="str">
        <f>TRIM(INDEX(_xlfn.TEXTSPLIT(Table3263[[#This Row],[attribute_name]],"|"), 1,1))</f>
        <v>Temperatura - Sucção</v>
      </c>
      <c r="Y997" t="str">
        <f>IFERROR(TRIM(INDEX(_xlfn.TEXTSPLIT(Table3263[[#This Row],[attribute_name]],"|"), 1,2)), "")</f>
        <v>Lo</v>
      </c>
      <c r="Z997" t="b" cm="1">
        <f t="array" ref="Z997">IF(ISERROR(IF(Table3263[[#This Row],[parent_attribute]]="subattribute", VLOOKUP(Table3263[[#This Row],[Área ]]&amp;Table3263[[#This Row],[child_attribute]],_xlfn._xlws.FILTER(Table3263[[#All],[Vessel]], Table3263[[#All],[parent_attribute]]="attribute"),1, FALSE), TRUE)), FALSE, TRUE)</f>
        <v>1</v>
      </c>
    </row>
    <row r="998" spans="2:26" ht="15" customHeight="1">
      <c r="B998" t="s">
        <v>4572</v>
      </c>
      <c r="C998" s="10" t="s">
        <v>2905</v>
      </c>
      <c r="D998" s="10" t="s">
        <v>4573</v>
      </c>
      <c r="E998" t="s">
        <v>4574</v>
      </c>
      <c r="F998" s="162" t="s">
        <v>4898</v>
      </c>
      <c r="G998" t="s">
        <v>2864</v>
      </c>
      <c r="J998" s="10" t="s">
        <v>1115</v>
      </c>
      <c r="K998" s="10" t="s">
        <v>1109</v>
      </c>
      <c r="L998" t="s">
        <v>2934</v>
      </c>
      <c r="M998" t="s">
        <v>2928</v>
      </c>
      <c r="O998" t="e">
        <f>VLOOKUP(Table3263[[#This Row],[Column1]],'Tradução Atributos'!$A$1:$B$284,2,0)</f>
        <v>#N/A</v>
      </c>
      <c r="P998" t="s">
        <v>4818</v>
      </c>
      <c r="Q998" s="20" t="str">
        <f>_xlfn.CONCAT(Table3263[[#This Row],[Description]],Table3263[[#This Row],[attribute_name EN2]])</f>
        <v>Temperature - Suction</v>
      </c>
      <c r="R998" s="33"/>
      <c r="S998" s="33" t="s">
        <v>49</v>
      </c>
      <c r="U998" s="33" t="s">
        <v>736</v>
      </c>
      <c r="V998" s="18"/>
      <c r="W998" t="str">
        <f t="shared" si="29"/>
        <v>subattribute</v>
      </c>
      <c r="X998" t="str">
        <f>TRIM(INDEX(_xlfn.TEXTSPLIT(Table3263[[#This Row],[attribute_name]],"|"), 1,1))</f>
        <v>Temperatura - Sucção</v>
      </c>
      <c r="Y998" t="str">
        <f>IFERROR(TRIM(INDEX(_xlfn.TEXTSPLIT(Table3263[[#This Row],[attribute_name]],"|"), 1,2)), "")</f>
        <v>Pre-alarm Hi</v>
      </c>
      <c r="Z998" t="b" cm="1">
        <f t="array" ref="Z998">IF(ISERROR(IF(Table3263[[#This Row],[parent_attribute]]="subattribute", VLOOKUP(Table3263[[#This Row],[Área ]]&amp;Table3263[[#This Row],[child_attribute]],_xlfn._xlws.FILTER(Table3263[[#All],[Vessel]], Table3263[[#All],[parent_attribute]]="attribute"),1, FALSE), TRUE)), FALSE, TRUE)</f>
        <v>1</v>
      </c>
    </row>
    <row r="999" spans="2:26" ht="15" customHeight="1">
      <c r="B999" t="s">
        <v>4572</v>
      </c>
      <c r="C999" s="10" t="s">
        <v>2905</v>
      </c>
      <c r="D999" s="10" t="s">
        <v>4573</v>
      </c>
      <c r="E999" t="s">
        <v>4574</v>
      </c>
      <c r="F999" s="162" t="s">
        <v>4898</v>
      </c>
      <c r="G999" t="s">
        <v>2864</v>
      </c>
      <c r="J999" s="10" t="s">
        <v>1117</v>
      </c>
      <c r="K999" s="10" t="s">
        <v>1109</v>
      </c>
      <c r="L999" t="s">
        <v>2936</v>
      </c>
      <c r="M999" t="s">
        <v>2928</v>
      </c>
      <c r="O999" t="str">
        <f>VLOOKUP(Table3263[[#This Row],[attribute_name EN2]],'Tradução Atributos'!$A$1:$B$284,2,0)</f>
        <v>Temperatura - Sucção</v>
      </c>
      <c r="P999" t="s">
        <v>4819</v>
      </c>
      <c r="Q999" s="20" t="str">
        <f>_xlfn.CONCAT(Table3263[[#This Row],[Description]],Table3263[[#This Row],[attribute_name EN2]])</f>
        <v>Temperature - Suction</v>
      </c>
      <c r="R999" s="33"/>
      <c r="S999" s="33" t="s">
        <v>49</v>
      </c>
      <c r="U999" s="33" t="s">
        <v>736</v>
      </c>
      <c r="V999" s="10"/>
      <c r="W999" t="str">
        <f t="shared" si="29"/>
        <v>subattribute</v>
      </c>
      <c r="X999" t="str">
        <f>TRIM(INDEX(_xlfn.TEXTSPLIT(Table3263[[#This Row],[attribute_name]],"|"), 1,1))</f>
        <v>Temperatura - Sucção</v>
      </c>
      <c r="Y999" t="str">
        <f>IFERROR(TRIM(INDEX(_xlfn.TEXTSPLIT(Table3263[[#This Row],[attribute_name]],"|"), 1,2)), "")</f>
        <v>Pre-alarm Lo</v>
      </c>
      <c r="Z999" t="b" cm="1">
        <f t="array" ref="Z999">IF(ISERROR(IF(Table3263[[#This Row],[parent_attribute]]="subattribute", VLOOKUP(Table3263[[#This Row],[Área ]]&amp;Table3263[[#This Row],[child_attribute]],_xlfn._xlws.FILTER(Table3263[[#All],[Vessel]], Table3263[[#All],[parent_attribute]]="attribute"),1, FALSE), TRUE)), FALSE, TRUE)</f>
        <v>1</v>
      </c>
    </row>
    <row r="1000" spans="2:26" ht="15" customHeight="1">
      <c r="B1000" t="s">
        <v>4572</v>
      </c>
      <c r="C1000" s="10" t="s">
        <v>2905</v>
      </c>
      <c r="D1000" s="10" t="s">
        <v>4573</v>
      </c>
      <c r="E1000" t="s">
        <v>4574</v>
      </c>
      <c r="F1000" s="162" t="s">
        <v>4898</v>
      </c>
      <c r="G1000" t="s">
        <v>2864</v>
      </c>
      <c r="J1000" s="10" t="s">
        <v>1410</v>
      </c>
      <c r="K1000" s="10" t="s">
        <v>1410</v>
      </c>
      <c r="O1000" t="e">
        <f>VLOOKUP(Table3263[[#This Row],[Column1]],'Tradução Atributos'!$A$1:$B$284,2,0)</f>
        <v>#N/A</v>
      </c>
      <c r="P1000" t="s">
        <v>3117</v>
      </c>
      <c r="Q1000" s="20" t="str">
        <f>_xlfn.CONCAT(Table3263[[#This Row],[Description]],Table3263[[#This Row],[attribute_name EN2]])</f>
        <v>Flow - Suction</v>
      </c>
      <c r="R1000" s="10" t="s">
        <v>4969</v>
      </c>
      <c r="S1000" s="33" t="s">
        <v>201</v>
      </c>
      <c r="U1000" s="33" t="s">
        <v>530</v>
      </c>
      <c r="V1000" s="10" t="s">
        <v>531</v>
      </c>
      <c r="W1000" t="str">
        <f t="shared" si="29"/>
        <v>attribute</v>
      </c>
      <c r="X1000" t="str">
        <f>TRIM(INDEX(_xlfn.TEXTSPLIT(Table3263[[#This Row],[attribute_name]],"|"), 1,1))</f>
        <v>Vazão - Sucção</v>
      </c>
      <c r="Y1000" t="str">
        <f>IFERROR(TRIM(INDEX(_xlfn.TEXTSPLIT(Table3263[[#This Row],[attribute_name]],"|"), 1,2)), "")</f>
        <v/>
      </c>
      <c r="Z1000" t="b" cm="1">
        <f t="array" ref="Z1000">IF(ISERROR(IF(Table3263[[#This Row],[parent_attribute]]="subattribute", VLOOKUP(Table3263[[#This Row],[Área ]]&amp;Table3263[[#This Row],[child_attribute]],_xlfn._xlws.FILTER(Table3263[[#All],[Vessel]], Table3263[[#All],[parent_attribute]]="attribute"),1, FALSE), TRUE)), FALSE, TRUE)</f>
        <v>1</v>
      </c>
    </row>
    <row r="1001" spans="2:26" ht="15" customHeight="1">
      <c r="B1001" t="s">
        <v>4572</v>
      </c>
      <c r="C1001" s="10" t="s">
        <v>2905</v>
      </c>
      <c r="D1001" s="10" t="s">
        <v>4573</v>
      </c>
      <c r="E1001" t="s">
        <v>4574</v>
      </c>
      <c r="F1001" s="162" t="s">
        <v>4898</v>
      </c>
      <c r="G1001" t="s">
        <v>2864</v>
      </c>
      <c r="J1001" t="s">
        <v>1743</v>
      </c>
      <c r="K1001" t="s">
        <v>1743</v>
      </c>
      <c r="O1001" t="e">
        <f>VLOOKUP(Table3263[[#This Row],[Column1]],'Tradução Atributos'!$A$1:$B$284,2,0)</f>
        <v>#N/A</v>
      </c>
      <c r="P1001" t="s">
        <v>3123</v>
      </c>
      <c r="Q1001" s="10" t="str">
        <f>_xlfn.CONCAT(Table3263[[#This Row],[Description]],Table3263[[#This Row],[attribute_name EN2]])</f>
        <v>Vibration - Comp DE Bearing (1)</v>
      </c>
      <c r="R1001" s="10" t="s">
        <v>4970</v>
      </c>
      <c r="S1001" s="33" t="s">
        <v>465</v>
      </c>
      <c r="U1001" s="33" t="s">
        <v>439</v>
      </c>
      <c r="V1001" s="18" t="s">
        <v>440</v>
      </c>
      <c r="W1001" t="str">
        <f t="shared" si="29"/>
        <v>attribute</v>
      </c>
      <c r="X1001" t="str">
        <f>TRIM(INDEX(_xlfn.TEXTSPLIT(Table3263[[#This Row],[attribute_name]],"|"), 1,1))</f>
        <v>Vibração - Mancal do Compressor (LA) (1)</v>
      </c>
      <c r="Y1001" t="str">
        <f>IFERROR(TRIM(INDEX(_xlfn.TEXTSPLIT(Table3263[[#This Row],[attribute_name]],"|"), 1,2)), "")</f>
        <v/>
      </c>
      <c r="Z1001" t="b" cm="1">
        <f t="array" ref="Z1001">IF(ISERROR(IF(Table3263[[#This Row],[parent_attribute]]="subattribute", VLOOKUP(Table3263[[#This Row],[Área ]]&amp;Table3263[[#This Row],[child_attribute]],_xlfn._xlws.FILTER(Table3263[[#All],[Vessel]], Table3263[[#All],[parent_attribute]]="attribute"),1, FALSE), TRUE)), FALSE, TRUE)</f>
        <v>1</v>
      </c>
    </row>
    <row r="1002" spans="2:26" ht="15" customHeight="1">
      <c r="B1002" t="s">
        <v>4572</v>
      </c>
      <c r="C1002" s="10" t="s">
        <v>2905</v>
      </c>
      <c r="D1002" s="10" t="s">
        <v>4573</v>
      </c>
      <c r="E1002" t="s">
        <v>4574</v>
      </c>
      <c r="F1002" s="162" t="s">
        <v>4898</v>
      </c>
      <c r="G1002" t="s">
        <v>2864</v>
      </c>
      <c r="J1002" t="s">
        <v>1745</v>
      </c>
      <c r="K1002" t="s">
        <v>1743</v>
      </c>
      <c r="L1002" t="s">
        <v>2929</v>
      </c>
      <c r="M1002" t="s">
        <v>2928</v>
      </c>
      <c r="O1002" t="e">
        <f>VLOOKUP(Table3263[[#This Row],[Column1]],'Tradução Atributos'!$A$1:$B$284,2,0)</f>
        <v>#N/A</v>
      </c>
      <c r="P1002" t="s">
        <v>1077</v>
      </c>
      <c r="Q1002" s="10" t="str">
        <f>_xlfn.CONCAT(Table3263[[#This Row],[Description]],Table3263[[#This Row],[attribute_name EN2]])</f>
        <v>Vibration - Comp DE Bearing (1)</v>
      </c>
      <c r="R1002" s="10">
        <v>38</v>
      </c>
      <c r="S1002" s="33" t="s">
        <v>465</v>
      </c>
      <c r="U1002" s="33" t="s">
        <v>736</v>
      </c>
      <c r="V1002" s="10"/>
      <c r="W1002" t="str">
        <f t="shared" si="29"/>
        <v>subattribute</v>
      </c>
      <c r="X1002" t="str">
        <f>TRIM(INDEX(_xlfn.TEXTSPLIT(Table3263[[#This Row],[attribute_name]],"|"), 1,1))</f>
        <v>Vibração - Mancal do Compressor (LA) (1)</v>
      </c>
      <c r="Y1002" t="str">
        <f>IFERROR(TRIM(INDEX(_xlfn.TEXTSPLIT(Table3263[[#This Row],[attribute_name]],"|"), 1,2)), "")</f>
        <v>Hi</v>
      </c>
      <c r="Z1002" t="b" cm="1">
        <f t="array" ref="Z1002">IF(ISERROR(IF(Table3263[[#This Row],[parent_attribute]]="subattribute", VLOOKUP(Table3263[[#This Row],[Área ]]&amp;Table3263[[#This Row],[child_attribute]],_xlfn._xlws.FILTER(Table3263[[#All],[Vessel]], Table3263[[#All],[parent_attribute]]="attribute"),1, FALSE), TRUE)), FALSE, TRUE)</f>
        <v>1</v>
      </c>
    </row>
    <row r="1003" spans="2:26" ht="15" customHeight="1">
      <c r="B1003" t="s">
        <v>4572</v>
      </c>
      <c r="C1003" s="10" t="s">
        <v>2905</v>
      </c>
      <c r="D1003" s="10" t="s">
        <v>4573</v>
      </c>
      <c r="E1003" t="s">
        <v>4574</v>
      </c>
      <c r="F1003" s="162" t="s">
        <v>4898</v>
      </c>
      <c r="G1003" t="s">
        <v>2864</v>
      </c>
      <c r="J1003" t="s">
        <v>1746</v>
      </c>
      <c r="K1003" t="s">
        <v>1743</v>
      </c>
      <c r="L1003" t="s">
        <v>2930</v>
      </c>
      <c r="M1003" t="s">
        <v>2928</v>
      </c>
      <c r="O1003" t="e">
        <f>VLOOKUP(Table3263[[#This Row],[Column1]],'Tradução Atributos'!$A$1:$B$284,2,0)</f>
        <v>#N/A</v>
      </c>
      <c r="P1003" t="s">
        <v>1079</v>
      </c>
      <c r="Q1003" s="10" t="str">
        <f>_xlfn.CONCAT(Table3263[[#This Row],[Description]],Table3263[[#This Row],[attribute_name EN2]])</f>
        <v>Vibration - Comp DE Bearing (1)</v>
      </c>
      <c r="R1003" s="10">
        <v>48</v>
      </c>
      <c r="S1003" s="33" t="s">
        <v>465</v>
      </c>
      <c r="U1003" s="33" t="s">
        <v>736</v>
      </c>
      <c r="V1003" s="83"/>
      <c r="W1003" t="str">
        <f t="shared" si="29"/>
        <v>subattribute</v>
      </c>
      <c r="X1003" t="str">
        <f>TRIM(INDEX(_xlfn.TEXTSPLIT(Table3263[[#This Row],[attribute_name]],"|"), 1,1))</f>
        <v>Vibração - Mancal do Compressor (LA) (1)</v>
      </c>
      <c r="Y1003" t="str">
        <f>IFERROR(TRIM(INDEX(_xlfn.TEXTSPLIT(Table3263[[#This Row],[attribute_name]],"|"), 1,2)), "")</f>
        <v>HiHi</v>
      </c>
      <c r="Z1003" t="b" cm="1">
        <f t="array" ref="Z1003">IF(ISERROR(IF(Table3263[[#This Row],[parent_attribute]]="subattribute", VLOOKUP(Table3263[[#This Row],[Área ]]&amp;Table3263[[#This Row],[child_attribute]],_xlfn._xlws.FILTER(Table3263[[#All],[Vessel]], Table3263[[#All],[parent_attribute]]="attribute"),1, FALSE), TRUE)), FALSE, TRUE)</f>
        <v>1</v>
      </c>
    </row>
    <row r="1004" spans="2:26" ht="15" customHeight="1">
      <c r="B1004" t="s">
        <v>4572</v>
      </c>
      <c r="C1004" s="10" t="s">
        <v>2905</v>
      </c>
      <c r="D1004" s="10" t="s">
        <v>4573</v>
      </c>
      <c r="E1004" t="s">
        <v>4574</v>
      </c>
      <c r="F1004" s="162" t="s">
        <v>4898</v>
      </c>
      <c r="G1004" t="s">
        <v>2864</v>
      </c>
      <c r="J1004" t="s">
        <v>1747</v>
      </c>
      <c r="K1004" t="s">
        <v>1743</v>
      </c>
      <c r="L1004" t="s">
        <v>2934</v>
      </c>
      <c r="M1004" t="s">
        <v>2928</v>
      </c>
      <c r="O1004" t="e">
        <f>VLOOKUP(Table3263[[#This Row],[Column1]],'Tradução Atributos'!$A$1:$B$284,2,0)</f>
        <v>#N/A</v>
      </c>
      <c r="P1004" t="s">
        <v>3124</v>
      </c>
      <c r="Q1004" s="10" t="str">
        <f>_xlfn.CONCAT(Table3263[[#This Row],[Description]],Table3263[[#This Row],[attribute_name EN2]])</f>
        <v>Vibration - Comp DE Bearing (1)</v>
      </c>
      <c r="R1004" s="33">
        <v>34.200000000000003</v>
      </c>
      <c r="S1004" s="33" t="s">
        <v>465</v>
      </c>
      <c r="U1004" s="33" t="s">
        <v>736</v>
      </c>
      <c r="V1004" s="10"/>
      <c r="W1004" t="str">
        <f t="shared" si="29"/>
        <v>subattribute</v>
      </c>
      <c r="X1004" t="str">
        <f>TRIM(INDEX(_xlfn.TEXTSPLIT(Table3263[[#This Row],[attribute_name]],"|"), 1,1))</f>
        <v>Vibração - Mancal do Compressor (LA) (1)</v>
      </c>
      <c r="Y1004" t="str">
        <f>IFERROR(TRIM(INDEX(_xlfn.TEXTSPLIT(Table3263[[#This Row],[attribute_name]],"|"), 1,2)), "")</f>
        <v>Pre-alarm Hi</v>
      </c>
      <c r="Z1004" t="b" cm="1">
        <f t="array" ref="Z1004">IF(ISERROR(IF(Table3263[[#This Row],[parent_attribute]]="subattribute", VLOOKUP(Table3263[[#This Row],[Área ]]&amp;Table3263[[#This Row],[child_attribute]],_xlfn._xlws.FILTER(Table3263[[#All],[Vessel]], Table3263[[#All],[parent_attribute]]="attribute"),1, FALSE), TRUE)), FALSE, TRUE)</f>
        <v>1</v>
      </c>
    </row>
    <row r="1005" spans="2:26" ht="15" customHeight="1">
      <c r="B1005" t="s">
        <v>4572</v>
      </c>
      <c r="C1005" s="10" t="s">
        <v>2905</v>
      </c>
      <c r="D1005" s="10" t="s">
        <v>4573</v>
      </c>
      <c r="E1005" t="s">
        <v>4574</v>
      </c>
      <c r="F1005" s="162" t="s">
        <v>4898</v>
      </c>
      <c r="G1005" t="s">
        <v>2864</v>
      </c>
      <c r="J1005" t="s">
        <v>1748</v>
      </c>
      <c r="K1005" t="s">
        <v>1748</v>
      </c>
      <c r="O1005" t="e">
        <f>VLOOKUP(Table3263[[#This Row],[Column1]],'Tradução Atributos'!$A$1:$B$284,2,0)</f>
        <v>#N/A</v>
      </c>
      <c r="P1005" t="s">
        <v>3125</v>
      </c>
      <c r="Q1005" s="10" t="str">
        <f>_xlfn.CONCAT(Table3263[[#This Row],[Description]],Table3263[[#This Row],[attribute_name EN2]])</f>
        <v>Vibration - Comp DE Bearing (2)</v>
      </c>
      <c r="R1005" s="10" t="s">
        <v>4971</v>
      </c>
      <c r="S1005" s="33" t="s">
        <v>465</v>
      </c>
      <c r="U1005" s="33" t="s">
        <v>439</v>
      </c>
      <c r="V1005" s="10" t="s">
        <v>440</v>
      </c>
      <c r="W1005" t="str">
        <f t="shared" si="29"/>
        <v>attribute</v>
      </c>
      <c r="X1005" t="str">
        <f>TRIM(INDEX(_xlfn.TEXTSPLIT(Table3263[[#This Row],[attribute_name]],"|"), 1,1))</f>
        <v>Vibração - Mancal do Compressor (LA) (2)</v>
      </c>
      <c r="Y1005" t="str">
        <f>IFERROR(TRIM(INDEX(_xlfn.TEXTSPLIT(Table3263[[#This Row],[attribute_name]],"|"), 1,2)), "")</f>
        <v/>
      </c>
      <c r="Z1005" t="b" cm="1">
        <f t="array" ref="Z1005">IF(ISERROR(IF(Table3263[[#This Row],[parent_attribute]]="subattribute", VLOOKUP(Table3263[[#This Row],[Área ]]&amp;Table3263[[#This Row],[child_attribute]],_xlfn._xlws.FILTER(Table3263[[#All],[Vessel]], Table3263[[#All],[parent_attribute]]="attribute"),1, FALSE), TRUE)), FALSE, TRUE)</f>
        <v>1</v>
      </c>
    </row>
    <row r="1006" spans="2:26" ht="15" customHeight="1">
      <c r="B1006" t="s">
        <v>4572</v>
      </c>
      <c r="C1006" s="10" t="s">
        <v>2905</v>
      </c>
      <c r="D1006" s="10" t="s">
        <v>4573</v>
      </c>
      <c r="E1006" t="s">
        <v>4574</v>
      </c>
      <c r="F1006" s="162" t="s">
        <v>4898</v>
      </c>
      <c r="G1006" t="s">
        <v>2864</v>
      </c>
      <c r="J1006" t="s">
        <v>1750</v>
      </c>
      <c r="K1006" t="s">
        <v>1748</v>
      </c>
      <c r="L1006" t="s">
        <v>2929</v>
      </c>
      <c r="M1006" t="s">
        <v>2928</v>
      </c>
      <c r="O1006" t="e">
        <f>VLOOKUP(Table3263[[#This Row],[Column1]],'Tradução Atributos'!$A$1:$B$284,2,0)</f>
        <v>#N/A</v>
      </c>
      <c r="P1006" t="s">
        <v>1083</v>
      </c>
      <c r="Q1006" s="10" t="str">
        <f>_xlfn.CONCAT(Table3263[[#This Row],[Description]],Table3263[[#This Row],[attribute_name EN2]])</f>
        <v>Vibration - Comp DE Bearing (2)</v>
      </c>
      <c r="R1006" s="10">
        <v>38</v>
      </c>
      <c r="S1006" s="33" t="s">
        <v>465</v>
      </c>
      <c r="U1006" s="33" t="s">
        <v>736</v>
      </c>
      <c r="V1006" s="18"/>
      <c r="W1006" t="str">
        <f t="shared" ref="W1006:W1069" si="30">IFERROR(IF(FIND("|",P1006),"subattribute", "attribute"), "attribute")</f>
        <v>subattribute</v>
      </c>
      <c r="X1006" t="str">
        <f>TRIM(INDEX(_xlfn.TEXTSPLIT(Table3263[[#This Row],[attribute_name]],"|"), 1,1))</f>
        <v>Vibração - Mancal do Compressor (LA) (2)</v>
      </c>
      <c r="Y1006" t="str">
        <f>IFERROR(TRIM(INDEX(_xlfn.TEXTSPLIT(Table3263[[#This Row],[attribute_name]],"|"), 1,2)), "")</f>
        <v>Hi</v>
      </c>
      <c r="Z1006" t="b" cm="1">
        <f t="array" ref="Z1006">IF(ISERROR(IF(Table3263[[#This Row],[parent_attribute]]="subattribute", VLOOKUP(Table3263[[#This Row],[Área ]]&amp;Table3263[[#This Row],[child_attribute]],_xlfn._xlws.FILTER(Table3263[[#All],[Vessel]], Table3263[[#All],[parent_attribute]]="attribute"),1, FALSE), TRUE)), FALSE, TRUE)</f>
        <v>1</v>
      </c>
    </row>
    <row r="1007" spans="2:26" ht="15" customHeight="1">
      <c r="B1007" t="s">
        <v>4572</v>
      </c>
      <c r="C1007" s="10" t="s">
        <v>2905</v>
      </c>
      <c r="D1007" s="10" t="s">
        <v>4573</v>
      </c>
      <c r="E1007" t="s">
        <v>4574</v>
      </c>
      <c r="F1007" s="162" t="s">
        <v>4898</v>
      </c>
      <c r="G1007" t="s">
        <v>2864</v>
      </c>
      <c r="J1007" t="s">
        <v>1751</v>
      </c>
      <c r="K1007" t="s">
        <v>1748</v>
      </c>
      <c r="L1007" t="s">
        <v>2930</v>
      </c>
      <c r="M1007" t="s">
        <v>2928</v>
      </c>
      <c r="O1007" t="e">
        <f>VLOOKUP(Table3263[[#This Row],[Column1]],'Tradução Atributos'!$A$1:$B$284,2,0)</f>
        <v>#N/A</v>
      </c>
      <c r="P1007" t="s">
        <v>1085</v>
      </c>
      <c r="Q1007" s="10" t="str">
        <f>_xlfn.CONCAT(Table3263[[#This Row],[Description]],Table3263[[#This Row],[attribute_name EN2]])</f>
        <v>Vibration - Comp DE Bearing (2)</v>
      </c>
      <c r="R1007" s="10">
        <v>48</v>
      </c>
      <c r="S1007" s="33" t="s">
        <v>465</v>
      </c>
      <c r="U1007" s="33" t="s">
        <v>736</v>
      </c>
      <c r="V1007" s="83"/>
      <c r="W1007" t="str">
        <f t="shared" si="30"/>
        <v>subattribute</v>
      </c>
      <c r="X1007" t="str">
        <f>TRIM(INDEX(_xlfn.TEXTSPLIT(Table3263[[#This Row],[attribute_name]],"|"), 1,1))</f>
        <v>Vibração - Mancal do Compressor (LA) (2)</v>
      </c>
      <c r="Y1007" t="str">
        <f>IFERROR(TRIM(INDEX(_xlfn.TEXTSPLIT(Table3263[[#This Row],[attribute_name]],"|"), 1,2)), "")</f>
        <v>HiHi</v>
      </c>
      <c r="Z1007" t="b" cm="1">
        <f t="array" ref="Z1007">IF(ISERROR(IF(Table3263[[#This Row],[parent_attribute]]="subattribute", VLOOKUP(Table3263[[#This Row],[Área ]]&amp;Table3263[[#This Row],[child_attribute]],_xlfn._xlws.FILTER(Table3263[[#All],[Vessel]], Table3263[[#All],[parent_attribute]]="attribute"),1, FALSE), TRUE)), FALSE, TRUE)</f>
        <v>1</v>
      </c>
    </row>
    <row r="1008" spans="2:26" ht="15" customHeight="1">
      <c r="B1008" t="s">
        <v>4572</v>
      </c>
      <c r="C1008" s="10" t="s">
        <v>2905</v>
      </c>
      <c r="D1008" s="10" t="s">
        <v>4573</v>
      </c>
      <c r="E1008" t="s">
        <v>4574</v>
      </c>
      <c r="F1008" s="162" t="s">
        <v>4898</v>
      </c>
      <c r="G1008" t="s">
        <v>2864</v>
      </c>
      <c r="J1008" t="s">
        <v>1752</v>
      </c>
      <c r="K1008" t="s">
        <v>1748</v>
      </c>
      <c r="L1008" t="s">
        <v>2934</v>
      </c>
      <c r="M1008" t="s">
        <v>2928</v>
      </c>
      <c r="O1008" t="e">
        <f>VLOOKUP(Table3263[[#This Row],[Column1]],'Tradução Atributos'!$A$1:$B$284,2,0)</f>
        <v>#N/A</v>
      </c>
      <c r="P1008" t="s">
        <v>3126</v>
      </c>
      <c r="Q1008" s="10" t="str">
        <f>_xlfn.CONCAT(Table3263[[#This Row],[Description]],Table3263[[#This Row],[attribute_name EN2]])</f>
        <v>Vibration - Comp DE Bearing (2)</v>
      </c>
      <c r="R1008" s="10">
        <v>34.200000000000003</v>
      </c>
      <c r="S1008" s="33" t="s">
        <v>465</v>
      </c>
      <c r="U1008" s="33" t="s">
        <v>736</v>
      </c>
      <c r="V1008" s="10"/>
      <c r="W1008" t="str">
        <f t="shared" si="30"/>
        <v>subattribute</v>
      </c>
      <c r="X1008" t="str">
        <f>TRIM(INDEX(_xlfn.TEXTSPLIT(Table3263[[#This Row],[attribute_name]],"|"), 1,1))</f>
        <v>Vibração - Mancal do Compressor (LA) (2)</v>
      </c>
      <c r="Y1008" t="str">
        <f>IFERROR(TRIM(INDEX(_xlfn.TEXTSPLIT(Table3263[[#This Row],[attribute_name]],"|"), 1,2)), "")</f>
        <v>Pre-alarm Hi</v>
      </c>
      <c r="Z1008" t="b" cm="1">
        <f t="array" ref="Z1008">IF(ISERROR(IF(Table3263[[#This Row],[parent_attribute]]="subattribute", VLOOKUP(Table3263[[#This Row],[Área ]]&amp;Table3263[[#This Row],[child_attribute]],_xlfn._xlws.FILTER(Table3263[[#All],[Vessel]], Table3263[[#All],[parent_attribute]]="attribute"),1, FALSE), TRUE)), FALSE, TRUE)</f>
        <v>1</v>
      </c>
    </row>
    <row r="1009" spans="2:26" ht="15" customHeight="1">
      <c r="B1009" t="s">
        <v>4572</v>
      </c>
      <c r="C1009" s="10" t="s">
        <v>2905</v>
      </c>
      <c r="D1009" s="10" t="s">
        <v>4573</v>
      </c>
      <c r="E1009" t="s">
        <v>4574</v>
      </c>
      <c r="F1009" s="162" t="s">
        <v>4898</v>
      </c>
      <c r="G1009" t="s">
        <v>2864</v>
      </c>
      <c r="J1009" t="s">
        <v>1753</v>
      </c>
      <c r="K1009" t="s">
        <v>1753</v>
      </c>
      <c r="O1009" t="e">
        <f>VLOOKUP(Table3263[[#This Row],[Column1]],'Tradução Atributos'!$A$1:$B$284,2,0)</f>
        <v>#N/A</v>
      </c>
      <c r="P1009" t="s">
        <v>3127</v>
      </c>
      <c r="Q1009" s="10" t="str">
        <f>_xlfn.CONCAT(Table3263[[#This Row],[Description]],Table3263[[#This Row],[attribute_name EN2]])</f>
        <v>Vibration - Comp NDE Bearing (1)</v>
      </c>
      <c r="R1009" s="10" t="s">
        <v>4972</v>
      </c>
      <c r="S1009" s="33" t="s">
        <v>465</v>
      </c>
      <c r="U1009" s="33" t="s">
        <v>439</v>
      </c>
      <c r="V1009" s="10" t="s">
        <v>440</v>
      </c>
      <c r="W1009" t="str">
        <f t="shared" si="30"/>
        <v>attribute</v>
      </c>
      <c r="X1009" t="str">
        <f>TRIM(INDEX(_xlfn.TEXTSPLIT(Table3263[[#This Row],[attribute_name]],"|"), 1,1))</f>
        <v>Vibração - Mancal do Compressor (LOA) (1)</v>
      </c>
      <c r="Y1009" t="str">
        <f>IFERROR(TRIM(INDEX(_xlfn.TEXTSPLIT(Table3263[[#This Row],[attribute_name]],"|"), 1,2)), "")</f>
        <v/>
      </c>
      <c r="Z1009" t="b" cm="1">
        <f t="array" ref="Z1009">IF(ISERROR(IF(Table3263[[#This Row],[parent_attribute]]="subattribute", VLOOKUP(Table3263[[#This Row],[Área ]]&amp;Table3263[[#This Row],[child_attribute]],_xlfn._xlws.FILTER(Table3263[[#All],[Vessel]], Table3263[[#All],[parent_attribute]]="attribute"),1, FALSE), TRUE)), FALSE, TRUE)</f>
        <v>1</v>
      </c>
    </row>
    <row r="1010" spans="2:26" ht="15" customHeight="1">
      <c r="B1010" t="s">
        <v>4572</v>
      </c>
      <c r="C1010" s="10" t="s">
        <v>2905</v>
      </c>
      <c r="D1010" s="10" t="s">
        <v>4573</v>
      </c>
      <c r="E1010" t="s">
        <v>4574</v>
      </c>
      <c r="F1010" s="162" t="s">
        <v>4898</v>
      </c>
      <c r="G1010" t="s">
        <v>2864</v>
      </c>
      <c r="J1010" t="s">
        <v>1755</v>
      </c>
      <c r="K1010" t="s">
        <v>1753</v>
      </c>
      <c r="L1010" t="s">
        <v>2929</v>
      </c>
      <c r="M1010" t="s">
        <v>2928</v>
      </c>
      <c r="O1010" t="e">
        <f>VLOOKUP(Table3263[[#This Row],[Column1]],'Tradução Atributos'!$A$1:$B$284,2,0)</f>
        <v>#N/A</v>
      </c>
      <c r="P1010" t="s">
        <v>1090</v>
      </c>
      <c r="Q1010" s="10" t="str">
        <f>_xlfn.CONCAT(Table3263[[#This Row],[Description]],Table3263[[#This Row],[attribute_name EN2]])</f>
        <v>Vibration - Comp NDE Bearing (1)</v>
      </c>
      <c r="R1010" s="10">
        <v>38</v>
      </c>
      <c r="S1010" s="33" t="s">
        <v>465</v>
      </c>
      <c r="U1010" s="33" t="s">
        <v>736</v>
      </c>
      <c r="V1010" s="10"/>
      <c r="W1010" t="str">
        <f t="shared" si="30"/>
        <v>subattribute</v>
      </c>
      <c r="X1010" t="str">
        <f>TRIM(INDEX(_xlfn.TEXTSPLIT(Table3263[[#This Row],[attribute_name]],"|"), 1,1))</f>
        <v>Vibração - Mancal do Compressor (LOA) (1)</v>
      </c>
      <c r="Y1010" t="str">
        <f>IFERROR(TRIM(INDEX(_xlfn.TEXTSPLIT(Table3263[[#This Row],[attribute_name]],"|"), 1,2)), "")</f>
        <v>Hi</v>
      </c>
      <c r="Z1010" t="b" cm="1">
        <f t="array" ref="Z1010">IF(ISERROR(IF(Table3263[[#This Row],[parent_attribute]]="subattribute", VLOOKUP(Table3263[[#This Row],[Área ]]&amp;Table3263[[#This Row],[child_attribute]],_xlfn._xlws.FILTER(Table3263[[#All],[Vessel]], Table3263[[#All],[parent_attribute]]="attribute"),1, FALSE), TRUE)), FALSE, TRUE)</f>
        <v>1</v>
      </c>
    </row>
    <row r="1011" spans="2:26" ht="15" customHeight="1">
      <c r="B1011" t="s">
        <v>4572</v>
      </c>
      <c r="C1011" s="10" t="s">
        <v>2905</v>
      </c>
      <c r="D1011" s="10" t="s">
        <v>4573</v>
      </c>
      <c r="E1011" t="s">
        <v>4574</v>
      </c>
      <c r="F1011" s="162" t="s">
        <v>4898</v>
      </c>
      <c r="G1011" t="s">
        <v>2864</v>
      </c>
      <c r="J1011" t="s">
        <v>1756</v>
      </c>
      <c r="K1011" t="s">
        <v>1753</v>
      </c>
      <c r="L1011" t="s">
        <v>2930</v>
      </c>
      <c r="M1011" t="s">
        <v>2928</v>
      </c>
      <c r="O1011" t="e">
        <f>VLOOKUP(Table3263[[#This Row],[Column1]],'Tradução Atributos'!$A$1:$B$284,2,0)</f>
        <v>#N/A</v>
      </c>
      <c r="P1011" t="s">
        <v>1092</v>
      </c>
      <c r="Q1011" s="10" t="str">
        <f>_xlfn.CONCAT(Table3263[[#This Row],[Description]],Table3263[[#This Row],[attribute_name EN2]])</f>
        <v>Vibration - Comp NDE Bearing (1)</v>
      </c>
      <c r="R1011" s="10">
        <v>48</v>
      </c>
      <c r="S1011" s="33" t="s">
        <v>465</v>
      </c>
      <c r="U1011" s="33" t="s">
        <v>736</v>
      </c>
      <c r="V1011" s="88"/>
      <c r="W1011" t="str">
        <f t="shared" si="30"/>
        <v>subattribute</v>
      </c>
      <c r="X1011" t="str">
        <f>TRIM(INDEX(_xlfn.TEXTSPLIT(Table3263[[#This Row],[attribute_name]],"|"), 1,1))</f>
        <v>Vibração - Mancal do Compressor (LOA) (1)</v>
      </c>
      <c r="Y1011" t="str">
        <f>IFERROR(TRIM(INDEX(_xlfn.TEXTSPLIT(Table3263[[#This Row],[attribute_name]],"|"), 1,2)), "")</f>
        <v>HiHi</v>
      </c>
      <c r="Z1011" t="b" cm="1">
        <f t="array" ref="Z1011">IF(ISERROR(IF(Table3263[[#This Row],[parent_attribute]]="subattribute", VLOOKUP(Table3263[[#This Row],[Área ]]&amp;Table3263[[#This Row],[child_attribute]],_xlfn._xlws.FILTER(Table3263[[#All],[Vessel]], Table3263[[#All],[parent_attribute]]="attribute"),1, FALSE), TRUE)), FALSE, TRUE)</f>
        <v>1</v>
      </c>
    </row>
    <row r="1012" spans="2:26" ht="15" customHeight="1">
      <c r="B1012" t="s">
        <v>4572</v>
      </c>
      <c r="C1012" s="10" t="s">
        <v>2905</v>
      </c>
      <c r="D1012" s="10" t="s">
        <v>4573</v>
      </c>
      <c r="E1012" t="s">
        <v>4574</v>
      </c>
      <c r="F1012" s="162" t="s">
        <v>4898</v>
      </c>
      <c r="G1012" t="s">
        <v>2864</v>
      </c>
      <c r="J1012" t="s">
        <v>1757</v>
      </c>
      <c r="K1012" t="s">
        <v>1753</v>
      </c>
      <c r="L1012" t="s">
        <v>2934</v>
      </c>
      <c r="M1012" t="s">
        <v>2928</v>
      </c>
      <c r="O1012" t="e">
        <f>VLOOKUP(Table3263[[#This Row],[Column1]],'Tradução Atributos'!$A$1:$B$284,2,0)</f>
        <v>#N/A</v>
      </c>
      <c r="P1012" t="s">
        <v>3128</v>
      </c>
      <c r="Q1012" s="10" t="str">
        <f>_xlfn.CONCAT(Table3263[[#This Row],[Description]],Table3263[[#This Row],[attribute_name EN2]])</f>
        <v>Vibration - Comp NDE Bearing (1)</v>
      </c>
      <c r="R1012" s="33">
        <v>34.200000000000003</v>
      </c>
      <c r="S1012" s="33" t="s">
        <v>465</v>
      </c>
      <c r="U1012" s="33" t="s">
        <v>736</v>
      </c>
      <c r="V1012" s="10"/>
      <c r="W1012" t="str">
        <f t="shared" si="30"/>
        <v>subattribute</v>
      </c>
      <c r="X1012" t="str">
        <f>TRIM(INDEX(_xlfn.TEXTSPLIT(Table3263[[#This Row],[attribute_name]],"|"), 1,1))</f>
        <v>Vibração - Mancal do Compressor (LOA) (1)</v>
      </c>
      <c r="Y1012" t="str">
        <f>IFERROR(TRIM(INDEX(_xlfn.TEXTSPLIT(Table3263[[#This Row],[attribute_name]],"|"), 1,2)), "")</f>
        <v>Pre-alarm Hi</v>
      </c>
      <c r="Z1012" t="b" cm="1">
        <f t="array" ref="Z1012">IF(ISERROR(IF(Table3263[[#This Row],[parent_attribute]]="subattribute", VLOOKUP(Table3263[[#This Row],[Área ]]&amp;Table3263[[#This Row],[child_attribute]],_xlfn._xlws.FILTER(Table3263[[#All],[Vessel]], Table3263[[#All],[parent_attribute]]="attribute"),1, FALSE), TRUE)), FALSE, TRUE)</f>
        <v>1</v>
      </c>
    </row>
    <row r="1013" spans="2:26" ht="15" customHeight="1">
      <c r="B1013" t="s">
        <v>4572</v>
      </c>
      <c r="C1013" s="10" t="s">
        <v>2905</v>
      </c>
      <c r="D1013" s="10" t="s">
        <v>4573</v>
      </c>
      <c r="E1013" t="s">
        <v>4574</v>
      </c>
      <c r="F1013" s="162" t="s">
        <v>4898</v>
      </c>
      <c r="G1013" t="s">
        <v>2864</v>
      </c>
      <c r="J1013" t="s">
        <v>1758</v>
      </c>
      <c r="K1013" t="s">
        <v>1758</v>
      </c>
      <c r="O1013" t="e">
        <f>VLOOKUP(Table3263[[#This Row],[Column1]],'Tradução Atributos'!$A$1:$B$284,2,0)</f>
        <v>#N/A</v>
      </c>
      <c r="P1013" t="s">
        <v>3129</v>
      </c>
      <c r="Q1013" s="10" t="str">
        <f>_xlfn.CONCAT(Table3263[[#This Row],[Description]],Table3263[[#This Row],[attribute_name EN2]])</f>
        <v>Vibration - Comp NDE Bearing (2)</v>
      </c>
      <c r="R1013" s="33" t="s">
        <v>4973</v>
      </c>
      <c r="S1013" s="33" t="s">
        <v>465</v>
      </c>
      <c r="U1013" s="33" t="s">
        <v>439</v>
      </c>
      <c r="V1013" s="10" t="s">
        <v>440</v>
      </c>
      <c r="W1013" t="str">
        <f t="shared" si="30"/>
        <v>attribute</v>
      </c>
      <c r="X1013" t="str">
        <f>TRIM(INDEX(_xlfn.TEXTSPLIT(Table3263[[#This Row],[attribute_name]],"|"), 1,1))</f>
        <v>Vibração - Mancal do Compressor (LOA) (2)</v>
      </c>
      <c r="Y1013" t="str">
        <f>IFERROR(TRIM(INDEX(_xlfn.TEXTSPLIT(Table3263[[#This Row],[attribute_name]],"|"), 1,2)), "")</f>
        <v/>
      </c>
      <c r="Z1013" t="b" cm="1">
        <f t="array" ref="Z1013">IF(ISERROR(IF(Table3263[[#This Row],[parent_attribute]]="subattribute", VLOOKUP(Table3263[[#This Row],[Área ]]&amp;Table3263[[#This Row],[child_attribute]],_xlfn._xlws.FILTER(Table3263[[#All],[Vessel]], Table3263[[#All],[parent_attribute]]="attribute"),1, FALSE), TRUE)), FALSE, TRUE)</f>
        <v>1</v>
      </c>
    </row>
    <row r="1014" spans="2:26" ht="15" customHeight="1">
      <c r="B1014" t="s">
        <v>4572</v>
      </c>
      <c r="C1014" s="10" t="s">
        <v>2905</v>
      </c>
      <c r="D1014" s="10" t="s">
        <v>4573</v>
      </c>
      <c r="E1014" t="s">
        <v>4574</v>
      </c>
      <c r="F1014" s="162" t="s">
        <v>4898</v>
      </c>
      <c r="G1014" t="s">
        <v>2864</v>
      </c>
      <c r="J1014" t="s">
        <v>1760</v>
      </c>
      <c r="K1014" t="s">
        <v>1758</v>
      </c>
      <c r="L1014" t="s">
        <v>2929</v>
      </c>
      <c r="M1014" t="s">
        <v>2928</v>
      </c>
      <c r="O1014" t="e">
        <f>VLOOKUP(Table3263[[#This Row],[Column1]],'Tradução Atributos'!$A$1:$B$284,2,0)</f>
        <v>#N/A</v>
      </c>
      <c r="P1014" t="s">
        <v>1096</v>
      </c>
      <c r="Q1014" s="10" t="str">
        <f>_xlfn.CONCAT(Table3263[[#This Row],[Description]],Table3263[[#This Row],[attribute_name EN2]])</f>
        <v>Vibration - Comp NDE Bearing (2)</v>
      </c>
      <c r="R1014" s="33">
        <v>38</v>
      </c>
      <c r="S1014" s="33" t="s">
        <v>465</v>
      </c>
      <c r="U1014" s="33" t="s">
        <v>736</v>
      </c>
      <c r="V1014" s="10"/>
      <c r="W1014" t="str">
        <f t="shared" si="30"/>
        <v>subattribute</v>
      </c>
      <c r="X1014" t="str">
        <f>TRIM(INDEX(_xlfn.TEXTSPLIT(Table3263[[#This Row],[attribute_name]],"|"), 1,1))</f>
        <v>Vibração - Mancal do Compressor (LOA) (2)</v>
      </c>
      <c r="Y1014" t="str">
        <f>IFERROR(TRIM(INDEX(_xlfn.TEXTSPLIT(Table3263[[#This Row],[attribute_name]],"|"), 1,2)), "")</f>
        <v>Hi</v>
      </c>
      <c r="Z1014" t="b" cm="1">
        <f t="array" ref="Z1014">IF(ISERROR(IF(Table3263[[#This Row],[parent_attribute]]="subattribute", VLOOKUP(Table3263[[#This Row],[Área ]]&amp;Table3263[[#This Row],[child_attribute]],_xlfn._xlws.FILTER(Table3263[[#All],[Vessel]], Table3263[[#All],[parent_attribute]]="attribute"),1, FALSE), TRUE)), FALSE, TRUE)</f>
        <v>1</v>
      </c>
    </row>
    <row r="1015" spans="2:26" ht="15" customHeight="1">
      <c r="B1015" t="s">
        <v>4572</v>
      </c>
      <c r="C1015" s="10" t="s">
        <v>2905</v>
      </c>
      <c r="D1015" s="10" t="s">
        <v>4573</v>
      </c>
      <c r="E1015" t="s">
        <v>4574</v>
      </c>
      <c r="F1015" s="162" t="s">
        <v>4898</v>
      </c>
      <c r="G1015" t="s">
        <v>2864</v>
      </c>
      <c r="J1015" t="s">
        <v>1761</v>
      </c>
      <c r="K1015" t="s">
        <v>1758</v>
      </c>
      <c r="L1015" t="s">
        <v>2930</v>
      </c>
      <c r="M1015" t="s">
        <v>2928</v>
      </c>
      <c r="O1015" t="e">
        <f>VLOOKUP(Table3263[[#This Row],[Column1]],'Tradução Atributos'!$A$1:$B$284,2,0)</f>
        <v>#N/A</v>
      </c>
      <c r="P1015" t="s">
        <v>1098</v>
      </c>
      <c r="Q1015" s="10" t="str">
        <f>_xlfn.CONCAT(Table3263[[#This Row],[Description]],Table3263[[#This Row],[attribute_name EN2]])</f>
        <v>Vibration - Comp NDE Bearing (2)</v>
      </c>
      <c r="R1015" s="33">
        <v>48</v>
      </c>
      <c r="S1015" s="33" t="s">
        <v>465</v>
      </c>
      <c r="U1015" s="33" t="s">
        <v>736</v>
      </c>
      <c r="V1015" s="88"/>
      <c r="W1015" t="str">
        <f t="shared" si="30"/>
        <v>subattribute</v>
      </c>
      <c r="X1015" t="str">
        <f>TRIM(INDEX(_xlfn.TEXTSPLIT(Table3263[[#This Row],[attribute_name]],"|"), 1,1))</f>
        <v>Vibração - Mancal do Compressor (LOA) (2)</v>
      </c>
      <c r="Y1015" t="str">
        <f>IFERROR(TRIM(INDEX(_xlfn.TEXTSPLIT(Table3263[[#This Row],[attribute_name]],"|"), 1,2)), "")</f>
        <v>HiHi</v>
      </c>
      <c r="Z1015" t="b" cm="1">
        <f t="array" ref="Z1015">IF(ISERROR(IF(Table3263[[#This Row],[parent_attribute]]="subattribute", VLOOKUP(Table3263[[#This Row],[Área ]]&amp;Table3263[[#This Row],[child_attribute]],_xlfn._xlws.FILTER(Table3263[[#All],[Vessel]], Table3263[[#All],[parent_attribute]]="attribute"),1, FALSE), TRUE)), FALSE, TRUE)</f>
        <v>1</v>
      </c>
    </row>
    <row r="1016" spans="2:26" ht="15" customHeight="1">
      <c r="B1016" t="s">
        <v>4572</v>
      </c>
      <c r="C1016" s="10" t="s">
        <v>2905</v>
      </c>
      <c r="D1016" s="10" t="s">
        <v>4573</v>
      </c>
      <c r="E1016" t="s">
        <v>4574</v>
      </c>
      <c r="F1016" s="162" t="s">
        <v>4898</v>
      </c>
      <c r="G1016" t="s">
        <v>2864</v>
      </c>
      <c r="J1016" t="s">
        <v>1762</v>
      </c>
      <c r="K1016" t="s">
        <v>1758</v>
      </c>
      <c r="L1016" t="s">
        <v>2934</v>
      </c>
      <c r="M1016" t="s">
        <v>2928</v>
      </c>
      <c r="O1016" t="e">
        <f>VLOOKUP(Table3263[[#This Row],[Column1]],'Tradução Atributos'!$A$1:$B$284,2,0)</f>
        <v>#N/A</v>
      </c>
      <c r="P1016" t="s">
        <v>3130</v>
      </c>
      <c r="Q1016" s="10" t="str">
        <f>_xlfn.CONCAT(Table3263[[#This Row],[Description]],Table3263[[#This Row],[attribute_name EN2]])</f>
        <v>Vibration - Comp NDE Bearing (2)</v>
      </c>
      <c r="R1016" s="33">
        <v>34.200000000000003</v>
      </c>
      <c r="S1016" s="33" t="s">
        <v>465</v>
      </c>
      <c r="U1016" s="33" t="s">
        <v>736</v>
      </c>
      <c r="V1016" s="10"/>
      <c r="W1016" t="str">
        <f t="shared" si="30"/>
        <v>subattribute</v>
      </c>
      <c r="X1016" t="str">
        <f>TRIM(INDEX(_xlfn.TEXTSPLIT(Table3263[[#This Row],[attribute_name]],"|"), 1,1))</f>
        <v>Vibração - Mancal do Compressor (LOA) (2)</v>
      </c>
      <c r="Y1016" t="str">
        <f>IFERROR(TRIM(INDEX(_xlfn.TEXTSPLIT(Table3263[[#This Row],[attribute_name]],"|"), 1,2)), "")</f>
        <v>Pre-alarm Hi</v>
      </c>
      <c r="Z1016" t="b" cm="1">
        <f t="array" ref="Z1016">IF(ISERROR(IF(Table3263[[#This Row],[parent_attribute]]="subattribute", VLOOKUP(Table3263[[#This Row],[Área ]]&amp;Table3263[[#This Row],[child_attribute]],_xlfn._xlws.FILTER(Table3263[[#All],[Vessel]], Table3263[[#All],[parent_attribute]]="attribute"),1, FALSE), TRUE)), FALSE, TRUE)</f>
        <v>1</v>
      </c>
    </row>
    <row r="1017" spans="2:26" ht="15" customHeight="1">
      <c r="B1017" t="s">
        <v>4572</v>
      </c>
      <c r="C1017" s="10" t="s">
        <v>3356</v>
      </c>
      <c r="D1017" s="10" t="s">
        <v>4573</v>
      </c>
      <c r="E1017" t="s">
        <v>4574</v>
      </c>
      <c r="F1017" t="s">
        <v>4575</v>
      </c>
      <c r="G1017" s="9" t="s">
        <v>2856</v>
      </c>
      <c r="J1017" s="10" t="s">
        <v>621</v>
      </c>
      <c r="O1017" s="10" t="s">
        <v>621</v>
      </c>
      <c r="P1017" s="10" t="s">
        <v>621</v>
      </c>
      <c r="Q1017" s="10" t="str">
        <f>_xlfn.CONCAT(Table3263[[#This Row],[Description]],Table3263[[#This Row],[attribute_name EN2]])</f>
        <v/>
      </c>
      <c r="R1017" s="178" t="s">
        <v>4974</v>
      </c>
      <c r="S1017" s="33" t="s">
        <v>622</v>
      </c>
      <c r="U1017" s="33" t="s">
        <v>446</v>
      </c>
      <c r="V1017" s="10" t="s">
        <v>447</v>
      </c>
      <c r="W1017" t="str">
        <f t="shared" si="30"/>
        <v>attribute</v>
      </c>
      <c r="X1017" t="str">
        <f>TRIM(INDEX(_xlfn.TEXTSPLIT(Table3263[[#This Row],[attribute_name]],"|"), 1,1))</f>
        <v>Keyphasor - Motor</v>
      </c>
      <c r="Y1017" t="str">
        <f>IFERROR(TRIM(INDEX(_xlfn.TEXTSPLIT(Table3263[[#This Row],[attribute_name]],"|"), 1,2)), "")</f>
        <v/>
      </c>
      <c r="Z1017" t="b" cm="1">
        <f t="array" ref="Z1017">IF(ISERROR(IF(Table3263[[#This Row],[parent_attribute]]="subattribute", VLOOKUP(Table3263[[#This Row],[Área ]]&amp;Table3263[[#This Row],[child_attribute]],_xlfn._xlws.FILTER(Table3263[[#All],[Vessel]], Table3263[[#All],[parent_attribute]]="attribute"),1, FALSE), TRUE)), FALSE, TRUE)</f>
        <v>1</v>
      </c>
    </row>
    <row r="1018" spans="2:26" ht="15" customHeight="1">
      <c r="B1018" t="s">
        <v>4572</v>
      </c>
      <c r="C1018" s="10" t="s">
        <v>3356</v>
      </c>
      <c r="D1018" s="10" t="s">
        <v>4573</v>
      </c>
      <c r="E1018" t="s">
        <v>4574</v>
      </c>
      <c r="F1018" t="s">
        <v>4575</v>
      </c>
      <c r="G1018" t="s">
        <v>2856</v>
      </c>
      <c r="J1018" t="s">
        <v>3743</v>
      </c>
      <c r="K1018" t="s">
        <v>3743</v>
      </c>
      <c r="O1018" t="e">
        <f>VLOOKUP(Table3263[[#This Row],[Column1]],'Tradução Atributos'!$A$1:$B$284,2,0)</f>
        <v>#N/A</v>
      </c>
      <c r="P1018" t="s">
        <v>4975</v>
      </c>
      <c r="Q1018" t="str">
        <f>_xlfn.CONCAT(Table3263[[#This Row],[Description]],Table3263[[#This Row],[attribute_name EN2]])</f>
        <v>Temperature - Motor DE Air Cold</v>
      </c>
      <c r="R1018" s="32" t="s">
        <v>3741</v>
      </c>
      <c r="S1018" s="33" t="s">
        <v>49</v>
      </c>
      <c r="U1018" s="33" t="s">
        <v>446</v>
      </c>
      <c r="V1018" s="33" t="s">
        <v>447</v>
      </c>
      <c r="W1018" t="str">
        <f t="shared" si="30"/>
        <v>attribute</v>
      </c>
      <c r="X1018" t="str">
        <f>TRIM(INDEX(_xlfn.TEXTSPLIT(Table3263[[#This Row],[attribute_name]],"|"), 1,1))</f>
        <v>Temperatura – Ar Frio LA do Motor</v>
      </c>
      <c r="Y1018" t="str">
        <f>IFERROR(TRIM(INDEX(_xlfn.TEXTSPLIT(Table3263[[#This Row],[attribute_name]],"|"), 1,2)), "")</f>
        <v/>
      </c>
      <c r="Z1018" t="b" cm="1">
        <f t="array" ref="Z1018">IF(ISERROR(IF(Table3263[[#This Row],[parent_attribute]]="subattribute", VLOOKUP(Table3263[[#This Row],[Área ]]&amp;Table3263[[#This Row],[child_attribute]],_xlfn._xlws.FILTER(Table3263[[#All],[Vessel]], Table3263[[#All],[parent_attribute]]="attribute"),1, FALSE), TRUE)), FALSE, TRUE)</f>
        <v>1</v>
      </c>
    </row>
    <row r="1019" spans="2:26" ht="15" customHeight="1">
      <c r="B1019" t="s">
        <v>4572</v>
      </c>
      <c r="C1019" s="10" t="s">
        <v>3356</v>
      </c>
      <c r="D1019" s="10" t="s">
        <v>4573</v>
      </c>
      <c r="E1019" t="s">
        <v>4574</v>
      </c>
      <c r="F1019" t="s">
        <v>4575</v>
      </c>
      <c r="G1019" t="s">
        <v>2856</v>
      </c>
      <c r="J1019" t="s">
        <v>4976</v>
      </c>
      <c r="K1019" t="s">
        <v>3743</v>
      </c>
      <c r="L1019" t="s">
        <v>2929</v>
      </c>
      <c r="M1019" t="s">
        <v>2928</v>
      </c>
      <c r="O1019" t="e">
        <f>VLOOKUP(Table3263[[#This Row],[Column1]],'Tradução Atributos'!$A$1:$B$284,2,0)</f>
        <v>#N/A</v>
      </c>
      <c r="P1019" t="s">
        <v>4977</v>
      </c>
      <c r="Q1019" t="str">
        <f>_xlfn.CONCAT(Table3263[[#This Row],[Description]],Table3263[[#This Row],[attribute_name EN2]])</f>
        <v>Temperature - Motor DE Air Cold</v>
      </c>
      <c r="R1019" s="33">
        <v>45</v>
      </c>
      <c r="S1019" s="33" t="s">
        <v>49</v>
      </c>
      <c r="U1019" s="33"/>
      <c r="V1019" s="18"/>
      <c r="W1019" t="str">
        <f t="shared" si="30"/>
        <v>subattribute</v>
      </c>
      <c r="X1019" t="str">
        <f>TRIM(INDEX(_xlfn.TEXTSPLIT(Table3263[[#This Row],[attribute_name]],"|"), 1,1))</f>
        <v>Temperatura – Ar Frio LA do Motor</v>
      </c>
      <c r="Y1019" t="str">
        <f>IFERROR(TRIM(INDEX(_xlfn.TEXTSPLIT(Table3263[[#This Row],[attribute_name]],"|"), 1,2)), "")</f>
        <v>Hi</v>
      </c>
      <c r="Z1019" t="b" cm="1">
        <f t="array" ref="Z1019">IF(ISERROR(IF(Table3263[[#This Row],[parent_attribute]]="subattribute", VLOOKUP(Table3263[[#This Row],[Área ]]&amp;Table3263[[#This Row],[child_attribute]],_xlfn._xlws.FILTER(Table3263[[#All],[Vessel]], Table3263[[#All],[parent_attribute]]="attribute"),1, FALSE), TRUE)), FALSE, TRUE)</f>
        <v>1</v>
      </c>
    </row>
    <row r="1020" spans="2:26" ht="15" customHeight="1">
      <c r="B1020" t="s">
        <v>4572</v>
      </c>
      <c r="C1020" s="10" t="s">
        <v>3356</v>
      </c>
      <c r="D1020" s="10" t="s">
        <v>4573</v>
      </c>
      <c r="E1020" t="s">
        <v>4574</v>
      </c>
      <c r="F1020" t="s">
        <v>4575</v>
      </c>
      <c r="G1020" t="s">
        <v>2856</v>
      </c>
      <c r="J1020" t="s">
        <v>3749</v>
      </c>
      <c r="K1020" t="s">
        <v>3749</v>
      </c>
      <c r="O1020" t="e">
        <f>VLOOKUP(Table3263[[#This Row],[Column1]],'Tradução Atributos'!$A$1:$B$284,2,0)</f>
        <v>#N/A</v>
      </c>
      <c r="P1020" t="s">
        <v>4978</v>
      </c>
      <c r="Q1020" t="str">
        <f>_xlfn.CONCAT(Table3263[[#This Row],[Description]],Table3263[[#This Row],[attribute_name EN2]])</f>
        <v>Temperature - Motor NDE Air Cold</v>
      </c>
      <c r="R1020" s="32" t="s">
        <v>3747</v>
      </c>
      <c r="S1020" s="33" t="s">
        <v>49</v>
      </c>
      <c r="U1020" s="33" t="s">
        <v>446</v>
      </c>
      <c r="V1020" s="10" t="s">
        <v>447</v>
      </c>
      <c r="W1020" t="str">
        <f t="shared" si="30"/>
        <v>attribute</v>
      </c>
      <c r="X1020" t="str">
        <f>TRIM(INDEX(_xlfn.TEXTSPLIT(Table3263[[#This Row],[attribute_name]],"|"), 1,1))</f>
        <v>Temperatura – Ar Frio LOA do Motor</v>
      </c>
      <c r="Y1020" t="str">
        <f>IFERROR(TRIM(INDEX(_xlfn.TEXTSPLIT(Table3263[[#This Row],[attribute_name]],"|"), 1,2)), "")</f>
        <v/>
      </c>
      <c r="Z1020" t="b" cm="1">
        <f t="array" ref="Z1020">IF(ISERROR(IF(Table3263[[#This Row],[parent_attribute]]="subattribute", VLOOKUP(Table3263[[#This Row],[Área ]]&amp;Table3263[[#This Row],[child_attribute]],_xlfn._xlws.FILTER(Table3263[[#All],[Vessel]], Table3263[[#All],[parent_attribute]]="attribute"),1, FALSE), TRUE)), FALSE, TRUE)</f>
        <v>1</v>
      </c>
    </row>
    <row r="1021" spans="2:26" ht="15" customHeight="1">
      <c r="B1021" t="s">
        <v>4572</v>
      </c>
      <c r="C1021" s="10" t="s">
        <v>3356</v>
      </c>
      <c r="D1021" s="10" t="s">
        <v>4573</v>
      </c>
      <c r="E1021" t="s">
        <v>4574</v>
      </c>
      <c r="F1021" t="s">
        <v>4575</v>
      </c>
      <c r="G1021" t="s">
        <v>2856</v>
      </c>
      <c r="J1021" t="s">
        <v>4979</v>
      </c>
      <c r="K1021" t="s">
        <v>3749</v>
      </c>
      <c r="L1021" t="s">
        <v>2929</v>
      </c>
      <c r="M1021" t="s">
        <v>2928</v>
      </c>
      <c r="O1021" t="e">
        <f>VLOOKUP(Table3263[[#This Row],[Column1]],'Tradução Atributos'!$A$1:$B$284,2,0)</f>
        <v>#N/A</v>
      </c>
      <c r="P1021" t="s">
        <v>4980</v>
      </c>
      <c r="Q1021" t="str">
        <f>_xlfn.CONCAT(Table3263[[#This Row],[Description]],Table3263[[#This Row],[attribute_name EN2]])</f>
        <v>Temperature - Motor NDE Air Cold</v>
      </c>
      <c r="R1021" s="33">
        <v>45</v>
      </c>
      <c r="S1021" s="33" t="s">
        <v>49</v>
      </c>
      <c r="U1021" s="33"/>
      <c r="V1021" s="10"/>
      <c r="W1021" t="str">
        <f t="shared" si="30"/>
        <v>subattribute</v>
      </c>
      <c r="X1021" t="str">
        <f>TRIM(INDEX(_xlfn.TEXTSPLIT(Table3263[[#This Row],[attribute_name]],"|"), 1,1))</f>
        <v>Temperatura – Ar Frio LOA do Motor</v>
      </c>
      <c r="Y1021" t="str">
        <f>IFERROR(TRIM(INDEX(_xlfn.TEXTSPLIT(Table3263[[#This Row],[attribute_name]],"|"), 1,2)), "")</f>
        <v>Hi</v>
      </c>
      <c r="Z1021" t="b" cm="1">
        <f t="array" ref="Z1021">IF(ISERROR(IF(Table3263[[#This Row],[parent_attribute]]="subattribute", VLOOKUP(Table3263[[#This Row],[Área ]]&amp;Table3263[[#This Row],[child_attribute]],_xlfn._xlws.FILTER(Table3263[[#All],[Vessel]], Table3263[[#All],[parent_attribute]]="attribute"),1, FALSE), TRUE)), FALSE, TRUE)</f>
        <v>1</v>
      </c>
    </row>
    <row r="1022" spans="2:26" ht="15" customHeight="1">
      <c r="B1022" t="s">
        <v>4572</v>
      </c>
      <c r="C1022" s="10" t="s">
        <v>3356</v>
      </c>
      <c r="D1022" s="10" t="s">
        <v>4573</v>
      </c>
      <c r="E1022" t="s">
        <v>4574</v>
      </c>
      <c r="F1022" t="s">
        <v>4575</v>
      </c>
      <c r="G1022" t="s">
        <v>2856</v>
      </c>
      <c r="J1022" t="s">
        <v>3736</v>
      </c>
      <c r="K1022" t="s">
        <v>3736</v>
      </c>
      <c r="O1022" t="e">
        <f>VLOOKUP(Table3263[[#This Row],[Column1]],'Tradução Atributos'!$A$1:$B$284,2,0)</f>
        <v>#N/A</v>
      </c>
      <c r="P1022" t="s">
        <v>4981</v>
      </c>
      <c r="Q1022" t="str">
        <f>_xlfn.CONCAT(Table3263[[#This Row],[Description]],Table3263[[#This Row],[attribute_name EN2]])</f>
        <v>Temperature - Motor Air Hot</v>
      </c>
      <c r="R1022" s="32" t="s">
        <v>3734</v>
      </c>
      <c r="S1022" s="33" t="s">
        <v>49</v>
      </c>
      <c r="U1022" s="33" t="s">
        <v>446</v>
      </c>
      <c r="V1022" s="33" t="s">
        <v>447</v>
      </c>
      <c r="W1022" t="str">
        <f t="shared" si="30"/>
        <v>attribute</v>
      </c>
      <c r="X1022" t="str">
        <f>TRIM(INDEX(_xlfn.TEXTSPLIT(Table3263[[#This Row],[attribute_name]],"|"), 1,1))</f>
        <v>Temperatura – Ar Quente do Motor</v>
      </c>
      <c r="Y1022" t="str">
        <f>IFERROR(TRIM(INDEX(_xlfn.TEXTSPLIT(Table3263[[#This Row],[attribute_name]],"|"), 1,2)), "")</f>
        <v/>
      </c>
      <c r="Z1022" t="b" cm="1">
        <f t="array" ref="Z1022">IF(ISERROR(IF(Table3263[[#This Row],[parent_attribute]]="subattribute", VLOOKUP(Table3263[[#This Row],[Área ]]&amp;Table3263[[#This Row],[child_attribute]],_xlfn._xlws.FILTER(Table3263[[#All],[Vessel]], Table3263[[#All],[parent_attribute]]="attribute"),1, FALSE), TRUE)), FALSE, TRUE)</f>
        <v>1</v>
      </c>
    </row>
    <row r="1023" spans="2:26" ht="15" customHeight="1">
      <c r="B1023" t="s">
        <v>4572</v>
      </c>
      <c r="C1023" s="10" t="s">
        <v>3356</v>
      </c>
      <c r="D1023" s="10" t="s">
        <v>4573</v>
      </c>
      <c r="E1023" t="s">
        <v>4574</v>
      </c>
      <c r="F1023" t="s">
        <v>4575</v>
      </c>
      <c r="G1023" t="s">
        <v>2856</v>
      </c>
      <c r="J1023" t="s">
        <v>1046</v>
      </c>
      <c r="K1023" t="s">
        <v>1046</v>
      </c>
      <c r="O1023" t="e">
        <f>VLOOKUP(Table3263[[#This Row],[Column1]],'Tradução Atributos'!$A$1:$B$284,2,0)</f>
        <v>#N/A</v>
      </c>
      <c r="P1023" t="s">
        <v>3363</v>
      </c>
      <c r="Q1023" t="str">
        <f>_xlfn.CONCAT(Table3263[[#This Row],[Description]],Table3263[[#This Row],[attribute_name EN2]])</f>
        <v>Temperature - Stator U</v>
      </c>
      <c r="R1023" s="33" t="s">
        <v>3463</v>
      </c>
      <c r="S1023" s="81" t="s">
        <v>49</v>
      </c>
      <c r="U1023" s="81" t="s">
        <v>446</v>
      </c>
      <c r="V1023" s="19" t="s">
        <v>447</v>
      </c>
      <c r="W1023" t="str">
        <f t="shared" si="30"/>
        <v>attribute</v>
      </c>
      <c r="X1023" t="str">
        <f>TRIM(INDEX(_xlfn.TEXTSPLIT(Table3263[[#This Row],[attribute_name]],"|"), 1,1))</f>
        <v>Temperatura - Estator Fase U</v>
      </c>
      <c r="Y1023" t="str">
        <f>IFERROR(TRIM(INDEX(_xlfn.TEXTSPLIT(Table3263[[#This Row],[attribute_name]],"|"), 1,2)), "")</f>
        <v/>
      </c>
      <c r="Z1023" t="b" cm="1">
        <f t="array" ref="Z1023">IF(ISERROR(IF(Table3263[[#This Row],[parent_attribute]]="subattribute", VLOOKUP(Table3263[[#This Row],[Área ]]&amp;Table3263[[#This Row],[child_attribute]],_xlfn._xlws.FILTER(Table3263[[#All],[Vessel]], Table3263[[#All],[parent_attribute]]="attribute"),1, FALSE), TRUE)), FALSE, TRUE)</f>
        <v>1</v>
      </c>
    </row>
    <row r="1024" spans="2:26" ht="15" customHeight="1">
      <c r="B1024" t="s">
        <v>4572</v>
      </c>
      <c r="C1024" s="10" t="s">
        <v>3356</v>
      </c>
      <c r="D1024" s="10" t="s">
        <v>4573</v>
      </c>
      <c r="E1024" t="s">
        <v>4574</v>
      </c>
      <c r="F1024" t="s">
        <v>4575</v>
      </c>
      <c r="G1024" t="s">
        <v>2856</v>
      </c>
      <c r="J1024" t="s">
        <v>339</v>
      </c>
      <c r="K1024" t="s">
        <v>339</v>
      </c>
      <c r="O1024" t="e">
        <f>VLOOKUP(Table3263[[#This Row],[Column1]],'Tradução Atributos'!$A$1:$B$284,2,0)</f>
        <v>#N/A</v>
      </c>
      <c r="P1024" t="s">
        <v>3364</v>
      </c>
      <c r="Q1024" t="str">
        <f>_xlfn.CONCAT(Table3263[[#This Row],[Description]],Table3263[[#This Row],[attribute_name EN2]])</f>
        <v>Temperature - Stator U (2)</v>
      </c>
      <c r="R1024" s="33" t="s">
        <v>3466</v>
      </c>
      <c r="S1024" s="33" t="s">
        <v>49</v>
      </c>
      <c r="U1024" s="33" t="s">
        <v>446</v>
      </c>
      <c r="V1024" s="10" t="s">
        <v>447</v>
      </c>
      <c r="W1024" t="str">
        <f t="shared" si="30"/>
        <v>attribute</v>
      </c>
      <c r="X1024" t="str">
        <f>TRIM(INDEX(_xlfn.TEXTSPLIT(Table3263[[#This Row],[attribute_name]],"|"), 1,1))</f>
        <v>Temperatura - Estator Fase U (2)</v>
      </c>
      <c r="Y1024" t="str">
        <f>IFERROR(TRIM(INDEX(_xlfn.TEXTSPLIT(Table3263[[#This Row],[attribute_name]],"|"), 1,2)), "")</f>
        <v/>
      </c>
      <c r="Z1024" t="b" cm="1">
        <f t="array" ref="Z1024">IF(ISERROR(IF(Table3263[[#This Row],[parent_attribute]]="subattribute", VLOOKUP(Table3263[[#This Row],[Área ]]&amp;Table3263[[#This Row],[child_attribute]],_xlfn._xlws.FILTER(Table3263[[#All],[Vessel]], Table3263[[#All],[parent_attribute]]="attribute"),1, FALSE), TRUE)), FALSE, TRUE)</f>
        <v>1</v>
      </c>
    </row>
    <row r="1025" spans="2:26" ht="15" customHeight="1">
      <c r="B1025" t="s">
        <v>4572</v>
      </c>
      <c r="C1025" s="10" t="s">
        <v>3356</v>
      </c>
      <c r="D1025" s="10" t="s">
        <v>4573</v>
      </c>
      <c r="E1025" t="s">
        <v>4574</v>
      </c>
      <c r="F1025" t="s">
        <v>4575</v>
      </c>
      <c r="G1025" t="s">
        <v>2856</v>
      </c>
      <c r="J1025" t="s">
        <v>1059</v>
      </c>
      <c r="K1025" t="s">
        <v>339</v>
      </c>
      <c r="L1025" t="s">
        <v>2929</v>
      </c>
      <c r="M1025" t="s">
        <v>2928</v>
      </c>
      <c r="O1025" t="e">
        <f>VLOOKUP(Table3263[[#This Row],[Column1]],'Tradução Atributos'!$A$1:$B$284,2,0)</f>
        <v>#N/A</v>
      </c>
      <c r="P1025" t="s">
        <v>799</v>
      </c>
      <c r="Q1025" t="str">
        <f>_xlfn.CONCAT(Table3263[[#This Row],[Description]],Table3263[[#This Row],[attribute_name EN2]])</f>
        <v>Temperature - Stator U (2)</v>
      </c>
      <c r="R1025" s="10">
        <v>100</v>
      </c>
      <c r="S1025" s="33" t="s">
        <v>49</v>
      </c>
      <c r="U1025" s="33" t="s">
        <v>736</v>
      </c>
      <c r="V1025" s="83"/>
      <c r="W1025" t="str">
        <f t="shared" si="30"/>
        <v>subattribute</v>
      </c>
      <c r="X1025" t="str">
        <f>TRIM(INDEX(_xlfn.TEXTSPLIT(Table3263[[#This Row],[attribute_name]],"|"), 1,1))</f>
        <v>Temperatura - Estator Fase U (2)</v>
      </c>
      <c r="Y1025" t="str">
        <f>IFERROR(TRIM(INDEX(_xlfn.TEXTSPLIT(Table3263[[#This Row],[attribute_name]],"|"), 1,2)), "")</f>
        <v>Hi</v>
      </c>
      <c r="Z1025" t="b" cm="1">
        <f t="array" ref="Z1025">IF(ISERROR(IF(Table3263[[#This Row],[parent_attribute]]="subattribute", VLOOKUP(Table3263[[#This Row],[Área ]]&amp;Table3263[[#This Row],[child_attribute]],_xlfn._xlws.FILTER(Table3263[[#All],[Vessel]], Table3263[[#All],[parent_attribute]]="attribute"),1, FALSE), TRUE)), FALSE, TRUE)</f>
        <v>1</v>
      </c>
    </row>
    <row r="1026" spans="2:26" ht="15" customHeight="1">
      <c r="B1026" t="s">
        <v>4572</v>
      </c>
      <c r="C1026" s="10" t="s">
        <v>3356</v>
      </c>
      <c r="D1026" s="10" t="s">
        <v>4573</v>
      </c>
      <c r="E1026" t="s">
        <v>4574</v>
      </c>
      <c r="F1026" t="s">
        <v>4575</v>
      </c>
      <c r="G1026" t="s">
        <v>2856</v>
      </c>
      <c r="J1026" t="s">
        <v>1061</v>
      </c>
      <c r="K1026" t="s">
        <v>339</v>
      </c>
      <c r="L1026" t="s">
        <v>2930</v>
      </c>
      <c r="M1026" t="s">
        <v>2928</v>
      </c>
      <c r="O1026" t="e">
        <f>VLOOKUP(Table3263[[#This Row],[Column1]],'Tradução Atributos'!$A$1:$B$284,2,0)</f>
        <v>#N/A</v>
      </c>
      <c r="P1026" t="s">
        <v>801</v>
      </c>
      <c r="Q1026" t="str">
        <f>_xlfn.CONCAT(Table3263[[#This Row],[Description]],Table3263[[#This Row],[attribute_name EN2]])</f>
        <v>Temperature - Stator U (2)</v>
      </c>
      <c r="R1026" s="10">
        <v>110</v>
      </c>
      <c r="S1026" s="33" t="s">
        <v>49</v>
      </c>
      <c r="U1026" s="33" t="s">
        <v>736</v>
      </c>
      <c r="V1026" s="10"/>
      <c r="W1026" t="str">
        <f t="shared" si="30"/>
        <v>subattribute</v>
      </c>
      <c r="X1026" t="str">
        <f>TRIM(INDEX(_xlfn.TEXTSPLIT(Table3263[[#This Row],[attribute_name]],"|"), 1,1))</f>
        <v>Temperatura - Estator Fase U (2)</v>
      </c>
      <c r="Y1026" t="str">
        <f>IFERROR(TRIM(INDEX(_xlfn.TEXTSPLIT(Table3263[[#This Row],[attribute_name]],"|"), 1,2)), "")</f>
        <v>HiHi</v>
      </c>
      <c r="Z1026" t="b" cm="1">
        <f t="array" ref="Z1026">IF(ISERROR(IF(Table3263[[#This Row],[parent_attribute]]="subattribute", VLOOKUP(Table3263[[#This Row],[Área ]]&amp;Table3263[[#This Row],[child_attribute]],_xlfn._xlws.FILTER(Table3263[[#All],[Vessel]], Table3263[[#All],[parent_attribute]]="attribute"),1, FALSE), TRUE)), FALSE, TRUE)</f>
        <v>1</v>
      </c>
    </row>
    <row r="1027" spans="2:26" ht="15" customHeight="1">
      <c r="B1027" t="s">
        <v>4572</v>
      </c>
      <c r="C1027" s="10" t="s">
        <v>3356</v>
      </c>
      <c r="D1027" s="10" t="s">
        <v>4573</v>
      </c>
      <c r="E1027" t="s">
        <v>4574</v>
      </c>
      <c r="F1027" t="s">
        <v>4575</v>
      </c>
      <c r="G1027" t="s">
        <v>2856</v>
      </c>
      <c r="J1027" t="s">
        <v>1063</v>
      </c>
      <c r="K1027" t="s">
        <v>339</v>
      </c>
      <c r="L1027" t="s">
        <v>2931</v>
      </c>
      <c r="M1027" t="s">
        <v>2928</v>
      </c>
      <c r="O1027" t="e">
        <f>VLOOKUP(Table3263[[#This Row],[Column1]],'Tradução Atributos'!$A$1:$B$284,2,0)</f>
        <v>#N/A</v>
      </c>
      <c r="P1027" t="s">
        <v>803</v>
      </c>
      <c r="Q1027" t="str">
        <f>_xlfn.CONCAT(Table3263[[#This Row],[Description]],Table3263[[#This Row],[attribute_name EN2]])</f>
        <v>Temperature - Stator U (2)</v>
      </c>
      <c r="R1027" s="10"/>
      <c r="S1027" s="33" t="s">
        <v>49</v>
      </c>
      <c r="U1027" s="33" t="s">
        <v>736</v>
      </c>
      <c r="V1027" s="83"/>
      <c r="W1027" t="str">
        <f t="shared" si="30"/>
        <v>subattribute</v>
      </c>
      <c r="X1027" t="str">
        <f>TRIM(INDEX(_xlfn.TEXTSPLIT(Table3263[[#This Row],[attribute_name]],"|"), 1,1))</f>
        <v>Temperatura - Estator Fase U (2)</v>
      </c>
      <c r="Y1027" t="str">
        <f>IFERROR(TRIM(INDEX(_xlfn.TEXTSPLIT(Table3263[[#This Row],[attribute_name]],"|"), 1,2)), "")</f>
        <v>Lo</v>
      </c>
      <c r="Z1027" t="b" cm="1">
        <f t="array" ref="Z1027">IF(ISERROR(IF(Table3263[[#This Row],[parent_attribute]]="subattribute", VLOOKUP(Table3263[[#This Row],[Área ]]&amp;Table3263[[#This Row],[child_attribute]],_xlfn._xlws.FILTER(Table3263[[#All],[Vessel]], Table3263[[#All],[parent_attribute]]="attribute"),1, FALSE), TRUE)), FALSE, TRUE)</f>
        <v>1</v>
      </c>
    </row>
    <row r="1028" spans="2:26" ht="15" customHeight="1">
      <c r="B1028" t="s">
        <v>4572</v>
      </c>
      <c r="C1028" s="10" t="s">
        <v>3356</v>
      </c>
      <c r="D1028" s="10" t="s">
        <v>4573</v>
      </c>
      <c r="E1028" t="s">
        <v>4574</v>
      </c>
      <c r="F1028" t="s">
        <v>4575</v>
      </c>
      <c r="G1028" t="s">
        <v>2856</v>
      </c>
      <c r="J1028" t="s">
        <v>1065</v>
      </c>
      <c r="K1028" t="s">
        <v>339</v>
      </c>
      <c r="L1028" t="s">
        <v>2934</v>
      </c>
      <c r="M1028" t="s">
        <v>2928</v>
      </c>
      <c r="O1028" t="e">
        <f>VLOOKUP(Table3263[[#This Row],[Column1]],'Tradução Atributos'!$A$1:$B$284,2,0)</f>
        <v>#N/A</v>
      </c>
      <c r="P1028" t="s">
        <v>3365</v>
      </c>
      <c r="Q1028" t="str">
        <f>_xlfn.CONCAT(Table3263[[#This Row],[Description]],Table3263[[#This Row],[attribute_name EN2]])</f>
        <v>Temperature - Stator U (2)</v>
      </c>
      <c r="R1028" s="10">
        <v>99</v>
      </c>
      <c r="S1028" s="33" t="s">
        <v>49</v>
      </c>
      <c r="U1028" s="33" t="s">
        <v>736</v>
      </c>
      <c r="V1028" s="10"/>
      <c r="W1028" t="str">
        <f t="shared" si="30"/>
        <v>subattribute</v>
      </c>
      <c r="X1028" t="str">
        <f>TRIM(INDEX(_xlfn.TEXTSPLIT(Table3263[[#This Row],[attribute_name]],"|"), 1,1))</f>
        <v>Temperatura - Estator Fase U (2)</v>
      </c>
      <c r="Y1028" t="str">
        <f>IFERROR(TRIM(INDEX(_xlfn.TEXTSPLIT(Table3263[[#This Row],[attribute_name]],"|"), 1,2)), "")</f>
        <v>Pre-alarm Hi</v>
      </c>
      <c r="Z1028" t="b" cm="1">
        <f t="array" ref="Z1028">IF(ISERROR(IF(Table3263[[#This Row],[parent_attribute]]="subattribute", VLOOKUP(Table3263[[#This Row],[Área ]]&amp;Table3263[[#This Row],[child_attribute]],_xlfn._xlws.FILTER(Table3263[[#All],[Vessel]], Table3263[[#All],[parent_attribute]]="attribute"),1, FALSE), TRUE)), FALSE, TRUE)</f>
        <v>1</v>
      </c>
    </row>
    <row r="1029" spans="2:26" ht="15" customHeight="1">
      <c r="B1029" t="s">
        <v>4572</v>
      </c>
      <c r="C1029" s="10" t="s">
        <v>3356</v>
      </c>
      <c r="D1029" s="10" t="s">
        <v>4573</v>
      </c>
      <c r="E1029" t="s">
        <v>4574</v>
      </c>
      <c r="F1029" t="s">
        <v>4575</v>
      </c>
      <c r="G1029" t="s">
        <v>2856</v>
      </c>
      <c r="J1029" t="s">
        <v>1049</v>
      </c>
      <c r="K1029" t="s">
        <v>1046</v>
      </c>
      <c r="L1029" t="s">
        <v>2929</v>
      </c>
      <c r="M1029" t="s">
        <v>2928</v>
      </c>
      <c r="O1029" t="e">
        <f>VLOOKUP(Table3263[[#This Row],[Column1]],'Tradução Atributos'!$A$1:$B$284,2,0)</f>
        <v>#N/A</v>
      </c>
      <c r="P1029" t="s">
        <v>791</v>
      </c>
      <c r="Q1029" t="str">
        <f>_xlfn.CONCAT(Table3263[[#This Row],[Description]],Table3263[[#This Row],[attribute_name EN2]])</f>
        <v>Temperature - Stator U</v>
      </c>
      <c r="R1029" s="10">
        <v>100</v>
      </c>
      <c r="S1029" s="33" t="s">
        <v>49</v>
      </c>
      <c r="U1029" s="33" t="s">
        <v>736</v>
      </c>
      <c r="V1029" s="10"/>
      <c r="W1029" t="str">
        <f t="shared" si="30"/>
        <v>subattribute</v>
      </c>
      <c r="X1029" t="str">
        <f>TRIM(INDEX(_xlfn.TEXTSPLIT(Table3263[[#This Row],[attribute_name]],"|"), 1,1))</f>
        <v>Temperatura - Estator Fase U</v>
      </c>
      <c r="Y1029" t="str">
        <f>IFERROR(TRIM(INDEX(_xlfn.TEXTSPLIT(Table3263[[#This Row],[attribute_name]],"|"), 1,2)), "")</f>
        <v>Hi</v>
      </c>
      <c r="Z1029" t="b" cm="1">
        <f t="array" ref="Z1029">IF(ISERROR(IF(Table3263[[#This Row],[parent_attribute]]="subattribute", VLOOKUP(Table3263[[#This Row],[Área ]]&amp;Table3263[[#This Row],[child_attribute]],_xlfn._xlws.FILTER(Table3263[[#All],[Vessel]], Table3263[[#All],[parent_attribute]]="attribute"),1, FALSE), TRUE)), FALSE, TRUE)</f>
        <v>1</v>
      </c>
    </row>
    <row r="1030" spans="2:26" ht="15" customHeight="1">
      <c r="B1030" t="s">
        <v>4572</v>
      </c>
      <c r="C1030" s="10" t="s">
        <v>3356</v>
      </c>
      <c r="D1030" s="10" t="s">
        <v>4573</v>
      </c>
      <c r="E1030" t="s">
        <v>4574</v>
      </c>
      <c r="F1030" t="s">
        <v>4575</v>
      </c>
      <c r="G1030" t="s">
        <v>2856</v>
      </c>
      <c r="J1030" t="s">
        <v>1051</v>
      </c>
      <c r="K1030" t="s">
        <v>1046</v>
      </c>
      <c r="L1030" t="s">
        <v>2930</v>
      </c>
      <c r="M1030" t="s">
        <v>2928</v>
      </c>
      <c r="O1030" t="e">
        <f>VLOOKUP(Table3263[[#This Row],[Column1]],'Tradução Atributos'!$A$1:$B$284,2,0)</f>
        <v>#N/A</v>
      </c>
      <c r="P1030" t="s">
        <v>793</v>
      </c>
      <c r="Q1030" t="str">
        <f>_xlfn.CONCAT(Table3263[[#This Row],[Description]],Table3263[[#This Row],[attribute_name EN2]])</f>
        <v>Temperature - Stator U</v>
      </c>
      <c r="R1030" s="81">
        <v>110</v>
      </c>
      <c r="S1030" s="33" t="s">
        <v>49</v>
      </c>
      <c r="U1030" s="33" t="s">
        <v>736</v>
      </c>
      <c r="V1030" s="83"/>
      <c r="W1030" t="str">
        <f t="shared" si="30"/>
        <v>subattribute</v>
      </c>
      <c r="X1030" t="str">
        <f>TRIM(INDEX(_xlfn.TEXTSPLIT(Table3263[[#This Row],[attribute_name]],"|"), 1,1))</f>
        <v>Temperatura - Estator Fase U</v>
      </c>
      <c r="Y1030" t="str">
        <f>IFERROR(TRIM(INDEX(_xlfn.TEXTSPLIT(Table3263[[#This Row],[attribute_name]],"|"), 1,2)), "")</f>
        <v>HiHi</v>
      </c>
      <c r="Z1030" t="b" cm="1">
        <f t="array" ref="Z1030">IF(ISERROR(IF(Table3263[[#This Row],[parent_attribute]]="subattribute", VLOOKUP(Table3263[[#This Row],[Área ]]&amp;Table3263[[#This Row],[child_attribute]],_xlfn._xlws.FILTER(Table3263[[#All],[Vessel]], Table3263[[#All],[parent_attribute]]="attribute"),1, FALSE), TRUE)), FALSE, TRUE)</f>
        <v>1</v>
      </c>
    </row>
    <row r="1031" spans="2:26" ht="15" customHeight="1">
      <c r="B1031" t="s">
        <v>4572</v>
      </c>
      <c r="C1031" s="10" t="s">
        <v>3356</v>
      </c>
      <c r="D1031" s="10" t="s">
        <v>4573</v>
      </c>
      <c r="E1031" t="s">
        <v>4574</v>
      </c>
      <c r="F1031" t="s">
        <v>4575</v>
      </c>
      <c r="G1031" t="s">
        <v>2856</v>
      </c>
      <c r="J1031" t="s">
        <v>1053</v>
      </c>
      <c r="K1031" t="s">
        <v>1046</v>
      </c>
      <c r="L1031" t="s">
        <v>2931</v>
      </c>
      <c r="M1031" t="s">
        <v>2928</v>
      </c>
      <c r="O1031" t="e">
        <f>VLOOKUP(Table3263[[#This Row],[Column1]],'Tradução Atributos'!$A$1:$B$284,2,0)</f>
        <v>#N/A</v>
      </c>
      <c r="P1031" t="s">
        <v>795</v>
      </c>
      <c r="Q1031" t="str">
        <f>_xlfn.CONCAT(Table3263[[#This Row],[Description]],Table3263[[#This Row],[attribute_name EN2]])</f>
        <v>Temperature - Stator U</v>
      </c>
      <c r="R1031" s="81"/>
      <c r="S1031" s="33" t="s">
        <v>49</v>
      </c>
      <c r="U1031" s="33" t="s">
        <v>736</v>
      </c>
      <c r="V1031" s="10"/>
      <c r="W1031" t="str">
        <f t="shared" si="30"/>
        <v>subattribute</v>
      </c>
      <c r="X1031" t="str">
        <f>TRIM(INDEX(_xlfn.TEXTSPLIT(Table3263[[#This Row],[attribute_name]],"|"), 1,1))</f>
        <v>Temperatura - Estator Fase U</v>
      </c>
      <c r="Y1031" t="str">
        <f>IFERROR(TRIM(INDEX(_xlfn.TEXTSPLIT(Table3263[[#This Row],[attribute_name]],"|"), 1,2)), "")</f>
        <v>Lo</v>
      </c>
      <c r="Z1031" t="b" cm="1">
        <f t="array" ref="Z1031">IF(ISERROR(IF(Table3263[[#This Row],[parent_attribute]]="subattribute", VLOOKUP(Table3263[[#This Row],[Área ]]&amp;Table3263[[#This Row],[child_attribute]],_xlfn._xlws.FILTER(Table3263[[#All],[Vessel]], Table3263[[#All],[parent_attribute]]="attribute"),1, FALSE), TRUE)), FALSE, TRUE)</f>
        <v>1</v>
      </c>
    </row>
    <row r="1032" spans="2:26" ht="15" customHeight="1">
      <c r="B1032" t="s">
        <v>4572</v>
      </c>
      <c r="C1032" s="10" t="s">
        <v>3356</v>
      </c>
      <c r="D1032" s="10" t="s">
        <v>4573</v>
      </c>
      <c r="E1032" t="s">
        <v>4574</v>
      </c>
      <c r="F1032" t="s">
        <v>4575</v>
      </c>
      <c r="G1032" t="s">
        <v>2856</v>
      </c>
      <c r="J1032" t="s">
        <v>1055</v>
      </c>
      <c r="K1032" t="s">
        <v>1046</v>
      </c>
      <c r="L1032" t="s">
        <v>2934</v>
      </c>
      <c r="M1032" t="s">
        <v>2928</v>
      </c>
      <c r="O1032" t="e">
        <f>VLOOKUP(Table3263[[#This Row],[Column1]],'Tradução Atributos'!$A$1:$B$284,2,0)</f>
        <v>#N/A</v>
      </c>
      <c r="P1032" t="s">
        <v>3366</v>
      </c>
      <c r="Q1032" t="str">
        <f>_xlfn.CONCAT(Table3263[[#This Row],[Description]],Table3263[[#This Row],[attribute_name EN2]])</f>
        <v>Temperature - Stator U</v>
      </c>
      <c r="R1032" s="81">
        <v>99</v>
      </c>
      <c r="S1032" s="33" t="s">
        <v>49</v>
      </c>
      <c r="U1032" s="33" t="s">
        <v>736</v>
      </c>
      <c r="V1032" s="83"/>
      <c r="W1032" t="str">
        <f t="shared" si="30"/>
        <v>subattribute</v>
      </c>
      <c r="X1032" t="str">
        <f>TRIM(INDEX(_xlfn.TEXTSPLIT(Table3263[[#This Row],[attribute_name]],"|"), 1,1))</f>
        <v>Temperatura - Estator Fase U</v>
      </c>
      <c r="Y1032" t="str">
        <f>IFERROR(TRIM(INDEX(_xlfn.TEXTSPLIT(Table3263[[#This Row],[attribute_name]],"|"), 1,2)), "")</f>
        <v>Pre-alarm Hi</v>
      </c>
      <c r="Z1032" t="b" cm="1">
        <f t="array" ref="Z1032">IF(ISERROR(IF(Table3263[[#This Row],[parent_attribute]]="subattribute", VLOOKUP(Table3263[[#This Row],[Área ]]&amp;Table3263[[#This Row],[child_attribute]],_xlfn._xlws.FILTER(Table3263[[#All],[Vessel]], Table3263[[#All],[parent_attribute]]="attribute"),1, FALSE), TRUE)), FALSE, TRUE)</f>
        <v>1</v>
      </c>
    </row>
    <row r="1033" spans="2:26" ht="15" customHeight="1">
      <c r="B1033" t="s">
        <v>4572</v>
      </c>
      <c r="C1033" s="10" t="s">
        <v>3356</v>
      </c>
      <c r="D1033" s="10" t="s">
        <v>4573</v>
      </c>
      <c r="E1033" t="s">
        <v>4574</v>
      </c>
      <c r="F1033" t="s">
        <v>4575</v>
      </c>
      <c r="G1033" t="s">
        <v>2856</v>
      </c>
      <c r="J1033" t="s">
        <v>1067</v>
      </c>
      <c r="K1033" t="s">
        <v>1067</v>
      </c>
      <c r="O1033" t="e">
        <f>VLOOKUP(Table3263[[#This Row],[Column1]],'Tradução Atributos'!$A$1:$B$284,2,0)</f>
        <v>#N/A</v>
      </c>
      <c r="P1033" t="s">
        <v>3367</v>
      </c>
      <c r="Q1033" t="str">
        <f>_xlfn.CONCAT(Table3263[[#This Row],[Description]],Table3263[[#This Row],[attribute_name EN2]])</f>
        <v>Temperature - Stator V</v>
      </c>
      <c r="R1033" s="81" t="s">
        <v>3464</v>
      </c>
      <c r="S1033" s="33" t="s">
        <v>49</v>
      </c>
      <c r="U1033" s="33" t="s">
        <v>446</v>
      </c>
      <c r="V1033" s="10" t="s">
        <v>447</v>
      </c>
      <c r="W1033" t="str">
        <f t="shared" si="30"/>
        <v>attribute</v>
      </c>
      <c r="X1033" t="str">
        <f>TRIM(INDEX(_xlfn.TEXTSPLIT(Table3263[[#This Row],[attribute_name]],"|"), 1,1))</f>
        <v>Temperatura - Estator Fase V</v>
      </c>
      <c r="Y1033" t="str">
        <f>IFERROR(TRIM(INDEX(_xlfn.TEXTSPLIT(Table3263[[#This Row],[attribute_name]],"|"), 1,2)), "")</f>
        <v/>
      </c>
      <c r="Z1033" t="b" cm="1">
        <f t="array" ref="Z1033">IF(ISERROR(IF(Table3263[[#This Row],[parent_attribute]]="subattribute", VLOOKUP(Table3263[[#This Row],[Área ]]&amp;Table3263[[#This Row],[child_attribute]],_xlfn._xlws.FILTER(Table3263[[#All],[Vessel]], Table3263[[#All],[parent_attribute]]="attribute"),1, FALSE), TRUE)), FALSE, TRUE)</f>
        <v>1</v>
      </c>
    </row>
    <row r="1034" spans="2:26" ht="15" customHeight="1">
      <c r="B1034" t="s">
        <v>4572</v>
      </c>
      <c r="C1034" s="10" t="s">
        <v>3356</v>
      </c>
      <c r="D1034" s="10" t="s">
        <v>4573</v>
      </c>
      <c r="E1034" t="s">
        <v>4574</v>
      </c>
      <c r="F1034" t="s">
        <v>4575</v>
      </c>
      <c r="G1034" t="s">
        <v>2856</v>
      </c>
      <c r="J1034" t="s">
        <v>343</v>
      </c>
      <c r="K1034" t="s">
        <v>343</v>
      </c>
      <c r="O1034" t="e">
        <f>VLOOKUP(Table3263[[#This Row],[Column1]],'Tradução Atributos'!$A$1:$B$284,2,0)</f>
        <v>#N/A</v>
      </c>
      <c r="P1034" t="s">
        <v>3368</v>
      </c>
      <c r="Q1034" t="str">
        <f>_xlfn.CONCAT(Table3263[[#This Row],[Description]],Table3263[[#This Row],[attribute_name EN2]])</f>
        <v>Temperature - Stator V (2)</v>
      </c>
      <c r="R1034" s="81" t="s">
        <v>3467</v>
      </c>
      <c r="S1034" s="33" t="s">
        <v>49</v>
      </c>
      <c r="U1034" s="33" t="s">
        <v>446</v>
      </c>
      <c r="V1034" s="10" t="s">
        <v>447</v>
      </c>
      <c r="W1034" t="str">
        <f t="shared" si="30"/>
        <v>attribute</v>
      </c>
      <c r="X1034" t="str">
        <f>TRIM(INDEX(_xlfn.TEXTSPLIT(Table3263[[#This Row],[attribute_name]],"|"), 1,1))</f>
        <v>Temperatura - Estator Fase V (2)</v>
      </c>
      <c r="Y1034" t="str">
        <f>IFERROR(TRIM(INDEX(_xlfn.TEXTSPLIT(Table3263[[#This Row],[attribute_name]],"|"), 1,2)), "")</f>
        <v/>
      </c>
      <c r="Z1034" t="b" cm="1">
        <f t="array" ref="Z1034">IF(ISERROR(IF(Table3263[[#This Row],[parent_attribute]]="subattribute", VLOOKUP(Table3263[[#This Row],[Área ]]&amp;Table3263[[#This Row],[child_attribute]],_xlfn._xlws.FILTER(Table3263[[#All],[Vessel]], Table3263[[#All],[parent_attribute]]="attribute"),1, FALSE), TRUE)), FALSE, TRUE)</f>
        <v>1</v>
      </c>
    </row>
    <row r="1035" spans="2:26" ht="15" customHeight="1">
      <c r="B1035" t="s">
        <v>4572</v>
      </c>
      <c r="C1035" s="10" t="s">
        <v>3356</v>
      </c>
      <c r="D1035" s="10" t="s">
        <v>4573</v>
      </c>
      <c r="E1035" t="s">
        <v>4574</v>
      </c>
      <c r="F1035" t="s">
        <v>4575</v>
      </c>
      <c r="G1035" t="s">
        <v>2856</v>
      </c>
      <c r="J1035" t="s">
        <v>1080</v>
      </c>
      <c r="K1035" t="s">
        <v>343</v>
      </c>
      <c r="L1035" t="s">
        <v>2929</v>
      </c>
      <c r="M1035" t="s">
        <v>2928</v>
      </c>
      <c r="O1035" t="e">
        <f>VLOOKUP(Table3263[[#This Row],[Column1]],'Tradução Atributos'!$A$1:$B$284,2,0)</f>
        <v>#N/A</v>
      </c>
      <c r="P1035" t="s">
        <v>815</v>
      </c>
      <c r="Q1035" t="str">
        <f>_xlfn.CONCAT(Table3263[[#This Row],[Description]],Table3263[[#This Row],[attribute_name EN2]])</f>
        <v>Temperature - Stator V (2)</v>
      </c>
      <c r="R1035" s="81">
        <v>100</v>
      </c>
      <c r="S1035" s="33" t="s">
        <v>49</v>
      </c>
      <c r="U1035" s="33" t="s">
        <v>736</v>
      </c>
      <c r="V1035" s="83"/>
      <c r="W1035" t="str">
        <f t="shared" si="30"/>
        <v>subattribute</v>
      </c>
      <c r="X1035" t="str">
        <f>TRIM(INDEX(_xlfn.TEXTSPLIT(Table3263[[#This Row],[attribute_name]],"|"), 1,1))</f>
        <v>Temperatura - Estator Fase V (2)</v>
      </c>
      <c r="Y1035" t="str">
        <f>IFERROR(TRIM(INDEX(_xlfn.TEXTSPLIT(Table3263[[#This Row],[attribute_name]],"|"), 1,2)), "")</f>
        <v>Hi</v>
      </c>
      <c r="Z1035" t="b" cm="1">
        <f t="array" ref="Z1035">IF(ISERROR(IF(Table3263[[#This Row],[parent_attribute]]="subattribute", VLOOKUP(Table3263[[#This Row],[Área ]]&amp;Table3263[[#This Row],[child_attribute]],_xlfn._xlws.FILTER(Table3263[[#All],[Vessel]], Table3263[[#All],[parent_attribute]]="attribute"),1, FALSE), TRUE)), FALSE, TRUE)</f>
        <v>1</v>
      </c>
    </row>
    <row r="1036" spans="2:26" ht="15" customHeight="1">
      <c r="B1036" t="s">
        <v>4572</v>
      </c>
      <c r="C1036" s="10" t="s">
        <v>3356</v>
      </c>
      <c r="D1036" s="10" t="s">
        <v>4573</v>
      </c>
      <c r="E1036" t="s">
        <v>4574</v>
      </c>
      <c r="F1036" t="s">
        <v>4575</v>
      </c>
      <c r="G1036" t="s">
        <v>2856</v>
      </c>
      <c r="J1036" t="s">
        <v>1082</v>
      </c>
      <c r="K1036" t="s">
        <v>343</v>
      </c>
      <c r="L1036" t="s">
        <v>2930</v>
      </c>
      <c r="M1036" t="s">
        <v>2928</v>
      </c>
      <c r="O1036" t="e">
        <f>VLOOKUP(Table3263[[#This Row],[Column1]],'Tradução Atributos'!$A$1:$B$284,2,0)</f>
        <v>#N/A</v>
      </c>
      <c r="P1036" t="s">
        <v>817</v>
      </c>
      <c r="Q1036" t="str">
        <f>_xlfn.CONCAT(Table3263[[#This Row],[Description]],Table3263[[#This Row],[attribute_name EN2]])</f>
        <v>Temperature - Stator V (2)</v>
      </c>
      <c r="R1036" s="10">
        <v>110</v>
      </c>
      <c r="S1036" s="33" t="s">
        <v>49</v>
      </c>
      <c r="U1036" s="33" t="s">
        <v>736</v>
      </c>
      <c r="V1036" s="10"/>
      <c r="W1036" t="str">
        <f t="shared" si="30"/>
        <v>subattribute</v>
      </c>
      <c r="X1036" t="str">
        <f>TRIM(INDEX(_xlfn.TEXTSPLIT(Table3263[[#This Row],[attribute_name]],"|"), 1,1))</f>
        <v>Temperatura - Estator Fase V (2)</v>
      </c>
      <c r="Y1036" t="str">
        <f>IFERROR(TRIM(INDEX(_xlfn.TEXTSPLIT(Table3263[[#This Row],[attribute_name]],"|"), 1,2)), "")</f>
        <v>HiHi</v>
      </c>
      <c r="Z1036" t="b" cm="1">
        <f t="array" ref="Z1036">IF(ISERROR(IF(Table3263[[#This Row],[parent_attribute]]="subattribute", VLOOKUP(Table3263[[#This Row],[Área ]]&amp;Table3263[[#This Row],[child_attribute]],_xlfn._xlws.FILTER(Table3263[[#All],[Vessel]], Table3263[[#All],[parent_attribute]]="attribute"),1, FALSE), TRUE)), FALSE, TRUE)</f>
        <v>1</v>
      </c>
    </row>
    <row r="1037" spans="2:26" ht="15" customHeight="1">
      <c r="B1037" t="s">
        <v>4572</v>
      </c>
      <c r="C1037" s="10" t="s">
        <v>3356</v>
      </c>
      <c r="D1037" s="10" t="s">
        <v>4573</v>
      </c>
      <c r="E1037" t="s">
        <v>4574</v>
      </c>
      <c r="F1037" t="s">
        <v>4575</v>
      </c>
      <c r="G1037" t="s">
        <v>2856</v>
      </c>
      <c r="J1037" t="s">
        <v>1084</v>
      </c>
      <c r="K1037" t="s">
        <v>343</v>
      </c>
      <c r="L1037" t="s">
        <v>2931</v>
      </c>
      <c r="M1037" t="s">
        <v>2928</v>
      </c>
      <c r="O1037" t="e">
        <f>VLOOKUP(Table3263[[#This Row],[Column1]],'Tradução Atributos'!$A$1:$B$284,2,0)</f>
        <v>#N/A</v>
      </c>
      <c r="P1037" t="s">
        <v>819</v>
      </c>
      <c r="Q1037" t="str">
        <f>_xlfn.CONCAT(Table3263[[#This Row],[Description]],Table3263[[#This Row],[attribute_name EN2]])</f>
        <v>Temperature - Stator V (2)</v>
      </c>
      <c r="R1037" s="10"/>
      <c r="S1037" s="33" t="s">
        <v>49</v>
      </c>
      <c r="U1037" s="33" t="s">
        <v>736</v>
      </c>
      <c r="V1037" s="83"/>
      <c r="W1037" t="str">
        <f t="shared" si="30"/>
        <v>subattribute</v>
      </c>
      <c r="X1037" t="str">
        <f>TRIM(INDEX(_xlfn.TEXTSPLIT(Table3263[[#This Row],[attribute_name]],"|"), 1,1))</f>
        <v>Temperatura - Estator Fase V (2)</v>
      </c>
      <c r="Y1037" t="str">
        <f>IFERROR(TRIM(INDEX(_xlfn.TEXTSPLIT(Table3263[[#This Row],[attribute_name]],"|"), 1,2)), "")</f>
        <v>Lo</v>
      </c>
      <c r="Z1037" t="b" cm="1">
        <f t="array" ref="Z1037">IF(ISERROR(IF(Table3263[[#This Row],[parent_attribute]]="subattribute", VLOOKUP(Table3263[[#This Row],[Área ]]&amp;Table3263[[#This Row],[child_attribute]],_xlfn._xlws.FILTER(Table3263[[#All],[Vessel]], Table3263[[#All],[parent_attribute]]="attribute"),1, FALSE), TRUE)), FALSE, TRUE)</f>
        <v>1</v>
      </c>
    </row>
    <row r="1038" spans="2:26" ht="15" customHeight="1">
      <c r="B1038" t="s">
        <v>4572</v>
      </c>
      <c r="C1038" s="10" t="s">
        <v>3356</v>
      </c>
      <c r="D1038" s="10" t="s">
        <v>4573</v>
      </c>
      <c r="E1038" t="s">
        <v>4574</v>
      </c>
      <c r="F1038" t="s">
        <v>4575</v>
      </c>
      <c r="G1038" t="s">
        <v>2856</v>
      </c>
      <c r="J1038" t="s">
        <v>1086</v>
      </c>
      <c r="K1038" t="s">
        <v>343</v>
      </c>
      <c r="L1038" t="s">
        <v>2934</v>
      </c>
      <c r="M1038" t="s">
        <v>2928</v>
      </c>
      <c r="O1038" t="e">
        <f>VLOOKUP(Table3263[[#This Row],[Column1]],'Tradução Atributos'!$A$1:$B$284,2,0)</f>
        <v>#N/A</v>
      </c>
      <c r="P1038" t="s">
        <v>3369</v>
      </c>
      <c r="Q1038" t="str">
        <f>_xlfn.CONCAT(Table3263[[#This Row],[Description]],Table3263[[#This Row],[attribute_name EN2]])</f>
        <v>Temperature - Stator V (2)</v>
      </c>
      <c r="R1038" s="10">
        <v>99</v>
      </c>
      <c r="S1038" s="33" t="s">
        <v>49</v>
      </c>
      <c r="U1038" s="33" t="s">
        <v>736</v>
      </c>
      <c r="V1038" s="10"/>
      <c r="W1038" t="str">
        <f t="shared" si="30"/>
        <v>subattribute</v>
      </c>
      <c r="X1038" t="str">
        <f>TRIM(INDEX(_xlfn.TEXTSPLIT(Table3263[[#This Row],[attribute_name]],"|"), 1,1))</f>
        <v>Temperatura - Estator Fase V (2)</v>
      </c>
      <c r="Y1038" t="str">
        <f>IFERROR(TRIM(INDEX(_xlfn.TEXTSPLIT(Table3263[[#This Row],[attribute_name]],"|"), 1,2)), "")</f>
        <v>Pre-alarm Hi</v>
      </c>
      <c r="Z1038" t="b" cm="1">
        <f t="array" ref="Z1038">IF(ISERROR(IF(Table3263[[#This Row],[parent_attribute]]="subattribute", VLOOKUP(Table3263[[#This Row],[Área ]]&amp;Table3263[[#This Row],[child_attribute]],_xlfn._xlws.FILTER(Table3263[[#All],[Vessel]], Table3263[[#All],[parent_attribute]]="attribute"),1, FALSE), TRUE)), FALSE, TRUE)</f>
        <v>1</v>
      </c>
    </row>
    <row r="1039" spans="2:26" ht="15" customHeight="1">
      <c r="B1039" t="s">
        <v>4572</v>
      </c>
      <c r="C1039" s="10" t="s">
        <v>3356</v>
      </c>
      <c r="D1039" s="10" t="s">
        <v>4573</v>
      </c>
      <c r="E1039" t="s">
        <v>4574</v>
      </c>
      <c r="F1039" t="s">
        <v>4575</v>
      </c>
      <c r="G1039" t="s">
        <v>2856</v>
      </c>
      <c r="J1039" t="s">
        <v>1070</v>
      </c>
      <c r="K1039" t="s">
        <v>1067</v>
      </c>
      <c r="L1039" t="s">
        <v>2929</v>
      </c>
      <c r="M1039" t="s">
        <v>2928</v>
      </c>
      <c r="O1039" t="e">
        <f>VLOOKUP(Table3263[[#This Row],[Column1]],'Tradução Atributos'!$A$1:$B$284,2,0)</f>
        <v>#N/A</v>
      </c>
      <c r="P1039" t="s">
        <v>807</v>
      </c>
      <c r="Q1039" t="str">
        <f>_xlfn.CONCAT(Table3263[[#This Row],[Description]],Table3263[[#This Row],[attribute_name EN2]])</f>
        <v>Temperature - Stator V</v>
      </c>
      <c r="R1039" s="10">
        <v>100</v>
      </c>
      <c r="S1039" s="33" t="s">
        <v>49</v>
      </c>
      <c r="U1039" s="33" t="s">
        <v>736</v>
      </c>
      <c r="V1039" s="10"/>
      <c r="W1039" t="str">
        <f t="shared" si="30"/>
        <v>subattribute</v>
      </c>
      <c r="X1039" t="str">
        <f>TRIM(INDEX(_xlfn.TEXTSPLIT(Table3263[[#This Row],[attribute_name]],"|"), 1,1))</f>
        <v>Temperatura - Estator Fase V</v>
      </c>
      <c r="Y1039" t="str">
        <f>IFERROR(TRIM(INDEX(_xlfn.TEXTSPLIT(Table3263[[#This Row],[attribute_name]],"|"), 1,2)), "")</f>
        <v>Hi</v>
      </c>
      <c r="Z1039" t="b" cm="1">
        <f t="array" ref="Z1039">IF(ISERROR(IF(Table3263[[#This Row],[parent_attribute]]="subattribute", VLOOKUP(Table3263[[#This Row],[Área ]]&amp;Table3263[[#This Row],[child_attribute]],_xlfn._xlws.FILTER(Table3263[[#All],[Vessel]], Table3263[[#All],[parent_attribute]]="attribute"),1, FALSE), TRUE)), FALSE, TRUE)</f>
        <v>1</v>
      </c>
    </row>
    <row r="1040" spans="2:26" ht="15" customHeight="1">
      <c r="B1040" t="s">
        <v>4572</v>
      </c>
      <c r="C1040" s="10" t="s">
        <v>3356</v>
      </c>
      <c r="D1040" s="10" t="s">
        <v>4573</v>
      </c>
      <c r="E1040" t="s">
        <v>4574</v>
      </c>
      <c r="F1040" t="s">
        <v>4575</v>
      </c>
      <c r="G1040" t="s">
        <v>2856</v>
      </c>
      <c r="J1040" t="s">
        <v>1072</v>
      </c>
      <c r="K1040" t="s">
        <v>1067</v>
      </c>
      <c r="L1040" t="s">
        <v>2930</v>
      </c>
      <c r="M1040" t="s">
        <v>2928</v>
      </c>
      <c r="O1040" t="e">
        <f>VLOOKUP(Table3263[[#This Row],[Column1]],'Tradução Atributos'!$A$1:$B$284,2,0)</f>
        <v>#N/A</v>
      </c>
      <c r="P1040" t="s">
        <v>809</v>
      </c>
      <c r="Q1040" t="str">
        <f>_xlfn.CONCAT(Table3263[[#This Row],[Description]],Table3263[[#This Row],[attribute_name EN2]])</f>
        <v>Temperature - Stator V</v>
      </c>
      <c r="R1040" s="10">
        <v>110</v>
      </c>
      <c r="S1040" s="33" t="s">
        <v>49</v>
      </c>
      <c r="U1040" s="33" t="s">
        <v>736</v>
      </c>
      <c r="V1040" s="83"/>
      <c r="W1040" t="str">
        <f t="shared" si="30"/>
        <v>subattribute</v>
      </c>
      <c r="X1040" t="str">
        <f>TRIM(INDEX(_xlfn.TEXTSPLIT(Table3263[[#This Row],[attribute_name]],"|"), 1,1))</f>
        <v>Temperatura - Estator Fase V</v>
      </c>
      <c r="Y1040" t="str">
        <f>IFERROR(TRIM(INDEX(_xlfn.TEXTSPLIT(Table3263[[#This Row],[attribute_name]],"|"), 1,2)), "")</f>
        <v>HiHi</v>
      </c>
      <c r="Z1040" t="b" cm="1">
        <f t="array" ref="Z1040">IF(ISERROR(IF(Table3263[[#This Row],[parent_attribute]]="subattribute", VLOOKUP(Table3263[[#This Row],[Área ]]&amp;Table3263[[#This Row],[child_attribute]],_xlfn._xlws.FILTER(Table3263[[#All],[Vessel]], Table3263[[#All],[parent_attribute]]="attribute"),1, FALSE), TRUE)), FALSE, TRUE)</f>
        <v>1</v>
      </c>
    </row>
    <row r="1041" spans="2:26" ht="15" customHeight="1">
      <c r="B1041" t="s">
        <v>4572</v>
      </c>
      <c r="C1041" s="10" t="s">
        <v>3356</v>
      </c>
      <c r="D1041" s="10" t="s">
        <v>4573</v>
      </c>
      <c r="E1041" t="s">
        <v>4574</v>
      </c>
      <c r="F1041" t="s">
        <v>4575</v>
      </c>
      <c r="G1041" t="s">
        <v>2856</v>
      </c>
      <c r="J1041" t="s">
        <v>1074</v>
      </c>
      <c r="K1041" t="s">
        <v>1067</v>
      </c>
      <c r="L1041" t="s">
        <v>2931</v>
      </c>
      <c r="M1041" t="s">
        <v>2928</v>
      </c>
      <c r="O1041" t="e">
        <f>VLOOKUP(Table3263[[#This Row],[Column1]],'Tradução Atributos'!$A$1:$B$284,2,0)</f>
        <v>#N/A</v>
      </c>
      <c r="P1041" t="s">
        <v>811</v>
      </c>
      <c r="Q1041" t="str">
        <f>_xlfn.CONCAT(Table3263[[#This Row],[Description]],Table3263[[#This Row],[attribute_name EN2]])</f>
        <v>Temperature - Stator V</v>
      </c>
      <c r="R1041" s="33"/>
      <c r="S1041" s="33" t="s">
        <v>49</v>
      </c>
      <c r="U1041" s="33" t="s">
        <v>736</v>
      </c>
      <c r="V1041" s="10"/>
      <c r="W1041" t="str">
        <f t="shared" si="30"/>
        <v>subattribute</v>
      </c>
      <c r="X1041" t="str">
        <f>TRIM(INDEX(_xlfn.TEXTSPLIT(Table3263[[#This Row],[attribute_name]],"|"), 1,1))</f>
        <v>Temperatura - Estator Fase V</v>
      </c>
      <c r="Y1041" t="str">
        <f>IFERROR(TRIM(INDEX(_xlfn.TEXTSPLIT(Table3263[[#This Row],[attribute_name]],"|"), 1,2)), "")</f>
        <v>Lo</v>
      </c>
      <c r="Z1041" t="b" cm="1">
        <f t="array" ref="Z1041">IF(ISERROR(IF(Table3263[[#This Row],[parent_attribute]]="subattribute", VLOOKUP(Table3263[[#This Row],[Área ]]&amp;Table3263[[#This Row],[child_attribute]],_xlfn._xlws.FILTER(Table3263[[#All],[Vessel]], Table3263[[#All],[parent_attribute]]="attribute"),1, FALSE), TRUE)), FALSE, TRUE)</f>
        <v>1</v>
      </c>
    </row>
    <row r="1042" spans="2:26" ht="15" customHeight="1">
      <c r="B1042" t="s">
        <v>4572</v>
      </c>
      <c r="C1042" s="10" t="s">
        <v>3356</v>
      </c>
      <c r="D1042" s="10" t="s">
        <v>4573</v>
      </c>
      <c r="E1042" t="s">
        <v>4574</v>
      </c>
      <c r="F1042" t="s">
        <v>4575</v>
      </c>
      <c r="G1042" t="s">
        <v>2856</v>
      </c>
      <c r="J1042" t="s">
        <v>1076</v>
      </c>
      <c r="K1042" t="s">
        <v>1067</v>
      </c>
      <c r="L1042" t="s">
        <v>2934</v>
      </c>
      <c r="M1042" t="s">
        <v>2928</v>
      </c>
      <c r="O1042" t="e">
        <f>VLOOKUP(Table3263[[#This Row],[Column1]],'Tradução Atributos'!$A$1:$B$284,2,0)</f>
        <v>#N/A</v>
      </c>
      <c r="P1042" t="s">
        <v>3370</v>
      </c>
      <c r="Q1042" t="str">
        <f>_xlfn.CONCAT(Table3263[[#This Row],[Description]],Table3263[[#This Row],[attribute_name EN2]])</f>
        <v>Temperature - Stator V</v>
      </c>
      <c r="R1042" s="10">
        <v>99</v>
      </c>
      <c r="S1042" s="33" t="s">
        <v>49</v>
      </c>
      <c r="U1042" s="33" t="s">
        <v>736</v>
      </c>
      <c r="V1042" s="83"/>
      <c r="W1042" t="str">
        <f t="shared" si="30"/>
        <v>subattribute</v>
      </c>
      <c r="X1042" t="str">
        <f>TRIM(INDEX(_xlfn.TEXTSPLIT(Table3263[[#This Row],[attribute_name]],"|"), 1,1))</f>
        <v>Temperatura - Estator Fase V</v>
      </c>
      <c r="Y1042" t="str">
        <f>IFERROR(TRIM(INDEX(_xlfn.TEXTSPLIT(Table3263[[#This Row],[attribute_name]],"|"), 1,2)), "")</f>
        <v>Pre-alarm Hi</v>
      </c>
      <c r="Z1042" t="b" cm="1">
        <f t="array" ref="Z1042">IF(ISERROR(IF(Table3263[[#This Row],[parent_attribute]]="subattribute", VLOOKUP(Table3263[[#This Row],[Área ]]&amp;Table3263[[#This Row],[child_attribute]],_xlfn._xlws.FILTER(Table3263[[#All],[Vessel]], Table3263[[#All],[parent_attribute]]="attribute"),1, FALSE), TRUE)), FALSE, TRUE)</f>
        <v>1</v>
      </c>
    </row>
    <row r="1043" spans="2:26" ht="15" customHeight="1">
      <c r="B1043" t="s">
        <v>4572</v>
      </c>
      <c r="C1043" s="10" t="s">
        <v>3356</v>
      </c>
      <c r="D1043" s="10" t="s">
        <v>4573</v>
      </c>
      <c r="E1043" t="s">
        <v>4574</v>
      </c>
      <c r="F1043" t="s">
        <v>4575</v>
      </c>
      <c r="G1043" t="s">
        <v>2856</v>
      </c>
      <c r="J1043" t="s">
        <v>1088</v>
      </c>
      <c r="K1043" t="s">
        <v>1088</v>
      </c>
      <c r="O1043" t="e">
        <f>VLOOKUP(Table3263[[#This Row],[Column1]],'Tradução Atributos'!$A$1:$B$284,2,0)</f>
        <v>#N/A</v>
      </c>
      <c r="P1043" t="s">
        <v>3371</v>
      </c>
      <c r="Q1043" t="str">
        <f>_xlfn.CONCAT(Table3263[[#This Row],[Description]],Table3263[[#This Row],[attribute_name EN2]])</f>
        <v>Temperature - Stator W</v>
      </c>
      <c r="R1043" s="10" t="s">
        <v>3465</v>
      </c>
      <c r="S1043" s="33" t="s">
        <v>49</v>
      </c>
      <c r="U1043" s="33" t="s">
        <v>446</v>
      </c>
      <c r="V1043" s="10" t="s">
        <v>447</v>
      </c>
      <c r="W1043" t="str">
        <f t="shared" si="30"/>
        <v>attribute</v>
      </c>
      <c r="X1043" t="str">
        <f>TRIM(INDEX(_xlfn.TEXTSPLIT(Table3263[[#This Row],[attribute_name]],"|"), 1,1))</f>
        <v>Temperatura - Estator Fase W</v>
      </c>
      <c r="Y1043" t="str">
        <f>IFERROR(TRIM(INDEX(_xlfn.TEXTSPLIT(Table3263[[#This Row],[attribute_name]],"|"), 1,2)), "")</f>
        <v/>
      </c>
      <c r="Z1043" t="b" cm="1">
        <f t="array" ref="Z1043">IF(ISERROR(IF(Table3263[[#This Row],[parent_attribute]]="subattribute", VLOOKUP(Table3263[[#This Row],[Área ]]&amp;Table3263[[#This Row],[child_attribute]],_xlfn._xlws.FILTER(Table3263[[#All],[Vessel]], Table3263[[#All],[parent_attribute]]="attribute"),1, FALSE), TRUE)), FALSE, TRUE)</f>
        <v>1</v>
      </c>
    </row>
    <row r="1044" spans="2:26" ht="15" customHeight="1">
      <c r="B1044" t="s">
        <v>4572</v>
      </c>
      <c r="C1044" s="10" t="s">
        <v>3356</v>
      </c>
      <c r="D1044" s="10" t="s">
        <v>4573</v>
      </c>
      <c r="E1044" t="s">
        <v>4574</v>
      </c>
      <c r="F1044" t="s">
        <v>4575</v>
      </c>
      <c r="G1044" t="s">
        <v>2856</v>
      </c>
      <c r="J1044" t="s">
        <v>347</v>
      </c>
      <c r="K1044" t="s">
        <v>347</v>
      </c>
      <c r="O1044" t="e">
        <f>VLOOKUP(Table3263[[#This Row],[Column1]],'Tradução Atributos'!$A$1:$B$284,2,0)</f>
        <v>#N/A</v>
      </c>
      <c r="P1044" t="s">
        <v>3372</v>
      </c>
      <c r="Q1044" t="str">
        <f>_xlfn.CONCAT(Table3263[[#This Row],[Description]],Table3263[[#This Row],[attribute_name EN2]])</f>
        <v>Temperature - Stator W (2)</v>
      </c>
      <c r="R1044" s="10" t="s">
        <v>3468</v>
      </c>
      <c r="S1044" s="33" t="s">
        <v>49</v>
      </c>
      <c r="U1044" s="33" t="s">
        <v>446</v>
      </c>
      <c r="V1044" s="10" t="s">
        <v>447</v>
      </c>
      <c r="W1044" t="str">
        <f t="shared" si="30"/>
        <v>attribute</v>
      </c>
      <c r="X1044" t="str">
        <f>TRIM(INDEX(_xlfn.TEXTSPLIT(Table3263[[#This Row],[attribute_name]],"|"), 1,1))</f>
        <v>Temperatura - Estator Fase W (2)</v>
      </c>
      <c r="Y1044" t="str">
        <f>IFERROR(TRIM(INDEX(_xlfn.TEXTSPLIT(Table3263[[#This Row],[attribute_name]],"|"), 1,2)), "")</f>
        <v/>
      </c>
      <c r="Z1044" t="b" cm="1">
        <f t="array" ref="Z1044">IF(ISERROR(IF(Table3263[[#This Row],[parent_attribute]]="subattribute", VLOOKUP(Table3263[[#This Row],[Área ]]&amp;Table3263[[#This Row],[child_attribute]],_xlfn._xlws.FILTER(Table3263[[#All],[Vessel]], Table3263[[#All],[parent_attribute]]="attribute"),1, FALSE), TRUE)), FALSE, TRUE)</f>
        <v>1</v>
      </c>
    </row>
    <row r="1045" spans="2:26" ht="15" customHeight="1">
      <c r="B1045" t="s">
        <v>4572</v>
      </c>
      <c r="C1045" s="10" t="s">
        <v>3356</v>
      </c>
      <c r="D1045" s="10" t="s">
        <v>4573</v>
      </c>
      <c r="E1045" t="s">
        <v>4574</v>
      </c>
      <c r="F1045" t="s">
        <v>4575</v>
      </c>
      <c r="G1045" t="s">
        <v>2856</v>
      </c>
      <c r="J1045" t="s">
        <v>1101</v>
      </c>
      <c r="K1045" t="s">
        <v>347</v>
      </c>
      <c r="L1045" t="s">
        <v>2929</v>
      </c>
      <c r="M1045" t="s">
        <v>2928</v>
      </c>
      <c r="O1045" t="e">
        <f>VLOOKUP(Table3263[[#This Row],[Column1]],'Tradução Atributos'!$A$1:$B$284,2,0)</f>
        <v>#N/A</v>
      </c>
      <c r="P1045" t="s">
        <v>831</v>
      </c>
      <c r="Q1045" t="str">
        <f>_xlfn.CONCAT(Table3263[[#This Row],[Description]],Table3263[[#This Row],[attribute_name EN2]])</f>
        <v>Temperature - Stator W (2)</v>
      </c>
      <c r="R1045" s="10">
        <v>100</v>
      </c>
      <c r="S1045" s="33" t="s">
        <v>49</v>
      </c>
      <c r="U1045" s="33" t="s">
        <v>736</v>
      </c>
      <c r="V1045" s="83"/>
      <c r="W1045" t="str">
        <f t="shared" si="30"/>
        <v>subattribute</v>
      </c>
      <c r="X1045" t="str">
        <f>TRIM(INDEX(_xlfn.TEXTSPLIT(Table3263[[#This Row],[attribute_name]],"|"), 1,1))</f>
        <v>Temperatura - Estator Fase W (2)</v>
      </c>
      <c r="Y1045" t="str">
        <f>IFERROR(TRIM(INDEX(_xlfn.TEXTSPLIT(Table3263[[#This Row],[attribute_name]],"|"), 1,2)), "")</f>
        <v>Hi</v>
      </c>
      <c r="Z1045" t="b" cm="1">
        <f t="array" ref="Z1045">IF(ISERROR(IF(Table3263[[#This Row],[parent_attribute]]="subattribute", VLOOKUP(Table3263[[#This Row],[Área ]]&amp;Table3263[[#This Row],[child_attribute]],_xlfn._xlws.FILTER(Table3263[[#All],[Vessel]], Table3263[[#All],[parent_attribute]]="attribute"),1, FALSE), TRUE)), FALSE, TRUE)</f>
        <v>1</v>
      </c>
    </row>
    <row r="1046" spans="2:26" ht="15" customHeight="1">
      <c r="B1046" t="s">
        <v>4572</v>
      </c>
      <c r="C1046" s="10" t="s">
        <v>3356</v>
      </c>
      <c r="D1046" s="10" t="s">
        <v>4573</v>
      </c>
      <c r="E1046" t="s">
        <v>4574</v>
      </c>
      <c r="F1046" t="s">
        <v>4575</v>
      </c>
      <c r="G1046" t="s">
        <v>2856</v>
      </c>
      <c r="J1046" t="s">
        <v>1103</v>
      </c>
      <c r="K1046" t="s">
        <v>347</v>
      </c>
      <c r="L1046" t="s">
        <v>2930</v>
      </c>
      <c r="M1046" t="s">
        <v>2928</v>
      </c>
      <c r="O1046" t="e">
        <f>VLOOKUP(Table3263[[#This Row],[Column1]],'Tradução Atributos'!$A$1:$B$284,2,0)</f>
        <v>#N/A</v>
      </c>
      <c r="P1046" t="s">
        <v>833</v>
      </c>
      <c r="Q1046" t="str">
        <f>_xlfn.CONCAT(Table3263[[#This Row],[Description]],Table3263[[#This Row],[attribute_name EN2]])</f>
        <v>Temperature - Stator W (2)</v>
      </c>
      <c r="R1046" s="10">
        <v>110</v>
      </c>
      <c r="S1046" s="33" t="s">
        <v>49</v>
      </c>
      <c r="U1046" s="33" t="s">
        <v>736</v>
      </c>
      <c r="V1046" s="10"/>
      <c r="W1046" t="str">
        <f t="shared" si="30"/>
        <v>subattribute</v>
      </c>
      <c r="X1046" t="str">
        <f>TRIM(INDEX(_xlfn.TEXTSPLIT(Table3263[[#This Row],[attribute_name]],"|"), 1,1))</f>
        <v>Temperatura - Estator Fase W (2)</v>
      </c>
      <c r="Y1046" t="str">
        <f>IFERROR(TRIM(INDEX(_xlfn.TEXTSPLIT(Table3263[[#This Row],[attribute_name]],"|"), 1,2)), "")</f>
        <v>HiHi</v>
      </c>
      <c r="Z1046" t="b" cm="1">
        <f t="array" ref="Z1046">IF(ISERROR(IF(Table3263[[#This Row],[parent_attribute]]="subattribute", VLOOKUP(Table3263[[#This Row],[Área ]]&amp;Table3263[[#This Row],[child_attribute]],_xlfn._xlws.FILTER(Table3263[[#All],[Vessel]], Table3263[[#All],[parent_attribute]]="attribute"),1, FALSE), TRUE)), FALSE, TRUE)</f>
        <v>1</v>
      </c>
    </row>
    <row r="1047" spans="2:26" ht="15" customHeight="1">
      <c r="B1047" t="s">
        <v>4572</v>
      </c>
      <c r="C1047" s="10" t="s">
        <v>3356</v>
      </c>
      <c r="D1047" s="10" t="s">
        <v>4573</v>
      </c>
      <c r="E1047" t="s">
        <v>4574</v>
      </c>
      <c r="F1047" t="s">
        <v>4575</v>
      </c>
      <c r="G1047" t="s">
        <v>2856</v>
      </c>
      <c r="J1047" t="s">
        <v>1105</v>
      </c>
      <c r="K1047" t="s">
        <v>347</v>
      </c>
      <c r="L1047" t="s">
        <v>2931</v>
      </c>
      <c r="M1047" t="s">
        <v>2928</v>
      </c>
      <c r="O1047" t="e">
        <f>VLOOKUP(Table3263[[#This Row],[Column1]],'Tradução Atributos'!$A$1:$B$284,2,0)</f>
        <v>#N/A</v>
      </c>
      <c r="P1047" t="s">
        <v>835</v>
      </c>
      <c r="Q1047" t="str">
        <f>_xlfn.CONCAT(Table3263[[#This Row],[Description]],Table3263[[#This Row],[attribute_name EN2]])</f>
        <v>Temperature - Stator W (2)</v>
      </c>
      <c r="R1047" s="10"/>
      <c r="S1047" s="33" t="s">
        <v>49</v>
      </c>
      <c r="U1047" s="33" t="s">
        <v>736</v>
      </c>
      <c r="V1047" s="83"/>
      <c r="W1047" t="str">
        <f t="shared" si="30"/>
        <v>subattribute</v>
      </c>
      <c r="X1047" t="str">
        <f>TRIM(INDEX(_xlfn.TEXTSPLIT(Table3263[[#This Row],[attribute_name]],"|"), 1,1))</f>
        <v>Temperatura - Estator Fase W (2)</v>
      </c>
      <c r="Y1047" t="str">
        <f>IFERROR(TRIM(INDEX(_xlfn.TEXTSPLIT(Table3263[[#This Row],[attribute_name]],"|"), 1,2)), "")</f>
        <v>Lo</v>
      </c>
      <c r="Z1047" t="b" cm="1">
        <f t="array" ref="Z1047">IF(ISERROR(IF(Table3263[[#This Row],[parent_attribute]]="subattribute", VLOOKUP(Table3263[[#This Row],[Área ]]&amp;Table3263[[#This Row],[child_attribute]],_xlfn._xlws.FILTER(Table3263[[#All],[Vessel]], Table3263[[#All],[parent_attribute]]="attribute"),1, FALSE), TRUE)), FALSE, TRUE)</f>
        <v>1</v>
      </c>
    </row>
    <row r="1048" spans="2:26" ht="15" customHeight="1">
      <c r="B1048" t="s">
        <v>4572</v>
      </c>
      <c r="C1048" s="10" t="s">
        <v>3356</v>
      </c>
      <c r="D1048" s="10" t="s">
        <v>4573</v>
      </c>
      <c r="E1048" t="s">
        <v>4574</v>
      </c>
      <c r="F1048" t="s">
        <v>4575</v>
      </c>
      <c r="G1048" t="s">
        <v>2856</v>
      </c>
      <c r="J1048" t="s">
        <v>1107</v>
      </c>
      <c r="K1048" t="s">
        <v>347</v>
      </c>
      <c r="L1048" t="s">
        <v>2934</v>
      </c>
      <c r="M1048" t="s">
        <v>2928</v>
      </c>
      <c r="O1048" t="e">
        <f>VLOOKUP(Table3263[[#This Row],[Column1]],'Tradução Atributos'!$A$1:$B$284,2,0)</f>
        <v>#N/A</v>
      </c>
      <c r="P1048" t="s">
        <v>3373</v>
      </c>
      <c r="Q1048" t="str">
        <f>_xlfn.CONCAT(Table3263[[#This Row],[Description]],Table3263[[#This Row],[attribute_name EN2]])</f>
        <v>Temperature - Stator W (2)</v>
      </c>
      <c r="R1048" s="10">
        <v>99</v>
      </c>
      <c r="S1048" s="33" t="s">
        <v>49</v>
      </c>
      <c r="U1048" s="33" t="s">
        <v>736</v>
      </c>
      <c r="V1048" s="10"/>
      <c r="W1048" t="str">
        <f t="shared" si="30"/>
        <v>subattribute</v>
      </c>
      <c r="X1048" t="str">
        <f>TRIM(INDEX(_xlfn.TEXTSPLIT(Table3263[[#This Row],[attribute_name]],"|"), 1,1))</f>
        <v>Temperatura - Estator Fase W (2)</v>
      </c>
      <c r="Y1048" t="str">
        <f>IFERROR(TRIM(INDEX(_xlfn.TEXTSPLIT(Table3263[[#This Row],[attribute_name]],"|"), 1,2)), "")</f>
        <v>Pre-alarm Hi</v>
      </c>
      <c r="Z1048" t="b" cm="1">
        <f t="array" ref="Z1048">IF(ISERROR(IF(Table3263[[#This Row],[parent_attribute]]="subattribute", VLOOKUP(Table3263[[#This Row],[Área ]]&amp;Table3263[[#This Row],[child_attribute]],_xlfn._xlws.FILTER(Table3263[[#All],[Vessel]], Table3263[[#All],[parent_attribute]]="attribute"),1, FALSE), TRUE)), FALSE, TRUE)</f>
        <v>1</v>
      </c>
    </row>
    <row r="1049" spans="2:26" ht="15" customHeight="1">
      <c r="B1049" t="s">
        <v>4572</v>
      </c>
      <c r="C1049" s="10" t="s">
        <v>3356</v>
      </c>
      <c r="D1049" s="10" t="s">
        <v>4573</v>
      </c>
      <c r="E1049" t="s">
        <v>4574</v>
      </c>
      <c r="F1049" t="s">
        <v>4575</v>
      </c>
      <c r="G1049" t="s">
        <v>2856</v>
      </c>
      <c r="J1049" t="s">
        <v>1091</v>
      </c>
      <c r="K1049" t="s">
        <v>1088</v>
      </c>
      <c r="L1049" t="s">
        <v>2929</v>
      </c>
      <c r="M1049" t="s">
        <v>2928</v>
      </c>
      <c r="O1049" t="e">
        <f>VLOOKUP(Table3263[[#This Row],[Column1]],'Tradução Atributos'!$A$1:$B$284,2,0)</f>
        <v>#N/A</v>
      </c>
      <c r="P1049" t="s">
        <v>823</v>
      </c>
      <c r="Q1049" t="str">
        <f>_xlfn.CONCAT(Table3263[[#This Row],[Description]],Table3263[[#This Row],[attribute_name EN2]])</f>
        <v>Temperature - Stator W</v>
      </c>
      <c r="R1049" s="10">
        <v>100</v>
      </c>
      <c r="S1049" s="33" t="s">
        <v>49</v>
      </c>
      <c r="U1049" s="33" t="s">
        <v>736</v>
      </c>
      <c r="V1049" s="10"/>
      <c r="W1049" t="str">
        <f t="shared" si="30"/>
        <v>subattribute</v>
      </c>
      <c r="X1049" t="str">
        <f>TRIM(INDEX(_xlfn.TEXTSPLIT(Table3263[[#This Row],[attribute_name]],"|"), 1,1))</f>
        <v>Temperatura - Estator Fase W</v>
      </c>
      <c r="Y1049" t="str">
        <f>IFERROR(TRIM(INDEX(_xlfn.TEXTSPLIT(Table3263[[#This Row],[attribute_name]],"|"), 1,2)), "")</f>
        <v>Hi</v>
      </c>
      <c r="Z1049" t="b" cm="1">
        <f t="array" ref="Z1049">IF(ISERROR(IF(Table3263[[#This Row],[parent_attribute]]="subattribute", VLOOKUP(Table3263[[#This Row],[Área ]]&amp;Table3263[[#This Row],[child_attribute]],_xlfn._xlws.FILTER(Table3263[[#All],[Vessel]], Table3263[[#All],[parent_attribute]]="attribute"),1, FALSE), TRUE)), FALSE, TRUE)</f>
        <v>1</v>
      </c>
    </row>
    <row r="1050" spans="2:26" ht="15" customHeight="1">
      <c r="B1050" t="s">
        <v>4572</v>
      </c>
      <c r="C1050" s="10" t="s">
        <v>3356</v>
      </c>
      <c r="D1050" s="10" t="s">
        <v>4573</v>
      </c>
      <c r="E1050" t="s">
        <v>4574</v>
      </c>
      <c r="F1050" t="s">
        <v>4575</v>
      </c>
      <c r="G1050" t="s">
        <v>2856</v>
      </c>
      <c r="J1050" t="s">
        <v>1093</v>
      </c>
      <c r="K1050" t="s">
        <v>1088</v>
      </c>
      <c r="L1050" t="s">
        <v>2930</v>
      </c>
      <c r="M1050" t="s">
        <v>2928</v>
      </c>
      <c r="O1050" t="e">
        <f>VLOOKUP(Table3263[[#This Row],[Column1]],'Tradução Atributos'!$A$1:$B$284,2,0)</f>
        <v>#N/A</v>
      </c>
      <c r="P1050" t="s">
        <v>825</v>
      </c>
      <c r="Q1050" t="str">
        <f>_xlfn.CONCAT(Table3263[[#This Row],[Description]],Table3263[[#This Row],[attribute_name EN2]])</f>
        <v>Temperature - Stator W</v>
      </c>
      <c r="R1050" s="10">
        <v>110</v>
      </c>
      <c r="S1050" s="33" t="s">
        <v>49</v>
      </c>
      <c r="U1050" s="33" t="s">
        <v>736</v>
      </c>
      <c r="V1050" s="88"/>
      <c r="W1050" t="str">
        <f t="shared" si="30"/>
        <v>subattribute</v>
      </c>
      <c r="X1050" t="str">
        <f>TRIM(INDEX(_xlfn.TEXTSPLIT(Table3263[[#This Row],[attribute_name]],"|"), 1,1))</f>
        <v>Temperatura - Estator Fase W</v>
      </c>
      <c r="Y1050" t="str">
        <f>IFERROR(TRIM(INDEX(_xlfn.TEXTSPLIT(Table3263[[#This Row],[attribute_name]],"|"), 1,2)), "")</f>
        <v>HiHi</v>
      </c>
      <c r="Z1050" t="b" cm="1">
        <f t="array" ref="Z1050">IF(ISERROR(IF(Table3263[[#This Row],[parent_attribute]]="subattribute", VLOOKUP(Table3263[[#This Row],[Área ]]&amp;Table3263[[#This Row],[child_attribute]],_xlfn._xlws.FILTER(Table3263[[#All],[Vessel]], Table3263[[#All],[parent_attribute]]="attribute"),1, FALSE), TRUE)), FALSE, TRUE)</f>
        <v>1</v>
      </c>
    </row>
    <row r="1051" spans="2:26" ht="15" customHeight="1">
      <c r="B1051" t="s">
        <v>4572</v>
      </c>
      <c r="C1051" s="10" t="s">
        <v>3356</v>
      </c>
      <c r="D1051" s="10" t="s">
        <v>4573</v>
      </c>
      <c r="E1051" t="s">
        <v>4574</v>
      </c>
      <c r="F1051" t="s">
        <v>4575</v>
      </c>
      <c r="G1051" t="s">
        <v>2856</v>
      </c>
      <c r="J1051" t="s">
        <v>1095</v>
      </c>
      <c r="K1051" t="s">
        <v>1088</v>
      </c>
      <c r="L1051" t="s">
        <v>2931</v>
      </c>
      <c r="M1051" t="s">
        <v>2928</v>
      </c>
      <c r="O1051" t="e">
        <f>VLOOKUP(Table3263[[#This Row],[Column1]],'Tradução Atributos'!$A$1:$B$284,2,0)</f>
        <v>#N/A</v>
      </c>
      <c r="P1051" t="s">
        <v>827</v>
      </c>
      <c r="Q1051" t="str">
        <f>_xlfn.CONCAT(Table3263[[#This Row],[Description]],Table3263[[#This Row],[attribute_name EN2]])</f>
        <v>Temperature - Stator W</v>
      </c>
      <c r="R1051" s="10"/>
      <c r="S1051" s="33" t="s">
        <v>49</v>
      </c>
      <c r="U1051" s="33" t="s">
        <v>736</v>
      </c>
      <c r="V1051" s="10"/>
      <c r="W1051" t="str">
        <f t="shared" si="30"/>
        <v>subattribute</v>
      </c>
      <c r="X1051" t="str">
        <f>TRIM(INDEX(_xlfn.TEXTSPLIT(Table3263[[#This Row],[attribute_name]],"|"), 1,1))</f>
        <v>Temperatura - Estator Fase W</v>
      </c>
      <c r="Y1051" t="str">
        <f>IFERROR(TRIM(INDEX(_xlfn.TEXTSPLIT(Table3263[[#This Row],[attribute_name]],"|"), 1,2)), "")</f>
        <v>Lo</v>
      </c>
      <c r="Z1051" t="b" cm="1">
        <f t="array" ref="Z1051">IF(ISERROR(IF(Table3263[[#This Row],[parent_attribute]]="subattribute", VLOOKUP(Table3263[[#This Row],[Área ]]&amp;Table3263[[#This Row],[child_attribute]],_xlfn._xlws.FILTER(Table3263[[#All],[Vessel]], Table3263[[#All],[parent_attribute]]="attribute"),1, FALSE), TRUE)), FALSE, TRUE)</f>
        <v>1</v>
      </c>
    </row>
    <row r="1052" spans="2:26" ht="15" customHeight="1">
      <c r="B1052" t="s">
        <v>4572</v>
      </c>
      <c r="C1052" s="10" t="s">
        <v>3356</v>
      </c>
      <c r="D1052" s="10" t="s">
        <v>4573</v>
      </c>
      <c r="E1052" t="s">
        <v>4574</v>
      </c>
      <c r="F1052" t="s">
        <v>4575</v>
      </c>
      <c r="G1052" t="s">
        <v>2856</v>
      </c>
      <c r="J1052" t="s">
        <v>1097</v>
      </c>
      <c r="K1052" t="s">
        <v>1088</v>
      </c>
      <c r="L1052" t="s">
        <v>2934</v>
      </c>
      <c r="M1052" t="s">
        <v>2928</v>
      </c>
      <c r="O1052" t="e">
        <f>VLOOKUP(Table3263[[#This Row],[Column1]],'Tradução Atributos'!$A$1:$B$284,2,0)</f>
        <v>#N/A</v>
      </c>
      <c r="P1052" t="s">
        <v>3374</v>
      </c>
      <c r="Q1052" t="str">
        <f>_xlfn.CONCAT(Table3263[[#This Row],[Description]],Table3263[[#This Row],[attribute_name EN2]])</f>
        <v>Temperature - Stator W</v>
      </c>
      <c r="R1052" s="10">
        <v>99</v>
      </c>
      <c r="S1052" s="33" t="s">
        <v>49</v>
      </c>
      <c r="U1052" s="33" t="s">
        <v>736</v>
      </c>
      <c r="V1052" s="83"/>
      <c r="W1052" t="str">
        <f t="shared" si="30"/>
        <v>subattribute</v>
      </c>
      <c r="X1052" t="str">
        <f>TRIM(INDEX(_xlfn.TEXTSPLIT(Table3263[[#This Row],[attribute_name]],"|"), 1,1))</f>
        <v>Temperatura - Estator Fase W</v>
      </c>
      <c r="Y1052" t="str">
        <f>IFERROR(TRIM(INDEX(_xlfn.TEXTSPLIT(Table3263[[#This Row],[attribute_name]],"|"), 1,2)), "")</f>
        <v>Pre-alarm Hi</v>
      </c>
      <c r="Z1052" t="b" cm="1">
        <f t="array" ref="Z1052">IF(ISERROR(IF(Table3263[[#This Row],[parent_attribute]]="subattribute", VLOOKUP(Table3263[[#This Row],[Área ]]&amp;Table3263[[#This Row],[child_attribute]],_xlfn._xlws.FILTER(Table3263[[#All],[Vessel]], Table3263[[#All],[parent_attribute]]="attribute"),1, FALSE), TRUE)), FALSE, TRUE)</f>
        <v>1</v>
      </c>
    </row>
    <row r="1053" spans="2:26" ht="15" customHeight="1">
      <c r="B1053" t="s">
        <v>4572</v>
      </c>
      <c r="C1053" s="10" t="s">
        <v>3356</v>
      </c>
      <c r="D1053" s="10" t="s">
        <v>4573</v>
      </c>
      <c r="E1053" t="s">
        <v>4574</v>
      </c>
      <c r="F1053" t="s">
        <v>4575</v>
      </c>
      <c r="G1053" t="s">
        <v>2856</v>
      </c>
      <c r="J1053" t="s">
        <v>992</v>
      </c>
      <c r="K1053" t="s">
        <v>992</v>
      </c>
      <c r="O1053" t="e">
        <f>VLOOKUP(Table3263[[#This Row],[Column1]],'Tradução Atributos'!$A$1:$B$284,2,0)</f>
        <v>#N/A</v>
      </c>
      <c r="P1053" t="s">
        <v>3375</v>
      </c>
      <c r="Q1053" t="str">
        <f>_xlfn.CONCAT(Table3263[[#This Row],[Description]],Table3263[[#This Row],[attribute_name EN2]])</f>
        <v>Temperature - Motor DE Bearing</v>
      </c>
      <c r="R1053" s="10" t="s">
        <v>3753</v>
      </c>
      <c r="S1053" s="33" t="s">
        <v>49</v>
      </c>
      <c r="U1053" s="33" t="s">
        <v>446</v>
      </c>
      <c r="V1053" s="10" t="s">
        <v>447</v>
      </c>
      <c r="W1053" t="str">
        <f t="shared" si="30"/>
        <v>attribute</v>
      </c>
      <c r="X1053" t="str">
        <f>TRIM(INDEX(_xlfn.TEXTSPLIT(Table3263[[#This Row],[attribute_name]],"|"), 1,1))</f>
        <v>Temperatura - Mancal do Motor (LA)</v>
      </c>
      <c r="Y1053" t="str">
        <f>IFERROR(TRIM(INDEX(_xlfn.TEXTSPLIT(Table3263[[#This Row],[attribute_name]],"|"), 1,2)), "")</f>
        <v/>
      </c>
      <c r="Z1053" t="b" cm="1">
        <f t="array" ref="Z1053">IF(ISERROR(IF(Table3263[[#This Row],[parent_attribute]]="subattribute", VLOOKUP(Table3263[[#This Row],[Área ]]&amp;Table3263[[#This Row],[child_attribute]],_xlfn._xlws.FILTER(Table3263[[#All],[Vessel]], Table3263[[#All],[parent_attribute]]="attribute"),1, FALSE), TRUE)), FALSE, TRUE)</f>
        <v>1</v>
      </c>
    </row>
    <row r="1054" spans="2:26" ht="15" customHeight="1">
      <c r="B1054" t="s">
        <v>4572</v>
      </c>
      <c r="C1054" s="10" t="s">
        <v>3356</v>
      </c>
      <c r="D1054" s="10" t="s">
        <v>4573</v>
      </c>
      <c r="E1054" t="s">
        <v>4574</v>
      </c>
      <c r="F1054" t="s">
        <v>4575</v>
      </c>
      <c r="G1054" t="s">
        <v>2856</v>
      </c>
      <c r="J1054" t="s">
        <v>995</v>
      </c>
      <c r="K1054" t="s">
        <v>992</v>
      </c>
      <c r="L1054" t="s">
        <v>2929</v>
      </c>
      <c r="M1054" t="s">
        <v>2928</v>
      </c>
      <c r="O1054" t="e">
        <f>VLOOKUP(Table3263[[#This Row],[Column1]],'Tradução Atributos'!$A$1:$B$284,2,0)</f>
        <v>#N/A</v>
      </c>
      <c r="P1054" t="s">
        <v>762</v>
      </c>
      <c r="Q1054" t="str">
        <f>_xlfn.CONCAT(Table3263[[#This Row],[Description]],Table3263[[#This Row],[attribute_name EN2]])</f>
        <v>Temperature - Motor DE Bearing</v>
      </c>
      <c r="R1054" s="10">
        <v>90</v>
      </c>
      <c r="S1054" s="33" t="s">
        <v>49</v>
      </c>
      <c r="U1054" s="33" t="s">
        <v>736</v>
      </c>
      <c r="V1054" s="10"/>
      <c r="W1054" t="str">
        <f t="shared" si="30"/>
        <v>subattribute</v>
      </c>
      <c r="X1054" t="str">
        <f>TRIM(INDEX(_xlfn.TEXTSPLIT(Table3263[[#This Row],[attribute_name]],"|"), 1,1))</f>
        <v>Temperatura - Mancal do Motor (LA)</v>
      </c>
      <c r="Y1054" t="str">
        <f>IFERROR(TRIM(INDEX(_xlfn.TEXTSPLIT(Table3263[[#This Row],[attribute_name]],"|"), 1,2)), "")</f>
        <v>Hi</v>
      </c>
      <c r="Z1054" t="b" cm="1">
        <f t="array" ref="Z1054">IF(ISERROR(IF(Table3263[[#This Row],[parent_attribute]]="subattribute", VLOOKUP(Table3263[[#This Row],[Área ]]&amp;Table3263[[#This Row],[child_attribute]],_xlfn._xlws.FILTER(Table3263[[#All],[Vessel]], Table3263[[#All],[parent_attribute]]="attribute"),1, FALSE), TRUE)), FALSE, TRUE)</f>
        <v>1</v>
      </c>
    </row>
    <row r="1055" spans="2:26" ht="15" customHeight="1">
      <c r="B1055" t="s">
        <v>4572</v>
      </c>
      <c r="C1055" s="10" t="s">
        <v>3356</v>
      </c>
      <c r="D1055" s="10" t="s">
        <v>4573</v>
      </c>
      <c r="E1055" t="s">
        <v>4574</v>
      </c>
      <c r="F1055" t="s">
        <v>4575</v>
      </c>
      <c r="G1055" t="s">
        <v>2856</v>
      </c>
      <c r="J1055" t="s">
        <v>997</v>
      </c>
      <c r="K1055" t="s">
        <v>992</v>
      </c>
      <c r="L1055" t="s">
        <v>2930</v>
      </c>
      <c r="M1055" t="s">
        <v>2928</v>
      </c>
      <c r="O1055" t="e">
        <f>VLOOKUP(Table3263[[#This Row],[Column1]],'Tradução Atributos'!$A$1:$B$284,2,0)</f>
        <v>#N/A</v>
      </c>
      <c r="P1055" t="s">
        <v>764</v>
      </c>
      <c r="Q1055" t="str">
        <f>_xlfn.CONCAT(Table3263[[#This Row],[Description]],Table3263[[#This Row],[attribute_name EN2]])</f>
        <v>Temperature - Motor DE Bearing</v>
      </c>
      <c r="R1055" s="33">
        <v>95</v>
      </c>
      <c r="S1055" s="33" t="s">
        <v>49</v>
      </c>
      <c r="U1055" s="33" t="s">
        <v>736</v>
      </c>
      <c r="V1055" s="83"/>
      <c r="W1055" t="str">
        <f t="shared" si="30"/>
        <v>subattribute</v>
      </c>
      <c r="X1055" t="str">
        <f>TRIM(INDEX(_xlfn.TEXTSPLIT(Table3263[[#This Row],[attribute_name]],"|"), 1,1))</f>
        <v>Temperatura - Mancal do Motor (LA)</v>
      </c>
      <c r="Y1055" t="str">
        <f>IFERROR(TRIM(INDEX(_xlfn.TEXTSPLIT(Table3263[[#This Row],[attribute_name]],"|"), 1,2)), "")</f>
        <v>HiHi</v>
      </c>
      <c r="Z1055" t="b" cm="1">
        <f t="array" ref="Z1055">IF(ISERROR(IF(Table3263[[#This Row],[parent_attribute]]="subattribute", VLOOKUP(Table3263[[#This Row],[Área ]]&amp;Table3263[[#This Row],[child_attribute]],_xlfn._xlws.FILTER(Table3263[[#All],[Vessel]], Table3263[[#All],[parent_attribute]]="attribute"),1, FALSE), TRUE)), FALSE, TRUE)</f>
        <v>1</v>
      </c>
    </row>
    <row r="1056" spans="2:26" ht="15" customHeight="1">
      <c r="B1056" t="s">
        <v>4572</v>
      </c>
      <c r="C1056" s="10" t="s">
        <v>3356</v>
      </c>
      <c r="D1056" s="10" t="s">
        <v>4573</v>
      </c>
      <c r="E1056" t="s">
        <v>4574</v>
      </c>
      <c r="F1056" t="s">
        <v>4575</v>
      </c>
      <c r="G1056" t="s">
        <v>2856</v>
      </c>
      <c r="J1056" t="s">
        <v>999</v>
      </c>
      <c r="K1056" t="s">
        <v>992</v>
      </c>
      <c r="L1056" t="s">
        <v>2934</v>
      </c>
      <c r="M1056" t="s">
        <v>2928</v>
      </c>
      <c r="O1056" t="e">
        <f>VLOOKUP(Table3263[[#This Row],[Column1]],'Tradução Atributos'!$A$1:$B$284,2,0)</f>
        <v>#N/A</v>
      </c>
      <c r="P1056" t="s">
        <v>3378</v>
      </c>
      <c r="Q1056" t="str">
        <f>_xlfn.CONCAT(Table3263[[#This Row],[Description]],Table3263[[#This Row],[attribute_name EN2]])</f>
        <v>Temperature - Motor DE Bearing</v>
      </c>
      <c r="R1056" s="10">
        <v>81</v>
      </c>
      <c r="S1056" s="33" t="s">
        <v>49</v>
      </c>
      <c r="U1056" s="33" t="s">
        <v>736</v>
      </c>
      <c r="V1056" s="10"/>
      <c r="W1056" t="str">
        <f t="shared" si="30"/>
        <v>subattribute</v>
      </c>
      <c r="X1056" t="str">
        <f>TRIM(INDEX(_xlfn.TEXTSPLIT(Table3263[[#This Row],[attribute_name]],"|"), 1,1))</f>
        <v>Temperatura - Mancal do Motor (LA)</v>
      </c>
      <c r="Y1056" t="str">
        <f>IFERROR(TRIM(INDEX(_xlfn.TEXTSPLIT(Table3263[[#This Row],[attribute_name]],"|"), 1,2)), "")</f>
        <v>Pre-alarm Hi</v>
      </c>
      <c r="Z1056" t="b" cm="1">
        <f t="array" ref="Z1056">IF(ISERROR(IF(Table3263[[#This Row],[parent_attribute]]="subattribute", VLOOKUP(Table3263[[#This Row],[Área ]]&amp;Table3263[[#This Row],[child_attribute]],_xlfn._xlws.FILTER(Table3263[[#All],[Vessel]], Table3263[[#All],[parent_attribute]]="attribute"),1, FALSE), TRUE)), FALSE, TRUE)</f>
        <v>1</v>
      </c>
    </row>
    <row r="1057" spans="2:26" ht="15" customHeight="1">
      <c r="B1057" t="s">
        <v>4572</v>
      </c>
      <c r="C1057" s="10" t="s">
        <v>3356</v>
      </c>
      <c r="D1057" s="10" t="s">
        <v>4573</v>
      </c>
      <c r="E1057" t="s">
        <v>4574</v>
      </c>
      <c r="F1057" t="s">
        <v>4575</v>
      </c>
      <c r="G1057" t="s">
        <v>2856</v>
      </c>
      <c r="J1057" t="s">
        <v>1001</v>
      </c>
      <c r="K1057" t="s">
        <v>1001</v>
      </c>
      <c r="O1057" t="e">
        <f>VLOOKUP(Table3263[[#This Row],[Column1]],'Tradução Atributos'!$A$1:$B$284,2,0)</f>
        <v>#N/A</v>
      </c>
      <c r="P1057" t="s">
        <v>3379</v>
      </c>
      <c r="Q1057" t="str">
        <f>_xlfn.CONCAT(Table3263[[#This Row],[Description]],Table3263[[#This Row],[attribute_name EN2]])</f>
        <v>Temperature - Motor NDE Bearing</v>
      </c>
      <c r="R1057" s="10" t="s">
        <v>3758</v>
      </c>
      <c r="S1057" s="33" t="s">
        <v>49</v>
      </c>
      <c r="U1057" s="33" t="s">
        <v>446</v>
      </c>
      <c r="V1057" s="18" t="s">
        <v>447</v>
      </c>
      <c r="W1057" t="str">
        <f t="shared" si="30"/>
        <v>attribute</v>
      </c>
      <c r="X1057" t="str">
        <f>TRIM(INDEX(_xlfn.TEXTSPLIT(Table3263[[#This Row],[attribute_name]],"|"), 1,1))</f>
        <v>Temperatura - Mancal do Motor (LOA)</v>
      </c>
      <c r="Y1057" t="str">
        <f>IFERROR(TRIM(INDEX(_xlfn.TEXTSPLIT(Table3263[[#This Row],[attribute_name]],"|"), 1,2)), "")</f>
        <v/>
      </c>
      <c r="Z1057" t="b" cm="1">
        <f t="array" ref="Z1057">IF(ISERROR(IF(Table3263[[#This Row],[parent_attribute]]="subattribute", VLOOKUP(Table3263[[#This Row],[Área ]]&amp;Table3263[[#This Row],[child_attribute]],_xlfn._xlws.FILTER(Table3263[[#All],[Vessel]], Table3263[[#All],[parent_attribute]]="attribute"),1, FALSE), TRUE)), FALSE, TRUE)</f>
        <v>1</v>
      </c>
    </row>
    <row r="1058" spans="2:26" ht="15" customHeight="1">
      <c r="B1058" t="s">
        <v>4572</v>
      </c>
      <c r="C1058" s="10" t="s">
        <v>3356</v>
      </c>
      <c r="D1058" s="10" t="s">
        <v>4573</v>
      </c>
      <c r="E1058" t="s">
        <v>4574</v>
      </c>
      <c r="F1058" t="s">
        <v>4575</v>
      </c>
      <c r="G1058" t="s">
        <v>2856</v>
      </c>
      <c r="J1058" t="s">
        <v>1004</v>
      </c>
      <c r="K1058" t="s">
        <v>1001</v>
      </c>
      <c r="L1058" t="s">
        <v>2929</v>
      </c>
      <c r="M1058" t="s">
        <v>2928</v>
      </c>
      <c r="O1058" t="e">
        <f>VLOOKUP(Table3263[[#This Row],[Column1]],'Tradução Atributos'!$A$1:$B$284,2,0)</f>
        <v>#N/A</v>
      </c>
      <c r="P1058" t="s">
        <v>768</v>
      </c>
      <c r="Q1058" t="str">
        <f>_xlfn.CONCAT(Table3263[[#This Row],[Description]],Table3263[[#This Row],[attribute_name EN2]])</f>
        <v>Temperature - Motor NDE Bearing</v>
      </c>
      <c r="R1058" s="33">
        <v>90</v>
      </c>
      <c r="S1058" s="33" t="s">
        <v>49</v>
      </c>
      <c r="U1058" s="33" t="s">
        <v>736</v>
      </c>
      <c r="V1058" s="10"/>
      <c r="W1058" t="str">
        <f t="shared" si="30"/>
        <v>subattribute</v>
      </c>
      <c r="X1058" t="str">
        <f>TRIM(INDEX(_xlfn.TEXTSPLIT(Table3263[[#This Row],[attribute_name]],"|"), 1,1))</f>
        <v>Temperatura - Mancal do Motor (LOA)</v>
      </c>
      <c r="Y1058" t="str">
        <f>IFERROR(TRIM(INDEX(_xlfn.TEXTSPLIT(Table3263[[#This Row],[attribute_name]],"|"), 1,2)), "")</f>
        <v>Hi</v>
      </c>
      <c r="Z1058" t="b" cm="1">
        <f t="array" ref="Z1058">IF(ISERROR(IF(Table3263[[#This Row],[parent_attribute]]="subattribute", VLOOKUP(Table3263[[#This Row],[Área ]]&amp;Table3263[[#This Row],[child_attribute]],_xlfn._xlws.FILTER(Table3263[[#All],[Vessel]], Table3263[[#All],[parent_attribute]]="attribute"),1, FALSE), TRUE)), FALSE, TRUE)</f>
        <v>1</v>
      </c>
    </row>
    <row r="1059" spans="2:26" ht="15" customHeight="1">
      <c r="B1059" t="s">
        <v>4572</v>
      </c>
      <c r="C1059" s="10" t="s">
        <v>3356</v>
      </c>
      <c r="D1059" s="10" t="s">
        <v>4573</v>
      </c>
      <c r="E1059" t="s">
        <v>4574</v>
      </c>
      <c r="F1059" t="s">
        <v>4575</v>
      </c>
      <c r="G1059" t="s">
        <v>2856</v>
      </c>
      <c r="J1059" t="s">
        <v>1006</v>
      </c>
      <c r="K1059" t="s">
        <v>1001</v>
      </c>
      <c r="L1059" t="s">
        <v>2930</v>
      </c>
      <c r="M1059" t="s">
        <v>2928</v>
      </c>
      <c r="O1059" t="e">
        <f>VLOOKUP(Table3263[[#This Row],[Column1]],'Tradução Atributos'!$A$1:$B$284,2,0)</f>
        <v>#N/A</v>
      </c>
      <c r="P1059" t="s">
        <v>770</v>
      </c>
      <c r="Q1059" t="str">
        <f>_xlfn.CONCAT(Table3263[[#This Row],[Description]],Table3263[[#This Row],[attribute_name EN2]])</f>
        <v>Temperature - Motor NDE Bearing</v>
      </c>
      <c r="R1059" s="33">
        <v>95</v>
      </c>
      <c r="S1059" s="33" t="s">
        <v>49</v>
      </c>
      <c r="U1059" s="33" t="s">
        <v>736</v>
      </c>
      <c r="V1059" s="83"/>
      <c r="W1059" t="str">
        <f t="shared" si="30"/>
        <v>subattribute</v>
      </c>
      <c r="X1059" t="str">
        <f>TRIM(INDEX(_xlfn.TEXTSPLIT(Table3263[[#This Row],[attribute_name]],"|"), 1,1))</f>
        <v>Temperatura - Mancal do Motor (LOA)</v>
      </c>
      <c r="Y1059" t="str">
        <f>IFERROR(TRIM(INDEX(_xlfn.TEXTSPLIT(Table3263[[#This Row],[attribute_name]],"|"), 1,2)), "")</f>
        <v>HiHi</v>
      </c>
      <c r="Z1059" t="b" cm="1">
        <f t="array" ref="Z1059">IF(ISERROR(IF(Table3263[[#This Row],[parent_attribute]]="subattribute", VLOOKUP(Table3263[[#This Row],[Área ]]&amp;Table3263[[#This Row],[child_attribute]],_xlfn._xlws.FILTER(Table3263[[#All],[Vessel]], Table3263[[#All],[parent_attribute]]="attribute"),1, FALSE), TRUE)), FALSE, TRUE)</f>
        <v>1</v>
      </c>
    </row>
    <row r="1060" spans="2:26" ht="15" customHeight="1">
      <c r="B1060" t="s">
        <v>4572</v>
      </c>
      <c r="C1060" s="10" t="s">
        <v>3356</v>
      </c>
      <c r="D1060" s="10" t="s">
        <v>4573</v>
      </c>
      <c r="E1060" t="s">
        <v>4574</v>
      </c>
      <c r="F1060" t="s">
        <v>4575</v>
      </c>
      <c r="G1060" t="s">
        <v>2856</v>
      </c>
      <c r="J1060" t="s">
        <v>1008</v>
      </c>
      <c r="K1060" t="s">
        <v>1001</v>
      </c>
      <c r="L1060" t="s">
        <v>2934</v>
      </c>
      <c r="M1060" t="s">
        <v>2928</v>
      </c>
      <c r="O1060" t="e">
        <f>VLOOKUP(Table3263[[#This Row],[Column1]],'Tradução Atributos'!$A$1:$B$284,2,0)</f>
        <v>#N/A</v>
      </c>
      <c r="P1060" t="s">
        <v>3382</v>
      </c>
      <c r="Q1060" t="str">
        <f>_xlfn.CONCAT(Table3263[[#This Row],[Description]],Table3263[[#This Row],[attribute_name EN2]])</f>
        <v>Temperature - Motor NDE Bearing</v>
      </c>
      <c r="R1060" s="33">
        <v>81</v>
      </c>
      <c r="S1060" s="33" t="s">
        <v>49</v>
      </c>
      <c r="U1060" s="33" t="s">
        <v>736</v>
      </c>
      <c r="V1060" s="10"/>
      <c r="W1060" t="str">
        <f t="shared" si="30"/>
        <v>subattribute</v>
      </c>
      <c r="X1060" t="str">
        <f>TRIM(INDEX(_xlfn.TEXTSPLIT(Table3263[[#This Row],[attribute_name]],"|"), 1,1))</f>
        <v>Temperatura - Mancal do Motor (LOA)</v>
      </c>
      <c r="Y1060" t="str">
        <f>IFERROR(TRIM(INDEX(_xlfn.TEXTSPLIT(Table3263[[#This Row],[attribute_name]],"|"), 1,2)), "")</f>
        <v>Pre-alarm Hi</v>
      </c>
      <c r="Z1060" t="b" cm="1">
        <f t="array" ref="Z1060">IF(ISERROR(IF(Table3263[[#This Row],[parent_attribute]]="subattribute", VLOOKUP(Table3263[[#This Row],[Área ]]&amp;Table3263[[#This Row],[child_attribute]],_xlfn._xlws.FILTER(Table3263[[#All],[Vessel]], Table3263[[#All],[parent_attribute]]="attribute"),1, FALSE), TRUE)), FALSE, TRUE)</f>
        <v>1</v>
      </c>
    </row>
    <row r="1061" spans="2:26" ht="15" customHeight="1">
      <c r="B1061" t="s">
        <v>4572</v>
      </c>
      <c r="C1061" s="10" t="s">
        <v>3356</v>
      </c>
      <c r="D1061" s="10" t="s">
        <v>4573</v>
      </c>
      <c r="E1061" t="s">
        <v>4574</v>
      </c>
      <c r="F1061" t="s">
        <v>4575</v>
      </c>
      <c r="G1061" s="9" t="s">
        <v>2856</v>
      </c>
      <c r="J1061" t="s">
        <v>3792</v>
      </c>
      <c r="K1061" t="s">
        <v>3792</v>
      </c>
      <c r="O1061" t="e">
        <f>VLOOKUP(Table3263[[#This Row],[Column1]],'Tradução Atributos'!$A$1:$B$284,2,0)</f>
        <v>#N/A</v>
      </c>
      <c r="P1061" t="s">
        <v>4982</v>
      </c>
      <c r="Q1061" t="str">
        <f>_xlfn.CONCAT(Table3263[[#This Row],[Description]],Table3263[[#This Row],[attribute_name EN2]])</f>
        <v>Temperature - Motor Lube Oil DE Bearing Return</v>
      </c>
      <c r="R1061" s="33" t="s">
        <v>3790</v>
      </c>
      <c r="S1061" s="33" t="s">
        <v>49</v>
      </c>
      <c r="U1061" s="33" t="s">
        <v>446</v>
      </c>
      <c r="V1061" s="10" t="s">
        <v>447</v>
      </c>
      <c r="W1061" t="str">
        <f t="shared" si="30"/>
        <v>attribute</v>
      </c>
      <c r="X1061" t="str">
        <f>TRIM(INDEX(_xlfn.TEXTSPLIT(Table3263[[#This Row],[attribute_name]],"|"), 1,1))</f>
        <v>Temperatura – Retorno de Óleo Lubrificante Mancal LA do Motor</v>
      </c>
      <c r="Y1061" t="str">
        <f>IFERROR(TRIM(INDEX(_xlfn.TEXTSPLIT(Table3263[[#This Row],[attribute_name]],"|"), 1,2)), "")</f>
        <v/>
      </c>
      <c r="Z1061" t="b" cm="1">
        <f t="array" ref="Z1061">IF(ISERROR(IF(Table3263[[#This Row],[parent_attribute]]="subattribute", VLOOKUP(Table3263[[#This Row],[Área ]]&amp;Table3263[[#This Row],[child_attribute]],_xlfn._xlws.FILTER(Table3263[[#All],[Vessel]], Table3263[[#All],[parent_attribute]]="attribute"),1, FALSE), TRUE)), FALSE, TRUE)</f>
        <v>1</v>
      </c>
    </row>
    <row r="1062" spans="2:26" ht="15" customHeight="1">
      <c r="B1062" t="s">
        <v>4572</v>
      </c>
      <c r="C1062" s="10" t="s">
        <v>3356</v>
      </c>
      <c r="D1062" s="10" t="s">
        <v>4573</v>
      </c>
      <c r="E1062" t="s">
        <v>4574</v>
      </c>
      <c r="F1062" t="s">
        <v>4575</v>
      </c>
      <c r="G1062" s="9" t="s">
        <v>2856</v>
      </c>
      <c r="H1062" s="9"/>
      <c r="J1062" t="s">
        <v>4983</v>
      </c>
      <c r="K1062" t="s">
        <v>3792</v>
      </c>
      <c r="L1062" t="s">
        <v>2929</v>
      </c>
      <c r="M1062" t="s">
        <v>2928</v>
      </c>
      <c r="O1062" t="e">
        <f>VLOOKUP(Table3263[[#This Row],[Column1]],'Tradução Atributos'!$A$1:$B$284,2,0)</f>
        <v>#N/A</v>
      </c>
      <c r="P1062" t="s">
        <v>4984</v>
      </c>
      <c r="Q1062" t="str">
        <f>_xlfn.CONCAT(Table3263[[#This Row],[Description]],Table3263[[#This Row],[attribute_name EN2]])</f>
        <v>Temperature - Motor Lube Oil DE Bearing Return</v>
      </c>
      <c r="R1062" s="33">
        <v>90</v>
      </c>
      <c r="S1062" s="33" t="s">
        <v>49</v>
      </c>
      <c r="U1062" s="33" t="s">
        <v>736</v>
      </c>
      <c r="V1062" s="10"/>
      <c r="W1062" t="str">
        <f t="shared" si="30"/>
        <v>subattribute</v>
      </c>
      <c r="X1062" t="str">
        <f>TRIM(INDEX(_xlfn.TEXTSPLIT(Table3263[[#This Row],[attribute_name]],"|"), 1,1))</f>
        <v>Temperatura – Retorno de Óleo Lubrificante Mancal LA do Motor</v>
      </c>
      <c r="Y1062" t="str">
        <f>IFERROR(TRIM(INDEX(_xlfn.TEXTSPLIT(Table3263[[#This Row],[attribute_name]],"|"), 1,2)), "")</f>
        <v>Hi</v>
      </c>
      <c r="Z1062" t="b" cm="1">
        <f t="array" ref="Z1062">IF(ISERROR(IF(Table3263[[#This Row],[parent_attribute]]="subattribute", VLOOKUP(Table3263[[#This Row],[Área ]]&amp;Table3263[[#This Row],[child_attribute]],_xlfn._xlws.FILTER(Table3263[[#All],[Vessel]], Table3263[[#All],[parent_attribute]]="attribute"),1, FALSE), TRUE)), FALSE, TRUE)</f>
        <v>1</v>
      </c>
    </row>
    <row r="1063" spans="2:26" ht="15" customHeight="1">
      <c r="B1063" t="s">
        <v>4572</v>
      </c>
      <c r="C1063" s="10" t="s">
        <v>3356</v>
      </c>
      <c r="D1063" s="10" t="s">
        <v>4573</v>
      </c>
      <c r="E1063" t="s">
        <v>4574</v>
      </c>
      <c r="F1063" t="s">
        <v>4575</v>
      </c>
      <c r="G1063" s="9" t="s">
        <v>2856</v>
      </c>
      <c r="J1063" t="s">
        <v>4985</v>
      </c>
      <c r="K1063" t="s">
        <v>3792</v>
      </c>
      <c r="L1063" t="s">
        <v>2930</v>
      </c>
      <c r="M1063" t="s">
        <v>2928</v>
      </c>
      <c r="O1063" t="e">
        <f>VLOOKUP(Table3263[[#This Row],[Column1]],'Tradução Atributos'!$A$1:$B$284,2,0)</f>
        <v>#N/A</v>
      </c>
      <c r="P1063" t="s">
        <v>4986</v>
      </c>
      <c r="Q1063" t="str">
        <f>_xlfn.CONCAT(Table3263[[#This Row],[Description]],Table3263[[#This Row],[attribute_name EN2]])</f>
        <v>Temperature - Motor Lube Oil DE Bearing Return</v>
      </c>
      <c r="R1063" s="33"/>
      <c r="S1063" s="33" t="s">
        <v>49</v>
      </c>
      <c r="U1063" s="33" t="s">
        <v>736</v>
      </c>
      <c r="V1063" s="83"/>
      <c r="W1063" t="str">
        <f t="shared" si="30"/>
        <v>subattribute</v>
      </c>
      <c r="X1063" t="str">
        <f>TRIM(INDEX(_xlfn.TEXTSPLIT(Table3263[[#This Row],[attribute_name]],"|"), 1,1))</f>
        <v>Temperatura – Retorno de Óleo Lubrificante Mancal LA do Motor</v>
      </c>
      <c r="Y1063" t="str">
        <f>IFERROR(TRIM(INDEX(_xlfn.TEXTSPLIT(Table3263[[#This Row],[attribute_name]],"|"), 1,2)), "")</f>
        <v>HiHi</v>
      </c>
      <c r="Z1063" t="b" cm="1">
        <f t="array" ref="Z1063">IF(ISERROR(IF(Table3263[[#This Row],[parent_attribute]]="subattribute", VLOOKUP(Table3263[[#This Row],[Área ]]&amp;Table3263[[#This Row],[child_attribute]],_xlfn._xlws.FILTER(Table3263[[#All],[Vessel]], Table3263[[#All],[parent_attribute]]="attribute"),1, FALSE), TRUE)), FALSE, TRUE)</f>
        <v>1</v>
      </c>
    </row>
    <row r="1064" spans="2:26" ht="15" customHeight="1">
      <c r="B1064" t="s">
        <v>4572</v>
      </c>
      <c r="C1064" s="10" t="s">
        <v>3356</v>
      </c>
      <c r="D1064" s="10" t="s">
        <v>4573</v>
      </c>
      <c r="E1064" t="s">
        <v>4574</v>
      </c>
      <c r="F1064" t="s">
        <v>4575</v>
      </c>
      <c r="G1064" s="9" t="s">
        <v>2856</v>
      </c>
      <c r="J1064" t="s">
        <v>4987</v>
      </c>
      <c r="K1064" t="s">
        <v>3792</v>
      </c>
      <c r="L1064" t="s">
        <v>2934</v>
      </c>
      <c r="M1064" t="s">
        <v>2928</v>
      </c>
      <c r="O1064" t="e">
        <f>VLOOKUP(Table3263[[#This Row],[Column1]],'Tradução Atributos'!$A$1:$B$284,2,0)</f>
        <v>#N/A</v>
      </c>
      <c r="P1064" t="s">
        <v>4988</v>
      </c>
      <c r="Q1064" t="str">
        <f>_xlfn.CONCAT(Table3263[[#This Row],[Description]],Table3263[[#This Row],[attribute_name EN2]])</f>
        <v>Temperature - Motor Lube Oil DE Bearing Return</v>
      </c>
      <c r="R1064" s="33">
        <v>81</v>
      </c>
      <c r="S1064" s="33" t="s">
        <v>49</v>
      </c>
      <c r="U1064" s="33" t="s">
        <v>736</v>
      </c>
      <c r="V1064" s="18"/>
      <c r="W1064" t="str">
        <f t="shared" si="30"/>
        <v>subattribute</v>
      </c>
      <c r="X1064" t="str">
        <f>TRIM(INDEX(_xlfn.TEXTSPLIT(Table3263[[#This Row],[attribute_name]],"|"), 1,1))</f>
        <v>Temperatura – Retorno de Óleo Lubrificante Mancal LA do Motor</v>
      </c>
      <c r="Y1064" t="str">
        <f>IFERROR(TRIM(INDEX(_xlfn.TEXTSPLIT(Table3263[[#This Row],[attribute_name]],"|"), 1,2)), "")</f>
        <v>Pre-alarm Hi</v>
      </c>
      <c r="Z1064" t="b" cm="1">
        <f t="array" ref="Z1064">IF(ISERROR(IF(Table3263[[#This Row],[parent_attribute]]="subattribute", VLOOKUP(Table3263[[#This Row],[Área ]]&amp;Table3263[[#This Row],[child_attribute]],_xlfn._xlws.FILTER(Table3263[[#All],[Vessel]], Table3263[[#All],[parent_attribute]]="attribute"),1, FALSE), TRUE)), FALSE, TRUE)</f>
        <v>1</v>
      </c>
    </row>
    <row r="1065" spans="2:26" ht="15" customHeight="1">
      <c r="B1065" t="s">
        <v>4572</v>
      </c>
      <c r="C1065" s="10" t="s">
        <v>3356</v>
      </c>
      <c r="D1065" s="10" t="s">
        <v>4573</v>
      </c>
      <c r="E1065" t="s">
        <v>4574</v>
      </c>
      <c r="F1065" t="s">
        <v>4575</v>
      </c>
      <c r="G1065" t="s">
        <v>2856</v>
      </c>
      <c r="J1065" t="s">
        <v>3785</v>
      </c>
      <c r="K1065" t="s">
        <v>3785</v>
      </c>
      <c r="O1065" t="e">
        <f>VLOOKUP(Table3263[[#This Row],[Column1]],'Tradução Atributos'!$A$1:$B$284,2,0)</f>
        <v>#N/A</v>
      </c>
      <c r="P1065" t="s">
        <v>4989</v>
      </c>
      <c r="Q1065" t="str">
        <f>_xlfn.CONCAT(Table3263[[#This Row],[Description]],Table3263[[#This Row],[attribute_name EN2]])</f>
        <v>Temperature - Motor Lube Oil NDE Bearing Return</v>
      </c>
      <c r="R1065" s="33" t="s">
        <v>3783</v>
      </c>
      <c r="S1065" s="33" t="s">
        <v>49</v>
      </c>
      <c r="U1065" s="33" t="s">
        <v>446</v>
      </c>
      <c r="V1065" s="10" t="s">
        <v>447</v>
      </c>
      <c r="W1065" t="str">
        <f t="shared" si="30"/>
        <v>attribute</v>
      </c>
      <c r="X1065" t="str">
        <f>TRIM(INDEX(_xlfn.TEXTSPLIT(Table3263[[#This Row],[attribute_name]],"|"), 1,1))</f>
        <v>Temperatura – Retorno de Óleo Lubrificante Mancal LOA do Motor</v>
      </c>
      <c r="Y1065" t="str">
        <f>IFERROR(TRIM(INDEX(_xlfn.TEXTSPLIT(Table3263[[#This Row],[attribute_name]],"|"), 1,2)), "")</f>
        <v/>
      </c>
      <c r="Z1065" t="b" cm="1">
        <f t="array" ref="Z1065">IF(ISERROR(IF(Table3263[[#This Row],[parent_attribute]]="subattribute", VLOOKUP(Table3263[[#This Row],[Área ]]&amp;Table3263[[#This Row],[child_attribute]],_xlfn._xlws.FILTER(Table3263[[#All],[Vessel]], Table3263[[#All],[parent_attribute]]="attribute"),1, FALSE), TRUE)), FALSE, TRUE)</f>
        <v>1</v>
      </c>
    </row>
    <row r="1066" spans="2:26" ht="15" customHeight="1">
      <c r="B1066" t="s">
        <v>4572</v>
      </c>
      <c r="C1066" s="10" t="s">
        <v>3356</v>
      </c>
      <c r="D1066" s="10" t="s">
        <v>4573</v>
      </c>
      <c r="E1066" t="s">
        <v>4574</v>
      </c>
      <c r="F1066" t="s">
        <v>4575</v>
      </c>
      <c r="G1066" t="s">
        <v>2856</v>
      </c>
      <c r="J1066" t="s">
        <v>4990</v>
      </c>
      <c r="K1066" t="s">
        <v>3785</v>
      </c>
      <c r="L1066" t="s">
        <v>2929</v>
      </c>
      <c r="M1066" t="s">
        <v>2928</v>
      </c>
      <c r="O1066" t="e">
        <f>VLOOKUP(Table3263[[#This Row],[Column1]],'Tradução Atributos'!$A$1:$B$284,2,0)</f>
        <v>#N/A</v>
      </c>
      <c r="P1066" t="s">
        <v>4991</v>
      </c>
      <c r="Q1066" t="str">
        <f>_xlfn.CONCAT(Table3263[[#This Row],[Description]],Table3263[[#This Row],[attribute_name EN2]])</f>
        <v>Temperature - Motor Lube Oil NDE Bearing Return</v>
      </c>
      <c r="R1066" s="33">
        <v>90</v>
      </c>
      <c r="S1066" s="33" t="s">
        <v>49</v>
      </c>
      <c r="U1066" s="33" t="s">
        <v>736</v>
      </c>
      <c r="V1066" s="10"/>
      <c r="W1066" t="str">
        <f t="shared" si="30"/>
        <v>subattribute</v>
      </c>
      <c r="X1066" t="str">
        <f>TRIM(INDEX(_xlfn.TEXTSPLIT(Table3263[[#This Row],[attribute_name]],"|"), 1,1))</f>
        <v>Temperatura – Retorno de Óleo Lubrificante Mancal LOA do Motor</v>
      </c>
      <c r="Y1066" t="str">
        <f>IFERROR(TRIM(INDEX(_xlfn.TEXTSPLIT(Table3263[[#This Row],[attribute_name]],"|"), 1,2)), "")</f>
        <v>Hi</v>
      </c>
      <c r="Z1066" t="b" cm="1">
        <f t="array" ref="Z1066">IF(ISERROR(IF(Table3263[[#This Row],[parent_attribute]]="subattribute", VLOOKUP(Table3263[[#This Row],[Área ]]&amp;Table3263[[#This Row],[child_attribute]],_xlfn._xlws.FILTER(Table3263[[#All],[Vessel]], Table3263[[#All],[parent_attribute]]="attribute"),1, FALSE), TRUE)), FALSE, TRUE)</f>
        <v>1</v>
      </c>
    </row>
    <row r="1067" spans="2:26" ht="15" customHeight="1">
      <c r="B1067" t="s">
        <v>4572</v>
      </c>
      <c r="C1067" s="10" t="s">
        <v>3356</v>
      </c>
      <c r="D1067" s="10" t="s">
        <v>4573</v>
      </c>
      <c r="E1067" t="s">
        <v>4574</v>
      </c>
      <c r="F1067" t="s">
        <v>4575</v>
      </c>
      <c r="G1067" s="9" t="s">
        <v>2856</v>
      </c>
      <c r="J1067" t="s">
        <v>4992</v>
      </c>
      <c r="K1067" t="s">
        <v>3785</v>
      </c>
      <c r="L1067" t="s">
        <v>2930</v>
      </c>
      <c r="M1067" t="s">
        <v>2928</v>
      </c>
      <c r="O1067" t="e">
        <f>VLOOKUP(Table3263[[#This Row],[Column1]],'Tradução Atributos'!$A$1:$B$284,2,0)</f>
        <v>#N/A</v>
      </c>
      <c r="P1067" t="s">
        <v>4993</v>
      </c>
      <c r="Q1067" t="str">
        <f>_xlfn.CONCAT(Table3263[[#This Row],[Description]],Table3263[[#This Row],[attribute_name EN2]])</f>
        <v>Temperature - Motor Lube Oil NDE Bearing Return</v>
      </c>
      <c r="R1067" s="33"/>
      <c r="S1067" s="33" t="s">
        <v>49</v>
      </c>
      <c r="U1067" s="33" t="s">
        <v>736</v>
      </c>
      <c r="V1067" s="83"/>
      <c r="W1067" t="str">
        <f t="shared" si="30"/>
        <v>subattribute</v>
      </c>
      <c r="X1067" t="str">
        <f>TRIM(INDEX(_xlfn.TEXTSPLIT(Table3263[[#This Row],[attribute_name]],"|"), 1,1))</f>
        <v>Temperatura – Retorno de Óleo Lubrificante Mancal LOA do Motor</v>
      </c>
      <c r="Y1067" t="str">
        <f>IFERROR(TRIM(INDEX(_xlfn.TEXTSPLIT(Table3263[[#This Row],[attribute_name]],"|"), 1,2)), "")</f>
        <v>HiHi</v>
      </c>
      <c r="Z1067" t="b" cm="1">
        <f t="array" ref="Z1067">IF(ISERROR(IF(Table3263[[#This Row],[parent_attribute]]="subattribute", VLOOKUP(Table3263[[#This Row],[Área ]]&amp;Table3263[[#This Row],[child_attribute]],_xlfn._xlws.FILTER(Table3263[[#All],[Vessel]], Table3263[[#All],[parent_attribute]]="attribute"),1, FALSE), TRUE)), FALSE, TRUE)</f>
        <v>1</v>
      </c>
    </row>
    <row r="1068" spans="2:26" ht="15" customHeight="1">
      <c r="B1068" t="s">
        <v>4572</v>
      </c>
      <c r="C1068" s="10" t="s">
        <v>3356</v>
      </c>
      <c r="D1068" s="10" t="s">
        <v>4573</v>
      </c>
      <c r="E1068" t="s">
        <v>4574</v>
      </c>
      <c r="F1068" t="s">
        <v>4575</v>
      </c>
      <c r="G1068" s="9" t="s">
        <v>2856</v>
      </c>
      <c r="J1068" t="s">
        <v>4994</v>
      </c>
      <c r="K1068" t="s">
        <v>3785</v>
      </c>
      <c r="L1068" t="s">
        <v>2934</v>
      </c>
      <c r="M1068" t="s">
        <v>2928</v>
      </c>
      <c r="O1068" t="e">
        <f>VLOOKUP(Table3263[[#This Row],[Column1]],'Tradução Atributos'!$A$1:$B$284,2,0)</f>
        <v>#N/A</v>
      </c>
      <c r="P1068" t="s">
        <v>4995</v>
      </c>
      <c r="Q1068" t="str">
        <f>_xlfn.CONCAT(Table3263[[#This Row],[Description]],Table3263[[#This Row],[attribute_name EN2]])</f>
        <v>Temperature - Motor Lube Oil NDE Bearing Return</v>
      </c>
      <c r="R1068" s="33">
        <v>81</v>
      </c>
      <c r="S1068" s="33" t="s">
        <v>49</v>
      </c>
      <c r="U1068" s="33" t="s">
        <v>736</v>
      </c>
      <c r="V1068" s="10"/>
      <c r="W1068" t="str">
        <f t="shared" si="30"/>
        <v>subattribute</v>
      </c>
      <c r="X1068" t="str">
        <f>TRIM(INDEX(_xlfn.TEXTSPLIT(Table3263[[#This Row],[attribute_name]],"|"), 1,1))</f>
        <v>Temperatura – Retorno de Óleo Lubrificante Mancal LOA do Motor</v>
      </c>
      <c r="Y1068" t="str">
        <f>IFERROR(TRIM(INDEX(_xlfn.TEXTSPLIT(Table3263[[#This Row],[attribute_name]],"|"), 1,2)), "")</f>
        <v>Pre-alarm Hi</v>
      </c>
      <c r="Z1068" t="b" cm="1">
        <f t="array" ref="Z1068">IF(ISERROR(IF(Table3263[[#This Row],[parent_attribute]]="subattribute", VLOOKUP(Table3263[[#This Row],[Área ]]&amp;Table3263[[#This Row],[child_attribute]],_xlfn._xlws.FILTER(Table3263[[#All],[Vessel]], Table3263[[#All],[parent_attribute]]="attribute"),1, FALSE), TRUE)), FALSE, TRUE)</f>
        <v>1</v>
      </c>
    </row>
    <row r="1069" spans="2:26" ht="15" customHeight="1">
      <c r="B1069" t="s">
        <v>4572</v>
      </c>
      <c r="C1069" s="10" t="s">
        <v>3356</v>
      </c>
      <c r="D1069" s="10" t="s">
        <v>4573</v>
      </c>
      <c r="E1069" t="s">
        <v>4574</v>
      </c>
      <c r="F1069" t="s">
        <v>4575</v>
      </c>
      <c r="G1069" t="s">
        <v>2856</v>
      </c>
      <c r="J1069" t="s">
        <v>1137</v>
      </c>
      <c r="K1069" t="s">
        <v>1137</v>
      </c>
      <c r="O1069" t="e">
        <f>VLOOKUP(Table3263[[#This Row],[Column1]],'Tradução Atributos'!$A$1:$B$284,2,0)</f>
        <v>#N/A</v>
      </c>
      <c r="P1069" t="s">
        <v>3383</v>
      </c>
      <c r="Q1069" t="str">
        <f>_xlfn.CONCAT(Table3263[[#This Row],[Description]],Table3263[[#This Row],[attribute_name EN2]])</f>
        <v>Vibration - Motor DE Bearing (1)</v>
      </c>
      <c r="R1069" s="33" t="s">
        <v>3763</v>
      </c>
      <c r="S1069" s="33" t="s">
        <v>465</v>
      </c>
      <c r="U1069" s="33" t="s">
        <v>446</v>
      </c>
      <c r="V1069" s="18" t="s">
        <v>447</v>
      </c>
      <c r="W1069" t="str">
        <f t="shared" si="30"/>
        <v>attribute</v>
      </c>
      <c r="X1069" t="str">
        <f>TRIM(INDEX(_xlfn.TEXTSPLIT(Table3263[[#This Row],[attribute_name]],"|"), 1,1))</f>
        <v>Vibração - Mancal do Motor (LA) (1)</v>
      </c>
      <c r="Y1069" t="str">
        <f>IFERROR(TRIM(INDEX(_xlfn.TEXTSPLIT(Table3263[[#This Row],[attribute_name]],"|"), 1,2)), "")</f>
        <v/>
      </c>
      <c r="Z1069" t="b" cm="1">
        <f t="array" ref="Z1069">IF(ISERROR(IF(Table3263[[#This Row],[parent_attribute]]="subattribute", VLOOKUP(Table3263[[#This Row],[Área ]]&amp;Table3263[[#This Row],[child_attribute]],_xlfn._xlws.FILTER(Table3263[[#All],[Vessel]], Table3263[[#All],[parent_attribute]]="attribute"),1, FALSE), TRUE)), FALSE, TRUE)</f>
        <v>1</v>
      </c>
    </row>
    <row r="1070" spans="2:26" ht="15" customHeight="1">
      <c r="B1070" t="s">
        <v>4572</v>
      </c>
      <c r="C1070" s="10" t="s">
        <v>3356</v>
      </c>
      <c r="D1070" s="10" t="s">
        <v>4573</v>
      </c>
      <c r="E1070" t="s">
        <v>4574</v>
      </c>
      <c r="F1070" t="s">
        <v>4575</v>
      </c>
      <c r="G1070" t="s">
        <v>2856</v>
      </c>
      <c r="J1070" t="s">
        <v>1140</v>
      </c>
      <c r="K1070" t="s">
        <v>1137</v>
      </c>
      <c r="L1070" t="s">
        <v>2929</v>
      </c>
      <c r="M1070" t="s">
        <v>2928</v>
      </c>
      <c r="O1070" t="e">
        <f>VLOOKUP(Table3263[[#This Row],[Column1]],'Tradução Atributos'!$A$1:$B$284,2,0)</f>
        <v>#N/A</v>
      </c>
      <c r="P1070" t="s">
        <v>3384</v>
      </c>
      <c r="Q1070" t="str">
        <f>_xlfn.CONCAT(Table3263[[#This Row],[Description]],Table3263[[#This Row],[attribute_name EN2]])</f>
        <v>Vibration - Motor DE Bearing (1)</v>
      </c>
      <c r="R1070" s="33"/>
      <c r="S1070" s="33" t="s">
        <v>465</v>
      </c>
      <c r="U1070" s="33" t="s">
        <v>736</v>
      </c>
      <c r="V1070" s="10"/>
      <c r="W1070" t="str">
        <f t="shared" ref="W1070:W1133" si="31">IFERROR(IF(FIND("|",P1070),"subattribute", "attribute"), "attribute")</f>
        <v>subattribute</v>
      </c>
      <c r="X1070" t="str">
        <f>TRIM(INDEX(_xlfn.TEXTSPLIT(Table3263[[#This Row],[attribute_name]],"|"), 1,1))</f>
        <v>Vibração - Mancal do Motor (LA) (1)</v>
      </c>
      <c r="Y1070" t="str">
        <f>IFERROR(TRIM(INDEX(_xlfn.TEXTSPLIT(Table3263[[#This Row],[attribute_name]],"|"), 1,2)), "")</f>
        <v>Hi</v>
      </c>
      <c r="Z1070" t="b" cm="1">
        <f t="array" ref="Z1070">IF(ISERROR(IF(Table3263[[#This Row],[parent_attribute]]="subattribute", VLOOKUP(Table3263[[#This Row],[Área ]]&amp;Table3263[[#This Row],[child_attribute]],_xlfn._xlws.FILTER(Table3263[[#All],[Vessel]], Table3263[[#All],[parent_attribute]]="attribute"),1, FALSE), TRUE)), FALSE, TRUE)</f>
        <v>1</v>
      </c>
    </row>
    <row r="1071" spans="2:26" ht="15" customHeight="1">
      <c r="B1071" t="s">
        <v>4572</v>
      </c>
      <c r="C1071" s="10" t="s">
        <v>3356</v>
      </c>
      <c r="D1071" s="10" t="s">
        <v>4573</v>
      </c>
      <c r="E1071" t="s">
        <v>4574</v>
      </c>
      <c r="F1071" t="s">
        <v>4575</v>
      </c>
      <c r="G1071" t="s">
        <v>2856</v>
      </c>
      <c r="J1071" t="s">
        <v>1142</v>
      </c>
      <c r="K1071" t="s">
        <v>1137</v>
      </c>
      <c r="L1071" t="s">
        <v>2930</v>
      </c>
      <c r="M1071" t="s">
        <v>2928</v>
      </c>
      <c r="O1071" t="e">
        <f>VLOOKUP(Table3263[[#This Row],[Column1]],'Tradução Atributos'!$A$1:$B$284,2,0)</f>
        <v>#N/A</v>
      </c>
      <c r="P1071" t="s">
        <v>839</v>
      </c>
      <c r="Q1071" t="str">
        <f>_xlfn.CONCAT(Table3263[[#This Row],[Description]],Table3263[[#This Row],[attribute_name EN2]])</f>
        <v>Vibration - Motor DE Bearing (1)</v>
      </c>
      <c r="R1071" s="33"/>
      <c r="S1071" s="33" t="s">
        <v>465</v>
      </c>
      <c r="U1071" s="33" t="s">
        <v>736</v>
      </c>
      <c r="V1071" s="83"/>
      <c r="W1071" t="str">
        <f t="shared" si="31"/>
        <v>subattribute</v>
      </c>
      <c r="X1071" t="str">
        <f>TRIM(INDEX(_xlfn.TEXTSPLIT(Table3263[[#This Row],[attribute_name]],"|"), 1,1))</f>
        <v>Vibração - Mancal do Motor (LA) (1)</v>
      </c>
      <c r="Y1071" t="str">
        <f>IFERROR(TRIM(INDEX(_xlfn.TEXTSPLIT(Table3263[[#This Row],[attribute_name]],"|"), 1,2)), "")</f>
        <v>HiHi</v>
      </c>
      <c r="Z1071" t="b" cm="1">
        <f t="array" ref="Z1071">IF(ISERROR(IF(Table3263[[#This Row],[parent_attribute]]="subattribute", VLOOKUP(Table3263[[#This Row],[Área ]]&amp;Table3263[[#This Row],[child_attribute]],_xlfn._xlws.FILTER(Table3263[[#All],[Vessel]], Table3263[[#All],[parent_attribute]]="attribute"),1, FALSE), TRUE)), FALSE, TRUE)</f>
        <v>1</v>
      </c>
    </row>
    <row r="1072" spans="2:26" ht="15" customHeight="1">
      <c r="B1072" t="s">
        <v>4572</v>
      </c>
      <c r="C1072" s="10" t="s">
        <v>3356</v>
      </c>
      <c r="D1072" s="10" t="s">
        <v>4573</v>
      </c>
      <c r="E1072" t="s">
        <v>4574</v>
      </c>
      <c r="F1072" t="s">
        <v>4575</v>
      </c>
      <c r="G1072" t="s">
        <v>2856</v>
      </c>
      <c r="J1072" t="s">
        <v>1144</v>
      </c>
      <c r="K1072" t="s">
        <v>1137</v>
      </c>
      <c r="L1072" t="s">
        <v>2934</v>
      </c>
      <c r="M1072" t="s">
        <v>2928</v>
      </c>
      <c r="O1072" t="e">
        <f>VLOOKUP(Table3263[[#This Row],[Column1]],'Tradução Atributos'!$A$1:$B$284,2,0)</f>
        <v>#N/A</v>
      </c>
      <c r="P1072" t="s">
        <v>3385</v>
      </c>
      <c r="Q1072" t="str">
        <f>_xlfn.CONCAT(Table3263[[#This Row],[Description]],Table3263[[#This Row],[attribute_name EN2]])</f>
        <v>Vibration - Motor DE Bearing (1)</v>
      </c>
      <c r="R1072" s="81"/>
      <c r="S1072" s="81" t="s">
        <v>465</v>
      </c>
      <c r="U1072" s="81" t="s">
        <v>736</v>
      </c>
      <c r="V1072" s="10"/>
      <c r="W1072" t="str">
        <f t="shared" si="31"/>
        <v>subattribute</v>
      </c>
      <c r="X1072" t="str">
        <f>TRIM(INDEX(_xlfn.TEXTSPLIT(Table3263[[#This Row],[attribute_name]],"|"), 1,1))</f>
        <v>Vibração - Mancal do Motor (LA) (1)</v>
      </c>
      <c r="Y1072" t="str">
        <f>IFERROR(TRIM(INDEX(_xlfn.TEXTSPLIT(Table3263[[#This Row],[attribute_name]],"|"), 1,2)), "")</f>
        <v>Pre-alarm Hi</v>
      </c>
      <c r="Z1072" t="b" cm="1">
        <f t="array" ref="Z1072">IF(ISERROR(IF(Table3263[[#This Row],[parent_attribute]]="subattribute", VLOOKUP(Table3263[[#This Row],[Área ]]&amp;Table3263[[#This Row],[child_attribute]],_xlfn._xlws.FILTER(Table3263[[#All],[Vessel]], Table3263[[#All],[parent_attribute]]="attribute"),1, FALSE), TRUE)), FALSE, TRUE)</f>
        <v>1</v>
      </c>
    </row>
    <row r="1073" spans="2:26" ht="15" customHeight="1">
      <c r="B1073" t="s">
        <v>4572</v>
      </c>
      <c r="C1073" s="10" t="s">
        <v>3356</v>
      </c>
      <c r="D1073" s="10" t="s">
        <v>4573</v>
      </c>
      <c r="E1073" t="s">
        <v>4574</v>
      </c>
      <c r="F1073" t="s">
        <v>4575</v>
      </c>
      <c r="G1073" t="s">
        <v>2856</v>
      </c>
      <c r="J1073" t="s">
        <v>1146</v>
      </c>
      <c r="K1073" t="s">
        <v>1146</v>
      </c>
      <c r="O1073" t="e">
        <f>VLOOKUP(Table3263[[#This Row],[Column1]],'Tradução Atributos'!$A$1:$B$284,2,0)</f>
        <v>#N/A</v>
      </c>
      <c r="P1073" t="s">
        <v>3386</v>
      </c>
      <c r="Q1073" t="str">
        <f>_xlfn.CONCAT(Table3263[[#This Row],[Description]],Table3263[[#This Row],[attribute_name EN2]])</f>
        <v>Vibration - Motor DE Bearing (2)</v>
      </c>
      <c r="R1073" s="81" t="s">
        <v>3768</v>
      </c>
      <c r="S1073" s="33" t="s">
        <v>465</v>
      </c>
      <c r="U1073" s="33" t="s">
        <v>446</v>
      </c>
      <c r="V1073" s="18" t="s">
        <v>447</v>
      </c>
      <c r="W1073" t="str">
        <f t="shared" si="31"/>
        <v>attribute</v>
      </c>
      <c r="X1073" t="str">
        <f>TRIM(INDEX(_xlfn.TEXTSPLIT(Table3263[[#This Row],[attribute_name]],"|"), 1,1))</f>
        <v>Vibração - Mancal do Motor (LA) (2)</v>
      </c>
      <c r="Y1073" t="str">
        <f>IFERROR(TRIM(INDEX(_xlfn.TEXTSPLIT(Table3263[[#This Row],[attribute_name]],"|"), 1,2)), "")</f>
        <v/>
      </c>
      <c r="Z1073" t="b" cm="1">
        <f t="array" ref="Z1073">IF(ISERROR(IF(Table3263[[#This Row],[parent_attribute]]="subattribute", VLOOKUP(Table3263[[#This Row],[Área ]]&amp;Table3263[[#This Row],[child_attribute]],_xlfn._xlws.FILTER(Table3263[[#All],[Vessel]], Table3263[[#All],[parent_attribute]]="attribute"),1, FALSE), TRUE)), FALSE, TRUE)</f>
        <v>1</v>
      </c>
    </row>
    <row r="1074" spans="2:26" ht="15" customHeight="1">
      <c r="B1074" t="s">
        <v>4572</v>
      </c>
      <c r="C1074" s="10" t="s">
        <v>3356</v>
      </c>
      <c r="D1074" s="10" t="s">
        <v>4573</v>
      </c>
      <c r="E1074" t="s">
        <v>4574</v>
      </c>
      <c r="F1074" t="s">
        <v>4575</v>
      </c>
      <c r="G1074" t="s">
        <v>2856</v>
      </c>
      <c r="J1074" t="s">
        <v>1149</v>
      </c>
      <c r="K1074" t="s">
        <v>1146</v>
      </c>
      <c r="L1074" t="s">
        <v>2929</v>
      </c>
      <c r="M1074" t="s">
        <v>2928</v>
      </c>
      <c r="O1074" t="e">
        <f>VLOOKUP(Table3263[[#This Row],[Column1]],'Tradução Atributos'!$A$1:$B$284,2,0)</f>
        <v>#N/A</v>
      </c>
      <c r="P1074" t="s">
        <v>845</v>
      </c>
      <c r="Q1074" t="str">
        <f>_xlfn.CONCAT(Table3263[[#This Row],[Description]],Table3263[[#This Row],[attribute_name EN2]])</f>
        <v>Vibration - Motor DE Bearing (2)</v>
      </c>
      <c r="R1074" s="81"/>
      <c r="S1074" s="33" t="s">
        <v>465</v>
      </c>
      <c r="U1074" s="33" t="s">
        <v>736</v>
      </c>
      <c r="V1074" s="10"/>
      <c r="W1074" t="str">
        <f t="shared" si="31"/>
        <v>subattribute</v>
      </c>
      <c r="X1074" t="str">
        <f>TRIM(INDEX(_xlfn.TEXTSPLIT(Table3263[[#This Row],[attribute_name]],"|"), 1,1))</f>
        <v>Vibração - Mancal do Motor (LA) (2)</v>
      </c>
      <c r="Y1074" t="str">
        <f>IFERROR(TRIM(INDEX(_xlfn.TEXTSPLIT(Table3263[[#This Row],[attribute_name]],"|"), 1,2)), "")</f>
        <v>Hi</v>
      </c>
      <c r="Z1074" t="b" cm="1">
        <f t="array" ref="Z1074">IF(ISERROR(IF(Table3263[[#This Row],[parent_attribute]]="subattribute", VLOOKUP(Table3263[[#This Row],[Área ]]&amp;Table3263[[#This Row],[child_attribute]],_xlfn._xlws.FILTER(Table3263[[#All],[Vessel]], Table3263[[#All],[parent_attribute]]="attribute"),1, FALSE), TRUE)), FALSE, TRUE)</f>
        <v>1</v>
      </c>
    </row>
    <row r="1075" spans="2:26" ht="15" customHeight="1">
      <c r="B1075" t="s">
        <v>4572</v>
      </c>
      <c r="C1075" s="10" t="s">
        <v>3356</v>
      </c>
      <c r="D1075" s="10" t="s">
        <v>4573</v>
      </c>
      <c r="E1075" t="s">
        <v>4574</v>
      </c>
      <c r="F1075" t="s">
        <v>4575</v>
      </c>
      <c r="G1075" t="s">
        <v>2856</v>
      </c>
      <c r="J1075" t="s">
        <v>1151</v>
      </c>
      <c r="K1075" t="s">
        <v>1146</v>
      </c>
      <c r="L1075" t="s">
        <v>2930</v>
      </c>
      <c r="M1075" t="s">
        <v>2928</v>
      </c>
      <c r="O1075" t="e">
        <f>VLOOKUP(Table3263[[#This Row],[Column1]],'Tradução Atributos'!$A$1:$B$284,2,0)</f>
        <v>#N/A</v>
      </c>
      <c r="P1075" t="s">
        <v>847</v>
      </c>
      <c r="Q1075" t="str">
        <f>_xlfn.CONCAT(Table3263[[#This Row],[Description]],Table3263[[#This Row],[attribute_name EN2]])</f>
        <v>Vibration - Motor DE Bearing (2)</v>
      </c>
      <c r="R1075" s="81"/>
      <c r="S1075" s="33" t="s">
        <v>465</v>
      </c>
      <c r="U1075" s="33" t="s">
        <v>736</v>
      </c>
      <c r="V1075" s="83"/>
      <c r="W1075" t="str">
        <f t="shared" si="31"/>
        <v>subattribute</v>
      </c>
      <c r="X1075" t="str">
        <f>TRIM(INDEX(_xlfn.TEXTSPLIT(Table3263[[#This Row],[attribute_name]],"|"), 1,1))</f>
        <v>Vibração - Mancal do Motor (LA) (2)</v>
      </c>
      <c r="Y1075" t="str">
        <f>IFERROR(TRIM(INDEX(_xlfn.TEXTSPLIT(Table3263[[#This Row],[attribute_name]],"|"), 1,2)), "")</f>
        <v>HiHi</v>
      </c>
      <c r="Z1075" t="b" cm="1">
        <f t="array" ref="Z1075">IF(ISERROR(IF(Table3263[[#This Row],[parent_attribute]]="subattribute", VLOOKUP(Table3263[[#This Row],[Área ]]&amp;Table3263[[#This Row],[child_attribute]],_xlfn._xlws.FILTER(Table3263[[#All],[Vessel]], Table3263[[#All],[parent_attribute]]="attribute"),1, FALSE), TRUE)), FALSE, TRUE)</f>
        <v>1</v>
      </c>
    </row>
    <row r="1076" spans="2:26" ht="15" customHeight="1">
      <c r="B1076" t="s">
        <v>4572</v>
      </c>
      <c r="C1076" s="10" t="s">
        <v>3356</v>
      </c>
      <c r="D1076" s="10" t="s">
        <v>4573</v>
      </c>
      <c r="E1076" t="s">
        <v>4574</v>
      </c>
      <c r="F1076" t="s">
        <v>4575</v>
      </c>
      <c r="G1076" t="s">
        <v>2856</v>
      </c>
      <c r="J1076" t="s">
        <v>1153</v>
      </c>
      <c r="K1076" t="s">
        <v>1146</v>
      </c>
      <c r="L1076" t="s">
        <v>2934</v>
      </c>
      <c r="M1076" t="s">
        <v>2928</v>
      </c>
      <c r="O1076" t="e">
        <f>VLOOKUP(Table3263[[#This Row],[Column1]],'Tradução Atributos'!$A$1:$B$284,2,0)</f>
        <v>#N/A</v>
      </c>
      <c r="P1076" t="s">
        <v>3387</v>
      </c>
      <c r="Q1076" t="str">
        <f>_xlfn.CONCAT(Table3263[[#This Row],[Description]],Table3263[[#This Row],[attribute_name EN2]])</f>
        <v>Vibration - Motor DE Bearing (2)</v>
      </c>
      <c r="R1076" s="81"/>
      <c r="S1076" s="33" t="s">
        <v>465</v>
      </c>
      <c r="U1076" s="33" t="s">
        <v>736</v>
      </c>
      <c r="V1076" s="18"/>
      <c r="W1076" t="str">
        <f t="shared" si="31"/>
        <v>subattribute</v>
      </c>
      <c r="X1076" t="str">
        <f>TRIM(INDEX(_xlfn.TEXTSPLIT(Table3263[[#This Row],[attribute_name]],"|"), 1,1))</f>
        <v>Vibração - Mancal do Motor (LA) (2)</v>
      </c>
      <c r="Y1076" t="str">
        <f>IFERROR(TRIM(INDEX(_xlfn.TEXTSPLIT(Table3263[[#This Row],[attribute_name]],"|"), 1,2)), "")</f>
        <v>Pre-alarm Hi</v>
      </c>
      <c r="Z1076" t="b" cm="1">
        <f t="array" ref="Z1076">IF(ISERROR(IF(Table3263[[#This Row],[parent_attribute]]="subattribute", VLOOKUP(Table3263[[#This Row],[Área ]]&amp;Table3263[[#This Row],[child_attribute]],_xlfn._xlws.FILTER(Table3263[[#All],[Vessel]], Table3263[[#All],[parent_attribute]]="attribute"),1, FALSE), TRUE)), FALSE, TRUE)</f>
        <v>1</v>
      </c>
    </row>
    <row r="1077" spans="2:26" ht="15" customHeight="1">
      <c r="B1077" t="s">
        <v>4572</v>
      </c>
      <c r="C1077" s="10" t="s">
        <v>3356</v>
      </c>
      <c r="D1077" s="10" t="s">
        <v>4573</v>
      </c>
      <c r="E1077" t="s">
        <v>4574</v>
      </c>
      <c r="F1077" t="s">
        <v>4575</v>
      </c>
      <c r="G1077" t="s">
        <v>2856</v>
      </c>
      <c r="J1077" t="s">
        <v>1155</v>
      </c>
      <c r="K1077" t="s">
        <v>1155</v>
      </c>
      <c r="O1077" t="e">
        <f>VLOOKUP(Table3263[[#This Row],[Column1]],'Tradução Atributos'!$A$1:$B$284,2,0)</f>
        <v>#N/A</v>
      </c>
      <c r="P1077" t="s">
        <v>3388</v>
      </c>
      <c r="Q1077" t="str">
        <f>_xlfn.CONCAT(Table3263[[#This Row],[Description]],Table3263[[#This Row],[attribute_name EN2]])</f>
        <v>Vibration - Motor NDE Bearing (1)</v>
      </c>
      <c r="R1077" s="81" t="s">
        <v>3773</v>
      </c>
      <c r="S1077" s="33" t="s">
        <v>465</v>
      </c>
      <c r="U1077" s="33" t="s">
        <v>446</v>
      </c>
      <c r="V1077" s="10" t="s">
        <v>447</v>
      </c>
      <c r="W1077" t="str">
        <f t="shared" si="31"/>
        <v>attribute</v>
      </c>
      <c r="X1077" t="str">
        <f>TRIM(INDEX(_xlfn.TEXTSPLIT(Table3263[[#This Row],[attribute_name]],"|"), 1,1))</f>
        <v>Vibração - Mancal do Motor (LOA) (1)</v>
      </c>
      <c r="Y1077" t="str">
        <f>IFERROR(TRIM(INDEX(_xlfn.TEXTSPLIT(Table3263[[#This Row],[attribute_name]],"|"), 1,2)), "")</f>
        <v/>
      </c>
      <c r="Z1077" t="b" cm="1">
        <f t="array" ref="Z1077">IF(ISERROR(IF(Table3263[[#This Row],[parent_attribute]]="subattribute", VLOOKUP(Table3263[[#This Row],[Área ]]&amp;Table3263[[#This Row],[child_attribute]],_xlfn._xlws.FILTER(Table3263[[#All],[Vessel]], Table3263[[#All],[parent_attribute]]="attribute"),1, FALSE), TRUE)), FALSE, TRUE)</f>
        <v>1</v>
      </c>
    </row>
    <row r="1078" spans="2:26" ht="15" customHeight="1">
      <c r="B1078" t="s">
        <v>4572</v>
      </c>
      <c r="C1078" s="10" t="s">
        <v>3356</v>
      </c>
      <c r="D1078" s="10" t="s">
        <v>4573</v>
      </c>
      <c r="E1078" t="s">
        <v>4574</v>
      </c>
      <c r="F1078" t="s">
        <v>4575</v>
      </c>
      <c r="G1078" t="s">
        <v>2856</v>
      </c>
      <c r="J1078" t="s">
        <v>1158</v>
      </c>
      <c r="K1078" t="s">
        <v>1155</v>
      </c>
      <c r="L1078" t="s">
        <v>2929</v>
      </c>
      <c r="M1078" t="s">
        <v>2928</v>
      </c>
      <c r="O1078" t="e">
        <f>VLOOKUP(Table3263[[#This Row],[Column1]],'Tradução Atributos'!$A$1:$B$284,2,0)</f>
        <v>#N/A</v>
      </c>
      <c r="P1078" t="s">
        <v>851</v>
      </c>
      <c r="Q1078" t="str">
        <f>_xlfn.CONCAT(Table3263[[#This Row],[Description]],Table3263[[#This Row],[attribute_name EN2]])</f>
        <v>Vibration - Motor NDE Bearing (1)</v>
      </c>
      <c r="R1078" s="33"/>
      <c r="S1078" s="33" t="s">
        <v>465</v>
      </c>
      <c r="U1078" s="33" t="s">
        <v>736</v>
      </c>
      <c r="V1078" s="10"/>
      <c r="W1078" t="str">
        <f t="shared" si="31"/>
        <v>subattribute</v>
      </c>
      <c r="X1078" t="str">
        <f>TRIM(INDEX(_xlfn.TEXTSPLIT(Table3263[[#This Row],[attribute_name]],"|"), 1,1))</f>
        <v>Vibração - Mancal do Motor (LOA) (1)</v>
      </c>
      <c r="Y1078" t="str">
        <f>IFERROR(TRIM(INDEX(_xlfn.TEXTSPLIT(Table3263[[#This Row],[attribute_name]],"|"), 1,2)), "")</f>
        <v>Hi</v>
      </c>
      <c r="Z1078" t="b" cm="1">
        <f t="array" ref="Z1078">IF(ISERROR(IF(Table3263[[#This Row],[parent_attribute]]="subattribute", VLOOKUP(Table3263[[#This Row],[Área ]]&amp;Table3263[[#This Row],[child_attribute]],_xlfn._xlws.FILTER(Table3263[[#All],[Vessel]], Table3263[[#All],[parent_attribute]]="attribute"),1, FALSE), TRUE)), FALSE, TRUE)</f>
        <v>1</v>
      </c>
    </row>
    <row r="1079" spans="2:26" ht="15" customHeight="1">
      <c r="B1079" t="s">
        <v>4572</v>
      </c>
      <c r="C1079" s="10" t="s">
        <v>3356</v>
      </c>
      <c r="D1079" s="10" t="s">
        <v>4573</v>
      </c>
      <c r="E1079" t="s">
        <v>4574</v>
      </c>
      <c r="F1079" t="s">
        <v>4575</v>
      </c>
      <c r="G1079" t="s">
        <v>2856</v>
      </c>
      <c r="J1079" t="s">
        <v>1160</v>
      </c>
      <c r="K1079" t="s">
        <v>1155</v>
      </c>
      <c r="L1079" t="s">
        <v>2930</v>
      </c>
      <c r="M1079" t="s">
        <v>2928</v>
      </c>
      <c r="O1079" t="e">
        <f>VLOOKUP(Table3263[[#This Row],[Column1]],'Tradução Atributos'!$A$1:$B$284,2,0)</f>
        <v>#N/A</v>
      </c>
      <c r="P1079" t="s">
        <v>853</v>
      </c>
      <c r="Q1079" t="str">
        <f>_xlfn.CONCAT(Table3263[[#This Row],[Description]],Table3263[[#This Row],[attribute_name EN2]])</f>
        <v>Vibration - Motor NDE Bearing (1)</v>
      </c>
      <c r="R1079" s="33"/>
      <c r="S1079" s="33" t="s">
        <v>465</v>
      </c>
      <c r="U1079" s="33" t="s">
        <v>736</v>
      </c>
      <c r="V1079" s="83"/>
      <c r="W1079" t="str">
        <f t="shared" si="31"/>
        <v>subattribute</v>
      </c>
      <c r="X1079" t="str">
        <f>TRIM(INDEX(_xlfn.TEXTSPLIT(Table3263[[#This Row],[attribute_name]],"|"), 1,1))</f>
        <v>Vibração - Mancal do Motor (LOA) (1)</v>
      </c>
      <c r="Y1079" t="str">
        <f>IFERROR(TRIM(INDEX(_xlfn.TEXTSPLIT(Table3263[[#This Row],[attribute_name]],"|"), 1,2)), "")</f>
        <v>HiHi</v>
      </c>
      <c r="Z1079" t="b" cm="1">
        <f t="array" ref="Z1079">IF(ISERROR(IF(Table3263[[#This Row],[parent_attribute]]="subattribute", VLOOKUP(Table3263[[#This Row],[Área ]]&amp;Table3263[[#This Row],[child_attribute]],_xlfn._xlws.FILTER(Table3263[[#All],[Vessel]], Table3263[[#All],[parent_attribute]]="attribute"),1, FALSE), TRUE)), FALSE, TRUE)</f>
        <v>1</v>
      </c>
    </row>
    <row r="1080" spans="2:26" ht="15" customHeight="1">
      <c r="B1080" t="s">
        <v>4572</v>
      </c>
      <c r="C1080" s="10" t="s">
        <v>3356</v>
      </c>
      <c r="D1080" s="10" t="s">
        <v>4573</v>
      </c>
      <c r="E1080" t="s">
        <v>4574</v>
      </c>
      <c r="F1080" t="s">
        <v>4575</v>
      </c>
      <c r="G1080" t="s">
        <v>2856</v>
      </c>
      <c r="J1080" t="s">
        <v>1161</v>
      </c>
      <c r="K1080" t="s">
        <v>1155</v>
      </c>
      <c r="L1080" t="s">
        <v>2934</v>
      </c>
      <c r="M1080" t="s">
        <v>2928</v>
      </c>
      <c r="O1080" t="e">
        <f>VLOOKUP(Table3263[[#This Row],[Column1]],'Tradução Atributos'!$A$1:$B$284,2,0)</f>
        <v>#N/A</v>
      </c>
      <c r="P1080" t="s">
        <v>3389</v>
      </c>
      <c r="Q1080" t="str">
        <f>_xlfn.CONCAT(Table3263[[#This Row],[Description]],Table3263[[#This Row],[attribute_name EN2]])</f>
        <v>Vibration - Motor NDE Bearing (1)</v>
      </c>
      <c r="R1080" s="10"/>
      <c r="S1080" s="33" t="s">
        <v>465</v>
      </c>
      <c r="U1080" s="33" t="s">
        <v>736</v>
      </c>
      <c r="V1080" s="18"/>
      <c r="W1080" t="str">
        <f t="shared" si="31"/>
        <v>subattribute</v>
      </c>
      <c r="X1080" t="str">
        <f>TRIM(INDEX(_xlfn.TEXTSPLIT(Table3263[[#This Row],[attribute_name]],"|"), 1,1))</f>
        <v>Vibração - Mancal do Motor (LOA) (1)</v>
      </c>
      <c r="Y1080" t="str">
        <f>IFERROR(TRIM(INDEX(_xlfn.TEXTSPLIT(Table3263[[#This Row],[attribute_name]],"|"), 1,2)), "")</f>
        <v>Pre-alarm Hi</v>
      </c>
      <c r="Z1080" t="b" cm="1">
        <f t="array" ref="Z1080">IF(ISERROR(IF(Table3263[[#This Row],[parent_attribute]]="subattribute", VLOOKUP(Table3263[[#This Row],[Área ]]&amp;Table3263[[#This Row],[child_attribute]],_xlfn._xlws.FILTER(Table3263[[#All],[Vessel]], Table3263[[#All],[parent_attribute]]="attribute"),1, FALSE), TRUE)), FALSE, TRUE)</f>
        <v>1</v>
      </c>
    </row>
    <row r="1081" spans="2:26" ht="15" customHeight="1">
      <c r="B1081" t="s">
        <v>4572</v>
      </c>
      <c r="C1081" s="10" t="s">
        <v>3356</v>
      </c>
      <c r="D1081" s="10" t="s">
        <v>4573</v>
      </c>
      <c r="E1081" t="s">
        <v>4574</v>
      </c>
      <c r="F1081" t="s">
        <v>4575</v>
      </c>
      <c r="G1081" t="s">
        <v>2856</v>
      </c>
      <c r="J1081" t="s">
        <v>1162</v>
      </c>
      <c r="K1081" t="s">
        <v>1162</v>
      </c>
      <c r="O1081" t="e">
        <f>VLOOKUP(Table3263[[#This Row],[Column1]],'Tradução Atributos'!$A$1:$B$284,2,0)</f>
        <v>#N/A</v>
      </c>
      <c r="P1081" t="s">
        <v>3390</v>
      </c>
      <c r="Q1081" t="str">
        <f>_xlfn.CONCAT(Table3263[[#This Row],[Description]],Table3263[[#This Row],[attribute_name EN2]])</f>
        <v>Vibration - Motor NDE Bearing (2)</v>
      </c>
      <c r="R1081" s="10" t="s">
        <v>3778</v>
      </c>
      <c r="S1081" s="33" t="s">
        <v>465</v>
      </c>
      <c r="U1081" s="33" t="s">
        <v>446</v>
      </c>
      <c r="V1081" s="10" t="s">
        <v>447</v>
      </c>
      <c r="W1081" t="str">
        <f t="shared" si="31"/>
        <v>attribute</v>
      </c>
      <c r="X1081" t="str">
        <f>TRIM(INDEX(_xlfn.TEXTSPLIT(Table3263[[#This Row],[attribute_name]],"|"), 1,1))</f>
        <v>Vibração - Mancal do Motor (LOA) (2)</v>
      </c>
      <c r="Y1081" t="str">
        <f>IFERROR(TRIM(INDEX(_xlfn.TEXTSPLIT(Table3263[[#This Row],[attribute_name]],"|"), 1,2)), "")</f>
        <v/>
      </c>
      <c r="Z1081" t="b" cm="1">
        <f t="array" ref="Z1081">IF(ISERROR(IF(Table3263[[#This Row],[parent_attribute]]="subattribute", VLOOKUP(Table3263[[#This Row],[Área ]]&amp;Table3263[[#This Row],[child_attribute]],_xlfn._xlws.FILTER(Table3263[[#All],[Vessel]], Table3263[[#All],[parent_attribute]]="attribute"),1, FALSE), TRUE)), FALSE, TRUE)</f>
        <v>1</v>
      </c>
    </row>
    <row r="1082" spans="2:26" ht="15" customHeight="1">
      <c r="B1082" t="s">
        <v>4572</v>
      </c>
      <c r="C1082" s="10" t="s">
        <v>3356</v>
      </c>
      <c r="D1082" s="10" t="s">
        <v>4573</v>
      </c>
      <c r="E1082" t="s">
        <v>4574</v>
      </c>
      <c r="F1082" t="s">
        <v>4575</v>
      </c>
      <c r="G1082" t="s">
        <v>2856</v>
      </c>
      <c r="J1082" t="s">
        <v>1164</v>
      </c>
      <c r="K1082" t="s">
        <v>1162</v>
      </c>
      <c r="L1082" t="s">
        <v>2929</v>
      </c>
      <c r="M1082" t="s">
        <v>2928</v>
      </c>
      <c r="O1082" t="e">
        <f>VLOOKUP(Table3263[[#This Row],[Column1]],'Tradução Atributos'!$A$1:$B$284,2,0)</f>
        <v>#N/A</v>
      </c>
      <c r="P1082" t="s">
        <v>857</v>
      </c>
      <c r="Q1082" t="str">
        <f>_xlfn.CONCAT(Table3263[[#This Row],[Description]],Table3263[[#This Row],[attribute_name EN2]])</f>
        <v>Vibration - Motor NDE Bearing (2)</v>
      </c>
      <c r="R1082" s="33"/>
      <c r="S1082" s="33" t="s">
        <v>465</v>
      </c>
      <c r="U1082" s="33" t="s">
        <v>736</v>
      </c>
      <c r="V1082" s="10"/>
      <c r="W1082" t="str">
        <f t="shared" si="31"/>
        <v>subattribute</v>
      </c>
      <c r="X1082" t="str">
        <f>TRIM(INDEX(_xlfn.TEXTSPLIT(Table3263[[#This Row],[attribute_name]],"|"), 1,1))</f>
        <v>Vibração - Mancal do Motor (LOA) (2)</v>
      </c>
      <c r="Y1082" t="str">
        <f>IFERROR(TRIM(INDEX(_xlfn.TEXTSPLIT(Table3263[[#This Row],[attribute_name]],"|"), 1,2)), "")</f>
        <v>Hi</v>
      </c>
      <c r="Z1082" t="b" cm="1">
        <f t="array" ref="Z1082">IF(ISERROR(IF(Table3263[[#This Row],[parent_attribute]]="subattribute", VLOOKUP(Table3263[[#This Row],[Área ]]&amp;Table3263[[#This Row],[child_attribute]],_xlfn._xlws.FILTER(Table3263[[#All],[Vessel]], Table3263[[#All],[parent_attribute]]="attribute"),1, FALSE), TRUE)), FALSE, TRUE)</f>
        <v>1</v>
      </c>
    </row>
    <row r="1083" spans="2:26" ht="15" customHeight="1">
      <c r="B1083" t="s">
        <v>4572</v>
      </c>
      <c r="C1083" s="10" t="s">
        <v>3356</v>
      </c>
      <c r="D1083" s="10" t="s">
        <v>4573</v>
      </c>
      <c r="E1083" t="s">
        <v>4574</v>
      </c>
      <c r="F1083" t="s">
        <v>4575</v>
      </c>
      <c r="G1083" t="s">
        <v>2856</v>
      </c>
      <c r="J1083" t="s">
        <v>1165</v>
      </c>
      <c r="K1083" t="s">
        <v>1162</v>
      </c>
      <c r="L1083" t="s">
        <v>2930</v>
      </c>
      <c r="M1083" t="s">
        <v>2928</v>
      </c>
      <c r="O1083" t="e">
        <f>VLOOKUP(Table3263[[#This Row],[Column1]],'Tradução Atributos'!$A$1:$B$284,2,0)</f>
        <v>#N/A</v>
      </c>
      <c r="P1083" t="s">
        <v>859</v>
      </c>
      <c r="Q1083" t="str">
        <f>_xlfn.CONCAT(Table3263[[#This Row],[Description]],Table3263[[#This Row],[attribute_name EN2]])</f>
        <v>Vibration - Motor NDE Bearing (2)</v>
      </c>
      <c r="R1083" s="33"/>
      <c r="S1083" s="33" t="s">
        <v>465</v>
      </c>
      <c r="U1083" s="33" t="s">
        <v>736</v>
      </c>
      <c r="V1083" s="83"/>
      <c r="W1083" t="str">
        <f t="shared" si="31"/>
        <v>subattribute</v>
      </c>
      <c r="X1083" t="str">
        <f>TRIM(INDEX(_xlfn.TEXTSPLIT(Table3263[[#This Row],[attribute_name]],"|"), 1,1))</f>
        <v>Vibração - Mancal do Motor (LOA) (2)</v>
      </c>
      <c r="Y1083" t="str">
        <f>IFERROR(TRIM(INDEX(_xlfn.TEXTSPLIT(Table3263[[#This Row],[attribute_name]],"|"), 1,2)), "")</f>
        <v>HiHi</v>
      </c>
      <c r="Z1083" t="b" cm="1">
        <f t="array" ref="Z1083">IF(ISERROR(IF(Table3263[[#This Row],[parent_attribute]]="subattribute", VLOOKUP(Table3263[[#This Row],[Área ]]&amp;Table3263[[#This Row],[child_attribute]],_xlfn._xlws.FILTER(Table3263[[#All],[Vessel]], Table3263[[#All],[parent_attribute]]="attribute"),1, FALSE), TRUE)), FALSE, TRUE)</f>
        <v>1</v>
      </c>
    </row>
    <row r="1084" spans="2:26" ht="15" customHeight="1">
      <c r="B1084" t="s">
        <v>4572</v>
      </c>
      <c r="C1084" s="10" t="s">
        <v>3356</v>
      </c>
      <c r="D1084" s="10" t="s">
        <v>4573</v>
      </c>
      <c r="E1084" t="s">
        <v>4574</v>
      </c>
      <c r="F1084" t="s">
        <v>4575</v>
      </c>
      <c r="G1084" t="s">
        <v>2856</v>
      </c>
      <c r="J1084" t="s">
        <v>1166</v>
      </c>
      <c r="K1084" t="s">
        <v>1162</v>
      </c>
      <c r="L1084" t="s">
        <v>2934</v>
      </c>
      <c r="M1084" t="s">
        <v>2928</v>
      </c>
      <c r="O1084" t="e">
        <f>VLOOKUP(Table3263[[#This Row],[Column1]],'Tradução Atributos'!$A$1:$B$284,2,0)</f>
        <v>#N/A</v>
      </c>
      <c r="P1084" t="s">
        <v>3391</v>
      </c>
      <c r="Q1084" t="str">
        <f>_xlfn.CONCAT(Table3263[[#This Row],[Description]],Table3263[[#This Row],[attribute_name EN2]])</f>
        <v>Vibration - Motor NDE Bearing (2)</v>
      </c>
      <c r="R1084" s="33"/>
      <c r="S1084" s="33" t="s">
        <v>465</v>
      </c>
      <c r="U1084" s="33" t="s">
        <v>736</v>
      </c>
      <c r="V1084" s="12"/>
      <c r="W1084" t="str">
        <f t="shared" si="31"/>
        <v>subattribute</v>
      </c>
      <c r="X1084" t="str">
        <f>TRIM(INDEX(_xlfn.TEXTSPLIT(Table3263[[#This Row],[attribute_name]],"|"), 1,1))</f>
        <v>Vibração - Mancal do Motor (LOA) (2)</v>
      </c>
      <c r="Y1084" t="str">
        <f>IFERROR(TRIM(INDEX(_xlfn.TEXTSPLIT(Table3263[[#This Row],[attribute_name]],"|"), 1,2)), "")</f>
        <v>Pre-alarm Hi</v>
      </c>
      <c r="Z1084" t="b" cm="1">
        <f t="array" ref="Z1084">IF(ISERROR(IF(Table3263[[#This Row],[parent_attribute]]="subattribute", VLOOKUP(Table3263[[#This Row],[Área ]]&amp;Table3263[[#This Row],[child_attribute]],_xlfn._xlws.FILTER(Table3263[[#All],[Vessel]], Table3263[[#All],[parent_attribute]]="attribute"),1, FALSE), TRUE)), FALSE, TRUE)</f>
        <v>1</v>
      </c>
    </row>
    <row r="1085" spans="2:26" ht="15" customHeight="1">
      <c r="B1085" t="s">
        <v>4572</v>
      </c>
      <c r="C1085" s="10" t="s">
        <v>3356</v>
      </c>
      <c r="D1085" s="10" t="s">
        <v>4573</v>
      </c>
      <c r="E1085" t="s">
        <v>4574</v>
      </c>
      <c r="F1085" s="162" t="s">
        <v>4821</v>
      </c>
      <c r="G1085" s="9" t="s">
        <v>2861</v>
      </c>
      <c r="J1085" s="10" t="s">
        <v>621</v>
      </c>
      <c r="O1085" s="10" t="s">
        <v>621</v>
      </c>
      <c r="P1085" s="10" t="s">
        <v>621</v>
      </c>
      <c r="Q1085" s="10" t="str">
        <f>_xlfn.CONCAT(Table3263[[#This Row],[Description]],Table3263[[#This Row],[attribute_name EN2]])</f>
        <v/>
      </c>
      <c r="R1085" s="178" t="s">
        <v>3952</v>
      </c>
      <c r="S1085" s="33" t="s">
        <v>622</v>
      </c>
      <c r="U1085" s="33" t="s">
        <v>446</v>
      </c>
      <c r="V1085" s="10" t="s">
        <v>447</v>
      </c>
      <c r="W1085" t="str">
        <f t="shared" si="31"/>
        <v>attribute</v>
      </c>
      <c r="X1085" t="str">
        <f>TRIM(INDEX(_xlfn.TEXTSPLIT(Table3263[[#This Row],[attribute_name]],"|"), 1,1))</f>
        <v>Keyphasor - Motor</v>
      </c>
      <c r="Y1085" t="str">
        <f>IFERROR(TRIM(INDEX(_xlfn.TEXTSPLIT(Table3263[[#This Row],[attribute_name]],"|"), 1,2)), "")</f>
        <v/>
      </c>
      <c r="Z1085" t="b" cm="1">
        <f t="array" ref="Z1085">IF(ISERROR(IF(Table3263[[#This Row],[type]]="subattribute", VLOOKUP(Table3263[[#This Row],[Template]]&amp;Table3263[[#This Row],[parent_attribute]],_xlfn._xlws.FILTER(#REF!, Table3263[[#All],[type]]="attribute"),1, FALSE), TRUE)), FALSE, TRUE)</f>
        <v>1</v>
      </c>
    </row>
    <row r="1086" spans="2:26" ht="15" customHeight="1">
      <c r="B1086" t="s">
        <v>4572</v>
      </c>
      <c r="C1086" s="10" t="s">
        <v>3356</v>
      </c>
      <c r="D1086" s="10" t="s">
        <v>4573</v>
      </c>
      <c r="E1086" t="s">
        <v>4574</v>
      </c>
      <c r="F1086" s="162" t="s">
        <v>4821</v>
      </c>
      <c r="G1086" t="s">
        <v>2861</v>
      </c>
      <c r="J1086" t="s">
        <v>3743</v>
      </c>
      <c r="K1086" t="s">
        <v>3743</v>
      </c>
      <c r="O1086" t="e">
        <f>VLOOKUP(Table3263[[#This Row],[Column1]],'Tradução Atributos'!$A$1:$B$284,2,0)</f>
        <v>#N/A</v>
      </c>
      <c r="P1086" t="s">
        <v>4975</v>
      </c>
      <c r="Q1086" s="10" t="str">
        <f>_xlfn.CONCAT(Table3263[[#This Row],[Description]],Table3263[[#This Row],[attribute_name EN2]])</f>
        <v>Temperature - Motor DE Air Cold</v>
      </c>
      <c r="R1086" s="32" t="s">
        <v>4996</v>
      </c>
      <c r="S1086" s="33" t="s">
        <v>49</v>
      </c>
      <c r="U1086" s="33" t="s">
        <v>446</v>
      </c>
      <c r="V1086" s="18" t="s">
        <v>447</v>
      </c>
      <c r="W1086" t="str">
        <f t="shared" si="31"/>
        <v>attribute</v>
      </c>
      <c r="X1086" t="str">
        <f>TRIM(INDEX(_xlfn.TEXTSPLIT(Table3263[[#This Row],[attribute_name]],"|"), 1,1))</f>
        <v>Temperatura – Ar Frio LA do Motor</v>
      </c>
      <c r="Y1086" t="str">
        <f>IFERROR(TRIM(INDEX(_xlfn.TEXTSPLIT(Table3263[[#This Row],[attribute_name]],"|"), 1,2)), "")</f>
        <v/>
      </c>
      <c r="Z1086" t="b" cm="1">
        <f t="array" ref="Z1086">IF(ISERROR(IF(Table3263[[#This Row],[type]]="subattribute", VLOOKUP(Table3263[[#This Row],[Template]]&amp;Table3263[[#This Row],[parent_attribute]],_xlfn._xlws.FILTER(#REF!, Table3263[[#All],[type]]="attribute"),1, FALSE), TRUE)), FALSE, TRUE)</f>
        <v>1</v>
      </c>
    </row>
    <row r="1087" spans="2:26" ht="15" customHeight="1">
      <c r="B1087" t="s">
        <v>4572</v>
      </c>
      <c r="C1087" s="10" t="s">
        <v>3356</v>
      </c>
      <c r="D1087" s="10" t="s">
        <v>4573</v>
      </c>
      <c r="E1087" t="s">
        <v>4574</v>
      </c>
      <c r="F1087" s="162" t="s">
        <v>4821</v>
      </c>
      <c r="G1087" t="s">
        <v>2861</v>
      </c>
      <c r="J1087" t="s">
        <v>4976</v>
      </c>
      <c r="K1087" t="s">
        <v>3743</v>
      </c>
      <c r="L1087" t="s">
        <v>2929</v>
      </c>
      <c r="M1087" t="s">
        <v>2928</v>
      </c>
      <c r="O1087" t="e">
        <f>VLOOKUP(Table3263[[#This Row],[Column1]],'Tradução Atributos'!$A$1:$B$284,2,0)</f>
        <v>#N/A</v>
      </c>
      <c r="P1087" t="s">
        <v>4977</v>
      </c>
      <c r="Q1087" s="10" t="str">
        <f>_xlfn.CONCAT(Table3263[[#This Row],[Description]],Table3263[[#This Row],[attribute_name EN2]])</f>
        <v>Temperature - Motor DE Air Cold</v>
      </c>
      <c r="R1087" s="33">
        <v>45</v>
      </c>
      <c r="S1087" s="33" t="s">
        <v>49</v>
      </c>
      <c r="U1087" s="33"/>
      <c r="V1087" s="10"/>
      <c r="W1087" t="str">
        <f t="shared" si="31"/>
        <v>subattribute</v>
      </c>
      <c r="X1087" t="str">
        <f>TRIM(INDEX(_xlfn.TEXTSPLIT(Table3263[[#This Row],[attribute_name]],"|"), 1,1))</f>
        <v>Temperatura – Ar Frio LA do Motor</v>
      </c>
      <c r="Y1087" t="str">
        <f>IFERROR(TRIM(INDEX(_xlfn.TEXTSPLIT(Table3263[[#This Row],[attribute_name]],"|"), 1,2)), "")</f>
        <v>Hi</v>
      </c>
      <c r="Z1087" t="b" cm="1">
        <f t="array" ref="Z1087">IF(ISERROR(IF(Table3263[[#This Row],[parent_attribute]]="subattribute", VLOOKUP(Table3263[[#This Row],[Área ]]&amp;Table3263[[#This Row],[child_attribute]],_xlfn._xlws.FILTER(Table3263[[#All],[Vessel]], Table3263[[#All],[parent_attribute]]="attribute"),1, FALSE), TRUE)), FALSE, TRUE)</f>
        <v>1</v>
      </c>
    </row>
    <row r="1088" spans="2:26" ht="15" customHeight="1">
      <c r="B1088" t="s">
        <v>4572</v>
      </c>
      <c r="C1088" s="10" t="s">
        <v>3356</v>
      </c>
      <c r="D1088" s="10" t="s">
        <v>4573</v>
      </c>
      <c r="E1088" t="s">
        <v>4574</v>
      </c>
      <c r="F1088" s="162" t="s">
        <v>4821</v>
      </c>
      <c r="G1088" t="s">
        <v>2861</v>
      </c>
      <c r="J1088" t="s">
        <v>3749</v>
      </c>
      <c r="K1088" t="s">
        <v>3749</v>
      </c>
      <c r="O1088" t="e">
        <f>VLOOKUP(Table3263[[#This Row],[Column1]],'Tradução Atributos'!$A$1:$B$284,2,0)</f>
        <v>#N/A</v>
      </c>
      <c r="P1088" t="s">
        <v>4978</v>
      </c>
      <c r="Q1088" s="10" t="str">
        <f>_xlfn.CONCAT(Table3263[[#This Row],[Description]],Table3263[[#This Row],[attribute_name EN2]])</f>
        <v>Temperature - Motor NDE Air Cold</v>
      </c>
      <c r="R1088" s="32" t="s">
        <v>4997</v>
      </c>
      <c r="S1088" s="33" t="s">
        <v>49</v>
      </c>
      <c r="U1088" s="33" t="s">
        <v>446</v>
      </c>
      <c r="V1088" s="10" t="s">
        <v>447</v>
      </c>
      <c r="W1088" t="str">
        <f t="shared" si="31"/>
        <v>attribute</v>
      </c>
      <c r="X1088" t="str">
        <f>TRIM(INDEX(_xlfn.TEXTSPLIT(Table3263[[#This Row],[attribute_name]],"|"), 1,1))</f>
        <v>Temperatura – Ar Frio LOA do Motor</v>
      </c>
      <c r="Y1088" t="str">
        <f>IFERROR(TRIM(INDEX(_xlfn.TEXTSPLIT(Table3263[[#This Row],[attribute_name]],"|"), 1,2)), "")</f>
        <v/>
      </c>
      <c r="Z1088" t="b" cm="1">
        <f t="array" ref="Z1088">IF(ISERROR(IF(Table3263[[#This Row],[type]]="subattribute", VLOOKUP(Table3263[[#This Row],[Template]]&amp;Table3263[[#This Row],[parent_attribute]],_xlfn._xlws.FILTER(#REF!, Table3263[[#All],[type]]="attribute"),1, FALSE), TRUE)), FALSE, TRUE)</f>
        <v>1</v>
      </c>
    </row>
    <row r="1089" spans="2:26" ht="15" customHeight="1">
      <c r="B1089" t="s">
        <v>4572</v>
      </c>
      <c r="C1089" s="10" t="s">
        <v>3356</v>
      </c>
      <c r="D1089" s="10" t="s">
        <v>4573</v>
      </c>
      <c r="E1089" t="s">
        <v>4574</v>
      </c>
      <c r="F1089" s="162" t="s">
        <v>4821</v>
      </c>
      <c r="G1089" t="s">
        <v>2861</v>
      </c>
      <c r="J1089" t="s">
        <v>4979</v>
      </c>
      <c r="K1089" t="s">
        <v>3749</v>
      </c>
      <c r="L1089" t="s">
        <v>2929</v>
      </c>
      <c r="M1089" t="s">
        <v>2928</v>
      </c>
      <c r="O1089" t="e">
        <f>VLOOKUP(Table3263[[#This Row],[Column1]],'Tradução Atributos'!$A$1:$B$284,2,0)</f>
        <v>#N/A</v>
      </c>
      <c r="P1089" t="s">
        <v>4980</v>
      </c>
      <c r="Q1089" s="10" t="str">
        <f>_xlfn.CONCAT(Table3263[[#This Row],[Description]],Table3263[[#This Row],[attribute_name EN2]])</f>
        <v>Temperature - Motor NDE Air Cold</v>
      </c>
      <c r="R1089" s="33">
        <v>45</v>
      </c>
      <c r="S1089" s="33" t="s">
        <v>49</v>
      </c>
      <c r="U1089" s="33"/>
      <c r="V1089" s="10"/>
      <c r="W1089" t="str">
        <f t="shared" si="31"/>
        <v>subattribute</v>
      </c>
      <c r="X1089" t="str">
        <f>TRIM(INDEX(_xlfn.TEXTSPLIT(Table3263[[#This Row],[attribute_name]],"|"), 1,1))</f>
        <v>Temperatura – Ar Frio LOA do Motor</v>
      </c>
      <c r="Y1089" t="str">
        <f>IFERROR(TRIM(INDEX(_xlfn.TEXTSPLIT(Table3263[[#This Row],[attribute_name]],"|"), 1,2)), "")</f>
        <v>Hi</v>
      </c>
      <c r="Z1089" t="b" cm="1">
        <f t="array" ref="Z1089">IF(ISERROR(IF(Table3263[[#This Row],[parent_attribute]]="subattribute", VLOOKUP(Table3263[[#This Row],[Área ]]&amp;Table3263[[#This Row],[child_attribute]],_xlfn._xlws.FILTER(Table3263[[#All],[Vessel]], Table3263[[#All],[parent_attribute]]="attribute"),1, FALSE), TRUE)), FALSE, TRUE)</f>
        <v>1</v>
      </c>
    </row>
    <row r="1090" spans="2:26" ht="15" customHeight="1">
      <c r="B1090" t="s">
        <v>4572</v>
      </c>
      <c r="C1090" s="10" t="s">
        <v>3356</v>
      </c>
      <c r="D1090" s="10" t="s">
        <v>4573</v>
      </c>
      <c r="E1090" t="s">
        <v>4574</v>
      </c>
      <c r="F1090" s="162" t="s">
        <v>4821</v>
      </c>
      <c r="G1090" t="s">
        <v>2861</v>
      </c>
      <c r="J1090" t="s">
        <v>3736</v>
      </c>
      <c r="K1090" t="s">
        <v>3736</v>
      </c>
      <c r="O1090" t="e">
        <f>VLOOKUP(Table3263[[#This Row],[Column1]],'Tradução Atributos'!$A$1:$B$284,2,0)</f>
        <v>#N/A</v>
      </c>
      <c r="P1090" t="s">
        <v>4981</v>
      </c>
      <c r="Q1090" s="10" t="str">
        <f>_xlfn.CONCAT(Table3263[[#This Row],[Description]],Table3263[[#This Row],[attribute_name EN2]])</f>
        <v>Temperature - Motor Air Hot</v>
      </c>
      <c r="R1090" s="32" t="s">
        <v>4998</v>
      </c>
      <c r="S1090" s="33" t="s">
        <v>49</v>
      </c>
      <c r="U1090" s="33" t="s">
        <v>446</v>
      </c>
      <c r="V1090" s="18" t="s">
        <v>447</v>
      </c>
      <c r="W1090" t="str">
        <f t="shared" si="31"/>
        <v>attribute</v>
      </c>
      <c r="X1090" t="str">
        <f>TRIM(INDEX(_xlfn.TEXTSPLIT(Table3263[[#This Row],[attribute_name]],"|"), 1,1))</f>
        <v>Temperatura – Ar Quente do Motor</v>
      </c>
      <c r="Y1090" t="str">
        <f>IFERROR(TRIM(INDEX(_xlfn.TEXTSPLIT(Table3263[[#This Row],[attribute_name]],"|"), 1,2)), "")</f>
        <v/>
      </c>
      <c r="Z1090" t="b" cm="1">
        <f t="array" ref="Z1090">IF(ISERROR(IF(Table3263[[#This Row],[type]]="subattribute", VLOOKUP(Table3263[[#This Row],[Template]]&amp;Table3263[[#This Row],[parent_attribute]],_xlfn._xlws.FILTER(#REF!, Table3263[[#All],[type]]="attribute"),1, FALSE), TRUE)), FALSE, TRUE)</f>
        <v>1</v>
      </c>
    </row>
    <row r="1091" spans="2:26" ht="15" customHeight="1">
      <c r="B1091" t="s">
        <v>4572</v>
      </c>
      <c r="C1091" s="10" t="s">
        <v>3356</v>
      </c>
      <c r="D1091" s="10" t="s">
        <v>4573</v>
      </c>
      <c r="E1091" t="s">
        <v>4574</v>
      </c>
      <c r="F1091" s="162" t="s">
        <v>4821</v>
      </c>
      <c r="G1091" t="s">
        <v>2861</v>
      </c>
      <c r="J1091" t="s">
        <v>1046</v>
      </c>
      <c r="K1091" t="s">
        <v>1046</v>
      </c>
      <c r="O1091" t="e">
        <f>VLOOKUP(Table3263[[#This Row],[Column1]],'Tradução Atributos'!$A$1:$B$284,2,0)</f>
        <v>#N/A</v>
      </c>
      <c r="P1091" t="s">
        <v>3363</v>
      </c>
      <c r="Q1091" s="10" t="str">
        <f>_xlfn.CONCAT(Table3263[[#This Row],[Description]],Table3263[[#This Row],[attribute_name EN2]])</f>
        <v>Temperature - Stator U</v>
      </c>
      <c r="R1091" s="33" t="s">
        <v>3485</v>
      </c>
      <c r="S1091" s="33" t="s">
        <v>49</v>
      </c>
      <c r="U1091" s="33" t="s">
        <v>446</v>
      </c>
      <c r="V1091" s="10" t="s">
        <v>447</v>
      </c>
      <c r="W1091" t="str">
        <f t="shared" si="31"/>
        <v>attribute</v>
      </c>
      <c r="X1091" t="str">
        <f>TRIM(INDEX(_xlfn.TEXTSPLIT(Table3263[[#This Row],[attribute_name]],"|"), 1,1))</f>
        <v>Temperatura - Estator Fase U</v>
      </c>
      <c r="Y1091" t="str">
        <f>IFERROR(TRIM(INDEX(_xlfn.TEXTSPLIT(Table3263[[#This Row],[attribute_name]],"|"), 1,2)), "")</f>
        <v/>
      </c>
      <c r="Z1091" t="b" cm="1">
        <f t="array" ref="Z1091">IF(ISERROR(IF(Table3263[[#This Row],[type]]="subattribute", VLOOKUP(Table3263[[#This Row],[Template]]&amp;Table3263[[#This Row],[parent_attribute]],_xlfn._xlws.FILTER(#REF!, Table3263[[#All],[type]]="attribute"),1, FALSE), TRUE)), FALSE, TRUE)</f>
        <v>1</v>
      </c>
    </row>
    <row r="1092" spans="2:26" ht="15" customHeight="1">
      <c r="B1092" t="s">
        <v>4572</v>
      </c>
      <c r="C1092" s="10" t="s">
        <v>3356</v>
      </c>
      <c r="D1092" s="10" t="s">
        <v>4573</v>
      </c>
      <c r="E1092" t="s">
        <v>4574</v>
      </c>
      <c r="F1092" s="162" t="s">
        <v>4821</v>
      </c>
      <c r="G1092" t="s">
        <v>2861</v>
      </c>
      <c r="J1092" t="s">
        <v>339</v>
      </c>
      <c r="K1092" t="s">
        <v>339</v>
      </c>
      <c r="O1092" t="e">
        <f>VLOOKUP(Table3263[[#This Row],[Column1]],'Tradução Atributos'!$A$1:$B$284,2,0)</f>
        <v>#N/A</v>
      </c>
      <c r="P1092" t="s">
        <v>3364</v>
      </c>
      <c r="Q1092" s="10" t="str">
        <f>_xlfn.CONCAT(Table3263[[#This Row],[Description]],Table3263[[#This Row],[attribute_name EN2]])</f>
        <v>Temperature - Stator U (2)</v>
      </c>
      <c r="R1092" s="33" t="s">
        <v>3488</v>
      </c>
      <c r="S1092" s="33" t="s">
        <v>49</v>
      </c>
      <c r="U1092" s="33" t="s">
        <v>446</v>
      </c>
      <c r="V1092" s="10" t="s">
        <v>447</v>
      </c>
      <c r="W1092" t="str">
        <f t="shared" si="31"/>
        <v>attribute</v>
      </c>
      <c r="X1092" t="str">
        <f>TRIM(INDEX(_xlfn.TEXTSPLIT(Table3263[[#This Row],[attribute_name]],"|"), 1,1))</f>
        <v>Temperatura - Estator Fase U (2)</v>
      </c>
      <c r="Y1092" t="str">
        <f>IFERROR(TRIM(INDEX(_xlfn.TEXTSPLIT(Table3263[[#This Row],[attribute_name]],"|"), 1,2)), "")</f>
        <v/>
      </c>
      <c r="Z1092" t="b" cm="1">
        <f t="array" ref="Z1092">IF(ISERROR(IF(Table3263[[#This Row],[type]]="subattribute", VLOOKUP(Table3263[[#This Row],[Template]]&amp;Table3263[[#This Row],[parent_attribute]],_xlfn._xlws.FILTER(#REF!, Table3263[[#All],[type]]="attribute"),1, FALSE), TRUE)), FALSE, TRUE)</f>
        <v>1</v>
      </c>
    </row>
    <row r="1093" spans="2:26" ht="15" customHeight="1">
      <c r="B1093" t="s">
        <v>4572</v>
      </c>
      <c r="C1093" s="10" t="s">
        <v>3356</v>
      </c>
      <c r="D1093" s="10" t="s">
        <v>4573</v>
      </c>
      <c r="E1093" t="s">
        <v>4574</v>
      </c>
      <c r="F1093" s="162" t="s">
        <v>4821</v>
      </c>
      <c r="G1093" t="s">
        <v>2861</v>
      </c>
      <c r="J1093" t="s">
        <v>1059</v>
      </c>
      <c r="K1093" t="s">
        <v>339</v>
      </c>
      <c r="L1093" t="s">
        <v>2929</v>
      </c>
      <c r="M1093" t="s">
        <v>2928</v>
      </c>
      <c r="O1093" t="e">
        <f>VLOOKUP(Table3263[[#This Row],[Column1]],'Tradução Atributos'!$A$1:$B$284,2,0)</f>
        <v>#N/A</v>
      </c>
      <c r="P1093" t="s">
        <v>799</v>
      </c>
      <c r="Q1093" s="10" t="str">
        <f>_xlfn.CONCAT(Table3263[[#This Row],[Description]],Table3263[[#This Row],[attribute_name EN2]])</f>
        <v>Temperature - Stator U (2)</v>
      </c>
      <c r="R1093" s="33">
        <v>100</v>
      </c>
      <c r="S1093" s="33" t="s">
        <v>49</v>
      </c>
      <c r="U1093" s="33" t="s">
        <v>736</v>
      </c>
      <c r="V1093" s="83"/>
      <c r="W1093" t="str">
        <f t="shared" si="31"/>
        <v>subattribute</v>
      </c>
      <c r="X1093" t="str">
        <f>TRIM(INDEX(_xlfn.TEXTSPLIT(Table3263[[#This Row],[attribute_name]],"|"), 1,1))</f>
        <v>Temperatura - Estator Fase U (2)</v>
      </c>
      <c r="Y1093" t="str">
        <f>IFERROR(TRIM(INDEX(_xlfn.TEXTSPLIT(Table3263[[#This Row],[attribute_name]],"|"), 1,2)), "")</f>
        <v>Hi</v>
      </c>
      <c r="Z1093" t="b" cm="1">
        <f t="array" ref="Z1093">IF(ISERROR(IF(Table3263[[#This Row],[parent_attribute]]="subattribute", VLOOKUP(Table3263[[#This Row],[Área ]]&amp;Table3263[[#This Row],[child_attribute]],_xlfn._xlws.FILTER(Table3263[[#All],[Vessel]], Table3263[[#All],[parent_attribute]]="attribute"),1, FALSE), TRUE)), FALSE, TRUE)</f>
        <v>1</v>
      </c>
    </row>
    <row r="1094" spans="2:26" ht="15" customHeight="1">
      <c r="B1094" t="s">
        <v>4572</v>
      </c>
      <c r="C1094" s="10" t="s">
        <v>3356</v>
      </c>
      <c r="D1094" s="10" t="s">
        <v>4573</v>
      </c>
      <c r="E1094" t="s">
        <v>4574</v>
      </c>
      <c r="F1094" s="162" t="s">
        <v>4821</v>
      </c>
      <c r="G1094" t="s">
        <v>2861</v>
      </c>
      <c r="J1094" t="s">
        <v>1061</v>
      </c>
      <c r="K1094" t="s">
        <v>339</v>
      </c>
      <c r="L1094" t="s">
        <v>2930</v>
      </c>
      <c r="M1094" t="s">
        <v>2928</v>
      </c>
      <c r="O1094" t="e">
        <f>VLOOKUP(Table3263[[#This Row],[Column1]],'Tradução Atributos'!$A$1:$B$284,2,0)</f>
        <v>#N/A</v>
      </c>
      <c r="P1094" t="s">
        <v>801</v>
      </c>
      <c r="Q1094" s="10" t="str">
        <f>_xlfn.CONCAT(Table3263[[#This Row],[Description]],Table3263[[#This Row],[attribute_name EN2]])</f>
        <v>Temperature - Stator U (2)</v>
      </c>
      <c r="R1094" s="33">
        <v>110</v>
      </c>
      <c r="S1094" s="33" t="s">
        <v>49</v>
      </c>
      <c r="U1094" s="33" t="s">
        <v>736</v>
      </c>
      <c r="V1094" s="18"/>
      <c r="W1094" t="str">
        <f t="shared" si="31"/>
        <v>subattribute</v>
      </c>
      <c r="X1094" t="str">
        <f>TRIM(INDEX(_xlfn.TEXTSPLIT(Table3263[[#This Row],[attribute_name]],"|"), 1,1))</f>
        <v>Temperatura - Estator Fase U (2)</v>
      </c>
      <c r="Y1094" t="str">
        <f>IFERROR(TRIM(INDEX(_xlfn.TEXTSPLIT(Table3263[[#This Row],[attribute_name]],"|"), 1,2)), "")</f>
        <v>HiHi</v>
      </c>
      <c r="Z1094" t="b" cm="1">
        <f t="array" ref="Z1094">IF(ISERROR(IF(Table3263[[#This Row],[parent_attribute]]="subattribute", VLOOKUP(Table3263[[#This Row],[Área ]]&amp;Table3263[[#This Row],[child_attribute]],_xlfn._xlws.FILTER(Table3263[[#All],[Vessel]], Table3263[[#All],[parent_attribute]]="attribute"),1, FALSE), TRUE)), FALSE, TRUE)</f>
        <v>1</v>
      </c>
    </row>
    <row r="1095" spans="2:26" ht="15" customHeight="1">
      <c r="B1095" t="s">
        <v>4572</v>
      </c>
      <c r="C1095" s="10" t="s">
        <v>3356</v>
      </c>
      <c r="D1095" s="10" t="s">
        <v>4573</v>
      </c>
      <c r="E1095" t="s">
        <v>4574</v>
      </c>
      <c r="F1095" s="162" t="s">
        <v>4821</v>
      </c>
      <c r="G1095" t="s">
        <v>2861</v>
      </c>
      <c r="J1095" t="s">
        <v>1063</v>
      </c>
      <c r="K1095" t="s">
        <v>339</v>
      </c>
      <c r="L1095" t="s">
        <v>2931</v>
      </c>
      <c r="M1095" t="s">
        <v>2928</v>
      </c>
      <c r="O1095" t="e">
        <f>VLOOKUP(Table3263[[#This Row],[Column1]],'Tradução Atributos'!$A$1:$B$284,2,0)</f>
        <v>#N/A</v>
      </c>
      <c r="P1095" t="s">
        <v>803</v>
      </c>
      <c r="Q1095" s="10" t="str">
        <f>_xlfn.CONCAT(Table3263[[#This Row],[Description]],Table3263[[#This Row],[attribute_name EN2]])</f>
        <v>Temperature - Stator U (2)</v>
      </c>
      <c r="R1095" s="33"/>
      <c r="S1095" s="33" t="s">
        <v>49</v>
      </c>
      <c r="U1095" s="33" t="s">
        <v>736</v>
      </c>
      <c r="V1095" s="83"/>
      <c r="W1095" t="str">
        <f t="shared" si="31"/>
        <v>subattribute</v>
      </c>
      <c r="X1095" t="str">
        <f>TRIM(INDEX(_xlfn.TEXTSPLIT(Table3263[[#This Row],[attribute_name]],"|"), 1,1))</f>
        <v>Temperatura - Estator Fase U (2)</v>
      </c>
      <c r="Y1095" t="str">
        <f>IFERROR(TRIM(INDEX(_xlfn.TEXTSPLIT(Table3263[[#This Row],[attribute_name]],"|"), 1,2)), "")</f>
        <v>Lo</v>
      </c>
      <c r="Z1095" t="b" cm="1">
        <f t="array" ref="Z1095">IF(ISERROR(IF(Table3263[[#This Row],[parent_attribute]]="subattribute", VLOOKUP(Table3263[[#This Row],[Área ]]&amp;Table3263[[#This Row],[child_attribute]],_xlfn._xlws.FILTER(Table3263[[#All],[Vessel]], Table3263[[#All],[parent_attribute]]="attribute"),1, FALSE), TRUE)), FALSE, TRUE)</f>
        <v>1</v>
      </c>
    </row>
    <row r="1096" spans="2:26" ht="15" customHeight="1">
      <c r="B1096" t="s">
        <v>4572</v>
      </c>
      <c r="C1096" s="10" t="s">
        <v>3356</v>
      </c>
      <c r="D1096" s="10" t="s">
        <v>4573</v>
      </c>
      <c r="E1096" t="s">
        <v>4574</v>
      </c>
      <c r="F1096" s="162" t="s">
        <v>4821</v>
      </c>
      <c r="G1096" t="s">
        <v>2861</v>
      </c>
      <c r="J1096" t="s">
        <v>1065</v>
      </c>
      <c r="K1096" t="s">
        <v>339</v>
      </c>
      <c r="L1096" t="s">
        <v>2934</v>
      </c>
      <c r="M1096" t="s">
        <v>2928</v>
      </c>
      <c r="O1096" t="e">
        <f>VLOOKUP(Table3263[[#This Row],[Column1]],'Tradução Atributos'!$A$1:$B$284,2,0)</f>
        <v>#N/A</v>
      </c>
      <c r="P1096" t="s">
        <v>3365</v>
      </c>
      <c r="Q1096" s="10" t="str">
        <f>_xlfn.CONCAT(Table3263[[#This Row],[Description]],Table3263[[#This Row],[attribute_name EN2]])</f>
        <v>Temperature - Stator U (2)</v>
      </c>
      <c r="R1096" s="33">
        <v>99</v>
      </c>
      <c r="S1096" s="33" t="s">
        <v>49</v>
      </c>
      <c r="U1096" s="33" t="s">
        <v>736</v>
      </c>
      <c r="V1096" s="10"/>
      <c r="W1096" t="str">
        <f t="shared" si="31"/>
        <v>subattribute</v>
      </c>
      <c r="X1096" t="str">
        <f>TRIM(INDEX(_xlfn.TEXTSPLIT(Table3263[[#This Row],[attribute_name]],"|"), 1,1))</f>
        <v>Temperatura - Estator Fase U (2)</v>
      </c>
      <c r="Y1096" t="str">
        <f>IFERROR(TRIM(INDEX(_xlfn.TEXTSPLIT(Table3263[[#This Row],[attribute_name]],"|"), 1,2)), "")</f>
        <v>Pre-alarm Hi</v>
      </c>
      <c r="Z1096" t="b" cm="1">
        <f t="array" ref="Z1096">IF(ISERROR(IF(Table3263[[#This Row],[parent_attribute]]="subattribute", VLOOKUP(Table3263[[#This Row],[Área ]]&amp;Table3263[[#This Row],[child_attribute]],_xlfn._xlws.FILTER(Table3263[[#All],[Vessel]], Table3263[[#All],[parent_attribute]]="attribute"),1, FALSE), TRUE)), FALSE, TRUE)</f>
        <v>1</v>
      </c>
    </row>
    <row r="1097" spans="2:26" ht="15" customHeight="1">
      <c r="B1097" t="s">
        <v>4572</v>
      </c>
      <c r="C1097" s="10" t="s">
        <v>3356</v>
      </c>
      <c r="D1097" s="10" t="s">
        <v>4573</v>
      </c>
      <c r="E1097" t="s">
        <v>4574</v>
      </c>
      <c r="F1097" s="162" t="s">
        <v>4821</v>
      </c>
      <c r="G1097" t="s">
        <v>2861</v>
      </c>
      <c r="J1097" t="s">
        <v>1049</v>
      </c>
      <c r="K1097" t="s">
        <v>1046</v>
      </c>
      <c r="L1097" t="s">
        <v>2929</v>
      </c>
      <c r="M1097" t="s">
        <v>2928</v>
      </c>
      <c r="O1097" t="e">
        <f>VLOOKUP(Table3263[[#This Row],[Column1]],'Tradução Atributos'!$A$1:$B$284,2,0)</f>
        <v>#N/A</v>
      </c>
      <c r="P1097" t="s">
        <v>791</v>
      </c>
      <c r="Q1097" s="10" t="str">
        <f>_xlfn.CONCAT(Table3263[[#This Row],[Description]],Table3263[[#This Row],[attribute_name EN2]])</f>
        <v>Temperature - Stator U</v>
      </c>
      <c r="R1097" s="33">
        <v>100</v>
      </c>
      <c r="S1097" s="33" t="s">
        <v>49</v>
      </c>
      <c r="U1097" s="33" t="s">
        <v>736</v>
      </c>
      <c r="V1097" s="10"/>
      <c r="W1097" t="str">
        <f t="shared" si="31"/>
        <v>subattribute</v>
      </c>
      <c r="X1097" t="str">
        <f>TRIM(INDEX(_xlfn.TEXTSPLIT(Table3263[[#This Row],[attribute_name]],"|"), 1,1))</f>
        <v>Temperatura - Estator Fase U</v>
      </c>
      <c r="Y1097" t="str">
        <f>IFERROR(TRIM(INDEX(_xlfn.TEXTSPLIT(Table3263[[#This Row],[attribute_name]],"|"), 1,2)), "")</f>
        <v>Hi</v>
      </c>
      <c r="Z1097" t="b" cm="1">
        <f t="array" ref="Z1097">IF(ISERROR(IF(Table3263[[#This Row],[parent_attribute]]="subattribute", VLOOKUP(Table3263[[#This Row],[Área ]]&amp;Table3263[[#This Row],[child_attribute]],_xlfn._xlws.FILTER(Table3263[[#All],[Vessel]], Table3263[[#All],[parent_attribute]]="attribute"),1, FALSE), TRUE)), FALSE, TRUE)</f>
        <v>1</v>
      </c>
    </row>
    <row r="1098" spans="2:26" ht="15" customHeight="1">
      <c r="B1098" t="s">
        <v>4572</v>
      </c>
      <c r="C1098" s="10" t="s">
        <v>3356</v>
      </c>
      <c r="D1098" s="10" t="s">
        <v>4573</v>
      </c>
      <c r="E1098" t="s">
        <v>4574</v>
      </c>
      <c r="F1098" s="162" t="s">
        <v>4821</v>
      </c>
      <c r="G1098" t="s">
        <v>2861</v>
      </c>
      <c r="J1098" t="s">
        <v>1051</v>
      </c>
      <c r="K1098" t="s">
        <v>1046</v>
      </c>
      <c r="L1098" t="s">
        <v>2930</v>
      </c>
      <c r="M1098" t="s">
        <v>2928</v>
      </c>
      <c r="O1098" t="e">
        <f>VLOOKUP(Table3263[[#This Row],[Column1]],'Tradução Atributos'!$A$1:$B$284,2,0)</f>
        <v>#N/A</v>
      </c>
      <c r="P1098" t="s">
        <v>793</v>
      </c>
      <c r="Q1098" s="10" t="str">
        <f>_xlfn.CONCAT(Table3263[[#This Row],[Description]],Table3263[[#This Row],[attribute_name EN2]])</f>
        <v>Temperature - Stator U</v>
      </c>
      <c r="R1098" s="33">
        <v>110</v>
      </c>
      <c r="S1098" s="33" t="s">
        <v>49</v>
      </c>
      <c r="U1098" s="33" t="s">
        <v>736</v>
      </c>
      <c r="V1098" s="88"/>
      <c r="W1098" t="str">
        <f t="shared" si="31"/>
        <v>subattribute</v>
      </c>
      <c r="X1098" t="str">
        <f>TRIM(INDEX(_xlfn.TEXTSPLIT(Table3263[[#This Row],[attribute_name]],"|"), 1,1))</f>
        <v>Temperatura - Estator Fase U</v>
      </c>
      <c r="Y1098" t="str">
        <f>IFERROR(TRIM(INDEX(_xlfn.TEXTSPLIT(Table3263[[#This Row],[attribute_name]],"|"), 1,2)), "")</f>
        <v>HiHi</v>
      </c>
      <c r="Z1098" t="b" cm="1">
        <f t="array" ref="Z1098">IF(ISERROR(IF(Table3263[[#This Row],[parent_attribute]]="subattribute", VLOOKUP(Table3263[[#This Row],[Área ]]&amp;Table3263[[#This Row],[child_attribute]],_xlfn._xlws.FILTER(Table3263[[#All],[Vessel]], Table3263[[#All],[parent_attribute]]="attribute"),1, FALSE), TRUE)), FALSE, TRUE)</f>
        <v>1</v>
      </c>
    </row>
    <row r="1099" spans="2:26" ht="15" customHeight="1">
      <c r="B1099" t="s">
        <v>4572</v>
      </c>
      <c r="C1099" s="10" t="s">
        <v>3356</v>
      </c>
      <c r="D1099" s="10" t="s">
        <v>4573</v>
      </c>
      <c r="E1099" t="s">
        <v>4574</v>
      </c>
      <c r="F1099" s="162" t="s">
        <v>4821</v>
      </c>
      <c r="G1099" t="s">
        <v>2861</v>
      </c>
      <c r="J1099" t="s">
        <v>1053</v>
      </c>
      <c r="K1099" t="s">
        <v>1046</v>
      </c>
      <c r="L1099" t="s">
        <v>2931</v>
      </c>
      <c r="M1099" t="s">
        <v>2928</v>
      </c>
      <c r="O1099" t="e">
        <f>VLOOKUP(Table3263[[#This Row],[Column1]],'Tradução Atributos'!$A$1:$B$284,2,0)</f>
        <v>#N/A</v>
      </c>
      <c r="P1099" t="s">
        <v>795</v>
      </c>
      <c r="Q1099" s="10" t="str">
        <f>_xlfn.CONCAT(Table3263[[#This Row],[Description]],Table3263[[#This Row],[attribute_name EN2]])</f>
        <v>Temperature - Stator U</v>
      </c>
      <c r="R1099" s="33"/>
      <c r="S1099" s="33" t="s">
        <v>49</v>
      </c>
      <c r="U1099" s="33" t="s">
        <v>736</v>
      </c>
      <c r="V1099" s="10"/>
      <c r="W1099" t="str">
        <f t="shared" si="31"/>
        <v>subattribute</v>
      </c>
      <c r="X1099" t="str">
        <f>TRIM(INDEX(_xlfn.TEXTSPLIT(Table3263[[#This Row],[attribute_name]],"|"), 1,1))</f>
        <v>Temperatura - Estator Fase U</v>
      </c>
      <c r="Y1099" t="str">
        <f>IFERROR(TRIM(INDEX(_xlfn.TEXTSPLIT(Table3263[[#This Row],[attribute_name]],"|"), 1,2)), "")</f>
        <v>Lo</v>
      </c>
      <c r="Z1099" t="b" cm="1">
        <f t="array" ref="Z1099">IF(ISERROR(IF(Table3263[[#This Row],[parent_attribute]]="subattribute", VLOOKUP(Table3263[[#This Row],[Área ]]&amp;Table3263[[#This Row],[child_attribute]],_xlfn._xlws.FILTER(Table3263[[#All],[Vessel]], Table3263[[#All],[parent_attribute]]="attribute"),1, FALSE), TRUE)), FALSE, TRUE)</f>
        <v>1</v>
      </c>
    </row>
    <row r="1100" spans="2:26" ht="15" customHeight="1">
      <c r="B1100" t="s">
        <v>4572</v>
      </c>
      <c r="C1100" s="10" t="s">
        <v>3356</v>
      </c>
      <c r="D1100" s="10" t="s">
        <v>4573</v>
      </c>
      <c r="E1100" t="s">
        <v>4574</v>
      </c>
      <c r="F1100" s="162" t="s">
        <v>4821</v>
      </c>
      <c r="G1100" t="s">
        <v>2861</v>
      </c>
      <c r="J1100" t="s">
        <v>1055</v>
      </c>
      <c r="K1100" t="s">
        <v>1046</v>
      </c>
      <c r="L1100" t="s">
        <v>2934</v>
      </c>
      <c r="M1100" t="s">
        <v>2928</v>
      </c>
      <c r="O1100" t="e">
        <f>VLOOKUP(Table3263[[#This Row],[Column1]],'Tradução Atributos'!$A$1:$B$284,2,0)</f>
        <v>#N/A</v>
      </c>
      <c r="P1100" t="s">
        <v>3366</v>
      </c>
      <c r="Q1100" s="10" t="str">
        <f>_xlfn.CONCAT(Table3263[[#This Row],[Description]],Table3263[[#This Row],[attribute_name EN2]])</f>
        <v>Temperature - Stator U</v>
      </c>
      <c r="R1100" s="33">
        <v>99</v>
      </c>
      <c r="S1100" s="33" t="s">
        <v>49</v>
      </c>
      <c r="U1100" s="33" t="s">
        <v>736</v>
      </c>
      <c r="V1100" s="83"/>
      <c r="W1100" t="str">
        <f t="shared" si="31"/>
        <v>subattribute</v>
      </c>
      <c r="X1100" t="str">
        <f>TRIM(INDEX(_xlfn.TEXTSPLIT(Table3263[[#This Row],[attribute_name]],"|"), 1,1))</f>
        <v>Temperatura - Estator Fase U</v>
      </c>
      <c r="Y1100" t="str">
        <f>IFERROR(TRIM(INDEX(_xlfn.TEXTSPLIT(Table3263[[#This Row],[attribute_name]],"|"), 1,2)), "")</f>
        <v>Pre-alarm Hi</v>
      </c>
      <c r="Z1100" t="b" cm="1">
        <f t="array" ref="Z1100">IF(ISERROR(IF(Table3263[[#This Row],[parent_attribute]]="subattribute", VLOOKUP(Table3263[[#This Row],[Área ]]&amp;Table3263[[#This Row],[child_attribute]],_xlfn._xlws.FILTER(Table3263[[#All],[Vessel]], Table3263[[#All],[parent_attribute]]="attribute"),1, FALSE), TRUE)), FALSE, TRUE)</f>
        <v>1</v>
      </c>
    </row>
    <row r="1101" spans="2:26" ht="15" customHeight="1">
      <c r="B1101" t="s">
        <v>4572</v>
      </c>
      <c r="C1101" s="10" t="s">
        <v>3356</v>
      </c>
      <c r="D1101" s="10" t="s">
        <v>4573</v>
      </c>
      <c r="E1101" t="s">
        <v>4574</v>
      </c>
      <c r="F1101" s="162" t="s">
        <v>4821</v>
      </c>
      <c r="G1101" t="s">
        <v>2861</v>
      </c>
      <c r="J1101" t="s">
        <v>1067</v>
      </c>
      <c r="K1101" t="s">
        <v>1067</v>
      </c>
      <c r="O1101" t="e">
        <f>VLOOKUP(Table3263[[#This Row],[Column1]],'Tradução Atributos'!$A$1:$B$284,2,0)</f>
        <v>#N/A</v>
      </c>
      <c r="P1101" t="s">
        <v>3367</v>
      </c>
      <c r="Q1101" s="10" t="str">
        <f>_xlfn.CONCAT(Table3263[[#This Row],[Description]],Table3263[[#This Row],[attribute_name EN2]])</f>
        <v>Temperature - Stator V</v>
      </c>
      <c r="R1101" s="10" t="s">
        <v>3486</v>
      </c>
      <c r="S1101" s="33" t="s">
        <v>49</v>
      </c>
      <c r="U1101" s="33" t="s">
        <v>446</v>
      </c>
      <c r="V1101" s="10" t="s">
        <v>447</v>
      </c>
      <c r="W1101" t="str">
        <f t="shared" si="31"/>
        <v>attribute</v>
      </c>
      <c r="X1101" t="str">
        <f>TRIM(INDEX(_xlfn.TEXTSPLIT(Table3263[[#This Row],[attribute_name]],"|"), 1,1))</f>
        <v>Temperatura - Estator Fase V</v>
      </c>
      <c r="Y1101" t="str">
        <f>IFERROR(TRIM(INDEX(_xlfn.TEXTSPLIT(Table3263[[#This Row],[attribute_name]],"|"), 1,2)), "")</f>
        <v/>
      </c>
      <c r="Z1101" t="b" cm="1">
        <f t="array" ref="Z1101">IF(ISERROR(IF(Table3263[[#This Row],[type]]="subattribute", VLOOKUP(Table3263[[#This Row],[Template]]&amp;Table3263[[#This Row],[parent_attribute]],_xlfn._xlws.FILTER(#REF!, Table3263[[#All],[type]]="attribute"),1, FALSE), TRUE)), FALSE, TRUE)</f>
        <v>1</v>
      </c>
    </row>
    <row r="1102" spans="2:26" ht="15" customHeight="1">
      <c r="B1102" t="s">
        <v>4572</v>
      </c>
      <c r="C1102" s="10" t="s">
        <v>3356</v>
      </c>
      <c r="D1102" s="10" t="s">
        <v>4573</v>
      </c>
      <c r="E1102" t="s">
        <v>4574</v>
      </c>
      <c r="F1102" s="162" t="s">
        <v>4821</v>
      </c>
      <c r="G1102" t="s">
        <v>2861</v>
      </c>
      <c r="J1102" t="s">
        <v>343</v>
      </c>
      <c r="K1102" t="s">
        <v>343</v>
      </c>
      <c r="O1102" t="e">
        <f>VLOOKUP(Table3263[[#This Row],[Column1]],'Tradução Atributos'!$A$1:$B$284,2,0)</f>
        <v>#N/A</v>
      </c>
      <c r="P1102" t="s">
        <v>3368</v>
      </c>
      <c r="Q1102" s="10" t="str">
        <f>_xlfn.CONCAT(Table3263[[#This Row],[Description]],Table3263[[#This Row],[attribute_name EN2]])</f>
        <v>Temperature - Stator V (2)</v>
      </c>
      <c r="R1102" s="10" t="s">
        <v>3489</v>
      </c>
      <c r="S1102" s="33" t="s">
        <v>49</v>
      </c>
      <c r="U1102" s="33" t="s">
        <v>446</v>
      </c>
      <c r="V1102" s="18" t="s">
        <v>447</v>
      </c>
      <c r="W1102" t="str">
        <f t="shared" si="31"/>
        <v>attribute</v>
      </c>
      <c r="X1102" t="str">
        <f>TRIM(INDEX(_xlfn.TEXTSPLIT(Table3263[[#This Row],[attribute_name]],"|"), 1,1))</f>
        <v>Temperatura - Estator Fase V (2)</v>
      </c>
      <c r="Y1102" t="str">
        <f>IFERROR(TRIM(INDEX(_xlfn.TEXTSPLIT(Table3263[[#This Row],[attribute_name]],"|"), 1,2)), "")</f>
        <v/>
      </c>
      <c r="Z1102" t="b" cm="1">
        <f t="array" ref="Z1102">IF(ISERROR(IF(Table3263[[#This Row],[type]]="subattribute", VLOOKUP(Table3263[[#This Row],[Template]]&amp;Table3263[[#This Row],[parent_attribute]],_xlfn._xlws.FILTER(#REF!, Table3263[[#All],[type]]="attribute"),1, FALSE), TRUE)), FALSE, TRUE)</f>
        <v>1</v>
      </c>
    </row>
    <row r="1103" spans="2:26" ht="15" customHeight="1">
      <c r="B1103" t="s">
        <v>4572</v>
      </c>
      <c r="C1103" s="10" t="s">
        <v>3356</v>
      </c>
      <c r="D1103" s="10" t="s">
        <v>4573</v>
      </c>
      <c r="E1103" t="s">
        <v>4574</v>
      </c>
      <c r="F1103" s="162" t="s">
        <v>4821</v>
      </c>
      <c r="G1103" t="s">
        <v>2861</v>
      </c>
      <c r="J1103" t="s">
        <v>1080</v>
      </c>
      <c r="K1103" t="s">
        <v>343</v>
      </c>
      <c r="L1103" t="s">
        <v>2929</v>
      </c>
      <c r="M1103" t="s">
        <v>2928</v>
      </c>
      <c r="O1103" t="e">
        <f>VLOOKUP(Table3263[[#This Row],[Column1]],'Tradução Atributos'!$A$1:$B$284,2,0)</f>
        <v>#N/A</v>
      </c>
      <c r="P1103" t="s">
        <v>815</v>
      </c>
      <c r="Q1103" s="10" t="str">
        <f>_xlfn.CONCAT(Table3263[[#This Row],[Description]],Table3263[[#This Row],[attribute_name EN2]])</f>
        <v>Temperature - Stator V (2)</v>
      </c>
      <c r="R1103" s="33">
        <v>100</v>
      </c>
      <c r="S1103" s="33" t="s">
        <v>49</v>
      </c>
      <c r="U1103" s="33" t="s">
        <v>736</v>
      </c>
      <c r="V1103" s="83"/>
      <c r="W1103" t="str">
        <f t="shared" si="31"/>
        <v>subattribute</v>
      </c>
      <c r="X1103" t="str">
        <f>TRIM(INDEX(_xlfn.TEXTSPLIT(Table3263[[#This Row],[attribute_name]],"|"), 1,1))</f>
        <v>Temperatura - Estator Fase V (2)</v>
      </c>
      <c r="Y1103" t="str">
        <f>IFERROR(TRIM(INDEX(_xlfn.TEXTSPLIT(Table3263[[#This Row],[attribute_name]],"|"), 1,2)), "")</f>
        <v>Hi</v>
      </c>
      <c r="Z1103" t="b" cm="1">
        <f t="array" ref="Z1103">IF(ISERROR(IF(Table3263[[#This Row],[parent_attribute]]="subattribute", VLOOKUP(Table3263[[#This Row],[Área ]]&amp;Table3263[[#This Row],[child_attribute]],_xlfn._xlws.FILTER(Table3263[[#All],[Vessel]], Table3263[[#All],[parent_attribute]]="attribute"),1, FALSE), TRUE)), FALSE, TRUE)</f>
        <v>1</v>
      </c>
    </row>
    <row r="1104" spans="2:26" ht="15" customHeight="1">
      <c r="B1104" t="s">
        <v>4572</v>
      </c>
      <c r="C1104" s="10" t="s">
        <v>3356</v>
      </c>
      <c r="D1104" s="10" t="s">
        <v>4573</v>
      </c>
      <c r="E1104" t="s">
        <v>4574</v>
      </c>
      <c r="F1104" s="162" t="s">
        <v>4821</v>
      </c>
      <c r="G1104" t="s">
        <v>2861</v>
      </c>
      <c r="J1104" t="s">
        <v>1082</v>
      </c>
      <c r="K1104" t="s">
        <v>343</v>
      </c>
      <c r="L1104" t="s">
        <v>2930</v>
      </c>
      <c r="M1104" t="s">
        <v>2928</v>
      </c>
      <c r="O1104" t="e">
        <f>VLOOKUP(Table3263[[#This Row],[Column1]],'Tradução Atributos'!$A$1:$B$284,2,0)</f>
        <v>#N/A</v>
      </c>
      <c r="P1104" t="s">
        <v>817</v>
      </c>
      <c r="Q1104" s="10" t="str">
        <f>_xlfn.CONCAT(Table3263[[#This Row],[Description]],Table3263[[#This Row],[attribute_name EN2]])</f>
        <v>Temperature - Stator V (2)</v>
      </c>
      <c r="R1104" s="33">
        <v>110</v>
      </c>
      <c r="S1104" s="33" t="s">
        <v>49</v>
      </c>
      <c r="U1104" s="33" t="s">
        <v>736</v>
      </c>
      <c r="V1104" s="10"/>
      <c r="W1104" t="str">
        <f t="shared" si="31"/>
        <v>subattribute</v>
      </c>
      <c r="X1104" t="str">
        <f>TRIM(INDEX(_xlfn.TEXTSPLIT(Table3263[[#This Row],[attribute_name]],"|"), 1,1))</f>
        <v>Temperatura - Estator Fase V (2)</v>
      </c>
      <c r="Y1104" t="str">
        <f>IFERROR(TRIM(INDEX(_xlfn.TEXTSPLIT(Table3263[[#This Row],[attribute_name]],"|"), 1,2)), "")</f>
        <v>HiHi</v>
      </c>
      <c r="Z1104" t="b" cm="1">
        <f t="array" ref="Z1104">IF(ISERROR(IF(Table3263[[#This Row],[parent_attribute]]="subattribute", VLOOKUP(Table3263[[#This Row],[Área ]]&amp;Table3263[[#This Row],[child_attribute]],_xlfn._xlws.FILTER(Table3263[[#All],[Vessel]], Table3263[[#All],[parent_attribute]]="attribute"),1, FALSE), TRUE)), FALSE, TRUE)</f>
        <v>1</v>
      </c>
    </row>
    <row r="1105" spans="2:26" ht="15" customHeight="1">
      <c r="B1105" t="s">
        <v>4572</v>
      </c>
      <c r="C1105" s="10" t="s">
        <v>3356</v>
      </c>
      <c r="D1105" s="10" t="s">
        <v>4573</v>
      </c>
      <c r="E1105" t="s">
        <v>4574</v>
      </c>
      <c r="F1105" s="162" t="s">
        <v>4821</v>
      </c>
      <c r="G1105" t="s">
        <v>2861</v>
      </c>
      <c r="J1105" t="s">
        <v>1084</v>
      </c>
      <c r="K1105" t="s">
        <v>343</v>
      </c>
      <c r="L1105" t="s">
        <v>2931</v>
      </c>
      <c r="M1105" t="s">
        <v>2928</v>
      </c>
      <c r="O1105" t="e">
        <f>VLOOKUP(Table3263[[#This Row],[Column1]],'Tradução Atributos'!$A$1:$B$284,2,0)</f>
        <v>#N/A</v>
      </c>
      <c r="P1105" t="s">
        <v>819</v>
      </c>
      <c r="Q1105" s="10" t="str">
        <f>_xlfn.CONCAT(Table3263[[#This Row],[Description]],Table3263[[#This Row],[attribute_name EN2]])</f>
        <v>Temperature - Stator V (2)</v>
      </c>
      <c r="R1105" s="33"/>
      <c r="S1105" s="33" t="s">
        <v>49</v>
      </c>
      <c r="U1105" s="33" t="s">
        <v>736</v>
      </c>
      <c r="V1105" s="83"/>
      <c r="W1105" t="str">
        <f t="shared" si="31"/>
        <v>subattribute</v>
      </c>
      <c r="X1105" t="str">
        <f>TRIM(INDEX(_xlfn.TEXTSPLIT(Table3263[[#This Row],[attribute_name]],"|"), 1,1))</f>
        <v>Temperatura - Estator Fase V (2)</v>
      </c>
      <c r="Y1105" t="str">
        <f>IFERROR(TRIM(INDEX(_xlfn.TEXTSPLIT(Table3263[[#This Row],[attribute_name]],"|"), 1,2)), "")</f>
        <v>Lo</v>
      </c>
      <c r="Z1105" t="b" cm="1">
        <f t="array" ref="Z1105">IF(ISERROR(IF(Table3263[[#This Row],[parent_attribute]]="subattribute", VLOOKUP(Table3263[[#This Row],[Área ]]&amp;Table3263[[#This Row],[child_attribute]],_xlfn._xlws.FILTER(Table3263[[#All],[Vessel]], Table3263[[#All],[parent_attribute]]="attribute"),1, FALSE), TRUE)), FALSE, TRUE)</f>
        <v>1</v>
      </c>
    </row>
    <row r="1106" spans="2:26" ht="15" customHeight="1">
      <c r="B1106" t="s">
        <v>4572</v>
      </c>
      <c r="C1106" s="10" t="s">
        <v>3356</v>
      </c>
      <c r="D1106" s="10" t="s">
        <v>4573</v>
      </c>
      <c r="E1106" t="s">
        <v>4574</v>
      </c>
      <c r="F1106" s="162" t="s">
        <v>4821</v>
      </c>
      <c r="G1106" t="s">
        <v>2861</v>
      </c>
      <c r="J1106" t="s">
        <v>1086</v>
      </c>
      <c r="K1106" t="s">
        <v>343</v>
      </c>
      <c r="L1106" t="s">
        <v>2934</v>
      </c>
      <c r="M1106" t="s">
        <v>2928</v>
      </c>
      <c r="O1106" t="e">
        <f>VLOOKUP(Table3263[[#This Row],[Column1]],'Tradução Atributos'!$A$1:$B$284,2,0)</f>
        <v>#N/A</v>
      </c>
      <c r="P1106" t="s">
        <v>3369</v>
      </c>
      <c r="Q1106" s="10" t="str">
        <f>_xlfn.CONCAT(Table3263[[#This Row],[Description]],Table3263[[#This Row],[attribute_name EN2]])</f>
        <v>Temperature - Stator V (2)</v>
      </c>
      <c r="R1106" s="33">
        <v>99</v>
      </c>
      <c r="S1106" s="33" t="s">
        <v>49</v>
      </c>
      <c r="U1106" s="33" t="s">
        <v>736</v>
      </c>
      <c r="V1106" s="18"/>
      <c r="W1106" t="str">
        <f t="shared" si="31"/>
        <v>subattribute</v>
      </c>
      <c r="X1106" t="str">
        <f>TRIM(INDEX(_xlfn.TEXTSPLIT(Table3263[[#This Row],[attribute_name]],"|"), 1,1))</f>
        <v>Temperatura - Estator Fase V (2)</v>
      </c>
      <c r="Y1106" t="str">
        <f>IFERROR(TRIM(INDEX(_xlfn.TEXTSPLIT(Table3263[[#This Row],[attribute_name]],"|"), 1,2)), "")</f>
        <v>Pre-alarm Hi</v>
      </c>
      <c r="Z1106" t="b" cm="1">
        <f t="array" ref="Z1106">IF(ISERROR(IF(Table3263[[#This Row],[parent_attribute]]="subattribute", VLOOKUP(Table3263[[#This Row],[Área ]]&amp;Table3263[[#This Row],[child_attribute]],_xlfn._xlws.FILTER(Table3263[[#All],[Vessel]], Table3263[[#All],[parent_attribute]]="attribute"),1, FALSE), TRUE)), FALSE, TRUE)</f>
        <v>1</v>
      </c>
    </row>
    <row r="1107" spans="2:26" ht="15" customHeight="1">
      <c r="B1107" t="s">
        <v>4572</v>
      </c>
      <c r="C1107" s="10" t="s">
        <v>3356</v>
      </c>
      <c r="D1107" s="10" t="s">
        <v>4573</v>
      </c>
      <c r="E1107" t="s">
        <v>4574</v>
      </c>
      <c r="F1107" s="162" t="s">
        <v>4821</v>
      </c>
      <c r="G1107" t="s">
        <v>2861</v>
      </c>
      <c r="J1107" t="s">
        <v>1070</v>
      </c>
      <c r="K1107" t="s">
        <v>1067</v>
      </c>
      <c r="L1107" t="s">
        <v>2929</v>
      </c>
      <c r="M1107" t="s">
        <v>2928</v>
      </c>
      <c r="O1107" t="e">
        <f>VLOOKUP(Table3263[[#This Row],[Column1]],'Tradução Atributos'!$A$1:$B$284,2,0)</f>
        <v>#N/A</v>
      </c>
      <c r="P1107" t="s">
        <v>807</v>
      </c>
      <c r="Q1107" s="10" t="str">
        <f>_xlfn.CONCAT(Table3263[[#This Row],[Description]],Table3263[[#This Row],[attribute_name EN2]])</f>
        <v>Temperature - Stator V</v>
      </c>
      <c r="R1107" s="33">
        <v>100</v>
      </c>
      <c r="S1107" s="33" t="s">
        <v>49</v>
      </c>
      <c r="U1107" s="33" t="s">
        <v>736</v>
      </c>
      <c r="V1107" s="10"/>
      <c r="W1107" t="str">
        <f t="shared" si="31"/>
        <v>subattribute</v>
      </c>
      <c r="X1107" t="str">
        <f>TRIM(INDEX(_xlfn.TEXTSPLIT(Table3263[[#This Row],[attribute_name]],"|"), 1,1))</f>
        <v>Temperatura - Estator Fase V</v>
      </c>
      <c r="Y1107" t="str">
        <f>IFERROR(TRIM(INDEX(_xlfn.TEXTSPLIT(Table3263[[#This Row],[attribute_name]],"|"), 1,2)), "")</f>
        <v>Hi</v>
      </c>
      <c r="Z1107" t="b" cm="1">
        <f t="array" ref="Z1107">IF(ISERROR(IF(Table3263[[#This Row],[parent_attribute]]="subattribute", VLOOKUP(Table3263[[#This Row],[Área ]]&amp;Table3263[[#This Row],[child_attribute]],_xlfn._xlws.FILTER(Table3263[[#All],[Vessel]], Table3263[[#All],[parent_attribute]]="attribute"),1, FALSE), TRUE)), FALSE, TRUE)</f>
        <v>1</v>
      </c>
    </row>
    <row r="1108" spans="2:26" ht="15" customHeight="1">
      <c r="B1108" t="s">
        <v>4572</v>
      </c>
      <c r="C1108" s="10" t="s">
        <v>3356</v>
      </c>
      <c r="D1108" s="10" t="s">
        <v>4573</v>
      </c>
      <c r="E1108" t="s">
        <v>4574</v>
      </c>
      <c r="F1108" s="162" t="s">
        <v>4821</v>
      </c>
      <c r="G1108" t="s">
        <v>2861</v>
      </c>
      <c r="J1108" t="s">
        <v>1072</v>
      </c>
      <c r="K1108" t="s">
        <v>1067</v>
      </c>
      <c r="L1108" t="s">
        <v>2930</v>
      </c>
      <c r="M1108" t="s">
        <v>2928</v>
      </c>
      <c r="O1108" t="e">
        <f>VLOOKUP(Table3263[[#This Row],[Column1]],'Tradução Atributos'!$A$1:$B$284,2,0)</f>
        <v>#N/A</v>
      </c>
      <c r="P1108" t="s">
        <v>809</v>
      </c>
      <c r="Q1108" s="10" t="str">
        <f>_xlfn.CONCAT(Table3263[[#This Row],[Description]],Table3263[[#This Row],[attribute_name EN2]])</f>
        <v>Temperature - Stator V</v>
      </c>
      <c r="R1108" s="10">
        <v>110</v>
      </c>
      <c r="S1108" s="33" t="s">
        <v>49</v>
      </c>
      <c r="U1108" s="33" t="s">
        <v>736</v>
      </c>
      <c r="V1108" s="83"/>
      <c r="W1108" t="str">
        <f t="shared" si="31"/>
        <v>subattribute</v>
      </c>
      <c r="X1108" t="str">
        <f>TRIM(INDEX(_xlfn.TEXTSPLIT(Table3263[[#This Row],[attribute_name]],"|"), 1,1))</f>
        <v>Temperatura - Estator Fase V</v>
      </c>
      <c r="Y1108" t="str">
        <f>IFERROR(TRIM(INDEX(_xlfn.TEXTSPLIT(Table3263[[#This Row],[attribute_name]],"|"), 1,2)), "")</f>
        <v>HiHi</v>
      </c>
      <c r="Z1108" t="b" cm="1">
        <f t="array" ref="Z1108">IF(ISERROR(IF(Table3263[[#This Row],[parent_attribute]]="subattribute", VLOOKUP(Table3263[[#This Row],[Área ]]&amp;Table3263[[#This Row],[child_attribute]],_xlfn._xlws.FILTER(Table3263[[#All],[Vessel]], Table3263[[#All],[parent_attribute]]="attribute"),1, FALSE), TRUE)), FALSE, TRUE)</f>
        <v>1</v>
      </c>
    </row>
    <row r="1109" spans="2:26" ht="15" customHeight="1">
      <c r="B1109" t="s">
        <v>4572</v>
      </c>
      <c r="C1109" s="10" t="s">
        <v>3356</v>
      </c>
      <c r="D1109" s="10" t="s">
        <v>4573</v>
      </c>
      <c r="E1109" t="s">
        <v>4574</v>
      </c>
      <c r="F1109" s="162" t="s">
        <v>4821</v>
      </c>
      <c r="G1109" t="s">
        <v>2861</v>
      </c>
      <c r="J1109" t="s">
        <v>1074</v>
      </c>
      <c r="K1109" t="s">
        <v>1067</v>
      </c>
      <c r="L1109" t="s">
        <v>2931</v>
      </c>
      <c r="M1109" t="s">
        <v>2928</v>
      </c>
      <c r="O1109" t="e">
        <f>VLOOKUP(Table3263[[#This Row],[Column1]],'Tradução Atributos'!$A$1:$B$284,2,0)</f>
        <v>#N/A</v>
      </c>
      <c r="P1109" t="s">
        <v>811</v>
      </c>
      <c r="Q1109" s="10" t="str">
        <f>_xlfn.CONCAT(Table3263[[#This Row],[Description]],Table3263[[#This Row],[attribute_name EN2]])</f>
        <v>Temperature - Stator V</v>
      </c>
      <c r="R1109" s="33"/>
      <c r="S1109" s="33" t="s">
        <v>49</v>
      </c>
      <c r="U1109" s="33" t="s">
        <v>736</v>
      </c>
      <c r="V1109" s="33"/>
      <c r="W1109" t="str">
        <f t="shared" si="31"/>
        <v>subattribute</v>
      </c>
      <c r="X1109" t="str">
        <f>TRIM(INDEX(_xlfn.TEXTSPLIT(Table3263[[#This Row],[attribute_name]],"|"), 1,1))</f>
        <v>Temperatura - Estator Fase V</v>
      </c>
      <c r="Y1109" t="str">
        <f>IFERROR(TRIM(INDEX(_xlfn.TEXTSPLIT(Table3263[[#This Row],[attribute_name]],"|"), 1,2)), "")</f>
        <v>Lo</v>
      </c>
      <c r="Z1109" t="b" cm="1">
        <f t="array" ref="Z1109">IF(ISERROR(IF(Table3263[[#This Row],[parent_attribute]]="subattribute", VLOOKUP(Table3263[[#This Row],[Área ]]&amp;Table3263[[#This Row],[child_attribute]],_xlfn._xlws.FILTER(Table3263[[#All],[Vessel]], Table3263[[#All],[parent_attribute]]="attribute"),1, FALSE), TRUE)), FALSE, TRUE)</f>
        <v>1</v>
      </c>
    </row>
    <row r="1110" spans="2:26" ht="15" customHeight="1">
      <c r="B1110" t="s">
        <v>4572</v>
      </c>
      <c r="C1110" s="10" t="s">
        <v>3356</v>
      </c>
      <c r="D1110" s="10" t="s">
        <v>4573</v>
      </c>
      <c r="E1110" t="s">
        <v>4574</v>
      </c>
      <c r="F1110" s="162" t="s">
        <v>4821</v>
      </c>
      <c r="G1110" t="s">
        <v>2861</v>
      </c>
      <c r="J1110" t="s">
        <v>1076</v>
      </c>
      <c r="K1110" t="s">
        <v>1067</v>
      </c>
      <c r="L1110" t="s">
        <v>2934</v>
      </c>
      <c r="M1110" t="s">
        <v>2928</v>
      </c>
      <c r="O1110" t="e">
        <f>VLOOKUP(Table3263[[#This Row],[Column1]],'Tradução Atributos'!$A$1:$B$284,2,0)</f>
        <v>#N/A</v>
      </c>
      <c r="P1110" t="s">
        <v>3370</v>
      </c>
      <c r="Q1110" s="10" t="str">
        <f>_xlfn.CONCAT(Table3263[[#This Row],[Description]],Table3263[[#This Row],[attribute_name EN2]])</f>
        <v>Temperature - Stator V</v>
      </c>
      <c r="R1110" s="33">
        <v>99</v>
      </c>
      <c r="S1110" s="33" t="s">
        <v>49</v>
      </c>
      <c r="U1110" s="33" t="s">
        <v>736</v>
      </c>
      <c r="V1110" s="88"/>
      <c r="W1110" t="str">
        <f t="shared" si="31"/>
        <v>subattribute</v>
      </c>
      <c r="X1110" t="str">
        <f>TRIM(INDEX(_xlfn.TEXTSPLIT(Table3263[[#This Row],[attribute_name]],"|"), 1,1))</f>
        <v>Temperatura - Estator Fase V</v>
      </c>
      <c r="Y1110" t="str">
        <f>IFERROR(TRIM(INDEX(_xlfn.TEXTSPLIT(Table3263[[#This Row],[attribute_name]],"|"), 1,2)), "")</f>
        <v>Pre-alarm Hi</v>
      </c>
      <c r="Z1110" t="b" cm="1">
        <f t="array" ref="Z1110">IF(ISERROR(IF(Table3263[[#This Row],[parent_attribute]]="subattribute", VLOOKUP(Table3263[[#This Row],[Área ]]&amp;Table3263[[#This Row],[child_attribute]],_xlfn._xlws.FILTER(Table3263[[#All],[Vessel]], Table3263[[#All],[parent_attribute]]="attribute"),1, FALSE), TRUE)), FALSE, TRUE)</f>
        <v>1</v>
      </c>
    </row>
    <row r="1111" spans="2:26" ht="15" customHeight="1">
      <c r="B1111" t="s">
        <v>4572</v>
      </c>
      <c r="C1111" s="10" t="s">
        <v>3356</v>
      </c>
      <c r="D1111" s="10" t="s">
        <v>4573</v>
      </c>
      <c r="E1111" t="s">
        <v>4574</v>
      </c>
      <c r="F1111" s="162" t="s">
        <v>4821</v>
      </c>
      <c r="G1111" t="s">
        <v>2861</v>
      </c>
      <c r="J1111" t="s">
        <v>1088</v>
      </c>
      <c r="K1111" t="s">
        <v>1088</v>
      </c>
      <c r="O1111" t="e">
        <f>VLOOKUP(Table3263[[#This Row],[Column1]],'Tradução Atributos'!$A$1:$B$284,2,0)</f>
        <v>#N/A</v>
      </c>
      <c r="P1111" t="s">
        <v>3371</v>
      </c>
      <c r="Q1111" s="10" t="str">
        <f>_xlfn.CONCAT(Table3263[[#This Row],[Description]],Table3263[[#This Row],[attribute_name EN2]])</f>
        <v>Temperature - Stator W</v>
      </c>
      <c r="R1111" s="10" t="s">
        <v>3487</v>
      </c>
      <c r="S1111" s="33" t="s">
        <v>49</v>
      </c>
      <c r="U1111" s="33" t="s">
        <v>446</v>
      </c>
      <c r="V1111" s="10" t="s">
        <v>447</v>
      </c>
      <c r="W1111" t="str">
        <f t="shared" si="31"/>
        <v>attribute</v>
      </c>
      <c r="X1111" t="str">
        <f>TRIM(INDEX(_xlfn.TEXTSPLIT(Table3263[[#This Row],[attribute_name]],"|"), 1,1))</f>
        <v>Temperatura - Estator Fase W</v>
      </c>
      <c r="Y1111" t="str">
        <f>IFERROR(TRIM(INDEX(_xlfn.TEXTSPLIT(Table3263[[#This Row],[attribute_name]],"|"), 1,2)), "")</f>
        <v/>
      </c>
      <c r="Z1111" t="b" cm="1">
        <f t="array" ref="Z1111">IF(ISERROR(IF(Table3263[[#This Row],[type]]="subattribute", VLOOKUP(Table3263[[#This Row],[Template]]&amp;Table3263[[#This Row],[parent_attribute]],_xlfn._xlws.FILTER(#REF!, Table3263[[#All],[type]]="attribute"),1, FALSE), TRUE)), FALSE, TRUE)</f>
        <v>1</v>
      </c>
    </row>
    <row r="1112" spans="2:26" ht="15" customHeight="1">
      <c r="B1112" t="s">
        <v>4572</v>
      </c>
      <c r="C1112" s="10" t="s">
        <v>3356</v>
      </c>
      <c r="D1112" s="10" t="s">
        <v>4573</v>
      </c>
      <c r="E1112" t="s">
        <v>4574</v>
      </c>
      <c r="F1112" s="162" t="s">
        <v>4821</v>
      </c>
      <c r="G1112" t="s">
        <v>2861</v>
      </c>
      <c r="J1112" t="s">
        <v>347</v>
      </c>
      <c r="K1112" t="s">
        <v>347</v>
      </c>
      <c r="O1112" t="e">
        <f>VLOOKUP(Table3263[[#This Row],[Column1]],'Tradução Atributos'!$A$1:$B$284,2,0)</f>
        <v>#N/A</v>
      </c>
      <c r="P1112" t="s">
        <v>3372</v>
      </c>
      <c r="Q1112" s="10" t="str">
        <f>_xlfn.CONCAT(Table3263[[#This Row],[Description]],Table3263[[#This Row],[attribute_name EN2]])</f>
        <v>Temperature - Stator W (2)</v>
      </c>
      <c r="R1112" s="10" t="s">
        <v>3490</v>
      </c>
      <c r="S1112" s="33" t="s">
        <v>49</v>
      </c>
      <c r="U1112" s="33" t="s">
        <v>446</v>
      </c>
      <c r="V1112" s="18" t="s">
        <v>447</v>
      </c>
      <c r="W1112" t="str">
        <f t="shared" si="31"/>
        <v>attribute</v>
      </c>
      <c r="X1112" t="str">
        <f>TRIM(INDEX(_xlfn.TEXTSPLIT(Table3263[[#This Row],[attribute_name]],"|"), 1,1))</f>
        <v>Temperatura - Estator Fase W (2)</v>
      </c>
      <c r="Y1112" t="str">
        <f>IFERROR(TRIM(INDEX(_xlfn.TEXTSPLIT(Table3263[[#This Row],[attribute_name]],"|"), 1,2)), "")</f>
        <v/>
      </c>
      <c r="Z1112" t="b" cm="1">
        <f t="array" ref="Z1112">IF(ISERROR(IF(Table3263[[#This Row],[type]]="subattribute", VLOOKUP(Table3263[[#This Row],[Template]]&amp;Table3263[[#This Row],[parent_attribute]],_xlfn._xlws.FILTER(#REF!, Table3263[[#All],[type]]="attribute"),1, FALSE), TRUE)), FALSE, TRUE)</f>
        <v>1</v>
      </c>
    </row>
    <row r="1113" spans="2:26" ht="15" customHeight="1">
      <c r="B1113" t="s">
        <v>4572</v>
      </c>
      <c r="C1113" s="10" t="s">
        <v>3356</v>
      </c>
      <c r="D1113" s="10" t="s">
        <v>4573</v>
      </c>
      <c r="E1113" t="s">
        <v>4574</v>
      </c>
      <c r="F1113" s="162" t="s">
        <v>4821</v>
      </c>
      <c r="G1113" t="s">
        <v>2861</v>
      </c>
      <c r="J1113" t="s">
        <v>1101</v>
      </c>
      <c r="K1113" t="s">
        <v>347</v>
      </c>
      <c r="L1113" t="s">
        <v>2929</v>
      </c>
      <c r="M1113" t="s">
        <v>2928</v>
      </c>
      <c r="O1113" t="e">
        <f>VLOOKUP(Table3263[[#This Row],[Column1]],'Tradução Atributos'!$A$1:$B$284,2,0)</f>
        <v>#N/A</v>
      </c>
      <c r="P1113" t="s">
        <v>831</v>
      </c>
      <c r="Q1113" s="10" t="str">
        <f>_xlfn.CONCAT(Table3263[[#This Row],[Description]],Table3263[[#This Row],[attribute_name EN2]])</f>
        <v>Temperature - Stator W (2)</v>
      </c>
      <c r="R1113" s="10">
        <v>100</v>
      </c>
      <c r="S1113" s="33" t="s">
        <v>49</v>
      </c>
      <c r="U1113" s="33" t="s">
        <v>736</v>
      </c>
      <c r="V1113" s="88"/>
      <c r="W1113" t="str">
        <f t="shared" si="31"/>
        <v>subattribute</v>
      </c>
      <c r="X1113" t="str">
        <f>TRIM(INDEX(_xlfn.TEXTSPLIT(Table3263[[#This Row],[attribute_name]],"|"), 1,1))</f>
        <v>Temperatura - Estator Fase W (2)</v>
      </c>
      <c r="Y1113" t="str">
        <f>IFERROR(TRIM(INDEX(_xlfn.TEXTSPLIT(Table3263[[#This Row],[attribute_name]],"|"), 1,2)), "")</f>
        <v>Hi</v>
      </c>
      <c r="Z1113" t="b" cm="1">
        <f t="array" ref="Z1113">IF(ISERROR(IF(Table3263[[#This Row],[parent_attribute]]="subattribute", VLOOKUP(Table3263[[#This Row],[Área ]]&amp;Table3263[[#This Row],[child_attribute]],_xlfn._xlws.FILTER(Table3263[[#All],[Vessel]], Table3263[[#All],[parent_attribute]]="attribute"),1, FALSE), TRUE)), FALSE, TRUE)</f>
        <v>1</v>
      </c>
    </row>
    <row r="1114" spans="2:26" ht="15" customHeight="1">
      <c r="B1114" t="s">
        <v>4572</v>
      </c>
      <c r="C1114" s="10" t="s">
        <v>3356</v>
      </c>
      <c r="D1114" s="10" t="s">
        <v>4573</v>
      </c>
      <c r="E1114" t="s">
        <v>4574</v>
      </c>
      <c r="F1114" s="162" t="s">
        <v>4821</v>
      </c>
      <c r="G1114" t="s">
        <v>2861</v>
      </c>
      <c r="J1114" t="s">
        <v>1103</v>
      </c>
      <c r="K1114" t="s">
        <v>347</v>
      </c>
      <c r="L1114" t="s">
        <v>2930</v>
      </c>
      <c r="M1114" t="s">
        <v>2928</v>
      </c>
      <c r="O1114" t="e">
        <f>VLOOKUP(Table3263[[#This Row],[Column1]],'Tradução Atributos'!$A$1:$B$284,2,0)</f>
        <v>#N/A</v>
      </c>
      <c r="P1114" t="s">
        <v>833</v>
      </c>
      <c r="Q1114" s="10" t="str">
        <f>_xlfn.CONCAT(Table3263[[#This Row],[Description]],Table3263[[#This Row],[attribute_name EN2]])</f>
        <v>Temperature - Stator W (2)</v>
      </c>
      <c r="R1114" s="33">
        <v>110</v>
      </c>
      <c r="S1114" s="33" t="s">
        <v>49</v>
      </c>
      <c r="U1114" s="33" t="s">
        <v>736</v>
      </c>
      <c r="V1114" s="10"/>
      <c r="W1114" t="str">
        <f t="shared" si="31"/>
        <v>subattribute</v>
      </c>
      <c r="X1114" t="str">
        <f>TRIM(INDEX(_xlfn.TEXTSPLIT(Table3263[[#This Row],[attribute_name]],"|"), 1,1))</f>
        <v>Temperatura - Estator Fase W (2)</v>
      </c>
      <c r="Y1114" t="str">
        <f>IFERROR(TRIM(INDEX(_xlfn.TEXTSPLIT(Table3263[[#This Row],[attribute_name]],"|"), 1,2)), "")</f>
        <v>HiHi</v>
      </c>
      <c r="Z1114" t="b" cm="1">
        <f t="array" ref="Z1114">IF(ISERROR(IF(Table3263[[#This Row],[parent_attribute]]="subattribute", VLOOKUP(Table3263[[#This Row],[Área ]]&amp;Table3263[[#This Row],[child_attribute]],_xlfn._xlws.FILTER(Table3263[[#All],[Vessel]], Table3263[[#All],[parent_attribute]]="attribute"),1, FALSE), TRUE)), FALSE, TRUE)</f>
        <v>1</v>
      </c>
    </row>
    <row r="1115" spans="2:26" ht="15" customHeight="1">
      <c r="B1115" t="s">
        <v>4572</v>
      </c>
      <c r="C1115" s="10" t="s">
        <v>3356</v>
      </c>
      <c r="D1115" s="10" t="s">
        <v>4573</v>
      </c>
      <c r="E1115" t="s">
        <v>4574</v>
      </c>
      <c r="F1115" s="162" t="s">
        <v>4821</v>
      </c>
      <c r="G1115" t="s">
        <v>2861</v>
      </c>
      <c r="J1115" t="s">
        <v>1105</v>
      </c>
      <c r="K1115" t="s">
        <v>347</v>
      </c>
      <c r="L1115" t="s">
        <v>2931</v>
      </c>
      <c r="M1115" t="s">
        <v>2928</v>
      </c>
      <c r="O1115" t="e">
        <f>VLOOKUP(Table3263[[#This Row],[Column1]],'Tradução Atributos'!$A$1:$B$284,2,0)</f>
        <v>#N/A</v>
      </c>
      <c r="P1115" t="s">
        <v>835</v>
      </c>
      <c r="Q1115" s="10" t="str">
        <f>_xlfn.CONCAT(Table3263[[#This Row],[Description]],Table3263[[#This Row],[attribute_name EN2]])</f>
        <v>Temperature - Stator W (2)</v>
      </c>
      <c r="R1115" s="10"/>
      <c r="S1115" s="33" t="s">
        <v>49</v>
      </c>
      <c r="U1115" s="33" t="s">
        <v>736</v>
      </c>
      <c r="V1115" s="88"/>
      <c r="W1115" t="str">
        <f t="shared" si="31"/>
        <v>subattribute</v>
      </c>
      <c r="X1115" t="str">
        <f>TRIM(INDEX(_xlfn.TEXTSPLIT(Table3263[[#This Row],[attribute_name]],"|"), 1,1))</f>
        <v>Temperatura - Estator Fase W (2)</v>
      </c>
      <c r="Y1115" t="str">
        <f>IFERROR(TRIM(INDEX(_xlfn.TEXTSPLIT(Table3263[[#This Row],[attribute_name]],"|"), 1,2)), "")</f>
        <v>Lo</v>
      </c>
      <c r="Z1115" t="b" cm="1">
        <f t="array" ref="Z1115">IF(ISERROR(IF(Table3263[[#This Row],[parent_attribute]]="subattribute", VLOOKUP(Table3263[[#This Row],[Área ]]&amp;Table3263[[#This Row],[child_attribute]],_xlfn._xlws.FILTER(Table3263[[#All],[Vessel]], Table3263[[#All],[parent_attribute]]="attribute"),1, FALSE), TRUE)), FALSE, TRUE)</f>
        <v>1</v>
      </c>
    </row>
    <row r="1116" spans="2:26" ht="15" customHeight="1">
      <c r="B1116" t="s">
        <v>4572</v>
      </c>
      <c r="C1116" s="10" t="s">
        <v>3356</v>
      </c>
      <c r="D1116" s="10" t="s">
        <v>4573</v>
      </c>
      <c r="E1116" t="s">
        <v>4574</v>
      </c>
      <c r="F1116" s="162" t="s">
        <v>4821</v>
      </c>
      <c r="G1116" t="s">
        <v>2861</v>
      </c>
      <c r="J1116" t="s">
        <v>1107</v>
      </c>
      <c r="K1116" t="s">
        <v>347</v>
      </c>
      <c r="L1116" t="s">
        <v>2934</v>
      </c>
      <c r="M1116" t="s">
        <v>2928</v>
      </c>
      <c r="O1116" t="e">
        <f>VLOOKUP(Table3263[[#This Row],[Column1]],'Tradução Atributos'!$A$1:$B$284,2,0)</f>
        <v>#N/A</v>
      </c>
      <c r="P1116" t="s">
        <v>3373</v>
      </c>
      <c r="Q1116" s="10" t="str">
        <f>_xlfn.CONCAT(Table3263[[#This Row],[Description]],Table3263[[#This Row],[attribute_name EN2]])</f>
        <v>Temperature - Stator W (2)</v>
      </c>
      <c r="R1116" s="10">
        <v>99</v>
      </c>
      <c r="S1116" s="33" t="s">
        <v>49</v>
      </c>
      <c r="U1116" s="33" t="s">
        <v>736</v>
      </c>
      <c r="V1116" s="33"/>
      <c r="W1116" t="str">
        <f t="shared" si="31"/>
        <v>subattribute</v>
      </c>
      <c r="X1116" t="str">
        <f>TRIM(INDEX(_xlfn.TEXTSPLIT(Table3263[[#This Row],[attribute_name]],"|"), 1,1))</f>
        <v>Temperatura - Estator Fase W (2)</v>
      </c>
      <c r="Y1116" t="str">
        <f>IFERROR(TRIM(INDEX(_xlfn.TEXTSPLIT(Table3263[[#This Row],[attribute_name]],"|"), 1,2)), "")</f>
        <v>Pre-alarm Hi</v>
      </c>
      <c r="Z1116" t="b" cm="1">
        <f t="array" ref="Z1116">IF(ISERROR(IF(Table3263[[#This Row],[parent_attribute]]="subattribute", VLOOKUP(Table3263[[#This Row],[Área ]]&amp;Table3263[[#This Row],[child_attribute]],_xlfn._xlws.FILTER(Table3263[[#All],[Vessel]], Table3263[[#All],[parent_attribute]]="attribute"),1, FALSE), TRUE)), FALSE, TRUE)</f>
        <v>1</v>
      </c>
    </row>
    <row r="1117" spans="2:26" ht="15" customHeight="1">
      <c r="B1117" t="s">
        <v>4572</v>
      </c>
      <c r="C1117" s="10" t="s">
        <v>3356</v>
      </c>
      <c r="D1117" s="10" t="s">
        <v>4573</v>
      </c>
      <c r="E1117" t="s">
        <v>4574</v>
      </c>
      <c r="F1117" s="162" t="s">
        <v>4821</v>
      </c>
      <c r="G1117" t="s">
        <v>2861</v>
      </c>
      <c r="J1117" t="s">
        <v>1091</v>
      </c>
      <c r="K1117" t="s">
        <v>1088</v>
      </c>
      <c r="L1117" t="s">
        <v>2929</v>
      </c>
      <c r="M1117" t="s">
        <v>2928</v>
      </c>
      <c r="O1117" t="e">
        <f>VLOOKUP(Table3263[[#This Row],[Column1]],'Tradução Atributos'!$A$1:$B$284,2,0)</f>
        <v>#N/A</v>
      </c>
      <c r="P1117" t="s">
        <v>823</v>
      </c>
      <c r="Q1117" s="10" t="str">
        <f>_xlfn.CONCAT(Table3263[[#This Row],[Description]],Table3263[[#This Row],[attribute_name EN2]])</f>
        <v>Temperature - Stator W</v>
      </c>
      <c r="R1117" s="33">
        <v>100</v>
      </c>
      <c r="S1117" s="33" t="s">
        <v>49</v>
      </c>
      <c r="U1117" s="33" t="s">
        <v>736</v>
      </c>
      <c r="V1117" s="10"/>
      <c r="W1117" t="str">
        <f t="shared" si="31"/>
        <v>subattribute</v>
      </c>
      <c r="X1117" t="str">
        <f>TRIM(INDEX(_xlfn.TEXTSPLIT(Table3263[[#This Row],[attribute_name]],"|"), 1,1))</f>
        <v>Temperatura - Estator Fase W</v>
      </c>
      <c r="Y1117" t="str">
        <f>IFERROR(TRIM(INDEX(_xlfn.TEXTSPLIT(Table3263[[#This Row],[attribute_name]],"|"), 1,2)), "")</f>
        <v>Hi</v>
      </c>
      <c r="Z1117" t="b" cm="1">
        <f t="array" ref="Z1117">IF(ISERROR(IF(Table3263[[#This Row],[parent_attribute]]="subattribute", VLOOKUP(Table3263[[#This Row],[Área ]]&amp;Table3263[[#This Row],[child_attribute]],_xlfn._xlws.FILTER(Table3263[[#All],[Vessel]], Table3263[[#All],[parent_attribute]]="attribute"),1, FALSE), TRUE)), FALSE, TRUE)</f>
        <v>1</v>
      </c>
    </row>
    <row r="1118" spans="2:26" ht="15" customHeight="1">
      <c r="B1118" t="s">
        <v>4572</v>
      </c>
      <c r="C1118" s="10" t="s">
        <v>3356</v>
      </c>
      <c r="D1118" s="10" t="s">
        <v>4573</v>
      </c>
      <c r="E1118" t="s">
        <v>4574</v>
      </c>
      <c r="F1118" s="162" t="s">
        <v>4821</v>
      </c>
      <c r="G1118" t="s">
        <v>2861</v>
      </c>
      <c r="J1118" t="s">
        <v>1093</v>
      </c>
      <c r="K1118" t="s">
        <v>1088</v>
      </c>
      <c r="L1118" t="s">
        <v>2930</v>
      </c>
      <c r="M1118" t="s">
        <v>2928</v>
      </c>
      <c r="O1118" t="e">
        <f>VLOOKUP(Table3263[[#This Row],[Column1]],'Tradução Atributos'!$A$1:$B$284,2,0)</f>
        <v>#N/A</v>
      </c>
      <c r="P1118" t="s">
        <v>825</v>
      </c>
      <c r="Q1118" s="10" t="str">
        <f>_xlfn.CONCAT(Table3263[[#This Row],[Description]],Table3263[[#This Row],[attribute_name EN2]])</f>
        <v>Temperature - Stator W</v>
      </c>
      <c r="R1118" s="33">
        <v>110</v>
      </c>
      <c r="S1118" s="33" t="s">
        <v>49</v>
      </c>
      <c r="U1118" s="33" t="s">
        <v>736</v>
      </c>
      <c r="V1118" s="83"/>
      <c r="W1118" t="str">
        <f t="shared" si="31"/>
        <v>subattribute</v>
      </c>
      <c r="X1118" t="str">
        <f>TRIM(INDEX(_xlfn.TEXTSPLIT(Table3263[[#This Row],[attribute_name]],"|"), 1,1))</f>
        <v>Temperatura - Estator Fase W</v>
      </c>
      <c r="Y1118" t="str">
        <f>IFERROR(TRIM(INDEX(_xlfn.TEXTSPLIT(Table3263[[#This Row],[attribute_name]],"|"), 1,2)), "")</f>
        <v>HiHi</v>
      </c>
      <c r="Z1118" t="b" cm="1">
        <f t="array" ref="Z1118">IF(ISERROR(IF(Table3263[[#This Row],[parent_attribute]]="subattribute", VLOOKUP(Table3263[[#This Row],[Área ]]&amp;Table3263[[#This Row],[child_attribute]],_xlfn._xlws.FILTER(Table3263[[#All],[Vessel]], Table3263[[#All],[parent_attribute]]="attribute"),1, FALSE), TRUE)), FALSE, TRUE)</f>
        <v>1</v>
      </c>
    </row>
    <row r="1119" spans="2:26" ht="15" customHeight="1">
      <c r="B1119" t="s">
        <v>4572</v>
      </c>
      <c r="C1119" s="10" t="s">
        <v>3356</v>
      </c>
      <c r="D1119" s="10" t="s">
        <v>4573</v>
      </c>
      <c r="E1119" t="s">
        <v>4574</v>
      </c>
      <c r="F1119" s="162" t="s">
        <v>4821</v>
      </c>
      <c r="G1119" t="s">
        <v>2861</v>
      </c>
      <c r="J1119" t="s">
        <v>1095</v>
      </c>
      <c r="K1119" t="s">
        <v>1088</v>
      </c>
      <c r="L1119" t="s">
        <v>2931</v>
      </c>
      <c r="M1119" t="s">
        <v>2928</v>
      </c>
      <c r="O1119" t="e">
        <f>VLOOKUP(Table3263[[#This Row],[Column1]],'Tradução Atributos'!$A$1:$B$284,2,0)</f>
        <v>#N/A</v>
      </c>
      <c r="P1119" t="s">
        <v>827</v>
      </c>
      <c r="Q1119" s="10" t="str">
        <f>_xlfn.CONCAT(Table3263[[#This Row],[Description]],Table3263[[#This Row],[attribute_name EN2]])</f>
        <v>Temperature - Stator W</v>
      </c>
      <c r="R1119" s="10"/>
      <c r="S1119" s="33" t="s">
        <v>49</v>
      </c>
      <c r="U1119" s="33" t="s">
        <v>736</v>
      </c>
      <c r="V1119" s="18"/>
      <c r="W1119" t="str">
        <f t="shared" si="31"/>
        <v>subattribute</v>
      </c>
      <c r="X1119" t="str">
        <f>TRIM(INDEX(_xlfn.TEXTSPLIT(Table3263[[#This Row],[attribute_name]],"|"), 1,1))</f>
        <v>Temperatura - Estator Fase W</v>
      </c>
      <c r="Y1119" t="str">
        <f>IFERROR(TRIM(INDEX(_xlfn.TEXTSPLIT(Table3263[[#This Row],[attribute_name]],"|"), 1,2)), "")</f>
        <v>Lo</v>
      </c>
      <c r="Z1119" t="b" cm="1">
        <f t="array" ref="Z1119">IF(ISERROR(IF(Table3263[[#This Row],[parent_attribute]]="subattribute", VLOOKUP(Table3263[[#This Row],[Área ]]&amp;Table3263[[#This Row],[child_attribute]],_xlfn._xlws.FILTER(Table3263[[#All],[Vessel]], Table3263[[#All],[parent_attribute]]="attribute"),1, FALSE), TRUE)), FALSE, TRUE)</f>
        <v>1</v>
      </c>
    </row>
    <row r="1120" spans="2:26" ht="15" customHeight="1">
      <c r="B1120" t="s">
        <v>4572</v>
      </c>
      <c r="C1120" s="10" t="s">
        <v>3356</v>
      </c>
      <c r="D1120" s="10" t="s">
        <v>4573</v>
      </c>
      <c r="E1120" t="s">
        <v>4574</v>
      </c>
      <c r="F1120" s="162" t="s">
        <v>4821</v>
      </c>
      <c r="G1120" t="s">
        <v>2861</v>
      </c>
      <c r="J1120" t="s">
        <v>1097</v>
      </c>
      <c r="K1120" t="s">
        <v>1088</v>
      </c>
      <c r="L1120" t="s">
        <v>2934</v>
      </c>
      <c r="M1120" t="s">
        <v>2928</v>
      </c>
      <c r="O1120" t="e">
        <f>VLOOKUP(Table3263[[#This Row],[Column1]],'Tradução Atributos'!$A$1:$B$284,2,0)</f>
        <v>#N/A</v>
      </c>
      <c r="P1120" t="s">
        <v>3374</v>
      </c>
      <c r="Q1120" s="10" t="str">
        <f>_xlfn.CONCAT(Table3263[[#This Row],[Description]],Table3263[[#This Row],[attribute_name EN2]])</f>
        <v>Temperature - Stator W</v>
      </c>
      <c r="R1120" s="10">
        <v>99</v>
      </c>
      <c r="S1120" s="33" t="s">
        <v>49</v>
      </c>
      <c r="U1120" s="33" t="s">
        <v>736</v>
      </c>
      <c r="V1120" s="52"/>
      <c r="W1120" t="str">
        <f t="shared" si="31"/>
        <v>subattribute</v>
      </c>
      <c r="X1120" t="str">
        <f>TRIM(INDEX(_xlfn.TEXTSPLIT(Table3263[[#This Row],[attribute_name]],"|"), 1,1))</f>
        <v>Temperatura - Estator Fase W</v>
      </c>
      <c r="Y1120" t="str">
        <f>IFERROR(TRIM(INDEX(_xlfn.TEXTSPLIT(Table3263[[#This Row],[attribute_name]],"|"), 1,2)), "")</f>
        <v>Pre-alarm Hi</v>
      </c>
      <c r="Z1120" t="b" cm="1">
        <f t="array" ref="Z1120">IF(ISERROR(IF(Table3263[[#This Row],[parent_attribute]]="subattribute", VLOOKUP(Table3263[[#This Row],[Área ]]&amp;Table3263[[#This Row],[child_attribute]],_xlfn._xlws.FILTER(Table3263[[#All],[Vessel]], Table3263[[#All],[parent_attribute]]="attribute"),1, FALSE), TRUE)), FALSE, TRUE)</f>
        <v>1</v>
      </c>
    </row>
    <row r="1121" spans="1:26" ht="15" customHeight="1">
      <c r="B1121" t="s">
        <v>4572</v>
      </c>
      <c r="C1121" s="10" t="s">
        <v>3356</v>
      </c>
      <c r="D1121" s="10" t="s">
        <v>4573</v>
      </c>
      <c r="E1121" t="s">
        <v>4574</v>
      </c>
      <c r="F1121" s="162" t="s">
        <v>4821</v>
      </c>
      <c r="G1121" t="s">
        <v>2861</v>
      </c>
      <c r="J1121" t="s">
        <v>992</v>
      </c>
      <c r="K1121" t="s">
        <v>992</v>
      </c>
      <c r="O1121" t="e">
        <f>VLOOKUP(Table3263[[#This Row],[Column1]],'Tradução Atributos'!$A$1:$B$284,2,0)</f>
        <v>#N/A</v>
      </c>
      <c r="P1121" t="s">
        <v>3375</v>
      </c>
      <c r="Q1121" s="10" t="str">
        <f>_xlfn.CONCAT(Table3263[[#This Row],[Description]],Table3263[[#This Row],[attribute_name EN2]])</f>
        <v>Temperature - Motor DE Bearing</v>
      </c>
      <c r="R1121" s="33" t="s">
        <v>4999</v>
      </c>
      <c r="S1121" s="33" t="s">
        <v>49</v>
      </c>
      <c r="U1121" s="33" t="s">
        <v>446</v>
      </c>
      <c r="V1121" s="10" t="s">
        <v>447</v>
      </c>
      <c r="W1121" t="str">
        <f t="shared" si="31"/>
        <v>attribute</v>
      </c>
      <c r="X1121" t="str">
        <f>TRIM(INDEX(_xlfn.TEXTSPLIT(Table3263[[#This Row],[attribute_name]],"|"), 1,1))</f>
        <v>Temperatura - Mancal do Motor (LA)</v>
      </c>
      <c r="Y1121" t="str">
        <f>IFERROR(TRIM(INDEX(_xlfn.TEXTSPLIT(Table3263[[#This Row],[attribute_name]],"|"), 1,2)), "")</f>
        <v/>
      </c>
      <c r="Z1121" t="b" cm="1">
        <f t="array" ref="Z1121">IF(ISERROR(IF(Table3263[[#This Row],[type]]="subattribute", VLOOKUP(Table3263[[#This Row],[Template]]&amp;Table3263[[#This Row],[parent_attribute]],_xlfn._xlws.FILTER(#REF!, Table3263[[#All],[type]]="attribute"),1, FALSE), TRUE)), FALSE, TRUE)</f>
        <v>1</v>
      </c>
    </row>
    <row r="1122" spans="1:26" ht="15" customHeight="1">
      <c r="B1122" t="s">
        <v>4572</v>
      </c>
      <c r="C1122" s="10" t="s">
        <v>3356</v>
      </c>
      <c r="D1122" s="10" t="s">
        <v>4573</v>
      </c>
      <c r="E1122" t="s">
        <v>4574</v>
      </c>
      <c r="F1122" s="162" t="s">
        <v>4821</v>
      </c>
      <c r="G1122" t="s">
        <v>2861</v>
      </c>
      <c r="J1122" t="s">
        <v>995</v>
      </c>
      <c r="K1122" t="s">
        <v>992</v>
      </c>
      <c r="L1122" t="s">
        <v>2929</v>
      </c>
      <c r="M1122" t="s">
        <v>2928</v>
      </c>
      <c r="O1122" t="e">
        <f>VLOOKUP(Table3263[[#This Row],[Column1]],'Tradução Atributos'!$A$1:$B$284,2,0)</f>
        <v>#N/A</v>
      </c>
      <c r="P1122" t="s">
        <v>762</v>
      </c>
      <c r="Q1122" s="10" t="str">
        <f>_xlfn.CONCAT(Table3263[[#This Row],[Description]],Table3263[[#This Row],[attribute_name EN2]])</f>
        <v>Temperature - Motor DE Bearing</v>
      </c>
      <c r="R1122" s="33">
        <v>90</v>
      </c>
      <c r="S1122" s="33" t="s">
        <v>49</v>
      </c>
      <c r="U1122" s="33" t="s">
        <v>736</v>
      </c>
      <c r="V1122" s="10"/>
      <c r="W1122" t="str">
        <f t="shared" si="31"/>
        <v>subattribute</v>
      </c>
      <c r="X1122" t="str">
        <f>TRIM(INDEX(_xlfn.TEXTSPLIT(Table3263[[#This Row],[attribute_name]],"|"), 1,1))</f>
        <v>Temperatura - Mancal do Motor (LA)</v>
      </c>
      <c r="Y1122" t="str">
        <f>IFERROR(TRIM(INDEX(_xlfn.TEXTSPLIT(Table3263[[#This Row],[attribute_name]],"|"), 1,2)), "")</f>
        <v>Hi</v>
      </c>
      <c r="Z1122" t="b" cm="1">
        <f t="array" ref="Z1122">IF(ISERROR(IF(Table3263[[#This Row],[parent_attribute]]="subattribute", VLOOKUP(Table3263[[#This Row],[Área ]]&amp;Table3263[[#This Row],[child_attribute]],_xlfn._xlws.FILTER(Table3263[[#All],[Vessel]], Table3263[[#All],[parent_attribute]]="attribute"),1, FALSE), TRUE)), FALSE, TRUE)</f>
        <v>1</v>
      </c>
    </row>
    <row r="1123" spans="1:26" ht="15" customHeight="1">
      <c r="B1123" t="s">
        <v>4572</v>
      </c>
      <c r="C1123" s="10" t="s">
        <v>3356</v>
      </c>
      <c r="D1123" s="10" t="s">
        <v>4573</v>
      </c>
      <c r="E1123" t="s">
        <v>4574</v>
      </c>
      <c r="F1123" s="162" t="s">
        <v>4821</v>
      </c>
      <c r="G1123" t="s">
        <v>2861</v>
      </c>
      <c r="J1123" t="s">
        <v>997</v>
      </c>
      <c r="K1123" t="s">
        <v>992</v>
      </c>
      <c r="L1123" t="s">
        <v>2930</v>
      </c>
      <c r="M1123" t="s">
        <v>2928</v>
      </c>
      <c r="O1123" t="e">
        <f>VLOOKUP(Table3263[[#This Row],[Column1]],'Tradução Atributos'!$A$1:$B$284,2,0)</f>
        <v>#N/A</v>
      </c>
      <c r="P1123" t="s">
        <v>764</v>
      </c>
      <c r="Q1123" s="10" t="str">
        <f>_xlfn.CONCAT(Table3263[[#This Row],[Description]],Table3263[[#This Row],[attribute_name EN2]])</f>
        <v>Temperature - Motor DE Bearing</v>
      </c>
      <c r="R1123" s="10">
        <v>95</v>
      </c>
      <c r="S1123" s="33" t="s">
        <v>49</v>
      </c>
      <c r="U1123" s="33" t="s">
        <v>736</v>
      </c>
      <c r="V1123" s="88"/>
      <c r="W1123" t="str">
        <f t="shared" si="31"/>
        <v>subattribute</v>
      </c>
      <c r="X1123" t="str">
        <f>TRIM(INDEX(_xlfn.TEXTSPLIT(Table3263[[#This Row],[attribute_name]],"|"), 1,1))</f>
        <v>Temperatura - Mancal do Motor (LA)</v>
      </c>
      <c r="Y1123" t="str">
        <f>IFERROR(TRIM(INDEX(_xlfn.TEXTSPLIT(Table3263[[#This Row],[attribute_name]],"|"), 1,2)), "")</f>
        <v>HiHi</v>
      </c>
      <c r="Z1123" t="b" cm="1">
        <f t="array" ref="Z1123">IF(ISERROR(IF(Table3263[[#This Row],[parent_attribute]]="subattribute", VLOOKUP(Table3263[[#This Row],[Área ]]&amp;Table3263[[#This Row],[child_attribute]],_xlfn._xlws.FILTER(Table3263[[#All],[Vessel]], Table3263[[#All],[parent_attribute]]="attribute"),1, FALSE), TRUE)), FALSE, TRUE)</f>
        <v>1</v>
      </c>
    </row>
    <row r="1124" spans="1:26" ht="15" customHeight="1">
      <c r="B1124" t="s">
        <v>4572</v>
      </c>
      <c r="C1124" s="10" t="s">
        <v>3356</v>
      </c>
      <c r="D1124" s="10" t="s">
        <v>4573</v>
      </c>
      <c r="E1124" t="s">
        <v>4574</v>
      </c>
      <c r="F1124" s="162" t="s">
        <v>4821</v>
      </c>
      <c r="G1124" t="s">
        <v>2861</v>
      </c>
      <c r="J1124" t="s">
        <v>999</v>
      </c>
      <c r="K1124" t="s">
        <v>992</v>
      </c>
      <c r="L1124" t="s">
        <v>2934</v>
      </c>
      <c r="M1124" t="s">
        <v>2928</v>
      </c>
      <c r="O1124" t="e">
        <f>VLOOKUP(Table3263[[#This Row],[Column1]],'Tradução Atributos'!$A$1:$B$284,2,0)</f>
        <v>#N/A</v>
      </c>
      <c r="P1124" t="s">
        <v>3378</v>
      </c>
      <c r="Q1124" s="10" t="str">
        <f>_xlfn.CONCAT(Table3263[[#This Row],[Description]],Table3263[[#This Row],[attribute_name EN2]])</f>
        <v>Temperature - Motor DE Bearing</v>
      </c>
      <c r="R1124" s="10">
        <v>81</v>
      </c>
      <c r="S1124" s="33" t="s">
        <v>49</v>
      </c>
      <c r="U1124" s="33" t="s">
        <v>736</v>
      </c>
      <c r="V1124" s="33"/>
      <c r="W1124" t="str">
        <f t="shared" si="31"/>
        <v>subattribute</v>
      </c>
      <c r="X1124" t="str">
        <f>TRIM(INDEX(_xlfn.TEXTSPLIT(Table3263[[#This Row],[attribute_name]],"|"), 1,1))</f>
        <v>Temperatura - Mancal do Motor (LA)</v>
      </c>
      <c r="Y1124" t="str">
        <f>IFERROR(TRIM(INDEX(_xlfn.TEXTSPLIT(Table3263[[#This Row],[attribute_name]],"|"), 1,2)), "")</f>
        <v>Pre-alarm Hi</v>
      </c>
      <c r="Z1124" t="b" cm="1">
        <f t="array" ref="Z1124">IF(ISERROR(IF(Table3263[[#This Row],[parent_attribute]]="subattribute", VLOOKUP(Table3263[[#This Row],[Área ]]&amp;Table3263[[#This Row],[child_attribute]],_xlfn._xlws.FILTER(Table3263[[#All],[Vessel]], Table3263[[#All],[parent_attribute]]="attribute"),1, FALSE), TRUE)), FALSE, TRUE)</f>
        <v>1</v>
      </c>
    </row>
    <row r="1125" spans="1:26" ht="15" customHeight="1">
      <c r="B1125" t="s">
        <v>4572</v>
      </c>
      <c r="C1125" s="10" t="s">
        <v>3356</v>
      </c>
      <c r="D1125" s="10" t="s">
        <v>4573</v>
      </c>
      <c r="E1125" t="s">
        <v>4574</v>
      </c>
      <c r="F1125" s="162" t="s">
        <v>4821</v>
      </c>
      <c r="G1125" t="s">
        <v>2861</v>
      </c>
      <c r="J1125" t="s">
        <v>1001</v>
      </c>
      <c r="K1125" t="s">
        <v>1001</v>
      </c>
      <c r="O1125" t="e">
        <f>VLOOKUP(Table3263[[#This Row],[Column1]],'Tradução Atributos'!$A$1:$B$284,2,0)</f>
        <v>#N/A</v>
      </c>
      <c r="P1125" t="s">
        <v>3379</v>
      </c>
      <c r="Q1125" s="10" t="str">
        <f>_xlfn.CONCAT(Table3263[[#This Row],[Description]],Table3263[[#This Row],[attribute_name EN2]])</f>
        <v>Temperature - Motor NDE Bearing</v>
      </c>
      <c r="R1125" s="81" t="s">
        <v>5000</v>
      </c>
      <c r="S1125" s="81" t="s">
        <v>49</v>
      </c>
      <c r="U1125" s="81" t="s">
        <v>446</v>
      </c>
      <c r="V1125" s="10" t="s">
        <v>447</v>
      </c>
      <c r="W1125" t="str">
        <f t="shared" si="31"/>
        <v>attribute</v>
      </c>
      <c r="X1125" t="str">
        <f>TRIM(INDEX(_xlfn.TEXTSPLIT(Table3263[[#This Row],[attribute_name]],"|"), 1,1))</f>
        <v>Temperatura - Mancal do Motor (LOA)</v>
      </c>
      <c r="Y1125" t="str">
        <f>IFERROR(TRIM(INDEX(_xlfn.TEXTSPLIT(Table3263[[#This Row],[attribute_name]],"|"), 1,2)), "")</f>
        <v/>
      </c>
      <c r="Z1125" t="b" cm="1">
        <f t="array" ref="Z1125">IF(ISERROR(IF(Table3263[[#This Row],[type]]="subattribute", VLOOKUP(Table3263[[#This Row],[Template]]&amp;Table3263[[#This Row],[parent_attribute]],_xlfn._xlws.FILTER(#REF!, Table3263[[#All],[type]]="attribute"),1, FALSE), TRUE)), FALSE, TRUE)</f>
        <v>1</v>
      </c>
    </row>
    <row r="1126" spans="1:26" s="17" customFormat="1" ht="15" customHeight="1">
      <c r="A1126"/>
      <c r="B1126" t="s">
        <v>4572</v>
      </c>
      <c r="C1126" s="10" t="s">
        <v>3356</v>
      </c>
      <c r="D1126" s="10" t="s">
        <v>4573</v>
      </c>
      <c r="E1126" t="s">
        <v>4574</v>
      </c>
      <c r="F1126" s="162" t="s">
        <v>4821</v>
      </c>
      <c r="G1126" t="s">
        <v>2861</v>
      </c>
      <c r="H1126"/>
      <c r="I1126"/>
      <c r="J1126" t="s">
        <v>1004</v>
      </c>
      <c r="K1126" t="s">
        <v>1001</v>
      </c>
      <c r="L1126" t="s">
        <v>2929</v>
      </c>
      <c r="M1126" t="s">
        <v>2928</v>
      </c>
      <c r="N1126"/>
      <c r="O1126" t="e">
        <f>VLOOKUP(Table3263[[#This Row],[Column1]],'Tradução Atributos'!$A$1:$B$284,2,0)</f>
        <v>#N/A</v>
      </c>
      <c r="P1126" t="s">
        <v>768</v>
      </c>
      <c r="Q1126" s="10" t="str">
        <f>_xlfn.CONCAT(Table3263[[#This Row],[Description]],Table3263[[#This Row],[attribute_name EN2]])</f>
        <v>Temperature - Motor NDE Bearing</v>
      </c>
      <c r="R1126" s="10">
        <v>90</v>
      </c>
      <c r="S1126" s="108" t="s">
        <v>49</v>
      </c>
      <c r="T1126"/>
      <c r="U1126" s="33" t="s">
        <v>736</v>
      </c>
      <c r="V1126" s="10"/>
      <c r="W1126" t="str">
        <f t="shared" si="31"/>
        <v>subattribute</v>
      </c>
      <c r="X1126" t="str">
        <f>TRIM(INDEX(_xlfn.TEXTSPLIT(Table3263[[#This Row],[attribute_name]],"|"), 1,1))</f>
        <v>Temperatura - Mancal do Motor (LOA)</v>
      </c>
      <c r="Y1126" t="str">
        <f>IFERROR(TRIM(INDEX(_xlfn.TEXTSPLIT(Table3263[[#This Row],[attribute_name]],"|"), 1,2)), "")</f>
        <v>Hi</v>
      </c>
      <c r="Z1126" t="b" cm="1">
        <f t="array" ref="Z1126">IF(ISERROR(IF(Table3263[[#This Row],[parent_attribute]]="subattribute", VLOOKUP(Table3263[[#This Row],[Área ]]&amp;Table3263[[#This Row],[child_attribute]],_xlfn._xlws.FILTER(Table3263[[#All],[Vessel]], Table3263[[#All],[parent_attribute]]="attribute"),1, FALSE), TRUE)), FALSE, TRUE)</f>
        <v>1</v>
      </c>
    </row>
    <row r="1127" spans="1:26" s="17" customFormat="1" ht="15" customHeight="1">
      <c r="A1127"/>
      <c r="B1127" t="s">
        <v>4572</v>
      </c>
      <c r="C1127" s="10" t="s">
        <v>3356</v>
      </c>
      <c r="D1127" s="10" t="s">
        <v>4573</v>
      </c>
      <c r="E1127" t="s">
        <v>4574</v>
      </c>
      <c r="F1127" s="162" t="s">
        <v>4821</v>
      </c>
      <c r="G1127" t="s">
        <v>2861</v>
      </c>
      <c r="H1127"/>
      <c r="I1127"/>
      <c r="J1127" t="s">
        <v>1006</v>
      </c>
      <c r="K1127" t="s">
        <v>1001</v>
      </c>
      <c r="L1127" t="s">
        <v>2930</v>
      </c>
      <c r="M1127" t="s">
        <v>2928</v>
      </c>
      <c r="N1127"/>
      <c r="O1127" t="e">
        <f>VLOOKUP(Table3263[[#This Row],[Column1]],'Tradução Atributos'!$A$1:$B$284,2,0)</f>
        <v>#N/A</v>
      </c>
      <c r="P1127" t="s">
        <v>770</v>
      </c>
      <c r="Q1127" s="10" t="str">
        <f>_xlfn.CONCAT(Table3263[[#This Row],[Description]],Table3263[[#This Row],[attribute_name EN2]])</f>
        <v>Temperature - Motor NDE Bearing</v>
      </c>
      <c r="R1127" s="33">
        <v>95</v>
      </c>
      <c r="S1127" s="33" t="s">
        <v>49</v>
      </c>
      <c r="T1127"/>
      <c r="U1127" s="33" t="s">
        <v>736</v>
      </c>
      <c r="V1127" s="83"/>
      <c r="W1127" t="str">
        <f t="shared" si="31"/>
        <v>subattribute</v>
      </c>
      <c r="X1127" t="str">
        <f>TRIM(INDEX(_xlfn.TEXTSPLIT(Table3263[[#This Row],[attribute_name]],"|"), 1,1))</f>
        <v>Temperatura - Mancal do Motor (LOA)</v>
      </c>
      <c r="Y1127" t="str">
        <f>IFERROR(TRIM(INDEX(_xlfn.TEXTSPLIT(Table3263[[#This Row],[attribute_name]],"|"), 1,2)), "")</f>
        <v>HiHi</v>
      </c>
      <c r="Z1127" t="b" cm="1">
        <f t="array" ref="Z1127">IF(ISERROR(IF(Table3263[[#This Row],[parent_attribute]]="subattribute", VLOOKUP(Table3263[[#This Row],[Área ]]&amp;Table3263[[#This Row],[child_attribute]],_xlfn._xlws.FILTER(Table3263[[#All],[Vessel]], Table3263[[#All],[parent_attribute]]="attribute"),1, FALSE), TRUE)), FALSE, TRUE)</f>
        <v>1</v>
      </c>
    </row>
    <row r="1128" spans="1:26" s="17" customFormat="1" ht="15" customHeight="1">
      <c r="A1128"/>
      <c r="B1128" t="s">
        <v>4572</v>
      </c>
      <c r="C1128" s="10" t="s">
        <v>3356</v>
      </c>
      <c r="D1128" s="10" t="s">
        <v>4573</v>
      </c>
      <c r="E1128" t="s">
        <v>4574</v>
      </c>
      <c r="F1128" s="162" t="s">
        <v>4821</v>
      </c>
      <c r="G1128" t="s">
        <v>2861</v>
      </c>
      <c r="H1128"/>
      <c r="I1128"/>
      <c r="J1128" t="s">
        <v>1008</v>
      </c>
      <c r="K1128" t="s">
        <v>1001</v>
      </c>
      <c r="L1128" t="s">
        <v>2934</v>
      </c>
      <c r="M1128" t="s">
        <v>2928</v>
      </c>
      <c r="N1128"/>
      <c r="O1128" t="e">
        <f>VLOOKUP(Table3263[[#This Row],[Column1]],'Tradução Atributos'!$A$1:$B$284,2,0)</f>
        <v>#N/A</v>
      </c>
      <c r="P1128" t="s">
        <v>3382</v>
      </c>
      <c r="Q1128" s="10" t="str">
        <f>_xlfn.CONCAT(Table3263[[#This Row],[Description]],Table3263[[#This Row],[attribute_name EN2]])</f>
        <v>Temperature - Motor NDE Bearing</v>
      </c>
      <c r="R1128" s="33">
        <v>81</v>
      </c>
      <c r="S1128" s="33" t="s">
        <v>49</v>
      </c>
      <c r="T1128"/>
      <c r="U1128" s="33" t="s">
        <v>736</v>
      </c>
      <c r="V1128" s="10"/>
      <c r="W1128" t="str">
        <f t="shared" si="31"/>
        <v>subattribute</v>
      </c>
      <c r="X1128" t="str">
        <f>TRIM(INDEX(_xlfn.TEXTSPLIT(Table3263[[#This Row],[attribute_name]],"|"), 1,1))</f>
        <v>Temperatura - Mancal do Motor (LOA)</v>
      </c>
      <c r="Y1128" t="str">
        <f>IFERROR(TRIM(INDEX(_xlfn.TEXTSPLIT(Table3263[[#This Row],[attribute_name]],"|"), 1,2)), "")</f>
        <v>Pre-alarm Hi</v>
      </c>
      <c r="Z1128" t="b" cm="1">
        <f t="array" ref="Z1128">IF(ISERROR(IF(Table3263[[#This Row],[parent_attribute]]="subattribute", VLOOKUP(Table3263[[#This Row],[Área ]]&amp;Table3263[[#This Row],[child_attribute]],_xlfn._xlws.FILTER(Table3263[[#All],[Vessel]], Table3263[[#All],[parent_attribute]]="attribute"),1, FALSE), TRUE)), FALSE, TRUE)</f>
        <v>1</v>
      </c>
    </row>
    <row r="1129" spans="1:26" s="17" customFormat="1" ht="15" customHeight="1">
      <c r="A1129"/>
      <c r="B1129" t="s">
        <v>4572</v>
      </c>
      <c r="C1129" s="10" t="s">
        <v>3356</v>
      </c>
      <c r="D1129" s="10" t="s">
        <v>4573</v>
      </c>
      <c r="E1129" t="s">
        <v>4574</v>
      </c>
      <c r="F1129" s="162" t="s">
        <v>4821</v>
      </c>
      <c r="G1129" s="9" t="s">
        <v>2861</v>
      </c>
      <c r="H1129"/>
      <c r="I1129"/>
      <c r="J1129" t="s">
        <v>3792</v>
      </c>
      <c r="K1129" t="s">
        <v>3792</v>
      </c>
      <c r="L1129"/>
      <c r="M1129"/>
      <c r="N1129"/>
      <c r="O1129" t="e">
        <f>VLOOKUP(Table3263[[#This Row],[Column1]],'Tradução Atributos'!$A$1:$B$284,2,0)</f>
        <v>#N/A</v>
      </c>
      <c r="P1129" t="s">
        <v>4982</v>
      </c>
      <c r="Q1129" s="10" t="str">
        <f>_xlfn.CONCAT(Table3263[[#This Row],[Description]],Table3263[[#This Row],[attribute_name EN2]])</f>
        <v>Temperature - Motor Lube Oil DE Bearing Return</v>
      </c>
      <c r="R1129" s="33" t="s">
        <v>5001</v>
      </c>
      <c r="S1129" s="33" t="s">
        <v>49</v>
      </c>
      <c r="T1129"/>
      <c r="U1129" s="33" t="s">
        <v>446</v>
      </c>
      <c r="V1129" s="10" t="s">
        <v>447</v>
      </c>
      <c r="W1129" t="str">
        <f t="shared" si="31"/>
        <v>attribute</v>
      </c>
      <c r="X1129" t="str">
        <f>TRIM(INDEX(_xlfn.TEXTSPLIT(Table3263[[#This Row],[attribute_name]],"|"), 1,1))</f>
        <v>Temperatura – Retorno de Óleo Lubrificante Mancal LA do Motor</v>
      </c>
      <c r="Y1129" t="str">
        <f>IFERROR(TRIM(INDEX(_xlfn.TEXTSPLIT(Table3263[[#This Row],[attribute_name]],"|"), 1,2)), "")</f>
        <v/>
      </c>
      <c r="Z1129" t="b" cm="1">
        <f t="array" ref="Z1129">IF(ISERROR(IF(Table3263[[#This Row],[type]]="subattribute", VLOOKUP(Table3263[[#This Row],[Template]]&amp;Table3263[[#This Row],[parent_attribute]],_xlfn._xlws.FILTER(#REF!, Table3263[[#All],[type]]="attribute"),1, FALSE), TRUE)), FALSE, TRUE)</f>
        <v>1</v>
      </c>
    </row>
    <row r="1130" spans="1:26" s="17" customFormat="1" ht="15" customHeight="1">
      <c r="A1130"/>
      <c r="B1130" t="s">
        <v>4572</v>
      </c>
      <c r="C1130" s="10" t="s">
        <v>3356</v>
      </c>
      <c r="D1130" s="10" t="s">
        <v>4573</v>
      </c>
      <c r="E1130" t="s">
        <v>4574</v>
      </c>
      <c r="F1130" s="162" t="s">
        <v>4821</v>
      </c>
      <c r="G1130" s="9" t="s">
        <v>2861</v>
      </c>
      <c r="H1130" s="9"/>
      <c r="I1130"/>
      <c r="J1130" t="s">
        <v>4983</v>
      </c>
      <c r="K1130" t="s">
        <v>3792</v>
      </c>
      <c r="L1130" t="s">
        <v>2929</v>
      </c>
      <c r="M1130" t="s">
        <v>2928</v>
      </c>
      <c r="N1130"/>
      <c r="O1130" t="e">
        <f>VLOOKUP(Table3263[[#This Row],[Column1]],'Tradução Atributos'!$A$1:$B$284,2,0)</f>
        <v>#N/A</v>
      </c>
      <c r="P1130" t="s">
        <v>4984</v>
      </c>
      <c r="Q1130" s="10" t="str">
        <f>_xlfn.CONCAT(Table3263[[#This Row],[Description]],Table3263[[#This Row],[attribute_name EN2]])</f>
        <v>Temperature - Motor Lube Oil DE Bearing Return</v>
      </c>
      <c r="R1130" s="33">
        <v>90</v>
      </c>
      <c r="S1130" s="33" t="s">
        <v>49</v>
      </c>
      <c r="T1130"/>
      <c r="U1130" s="33" t="s">
        <v>736</v>
      </c>
      <c r="V1130" s="10"/>
      <c r="W1130" t="str">
        <f t="shared" si="31"/>
        <v>subattribute</v>
      </c>
      <c r="X1130" t="str">
        <f>TRIM(INDEX(_xlfn.TEXTSPLIT(Table3263[[#This Row],[attribute_name]],"|"), 1,1))</f>
        <v>Temperatura – Retorno de Óleo Lubrificante Mancal LA do Motor</v>
      </c>
      <c r="Y1130" t="str">
        <f>IFERROR(TRIM(INDEX(_xlfn.TEXTSPLIT(Table3263[[#This Row],[attribute_name]],"|"), 1,2)), "")</f>
        <v>Hi</v>
      </c>
      <c r="Z1130" t="b" cm="1">
        <f t="array" ref="Z1130">IF(ISERROR(IF(Table3263[[#This Row],[parent_attribute]]="subattribute", VLOOKUP(Table3263[[#This Row],[Área ]]&amp;Table3263[[#This Row],[child_attribute]],_xlfn._xlws.FILTER(Table3263[[#All],[Vessel]], Table3263[[#All],[parent_attribute]]="attribute"),1, FALSE), TRUE)), FALSE, TRUE)</f>
        <v>1</v>
      </c>
    </row>
    <row r="1131" spans="1:26" ht="15" customHeight="1">
      <c r="B1131" t="s">
        <v>4572</v>
      </c>
      <c r="C1131" s="10" t="s">
        <v>3356</v>
      </c>
      <c r="D1131" s="10" t="s">
        <v>4573</v>
      </c>
      <c r="E1131" t="s">
        <v>4574</v>
      </c>
      <c r="F1131" s="162" t="s">
        <v>4821</v>
      </c>
      <c r="G1131" s="9" t="s">
        <v>2861</v>
      </c>
      <c r="J1131" t="s">
        <v>4985</v>
      </c>
      <c r="K1131" t="s">
        <v>3792</v>
      </c>
      <c r="L1131" t="s">
        <v>2930</v>
      </c>
      <c r="M1131" t="s">
        <v>2928</v>
      </c>
      <c r="O1131" t="e">
        <f>VLOOKUP(Table3263[[#This Row],[Column1]],'Tradução Atributos'!$A$1:$B$284,2,0)</f>
        <v>#N/A</v>
      </c>
      <c r="P1131" t="s">
        <v>4986</v>
      </c>
      <c r="Q1131" s="10" t="str">
        <f>_xlfn.CONCAT(Table3263[[#This Row],[Description]],Table3263[[#This Row],[attribute_name EN2]])</f>
        <v>Temperature - Motor Lube Oil DE Bearing Return</v>
      </c>
      <c r="R1131" s="33"/>
      <c r="S1131" s="33" t="s">
        <v>49</v>
      </c>
      <c r="U1131" s="33" t="s">
        <v>736</v>
      </c>
      <c r="V1131" s="52"/>
      <c r="W1131" t="str">
        <f t="shared" si="31"/>
        <v>subattribute</v>
      </c>
      <c r="X1131" t="str">
        <f>TRIM(INDEX(_xlfn.TEXTSPLIT(Table3263[[#This Row],[attribute_name]],"|"), 1,1))</f>
        <v>Temperatura – Retorno de Óleo Lubrificante Mancal LA do Motor</v>
      </c>
      <c r="Y1131" t="str">
        <f>IFERROR(TRIM(INDEX(_xlfn.TEXTSPLIT(Table3263[[#This Row],[attribute_name]],"|"), 1,2)), "")</f>
        <v>HiHi</v>
      </c>
      <c r="Z1131" t="b" cm="1">
        <f t="array" ref="Z1131">IF(ISERROR(IF(Table3263[[#This Row],[parent_attribute]]="subattribute", VLOOKUP(Table3263[[#This Row],[Área ]]&amp;Table3263[[#This Row],[child_attribute]],_xlfn._xlws.FILTER(Table3263[[#All],[Vessel]], Table3263[[#All],[parent_attribute]]="attribute"),1, FALSE), TRUE)), FALSE, TRUE)</f>
        <v>1</v>
      </c>
    </row>
    <row r="1132" spans="1:26" ht="15" customHeight="1">
      <c r="B1132" t="s">
        <v>4572</v>
      </c>
      <c r="C1132" s="10" t="s">
        <v>3356</v>
      </c>
      <c r="D1132" s="10" t="s">
        <v>4573</v>
      </c>
      <c r="E1132" t="s">
        <v>4574</v>
      </c>
      <c r="F1132" s="162" t="s">
        <v>4821</v>
      </c>
      <c r="G1132" s="9" t="s">
        <v>2861</v>
      </c>
      <c r="J1132" t="s">
        <v>4987</v>
      </c>
      <c r="K1132" t="s">
        <v>3792</v>
      </c>
      <c r="L1132" t="s">
        <v>2934</v>
      </c>
      <c r="M1132" t="s">
        <v>2928</v>
      </c>
      <c r="O1132" t="e">
        <f>VLOOKUP(Table3263[[#This Row],[Column1]],'Tradução Atributos'!$A$1:$B$284,2,0)</f>
        <v>#N/A</v>
      </c>
      <c r="P1132" t="s">
        <v>4988</v>
      </c>
      <c r="Q1132" s="10" t="str">
        <f>_xlfn.CONCAT(Table3263[[#This Row],[Description]],Table3263[[#This Row],[attribute_name EN2]])</f>
        <v>Temperature - Motor Lube Oil DE Bearing Return</v>
      </c>
      <c r="R1132" s="33">
        <v>81</v>
      </c>
      <c r="S1132" s="33" t="s">
        <v>49</v>
      </c>
      <c r="U1132" s="33" t="s">
        <v>736</v>
      </c>
      <c r="V1132" s="10"/>
      <c r="W1132" t="str">
        <f t="shared" si="31"/>
        <v>subattribute</v>
      </c>
      <c r="X1132" t="str">
        <f>TRIM(INDEX(_xlfn.TEXTSPLIT(Table3263[[#This Row],[attribute_name]],"|"), 1,1))</f>
        <v>Temperatura – Retorno de Óleo Lubrificante Mancal LA do Motor</v>
      </c>
      <c r="Y1132" t="str">
        <f>IFERROR(TRIM(INDEX(_xlfn.TEXTSPLIT(Table3263[[#This Row],[attribute_name]],"|"), 1,2)), "")</f>
        <v>Pre-alarm Hi</v>
      </c>
      <c r="Z1132" t="b" cm="1">
        <f t="array" ref="Z1132">IF(ISERROR(IF(Table3263[[#This Row],[parent_attribute]]="subattribute", VLOOKUP(Table3263[[#This Row],[Área ]]&amp;Table3263[[#This Row],[child_attribute]],_xlfn._xlws.FILTER(Table3263[[#All],[Vessel]], Table3263[[#All],[parent_attribute]]="attribute"),1, FALSE), TRUE)), FALSE, TRUE)</f>
        <v>1</v>
      </c>
    </row>
    <row r="1133" spans="1:26" ht="15" customHeight="1">
      <c r="B1133" t="s">
        <v>4572</v>
      </c>
      <c r="C1133" s="10" t="s">
        <v>3356</v>
      </c>
      <c r="D1133" s="10" t="s">
        <v>4573</v>
      </c>
      <c r="E1133" t="s">
        <v>4574</v>
      </c>
      <c r="F1133" s="162" t="s">
        <v>4821</v>
      </c>
      <c r="G1133" t="s">
        <v>2861</v>
      </c>
      <c r="J1133" t="s">
        <v>3785</v>
      </c>
      <c r="K1133" t="s">
        <v>3785</v>
      </c>
      <c r="O1133" t="e">
        <f>VLOOKUP(Table3263[[#This Row],[Column1]],'Tradução Atributos'!$A$1:$B$284,2,0)</f>
        <v>#N/A</v>
      </c>
      <c r="P1133" t="s">
        <v>4989</v>
      </c>
      <c r="Q1133" s="10" t="str">
        <f>_xlfn.CONCAT(Table3263[[#This Row],[Description]],Table3263[[#This Row],[attribute_name EN2]])</f>
        <v>Temperature - Motor Lube Oil NDE Bearing Return</v>
      </c>
      <c r="R1133" s="33" t="s">
        <v>5002</v>
      </c>
      <c r="S1133" s="33" t="s">
        <v>49</v>
      </c>
      <c r="U1133" s="33" t="s">
        <v>446</v>
      </c>
      <c r="V1133" s="18" t="s">
        <v>447</v>
      </c>
      <c r="W1133" t="str">
        <f t="shared" si="31"/>
        <v>attribute</v>
      </c>
      <c r="X1133" t="str">
        <f>TRIM(INDEX(_xlfn.TEXTSPLIT(Table3263[[#This Row],[attribute_name]],"|"), 1,1))</f>
        <v>Temperatura – Retorno de Óleo Lubrificante Mancal LOA do Motor</v>
      </c>
      <c r="Y1133" t="str">
        <f>IFERROR(TRIM(INDEX(_xlfn.TEXTSPLIT(Table3263[[#This Row],[attribute_name]],"|"), 1,2)), "")</f>
        <v/>
      </c>
      <c r="Z1133" t="b" cm="1">
        <f t="array" ref="Z1133">IF(ISERROR(IF(Table3263[[#This Row],[type]]="subattribute", VLOOKUP(Table3263[[#This Row],[Template]]&amp;Table3263[[#This Row],[parent_attribute]],_xlfn._xlws.FILTER(#REF!, Table3263[[#All],[type]]="attribute"),1, FALSE), TRUE)), FALSE, TRUE)</f>
        <v>1</v>
      </c>
    </row>
    <row r="1134" spans="1:26" ht="15" customHeight="1">
      <c r="B1134" t="s">
        <v>4572</v>
      </c>
      <c r="C1134" s="10" t="s">
        <v>3356</v>
      </c>
      <c r="D1134" s="10" t="s">
        <v>4573</v>
      </c>
      <c r="E1134" t="s">
        <v>4574</v>
      </c>
      <c r="F1134" s="162" t="s">
        <v>4821</v>
      </c>
      <c r="G1134" t="s">
        <v>2861</v>
      </c>
      <c r="J1134" t="s">
        <v>4990</v>
      </c>
      <c r="K1134" t="s">
        <v>3785</v>
      </c>
      <c r="L1134" t="s">
        <v>2929</v>
      </c>
      <c r="M1134" t="s">
        <v>2928</v>
      </c>
      <c r="O1134" t="e">
        <f>VLOOKUP(Table3263[[#This Row],[Column1]],'Tradução Atributos'!$A$1:$B$284,2,0)</f>
        <v>#N/A</v>
      </c>
      <c r="P1134" t="s">
        <v>4991</v>
      </c>
      <c r="Q1134" s="10" t="str">
        <f>_xlfn.CONCAT(Table3263[[#This Row],[Description]],Table3263[[#This Row],[attribute_name EN2]])</f>
        <v>Temperature - Motor Lube Oil NDE Bearing Return</v>
      </c>
      <c r="R1134" s="33">
        <v>90</v>
      </c>
      <c r="S1134" s="33" t="s">
        <v>49</v>
      </c>
      <c r="U1134" s="33" t="s">
        <v>736</v>
      </c>
      <c r="V1134" s="10"/>
      <c r="W1134" t="str">
        <f t="shared" ref="W1134:W1197" si="32">IFERROR(IF(FIND("|",P1134),"subattribute", "attribute"), "attribute")</f>
        <v>subattribute</v>
      </c>
      <c r="X1134" t="str">
        <f>TRIM(INDEX(_xlfn.TEXTSPLIT(Table3263[[#This Row],[attribute_name]],"|"), 1,1))</f>
        <v>Temperatura – Retorno de Óleo Lubrificante Mancal LOA do Motor</v>
      </c>
      <c r="Y1134" t="str">
        <f>IFERROR(TRIM(INDEX(_xlfn.TEXTSPLIT(Table3263[[#This Row],[attribute_name]],"|"), 1,2)), "")</f>
        <v>Hi</v>
      </c>
      <c r="Z1134" t="b" cm="1">
        <f t="array" ref="Z1134">IF(ISERROR(IF(Table3263[[#This Row],[parent_attribute]]="subattribute", VLOOKUP(Table3263[[#This Row],[Área ]]&amp;Table3263[[#This Row],[child_attribute]],_xlfn._xlws.FILTER(Table3263[[#All],[Vessel]], Table3263[[#All],[parent_attribute]]="attribute"),1, FALSE), TRUE)), FALSE, TRUE)</f>
        <v>1</v>
      </c>
    </row>
    <row r="1135" spans="1:26" ht="15" customHeight="1">
      <c r="B1135" t="s">
        <v>4572</v>
      </c>
      <c r="C1135" s="10" t="s">
        <v>3356</v>
      </c>
      <c r="D1135" s="10" t="s">
        <v>4573</v>
      </c>
      <c r="E1135" t="s">
        <v>4574</v>
      </c>
      <c r="F1135" s="162" t="s">
        <v>4821</v>
      </c>
      <c r="G1135" s="9" t="s">
        <v>2861</v>
      </c>
      <c r="J1135" t="s">
        <v>4992</v>
      </c>
      <c r="K1135" t="s">
        <v>3785</v>
      </c>
      <c r="L1135" t="s">
        <v>2930</v>
      </c>
      <c r="M1135" t="s">
        <v>2928</v>
      </c>
      <c r="O1135" t="e">
        <f>VLOOKUP(Table3263[[#This Row],[Column1]],'Tradução Atributos'!$A$1:$B$284,2,0)</f>
        <v>#N/A</v>
      </c>
      <c r="P1135" t="s">
        <v>4993</v>
      </c>
      <c r="Q1135" s="10" t="str">
        <f>_xlfn.CONCAT(Table3263[[#This Row],[Description]],Table3263[[#This Row],[attribute_name EN2]])</f>
        <v>Temperature - Motor Lube Oil NDE Bearing Return</v>
      </c>
      <c r="R1135" s="10"/>
      <c r="S1135" s="33" t="s">
        <v>49</v>
      </c>
      <c r="U1135" s="33" t="s">
        <v>736</v>
      </c>
      <c r="V1135" s="83"/>
      <c r="W1135" t="str">
        <f t="shared" si="32"/>
        <v>subattribute</v>
      </c>
      <c r="X1135" t="str">
        <f>TRIM(INDEX(_xlfn.TEXTSPLIT(Table3263[[#This Row],[attribute_name]],"|"), 1,1))</f>
        <v>Temperatura – Retorno de Óleo Lubrificante Mancal LOA do Motor</v>
      </c>
      <c r="Y1135" t="str">
        <f>IFERROR(TRIM(INDEX(_xlfn.TEXTSPLIT(Table3263[[#This Row],[attribute_name]],"|"), 1,2)), "")</f>
        <v>HiHi</v>
      </c>
      <c r="Z1135" t="b" cm="1">
        <f t="array" ref="Z1135">IF(ISERROR(IF(Table3263[[#This Row],[parent_attribute]]="subattribute", VLOOKUP(Table3263[[#This Row],[Área ]]&amp;Table3263[[#This Row],[child_attribute]],_xlfn._xlws.FILTER(Table3263[[#All],[Vessel]], Table3263[[#All],[parent_attribute]]="attribute"),1, FALSE), TRUE)), FALSE, TRUE)</f>
        <v>1</v>
      </c>
    </row>
    <row r="1136" spans="1:26" ht="15" customHeight="1">
      <c r="B1136" t="s">
        <v>4572</v>
      </c>
      <c r="C1136" s="10" t="s">
        <v>3356</v>
      </c>
      <c r="D1136" s="10" t="s">
        <v>4573</v>
      </c>
      <c r="E1136" t="s">
        <v>4574</v>
      </c>
      <c r="F1136" s="162" t="s">
        <v>4821</v>
      </c>
      <c r="G1136" s="9" t="s">
        <v>2861</v>
      </c>
      <c r="J1136" t="s">
        <v>4994</v>
      </c>
      <c r="K1136" t="s">
        <v>3785</v>
      </c>
      <c r="L1136" t="s">
        <v>2934</v>
      </c>
      <c r="M1136" t="s">
        <v>2928</v>
      </c>
      <c r="O1136" t="e">
        <f>VLOOKUP(Table3263[[#This Row],[Column1]],'Tradução Atributos'!$A$1:$B$284,2,0)</f>
        <v>#N/A</v>
      </c>
      <c r="P1136" t="s">
        <v>4995</v>
      </c>
      <c r="Q1136" s="10" t="str">
        <f>_xlfn.CONCAT(Table3263[[#This Row],[Description]],Table3263[[#This Row],[attribute_name EN2]])</f>
        <v>Temperature - Motor Lube Oil NDE Bearing Return</v>
      </c>
      <c r="R1136" s="33">
        <v>81</v>
      </c>
      <c r="S1136" s="33" t="s">
        <v>49</v>
      </c>
      <c r="U1136" s="33" t="s">
        <v>736</v>
      </c>
      <c r="V1136" s="33"/>
      <c r="W1136" t="str">
        <f t="shared" si="32"/>
        <v>subattribute</v>
      </c>
      <c r="X1136" t="str">
        <f>TRIM(INDEX(_xlfn.TEXTSPLIT(Table3263[[#This Row],[attribute_name]],"|"), 1,1))</f>
        <v>Temperatura – Retorno de Óleo Lubrificante Mancal LOA do Motor</v>
      </c>
      <c r="Y1136" t="str">
        <f>IFERROR(TRIM(INDEX(_xlfn.TEXTSPLIT(Table3263[[#This Row],[attribute_name]],"|"), 1,2)), "")</f>
        <v>Pre-alarm Hi</v>
      </c>
      <c r="Z1136" t="b" cm="1">
        <f t="array" ref="Z1136">IF(ISERROR(IF(Table3263[[#This Row],[parent_attribute]]="subattribute", VLOOKUP(Table3263[[#This Row],[Área ]]&amp;Table3263[[#This Row],[child_attribute]],_xlfn._xlws.FILTER(Table3263[[#All],[Vessel]], Table3263[[#All],[parent_attribute]]="attribute"),1, FALSE), TRUE)), FALSE, TRUE)</f>
        <v>1</v>
      </c>
    </row>
    <row r="1137" spans="1:26" ht="15" customHeight="1">
      <c r="B1137" t="s">
        <v>4572</v>
      </c>
      <c r="C1137" s="10" t="s">
        <v>3356</v>
      </c>
      <c r="D1137" s="10" t="s">
        <v>4573</v>
      </c>
      <c r="E1137" t="s">
        <v>4574</v>
      </c>
      <c r="F1137" s="162" t="s">
        <v>4821</v>
      </c>
      <c r="G1137" t="s">
        <v>2861</v>
      </c>
      <c r="J1137" t="s">
        <v>1137</v>
      </c>
      <c r="K1137" t="s">
        <v>1137</v>
      </c>
      <c r="O1137" t="e">
        <f>VLOOKUP(Table3263[[#This Row],[Column1]],'Tradução Atributos'!$A$1:$B$284,2,0)</f>
        <v>#N/A</v>
      </c>
      <c r="P1137" t="s">
        <v>3383</v>
      </c>
      <c r="Q1137" s="10" t="str">
        <f>_xlfn.CONCAT(Table3263[[#This Row],[Description]],Table3263[[#This Row],[attribute_name EN2]])</f>
        <v>Vibration - Motor DE Bearing (1)</v>
      </c>
      <c r="R1137" s="33" t="s">
        <v>5003</v>
      </c>
      <c r="S1137" s="33" t="s">
        <v>465</v>
      </c>
      <c r="U1137" s="33" t="s">
        <v>446</v>
      </c>
      <c r="V1137" s="18" t="s">
        <v>447</v>
      </c>
      <c r="W1137" t="str">
        <f t="shared" si="32"/>
        <v>attribute</v>
      </c>
      <c r="X1137" t="str">
        <f>TRIM(INDEX(_xlfn.TEXTSPLIT(Table3263[[#This Row],[attribute_name]],"|"), 1,1))</f>
        <v>Vibração - Mancal do Motor (LA) (1)</v>
      </c>
      <c r="Y1137" t="str">
        <f>IFERROR(TRIM(INDEX(_xlfn.TEXTSPLIT(Table3263[[#This Row],[attribute_name]],"|"), 1,2)), "")</f>
        <v/>
      </c>
      <c r="Z1137" t="b" cm="1">
        <f t="array" ref="Z1137">IF(ISERROR(IF(Table3263[[#This Row],[type]]="subattribute", VLOOKUP(Table3263[[#This Row],[Template]]&amp;Table3263[[#This Row],[parent_attribute]],_xlfn._xlws.FILTER(#REF!, Table3263[[#All],[type]]="attribute"),1, FALSE), TRUE)), FALSE, TRUE)</f>
        <v>1</v>
      </c>
    </row>
    <row r="1138" spans="1:26" ht="15" customHeight="1">
      <c r="B1138" t="s">
        <v>4572</v>
      </c>
      <c r="C1138" s="10" t="s">
        <v>3356</v>
      </c>
      <c r="D1138" s="10" t="s">
        <v>4573</v>
      </c>
      <c r="E1138" t="s">
        <v>4574</v>
      </c>
      <c r="F1138" s="162" t="s">
        <v>4821</v>
      </c>
      <c r="G1138" t="s">
        <v>2861</v>
      </c>
      <c r="J1138" t="s">
        <v>1140</v>
      </c>
      <c r="K1138" t="s">
        <v>1137</v>
      </c>
      <c r="L1138" t="s">
        <v>2929</v>
      </c>
      <c r="M1138" t="s">
        <v>2928</v>
      </c>
      <c r="O1138" t="e">
        <f>VLOOKUP(Table3263[[#This Row],[Column1]],'Tradução Atributos'!$A$1:$B$284,2,0)</f>
        <v>#N/A</v>
      </c>
      <c r="P1138" t="s">
        <v>3384</v>
      </c>
      <c r="Q1138" s="10" t="str">
        <f>_xlfn.CONCAT(Table3263[[#This Row],[Description]],Table3263[[#This Row],[attribute_name EN2]])</f>
        <v>Vibration - Motor DE Bearing (1)</v>
      </c>
      <c r="R1138" s="33"/>
      <c r="S1138" s="33" t="s">
        <v>465</v>
      </c>
      <c r="U1138" s="33" t="s">
        <v>736</v>
      </c>
      <c r="V1138" s="10"/>
      <c r="W1138" t="str">
        <f t="shared" si="32"/>
        <v>subattribute</v>
      </c>
      <c r="X1138" t="str">
        <f>TRIM(INDEX(_xlfn.TEXTSPLIT(Table3263[[#This Row],[attribute_name]],"|"), 1,1))</f>
        <v>Vibração - Mancal do Motor (LA) (1)</v>
      </c>
      <c r="Y1138" t="str">
        <f>IFERROR(TRIM(INDEX(_xlfn.TEXTSPLIT(Table3263[[#This Row],[attribute_name]],"|"), 1,2)), "")</f>
        <v>Hi</v>
      </c>
      <c r="Z1138" t="b" cm="1">
        <f t="array" ref="Z1138">IF(ISERROR(IF(Table3263[[#This Row],[parent_attribute]]="subattribute", VLOOKUP(Table3263[[#This Row],[Área ]]&amp;Table3263[[#This Row],[child_attribute]],_xlfn._xlws.FILTER(Table3263[[#All],[Vessel]], Table3263[[#All],[parent_attribute]]="attribute"),1, FALSE), TRUE)), FALSE, TRUE)</f>
        <v>1</v>
      </c>
    </row>
    <row r="1139" spans="1:26" ht="15" customHeight="1">
      <c r="B1139" t="s">
        <v>4572</v>
      </c>
      <c r="C1139" s="10" t="s">
        <v>3356</v>
      </c>
      <c r="D1139" s="10" t="s">
        <v>4573</v>
      </c>
      <c r="E1139" t="s">
        <v>4574</v>
      </c>
      <c r="F1139" s="162" t="s">
        <v>4821</v>
      </c>
      <c r="G1139" t="s">
        <v>2861</v>
      </c>
      <c r="J1139" t="s">
        <v>1142</v>
      </c>
      <c r="K1139" t="s">
        <v>1137</v>
      </c>
      <c r="L1139" t="s">
        <v>2930</v>
      </c>
      <c r="M1139" t="s">
        <v>2928</v>
      </c>
      <c r="O1139" t="e">
        <f>VLOOKUP(Table3263[[#This Row],[Column1]],'Tradução Atributos'!$A$1:$B$284,2,0)</f>
        <v>#N/A</v>
      </c>
      <c r="P1139" t="s">
        <v>839</v>
      </c>
      <c r="Q1139" s="10" t="str">
        <f>_xlfn.CONCAT(Table3263[[#This Row],[Description]],Table3263[[#This Row],[attribute_name EN2]])</f>
        <v>Vibration - Motor DE Bearing (1)</v>
      </c>
      <c r="R1139" s="33"/>
      <c r="S1139" s="33" t="s">
        <v>465</v>
      </c>
      <c r="U1139" s="33" t="s">
        <v>736</v>
      </c>
      <c r="V1139" s="83"/>
      <c r="W1139" t="str">
        <f t="shared" si="32"/>
        <v>subattribute</v>
      </c>
      <c r="X1139" t="str">
        <f>TRIM(INDEX(_xlfn.TEXTSPLIT(Table3263[[#This Row],[attribute_name]],"|"), 1,1))</f>
        <v>Vibração - Mancal do Motor (LA) (1)</v>
      </c>
      <c r="Y1139" t="str">
        <f>IFERROR(TRIM(INDEX(_xlfn.TEXTSPLIT(Table3263[[#This Row],[attribute_name]],"|"), 1,2)), "")</f>
        <v>HiHi</v>
      </c>
      <c r="Z1139" t="b" cm="1">
        <f t="array" ref="Z1139">IF(ISERROR(IF(Table3263[[#This Row],[parent_attribute]]="subattribute", VLOOKUP(Table3263[[#This Row],[Área ]]&amp;Table3263[[#This Row],[child_attribute]],_xlfn._xlws.FILTER(Table3263[[#All],[Vessel]], Table3263[[#All],[parent_attribute]]="attribute"),1, FALSE), TRUE)), FALSE, TRUE)</f>
        <v>1</v>
      </c>
    </row>
    <row r="1140" spans="1:26" ht="15" customHeight="1">
      <c r="B1140" t="s">
        <v>4572</v>
      </c>
      <c r="C1140" s="10" t="s">
        <v>3356</v>
      </c>
      <c r="D1140" s="10" t="s">
        <v>4573</v>
      </c>
      <c r="E1140" t="s">
        <v>4574</v>
      </c>
      <c r="F1140" s="162" t="s">
        <v>4821</v>
      </c>
      <c r="G1140" t="s">
        <v>2861</v>
      </c>
      <c r="J1140" t="s">
        <v>1144</v>
      </c>
      <c r="K1140" t="s">
        <v>1137</v>
      </c>
      <c r="L1140" t="s">
        <v>2934</v>
      </c>
      <c r="M1140" t="s">
        <v>2928</v>
      </c>
      <c r="O1140" t="e">
        <f>VLOOKUP(Table3263[[#This Row],[Column1]],'Tradução Atributos'!$A$1:$B$284,2,0)</f>
        <v>#N/A</v>
      </c>
      <c r="P1140" t="s">
        <v>3385</v>
      </c>
      <c r="Q1140" s="10" t="str">
        <f>_xlfn.CONCAT(Table3263[[#This Row],[Description]],Table3263[[#This Row],[attribute_name EN2]])</f>
        <v>Vibration - Motor DE Bearing (1)</v>
      </c>
      <c r="R1140" s="33"/>
      <c r="S1140" s="33" t="s">
        <v>465</v>
      </c>
      <c r="U1140" s="33" t="s">
        <v>736</v>
      </c>
      <c r="V1140" s="10"/>
      <c r="W1140" t="str">
        <f t="shared" si="32"/>
        <v>subattribute</v>
      </c>
      <c r="X1140" t="str">
        <f>TRIM(INDEX(_xlfn.TEXTSPLIT(Table3263[[#This Row],[attribute_name]],"|"), 1,1))</f>
        <v>Vibração - Mancal do Motor (LA) (1)</v>
      </c>
      <c r="Y1140" t="str">
        <f>IFERROR(TRIM(INDEX(_xlfn.TEXTSPLIT(Table3263[[#This Row],[attribute_name]],"|"), 1,2)), "")</f>
        <v>Pre-alarm Hi</v>
      </c>
      <c r="Z1140" t="b" cm="1">
        <f t="array" ref="Z1140">IF(ISERROR(IF(Table3263[[#This Row],[parent_attribute]]="subattribute", VLOOKUP(Table3263[[#This Row],[Área ]]&amp;Table3263[[#This Row],[child_attribute]],_xlfn._xlws.FILTER(Table3263[[#All],[Vessel]], Table3263[[#All],[parent_attribute]]="attribute"),1, FALSE), TRUE)), FALSE, TRUE)</f>
        <v>1</v>
      </c>
    </row>
    <row r="1141" spans="1:26" ht="15" customHeight="1">
      <c r="B1141" t="s">
        <v>4572</v>
      </c>
      <c r="C1141" s="10" t="s">
        <v>3356</v>
      </c>
      <c r="D1141" s="10" t="s">
        <v>4573</v>
      </c>
      <c r="E1141" t="s">
        <v>4574</v>
      </c>
      <c r="F1141" s="162" t="s">
        <v>4821</v>
      </c>
      <c r="G1141" t="s">
        <v>2861</v>
      </c>
      <c r="J1141" t="s">
        <v>1146</v>
      </c>
      <c r="K1141" t="s">
        <v>1146</v>
      </c>
      <c r="O1141" t="e">
        <f>VLOOKUP(Table3263[[#This Row],[Column1]],'Tradução Atributos'!$A$1:$B$284,2,0)</f>
        <v>#N/A</v>
      </c>
      <c r="P1141" t="s">
        <v>3386</v>
      </c>
      <c r="Q1141" s="10" t="str">
        <f>_xlfn.CONCAT(Table3263[[#This Row],[Description]],Table3263[[#This Row],[attribute_name EN2]])</f>
        <v>Vibration - Motor DE Bearing (2)</v>
      </c>
      <c r="R1141" s="33" t="s">
        <v>5004</v>
      </c>
      <c r="S1141" s="33" t="s">
        <v>465</v>
      </c>
      <c r="U1141" s="33" t="s">
        <v>446</v>
      </c>
      <c r="V1141" s="18" t="s">
        <v>447</v>
      </c>
      <c r="W1141" t="str">
        <f t="shared" si="32"/>
        <v>attribute</v>
      </c>
      <c r="X1141" t="str">
        <f>TRIM(INDEX(_xlfn.TEXTSPLIT(Table3263[[#This Row],[attribute_name]],"|"), 1,1))</f>
        <v>Vibração - Mancal do Motor (LA) (2)</v>
      </c>
      <c r="Y1141" t="str">
        <f>IFERROR(TRIM(INDEX(_xlfn.TEXTSPLIT(Table3263[[#This Row],[attribute_name]],"|"), 1,2)), "")</f>
        <v/>
      </c>
      <c r="Z1141" t="b" cm="1">
        <f t="array" ref="Z1141">IF(ISERROR(IF(Table3263[[#This Row],[type]]="subattribute", VLOOKUP(Table3263[[#This Row],[Template]]&amp;Table3263[[#This Row],[parent_attribute]],_xlfn._xlws.FILTER(#REF!, Table3263[[#All],[type]]="attribute"),1, FALSE), TRUE)), FALSE, TRUE)</f>
        <v>1</v>
      </c>
    </row>
    <row r="1142" spans="1:26" ht="15" customHeight="1">
      <c r="B1142" t="s">
        <v>4572</v>
      </c>
      <c r="C1142" s="10" t="s">
        <v>3356</v>
      </c>
      <c r="D1142" s="10" t="s">
        <v>4573</v>
      </c>
      <c r="E1142" t="s">
        <v>4574</v>
      </c>
      <c r="F1142" s="162" t="s">
        <v>4821</v>
      </c>
      <c r="G1142" t="s">
        <v>2861</v>
      </c>
      <c r="J1142" t="s">
        <v>1149</v>
      </c>
      <c r="K1142" t="s">
        <v>1146</v>
      </c>
      <c r="L1142" t="s">
        <v>2929</v>
      </c>
      <c r="M1142" t="s">
        <v>2928</v>
      </c>
      <c r="O1142" t="e">
        <f>VLOOKUP(Table3263[[#This Row],[Column1]],'Tradução Atributos'!$A$1:$B$284,2,0)</f>
        <v>#N/A</v>
      </c>
      <c r="P1142" t="s">
        <v>845</v>
      </c>
      <c r="Q1142" s="10" t="str">
        <f>_xlfn.CONCAT(Table3263[[#This Row],[Description]],Table3263[[#This Row],[attribute_name EN2]])</f>
        <v>Vibration - Motor DE Bearing (2)</v>
      </c>
      <c r="R1142" s="33"/>
      <c r="S1142" s="33" t="s">
        <v>465</v>
      </c>
      <c r="U1142" s="33" t="s">
        <v>736</v>
      </c>
      <c r="V1142" s="10"/>
      <c r="W1142" t="str">
        <f t="shared" si="32"/>
        <v>subattribute</v>
      </c>
      <c r="X1142" t="str">
        <f>TRIM(INDEX(_xlfn.TEXTSPLIT(Table3263[[#This Row],[attribute_name]],"|"), 1,1))</f>
        <v>Vibração - Mancal do Motor (LA) (2)</v>
      </c>
      <c r="Y1142" t="str">
        <f>IFERROR(TRIM(INDEX(_xlfn.TEXTSPLIT(Table3263[[#This Row],[attribute_name]],"|"), 1,2)), "")</f>
        <v>Hi</v>
      </c>
      <c r="Z1142" t="b" cm="1">
        <f t="array" ref="Z1142">IF(ISERROR(IF(Table3263[[#This Row],[parent_attribute]]="subattribute", VLOOKUP(Table3263[[#This Row],[Área ]]&amp;Table3263[[#This Row],[child_attribute]],_xlfn._xlws.FILTER(Table3263[[#All],[Vessel]], Table3263[[#All],[parent_attribute]]="attribute"),1, FALSE), TRUE)), FALSE, TRUE)</f>
        <v>1</v>
      </c>
    </row>
    <row r="1143" spans="1:26" ht="15" customHeight="1">
      <c r="B1143" t="s">
        <v>4572</v>
      </c>
      <c r="C1143" s="10" t="s">
        <v>3356</v>
      </c>
      <c r="D1143" s="10" t="s">
        <v>4573</v>
      </c>
      <c r="E1143" t="s">
        <v>4574</v>
      </c>
      <c r="F1143" s="162" t="s">
        <v>4821</v>
      </c>
      <c r="G1143" t="s">
        <v>2861</v>
      </c>
      <c r="J1143" s="32" t="s">
        <v>1151</v>
      </c>
      <c r="K1143" s="32" t="s">
        <v>1146</v>
      </c>
      <c r="L1143" t="s">
        <v>2930</v>
      </c>
      <c r="M1143" t="s">
        <v>2928</v>
      </c>
      <c r="O1143" t="e">
        <f>VLOOKUP(Table3263[[#This Row],[Column1]],'Tradução Atributos'!$A$1:$B$284,2,0)</f>
        <v>#N/A</v>
      </c>
      <c r="P1143" t="s">
        <v>847</v>
      </c>
      <c r="Q1143" s="10" t="str">
        <f>_xlfn.CONCAT(Table3263[[#This Row],[Description]],Table3263[[#This Row],[attribute_name EN2]])</f>
        <v>Vibration - Motor DE Bearing (2)</v>
      </c>
      <c r="R1143" s="33"/>
      <c r="S1143" s="33" t="s">
        <v>465</v>
      </c>
      <c r="U1143" s="33" t="s">
        <v>736</v>
      </c>
      <c r="V1143" s="52"/>
      <c r="W1143" t="str">
        <f t="shared" si="32"/>
        <v>subattribute</v>
      </c>
      <c r="X1143" t="str">
        <f>TRIM(INDEX(_xlfn.TEXTSPLIT(Table3263[[#This Row],[attribute_name]],"|"), 1,1))</f>
        <v>Vibração - Mancal do Motor (LA) (2)</v>
      </c>
      <c r="Y1143" t="str">
        <f>IFERROR(TRIM(INDEX(_xlfn.TEXTSPLIT(Table3263[[#This Row],[attribute_name]],"|"), 1,2)), "")</f>
        <v>HiHi</v>
      </c>
      <c r="Z1143" t="b" cm="1">
        <f t="array" ref="Z1143">IF(ISERROR(IF(Table3263[[#This Row],[parent_attribute]]="subattribute", VLOOKUP(Table3263[[#This Row],[Área ]]&amp;Table3263[[#This Row],[child_attribute]],_xlfn._xlws.FILTER(Table3263[[#All],[Vessel]], Table3263[[#All],[parent_attribute]]="attribute"),1, FALSE), TRUE)), FALSE, TRUE)</f>
        <v>1</v>
      </c>
    </row>
    <row r="1144" spans="1:26" ht="15" customHeight="1">
      <c r="B1144" t="s">
        <v>4572</v>
      </c>
      <c r="C1144" s="10" t="s">
        <v>3356</v>
      </c>
      <c r="D1144" s="10" t="s">
        <v>4573</v>
      </c>
      <c r="E1144" t="s">
        <v>4574</v>
      </c>
      <c r="F1144" s="162" t="s">
        <v>4821</v>
      </c>
      <c r="G1144" t="s">
        <v>2861</v>
      </c>
      <c r="J1144" s="32" t="s">
        <v>1153</v>
      </c>
      <c r="K1144" s="32" t="s">
        <v>1146</v>
      </c>
      <c r="L1144" t="s">
        <v>2934</v>
      </c>
      <c r="M1144" t="s">
        <v>2928</v>
      </c>
      <c r="O1144" t="e">
        <f>VLOOKUP(Table3263[[#This Row],[Column1]],'Tradução Atributos'!$A$1:$B$284,2,0)</f>
        <v>#N/A</v>
      </c>
      <c r="P1144" t="s">
        <v>3387</v>
      </c>
      <c r="Q1144" s="10" t="str">
        <f>_xlfn.CONCAT(Table3263[[#This Row],[Description]],Table3263[[#This Row],[attribute_name EN2]])</f>
        <v>Vibration - Motor DE Bearing (2)</v>
      </c>
      <c r="R1144" s="33"/>
      <c r="S1144" s="33" t="s">
        <v>465</v>
      </c>
      <c r="U1144" s="33" t="s">
        <v>736</v>
      </c>
      <c r="V1144" s="10"/>
      <c r="W1144" t="str">
        <f t="shared" si="32"/>
        <v>subattribute</v>
      </c>
      <c r="X1144" t="str">
        <f>TRIM(INDEX(_xlfn.TEXTSPLIT(Table3263[[#This Row],[attribute_name]],"|"), 1,1))</f>
        <v>Vibração - Mancal do Motor (LA) (2)</v>
      </c>
      <c r="Y1144" t="str">
        <f>IFERROR(TRIM(INDEX(_xlfn.TEXTSPLIT(Table3263[[#This Row],[attribute_name]],"|"), 1,2)), "")</f>
        <v>Pre-alarm Hi</v>
      </c>
      <c r="Z1144" t="b" cm="1">
        <f t="array" ref="Z1144">IF(ISERROR(IF(Table3263[[#This Row],[parent_attribute]]="subattribute", VLOOKUP(Table3263[[#This Row],[Área ]]&amp;Table3263[[#This Row],[child_attribute]],_xlfn._xlws.FILTER(Table3263[[#All],[Vessel]], Table3263[[#All],[parent_attribute]]="attribute"),1, FALSE), TRUE)), FALSE, TRUE)</f>
        <v>1</v>
      </c>
    </row>
    <row r="1145" spans="1:26" ht="15" customHeight="1">
      <c r="B1145" t="s">
        <v>4572</v>
      </c>
      <c r="C1145" s="10" t="s">
        <v>3356</v>
      </c>
      <c r="D1145" s="10" t="s">
        <v>4573</v>
      </c>
      <c r="E1145" t="s">
        <v>4574</v>
      </c>
      <c r="F1145" s="162" t="s">
        <v>4821</v>
      </c>
      <c r="G1145" t="s">
        <v>2861</v>
      </c>
      <c r="J1145" s="32" t="s">
        <v>1155</v>
      </c>
      <c r="K1145" s="32" t="s">
        <v>1155</v>
      </c>
      <c r="O1145" t="e">
        <f>VLOOKUP(Table3263[[#This Row],[Column1]],'Tradução Atributos'!$A$1:$B$284,2,0)</f>
        <v>#N/A</v>
      </c>
      <c r="P1145" t="s">
        <v>3388</v>
      </c>
      <c r="Q1145" s="10" t="str">
        <f>_xlfn.CONCAT(Table3263[[#This Row],[Description]],Table3263[[#This Row],[attribute_name EN2]])</f>
        <v>Vibration - Motor NDE Bearing (1)</v>
      </c>
      <c r="R1145" s="33" t="s">
        <v>5005</v>
      </c>
      <c r="S1145" s="33" t="s">
        <v>465</v>
      </c>
      <c r="U1145" s="33" t="s">
        <v>446</v>
      </c>
      <c r="V1145" s="10" t="s">
        <v>447</v>
      </c>
      <c r="W1145" t="str">
        <f t="shared" si="32"/>
        <v>attribute</v>
      </c>
      <c r="X1145" t="str">
        <f>TRIM(INDEX(_xlfn.TEXTSPLIT(Table3263[[#This Row],[attribute_name]],"|"), 1,1))</f>
        <v>Vibração - Mancal do Motor (LOA) (1)</v>
      </c>
      <c r="Y1145" t="str">
        <f>IFERROR(TRIM(INDEX(_xlfn.TEXTSPLIT(Table3263[[#This Row],[attribute_name]],"|"), 1,2)), "")</f>
        <v/>
      </c>
      <c r="Z1145" t="b" cm="1">
        <f t="array" ref="Z1145">IF(ISERROR(IF(Table3263[[#This Row],[type]]="subattribute", VLOOKUP(Table3263[[#This Row],[Template]]&amp;Table3263[[#This Row],[parent_attribute]],_xlfn._xlws.FILTER(#REF!, Table3263[[#All],[type]]="attribute"),1, FALSE), TRUE)), FALSE, TRUE)</f>
        <v>1</v>
      </c>
    </row>
    <row r="1146" spans="1:26" ht="15" customHeight="1">
      <c r="B1146" t="s">
        <v>4572</v>
      </c>
      <c r="C1146" s="10" t="s">
        <v>3356</v>
      </c>
      <c r="D1146" s="10" t="s">
        <v>4573</v>
      </c>
      <c r="E1146" t="s">
        <v>4574</v>
      </c>
      <c r="F1146" s="162" t="s">
        <v>4821</v>
      </c>
      <c r="G1146" t="s">
        <v>2861</v>
      </c>
      <c r="J1146" s="32" t="s">
        <v>1158</v>
      </c>
      <c r="K1146" s="32" t="s">
        <v>1155</v>
      </c>
      <c r="L1146" t="s">
        <v>2929</v>
      </c>
      <c r="M1146" t="s">
        <v>2928</v>
      </c>
      <c r="O1146" t="e">
        <f>VLOOKUP(Table3263[[#This Row],[Column1]],'Tradução Atributos'!$A$1:$B$284,2,0)</f>
        <v>#N/A</v>
      </c>
      <c r="P1146" t="s">
        <v>851</v>
      </c>
      <c r="Q1146" s="10" t="str">
        <f>_xlfn.CONCAT(Table3263[[#This Row],[Description]],Table3263[[#This Row],[attribute_name EN2]])</f>
        <v>Vibration - Motor NDE Bearing (1)</v>
      </c>
      <c r="R1146" s="33"/>
      <c r="S1146" s="33" t="s">
        <v>465</v>
      </c>
      <c r="U1146" s="33" t="s">
        <v>736</v>
      </c>
      <c r="V1146" s="10"/>
      <c r="W1146" t="str">
        <f t="shared" si="32"/>
        <v>subattribute</v>
      </c>
      <c r="X1146" t="str">
        <f>TRIM(INDEX(_xlfn.TEXTSPLIT(Table3263[[#This Row],[attribute_name]],"|"), 1,1))</f>
        <v>Vibração - Mancal do Motor (LOA) (1)</v>
      </c>
      <c r="Y1146" t="str">
        <f>IFERROR(TRIM(INDEX(_xlfn.TEXTSPLIT(Table3263[[#This Row],[attribute_name]],"|"), 1,2)), "")</f>
        <v>Hi</v>
      </c>
      <c r="Z1146" t="b" cm="1">
        <f t="array" ref="Z1146">IF(ISERROR(IF(Table3263[[#This Row],[parent_attribute]]="subattribute", VLOOKUP(Table3263[[#This Row],[Área ]]&amp;Table3263[[#This Row],[child_attribute]],_xlfn._xlws.FILTER(Table3263[[#All],[Vessel]], Table3263[[#All],[parent_attribute]]="attribute"),1, FALSE), TRUE)), FALSE, TRUE)</f>
        <v>1</v>
      </c>
    </row>
    <row r="1147" spans="1:26" ht="15" customHeight="1">
      <c r="B1147" t="s">
        <v>4572</v>
      </c>
      <c r="C1147" s="10" t="s">
        <v>3356</v>
      </c>
      <c r="D1147" s="10" t="s">
        <v>4573</v>
      </c>
      <c r="E1147" t="s">
        <v>4574</v>
      </c>
      <c r="F1147" s="162" t="s">
        <v>4821</v>
      </c>
      <c r="G1147" t="s">
        <v>2861</v>
      </c>
      <c r="J1147" s="32" t="s">
        <v>1160</v>
      </c>
      <c r="K1147" s="32" t="s">
        <v>1155</v>
      </c>
      <c r="L1147" t="s">
        <v>2930</v>
      </c>
      <c r="M1147" t="s">
        <v>2928</v>
      </c>
      <c r="O1147" t="e">
        <f>VLOOKUP(Table3263[[#This Row],[Column1]],'Tradução Atributos'!$A$1:$B$284,2,0)</f>
        <v>#N/A</v>
      </c>
      <c r="P1147" t="s">
        <v>853</v>
      </c>
      <c r="Q1147" s="10" t="str">
        <f>_xlfn.CONCAT(Table3263[[#This Row],[Description]],Table3263[[#This Row],[attribute_name EN2]])</f>
        <v>Vibration - Motor NDE Bearing (1)</v>
      </c>
      <c r="R1147" s="33"/>
      <c r="S1147" s="33" t="s">
        <v>465</v>
      </c>
      <c r="U1147" s="33" t="s">
        <v>736</v>
      </c>
      <c r="V1147" s="52"/>
      <c r="W1147" t="str">
        <f t="shared" si="32"/>
        <v>subattribute</v>
      </c>
      <c r="X1147" t="str">
        <f>TRIM(INDEX(_xlfn.TEXTSPLIT(Table3263[[#This Row],[attribute_name]],"|"), 1,1))</f>
        <v>Vibração - Mancal do Motor (LOA) (1)</v>
      </c>
      <c r="Y1147" t="str">
        <f>IFERROR(TRIM(INDEX(_xlfn.TEXTSPLIT(Table3263[[#This Row],[attribute_name]],"|"), 1,2)), "")</f>
        <v>HiHi</v>
      </c>
      <c r="Z1147" t="b" cm="1">
        <f t="array" ref="Z1147">IF(ISERROR(IF(Table3263[[#This Row],[parent_attribute]]="subattribute", VLOOKUP(Table3263[[#This Row],[Área ]]&amp;Table3263[[#This Row],[child_attribute]],_xlfn._xlws.FILTER(Table3263[[#All],[Vessel]], Table3263[[#All],[parent_attribute]]="attribute"),1, FALSE), TRUE)), FALSE, TRUE)</f>
        <v>1</v>
      </c>
    </row>
    <row r="1148" spans="1:26" ht="15" customHeight="1">
      <c r="B1148" t="s">
        <v>4572</v>
      </c>
      <c r="C1148" s="10" t="s">
        <v>3356</v>
      </c>
      <c r="D1148" s="10" t="s">
        <v>4573</v>
      </c>
      <c r="E1148" t="s">
        <v>4574</v>
      </c>
      <c r="F1148" s="162" t="s">
        <v>4821</v>
      </c>
      <c r="G1148" t="s">
        <v>2861</v>
      </c>
      <c r="J1148" s="32" t="s">
        <v>1161</v>
      </c>
      <c r="K1148" s="32" t="s">
        <v>1155</v>
      </c>
      <c r="L1148" t="s">
        <v>2934</v>
      </c>
      <c r="M1148" t="s">
        <v>2928</v>
      </c>
      <c r="O1148" t="e">
        <f>VLOOKUP(Table3263[[#This Row],[Column1]],'Tradução Atributos'!$A$1:$B$284,2,0)</f>
        <v>#N/A</v>
      </c>
      <c r="P1148" t="s">
        <v>3389</v>
      </c>
      <c r="Q1148" s="10" t="str">
        <f>_xlfn.CONCAT(Table3263[[#This Row],[Description]],Table3263[[#This Row],[attribute_name EN2]])</f>
        <v>Vibration - Motor NDE Bearing (1)</v>
      </c>
      <c r="R1148" s="33"/>
      <c r="S1148" s="33" t="s">
        <v>465</v>
      </c>
      <c r="U1148" s="33" t="s">
        <v>736</v>
      </c>
      <c r="V1148" s="33"/>
      <c r="W1148" t="str">
        <f t="shared" si="32"/>
        <v>subattribute</v>
      </c>
      <c r="X1148" t="str">
        <f>TRIM(INDEX(_xlfn.TEXTSPLIT(Table3263[[#This Row],[attribute_name]],"|"), 1,1))</f>
        <v>Vibração - Mancal do Motor (LOA) (1)</v>
      </c>
      <c r="Y1148" t="str">
        <f>IFERROR(TRIM(INDEX(_xlfn.TEXTSPLIT(Table3263[[#This Row],[attribute_name]],"|"), 1,2)), "")</f>
        <v>Pre-alarm Hi</v>
      </c>
      <c r="Z1148" t="b" cm="1">
        <f t="array" ref="Z1148">IF(ISERROR(IF(Table3263[[#This Row],[parent_attribute]]="subattribute", VLOOKUP(Table3263[[#This Row],[Área ]]&amp;Table3263[[#This Row],[child_attribute]],_xlfn._xlws.FILTER(Table3263[[#All],[Vessel]], Table3263[[#All],[parent_attribute]]="attribute"),1, FALSE), TRUE)), FALSE, TRUE)</f>
        <v>1</v>
      </c>
    </row>
    <row r="1149" spans="1:26" ht="15" customHeight="1">
      <c r="B1149" t="s">
        <v>4572</v>
      </c>
      <c r="C1149" s="10" t="s">
        <v>3356</v>
      </c>
      <c r="D1149" s="10" t="s">
        <v>4573</v>
      </c>
      <c r="E1149" t="s">
        <v>4574</v>
      </c>
      <c r="F1149" s="162" t="s">
        <v>4821</v>
      </c>
      <c r="G1149" t="s">
        <v>2861</v>
      </c>
      <c r="J1149" s="32" t="s">
        <v>1162</v>
      </c>
      <c r="K1149" s="32" t="s">
        <v>1162</v>
      </c>
      <c r="O1149" t="e">
        <f>VLOOKUP(Table3263[[#This Row],[Column1]],'Tradução Atributos'!$A$1:$B$284,2,0)</f>
        <v>#N/A</v>
      </c>
      <c r="P1149" t="s">
        <v>3390</v>
      </c>
      <c r="Q1149" s="10" t="str">
        <f>_xlfn.CONCAT(Table3263[[#This Row],[Description]],Table3263[[#This Row],[attribute_name EN2]])</f>
        <v>Vibration - Motor NDE Bearing (2)</v>
      </c>
      <c r="R1149" s="33" t="s">
        <v>5006</v>
      </c>
      <c r="S1149" s="33" t="s">
        <v>465</v>
      </c>
      <c r="U1149" s="33" t="s">
        <v>446</v>
      </c>
      <c r="V1149" s="10" t="s">
        <v>447</v>
      </c>
      <c r="W1149" t="str">
        <f t="shared" si="32"/>
        <v>attribute</v>
      </c>
      <c r="X1149" t="str">
        <f>TRIM(INDEX(_xlfn.TEXTSPLIT(Table3263[[#This Row],[attribute_name]],"|"), 1,1))</f>
        <v>Vibração - Mancal do Motor (LOA) (2)</v>
      </c>
      <c r="Y1149" t="str">
        <f>IFERROR(TRIM(INDEX(_xlfn.TEXTSPLIT(Table3263[[#This Row],[attribute_name]],"|"), 1,2)), "")</f>
        <v/>
      </c>
      <c r="Z1149" t="b" cm="1">
        <f t="array" ref="Z1149">IF(ISERROR(IF(Table3263[[#This Row],[type]]="subattribute", VLOOKUP(Table3263[[#This Row],[Template]]&amp;Table3263[[#This Row],[parent_attribute]],_xlfn._xlws.FILTER(#REF!, Table3263[[#All],[type]]="attribute"),1, FALSE), TRUE)), FALSE, TRUE)</f>
        <v>1</v>
      </c>
    </row>
    <row r="1150" spans="1:26" ht="15" customHeight="1">
      <c r="B1150" t="s">
        <v>4572</v>
      </c>
      <c r="C1150" s="10" t="s">
        <v>3356</v>
      </c>
      <c r="D1150" s="10" t="s">
        <v>4573</v>
      </c>
      <c r="E1150" t="s">
        <v>4574</v>
      </c>
      <c r="F1150" s="162" t="s">
        <v>4821</v>
      </c>
      <c r="G1150" t="s">
        <v>2861</v>
      </c>
      <c r="J1150" s="32" t="s">
        <v>1164</v>
      </c>
      <c r="K1150" s="32" t="s">
        <v>1162</v>
      </c>
      <c r="L1150" t="s">
        <v>2929</v>
      </c>
      <c r="M1150" t="s">
        <v>2928</v>
      </c>
      <c r="O1150" t="e">
        <f>VLOOKUP(Table3263[[#This Row],[Column1]],'Tradução Atributos'!$A$1:$B$284,2,0)</f>
        <v>#N/A</v>
      </c>
      <c r="P1150" t="s">
        <v>857</v>
      </c>
      <c r="Q1150" s="10" t="str">
        <f>_xlfn.CONCAT(Table3263[[#This Row],[Description]],Table3263[[#This Row],[attribute_name EN2]])</f>
        <v>Vibration - Motor NDE Bearing (2)</v>
      </c>
      <c r="R1150" s="33"/>
      <c r="S1150" s="33" t="s">
        <v>465</v>
      </c>
      <c r="U1150" s="33" t="s">
        <v>736</v>
      </c>
      <c r="V1150" s="10"/>
      <c r="W1150" t="str">
        <f t="shared" si="32"/>
        <v>subattribute</v>
      </c>
      <c r="X1150" t="str">
        <f>TRIM(INDEX(_xlfn.TEXTSPLIT(Table3263[[#This Row],[attribute_name]],"|"), 1,1))</f>
        <v>Vibração - Mancal do Motor (LOA) (2)</v>
      </c>
      <c r="Y1150" t="str">
        <f>IFERROR(TRIM(INDEX(_xlfn.TEXTSPLIT(Table3263[[#This Row],[attribute_name]],"|"), 1,2)), "")</f>
        <v>Hi</v>
      </c>
      <c r="Z1150" t="b" cm="1">
        <f t="array" ref="Z1150">IF(ISERROR(IF(Table3263[[#This Row],[parent_attribute]]="subattribute", VLOOKUP(Table3263[[#This Row],[Área ]]&amp;Table3263[[#This Row],[child_attribute]],_xlfn._xlws.FILTER(Table3263[[#All],[Vessel]], Table3263[[#All],[parent_attribute]]="attribute"),1, FALSE), TRUE)), FALSE, TRUE)</f>
        <v>1</v>
      </c>
    </row>
    <row r="1151" spans="1:26" ht="15" customHeight="1">
      <c r="B1151" t="s">
        <v>4572</v>
      </c>
      <c r="C1151" s="10" t="s">
        <v>3356</v>
      </c>
      <c r="D1151" s="10" t="s">
        <v>4573</v>
      </c>
      <c r="E1151" t="s">
        <v>4574</v>
      </c>
      <c r="F1151" s="162" t="s">
        <v>4821</v>
      </c>
      <c r="G1151" t="s">
        <v>2861</v>
      </c>
      <c r="J1151" s="32" t="s">
        <v>1165</v>
      </c>
      <c r="K1151" s="32" t="s">
        <v>1162</v>
      </c>
      <c r="L1151" t="s">
        <v>2930</v>
      </c>
      <c r="M1151" t="s">
        <v>2928</v>
      </c>
      <c r="O1151" t="e">
        <f>VLOOKUP(Table3263[[#This Row],[Column1]],'Tradução Atributos'!$A$1:$B$284,2,0)</f>
        <v>#N/A</v>
      </c>
      <c r="P1151" t="s">
        <v>859</v>
      </c>
      <c r="Q1151" s="10" t="str">
        <f>_xlfn.CONCAT(Table3263[[#This Row],[Description]],Table3263[[#This Row],[attribute_name EN2]])</f>
        <v>Vibration - Motor NDE Bearing (2)</v>
      </c>
      <c r="R1151" s="33"/>
      <c r="S1151" s="33" t="s">
        <v>465</v>
      </c>
      <c r="U1151" s="33" t="s">
        <v>736</v>
      </c>
      <c r="V1151" s="83"/>
      <c r="W1151" t="str">
        <f t="shared" si="32"/>
        <v>subattribute</v>
      </c>
      <c r="X1151" t="str">
        <f>TRIM(INDEX(_xlfn.TEXTSPLIT(Table3263[[#This Row],[attribute_name]],"|"), 1,1))</f>
        <v>Vibração - Mancal do Motor (LOA) (2)</v>
      </c>
      <c r="Y1151" t="str">
        <f>IFERROR(TRIM(INDEX(_xlfn.TEXTSPLIT(Table3263[[#This Row],[attribute_name]],"|"), 1,2)), "")</f>
        <v>HiHi</v>
      </c>
      <c r="Z1151" t="b" cm="1">
        <f t="array" ref="Z1151">IF(ISERROR(IF(Table3263[[#This Row],[parent_attribute]]="subattribute", VLOOKUP(Table3263[[#This Row],[Área ]]&amp;Table3263[[#This Row],[child_attribute]],_xlfn._xlws.FILTER(Table3263[[#All],[Vessel]], Table3263[[#All],[parent_attribute]]="attribute"),1, FALSE), TRUE)), FALSE, TRUE)</f>
        <v>1</v>
      </c>
    </row>
    <row r="1152" spans="1:26" s="17" customFormat="1" ht="15" customHeight="1">
      <c r="A1152" t="str">
        <f>Table3263[[#This Row],[Template]]&amp;Table3263[[#This Row],[parent_attribute]]</f>
        <v>Motor High VoltageVibração - Mancal do Motor (LOA) (2)</v>
      </c>
      <c r="B1152" t="s">
        <v>4572</v>
      </c>
      <c r="C1152" s="10" t="s">
        <v>3356</v>
      </c>
      <c r="D1152" s="10" t="s">
        <v>4573</v>
      </c>
      <c r="E1152" t="s">
        <v>4574</v>
      </c>
      <c r="F1152" s="163" t="s">
        <v>4821</v>
      </c>
      <c r="G1152" s="14" t="s">
        <v>2861</v>
      </c>
      <c r="H1152"/>
      <c r="I1152"/>
      <c r="J1152" t="s">
        <v>1166</v>
      </c>
      <c r="K1152" t="s">
        <v>1162</v>
      </c>
      <c r="L1152" t="s">
        <v>2934</v>
      </c>
      <c r="M1152" t="s">
        <v>2928</v>
      </c>
      <c r="N1152"/>
      <c r="O1152" t="e">
        <f>VLOOKUP(Table3263[[#This Row],[Column1]],'Tradução Atributos'!$A$1:$B$284,2,0)</f>
        <v>#N/A</v>
      </c>
      <c r="P1152" t="s">
        <v>3391</v>
      </c>
      <c r="Q1152" s="10" t="str">
        <f>_xlfn.CONCAT(Table3263[[#This Row],[Description]],Table3263[[#This Row],[attribute_name EN2]])</f>
        <v>Vibration - Motor NDE Bearing (2)</v>
      </c>
      <c r="R1152" s="33"/>
      <c r="S1152" s="33" t="s">
        <v>465</v>
      </c>
      <c r="T1152"/>
      <c r="U1152" s="33" t="s">
        <v>736</v>
      </c>
      <c r="V1152" s="12"/>
      <c r="W1152" t="str">
        <f t="shared" si="32"/>
        <v>subattribute</v>
      </c>
      <c r="X1152" t="str">
        <f>TRIM(INDEX(_xlfn.TEXTSPLIT(Table3263[[#This Row],[attribute_name]],"|"), 1,1))</f>
        <v>Vibração - Mancal do Motor (LOA) (2)</v>
      </c>
      <c r="Y1152" t="str">
        <f>IFERROR(TRIM(INDEX(_xlfn.TEXTSPLIT(Table3263[[#This Row],[attribute_name]],"|"), 1,2)), "")</f>
        <v>Pre-alarm Hi</v>
      </c>
      <c r="Z1152" t="b" cm="1">
        <f t="array" ref="Z1152">IF(ISERROR(IF(Table3263[[#This Row],[parent_attribute]]="subattribute", VLOOKUP(Table3263[[#This Row],[Área ]]&amp;Table3263[[#This Row],[child_attribute]],_xlfn._xlws.FILTER(Table3263[[#All],[Vessel]], Table3263[[#All],[parent_attribute]]="attribute"),1, FALSE), TRUE)), FALSE, TRUE)</f>
        <v>1</v>
      </c>
    </row>
    <row r="1153" spans="1:26" s="17" customFormat="1" ht="15" customHeight="1">
      <c r="A1153" t="str">
        <f>Table3263[[#This Row],[Template]]&amp;Table3263[[#This Row],[parent_attribute]]</f>
        <v>Motor High VoltageKeyphasor - Motor</v>
      </c>
      <c r="B1153" t="s">
        <v>4572</v>
      </c>
      <c r="C1153" s="10" t="s">
        <v>3356</v>
      </c>
      <c r="D1153" s="10" t="s">
        <v>4573</v>
      </c>
      <c r="E1153" t="s">
        <v>4574</v>
      </c>
      <c r="F1153" s="163" t="s">
        <v>4898</v>
      </c>
      <c r="G1153" s="173" t="s">
        <v>2865</v>
      </c>
      <c r="H1153"/>
      <c r="I1153"/>
      <c r="J1153" s="10" t="s">
        <v>621</v>
      </c>
      <c r="K1153"/>
      <c r="L1153"/>
      <c r="M1153"/>
      <c r="N1153"/>
      <c r="O1153" s="10" t="s">
        <v>621</v>
      </c>
      <c r="P1153" s="10" t="s">
        <v>621</v>
      </c>
      <c r="Q1153" s="10" t="str">
        <f>_xlfn.CONCAT(Table3263[[#This Row],[Description]],Table3263[[#This Row],[attribute_name EN2]])</f>
        <v/>
      </c>
      <c r="R1153" s="178" t="s">
        <v>3953</v>
      </c>
      <c r="S1153" s="33" t="s">
        <v>622</v>
      </c>
      <c r="T1153"/>
      <c r="U1153" s="33" t="s">
        <v>446</v>
      </c>
      <c r="V1153" s="10" t="s">
        <v>447</v>
      </c>
      <c r="W1153" t="str">
        <f t="shared" si="32"/>
        <v>attribute</v>
      </c>
      <c r="X1153" t="str">
        <f>TRIM(INDEX(_xlfn.TEXTSPLIT(Table3263[[#This Row],[attribute_name]],"|"), 1,1))</f>
        <v>Keyphasor - Motor</v>
      </c>
      <c r="Y1153" t="str">
        <f>IFERROR(TRIM(INDEX(_xlfn.TEXTSPLIT(Table3263[[#This Row],[attribute_name]],"|"), 1,2)), "")</f>
        <v/>
      </c>
      <c r="Z1153" t="b" cm="1">
        <f t="array" ref="Z1153">IF(ISERROR(IF(Table3263[[#This Row],[parent_attribute]]="subattribute", VLOOKUP(Table3263[[#This Row],[Área ]]&amp;Table3263[[#This Row],[child_attribute]],_xlfn._xlws.FILTER(Table3263[[#All],[Vessel]], Table3263[[#All],[parent_attribute]]="attribute"),1, FALSE), TRUE)), FALSE, TRUE)</f>
        <v>1</v>
      </c>
    </row>
    <row r="1154" spans="1:26" s="17" customFormat="1" ht="15" customHeight="1">
      <c r="A1154" t="str">
        <f>Table3263[[#This Row],[Template]]&amp;Table3263[[#This Row],[parent_attribute]]</f>
        <v>Motor High VoltageTemperatura – Ar Frio LA do Motor</v>
      </c>
      <c r="B1154" t="s">
        <v>4572</v>
      </c>
      <c r="C1154" s="10" t="s">
        <v>3356</v>
      </c>
      <c r="D1154" s="10" t="s">
        <v>4573</v>
      </c>
      <c r="E1154" t="s">
        <v>4574</v>
      </c>
      <c r="F1154" s="163" t="s">
        <v>4898</v>
      </c>
      <c r="G1154" s="14" t="s">
        <v>2865</v>
      </c>
      <c r="H1154"/>
      <c r="I1154"/>
      <c r="J1154" t="s">
        <v>3743</v>
      </c>
      <c r="K1154" t="s">
        <v>3743</v>
      </c>
      <c r="L1154"/>
      <c r="M1154"/>
      <c r="N1154"/>
      <c r="O1154" t="e">
        <f>VLOOKUP(Table3263[[#This Row],[Column1]],'Tradução Atributos'!$A$1:$B$284,2,0)</f>
        <v>#N/A</v>
      </c>
      <c r="P1154" t="s">
        <v>4975</v>
      </c>
      <c r="Q1154" s="10" t="str">
        <f>_xlfn.CONCAT(Table3263[[#This Row],[Description]],Table3263[[#This Row],[attribute_name EN2]])</f>
        <v>Temperature - Motor DE Air Cold</v>
      </c>
      <c r="R1154" s="32" t="s">
        <v>5007</v>
      </c>
      <c r="S1154" s="33" t="s">
        <v>49</v>
      </c>
      <c r="T1154"/>
      <c r="U1154" s="33" t="s">
        <v>446</v>
      </c>
      <c r="V1154" s="10" t="s">
        <v>447</v>
      </c>
      <c r="W1154" t="str">
        <f t="shared" si="32"/>
        <v>attribute</v>
      </c>
      <c r="X1154" t="str">
        <f>TRIM(INDEX(_xlfn.TEXTSPLIT(Table3263[[#This Row],[attribute_name]],"|"), 1,1))</f>
        <v>Temperatura – Ar Frio LA do Motor</v>
      </c>
      <c r="Y1154" t="str">
        <f>IFERROR(TRIM(INDEX(_xlfn.TEXTSPLIT(Table3263[[#This Row],[attribute_name]],"|"), 1,2)), "")</f>
        <v/>
      </c>
      <c r="Z1154" t="b" cm="1">
        <f t="array" ref="Z1154">IF(ISERROR(IF(Table3263[[#This Row],[parent_attribute]]="subattribute", VLOOKUP(Table3263[[#This Row],[Área ]]&amp;Table3263[[#This Row],[child_attribute]],_xlfn._xlws.FILTER(Table3263[[#All],[Vessel]], Table3263[[#All],[parent_attribute]]="attribute"),1, FALSE), TRUE)), FALSE, TRUE)</f>
        <v>1</v>
      </c>
    </row>
    <row r="1155" spans="1:26" s="17" customFormat="1" ht="15" customHeight="1">
      <c r="A1155" t="str">
        <f>Table3263[[#This Row],[Template]]&amp;Table3263[[#This Row],[parent_attribute]]</f>
        <v>Motor High VoltageTemperatura – Ar Frio LA do Motor</v>
      </c>
      <c r="B1155" t="s">
        <v>4572</v>
      </c>
      <c r="C1155" s="10" t="s">
        <v>3356</v>
      </c>
      <c r="D1155" s="10" t="s">
        <v>4573</v>
      </c>
      <c r="E1155" t="s">
        <v>4574</v>
      </c>
      <c r="F1155" s="163" t="s">
        <v>4898</v>
      </c>
      <c r="G1155" s="14" t="s">
        <v>2865</v>
      </c>
      <c r="H1155"/>
      <c r="I1155"/>
      <c r="J1155" t="s">
        <v>4976</v>
      </c>
      <c r="K1155" t="s">
        <v>3743</v>
      </c>
      <c r="L1155" t="s">
        <v>2929</v>
      </c>
      <c r="M1155" t="s">
        <v>2928</v>
      </c>
      <c r="N1155"/>
      <c r="O1155" t="e">
        <f>VLOOKUP(Table3263[[#This Row],[Column1]],'Tradução Atributos'!$A$1:$B$284,2,0)</f>
        <v>#N/A</v>
      </c>
      <c r="P1155" t="s">
        <v>4977</v>
      </c>
      <c r="Q1155" s="10" t="str">
        <f>_xlfn.CONCAT(Table3263[[#This Row],[Description]],Table3263[[#This Row],[attribute_name EN2]])</f>
        <v>Temperature - Motor DE Air Cold</v>
      </c>
      <c r="R1155" s="10">
        <v>45</v>
      </c>
      <c r="S1155" s="33" t="s">
        <v>49</v>
      </c>
      <c r="T1155"/>
      <c r="U1155" s="33"/>
      <c r="V1155" s="10"/>
      <c r="W1155" t="str">
        <f t="shared" si="32"/>
        <v>subattribute</v>
      </c>
      <c r="X1155" t="str">
        <f>TRIM(INDEX(_xlfn.TEXTSPLIT(Table3263[[#This Row],[attribute_name]],"|"), 1,1))</f>
        <v>Temperatura – Ar Frio LA do Motor</v>
      </c>
      <c r="Y1155" t="str">
        <f>IFERROR(TRIM(INDEX(_xlfn.TEXTSPLIT(Table3263[[#This Row],[attribute_name]],"|"), 1,2)), "")</f>
        <v>Hi</v>
      </c>
      <c r="Z1155" t="b" cm="1">
        <f t="array" ref="Z1155">IF(ISERROR(IF(Table3263[[#This Row],[parent_attribute]]="subattribute", VLOOKUP(Table3263[[#This Row],[Área ]]&amp;Table3263[[#This Row],[child_attribute]],_xlfn._xlws.FILTER(Table3263[[#All],[Vessel]], Table3263[[#All],[parent_attribute]]="attribute"),1, FALSE), TRUE)), FALSE, TRUE)</f>
        <v>1</v>
      </c>
    </row>
    <row r="1156" spans="1:26" s="17" customFormat="1" ht="15" customHeight="1">
      <c r="A1156" t="str">
        <f>Table3263[[#This Row],[Template]]&amp;Table3263[[#This Row],[parent_attribute]]</f>
        <v>Motor High VoltageTemperatura – Ar Frio LOA do Motor</v>
      </c>
      <c r="B1156" t="s">
        <v>4572</v>
      </c>
      <c r="C1156" s="10" t="s">
        <v>3356</v>
      </c>
      <c r="D1156" s="10" t="s">
        <v>4573</v>
      </c>
      <c r="E1156" t="s">
        <v>4574</v>
      </c>
      <c r="F1156" s="163" t="s">
        <v>4898</v>
      </c>
      <c r="G1156" s="14" t="s">
        <v>2865</v>
      </c>
      <c r="H1156"/>
      <c r="I1156"/>
      <c r="J1156" t="s">
        <v>3749</v>
      </c>
      <c r="K1156" t="s">
        <v>3749</v>
      </c>
      <c r="L1156"/>
      <c r="M1156"/>
      <c r="N1156"/>
      <c r="O1156" t="e">
        <f>VLOOKUP(Table3263[[#This Row],[Column1]],'Tradução Atributos'!$A$1:$B$284,2,0)</f>
        <v>#N/A</v>
      </c>
      <c r="P1156" t="s">
        <v>4978</v>
      </c>
      <c r="Q1156" s="10" t="str">
        <f>_xlfn.CONCAT(Table3263[[#This Row],[Description]],Table3263[[#This Row],[attribute_name EN2]])</f>
        <v>Temperature - Motor NDE Air Cold</v>
      </c>
      <c r="R1156" s="32" t="s">
        <v>5008</v>
      </c>
      <c r="S1156" s="33" t="s">
        <v>49</v>
      </c>
      <c r="T1156"/>
      <c r="U1156" s="33" t="s">
        <v>446</v>
      </c>
      <c r="V1156" s="10" t="s">
        <v>447</v>
      </c>
      <c r="W1156" t="str">
        <f t="shared" si="32"/>
        <v>attribute</v>
      </c>
      <c r="X1156" t="str">
        <f>TRIM(INDEX(_xlfn.TEXTSPLIT(Table3263[[#This Row],[attribute_name]],"|"), 1,1))</f>
        <v>Temperatura – Ar Frio LOA do Motor</v>
      </c>
      <c r="Y1156" t="str">
        <f>IFERROR(TRIM(INDEX(_xlfn.TEXTSPLIT(Table3263[[#This Row],[attribute_name]],"|"), 1,2)), "")</f>
        <v/>
      </c>
      <c r="Z1156" t="b" cm="1">
        <f t="array" ref="Z1156">IF(ISERROR(IF(Table3263[[#This Row],[parent_attribute]]="subattribute", VLOOKUP(Table3263[[#This Row],[Área ]]&amp;Table3263[[#This Row],[child_attribute]],_xlfn._xlws.FILTER(Table3263[[#All],[Vessel]], Table3263[[#All],[parent_attribute]]="attribute"),1, FALSE), TRUE)), FALSE, TRUE)</f>
        <v>1</v>
      </c>
    </row>
    <row r="1157" spans="1:26" s="17" customFormat="1" ht="15" customHeight="1">
      <c r="A1157" t="str">
        <f>Table3263[[#This Row],[Template]]&amp;Table3263[[#This Row],[parent_attribute]]</f>
        <v>Motor High VoltageTemperatura – Ar Frio LOA do Motor</v>
      </c>
      <c r="B1157" t="s">
        <v>4572</v>
      </c>
      <c r="C1157" s="10" t="s">
        <v>3356</v>
      </c>
      <c r="D1157" s="10" t="s">
        <v>4573</v>
      </c>
      <c r="E1157" t="s">
        <v>4574</v>
      </c>
      <c r="F1157" s="163" t="s">
        <v>4898</v>
      </c>
      <c r="G1157" s="14" t="s">
        <v>2865</v>
      </c>
      <c r="H1157"/>
      <c r="I1157"/>
      <c r="J1157" t="s">
        <v>4979</v>
      </c>
      <c r="K1157" t="s">
        <v>3749</v>
      </c>
      <c r="L1157" t="s">
        <v>2929</v>
      </c>
      <c r="M1157" t="s">
        <v>2928</v>
      </c>
      <c r="N1157"/>
      <c r="O1157" t="e">
        <f>VLOOKUP(Table3263[[#This Row],[Column1]],'Tradução Atributos'!$A$1:$B$284,2,0)</f>
        <v>#N/A</v>
      </c>
      <c r="P1157" t="s">
        <v>4980</v>
      </c>
      <c r="Q1157" s="10" t="str">
        <f>_xlfn.CONCAT(Table3263[[#This Row],[Description]],Table3263[[#This Row],[attribute_name EN2]])</f>
        <v>Temperature - Motor NDE Air Cold</v>
      </c>
      <c r="R1157" s="33">
        <v>45</v>
      </c>
      <c r="S1157" s="33" t="s">
        <v>49</v>
      </c>
      <c r="T1157"/>
      <c r="U1157" s="33"/>
      <c r="V1157" s="10"/>
      <c r="W1157" t="str">
        <f t="shared" si="32"/>
        <v>subattribute</v>
      </c>
      <c r="X1157" t="str">
        <f>TRIM(INDEX(_xlfn.TEXTSPLIT(Table3263[[#This Row],[attribute_name]],"|"), 1,1))</f>
        <v>Temperatura – Ar Frio LOA do Motor</v>
      </c>
      <c r="Y1157" t="str">
        <f>IFERROR(TRIM(INDEX(_xlfn.TEXTSPLIT(Table3263[[#This Row],[attribute_name]],"|"), 1,2)), "")</f>
        <v>Hi</v>
      </c>
      <c r="Z1157" t="b" cm="1">
        <f t="array" ref="Z1157">IF(ISERROR(IF(Table3263[[#This Row],[parent_attribute]]="subattribute", VLOOKUP(Table3263[[#This Row],[Área ]]&amp;Table3263[[#This Row],[child_attribute]],_xlfn._xlws.FILTER(Table3263[[#All],[Vessel]], Table3263[[#All],[parent_attribute]]="attribute"),1, FALSE), TRUE)), FALSE, TRUE)</f>
        <v>1</v>
      </c>
    </row>
    <row r="1158" spans="1:26" s="17" customFormat="1" ht="15" customHeight="1">
      <c r="A1158" t="str">
        <f>Table3263[[#This Row],[Template]]&amp;Table3263[[#This Row],[parent_attribute]]</f>
        <v>Motor High VoltageTemperatura – Ar Quente do Motor</v>
      </c>
      <c r="B1158" t="s">
        <v>4572</v>
      </c>
      <c r="C1158" s="10" t="s">
        <v>3356</v>
      </c>
      <c r="D1158" s="10" t="s">
        <v>4573</v>
      </c>
      <c r="E1158" t="s">
        <v>4574</v>
      </c>
      <c r="F1158" s="163" t="s">
        <v>4898</v>
      </c>
      <c r="G1158" s="14" t="s">
        <v>2865</v>
      </c>
      <c r="H1158"/>
      <c r="I1158"/>
      <c r="J1158" t="s">
        <v>3736</v>
      </c>
      <c r="K1158" t="s">
        <v>3736</v>
      </c>
      <c r="L1158"/>
      <c r="M1158"/>
      <c r="N1158"/>
      <c r="O1158" t="e">
        <f>VLOOKUP(Table3263[[#This Row],[Column1]],'Tradução Atributos'!$A$1:$B$284,2,0)</f>
        <v>#N/A</v>
      </c>
      <c r="P1158" t="s">
        <v>4981</v>
      </c>
      <c r="Q1158" s="10" t="str">
        <f>_xlfn.CONCAT(Table3263[[#This Row],[Description]],Table3263[[#This Row],[attribute_name EN2]])</f>
        <v>Temperature - Motor Air Hot</v>
      </c>
      <c r="R1158" s="32" t="s">
        <v>5009</v>
      </c>
      <c r="S1158" s="33" t="s">
        <v>49</v>
      </c>
      <c r="T1158"/>
      <c r="U1158" s="33" t="s">
        <v>446</v>
      </c>
      <c r="V1158" s="10" t="s">
        <v>447</v>
      </c>
      <c r="W1158" t="str">
        <f t="shared" si="32"/>
        <v>attribute</v>
      </c>
      <c r="X1158" t="str">
        <f>TRIM(INDEX(_xlfn.TEXTSPLIT(Table3263[[#This Row],[attribute_name]],"|"), 1,1))</f>
        <v>Temperatura – Ar Quente do Motor</v>
      </c>
      <c r="Y1158" t="str">
        <f>IFERROR(TRIM(INDEX(_xlfn.TEXTSPLIT(Table3263[[#This Row],[attribute_name]],"|"), 1,2)), "")</f>
        <v/>
      </c>
      <c r="Z1158" t="b" cm="1">
        <f t="array" ref="Z1158">IF(ISERROR(IF(Table3263[[#This Row],[parent_attribute]]="subattribute", VLOOKUP(Table3263[[#This Row],[Área ]]&amp;Table3263[[#This Row],[child_attribute]],_xlfn._xlws.FILTER(Table3263[[#All],[Vessel]], Table3263[[#All],[parent_attribute]]="attribute"),1, FALSE), TRUE)), FALSE, TRUE)</f>
        <v>1</v>
      </c>
    </row>
    <row r="1159" spans="1:26" s="17" customFormat="1" ht="15" customHeight="1">
      <c r="A1159" t="str">
        <f>Table3263[[#This Row],[Template]]&amp;Table3263[[#This Row],[parent_attribute]]</f>
        <v>Motor High VoltageTemperatura - Estator Fase U</v>
      </c>
      <c r="B1159" t="s">
        <v>4572</v>
      </c>
      <c r="C1159" s="10" t="s">
        <v>3356</v>
      </c>
      <c r="D1159" s="10" t="s">
        <v>4573</v>
      </c>
      <c r="E1159" t="s">
        <v>4574</v>
      </c>
      <c r="F1159" s="163" t="s">
        <v>4898</v>
      </c>
      <c r="G1159" s="14" t="s">
        <v>2865</v>
      </c>
      <c r="H1159"/>
      <c r="I1159"/>
      <c r="J1159" t="s">
        <v>1046</v>
      </c>
      <c r="K1159" t="s">
        <v>1046</v>
      </c>
      <c r="L1159"/>
      <c r="M1159"/>
      <c r="N1159"/>
      <c r="O1159" t="e">
        <f>VLOOKUP(Table3263[[#This Row],[Column1]],'Tradução Atributos'!$A$1:$B$284,2,0)</f>
        <v>#N/A</v>
      </c>
      <c r="P1159" t="s">
        <v>3363</v>
      </c>
      <c r="Q1159" s="10" t="str">
        <f>_xlfn.CONCAT(Table3263[[#This Row],[Description]],Table3263[[#This Row],[attribute_name EN2]])</f>
        <v>Temperature - Stator U</v>
      </c>
      <c r="R1159" s="33" t="s">
        <v>3492</v>
      </c>
      <c r="S1159" s="33" t="s">
        <v>49</v>
      </c>
      <c r="T1159"/>
      <c r="U1159" s="33" t="s">
        <v>446</v>
      </c>
      <c r="V1159" s="10" t="s">
        <v>447</v>
      </c>
      <c r="W1159" t="str">
        <f t="shared" si="32"/>
        <v>attribute</v>
      </c>
      <c r="X1159" t="str">
        <f>TRIM(INDEX(_xlfn.TEXTSPLIT(Table3263[[#This Row],[attribute_name]],"|"), 1,1))</f>
        <v>Temperatura - Estator Fase U</v>
      </c>
      <c r="Y1159" t="str">
        <f>IFERROR(TRIM(INDEX(_xlfn.TEXTSPLIT(Table3263[[#This Row],[attribute_name]],"|"), 1,2)), "")</f>
        <v/>
      </c>
      <c r="Z1159" t="b" cm="1">
        <f t="array" ref="Z1159">IF(ISERROR(IF(Table3263[[#This Row],[parent_attribute]]="subattribute", VLOOKUP(Table3263[[#This Row],[Área ]]&amp;Table3263[[#This Row],[child_attribute]],_xlfn._xlws.FILTER(Table3263[[#All],[Vessel]], Table3263[[#All],[parent_attribute]]="attribute"),1, FALSE), TRUE)), FALSE, TRUE)</f>
        <v>1</v>
      </c>
    </row>
    <row r="1160" spans="1:26" s="17" customFormat="1" ht="15" customHeight="1">
      <c r="A1160" t="str">
        <f>Table3263[[#This Row],[Template]]&amp;Table3263[[#This Row],[parent_attribute]]</f>
        <v>Motor High VoltageTemperatura - Estator Fase U (2)</v>
      </c>
      <c r="B1160" t="s">
        <v>4572</v>
      </c>
      <c r="C1160" s="10" t="s">
        <v>3356</v>
      </c>
      <c r="D1160" s="10" t="s">
        <v>4573</v>
      </c>
      <c r="E1160" t="s">
        <v>4574</v>
      </c>
      <c r="F1160" s="163" t="s">
        <v>4898</v>
      </c>
      <c r="G1160" s="14" t="s">
        <v>2865</v>
      </c>
      <c r="H1160"/>
      <c r="I1160"/>
      <c r="J1160" t="s">
        <v>339</v>
      </c>
      <c r="K1160" t="s">
        <v>339</v>
      </c>
      <c r="L1160"/>
      <c r="M1160"/>
      <c r="N1160"/>
      <c r="O1160" t="e">
        <f>VLOOKUP(Table3263[[#This Row],[Column1]],'Tradução Atributos'!$A$1:$B$284,2,0)</f>
        <v>#N/A</v>
      </c>
      <c r="P1160" t="s">
        <v>3364</v>
      </c>
      <c r="Q1160" s="10" t="str">
        <f>_xlfn.CONCAT(Table3263[[#This Row],[Description]],Table3263[[#This Row],[attribute_name EN2]])</f>
        <v>Temperature - Stator U (2)</v>
      </c>
      <c r="R1160" s="33" t="s">
        <v>3495</v>
      </c>
      <c r="S1160" s="33" t="s">
        <v>49</v>
      </c>
      <c r="T1160"/>
      <c r="U1160" s="33" t="s">
        <v>446</v>
      </c>
      <c r="V1160" s="10" t="s">
        <v>447</v>
      </c>
      <c r="W1160" t="str">
        <f t="shared" si="32"/>
        <v>attribute</v>
      </c>
      <c r="X1160" t="str">
        <f>TRIM(INDEX(_xlfn.TEXTSPLIT(Table3263[[#This Row],[attribute_name]],"|"), 1,1))</f>
        <v>Temperatura - Estator Fase U (2)</v>
      </c>
      <c r="Y1160" t="str">
        <f>IFERROR(TRIM(INDEX(_xlfn.TEXTSPLIT(Table3263[[#This Row],[attribute_name]],"|"), 1,2)), "")</f>
        <v/>
      </c>
      <c r="Z1160" t="b" cm="1">
        <f t="array" ref="Z1160">IF(ISERROR(IF(Table3263[[#This Row],[parent_attribute]]="subattribute", VLOOKUP(Table3263[[#This Row],[Área ]]&amp;Table3263[[#This Row],[child_attribute]],_xlfn._xlws.FILTER(Table3263[[#All],[Vessel]], Table3263[[#All],[parent_attribute]]="attribute"),1, FALSE), TRUE)), FALSE, TRUE)</f>
        <v>1</v>
      </c>
    </row>
    <row r="1161" spans="1:26" s="17" customFormat="1" ht="15" customHeight="1">
      <c r="A1161" t="str">
        <f>Table3263[[#This Row],[Template]]&amp;Table3263[[#This Row],[parent_attribute]]</f>
        <v>Motor High VoltageTemperatura - Estator Fase U (2)</v>
      </c>
      <c r="B1161" t="s">
        <v>4572</v>
      </c>
      <c r="C1161" s="10" t="s">
        <v>3356</v>
      </c>
      <c r="D1161" s="10" t="s">
        <v>4573</v>
      </c>
      <c r="E1161" t="s">
        <v>4574</v>
      </c>
      <c r="F1161" s="163" t="s">
        <v>4898</v>
      </c>
      <c r="G1161" s="14" t="s">
        <v>2865</v>
      </c>
      <c r="H1161"/>
      <c r="I1161"/>
      <c r="J1161" t="s">
        <v>1059</v>
      </c>
      <c r="K1161" t="s">
        <v>339</v>
      </c>
      <c r="L1161" t="s">
        <v>2929</v>
      </c>
      <c r="M1161" t="s">
        <v>2928</v>
      </c>
      <c r="N1161"/>
      <c r="O1161" t="e">
        <f>VLOOKUP(Table3263[[#This Row],[Column1]],'Tradução Atributos'!$A$1:$B$284,2,0)</f>
        <v>#N/A</v>
      </c>
      <c r="P1161" t="s">
        <v>799</v>
      </c>
      <c r="Q1161" s="10" t="str">
        <f>_xlfn.CONCAT(Table3263[[#This Row],[Description]],Table3263[[#This Row],[attribute_name EN2]])</f>
        <v>Temperature - Stator U (2)</v>
      </c>
      <c r="R1161" s="33">
        <v>100</v>
      </c>
      <c r="S1161" s="33" t="s">
        <v>49</v>
      </c>
      <c r="T1161"/>
      <c r="U1161" s="33" t="s">
        <v>736</v>
      </c>
      <c r="V1161" s="83"/>
      <c r="W1161" t="str">
        <f t="shared" si="32"/>
        <v>subattribute</v>
      </c>
      <c r="X1161" t="str">
        <f>TRIM(INDEX(_xlfn.TEXTSPLIT(Table3263[[#This Row],[attribute_name]],"|"), 1,1))</f>
        <v>Temperatura - Estator Fase U (2)</v>
      </c>
      <c r="Y1161" t="str">
        <f>IFERROR(TRIM(INDEX(_xlfn.TEXTSPLIT(Table3263[[#This Row],[attribute_name]],"|"), 1,2)), "")</f>
        <v>Hi</v>
      </c>
      <c r="Z1161" t="b" cm="1">
        <f t="array" ref="Z1161">IF(ISERROR(IF(Table3263[[#This Row],[parent_attribute]]="subattribute", VLOOKUP(Table3263[[#This Row],[Área ]]&amp;Table3263[[#This Row],[child_attribute]],_xlfn._xlws.FILTER(Table3263[[#All],[Vessel]], Table3263[[#All],[parent_attribute]]="attribute"),1, FALSE), TRUE)), FALSE, TRUE)</f>
        <v>1</v>
      </c>
    </row>
    <row r="1162" spans="1:26" s="17" customFormat="1" ht="15" customHeight="1">
      <c r="A1162" t="str">
        <f>Table3263[[#This Row],[Template]]&amp;Table3263[[#This Row],[parent_attribute]]</f>
        <v>Motor High VoltageTemperatura - Estator Fase U (2)</v>
      </c>
      <c r="B1162" t="s">
        <v>4572</v>
      </c>
      <c r="C1162" s="10" t="s">
        <v>3356</v>
      </c>
      <c r="D1162" s="10" t="s">
        <v>4573</v>
      </c>
      <c r="E1162" t="s">
        <v>4574</v>
      </c>
      <c r="F1162" s="163" t="s">
        <v>4898</v>
      </c>
      <c r="G1162" s="14" t="s">
        <v>2865</v>
      </c>
      <c r="H1162"/>
      <c r="I1162"/>
      <c r="J1162" t="s">
        <v>1061</v>
      </c>
      <c r="K1162" t="s">
        <v>339</v>
      </c>
      <c r="L1162" t="s">
        <v>2930</v>
      </c>
      <c r="M1162" t="s">
        <v>2928</v>
      </c>
      <c r="N1162"/>
      <c r="O1162" t="e">
        <f>VLOOKUP(Table3263[[#This Row],[Column1]],'Tradução Atributos'!$A$1:$B$284,2,0)</f>
        <v>#N/A</v>
      </c>
      <c r="P1162" t="s">
        <v>801</v>
      </c>
      <c r="Q1162" s="10" t="str">
        <f>_xlfn.CONCAT(Table3263[[#This Row],[Description]],Table3263[[#This Row],[attribute_name EN2]])</f>
        <v>Temperature - Stator U (2)</v>
      </c>
      <c r="R1162" s="33">
        <v>110</v>
      </c>
      <c r="S1162" s="33" t="s">
        <v>49</v>
      </c>
      <c r="T1162"/>
      <c r="U1162" s="33" t="s">
        <v>736</v>
      </c>
      <c r="V1162" s="10"/>
      <c r="W1162" t="str">
        <f t="shared" si="32"/>
        <v>subattribute</v>
      </c>
      <c r="X1162" t="str">
        <f>TRIM(INDEX(_xlfn.TEXTSPLIT(Table3263[[#This Row],[attribute_name]],"|"), 1,1))</f>
        <v>Temperatura - Estator Fase U (2)</v>
      </c>
      <c r="Y1162" t="str">
        <f>IFERROR(TRIM(INDEX(_xlfn.TEXTSPLIT(Table3263[[#This Row],[attribute_name]],"|"), 1,2)), "")</f>
        <v>HiHi</v>
      </c>
      <c r="Z1162" t="b" cm="1">
        <f t="array" ref="Z1162">IF(ISERROR(IF(Table3263[[#This Row],[parent_attribute]]="subattribute", VLOOKUP(Table3263[[#This Row],[Área ]]&amp;Table3263[[#This Row],[child_attribute]],_xlfn._xlws.FILTER(Table3263[[#All],[Vessel]], Table3263[[#All],[parent_attribute]]="attribute"),1, FALSE), TRUE)), FALSE, TRUE)</f>
        <v>1</v>
      </c>
    </row>
    <row r="1163" spans="1:26" s="17" customFormat="1" ht="15" customHeight="1">
      <c r="A1163" t="str">
        <f>Table3263[[#This Row],[Template]]&amp;Table3263[[#This Row],[parent_attribute]]</f>
        <v>Motor High VoltageTemperatura - Estator Fase U (2)</v>
      </c>
      <c r="B1163" t="s">
        <v>4572</v>
      </c>
      <c r="C1163" s="10" t="s">
        <v>3356</v>
      </c>
      <c r="D1163" s="10" t="s">
        <v>4573</v>
      </c>
      <c r="E1163" t="s">
        <v>4574</v>
      </c>
      <c r="F1163" s="163" t="s">
        <v>4898</v>
      </c>
      <c r="G1163" s="14" t="s">
        <v>2865</v>
      </c>
      <c r="H1163"/>
      <c r="I1163"/>
      <c r="J1163" t="s">
        <v>1063</v>
      </c>
      <c r="K1163" t="s">
        <v>339</v>
      </c>
      <c r="L1163" t="s">
        <v>2931</v>
      </c>
      <c r="M1163" t="s">
        <v>2928</v>
      </c>
      <c r="N1163"/>
      <c r="O1163" t="e">
        <f>VLOOKUP(Table3263[[#This Row],[Column1]],'Tradução Atributos'!$A$1:$B$284,2,0)</f>
        <v>#N/A</v>
      </c>
      <c r="P1163" t="s">
        <v>803</v>
      </c>
      <c r="Q1163" s="10" t="str">
        <f>_xlfn.CONCAT(Table3263[[#This Row],[Description]],Table3263[[#This Row],[attribute_name EN2]])</f>
        <v>Temperature - Stator U (2)</v>
      </c>
      <c r="R1163" s="33"/>
      <c r="S1163" s="33" t="s">
        <v>49</v>
      </c>
      <c r="T1163"/>
      <c r="U1163" s="33" t="s">
        <v>736</v>
      </c>
      <c r="V1163" s="83"/>
      <c r="W1163" t="str">
        <f t="shared" si="32"/>
        <v>subattribute</v>
      </c>
      <c r="X1163" t="str">
        <f>TRIM(INDEX(_xlfn.TEXTSPLIT(Table3263[[#This Row],[attribute_name]],"|"), 1,1))</f>
        <v>Temperatura - Estator Fase U (2)</v>
      </c>
      <c r="Y1163" t="str">
        <f>IFERROR(TRIM(INDEX(_xlfn.TEXTSPLIT(Table3263[[#This Row],[attribute_name]],"|"), 1,2)), "")</f>
        <v>Lo</v>
      </c>
      <c r="Z1163" t="b" cm="1">
        <f t="array" ref="Z1163">IF(ISERROR(IF(Table3263[[#This Row],[parent_attribute]]="subattribute", VLOOKUP(Table3263[[#This Row],[Área ]]&amp;Table3263[[#This Row],[child_attribute]],_xlfn._xlws.FILTER(Table3263[[#All],[Vessel]], Table3263[[#All],[parent_attribute]]="attribute"),1, FALSE), TRUE)), FALSE, TRUE)</f>
        <v>1</v>
      </c>
    </row>
    <row r="1164" spans="1:26" s="17" customFormat="1" ht="15" customHeight="1">
      <c r="A1164" t="str">
        <f>Table3263[[#This Row],[Template]]&amp;Table3263[[#This Row],[parent_attribute]]</f>
        <v>Motor High VoltageTemperatura - Estator Fase U (2)</v>
      </c>
      <c r="B1164" t="s">
        <v>4572</v>
      </c>
      <c r="C1164" s="10" t="s">
        <v>3356</v>
      </c>
      <c r="D1164" s="10" t="s">
        <v>4573</v>
      </c>
      <c r="E1164" t="s">
        <v>4574</v>
      </c>
      <c r="F1164" s="163" t="s">
        <v>4898</v>
      </c>
      <c r="G1164" s="14" t="s">
        <v>2865</v>
      </c>
      <c r="H1164"/>
      <c r="I1164"/>
      <c r="J1164" t="s">
        <v>1065</v>
      </c>
      <c r="K1164" t="s">
        <v>339</v>
      </c>
      <c r="L1164" t="s">
        <v>2934</v>
      </c>
      <c r="M1164" t="s">
        <v>2928</v>
      </c>
      <c r="N1164"/>
      <c r="O1164" t="e">
        <f>VLOOKUP(Table3263[[#This Row],[Column1]],'Tradução Atributos'!$A$1:$B$284,2,0)</f>
        <v>#N/A</v>
      </c>
      <c r="P1164" t="s">
        <v>3365</v>
      </c>
      <c r="Q1164" s="10" t="str">
        <f>_xlfn.CONCAT(Table3263[[#This Row],[Description]],Table3263[[#This Row],[attribute_name EN2]])</f>
        <v>Temperature - Stator U (2)</v>
      </c>
      <c r="R1164" s="33">
        <v>99</v>
      </c>
      <c r="S1164" s="33" t="s">
        <v>49</v>
      </c>
      <c r="T1164"/>
      <c r="U1164" s="33" t="s">
        <v>736</v>
      </c>
      <c r="V1164" s="10"/>
      <c r="W1164" t="str">
        <f t="shared" si="32"/>
        <v>subattribute</v>
      </c>
      <c r="X1164" t="str">
        <f>TRIM(INDEX(_xlfn.TEXTSPLIT(Table3263[[#This Row],[attribute_name]],"|"), 1,1))</f>
        <v>Temperatura - Estator Fase U (2)</v>
      </c>
      <c r="Y1164" t="str">
        <f>IFERROR(TRIM(INDEX(_xlfn.TEXTSPLIT(Table3263[[#This Row],[attribute_name]],"|"), 1,2)), "")</f>
        <v>Pre-alarm Hi</v>
      </c>
      <c r="Z1164" t="b" cm="1">
        <f t="array" ref="Z1164">IF(ISERROR(IF(Table3263[[#This Row],[parent_attribute]]="subattribute", VLOOKUP(Table3263[[#This Row],[Área ]]&amp;Table3263[[#This Row],[child_attribute]],_xlfn._xlws.FILTER(Table3263[[#All],[Vessel]], Table3263[[#All],[parent_attribute]]="attribute"),1, FALSE), TRUE)), FALSE, TRUE)</f>
        <v>1</v>
      </c>
    </row>
    <row r="1165" spans="1:26" s="17" customFormat="1" ht="15" customHeight="1">
      <c r="A1165" t="str">
        <f>Table3263[[#This Row],[Template]]&amp;Table3263[[#This Row],[parent_attribute]]</f>
        <v>Motor High VoltageTemperatura - Estator Fase U</v>
      </c>
      <c r="B1165" t="s">
        <v>4572</v>
      </c>
      <c r="C1165" s="10" t="s">
        <v>3356</v>
      </c>
      <c r="D1165" s="10" t="s">
        <v>4573</v>
      </c>
      <c r="E1165" t="s">
        <v>4574</v>
      </c>
      <c r="F1165" s="163" t="s">
        <v>4898</v>
      </c>
      <c r="G1165" s="14" t="s">
        <v>2865</v>
      </c>
      <c r="H1165"/>
      <c r="I1165"/>
      <c r="J1165" t="s">
        <v>1049</v>
      </c>
      <c r="K1165" t="s">
        <v>1046</v>
      </c>
      <c r="L1165" t="s">
        <v>2929</v>
      </c>
      <c r="M1165" t="s">
        <v>2928</v>
      </c>
      <c r="N1165"/>
      <c r="O1165" t="e">
        <f>VLOOKUP(Table3263[[#This Row],[Column1]],'Tradução Atributos'!$A$1:$B$284,2,0)</f>
        <v>#N/A</v>
      </c>
      <c r="P1165" t="s">
        <v>791</v>
      </c>
      <c r="Q1165" s="10" t="str">
        <f>_xlfn.CONCAT(Table3263[[#This Row],[Description]],Table3263[[#This Row],[attribute_name EN2]])</f>
        <v>Temperature - Stator U</v>
      </c>
      <c r="R1165" s="33">
        <v>100</v>
      </c>
      <c r="S1165" s="33" t="s">
        <v>49</v>
      </c>
      <c r="T1165"/>
      <c r="U1165" s="33" t="s">
        <v>736</v>
      </c>
      <c r="V1165" s="10"/>
      <c r="W1165" t="str">
        <f t="shared" si="32"/>
        <v>subattribute</v>
      </c>
      <c r="X1165" t="str">
        <f>TRIM(INDEX(_xlfn.TEXTSPLIT(Table3263[[#This Row],[attribute_name]],"|"), 1,1))</f>
        <v>Temperatura - Estator Fase U</v>
      </c>
      <c r="Y1165" t="str">
        <f>IFERROR(TRIM(INDEX(_xlfn.TEXTSPLIT(Table3263[[#This Row],[attribute_name]],"|"), 1,2)), "")</f>
        <v>Hi</v>
      </c>
      <c r="Z1165" t="b" cm="1">
        <f t="array" ref="Z1165">IF(ISERROR(IF(Table3263[[#This Row],[parent_attribute]]="subattribute", VLOOKUP(Table3263[[#This Row],[Área ]]&amp;Table3263[[#This Row],[child_attribute]],_xlfn._xlws.FILTER(Table3263[[#All],[Vessel]], Table3263[[#All],[parent_attribute]]="attribute"),1, FALSE), TRUE)), FALSE, TRUE)</f>
        <v>1</v>
      </c>
    </row>
    <row r="1166" spans="1:26" s="17" customFormat="1" ht="15" customHeight="1">
      <c r="A1166" t="str">
        <f>Table3263[[#This Row],[Template]]&amp;Table3263[[#This Row],[parent_attribute]]</f>
        <v>Motor High VoltageTemperatura - Estator Fase U</v>
      </c>
      <c r="B1166" t="s">
        <v>4572</v>
      </c>
      <c r="C1166" s="10" t="s">
        <v>3356</v>
      </c>
      <c r="D1166" s="10" t="s">
        <v>4573</v>
      </c>
      <c r="E1166" t="s">
        <v>4574</v>
      </c>
      <c r="F1166" s="163" t="s">
        <v>4898</v>
      </c>
      <c r="G1166" s="14" t="s">
        <v>2865</v>
      </c>
      <c r="H1166"/>
      <c r="I1166"/>
      <c r="J1166" t="s">
        <v>1051</v>
      </c>
      <c r="K1166" t="s">
        <v>1046</v>
      </c>
      <c r="L1166" t="s">
        <v>2930</v>
      </c>
      <c r="M1166" t="s">
        <v>2928</v>
      </c>
      <c r="N1166"/>
      <c r="O1166" t="e">
        <f>VLOOKUP(Table3263[[#This Row],[Column1]],'Tradução Atributos'!$A$1:$B$284,2,0)</f>
        <v>#N/A</v>
      </c>
      <c r="P1166" t="s">
        <v>793</v>
      </c>
      <c r="Q1166" s="10" t="str">
        <f>_xlfn.CONCAT(Table3263[[#This Row],[Description]],Table3263[[#This Row],[attribute_name EN2]])</f>
        <v>Temperature - Stator U</v>
      </c>
      <c r="R1166" s="33">
        <v>110</v>
      </c>
      <c r="S1166" s="33" t="s">
        <v>49</v>
      </c>
      <c r="T1166"/>
      <c r="U1166" s="33" t="s">
        <v>736</v>
      </c>
      <c r="V1166" s="83"/>
      <c r="W1166" t="str">
        <f t="shared" si="32"/>
        <v>subattribute</v>
      </c>
      <c r="X1166" t="str">
        <f>TRIM(INDEX(_xlfn.TEXTSPLIT(Table3263[[#This Row],[attribute_name]],"|"), 1,1))</f>
        <v>Temperatura - Estator Fase U</v>
      </c>
      <c r="Y1166" t="str">
        <f>IFERROR(TRIM(INDEX(_xlfn.TEXTSPLIT(Table3263[[#This Row],[attribute_name]],"|"), 1,2)), "")</f>
        <v>HiHi</v>
      </c>
      <c r="Z1166" t="b" cm="1">
        <f t="array" ref="Z1166">IF(ISERROR(IF(Table3263[[#This Row],[parent_attribute]]="subattribute", VLOOKUP(Table3263[[#This Row],[Área ]]&amp;Table3263[[#This Row],[child_attribute]],_xlfn._xlws.FILTER(Table3263[[#All],[Vessel]], Table3263[[#All],[parent_attribute]]="attribute"),1, FALSE), TRUE)), FALSE, TRUE)</f>
        <v>1</v>
      </c>
    </row>
    <row r="1167" spans="1:26" s="17" customFormat="1" ht="15" customHeight="1">
      <c r="A1167" t="str">
        <f>Table3263[[#This Row],[Template]]&amp;Table3263[[#This Row],[parent_attribute]]</f>
        <v>Motor High VoltageTemperatura - Estator Fase U</v>
      </c>
      <c r="B1167" t="s">
        <v>4572</v>
      </c>
      <c r="C1167" s="10" t="s">
        <v>3356</v>
      </c>
      <c r="D1167" s="10" t="s">
        <v>4573</v>
      </c>
      <c r="E1167" t="s">
        <v>4574</v>
      </c>
      <c r="F1167" s="163" t="s">
        <v>4898</v>
      </c>
      <c r="G1167" s="14" t="s">
        <v>2865</v>
      </c>
      <c r="H1167"/>
      <c r="I1167"/>
      <c r="J1167" t="s">
        <v>1053</v>
      </c>
      <c r="K1167" t="s">
        <v>1046</v>
      </c>
      <c r="L1167" t="s">
        <v>2931</v>
      </c>
      <c r="M1167" t="s">
        <v>2928</v>
      </c>
      <c r="N1167"/>
      <c r="O1167" t="e">
        <f>VLOOKUP(Table3263[[#This Row],[Column1]],'Tradução Atributos'!$A$1:$B$284,2,0)</f>
        <v>#N/A</v>
      </c>
      <c r="P1167" t="s">
        <v>795</v>
      </c>
      <c r="Q1167" s="10" t="str">
        <f>_xlfn.CONCAT(Table3263[[#This Row],[Description]],Table3263[[#This Row],[attribute_name EN2]])</f>
        <v>Temperature - Stator U</v>
      </c>
      <c r="R1167" s="33"/>
      <c r="S1167" s="33" t="s">
        <v>49</v>
      </c>
      <c r="T1167"/>
      <c r="U1167" s="33" t="s">
        <v>736</v>
      </c>
      <c r="V1167" s="10"/>
      <c r="W1167" t="str">
        <f t="shared" si="32"/>
        <v>subattribute</v>
      </c>
      <c r="X1167" t="str">
        <f>TRIM(INDEX(_xlfn.TEXTSPLIT(Table3263[[#This Row],[attribute_name]],"|"), 1,1))</f>
        <v>Temperatura - Estator Fase U</v>
      </c>
      <c r="Y1167" t="str">
        <f>IFERROR(TRIM(INDEX(_xlfn.TEXTSPLIT(Table3263[[#This Row],[attribute_name]],"|"), 1,2)), "")</f>
        <v>Lo</v>
      </c>
      <c r="Z1167" t="b" cm="1">
        <f t="array" ref="Z1167">IF(ISERROR(IF(Table3263[[#This Row],[parent_attribute]]="subattribute", VLOOKUP(Table3263[[#This Row],[Área ]]&amp;Table3263[[#This Row],[child_attribute]],_xlfn._xlws.FILTER(Table3263[[#All],[Vessel]], Table3263[[#All],[parent_attribute]]="attribute"),1, FALSE), TRUE)), FALSE, TRUE)</f>
        <v>1</v>
      </c>
    </row>
    <row r="1168" spans="1:26" s="17" customFormat="1" ht="15" customHeight="1">
      <c r="A1168" t="str">
        <f>Table3263[[#This Row],[Template]]&amp;Table3263[[#This Row],[parent_attribute]]</f>
        <v>Motor High VoltageTemperatura - Estator Fase U</v>
      </c>
      <c r="B1168" t="s">
        <v>4572</v>
      </c>
      <c r="C1168" s="10" t="s">
        <v>3356</v>
      </c>
      <c r="D1168" s="10" t="s">
        <v>4573</v>
      </c>
      <c r="E1168" t="s">
        <v>4574</v>
      </c>
      <c r="F1168" s="163" t="s">
        <v>4898</v>
      </c>
      <c r="G1168" s="14" t="s">
        <v>2865</v>
      </c>
      <c r="H1168"/>
      <c r="I1168"/>
      <c r="J1168" t="s">
        <v>1055</v>
      </c>
      <c r="K1168" t="s">
        <v>1046</v>
      </c>
      <c r="L1168" t="s">
        <v>2934</v>
      </c>
      <c r="M1168" t="s">
        <v>2928</v>
      </c>
      <c r="N1168"/>
      <c r="O1168" t="e">
        <f>VLOOKUP(Table3263[[#This Row],[Column1]],'Tradução Atributos'!$A$1:$B$284,2,0)</f>
        <v>#N/A</v>
      </c>
      <c r="P1168" t="s">
        <v>3366</v>
      </c>
      <c r="Q1168" s="10" t="str">
        <f>_xlfn.CONCAT(Table3263[[#This Row],[Description]],Table3263[[#This Row],[attribute_name EN2]])</f>
        <v>Temperature - Stator U</v>
      </c>
      <c r="R1168" s="33">
        <v>99</v>
      </c>
      <c r="S1168" s="33" t="s">
        <v>49</v>
      </c>
      <c r="T1168"/>
      <c r="U1168" s="33" t="s">
        <v>736</v>
      </c>
      <c r="V1168" s="83"/>
      <c r="W1168" t="str">
        <f t="shared" si="32"/>
        <v>subattribute</v>
      </c>
      <c r="X1168" t="str">
        <f>TRIM(INDEX(_xlfn.TEXTSPLIT(Table3263[[#This Row],[attribute_name]],"|"), 1,1))</f>
        <v>Temperatura - Estator Fase U</v>
      </c>
      <c r="Y1168" t="str">
        <f>IFERROR(TRIM(INDEX(_xlfn.TEXTSPLIT(Table3263[[#This Row],[attribute_name]],"|"), 1,2)), "")</f>
        <v>Pre-alarm Hi</v>
      </c>
      <c r="Z1168" t="b" cm="1">
        <f t="array" ref="Z1168">IF(ISERROR(IF(Table3263[[#This Row],[parent_attribute]]="subattribute", VLOOKUP(Table3263[[#This Row],[Área ]]&amp;Table3263[[#This Row],[child_attribute]],_xlfn._xlws.FILTER(Table3263[[#All],[Vessel]], Table3263[[#All],[parent_attribute]]="attribute"),1, FALSE), TRUE)), FALSE, TRUE)</f>
        <v>1</v>
      </c>
    </row>
    <row r="1169" spans="1:26" s="17" customFormat="1" ht="15" customHeight="1">
      <c r="A1169" t="str">
        <f>Table3263[[#This Row],[Template]]&amp;Table3263[[#This Row],[parent_attribute]]</f>
        <v>Motor High VoltageTemperatura - Estator Fase V</v>
      </c>
      <c r="B1169" t="s">
        <v>4572</v>
      </c>
      <c r="C1169" s="10" t="s">
        <v>3356</v>
      </c>
      <c r="D1169" s="10" t="s">
        <v>4573</v>
      </c>
      <c r="E1169" t="s">
        <v>4574</v>
      </c>
      <c r="F1169" s="163" t="s">
        <v>4898</v>
      </c>
      <c r="G1169" s="14" t="s">
        <v>2865</v>
      </c>
      <c r="H1169"/>
      <c r="I1169"/>
      <c r="J1169" t="s">
        <v>1067</v>
      </c>
      <c r="K1169" t="s">
        <v>1067</v>
      </c>
      <c r="L1169"/>
      <c r="M1169"/>
      <c r="N1169"/>
      <c r="O1169" t="e">
        <f>VLOOKUP(Table3263[[#This Row],[Column1]],'Tradução Atributos'!$A$1:$B$284,2,0)</f>
        <v>#N/A</v>
      </c>
      <c r="P1169" t="s">
        <v>3367</v>
      </c>
      <c r="Q1169" s="10" t="str">
        <f>_xlfn.CONCAT(Table3263[[#This Row],[Description]],Table3263[[#This Row],[attribute_name EN2]])</f>
        <v>Temperature - Stator V</v>
      </c>
      <c r="R1169" s="33" t="s">
        <v>3493</v>
      </c>
      <c r="S1169" s="33" t="s">
        <v>49</v>
      </c>
      <c r="T1169"/>
      <c r="U1169" s="33" t="s">
        <v>446</v>
      </c>
      <c r="V1169" s="10" t="s">
        <v>447</v>
      </c>
      <c r="W1169" t="str">
        <f t="shared" si="32"/>
        <v>attribute</v>
      </c>
      <c r="X1169" t="str">
        <f>TRIM(INDEX(_xlfn.TEXTSPLIT(Table3263[[#This Row],[attribute_name]],"|"), 1,1))</f>
        <v>Temperatura - Estator Fase V</v>
      </c>
      <c r="Y1169" t="str">
        <f>IFERROR(TRIM(INDEX(_xlfn.TEXTSPLIT(Table3263[[#This Row],[attribute_name]],"|"), 1,2)), "")</f>
        <v/>
      </c>
      <c r="Z1169" t="b" cm="1">
        <f t="array" ref="Z1169">IF(ISERROR(IF(Table3263[[#This Row],[parent_attribute]]="subattribute", VLOOKUP(Table3263[[#This Row],[Área ]]&amp;Table3263[[#This Row],[child_attribute]],_xlfn._xlws.FILTER(Table3263[[#All],[Vessel]], Table3263[[#All],[parent_attribute]]="attribute"),1, FALSE), TRUE)), FALSE, TRUE)</f>
        <v>1</v>
      </c>
    </row>
    <row r="1170" spans="1:26" s="17" customFormat="1" ht="15" customHeight="1">
      <c r="A1170" t="str">
        <f>Table3263[[#This Row],[Template]]&amp;Table3263[[#This Row],[parent_attribute]]</f>
        <v>Motor High VoltageTemperatura - Estator Fase V (2)</v>
      </c>
      <c r="B1170" t="s">
        <v>4572</v>
      </c>
      <c r="C1170" s="10" t="s">
        <v>3356</v>
      </c>
      <c r="D1170" s="10" t="s">
        <v>4573</v>
      </c>
      <c r="E1170" t="s">
        <v>4574</v>
      </c>
      <c r="F1170" s="163" t="s">
        <v>4898</v>
      </c>
      <c r="G1170" s="14" t="s">
        <v>2865</v>
      </c>
      <c r="H1170"/>
      <c r="I1170"/>
      <c r="J1170" t="s">
        <v>343</v>
      </c>
      <c r="K1170" t="s">
        <v>343</v>
      </c>
      <c r="L1170"/>
      <c r="M1170"/>
      <c r="N1170"/>
      <c r="O1170" t="e">
        <f>VLOOKUP(Table3263[[#This Row],[Column1]],'Tradução Atributos'!$A$1:$B$284,2,0)</f>
        <v>#N/A</v>
      </c>
      <c r="P1170" t="s">
        <v>3368</v>
      </c>
      <c r="Q1170" s="10" t="str">
        <f>_xlfn.CONCAT(Table3263[[#This Row],[Description]],Table3263[[#This Row],[attribute_name EN2]])</f>
        <v>Temperature - Stator V (2)</v>
      </c>
      <c r="R1170" s="33" t="s">
        <v>3496</v>
      </c>
      <c r="S1170" s="33" t="s">
        <v>49</v>
      </c>
      <c r="T1170"/>
      <c r="U1170" s="33" t="s">
        <v>446</v>
      </c>
      <c r="V1170" s="10" t="s">
        <v>447</v>
      </c>
      <c r="W1170" t="str">
        <f t="shared" si="32"/>
        <v>attribute</v>
      </c>
      <c r="X1170" t="str">
        <f>TRIM(INDEX(_xlfn.TEXTSPLIT(Table3263[[#This Row],[attribute_name]],"|"), 1,1))</f>
        <v>Temperatura - Estator Fase V (2)</v>
      </c>
      <c r="Y1170" t="str">
        <f>IFERROR(TRIM(INDEX(_xlfn.TEXTSPLIT(Table3263[[#This Row],[attribute_name]],"|"), 1,2)), "")</f>
        <v/>
      </c>
      <c r="Z1170" t="b" cm="1">
        <f t="array" ref="Z1170">IF(ISERROR(IF(Table3263[[#This Row],[parent_attribute]]="subattribute", VLOOKUP(Table3263[[#This Row],[Área ]]&amp;Table3263[[#This Row],[child_attribute]],_xlfn._xlws.FILTER(Table3263[[#All],[Vessel]], Table3263[[#All],[parent_attribute]]="attribute"),1, FALSE), TRUE)), FALSE, TRUE)</f>
        <v>1</v>
      </c>
    </row>
    <row r="1171" spans="1:26" s="17" customFormat="1" ht="15" customHeight="1">
      <c r="A1171" t="str">
        <f>Table3263[[#This Row],[Template]]&amp;Table3263[[#This Row],[parent_attribute]]</f>
        <v>Motor High VoltageTemperatura - Estator Fase V (2)</v>
      </c>
      <c r="B1171" t="s">
        <v>4572</v>
      </c>
      <c r="C1171" s="10" t="s">
        <v>3356</v>
      </c>
      <c r="D1171" s="10" t="s">
        <v>4573</v>
      </c>
      <c r="E1171" t="s">
        <v>4574</v>
      </c>
      <c r="F1171" s="163" t="s">
        <v>4898</v>
      </c>
      <c r="G1171" s="14" t="s">
        <v>2865</v>
      </c>
      <c r="H1171"/>
      <c r="I1171"/>
      <c r="J1171" t="s">
        <v>1080</v>
      </c>
      <c r="K1171" t="s">
        <v>343</v>
      </c>
      <c r="L1171" t="s">
        <v>2929</v>
      </c>
      <c r="M1171" t="s">
        <v>2928</v>
      </c>
      <c r="N1171"/>
      <c r="O1171" t="e">
        <f>VLOOKUP(Table3263[[#This Row],[Column1]],'Tradução Atributos'!$A$1:$B$284,2,0)</f>
        <v>#N/A</v>
      </c>
      <c r="P1171" t="s">
        <v>815</v>
      </c>
      <c r="Q1171" s="10" t="str">
        <f>_xlfn.CONCAT(Table3263[[#This Row],[Description]],Table3263[[#This Row],[attribute_name EN2]])</f>
        <v>Temperature - Stator V (2)</v>
      </c>
      <c r="R1171" s="33">
        <v>100</v>
      </c>
      <c r="S1171" s="33" t="s">
        <v>49</v>
      </c>
      <c r="T1171"/>
      <c r="U1171" s="33" t="s">
        <v>736</v>
      </c>
      <c r="V1171" s="83"/>
      <c r="W1171" t="str">
        <f t="shared" si="32"/>
        <v>subattribute</v>
      </c>
      <c r="X1171" t="str">
        <f>TRIM(INDEX(_xlfn.TEXTSPLIT(Table3263[[#This Row],[attribute_name]],"|"), 1,1))</f>
        <v>Temperatura - Estator Fase V (2)</v>
      </c>
      <c r="Y1171" t="str">
        <f>IFERROR(TRIM(INDEX(_xlfn.TEXTSPLIT(Table3263[[#This Row],[attribute_name]],"|"), 1,2)), "")</f>
        <v>Hi</v>
      </c>
      <c r="Z1171" t="b" cm="1">
        <f t="array" ref="Z1171">IF(ISERROR(IF(Table3263[[#This Row],[parent_attribute]]="subattribute", VLOOKUP(Table3263[[#This Row],[Área ]]&amp;Table3263[[#This Row],[child_attribute]],_xlfn._xlws.FILTER(Table3263[[#All],[Vessel]], Table3263[[#All],[parent_attribute]]="attribute"),1, FALSE), TRUE)), FALSE, TRUE)</f>
        <v>1</v>
      </c>
    </row>
    <row r="1172" spans="1:26" s="17" customFormat="1" ht="15" customHeight="1">
      <c r="A1172" t="str">
        <f>Table3263[[#This Row],[Template]]&amp;Table3263[[#This Row],[parent_attribute]]</f>
        <v>Motor High VoltageTemperatura - Estator Fase V (2)</v>
      </c>
      <c r="B1172" t="s">
        <v>4572</v>
      </c>
      <c r="C1172" s="10" t="s">
        <v>3356</v>
      </c>
      <c r="D1172" s="10" t="s">
        <v>4573</v>
      </c>
      <c r="E1172" t="s">
        <v>4574</v>
      </c>
      <c r="F1172" s="163" t="s">
        <v>4898</v>
      </c>
      <c r="G1172" s="14" t="s">
        <v>2865</v>
      </c>
      <c r="H1172"/>
      <c r="I1172"/>
      <c r="J1172" t="s">
        <v>1082</v>
      </c>
      <c r="K1172" t="s">
        <v>343</v>
      </c>
      <c r="L1172" t="s">
        <v>2930</v>
      </c>
      <c r="M1172" t="s">
        <v>2928</v>
      </c>
      <c r="N1172"/>
      <c r="O1172" t="e">
        <f>VLOOKUP(Table3263[[#This Row],[Column1]],'Tradução Atributos'!$A$1:$B$284,2,0)</f>
        <v>#N/A</v>
      </c>
      <c r="P1172" t="s">
        <v>817</v>
      </c>
      <c r="Q1172" s="10" t="str">
        <f>_xlfn.CONCAT(Table3263[[#This Row],[Description]],Table3263[[#This Row],[attribute_name EN2]])</f>
        <v>Temperature - Stator V (2)</v>
      </c>
      <c r="R1172" s="33">
        <v>110</v>
      </c>
      <c r="S1172" s="33" t="s">
        <v>49</v>
      </c>
      <c r="T1172"/>
      <c r="U1172" s="33" t="s">
        <v>736</v>
      </c>
      <c r="V1172" s="10"/>
      <c r="W1172" t="str">
        <f t="shared" si="32"/>
        <v>subattribute</v>
      </c>
      <c r="X1172" t="str">
        <f>TRIM(INDEX(_xlfn.TEXTSPLIT(Table3263[[#This Row],[attribute_name]],"|"), 1,1))</f>
        <v>Temperatura - Estator Fase V (2)</v>
      </c>
      <c r="Y1172" t="str">
        <f>IFERROR(TRIM(INDEX(_xlfn.TEXTSPLIT(Table3263[[#This Row],[attribute_name]],"|"), 1,2)), "")</f>
        <v>HiHi</v>
      </c>
      <c r="Z1172" t="b" cm="1">
        <f t="array" ref="Z1172">IF(ISERROR(IF(Table3263[[#This Row],[parent_attribute]]="subattribute", VLOOKUP(Table3263[[#This Row],[Área ]]&amp;Table3263[[#This Row],[child_attribute]],_xlfn._xlws.FILTER(Table3263[[#All],[Vessel]], Table3263[[#All],[parent_attribute]]="attribute"),1, FALSE), TRUE)), FALSE, TRUE)</f>
        <v>1</v>
      </c>
    </row>
    <row r="1173" spans="1:26" s="17" customFormat="1" ht="15" customHeight="1">
      <c r="A1173" t="str">
        <f>Table3263[[#This Row],[Template]]&amp;Table3263[[#This Row],[parent_attribute]]</f>
        <v>Motor High VoltageTemperatura - Estator Fase V (2)</v>
      </c>
      <c r="B1173" t="s">
        <v>4572</v>
      </c>
      <c r="C1173" s="10" t="s">
        <v>3356</v>
      </c>
      <c r="D1173" s="10" t="s">
        <v>4573</v>
      </c>
      <c r="E1173" t="s">
        <v>4574</v>
      </c>
      <c r="F1173" s="163" t="s">
        <v>4898</v>
      </c>
      <c r="G1173" s="14" t="s">
        <v>2865</v>
      </c>
      <c r="H1173"/>
      <c r="I1173"/>
      <c r="J1173" t="s">
        <v>1084</v>
      </c>
      <c r="K1173" t="s">
        <v>343</v>
      </c>
      <c r="L1173" t="s">
        <v>2931</v>
      </c>
      <c r="M1173" t="s">
        <v>2928</v>
      </c>
      <c r="N1173"/>
      <c r="O1173" t="e">
        <f>VLOOKUP(Table3263[[#This Row],[Column1]],'Tradução Atributos'!$A$1:$B$284,2,0)</f>
        <v>#N/A</v>
      </c>
      <c r="P1173" t="s">
        <v>819</v>
      </c>
      <c r="Q1173" s="10" t="str">
        <f>_xlfn.CONCAT(Table3263[[#This Row],[Description]],Table3263[[#This Row],[attribute_name EN2]])</f>
        <v>Temperature - Stator V (2)</v>
      </c>
      <c r="R1173" s="33"/>
      <c r="S1173" s="33" t="s">
        <v>49</v>
      </c>
      <c r="T1173"/>
      <c r="U1173" s="33" t="s">
        <v>736</v>
      </c>
      <c r="V1173" s="83"/>
      <c r="W1173" t="str">
        <f t="shared" si="32"/>
        <v>subattribute</v>
      </c>
      <c r="X1173" t="str">
        <f>TRIM(INDEX(_xlfn.TEXTSPLIT(Table3263[[#This Row],[attribute_name]],"|"), 1,1))</f>
        <v>Temperatura - Estator Fase V (2)</v>
      </c>
      <c r="Y1173" t="str">
        <f>IFERROR(TRIM(INDEX(_xlfn.TEXTSPLIT(Table3263[[#This Row],[attribute_name]],"|"), 1,2)), "")</f>
        <v>Lo</v>
      </c>
      <c r="Z1173" t="b" cm="1">
        <f t="array" ref="Z1173">IF(ISERROR(IF(Table3263[[#This Row],[parent_attribute]]="subattribute", VLOOKUP(Table3263[[#This Row],[Área ]]&amp;Table3263[[#This Row],[child_attribute]],_xlfn._xlws.FILTER(Table3263[[#All],[Vessel]], Table3263[[#All],[parent_attribute]]="attribute"),1, FALSE), TRUE)), FALSE, TRUE)</f>
        <v>1</v>
      </c>
    </row>
    <row r="1174" spans="1:26" s="17" customFormat="1" ht="15" customHeight="1">
      <c r="A1174" t="str">
        <f>Table3263[[#This Row],[Template]]&amp;Table3263[[#This Row],[parent_attribute]]</f>
        <v>Motor High VoltageTemperatura - Estator Fase V (2)</v>
      </c>
      <c r="B1174" t="s">
        <v>4572</v>
      </c>
      <c r="C1174" s="10" t="s">
        <v>3356</v>
      </c>
      <c r="D1174" s="10" t="s">
        <v>4573</v>
      </c>
      <c r="E1174" t="s">
        <v>4574</v>
      </c>
      <c r="F1174" s="163" t="s">
        <v>4898</v>
      </c>
      <c r="G1174" s="14" t="s">
        <v>2865</v>
      </c>
      <c r="H1174"/>
      <c r="I1174"/>
      <c r="J1174" t="s">
        <v>1086</v>
      </c>
      <c r="K1174" t="s">
        <v>343</v>
      </c>
      <c r="L1174" t="s">
        <v>2934</v>
      </c>
      <c r="M1174" t="s">
        <v>2928</v>
      </c>
      <c r="N1174"/>
      <c r="O1174" t="e">
        <f>VLOOKUP(Table3263[[#This Row],[Column1]],'Tradução Atributos'!$A$1:$B$284,2,0)</f>
        <v>#N/A</v>
      </c>
      <c r="P1174" t="s">
        <v>3369</v>
      </c>
      <c r="Q1174" s="10" t="str">
        <f>_xlfn.CONCAT(Table3263[[#This Row],[Description]],Table3263[[#This Row],[attribute_name EN2]])</f>
        <v>Temperature - Stator V (2)</v>
      </c>
      <c r="R1174" s="10">
        <v>99</v>
      </c>
      <c r="S1174" s="33" t="s">
        <v>49</v>
      </c>
      <c r="T1174"/>
      <c r="U1174" s="33" t="s">
        <v>736</v>
      </c>
      <c r="V1174" s="10"/>
      <c r="W1174" t="str">
        <f t="shared" si="32"/>
        <v>subattribute</v>
      </c>
      <c r="X1174" t="str">
        <f>TRIM(INDEX(_xlfn.TEXTSPLIT(Table3263[[#This Row],[attribute_name]],"|"), 1,1))</f>
        <v>Temperatura - Estator Fase V (2)</v>
      </c>
      <c r="Y1174" t="str">
        <f>IFERROR(TRIM(INDEX(_xlfn.TEXTSPLIT(Table3263[[#This Row],[attribute_name]],"|"), 1,2)), "")</f>
        <v>Pre-alarm Hi</v>
      </c>
      <c r="Z1174" t="b" cm="1">
        <f t="array" ref="Z1174">IF(ISERROR(IF(Table3263[[#This Row],[parent_attribute]]="subattribute", VLOOKUP(Table3263[[#This Row],[Área ]]&amp;Table3263[[#This Row],[child_attribute]],_xlfn._xlws.FILTER(Table3263[[#All],[Vessel]], Table3263[[#All],[parent_attribute]]="attribute"),1, FALSE), TRUE)), FALSE, TRUE)</f>
        <v>1</v>
      </c>
    </row>
    <row r="1175" spans="1:26" s="17" customFormat="1" ht="15" customHeight="1">
      <c r="A1175" t="str">
        <f>Table3263[[#This Row],[Template]]&amp;Table3263[[#This Row],[parent_attribute]]</f>
        <v>Motor High VoltageTemperatura - Estator Fase V</v>
      </c>
      <c r="B1175" t="s">
        <v>4572</v>
      </c>
      <c r="C1175" s="10" t="s">
        <v>3356</v>
      </c>
      <c r="D1175" s="10" t="s">
        <v>4573</v>
      </c>
      <c r="E1175" t="s">
        <v>4574</v>
      </c>
      <c r="F1175" s="163" t="s">
        <v>4898</v>
      </c>
      <c r="G1175" s="14" t="s">
        <v>2865</v>
      </c>
      <c r="H1175"/>
      <c r="I1175"/>
      <c r="J1175" t="s">
        <v>1070</v>
      </c>
      <c r="K1175" t="s">
        <v>1067</v>
      </c>
      <c r="L1175" t="s">
        <v>2929</v>
      </c>
      <c r="M1175" t="s">
        <v>2928</v>
      </c>
      <c r="N1175"/>
      <c r="O1175" t="e">
        <f>VLOOKUP(Table3263[[#This Row],[Column1]],'Tradução Atributos'!$A$1:$B$284,2,0)</f>
        <v>#N/A</v>
      </c>
      <c r="P1175" t="s">
        <v>807</v>
      </c>
      <c r="Q1175" s="10" t="str">
        <f>_xlfn.CONCAT(Table3263[[#This Row],[Description]],Table3263[[#This Row],[attribute_name EN2]])</f>
        <v>Temperature - Stator V</v>
      </c>
      <c r="R1175" s="10">
        <v>100</v>
      </c>
      <c r="S1175" s="33" t="s">
        <v>49</v>
      </c>
      <c r="T1175"/>
      <c r="U1175" s="33" t="s">
        <v>736</v>
      </c>
      <c r="V1175" s="10"/>
      <c r="W1175" t="str">
        <f t="shared" si="32"/>
        <v>subattribute</v>
      </c>
      <c r="X1175" t="str">
        <f>TRIM(INDEX(_xlfn.TEXTSPLIT(Table3263[[#This Row],[attribute_name]],"|"), 1,1))</f>
        <v>Temperatura - Estator Fase V</v>
      </c>
      <c r="Y1175" t="str">
        <f>IFERROR(TRIM(INDEX(_xlfn.TEXTSPLIT(Table3263[[#This Row],[attribute_name]],"|"), 1,2)), "")</f>
        <v>Hi</v>
      </c>
      <c r="Z1175" t="b" cm="1">
        <f t="array" ref="Z1175">IF(ISERROR(IF(Table3263[[#This Row],[parent_attribute]]="subattribute", VLOOKUP(Table3263[[#This Row],[Área ]]&amp;Table3263[[#This Row],[child_attribute]],_xlfn._xlws.FILTER(Table3263[[#All],[Vessel]], Table3263[[#All],[parent_attribute]]="attribute"),1, FALSE), TRUE)), FALSE, TRUE)</f>
        <v>1</v>
      </c>
    </row>
    <row r="1176" spans="1:26" s="17" customFormat="1" ht="15" customHeight="1">
      <c r="A1176" t="str">
        <f>Table3263[[#This Row],[Template]]&amp;Table3263[[#This Row],[parent_attribute]]</f>
        <v>Motor High VoltageTemperatura - Estator Fase V</v>
      </c>
      <c r="B1176" t="s">
        <v>4572</v>
      </c>
      <c r="C1176" s="10" t="s">
        <v>3356</v>
      </c>
      <c r="D1176" s="10" t="s">
        <v>4573</v>
      </c>
      <c r="E1176" t="s">
        <v>4574</v>
      </c>
      <c r="F1176" s="163" t="s">
        <v>4898</v>
      </c>
      <c r="G1176" s="14" t="s">
        <v>2865</v>
      </c>
      <c r="H1176"/>
      <c r="I1176"/>
      <c r="J1176" t="s">
        <v>1072</v>
      </c>
      <c r="K1176" t="s">
        <v>1067</v>
      </c>
      <c r="L1176" t="s">
        <v>2930</v>
      </c>
      <c r="M1176" t="s">
        <v>2928</v>
      </c>
      <c r="N1176"/>
      <c r="O1176" t="e">
        <f>VLOOKUP(Table3263[[#This Row],[Column1]],'Tradução Atributos'!$A$1:$B$284,2,0)</f>
        <v>#N/A</v>
      </c>
      <c r="P1176" t="s">
        <v>809</v>
      </c>
      <c r="Q1176" s="10" t="str">
        <f>_xlfn.CONCAT(Table3263[[#This Row],[Description]],Table3263[[#This Row],[attribute_name EN2]])</f>
        <v>Temperature - Stator V</v>
      </c>
      <c r="R1176" s="33">
        <v>110</v>
      </c>
      <c r="S1176" s="33" t="s">
        <v>49</v>
      </c>
      <c r="T1176"/>
      <c r="U1176" s="33" t="s">
        <v>736</v>
      </c>
      <c r="V1176" s="83"/>
      <c r="W1176" t="str">
        <f t="shared" si="32"/>
        <v>subattribute</v>
      </c>
      <c r="X1176" t="str">
        <f>TRIM(INDEX(_xlfn.TEXTSPLIT(Table3263[[#This Row],[attribute_name]],"|"), 1,1))</f>
        <v>Temperatura - Estator Fase V</v>
      </c>
      <c r="Y1176" t="str">
        <f>IFERROR(TRIM(INDEX(_xlfn.TEXTSPLIT(Table3263[[#This Row],[attribute_name]],"|"), 1,2)), "")</f>
        <v>HiHi</v>
      </c>
      <c r="Z1176" t="b" cm="1">
        <f t="array" ref="Z1176">IF(ISERROR(IF(Table3263[[#This Row],[parent_attribute]]="subattribute", VLOOKUP(Table3263[[#This Row],[Área ]]&amp;Table3263[[#This Row],[child_attribute]],_xlfn._xlws.FILTER(Table3263[[#All],[Vessel]], Table3263[[#All],[parent_attribute]]="attribute"),1, FALSE), TRUE)), FALSE, TRUE)</f>
        <v>1</v>
      </c>
    </row>
    <row r="1177" spans="1:26" s="17" customFormat="1" ht="15" customHeight="1">
      <c r="A1177" t="str">
        <f>Table3263[[#This Row],[Template]]&amp;Table3263[[#This Row],[parent_attribute]]</f>
        <v>Motor High VoltageTemperatura - Estator Fase V</v>
      </c>
      <c r="B1177" t="s">
        <v>4572</v>
      </c>
      <c r="C1177" s="10" t="s">
        <v>3356</v>
      </c>
      <c r="D1177" s="10" t="s">
        <v>4573</v>
      </c>
      <c r="E1177" t="s">
        <v>4574</v>
      </c>
      <c r="F1177" s="163" t="s">
        <v>4898</v>
      </c>
      <c r="G1177" s="14" t="s">
        <v>2865</v>
      </c>
      <c r="H1177"/>
      <c r="I1177"/>
      <c r="J1177" t="s">
        <v>1074</v>
      </c>
      <c r="K1177" t="s">
        <v>1067</v>
      </c>
      <c r="L1177" t="s">
        <v>2931</v>
      </c>
      <c r="M1177" t="s">
        <v>2928</v>
      </c>
      <c r="N1177"/>
      <c r="O1177" t="e">
        <f>VLOOKUP(Table3263[[#This Row],[Column1]],'Tradução Atributos'!$A$1:$B$284,2,0)</f>
        <v>#N/A</v>
      </c>
      <c r="P1177" t="s">
        <v>811</v>
      </c>
      <c r="Q1177" s="10" t="str">
        <f>_xlfn.CONCAT(Table3263[[#This Row],[Description]],Table3263[[#This Row],[attribute_name EN2]])</f>
        <v>Temperature - Stator V</v>
      </c>
      <c r="R1177" s="33"/>
      <c r="S1177" s="33" t="s">
        <v>49</v>
      </c>
      <c r="T1177"/>
      <c r="U1177" s="33" t="s">
        <v>736</v>
      </c>
      <c r="V1177" s="10"/>
      <c r="W1177" t="str">
        <f t="shared" si="32"/>
        <v>subattribute</v>
      </c>
      <c r="X1177" t="str">
        <f>TRIM(INDEX(_xlfn.TEXTSPLIT(Table3263[[#This Row],[attribute_name]],"|"), 1,1))</f>
        <v>Temperatura - Estator Fase V</v>
      </c>
      <c r="Y1177" t="str">
        <f>IFERROR(TRIM(INDEX(_xlfn.TEXTSPLIT(Table3263[[#This Row],[attribute_name]],"|"), 1,2)), "")</f>
        <v>Lo</v>
      </c>
      <c r="Z1177" t="b" cm="1">
        <f t="array" ref="Z1177">IF(ISERROR(IF(Table3263[[#This Row],[parent_attribute]]="subattribute", VLOOKUP(Table3263[[#This Row],[Área ]]&amp;Table3263[[#This Row],[child_attribute]],_xlfn._xlws.FILTER(Table3263[[#All],[Vessel]], Table3263[[#All],[parent_attribute]]="attribute"),1, FALSE), TRUE)), FALSE, TRUE)</f>
        <v>1</v>
      </c>
    </row>
    <row r="1178" spans="1:26" s="17" customFormat="1" ht="15" customHeight="1">
      <c r="A1178" t="str">
        <f>Table3263[[#This Row],[Template]]&amp;Table3263[[#This Row],[parent_attribute]]</f>
        <v>Motor High VoltageTemperatura - Estator Fase V</v>
      </c>
      <c r="B1178" t="s">
        <v>4572</v>
      </c>
      <c r="C1178" s="10" t="s">
        <v>3356</v>
      </c>
      <c r="D1178" s="10" t="s">
        <v>4573</v>
      </c>
      <c r="E1178" t="s">
        <v>4574</v>
      </c>
      <c r="F1178" s="163" t="s">
        <v>4898</v>
      </c>
      <c r="G1178" s="14" t="s">
        <v>2865</v>
      </c>
      <c r="H1178"/>
      <c r="I1178"/>
      <c r="J1178" t="s">
        <v>1076</v>
      </c>
      <c r="K1178" t="s">
        <v>1067</v>
      </c>
      <c r="L1178" t="s">
        <v>2934</v>
      </c>
      <c r="M1178" t="s">
        <v>2928</v>
      </c>
      <c r="N1178"/>
      <c r="O1178" t="e">
        <f>VLOOKUP(Table3263[[#This Row],[Column1]],'Tradução Atributos'!$A$1:$B$284,2,0)</f>
        <v>#N/A</v>
      </c>
      <c r="P1178" t="s">
        <v>3370</v>
      </c>
      <c r="Q1178" s="10" t="str">
        <f>_xlfn.CONCAT(Table3263[[#This Row],[Description]],Table3263[[#This Row],[attribute_name EN2]])</f>
        <v>Temperature - Stator V</v>
      </c>
      <c r="R1178" s="33">
        <v>99</v>
      </c>
      <c r="S1178" s="33" t="s">
        <v>49</v>
      </c>
      <c r="T1178"/>
      <c r="U1178" s="33" t="s">
        <v>736</v>
      </c>
      <c r="V1178" s="83"/>
      <c r="W1178" t="str">
        <f t="shared" si="32"/>
        <v>subattribute</v>
      </c>
      <c r="X1178" t="str">
        <f>TRIM(INDEX(_xlfn.TEXTSPLIT(Table3263[[#This Row],[attribute_name]],"|"), 1,1))</f>
        <v>Temperatura - Estator Fase V</v>
      </c>
      <c r="Y1178" t="str">
        <f>IFERROR(TRIM(INDEX(_xlfn.TEXTSPLIT(Table3263[[#This Row],[attribute_name]],"|"), 1,2)), "")</f>
        <v>Pre-alarm Hi</v>
      </c>
      <c r="Z1178" t="b" cm="1">
        <f t="array" ref="Z1178">IF(ISERROR(IF(Table3263[[#This Row],[parent_attribute]]="subattribute", VLOOKUP(Table3263[[#This Row],[Área ]]&amp;Table3263[[#This Row],[child_attribute]],_xlfn._xlws.FILTER(Table3263[[#All],[Vessel]], Table3263[[#All],[parent_attribute]]="attribute"),1, FALSE), TRUE)), FALSE, TRUE)</f>
        <v>1</v>
      </c>
    </row>
    <row r="1179" spans="1:26" s="17" customFormat="1" ht="15" customHeight="1">
      <c r="A1179" t="str">
        <f>Table3263[[#This Row],[Template]]&amp;Table3263[[#This Row],[parent_attribute]]</f>
        <v>Motor High VoltageTemperatura - Estator Fase W</v>
      </c>
      <c r="B1179" t="s">
        <v>4572</v>
      </c>
      <c r="C1179" s="10" t="s">
        <v>3356</v>
      </c>
      <c r="D1179" s="10" t="s">
        <v>4573</v>
      </c>
      <c r="E1179" t="s">
        <v>4574</v>
      </c>
      <c r="F1179" s="163" t="s">
        <v>4898</v>
      </c>
      <c r="G1179" s="14" t="s">
        <v>2865</v>
      </c>
      <c r="H1179"/>
      <c r="I1179"/>
      <c r="J1179" t="s">
        <v>1088</v>
      </c>
      <c r="K1179" t="s">
        <v>1088</v>
      </c>
      <c r="L1179"/>
      <c r="M1179"/>
      <c r="N1179"/>
      <c r="O1179" t="e">
        <f>VLOOKUP(Table3263[[#This Row],[Column1]],'Tradução Atributos'!$A$1:$B$284,2,0)</f>
        <v>#N/A</v>
      </c>
      <c r="P1179" t="s">
        <v>3371</v>
      </c>
      <c r="Q1179" s="10" t="str">
        <f>_xlfn.CONCAT(Table3263[[#This Row],[Description]],Table3263[[#This Row],[attribute_name EN2]])</f>
        <v>Temperature - Stator W</v>
      </c>
      <c r="R1179" s="33" t="s">
        <v>3494</v>
      </c>
      <c r="S1179" s="33" t="s">
        <v>49</v>
      </c>
      <c r="T1179"/>
      <c r="U1179" s="33" t="s">
        <v>446</v>
      </c>
      <c r="V1179" s="10" t="s">
        <v>447</v>
      </c>
      <c r="W1179" t="str">
        <f t="shared" si="32"/>
        <v>attribute</v>
      </c>
      <c r="X1179" t="str">
        <f>TRIM(INDEX(_xlfn.TEXTSPLIT(Table3263[[#This Row],[attribute_name]],"|"), 1,1))</f>
        <v>Temperatura - Estator Fase W</v>
      </c>
      <c r="Y1179" t="str">
        <f>IFERROR(TRIM(INDEX(_xlfn.TEXTSPLIT(Table3263[[#This Row],[attribute_name]],"|"), 1,2)), "")</f>
        <v/>
      </c>
      <c r="Z1179" t="b" cm="1">
        <f t="array" ref="Z1179">IF(ISERROR(IF(Table3263[[#This Row],[parent_attribute]]="subattribute", VLOOKUP(Table3263[[#This Row],[Área ]]&amp;Table3263[[#This Row],[child_attribute]],_xlfn._xlws.FILTER(Table3263[[#All],[Vessel]], Table3263[[#All],[parent_attribute]]="attribute"),1, FALSE), TRUE)), FALSE, TRUE)</f>
        <v>1</v>
      </c>
    </row>
    <row r="1180" spans="1:26" s="17" customFormat="1" ht="15" customHeight="1">
      <c r="A1180" t="str">
        <f>Table3263[[#This Row],[Template]]&amp;Table3263[[#This Row],[parent_attribute]]</f>
        <v>Motor High VoltageTemperatura - Estator Fase W (2)</v>
      </c>
      <c r="B1180" t="s">
        <v>4572</v>
      </c>
      <c r="C1180" s="10" t="s">
        <v>3356</v>
      </c>
      <c r="D1180" s="10" t="s">
        <v>4573</v>
      </c>
      <c r="E1180" t="s">
        <v>4574</v>
      </c>
      <c r="F1180" s="163" t="s">
        <v>4898</v>
      </c>
      <c r="G1180" s="14" t="s">
        <v>2865</v>
      </c>
      <c r="H1180"/>
      <c r="I1180"/>
      <c r="J1180" t="s">
        <v>347</v>
      </c>
      <c r="K1180" t="s">
        <v>347</v>
      </c>
      <c r="L1180"/>
      <c r="M1180"/>
      <c r="N1180"/>
      <c r="O1180" t="e">
        <f>VLOOKUP(Table3263[[#This Row],[Column1]],'Tradução Atributos'!$A$1:$B$284,2,0)</f>
        <v>#N/A</v>
      </c>
      <c r="P1180" t="s">
        <v>3372</v>
      </c>
      <c r="Q1180" s="10" t="str">
        <f>_xlfn.CONCAT(Table3263[[#This Row],[Description]],Table3263[[#This Row],[attribute_name EN2]])</f>
        <v>Temperature - Stator W (2)</v>
      </c>
      <c r="R1180" s="33" t="s">
        <v>3497</v>
      </c>
      <c r="S1180" s="108" t="s">
        <v>49</v>
      </c>
      <c r="T1180"/>
      <c r="U1180" s="33" t="s">
        <v>446</v>
      </c>
      <c r="V1180" s="10" t="s">
        <v>447</v>
      </c>
      <c r="W1180" t="str">
        <f t="shared" si="32"/>
        <v>attribute</v>
      </c>
      <c r="X1180" t="str">
        <f>TRIM(INDEX(_xlfn.TEXTSPLIT(Table3263[[#This Row],[attribute_name]],"|"), 1,1))</f>
        <v>Temperatura - Estator Fase W (2)</v>
      </c>
      <c r="Y1180" t="str">
        <f>IFERROR(TRIM(INDEX(_xlfn.TEXTSPLIT(Table3263[[#This Row],[attribute_name]],"|"), 1,2)), "")</f>
        <v/>
      </c>
      <c r="Z1180" t="b" cm="1">
        <f t="array" ref="Z1180">IF(ISERROR(IF(Table3263[[#This Row],[parent_attribute]]="subattribute", VLOOKUP(Table3263[[#This Row],[Área ]]&amp;Table3263[[#This Row],[child_attribute]],_xlfn._xlws.FILTER(Table3263[[#All],[Vessel]], Table3263[[#All],[parent_attribute]]="attribute"),1, FALSE), TRUE)), FALSE, TRUE)</f>
        <v>1</v>
      </c>
    </row>
    <row r="1181" spans="1:26" s="17" customFormat="1" ht="15" customHeight="1">
      <c r="A1181" t="str">
        <f>Table3263[[#This Row],[Template]]&amp;Table3263[[#This Row],[parent_attribute]]</f>
        <v>Motor High VoltageTemperatura - Estator Fase W (2)</v>
      </c>
      <c r="B1181" t="s">
        <v>4572</v>
      </c>
      <c r="C1181" s="10" t="s">
        <v>3356</v>
      </c>
      <c r="D1181" s="10" t="s">
        <v>4573</v>
      </c>
      <c r="E1181" t="s">
        <v>4574</v>
      </c>
      <c r="F1181" s="163" t="s">
        <v>4898</v>
      </c>
      <c r="G1181" s="14" t="s">
        <v>2865</v>
      </c>
      <c r="H1181"/>
      <c r="I1181"/>
      <c r="J1181" t="s">
        <v>1101</v>
      </c>
      <c r="K1181" t="s">
        <v>347</v>
      </c>
      <c r="L1181" t="s">
        <v>2929</v>
      </c>
      <c r="M1181" t="s">
        <v>2928</v>
      </c>
      <c r="N1181"/>
      <c r="O1181" t="e">
        <f>VLOOKUP(Table3263[[#This Row],[Column1]],'Tradução Atributos'!$A$1:$B$284,2,0)</f>
        <v>#N/A</v>
      </c>
      <c r="P1181" t="s">
        <v>831</v>
      </c>
      <c r="Q1181" s="10" t="str">
        <f>_xlfn.CONCAT(Table3263[[#This Row],[Description]],Table3263[[#This Row],[attribute_name EN2]])</f>
        <v>Temperature - Stator W (2)</v>
      </c>
      <c r="R1181" s="10">
        <v>100</v>
      </c>
      <c r="S1181" s="33" t="s">
        <v>49</v>
      </c>
      <c r="T1181"/>
      <c r="U1181" s="33" t="s">
        <v>736</v>
      </c>
      <c r="V1181" s="83"/>
      <c r="W1181" t="str">
        <f t="shared" si="32"/>
        <v>subattribute</v>
      </c>
      <c r="X1181" t="str">
        <f>TRIM(INDEX(_xlfn.TEXTSPLIT(Table3263[[#This Row],[attribute_name]],"|"), 1,1))</f>
        <v>Temperatura - Estator Fase W (2)</v>
      </c>
      <c r="Y1181" t="str">
        <f>IFERROR(TRIM(INDEX(_xlfn.TEXTSPLIT(Table3263[[#This Row],[attribute_name]],"|"), 1,2)), "")</f>
        <v>Hi</v>
      </c>
      <c r="Z1181" t="b" cm="1">
        <f t="array" ref="Z1181">IF(ISERROR(IF(Table3263[[#This Row],[parent_attribute]]="subattribute", VLOOKUP(Table3263[[#This Row],[Área ]]&amp;Table3263[[#This Row],[child_attribute]],_xlfn._xlws.FILTER(Table3263[[#All],[Vessel]], Table3263[[#All],[parent_attribute]]="attribute"),1, FALSE), TRUE)), FALSE, TRUE)</f>
        <v>1</v>
      </c>
    </row>
    <row r="1182" spans="1:26" s="17" customFormat="1" ht="15" customHeight="1">
      <c r="A1182" t="str">
        <f>Table3263[[#This Row],[Template]]&amp;Table3263[[#This Row],[parent_attribute]]</f>
        <v>Motor High VoltageTemperatura - Estator Fase W (2)</v>
      </c>
      <c r="B1182" t="s">
        <v>4572</v>
      </c>
      <c r="C1182" s="10" t="s">
        <v>3356</v>
      </c>
      <c r="D1182" s="10" t="s">
        <v>4573</v>
      </c>
      <c r="E1182" t="s">
        <v>4574</v>
      </c>
      <c r="F1182" s="163" t="s">
        <v>4898</v>
      </c>
      <c r="G1182" s="14" t="s">
        <v>2865</v>
      </c>
      <c r="H1182"/>
      <c r="I1182"/>
      <c r="J1182" t="s">
        <v>1103</v>
      </c>
      <c r="K1182" t="s">
        <v>347</v>
      </c>
      <c r="L1182" t="s">
        <v>2930</v>
      </c>
      <c r="M1182" t="s">
        <v>2928</v>
      </c>
      <c r="N1182"/>
      <c r="O1182" t="e">
        <f>VLOOKUP(Table3263[[#This Row],[Column1]],'Tradução Atributos'!$A$1:$B$284,2,0)</f>
        <v>#N/A</v>
      </c>
      <c r="P1182" t="s">
        <v>833</v>
      </c>
      <c r="Q1182" s="10" t="str">
        <f>_xlfn.CONCAT(Table3263[[#This Row],[Description]],Table3263[[#This Row],[attribute_name EN2]])</f>
        <v>Temperature - Stator W (2)</v>
      </c>
      <c r="R1182" s="10">
        <v>110</v>
      </c>
      <c r="S1182" s="33" t="s">
        <v>49</v>
      </c>
      <c r="T1182"/>
      <c r="U1182" s="33" t="s">
        <v>736</v>
      </c>
      <c r="V1182" s="10"/>
      <c r="W1182" t="str">
        <f t="shared" si="32"/>
        <v>subattribute</v>
      </c>
      <c r="X1182" t="str">
        <f>TRIM(INDEX(_xlfn.TEXTSPLIT(Table3263[[#This Row],[attribute_name]],"|"), 1,1))</f>
        <v>Temperatura - Estator Fase W (2)</v>
      </c>
      <c r="Y1182" t="str">
        <f>IFERROR(TRIM(INDEX(_xlfn.TEXTSPLIT(Table3263[[#This Row],[attribute_name]],"|"), 1,2)), "")</f>
        <v>HiHi</v>
      </c>
      <c r="Z1182" t="b" cm="1">
        <f t="array" ref="Z1182">IF(ISERROR(IF(Table3263[[#This Row],[parent_attribute]]="subattribute", VLOOKUP(Table3263[[#This Row],[Área ]]&amp;Table3263[[#This Row],[child_attribute]],_xlfn._xlws.FILTER(Table3263[[#All],[Vessel]], Table3263[[#All],[parent_attribute]]="attribute"),1, FALSE), TRUE)), FALSE, TRUE)</f>
        <v>1</v>
      </c>
    </row>
    <row r="1183" spans="1:26" s="17" customFormat="1" ht="15" customHeight="1">
      <c r="A1183" t="str">
        <f>Table3263[[#This Row],[Template]]&amp;Table3263[[#This Row],[parent_attribute]]</f>
        <v>Motor High VoltageTemperatura - Estator Fase W (2)</v>
      </c>
      <c r="B1183" t="s">
        <v>4572</v>
      </c>
      <c r="C1183" s="10" t="s">
        <v>3356</v>
      </c>
      <c r="D1183" s="10" t="s">
        <v>4573</v>
      </c>
      <c r="E1183" t="s">
        <v>4574</v>
      </c>
      <c r="F1183" s="163" t="s">
        <v>4898</v>
      </c>
      <c r="G1183" s="14" t="s">
        <v>2865</v>
      </c>
      <c r="H1183"/>
      <c r="I1183"/>
      <c r="J1183" t="s">
        <v>1105</v>
      </c>
      <c r="K1183" t="s">
        <v>347</v>
      </c>
      <c r="L1183" t="s">
        <v>2931</v>
      </c>
      <c r="M1183" t="s">
        <v>2928</v>
      </c>
      <c r="N1183"/>
      <c r="O1183" t="e">
        <f>VLOOKUP(Table3263[[#This Row],[Column1]],'Tradução Atributos'!$A$1:$B$284,2,0)</f>
        <v>#N/A</v>
      </c>
      <c r="P1183" t="s">
        <v>835</v>
      </c>
      <c r="Q1183" s="10" t="str">
        <f>_xlfn.CONCAT(Table3263[[#This Row],[Description]],Table3263[[#This Row],[attribute_name EN2]])</f>
        <v>Temperature - Stator W (2)</v>
      </c>
      <c r="R1183" s="33"/>
      <c r="S1183" s="33" t="s">
        <v>49</v>
      </c>
      <c r="T1183"/>
      <c r="U1183" s="33" t="s">
        <v>736</v>
      </c>
      <c r="V1183" s="83"/>
      <c r="W1183" t="str">
        <f t="shared" si="32"/>
        <v>subattribute</v>
      </c>
      <c r="X1183" t="str">
        <f>TRIM(INDEX(_xlfn.TEXTSPLIT(Table3263[[#This Row],[attribute_name]],"|"), 1,1))</f>
        <v>Temperatura - Estator Fase W (2)</v>
      </c>
      <c r="Y1183" t="str">
        <f>IFERROR(TRIM(INDEX(_xlfn.TEXTSPLIT(Table3263[[#This Row],[attribute_name]],"|"), 1,2)), "")</f>
        <v>Lo</v>
      </c>
      <c r="Z1183" t="b" cm="1">
        <f t="array" ref="Z1183">IF(ISERROR(IF(Table3263[[#This Row],[parent_attribute]]="subattribute", VLOOKUP(Table3263[[#This Row],[Área ]]&amp;Table3263[[#This Row],[child_attribute]],_xlfn._xlws.FILTER(Table3263[[#All],[Vessel]], Table3263[[#All],[parent_attribute]]="attribute"),1, FALSE), TRUE)), FALSE, TRUE)</f>
        <v>1</v>
      </c>
    </row>
    <row r="1184" spans="1:26" s="17" customFormat="1" ht="15" customHeight="1">
      <c r="A1184" t="str">
        <f>Table3263[[#This Row],[Template]]&amp;Table3263[[#This Row],[parent_attribute]]</f>
        <v>Motor High VoltageTemperatura - Estator Fase W (2)</v>
      </c>
      <c r="B1184" t="s">
        <v>4572</v>
      </c>
      <c r="C1184" s="10" t="s">
        <v>3356</v>
      </c>
      <c r="D1184" s="10" t="s">
        <v>4573</v>
      </c>
      <c r="E1184" t="s">
        <v>4574</v>
      </c>
      <c r="F1184" s="163" t="s">
        <v>4898</v>
      </c>
      <c r="G1184" s="14" t="s">
        <v>2865</v>
      </c>
      <c r="H1184"/>
      <c r="I1184"/>
      <c r="J1184" t="s">
        <v>1107</v>
      </c>
      <c r="K1184" t="s">
        <v>347</v>
      </c>
      <c r="L1184" t="s">
        <v>2934</v>
      </c>
      <c r="M1184" t="s">
        <v>2928</v>
      </c>
      <c r="N1184"/>
      <c r="O1184" t="e">
        <f>VLOOKUP(Table3263[[#This Row],[Column1]],'Tradução Atributos'!$A$1:$B$284,2,0)</f>
        <v>#N/A</v>
      </c>
      <c r="P1184" t="s">
        <v>3373</v>
      </c>
      <c r="Q1184" s="10" t="str">
        <f>_xlfn.CONCAT(Table3263[[#This Row],[Description]],Table3263[[#This Row],[attribute_name EN2]])</f>
        <v>Temperature - Stator W (2)</v>
      </c>
      <c r="R1184" s="33">
        <v>99</v>
      </c>
      <c r="S1184" s="33" t="s">
        <v>49</v>
      </c>
      <c r="T1184"/>
      <c r="U1184" s="33" t="s">
        <v>736</v>
      </c>
      <c r="V1184" s="10"/>
      <c r="W1184" t="str">
        <f t="shared" si="32"/>
        <v>subattribute</v>
      </c>
      <c r="X1184" t="str">
        <f>TRIM(INDEX(_xlfn.TEXTSPLIT(Table3263[[#This Row],[attribute_name]],"|"), 1,1))</f>
        <v>Temperatura - Estator Fase W (2)</v>
      </c>
      <c r="Y1184" t="str">
        <f>IFERROR(TRIM(INDEX(_xlfn.TEXTSPLIT(Table3263[[#This Row],[attribute_name]],"|"), 1,2)), "")</f>
        <v>Pre-alarm Hi</v>
      </c>
      <c r="Z1184" t="b" cm="1">
        <f t="array" ref="Z1184">IF(ISERROR(IF(Table3263[[#This Row],[parent_attribute]]="subattribute", VLOOKUP(Table3263[[#This Row],[Área ]]&amp;Table3263[[#This Row],[child_attribute]],_xlfn._xlws.FILTER(Table3263[[#All],[Vessel]], Table3263[[#All],[parent_attribute]]="attribute"),1, FALSE), TRUE)), FALSE, TRUE)</f>
        <v>1</v>
      </c>
    </row>
    <row r="1185" spans="1:26" s="17" customFormat="1" ht="15" customHeight="1">
      <c r="A1185" t="str">
        <f>Table3263[[#This Row],[Template]]&amp;Table3263[[#This Row],[parent_attribute]]</f>
        <v>Motor High VoltageTemperatura - Estator Fase W</v>
      </c>
      <c r="B1185" t="s">
        <v>4572</v>
      </c>
      <c r="C1185" s="10" t="s">
        <v>3356</v>
      </c>
      <c r="D1185" s="10" t="s">
        <v>4573</v>
      </c>
      <c r="E1185" t="s">
        <v>4574</v>
      </c>
      <c r="F1185" s="163" t="s">
        <v>4898</v>
      </c>
      <c r="G1185" s="14" t="s">
        <v>2865</v>
      </c>
      <c r="H1185"/>
      <c r="I1185"/>
      <c r="J1185" t="s">
        <v>1091</v>
      </c>
      <c r="K1185" t="s">
        <v>1088</v>
      </c>
      <c r="L1185" t="s">
        <v>2929</v>
      </c>
      <c r="M1185" t="s">
        <v>2928</v>
      </c>
      <c r="N1185"/>
      <c r="O1185" t="e">
        <f>VLOOKUP(Table3263[[#This Row],[Column1]],'Tradução Atributos'!$A$1:$B$284,2,0)</f>
        <v>#N/A</v>
      </c>
      <c r="P1185" t="s">
        <v>823</v>
      </c>
      <c r="Q1185" s="10" t="str">
        <f>_xlfn.CONCAT(Table3263[[#This Row],[Description]],Table3263[[#This Row],[attribute_name EN2]])</f>
        <v>Temperature - Stator W</v>
      </c>
      <c r="R1185" s="33">
        <v>100</v>
      </c>
      <c r="S1185" s="33" t="s">
        <v>49</v>
      </c>
      <c r="T1185"/>
      <c r="U1185" s="33" t="s">
        <v>736</v>
      </c>
      <c r="V1185" s="10"/>
      <c r="W1185" t="str">
        <f t="shared" si="32"/>
        <v>subattribute</v>
      </c>
      <c r="X1185" t="str">
        <f>TRIM(INDEX(_xlfn.TEXTSPLIT(Table3263[[#This Row],[attribute_name]],"|"), 1,1))</f>
        <v>Temperatura - Estator Fase W</v>
      </c>
      <c r="Y1185" t="str">
        <f>IFERROR(TRIM(INDEX(_xlfn.TEXTSPLIT(Table3263[[#This Row],[attribute_name]],"|"), 1,2)), "")</f>
        <v>Hi</v>
      </c>
      <c r="Z1185" t="b" cm="1">
        <f t="array" ref="Z1185">IF(ISERROR(IF(Table3263[[#This Row],[parent_attribute]]="subattribute", VLOOKUP(Table3263[[#This Row],[Área ]]&amp;Table3263[[#This Row],[child_attribute]],_xlfn._xlws.FILTER(Table3263[[#All],[Vessel]], Table3263[[#All],[parent_attribute]]="attribute"),1, FALSE), TRUE)), FALSE, TRUE)</f>
        <v>1</v>
      </c>
    </row>
    <row r="1186" spans="1:26" s="17" customFormat="1" ht="15" customHeight="1">
      <c r="A1186" t="str">
        <f>Table3263[[#This Row],[Template]]&amp;Table3263[[#This Row],[parent_attribute]]</f>
        <v>Motor High VoltageTemperatura - Estator Fase W</v>
      </c>
      <c r="B1186" t="s">
        <v>4572</v>
      </c>
      <c r="C1186" s="10" t="s">
        <v>3356</v>
      </c>
      <c r="D1186" s="10" t="s">
        <v>4573</v>
      </c>
      <c r="E1186" t="s">
        <v>4574</v>
      </c>
      <c r="F1186" s="163" t="s">
        <v>4898</v>
      </c>
      <c r="G1186" s="14" t="s">
        <v>2865</v>
      </c>
      <c r="H1186"/>
      <c r="I1186"/>
      <c r="J1186" t="s">
        <v>1093</v>
      </c>
      <c r="K1186" t="s">
        <v>1088</v>
      </c>
      <c r="L1186" t="s">
        <v>2930</v>
      </c>
      <c r="M1186" t="s">
        <v>2928</v>
      </c>
      <c r="N1186"/>
      <c r="O1186" t="e">
        <f>VLOOKUP(Table3263[[#This Row],[Column1]],'Tradução Atributos'!$A$1:$B$284,2,0)</f>
        <v>#N/A</v>
      </c>
      <c r="P1186" t="s">
        <v>825</v>
      </c>
      <c r="Q1186" s="10" t="str">
        <f>_xlfn.CONCAT(Table3263[[#This Row],[Description]],Table3263[[#This Row],[attribute_name EN2]])</f>
        <v>Temperature - Stator W</v>
      </c>
      <c r="R1186" s="33">
        <v>110</v>
      </c>
      <c r="S1186" s="33" t="s">
        <v>49</v>
      </c>
      <c r="T1186"/>
      <c r="U1186" s="33" t="s">
        <v>736</v>
      </c>
      <c r="V1186" s="83"/>
      <c r="W1186" t="str">
        <f t="shared" si="32"/>
        <v>subattribute</v>
      </c>
      <c r="X1186" t="str">
        <f>TRIM(INDEX(_xlfn.TEXTSPLIT(Table3263[[#This Row],[attribute_name]],"|"), 1,1))</f>
        <v>Temperatura - Estator Fase W</v>
      </c>
      <c r="Y1186" t="str">
        <f>IFERROR(TRIM(INDEX(_xlfn.TEXTSPLIT(Table3263[[#This Row],[attribute_name]],"|"), 1,2)), "")</f>
        <v>HiHi</v>
      </c>
      <c r="Z1186" t="b" cm="1">
        <f t="array" ref="Z1186">IF(ISERROR(IF(Table3263[[#This Row],[parent_attribute]]="subattribute", VLOOKUP(Table3263[[#This Row],[Área ]]&amp;Table3263[[#This Row],[child_attribute]],_xlfn._xlws.FILTER(Table3263[[#All],[Vessel]], Table3263[[#All],[parent_attribute]]="attribute"),1, FALSE), TRUE)), FALSE, TRUE)</f>
        <v>1</v>
      </c>
    </row>
    <row r="1187" spans="1:26" s="17" customFormat="1" ht="15" customHeight="1">
      <c r="A1187" t="str">
        <f>Table3263[[#This Row],[Template]]&amp;Table3263[[#This Row],[parent_attribute]]</f>
        <v>Motor High VoltageTemperatura - Estator Fase W</v>
      </c>
      <c r="B1187" t="s">
        <v>4572</v>
      </c>
      <c r="C1187" s="10" t="s">
        <v>3356</v>
      </c>
      <c r="D1187" s="10" t="s">
        <v>4573</v>
      </c>
      <c r="E1187" t="s">
        <v>4574</v>
      </c>
      <c r="F1187" s="163" t="s">
        <v>4898</v>
      </c>
      <c r="G1187" s="14" t="s">
        <v>2865</v>
      </c>
      <c r="H1187"/>
      <c r="I1187"/>
      <c r="J1187" t="s">
        <v>1095</v>
      </c>
      <c r="K1187" t="s">
        <v>1088</v>
      </c>
      <c r="L1187" t="s">
        <v>2931</v>
      </c>
      <c r="M1187" t="s">
        <v>2928</v>
      </c>
      <c r="N1187"/>
      <c r="O1187" t="e">
        <f>VLOOKUP(Table3263[[#This Row],[Column1]],'Tradução Atributos'!$A$1:$B$284,2,0)</f>
        <v>#N/A</v>
      </c>
      <c r="P1187" t="s">
        <v>827</v>
      </c>
      <c r="Q1187" s="10" t="str">
        <f>_xlfn.CONCAT(Table3263[[#This Row],[Description]],Table3263[[#This Row],[attribute_name EN2]])</f>
        <v>Temperature - Stator W</v>
      </c>
      <c r="R1187" s="33"/>
      <c r="S1187" s="33" t="s">
        <v>49</v>
      </c>
      <c r="T1187"/>
      <c r="U1187" s="33" t="s">
        <v>736</v>
      </c>
      <c r="V1187" s="10"/>
      <c r="W1187" t="str">
        <f t="shared" si="32"/>
        <v>subattribute</v>
      </c>
      <c r="X1187" t="str">
        <f>TRIM(INDEX(_xlfn.TEXTSPLIT(Table3263[[#This Row],[attribute_name]],"|"), 1,1))</f>
        <v>Temperatura - Estator Fase W</v>
      </c>
      <c r="Y1187" t="str">
        <f>IFERROR(TRIM(INDEX(_xlfn.TEXTSPLIT(Table3263[[#This Row],[attribute_name]],"|"), 1,2)), "")</f>
        <v>Lo</v>
      </c>
      <c r="Z1187" t="b" cm="1">
        <f t="array" ref="Z1187">IF(ISERROR(IF(Table3263[[#This Row],[parent_attribute]]="subattribute", VLOOKUP(Table3263[[#This Row],[Área ]]&amp;Table3263[[#This Row],[child_attribute]],_xlfn._xlws.FILTER(Table3263[[#All],[Vessel]], Table3263[[#All],[parent_attribute]]="attribute"),1, FALSE), TRUE)), FALSE, TRUE)</f>
        <v>1</v>
      </c>
    </row>
    <row r="1188" spans="1:26" s="17" customFormat="1" ht="15" customHeight="1">
      <c r="A1188" t="str">
        <f>Table3263[[#This Row],[Template]]&amp;Table3263[[#This Row],[parent_attribute]]</f>
        <v>Motor High VoltageTemperatura - Estator Fase W</v>
      </c>
      <c r="B1188" t="s">
        <v>4572</v>
      </c>
      <c r="C1188" s="10" t="s">
        <v>3356</v>
      </c>
      <c r="D1188" s="10" t="s">
        <v>4573</v>
      </c>
      <c r="E1188" t="s">
        <v>4574</v>
      </c>
      <c r="F1188" s="163" t="s">
        <v>4898</v>
      </c>
      <c r="G1188" s="14" t="s">
        <v>2865</v>
      </c>
      <c r="H1188"/>
      <c r="I1188"/>
      <c r="J1188" t="s">
        <v>1097</v>
      </c>
      <c r="K1188" t="s">
        <v>1088</v>
      </c>
      <c r="L1188" t="s">
        <v>2934</v>
      </c>
      <c r="M1188" t="s">
        <v>2928</v>
      </c>
      <c r="N1188"/>
      <c r="O1188" t="e">
        <f>VLOOKUP(Table3263[[#This Row],[Column1]],'Tradução Atributos'!$A$1:$B$284,2,0)</f>
        <v>#N/A</v>
      </c>
      <c r="P1188" t="s">
        <v>3374</v>
      </c>
      <c r="Q1188" s="10" t="str">
        <f>_xlfn.CONCAT(Table3263[[#This Row],[Description]],Table3263[[#This Row],[attribute_name EN2]])</f>
        <v>Temperature - Stator W</v>
      </c>
      <c r="R1188" s="10">
        <v>99</v>
      </c>
      <c r="S1188" s="33" t="s">
        <v>49</v>
      </c>
      <c r="T1188"/>
      <c r="U1188" s="33" t="s">
        <v>736</v>
      </c>
      <c r="V1188" s="83"/>
      <c r="W1188" t="str">
        <f t="shared" si="32"/>
        <v>subattribute</v>
      </c>
      <c r="X1188" t="str">
        <f>TRIM(INDEX(_xlfn.TEXTSPLIT(Table3263[[#This Row],[attribute_name]],"|"), 1,1))</f>
        <v>Temperatura - Estator Fase W</v>
      </c>
      <c r="Y1188" t="str">
        <f>IFERROR(TRIM(INDEX(_xlfn.TEXTSPLIT(Table3263[[#This Row],[attribute_name]],"|"), 1,2)), "")</f>
        <v>Pre-alarm Hi</v>
      </c>
      <c r="Z1188" t="b" cm="1">
        <f t="array" ref="Z1188">IF(ISERROR(IF(Table3263[[#This Row],[parent_attribute]]="subattribute", VLOOKUP(Table3263[[#This Row],[Área ]]&amp;Table3263[[#This Row],[child_attribute]],_xlfn._xlws.FILTER(Table3263[[#All],[Vessel]], Table3263[[#All],[parent_attribute]]="attribute"),1, FALSE), TRUE)), FALSE, TRUE)</f>
        <v>1</v>
      </c>
    </row>
    <row r="1189" spans="1:26" s="17" customFormat="1" ht="15" customHeight="1">
      <c r="A1189" t="str">
        <f>Table3263[[#This Row],[Template]]&amp;Table3263[[#This Row],[parent_attribute]]</f>
        <v>Motor High VoltageTemperatura - Mancal do Motor (LA)</v>
      </c>
      <c r="B1189" t="s">
        <v>4572</v>
      </c>
      <c r="C1189" s="10" t="s">
        <v>3356</v>
      </c>
      <c r="D1189" s="10" t="s">
        <v>4573</v>
      </c>
      <c r="E1189" t="s">
        <v>4574</v>
      </c>
      <c r="F1189" s="163" t="s">
        <v>4898</v>
      </c>
      <c r="G1189" s="14" t="s">
        <v>2865</v>
      </c>
      <c r="H1189"/>
      <c r="I1189"/>
      <c r="J1189" t="s">
        <v>992</v>
      </c>
      <c r="K1189" t="s">
        <v>992</v>
      </c>
      <c r="L1189"/>
      <c r="M1189"/>
      <c r="N1189"/>
      <c r="O1189" t="e">
        <f>VLOOKUP(Table3263[[#This Row],[Column1]],'Tradução Atributos'!$A$1:$B$284,2,0)</f>
        <v>#N/A</v>
      </c>
      <c r="P1189" t="s">
        <v>3375</v>
      </c>
      <c r="Q1189" s="10" t="str">
        <f>_xlfn.CONCAT(Table3263[[#This Row],[Description]],Table3263[[#This Row],[attribute_name EN2]])</f>
        <v>Temperature - Motor DE Bearing</v>
      </c>
      <c r="R1189" s="33" t="s">
        <v>5010</v>
      </c>
      <c r="S1189" s="33" t="s">
        <v>49</v>
      </c>
      <c r="T1189"/>
      <c r="U1189" s="33" t="s">
        <v>446</v>
      </c>
      <c r="V1189" s="10" t="s">
        <v>447</v>
      </c>
      <c r="W1189" t="str">
        <f t="shared" si="32"/>
        <v>attribute</v>
      </c>
      <c r="X1189" t="str">
        <f>TRIM(INDEX(_xlfn.TEXTSPLIT(Table3263[[#This Row],[attribute_name]],"|"), 1,1))</f>
        <v>Temperatura - Mancal do Motor (LA)</v>
      </c>
      <c r="Y1189" t="str">
        <f>IFERROR(TRIM(INDEX(_xlfn.TEXTSPLIT(Table3263[[#This Row],[attribute_name]],"|"), 1,2)), "")</f>
        <v/>
      </c>
      <c r="Z1189" t="b" cm="1">
        <f t="array" ref="Z1189">IF(ISERROR(IF(Table3263[[#This Row],[parent_attribute]]="subattribute", VLOOKUP(Table3263[[#This Row],[Área ]]&amp;Table3263[[#This Row],[child_attribute]],_xlfn._xlws.FILTER(Table3263[[#All],[Vessel]], Table3263[[#All],[parent_attribute]]="attribute"),1, FALSE), TRUE)), FALSE, TRUE)</f>
        <v>1</v>
      </c>
    </row>
    <row r="1190" spans="1:26" s="17" customFormat="1" ht="15" customHeight="1">
      <c r="A1190" t="str">
        <f>Table3263[[#This Row],[Template]]&amp;Table3263[[#This Row],[parent_attribute]]</f>
        <v>Motor High VoltageTemperatura - Mancal do Motor (LA)</v>
      </c>
      <c r="B1190" t="s">
        <v>4572</v>
      </c>
      <c r="C1190" s="10" t="s">
        <v>3356</v>
      </c>
      <c r="D1190" s="10" t="s">
        <v>4573</v>
      </c>
      <c r="E1190" t="s">
        <v>4574</v>
      </c>
      <c r="F1190" s="163" t="s">
        <v>4898</v>
      </c>
      <c r="G1190" s="14" t="s">
        <v>2865</v>
      </c>
      <c r="H1190"/>
      <c r="I1190"/>
      <c r="J1190" t="s">
        <v>995</v>
      </c>
      <c r="K1190" t="s">
        <v>992</v>
      </c>
      <c r="L1190" t="s">
        <v>2929</v>
      </c>
      <c r="M1190" t="s">
        <v>2928</v>
      </c>
      <c r="N1190"/>
      <c r="O1190" t="e">
        <f>VLOOKUP(Table3263[[#This Row],[Column1]],'Tradução Atributos'!$A$1:$B$284,2,0)</f>
        <v>#N/A</v>
      </c>
      <c r="P1190" t="s">
        <v>762</v>
      </c>
      <c r="Q1190" s="10" t="str">
        <f>_xlfn.CONCAT(Table3263[[#This Row],[Description]],Table3263[[#This Row],[attribute_name EN2]])</f>
        <v>Temperature - Motor DE Bearing</v>
      </c>
      <c r="R1190" s="33">
        <v>90</v>
      </c>
      <c r="S1190" s="33" t="s">
        <v>49</v>
      </c>
      <c r="T1190"/>
      <c r="U1190" s="33" t="s">
        <v>736</v>
      </c>
      <c r="V1190" s="10"/>
      <c r="W1190" t="str">
        <f t="shared" si="32"/>
        <v>subattribute</v>
      </c>
      <c r="X1190" t="str">
        <f>TRIM(INDEX(_xlfn.TEXTSPLIT(Table3263[[#This Row],[attribute_name]],"|"), 1,1))</f>
        <v>Temperatura - Mancal do Motor (LA)</v>
      </c>
      <c r="Y1190" t="str">
        <f>IFERROR(TRIM(INDEX(_xlfn.TEXTSPLIT(Table3263[[#This Row],[attribute_name]],"|"), 1,2)), "")</f>
        <v>Hi</v>
      </c>
      <c r="Z1190" t="b" cm="1">
        <f t="array" ref="Z1190">IF(ISERROR(IF(Table3263[[#This Row],[parent_attribute]]="subattribute", VLOOKUP(Table3263[[#This Row],[Área ]]&amp;Table3263[[#This Row],[child_attribute]],_xlfn._xlws.FILTER(Table3263[[#All],[Vessel]], Table3263[[#All],[parent_attribute]]="attribute"),1, FALSE), TRUE)), FALSE, TRUE)</f>
        <v>1</v>
      </c>
    </row>
    <row r="1191" spans="1:26" s="17" customFormat="1" ht="15" customHeight="1">
      <c r="A1191" t="str">
        <f>Table3263[[#This Row],[Template]]&amp;Table3263[[#This Row],[parent_attribute]]</f>
        <v>Motor High VoltageTemperatura - Mancal do Motor (LA)</v>
      </c>
      <c r="B1191" t="s">
        <v>4572</v>
      </c>
      <c r="C1191" s="10" t="s">
        <v>3356</v>
      </c>
      <c r="D1191" s="10" t="s">
        <v>4573</v>
      </c>
      <c r="E1191" t="s">
        <v>4574</v>
      </c>
      <c r="F1191" s="163" t="s">
        <v>4898</v>
      </c>
      <c r="G1191" s="14" t="s">
        <v>2865</v>
      </c>
      <c r="H1191"/>
      <c r="I1191"/>
      <c r="J1191" t="s">
        <v>997</v>
      </c>
      <c r="K1191" t="s">
        <v>992</v>
      </c>
      <c r="L1191" t="s">
        <v>2930</v>
      </c>
      <c r="M1191" t="s">
        <v>2928</v>
      </c>
      <c r="N1191"/>
      <c r="O1191" t="e">
        <f>VLOOKUP(Table3263[[#This Row],[Column1]],'Tradução Atributos'!$A$1:$B$284,2,0)</f>
        <v>#N/A</v>
      </c>
      <c r="P1191" t="s">
        <v>764</v>
      </c>
      <c r="Q1191" s="10" t="str">
        <f>_xlfn.CONCAT(Table3263[[#This Row],[Description]],Table3263[[#This Row],[attribute_name EN2]])</f>
        <v>Temperature - Motor DE Bearing</v>
      </c>
      <c r="R1191" s="33">
        <v>95</v>
      </c>
      <c r="S1191" s="33" t="s">
        <v>49</v>
      </c>
      <c r="T1191"/>
      <c r="U1191" s="33" t="s">
        <v>736</v>
      </c>
      <c r="V1191" s="83"/>
      <c r="W1191" t="str">
        <f t="shared" si="32"/>
        <v>subattribute</v>
      </c>
      <c r="X1191" t="str">
        <f>TRIM(INDEX(_xlfn.TEXTSPLIT(Table3263[[#This Row],[attribute_name]],"|"), 1,1))</f>
        <v>Temperatura - Mancal do Motor (LA)</v>
      </c>
      <c r="Y1191" t="str">
        <f>IFERROR(TRIM(INDEX(_xlfn.TEXTSPLIT(Table3263[[#This Row],[attribute_name]],"|"), 1,2)), "")</f>
        <v>HiHi</v>
      </c>
      <c r="Z1191" t="b" cm="1">
        <f t="array" ref="Z1191">IF(ISERROR(IF(Table3263[[#This Row],[parent_attribute]]="subattribute", VLOOKUP(Table3263[[#This Row],[Área ]]&amp;Table3263[[#This Row],[child_attribute]],_xlfn._xlws.FILTER(Table3263[[#All],[Vessel]], Table3263[[#All],[parent_attribute]]="attribute"),1, FALSE), TRUE)), FALSE, TRUE)</f>
        <v>1</v>
      </c>
    </row>
    <row r="1192" spans="1:26" s="17" customFormat="1" ht="15" customHeight="1">
      <c r="A1192" t="str">
        <f>Table3263[[#This Row],[Template]]&amp;Table3263[[#This Row],[parent_attribute]]</f>
        <v>Motor High VoltageTemperatura - Mancal do Motor (LA)</v>
      </c>
      <c r="B1192" t="s">
        <v>4572</v>
      </c>
      <c r="C1192" s="10" t="s">
        <v>3356</v>
      </c>
      <c r="D1192" s="10" t="s">
        <v>4573</v>
      </c>
      <c r="E1192" t="s">
        <v>4574</v>
      </c>
      <c r="F1192" s="163" t="s">
        <v>4898</v>
      </c>
      <c r="G1192" s="14" t="s">
        <v>2865</v>
      </c>
      <c r="H1192"/>
      <c r="I1192"/>
      <c r="J1192" t="s">
        <v>999</v>
      </c>
      <c r="K1192" t="s">
        <v>992</v>
      </c>
      <c r="L1192" t="s">
        <v>2934</v>
      </c>
      <c r="M1192" t="s">
        <v>2928</v>
      </c>
      <c r="N1192"/>
      <c r="O1192" t="e">
        <f>VLOOKUP(Table3263[[#This Row],[Column1]],'Tradução Atributos'!$A$1:$B$284,2,0)</f>
        <v>#N/A</v>
      </c>
      <c r="P1192" t="s">
        <v>3378</v>
      </c>
      <c r="Q1192" s="10" t="str">
        <f>_xlfn.CONCAT(Table3263[[#This Row],[Description]],Table3263[[#This Row],[attribute_name EN2]])</f>
        <v>Temperature - Motor DE Bearing</v>
      </c>
      <c r="R1192" s="33">
        <v>81</v>
      </c>
      <c r="S1192" s="33" t="s">
        <v>49</v>
      </c>
      <c r="T1192"/>
      <c r="U1192" s="33" t="s">
        <v>736</v>
      </c>
      <c r="V1192" s="10"/>
      <c r="W1192" t="str">
        <f t="shared" si="32"/>
        <v>subattribute</v>
      </c>
      <c r="X1192" t="str">
        <f>TRIM(INDEX(_xlfn.TEXTSPLIT(Table3263[[#This Row],[attribute_name]],"|"), 1,1))</f>
        <v>Temperatura - Mancal do Motor (LA)</v>
      </c>
      <c r="Y1192" t="str">
        <f>IFERROR(TRIM(INDEX(_xlfn.TEXTSPLIT(Table3263[[#This Row],[attribute_name]],"|"), 1,2)), "")</f>
        <v>Pre-alarm Hi</v>
      </c>
      <c r="Z1192" t="b" cm="1">
        <f t="array" ref="Z1192">IF(ISERROR(IF(Table3263[[#This Row],[parent_attribute]]="subattribute", VLOOKUP(Table3263[[#This Row],[Área ]]&amp;Table3263[[#This Row],[child_attribute]],_xlfn._xlws.FILTER(Table3263[[#All],[Vessel]], Table3263[[#All],[parent_attribute]]="attribute"),1, FALSE), TRUE)), FALSE, TRUE)</f>
        <v>1</v>
      </c>
    </row>
    <row r="1193" spans="1:26" s="17" customFormat="1" ht="15" customHeight="1">
      <c r="A1193" t="str">
        <f>Table3263[[#This Row],[Template]]&amp;Table3263[[#This Row],[parent_attribute]]</f>
        <v>Motor High VoltageTemperatura - Mancal do Motor (LOA)</v>
      </c>
      <c r="B1193" t="s">
        <v>4572</v>
      </c>
      <c r="C1193" s="10" t="s">
        <v>3356</v>
      </c>
      <c r="D1193" s="10" t="s">
        <v>4573</v>
      </c>
      <c r="E1193" t="s">
        <v>4574</v>
      </c>
      <c r="F1193" s="163" t="s">
        <v>4898</v>
      </c>
      <c r="G1193" s="14" t="s">
        <v>2865</v>
      </c>
      <c r="H1193"/>
      <c r="I1193"/>
      <c r="J1193" t="s">
        <v>1001</v>
      </c>
      <c r="K1193" t="s">
        <v>1001</v>
      </c>
      <c r="L1193"/>
      <c r="M1193"/>
      <c r="N1193"/>
      <c r="O1193" t="e">
        <f>VLOOKUP(Table3263[[#This Row],[Column1]],'Tradução Atributos'!$A$1:$B$284,2,0)</f>
        <v>#N/A</v>
      </c>
      <c r="P1193" t="s">
        <v>3379</v>
      </c>
      <c r="Q1193" s="10" t="str">
        <f>_xlfn.CONCAT(Table3263[[#This Row],[Description]],Table3263[[#This Row],[attribute_name EN2]])</f>
        <v>Temperature - Motor NDE Bearing</v>
      </c>
      <c r="R1193" s="33" t="s">
        <v>5011</v>
      </c>
      <c r="S1193" s="33" t="s">
        <v>49</v>
      </c>
      <c r="T1193"/>
      <c r="U1193" s="33" t="s">
        <v>446</v>
      </c>
      <c r="V1193" s="10" t="s">
        <v>447</v>
      </c>
      <c r="W1193" t="str">
        <f t="shared" si="32"/>
        <v>attribute</v>
      </c>
      <c r="X1193" t="str">
        <f>TRIM(INDEX(_xlfn.TEXTSPLIT(Table3263[[#This Row],[attribute_name]],"|"), 1,1))</f>
        <v>Temperatura - Mancal do Motor (LOA)</v>
      </c>
      <c r="Y1193" t="str">
        <f>IFERROR(TRIM(INDEX(_xlfn.TEXTSPLIT(Table3263[[#This Row],[attribute_name]],"|"), 1,2)), "")</f>
        <v/>
      </c>
      <c r="Z1193" t="b" cm="1">
        <f t="array" ref="Z1193">IF(ISERROR(IF(Table3263[[#This Row],[parent_attribute]]="subattribute", VLOOKUP(Table3263[[#This Row],[Área ]]&amp;Table3263[[#This Row],[child_attribute]],_xlfn._xlws.FILTER(Table3263[[#All],[Vessel]], Table3263[[#All],[parent_attribute]]="attribute"),1, FALSE), TRUE)), FALSE, TRUE)</f>
        <v>1</v>
      </c>
    </row>
    <row r="1194" spans="1:26" s="17" customFormat="1" ht="15" customHeight="1">
      <c r="A1194" t="str">
        <f>Table3263[[#This Row],[Template]]&amp;Table3263[[#This Row],[parent_attribute]]</f>
        <v>Motor High VoltageTemperatura - Mancal do Motor (LOA)</v>
      </c>
      <c r="B1194" t="s">
        <v>4572</v>
      </c>
      <c r="C1194" s="10" t="s">
        <v>3356</v>
      </c>
      <c r="D1194" s="10" t="s">
        <v>4573</v>
      </c>
      <c r="E1194" t="s">
        <v>4574</v>
      </c>
      <c r="F1194" s="163" t="s">
        <v>4898</v>
      </c>
      <c r="G1194" s="14" t="s">
        <v>2865</v>
      </c>
      <c r="H1194"/>
      <c r="I1194"/>
      <c r="J1194" t="s">
        <v>1004</v>
      </c>
      <c r="K1194" t="s">
        <v>1001</v>
      </c>
      <c r="L1194" t="s">
        <v>2929</v>
      </c>
      <c r="M1194" t="s">
        <v>2928</v>
      </c>
      <c r="N1194"/>
      <c r="O1194" t="e">
        <f>VLOOKUP(Table3263[[#This Row],[Column1]],'Tradução Atributos'!$A$1:$B$284,2,0)</f>
        <v>#N/A</v>
      </c>
      <c r="P1194" t="s">
        <v>768</v>
      </c>
      <c r="Q1194" s="10" t="str">
        <f>_xlfn.CONCAT(Table3263[[#This Row],[Description]],Table3263[[#This Row],[attribute_name EN2]])</f>
        <v>Temperature - Motor NDE Bearing</v>
      </c>
      <c r="R1194" s="33">
        <v>90</v>
      </c>
      <c r="S1194" s="33" t="s">
        <v>49</v>
      </c>
      <c r="T1194"/>
      <c r="U1194" s="33" t="s">
        <v>736</v>
      </c>
      <c r="V1194" s="10"/>
      <c r="W1194" t="str">
        <f t="shared" si="32"/>
        <v>subattribute</v>
      </c>
      <c r="X1194" t="str">
        <f>TRIM(INDEX(_xlfn.TEXTSPLIT(Table3263[[#This Row],[attribute_name]],"|"), 1,1))</f>
        <v>Temperatura - Mancal do Motor (LOA)</v>
      </c>
      <c r="Y1194" t="str">
        <f>IFERROR(TRIM(INDEX(_xlfn.TEXTSPLIT(Table3263[[#This Row],[attribute_name]],"|"), 1,2)), "")</f>
        <v>Hi</v>
      </c>
      <c r="Z1194" t="b" cm="1">
        <f t="array" ref="Z1194">IF(ISERROR(IF(Table3263[[#This Row],[parent_attribute]]="subattribute", VLOOKUP(Table3263[[#This Row],[Área ]]&amp;Table3263[[#This Row],[child_attribute]],_xlfn._xlws.FILTER(Table3263[[#All],[Vessel]], Table3263[[#All],[parent_attribute]]="attribute"),1, FALSE), TRUE)), FALSE, TRUE)</f>
        <v>1</v>
      </c>
    </row>
    <row r="1195" spans="1:26" s="17" customFormat="1" ht="15" customHeight="1">
      <c r="A1195" t="str">
        <f>Table3263[[#This Row],[Template]]&amp;Table3263[[#This Row],[parent_attribute]]</f>
        <v>Motor High VoltageTemperatura - Mancal do Motor (LOA)</v>
      </c>
      <c r="B1195" t="s">
        <v>4572</v>
      </c>
      <c r="C1195" s="10" t="s">
        <v>3356</v>
      </c>
      <c r="D1195" s="10" t="s">
        <v>4573</v>
      </c>
      <c r="E1195" t="s">
        <v>4574</v>
      </c>
      <c r="F1195" s="163" t="s">
        <v>4898</v>
      </c>
      <c r="G1195" s="14" t="s">
        <v>2865</v>
      </c>
      <c r="H1195"/>
      <c r="I1195"/>
      <c r="J1195" t="s">
        <v>1006</v>
      </c>
      <c r="K1195" t="s">
        <v>1001</v>
      </c>
      <c r="L1195" t="s">
        <v>2930</v>
      </c>
      <c r="M1195" t="s">
        <v>2928</v>
      </c>
      <c r="N1195"/>
      <c r="O1195" t="e">
        <f>VLOOKUP(Table3263[[#This Row],[Column1]],'Tradução Atributos'!$A$1:$B$284,2,0)</f>
        <v>#N/A</v>
      </c>
      <c r="P1195" t="s">
        <v>770</v>
      </c>
      <c r="Q1195" s="10" t="str">
        <f>_xlfn.CONCAT(Table3263[[#This Row],[Description]],Table3263[[#This Row],[attribute_name EN2]])</f>
        <v>Temperature - Motor NDE Bearing</v>
      </c>
      <c r="R1195" s="33">
        <v>95</v>
      </c>
      <c r="S1195" s="33" t="s">
        <v>49</v>
      </c>
      <c r="T1195"/>
      <c r="U1195" s="33" t="s">
        <v>736</v>
      </c>
      <c r="V1195" s="83"/>
      <c r="W1195" t="str">
        <f t="shared" si="32"/>
        <v>subattribute</v>
      </c>
      <c r="X1195" t="str">
        <f>TRIM(INDEX(_xlfn.TEXTSPLIT(Table3263[[#This Row],[attribute_name]],"|"), 1,1))</f>
        <v>Temperatura - Mancal do Motor (LOA)</v>
      </c>
      <c r="Y1195" t="str">
        <f>IFERROR(TRIM(INDEX(_xlfn.TEXTSPLIT(Table3263[[#This Row],[attribute_name]],"|"), 1,2)), "")</f>
        <v>HiHi</v>
      </c>
      <c r="Z1195" t="b" cm="1">
        <f t="array" ref="Z1195">IF(ISERROR(IF(Table3263[[#This Row],[parent_attribute]]="subattribute", VLOOKUP(Table3263[[#This Row],[Área ]]&amp;Table3263[[#This Row],[child_attribute]],_xlfn._xlws.FILTER(Table3263[[#All],[Vessel]], Table3263[[#All],[parent_attribute]]="attribute"),1, FALSE), TRUE)), FALSE, TRUE)</f>
        <v>1</v>
      </c>
    </row>
    <row r="1196" spans="1:26" s="17" customFormat="1" ht="15" customHeight="1">
      <c r="A1196" t="str">
        <f>Table3263[[#This Row],[Template]]&amp;Table3263[[#This Row],[parent_attribute]]</f>
        <v>Motor High VoltageTemperatura - Mancal do Motor (LOA)</v>
      </c>
      <c r="B1196" t="s">
        <v>4572</v>
      </c>
      <c r="C1196" s="10" t="s">
        <v>3356</v>
      </c>
      <c r="D1196" s="10" t="s">
        <v>4573</v>
      </c>
      <c r="E1196" t="s">
        <v>4574</v>
      </c>
      <c r="F1196" s="163" t="s">
        <v>4898</v>
      </c>
      <c r="G1196" s="14" t="s">
        <v>2865</v>
      </c>
      <c r="H1196"/>
      <c r="I1196"/>
      <c r="J1196" t="s">
        <v>1008</v>
      </c>
      <c r="K1196" t="s">
        <v>1001</v>
      </c>
      <c r="L1196" t="s">
        <v>2934</v>
      </c>
      <c r="M1196" t="s">
        <v>2928</v>
      </c>
      <c r="N1196"/>
      <c r="O1196" t="e">
        <f>VLOOKUP(Table3263[[#This Row],[Column1]],'Tradução Atributos'!$A$1:$B$284,2,0)</f>
        <v>#N/A</v>
      </c>
      <c r="P1196" t="s">
        <v>3382</v>
      </c>
      <c r="Q1196" s="10" t="str">
        <f>_xlfn.CONCAT(Table3263[[#This Row],[Description]],Table3263[[#This Row],[attribute_name EN2]])</f>
        <v>Temperature - Motor NDE Bearing</v>
      </c>
      <c r="R1196" s="33">
        <v>81</v>
      </c>
      <c r="S1196" s="33" t="s">
        <v>49</v>
      </c>
      <c r="T1196"/>
      <c r="U1196" s="33" t="s">
        <v>736</v>
      </c>
      <c r="V1196" s="10"/>
      <c r="W1196" t="str">
        <f t="shared" si="32"/>
        <v>subattribute</v>
      </c>
      <c r="X1196" t="str">
        <f>TRIM(INDEX(_xlfn.TEXTSPLIT(Table3263[[#This Row],[attribute_name]],"|"), 1,1))</f>
        <v>Temperatura - Mancal do Motor (LOA)</v>
      </c>
      <c r="Y1196" t="str">
        <f>IFERROR(TRIM(INDEX(_xlfn.TEXTSPLIT(Table3263[[#This Row],[attribute_name]],"|"), 1,2)), "")</f>
        <v>Pre-alarm Hi</v>
      </c>
      <c r="Z1196" t="b" cm="1">
        <f t="array" ref="Z1196">IF(ISERROR(IF(Table3263[[#This Row],[parent_attribute]]="subattribute", VLOOKUP(Table3263[[#This Row],[Área ]]&amp;Table3263[[#This Row],[child_attribute]],_xlfn._xlws.FILTER(Table3263[[#All],[Vessel]], Table3263[[#All],[parent_attribute]]="attribute"),1, FALSE), TRUE)), FALSE, TRUE)</f>
        <v>1</v>
      </c>
    </row>
    <row r="1197" spans="1:26" s="17" customFormat="1" ht="15" customHeight="1">
      <c r="A1197" t="str">
        <f>Table3263[[#This Row],[Template]]&amp;Table3263[[#This Row],[parent_attribute]]</f>
        <v>Motor High VoltageTemperatura – Retorno de Óleo Lubrificante Mancal LA do Motor</v>
      </c>
      <c r="B1197" t="s">
        <v>4572</v>
      </c>
      <c r="C1197" s="10" t="s">
        <v>3356</v>
      </c>
      <c r="D1197" s="10" t="s">
        <v>4573</v>
      </c>
      <c r="E1197" t="s">
        <v>4574</v>
      </c>
      <c r="F1197" s="163" t="s">
        <v>4898</v>
      </c>
      <c r="G1197" s="173" t="s">
        <v>2865</v>
      </c>
      <c r="H1197"/>
      <c r="I1197"/>
      <c r="J1197" t="s">
        <v>3792</v>
      </c>
      <c r="K1197" t="s">
        <v>3792</v>
      </c>
      <c r="L1197"/>
      <c r="M1197"/>
      <c r="N1197"/>
      <c r="O1197" t="e">
        <f>VLOOKUP(Table3263[[#This Row],[Column1]],'Tradução Atributos'!$A$1:$B$284,2,0)</f>
        <v>#N/A</v>
      </c>
      <c r="P1197" t="s">
        <v>4982</v>
      </c>
      <c r="Q1197" s="10" t="str">
        <f>_xlfn.CONCAT(Table3263[[#This Row],[Description]],Table3263[[#This Row],[attribute_name EN2]])</f>
        <v>Temperature - Motor Lube Oil DE Bearing Return</v>
      </c>
      <c r="R1197" s="33" t="s">
        <v>5012</v>
      </c>
      <c r="S1197" s="33" t="s">
        <v>49</v>
      </c>
      <c r="T1197"/>
      <c r="U1197" s="33" t="s">
        <v>446</v>
      </c>
      <c r="V1197" s="10" t="s">
        <v>447</v>
      </c>
      <c r="W1197" t="str">
        <f t="shared" si="32"/>
        <v>attribute</v>
      </c>
      <c r="X1197" t="str">
        <f>TRIM(INDEX(_xlfn.TEXTSPLIT(Table3263[[#This Row],[attribute_name]],"|"), 1,1))</f>
        <v>Temperatura – Retorno de Óleo Lubrificante Mancal LA do Motor</v>
      </c>
      <c r="Y1197" t="str">
        <f>IFERROR(TRIM(INDEX(_xlfn.TEXTSPLIT(Table3263[[#This Row],[attribute_name]],"|"), 1,2)), "")</f>
        <v/>
      </c>
      <c r="Z1197" t="b" cm="1">
        <f t="array" ref="Z1197">IF(ISERROR(IF(Table3263[[#This Row],[parent_attribute]]="subattribute", VLOOKUP(Table3263[[#This Row],[Área ]]&amp;Table3263[[#This Row],[child_attribute]],_xlfn._xlws.FILTER(Table3263[[#All],[Vessel]], Table3263[[#All],[parent_attribute]]="attribute"),1, FALSE), TRUE)), FALSE, TRUE)</f>
        <v>1</v>
      </c>
    </row>
    <row r="1198" spans="1:26" s="17" customFormat="1" ht="15" customHeight="1">
      <c r="A1198" t="str">
        <f>Table3263[[#This Row],[Template]]&amp;Table3263[[#This Row],[parent_attribute]]</f>
        <v>Motor High VoltageTemperatura – Retorno de Óleo Lubrificante Mancal LA do Motor</v>
      </c>
      <c r="B1198" t="s">
        <v>4572</v>
      </c>
      <c r="C1198" s="10" t="s">
        <v>3356</v>
      </c>
      <c r="D1198" s="10" t="s">
        <v>4573</v>
      </c>
      <c r="E1198" t="s">
        <v>4574</v>
      </c>
      <c r="F1198" s="163" t="s">
        <v>4898</v>
      </c>
      <c r="G1198" s="173" t="s">
        <v>2865</v>
      </c>
      <c r="H1198" s="9"/>
      <c r="I1198"/>
      <c r="J1198" t="s">
        <v>4983</v>
      </c>
      <c r="K1198" t="s">
        <v>3792</v>
      </c>
      <c r="L1198" t="s">
        <v>2929</v>
      </c>
      <c r="M1198" t="s">
        <v>2928</v>
      </c>
      <c r="N1198"/>
      <c r="O1198" t="e">
        <f>VLOOKUP(Table3263[[#This Row],[Column1]],'Tradução Atributos'!$A$1:$B$284,2,0)</f>
        <v>#N/A</v>
      </c>
      <c r="P1198" t="s">
        <v>4984</v>
      </c>
      <c r="Q1198" s="10" t="str">
        <f>_xlfn.CONCAT(Table3263[[#This Row],[Description]],Table3263[[#This Row],[attribute_name EN2]])</f>
        <v>Temperature - Motor Lube Oil DE Bearing Return</v>
      </c>
      <c r="R1198" s="33">
        <v>90</v>
      </c>
      <c r="S1198" s="33" t="s">
        <v>49</v>
      </c>
      <c r="T1198"/>
      <c r="U1198" s="33" t="s">
        <v>736</v>
      </c>
      <c r="V1198" s="10"/>
      <c r="W1198" t="str">
        <f t="shared" ref="W1198:W1261" si="33">IFERROR(IF(FIND("|",P1198),"subattribute", "attribute"), "attribute")</f>
        <v>subattribute</v>
      </c>
      <c r="X1198" t="str">
        <f>TRIM(INDEX(_xlfn.TEXTSPLIT(Table3263[[#This Row],[attribute_name]],"|"), 1,1))</f>
        <v>Temperatura – Retorno de Óleo Lubrificante Mancal LA do Motor</v>
      </c>
      <c r="Y1198" t="str">
        <f>IFERROR(TRIM(INDEX(_xlfn.TEXTSPLIT(Table3263[[#This Row],[attribute_name]],"|"), 1,2)), "")</f>
        <v>Hi</v>
      </c>
      <c r="Z1198" t="b" cm="1">
        <f t="array" ref="Z1198">IF(ISERROR(IF(Table3263[[#This Row],[parent_attribute]]="subattribute", VLOOKUP(Table3263[[#This Row],[Área ]]&amp;Table3263[[#This Row],[child_attribute]],_xlfn._xlws.FILTER(Table3263[[#All],[Vessel]], Table3263[[#All],[parent_attribute]]="attribute"),1, FALSE), TRUE)), FALSE, TRUE)</f>
        <v>1</v>
      </c>
    </row>
    <row r="1199" spans="1:26" s="17" customFormat="1" ht="15" customHeight="1">
      <c r="A1199" t="str">
        <f>Table3263[[#This Row],[Template]]&amp;Table3263[[#This Row],[parent_attribute]]</f>
        <v>Motor High VoltageTemperatura – Retorno de Óleo Lubrificante Mancal LA do Motor</v>
      </c>
      <c r="B1199" t="s">
        <v>4572</v>
      </c>
      <c r="C1199" s="10" t="s">
        <v>3356</v>
      </c>
      <c r="D1199" s="10" t="s">
        <v>4573</v>
      </c>
      <c r="E1199" t="s">
        <v>4574</v>
      </c>
      <c r="F1199" s="163" t="s">
        <v>4898</v>
      </c>
      <c r="G1199" s="173" t="s">
        <v>2865</v>
      </c>
      <c r="H1199"/>
      <c r="I1199"/>
      <c r="J1199" t="s">
        <v>4985</v>
      </c>
      <c r="K1199" t="s">
        <v>3792</v>
      </c>
      <c r="L1199" t="s">
        <v>2930</v>
      </c>
      <c r="M1199" t="s">
        <v>2928</v>
      </c>
      <c r="N1199"/>
      <c r="O1199" t="e">
        <f>VLOOKUP(Table3263[[#This Row],[Column1]],'Tradução Atributos'!$A$1:$B$284,2,0)</f>
        <v>#N/A</v>
      </c>
      <c r="P1199" t="s">
        <v>4986</v>
      </c>
      <c r="Q1199" s="10" t="str">
        <f>_xlfn.CONCAT(Table3263[[#This Row],[Description]],Table3263[[#This Row],[attribute_name EN2]])</f>
        <v>Temperature - Motor Lube Oil DE Bearing Return</v>
      </c>
      <c r="R1199" s="33"/>
      <c r="S1199" s="33" t="s">
        <v>49</v>
      </c>
      <c r="T1199"/>
      <c r="U1199" s="33" t="s">
        <v>736</v>
      </c>
      <c r="V1199" s="83"/>
      <c r="W1199" t="str">
        <f t="shared" si="33"/>
        <v>subattribute</v>
      </c>
      <c r="X1199" t="str">
        <f>TRIM(INDEX(_xlfn.TEXTSPLIT(Table3263[[#This Row],[attribute_name]],"|"), 1,1))</f>
        <v>Temperatura – Retorno de Óleo Lubrificante Mancal LA do Motor</v>
      </c>
      <c r="Y1199" t="str">
        <f>IFERROR(TRIM(INDEX(_xlfn.TEXTSPLIT(Table3263[[#This Row],[attribute_name]],"|"), 1,2)), "")</f>
        <v>HiHi</v>
      </c>
      <c r="Z1199" t="b" cm="1">
        <f t="array" ref="Z1199">IF(ISERROR(IF(Table3263[[#This Row],[parent_attribute]]="subattribute", VLOOKUP(Table3263[[#This Row],[Área ]]&amp;Table3263[[#This Row],[child_attribute]],_xlfn._xlws.FILTER(Table3263[[#All],[Vessel]], Table3263[[#All],[parent_attribute]]="attribute"),1, FALSE), TRUE)), FALSE, TRUE)</f>
        <v>1</v>
      </c>
    </row>
    <row r="1200" spans="1:26" s="17" customFormat="1" ht="15" customHeight="1">
      <c r="A1200" t="str">
        <f>Table3263[[#This Row],[Template]]&amp;Table3263[[#This Row],[parent_attribute]]</f>
        <v>Motor High VoltageTemperatura – Retorno de Óleo Lubrificante Mancal LA do Motor</v>
      </c>
      <c r="B1200" t="s">
        <v>4572</v>
      </c>
      <c r="C1200" s="10" t="s">
        <v>3356</v>
      </c>
      <c r="D1200" s="10" t="s">
        <v>4573</v>
      </c>
      <c r="E1200" t="s">
        <v>4574</v>
      </c>
      <c r="F1200" s="163" t="s">
        <v>4898</v>
      </c>
      <c r="G1200" s="173" t="s">
        <v>2865</v>
      </c>
      <c r="H1200"/>
      <c r="I1200"/>
      <c r="J1200" t="s">
        <v>4987</v>
      </c>
      <c r="K1200" t="s">
        <v>3792</v>
      </c>
      <c r="L1200" t="s">
        <v>2934</v>
      </c>
      <c r="M1200" t="s">
        <v>2928</v>
      </c>
      <c r="N1200"/>
      <c r="O1200" t="e">
        <f>VLOOKUP(Table3263[[#This Row],[Column1]],'Tradução Atributos'!$A$1:$B$284,2,0)</f>
        <v>#N/A</v>
      </c>
      <c r="P1200" t="s">
        <v>4988</v>
      </c>
      <c r="Q1200" s="10" t="str">
        <f>_xlfn.CONCAT(Table3263[[#This Row],[Description]],Table3263[[#This Row],[attribute_name EN2]])</f>
        <v>Temperature - Motor Lube Oil DE Bearing Return</v>
      </c>
      <c r="R1200" s="33">
        <v>81</v>
      </c>
      <c r="S1200" s="33" t="s">
        <v>49</v>
      </c>
      <c r="T1200"/>
      <c r="U1200" s="33" t="s">
        <v>736</v>
      </c>
      <c r="V1200" s="10"/>
      <c r="W1200" t="str">
        <f t="shared" si="33"/>
        <v>subattribute</v>
      </c>
      <c r="X1200" t="str">
        <f>TRIM(INDEX(_xlfn.TEXTSPLIT(Table3263[[#This Row],[attribute_name]],"|"), 1,1))</f>
        <v>Temperatura – Retorno de Óleo Lubrificante Mancal LA do Motor</v>
      </c>
      <c r="Y1200" t="str">
        <f>IFERROR(TRIM(INDEX(_xlfn.TEXTSPLIT(Table3263[[#This Row],[attribute_name]],"|"), 1,2)), "")</f>
        <v>Pre-alarm Hi</v>
      </c>
      <c r="Z1200" t="b" cm="1">
        <f t="array" ref="Z1200">IF(ISERROR(IF(Table3263[[#This Row],[parent_attribute]]="subattribute", VLOOKUP(Table3263[[#This Row],[Área ]]&amp;Table3263[[#This Row],[child_attribute]],_xlfn._xlws.FILTER(Table3263[[#All],[Vessel]], Table3263[[#All],[parent_attribute]]="attribute"),1, FALSE), TRUE)), FALSE, TRUE)</f>
        <v>1</v>
      </c>
    </row>
    <row r="1201" spans="1:26" s="17" customFormat="1" ht="15" customHeight="1">
      <c r="A1201" t="str">
        <f>Table3263[[#This Row],[Template]]&amp;Table3263[[#This Row],[parent_attribute]]</f>
        <v>Motor High VoltageTemperatura – Retorno de Óleo Lubrificante Mancal LOA do Motor</v>
      </c>
      <c r="B1201" t="s">
        <v>4572</v>
      </c>
      <c r="C1201" s="10" t="s">
        <v>3356</v>
      </c>
      <c r="D1201" s="10" t="s">
        <v>4573</v>
      </c>
      <c r="E1201" t="s">
        <v>4574</v>
      </c>
      <c r="F1201" s="163" t="s">
        <v>4898</v>
      </c>
      <c r="G1201" s="14" t="s">
        <v>2865</v>
      </c>
      <c r="H1201"/>
      <c r="I1201"/>
      <c r="J1201" t="s">
        <v>3785</v>
      </c>
      <c r="K1201" t="s">
        <v>3785</v>
      </c>
      <c r="L1201"/>
      <c r="M1201"/>
      <c r="N1201"/>
      <c r="O1201" t="e">
        <f>VLOOKUP(Table3263[[#This Row],[Column1]],'Tradução Atributos'!$A$1:$B$284,2,0)</f>
        <v>#N/A</v>
      </c>
      <c r="P1201" t="s">
        <v>4989</v>
      </c>
      <c r="Q1201" s="10" t="str">
        <f>_xlfn.CONCAT(Table3263[[#This Row],[Description]],Table3263[[#This Row],[attribute_name EN2]])</f>
        <v>Temperature - Motor Lube Oil NDE Bearing Return</v>
      </c>
      <c r="R1201" s="33" t="s">
        <v>5013</v>
      </c>
      <c r="S1201" s="33" t="s">
        <v>49</v>
      </c>
      <c r="T1201"/>
      <c r="U1201" s="33" t="s">
        <v>446</v>
      </c>
      <c r="V1201" s="10" t="s">
        <v>447</v>
      </c>
      <c r="W1201" t="str">
        <f t="shared" si="33"/>
        <v>attribute</v>
      </c>
      <c r="X1201" t="str">
        <f>TRIM(INDEX(_xlfn.TEXTSPLIT(Table3263[[#This Row],[attribute_name]],"|"), 1,1))</f>
        <v>Temperatura – Retorno de Óleo Lubrificante Mancal LOA do Motor</v>
      </c>
      <c r="Y1201" t="str">
        <f>IFERROR(TRIM(INDEX(_xlfn.TEXTSPLIT(Table3263[[#This Row],[attribute_name]],"|"), 1,2)), "")</f>
        <v/>
      </c>
      <c r="Z1201" t="b" cm="1">
        <f t="array" ref="Z1201">IF(ISERROR(IF(Table3263[[#This Row],[parent_attribute]]="subattribute", VLOOKUP(Table3263[[#This Row],[Área ]]&amp;Table3263[[#This Row],[child_attribute]],_xlfn._xlws.FILTER(Table3263[[#All],[Vessel]], Table3263[[#All],[parent_attribute]]="attribute"),1, FALSE), TRUE)), FALSE, TRUE)</f>
        <v>1</v>
      </c>
    </row>
    <row r="1202" spans="1:26" s="17" customFormat="1" ht="15" customHeight="1">
      <c r="A1202" t="str">
        <f>Table3263[[#This Row],[Template]]&amp;Table3263[[#This Row],[parent_attribute]]</f>
        <v>Motor High VoltageTemperatura – Retorno de Óleo Lubrificante Mancal LOA do Motor</v>
      </c>
      <c r="B1202" t="s">
        <v>4572</v>
      </c>
      <c r="C1202" s="10" t="s">
        <v>3356</v>
      </c>
      <c r="D1202" s="10" t="s">
        <v>4573</v>
      </c>
      <c r="E1202" t="s">
        <v>4574</v>
      </c>
      <c r="F1202" s="163" t="s">
        <v>4898</v>
      </c>
      <c r="G1202" s="14" t="s">
        <v>2865</v>
      </c>
      <c r="H1202"/>
      <c r="I1202"/>
      <c r="J1202" t="s">
        <v>4990</v>
      </c>
      <c r="K1202" t="s">
        <v>3785</v>
      </c>
      <c r="L1202" t="s">
        <v>2929</v>
      </c>
      <c r="M1202" t="s">
        <v>2928</v>
      </c>
      <c r="N1202"/>
      <c r="O1202" t="e">
        <f>VLOOKUP(Table3263[[#This Row],[Column1]],'Tradução Atributos'!$A$1:$B$284,2,0)</f>
        <v>#N/A</v>
      </c>
      <c r="P1202" t="s">
        <v>4991</v>
      </c>
      <c r="Q1202" s="10" t="str">
        <f>_xlfn.CONCAT(Table3263[[#This Row],[Description]],Table3263[[#This Row],[attribute_name EN2]])</f>
        <v>Temperature - Motor Lube Oil NDE Bearing Return</v>
      </c>
      <c r="R1202" s="33">
        <v>90</v>
      </c>
      <c r="S1202" s="33" t="s">
        <v>49</v>
      </c>
      <c r="T1202"/>
      <c r="U1202" s="33" t="s">
        <v>736</v>
      </c>
      <c r="V1202" s="10"/>
      <c r="W1202" t="str">
        <f t="shared" si="33"/>
        <v>subattribute</v>
      </c>
      <c r="X1202" t="str">
        <f>TRIM(INDEX(_xlfn.TEXTSPLIT(Table3263[[#This Row],[attribute_name]],"|"), 1,1))</f>
        <v>Temperatura – Retorno de Óleo Lubrificante Mancal LOA do Motor</v>
      </c>
      <c r="Y1202" t="str">
        <f>IFERROR(TRIM(INDEX(_xlfn.TEXTSPLIT(Table3263[[#This Row],[attribute_name]],"|"), 1,2)), "")</f>
        <v>Hi</v>
      </c>
      <c r="Z1202" t="b" cm="1">
        <f t="array" ref="Z1202">IF(ISERROR(IF(Table3263[[#This Row],[parent_attribute]]="subattribute", VLOOKUP(Table3263[[#This Row],[Área ]]&amp;Table3263[[#This Row],[child_attribute]],_xlfn._xlws.FILTER(Table3263[[#All],[Vessel]], Table3263[[#All],[parent_attribute]]="attribute"),1, FALSE), TRUE)), FALSE, TRUE)</f>
        <v>1</v>
      </c>
    </row>
    <row r="1203" spans="1:26" s="17" customFormat="1" ht="15" customHeight="1">
      <c r="A1203" t="str">
        <f>Table3263[[#This Row],[Template]]&amp;Table3263[[#This Row],[parent_attribute]]</f>
        <v>Motor High VoltageTemperatura – Retorno de Óleo Lubrificante Mancal LOA do Motor</v>
      </c>
      <c r="B1203" t="s">
        <v>4572</v>
      </c>
      <c r="C1203" s="10" t="s">
        <v>3356</v>
      </c>
      <c r="D1203" s="10" t="s">
        <v>4573</v>
      </c>
      <c r="E1203" t="s">
        <v>4574</v>
      </c>
      <c r="F1203" s="163" t="s">
        <v>4898</v>
      </c>
      <c r="G1203" s="173" t="s">
        <v>2865</v>
      </c>
      <c r="H1203"/>
      <c r="I1203"/>
      <c r="J1203" t="s">
        <v>4992</v>
      </c>
      <c r="K1203" t="s">
        <v>3785</v>
      </c>
      <c r="L1203" t="s">
        <v>2930</v>
      </c>
      <c r="M1203" t="s">
        <v>2928</v>
      </c>
      <c r="N1203"/>
      <c r="O1203" t="e">
        <f>VLOOKUP(Table3263[[#This Row],[Column1]],'Tradução Atributos'!$A$1:$B$284,2,0)</f>
        <v>#N/A</v>
      </c>
      <c r="P1203" t="s">
        <v>4993</v>
      </c>
      <c r="Q1203" s="10" t="str">
        <f>_xlfn.CONCAT(Table3263[[#This Row],[Description]],Table3263[[#This Row],[attribute_name EN2]])</f>
        <v>Temperature - Motor Lube Oil NDE Bearing Return</v>
      </c>
      <c r="R1203" s="33"/>
      <c r="S1203" s="33" t="s">
        <v>49</v>
      </c>
      <c r="T1203"/>
      <c r="U1203" s="33" t="s">
        <v>736</v>
      </c>
      <c r="V1203" s="83"/>
      <c r="W1203" t="str">
        <f t="shared" si="33"/>
        <v>subattribute</v>
      </c>
      <c r="X1203" t="str">
        <f>TRIM(INDEX(_xlfn.TEXTSPLIT(Table3263[[#This Row],[attribute_name]],"|"), 1,1))</f>
        <v>Temperatura – Retorno de Óleo Lubrificante Mancal LOA do Motor</v>
      </c>
      <c r="Y1203" t="str">
        <f>IFERROR(TRIM(INDEX(_xlfn.TEXTSPLIT(Table3263[[#This Row],[attribute_name]],"|"), 1,2)), "")</f>
        <v>HiHi</v>
      </c>
      <c r="Z1203" t="b" cm="1">
        <f t="array" ref="Z1203">IF(ISERROR(IF(Table3263[[#This Row],[parent_attribute]]="subattribute", VLOOKUP(Table3263[[#This Row],[Área ]]&amp;Table3263[[#This Row],[child_attribute]],_xlfn._xlws.FILTER(Table3263[[#All],[Vessel]], Table3263[[#All],[parent_attribute]]="attribute"),1, FALSE), TRUE)), FALSE, TRUE)</f>
        <v>1</v>
      </c>
    </row>
    <row r="1204" spans="1:26" s="17" customFormat="1" ht="15" customHeight="1">
      <c r="A1204" t="str">
        <f>Table3263[[#This Row],[Template]]&amp;Table3263[[#This Row],[parent_attribute]]</f>
        <v>Motor High VoltageTemperatura – Retorno de Óleo Lubrificante Mancal LOA do Motor</v>
      </c>
      <c r="B1204" t="s">
        <v>4572</v>
      </c>
      <c r="C1204" s="10" t="s">
        <v>3356</v>
      </c>
      <c r="D1204" s="10" t="s">
        <v>4573</v>
      </c>
      <c r="E1204" t="s">
        <v>4574</v>
      </c>
      <c r="F1204" s="163" t="s">
        <v>4898</v>
      </c>
      <c r="G1204" s="173" t="s">
        <v>2865</v>
      </c>
      <c r="H1204"/>
      <c r="I1204"/>
      <c r="J1204" t="s">
        <v>4994</v>
      </c>
      <c r="K1204" t="s">
        <v>3785</v>
      </c>
      <c r="L1204" t="s">
        <v>2934</v>
      </c>
      <c r="M1204" t="s">
        <v>2928</v>
      </c>
      <c r="N1204"/>
      <c r="O1204" t="e">
        <f>VLOOKUP(Table3263[[#This Row],[Column1]],'Tradução Atributos'!$A$1:$B$284,2,0)</f>
        <v>#N/A</v>
      </c>
      <c r="P1204" t="s">
        <v>4995</v>
      </c>
      <c r="Q1204" s="10" t="str">
        <f>_xlfn.CONCAT(Table3263[[#This Row],[Description]],Table3263[[#This Row],[attribute_name EN2]])</f>
        <v>Temperature - Motor Lube Oil NDE Bearing Return</v>
      </c>
      <c r="R1204" s="33">
        <v>81</v>
      </c>
      <c r="S1204" s="33" t="s">
        <v>49</v>
      </c>
      <c r="T1204"/>
      <c r="U1204" s="33" t="s">
        <v>736</v>
      </c>
      <c r="V1204" s="10"/>
      <c r="W1204" t="str">
        <f t="shared" si="33"/>
        <v>subattribute</v>
      </c>
      <c r="X1204" t="str">
        <f>TRIM(INDEX(_xlfn.TEXTSPLIT(Table3263[[#This Row],[attribute_name]],"|"), 1,1))</f>
        <v>Temperatura – Retorno de Óleo Lubrificante Mancal LOA do Motor</v>
      </c>
      <c r="Y1204" t="str">
        <f>IFERROR(TRIM(INDEX(_xlfn.TEXTSPLIT(Table3263[[#This Row],[attribute_name]],"|"), 1,2)), "")</f>
        <v>Pre-alarm Hi</v>
      </c>
      <c r="Z1204" t="b" cm="1">
        <f t="array" ref="Z1204">IF(ISERROR(IF(Table3263[[#This Row],[parent_attribute]]="subattribute", VLOOKUP(Table3263[[#This Row],[Área ]]&amp;Table3263[[#This Row],[child_attribute]],_xlfn._xlws.FILTER(Table3263[[#All],[Vessel]], Table3263[[#All],[parent_attribute]]="attribute"),1, FALSE), TRUE)), FALSE, TRUE)</f>
        <v>1</v>
      </c>
    </row>
    <row r="1205" spans="1:26" s="17" customFormat="1" ht="15" customHeight="1">
      <c r="A1205" t="str">
        <f>Table3263[[#This Row],[Template]]&amp;Table3263[[#This Row],[parent_attribute]]</f>
        <v>Motor High VoltageVibração - Mancal do Motor (LA) (1)</v>
      </c>
      <c r="B1205" t="s">
        <v>4572</v>
      </c>
      <c r="C1205" s="10" t="s">
        <v>3356</v>
      </c>
      <c r="D1205" s="10" t="s">
        <v>4573</v>
      </c>
      <c r="E1205" t="s">
        <v>4574</v>
      </c>
      <c r="F1205" s="163" t="s">
        <v>4898</v>
      </c>
      <c r="G1205" s="14" t="s">
        <v>2865</v>
      </c>
      <c r="H1205"/>
      <c r="I1205"/>
      <c r="J1205" t="s">
        <v>1137</v>
      </c>
      <c r="K1205" t="s">
        <v>1137</v>
      </c>
      <c r="L1205"/>
      <c r="M1205"/>
      <c r="N1205"/>
      <c r="O1205" t="e">
        <f>VLOOKUP(Table3263[[#This Row],[Column1]],'Tradução Atributos'!$A$1:$B$284,2,0)</f>
        <v>#N/A</v>
      </c>
      <c r="P1205" t="s">
        <v>3383</v>
      </c>
      <c r="Q1205" s="10" t="str">
        <f>_xlfn.CONCAT(Table3263[[#This Row],[Description]],Table3263[[#This Row],[attribute_name EN2]])</f>
        <v>Vibration - Motor DE Bearing (1)</v>
      </c>
      <c r="R1205" s="33" t="s">
        <v>5014</v>
      </c>
      <c r="S1205" s="33" t="s">
        <v>465</v>
      </c>
      <c r="T1205"/>
      <c r="U1205" s="33" t="s">
        <v>446</v>
      </c>
      <c r="V1205" s="10" t="s">
        <v>447</v>
      </c>
      <c r="W1205" t="str">
        <f t="shared" si="33"/>
        <v>attribute</v>
      </c>
      <c r="X1205" t="str">
        <f>TRIM(INDEX(_xlfn.TEXTSPLIT(Table3263[[#This Row],[attribute_name]],"|"), 1,1))</f>
        <v>Vibração - Mancal do Motor (LA) (1)</v>
      </c>
      <c r="Y1205" t="str">
        <f>IFERROR(TRIM(INDEX(_xlfn.TEXTSPLIT(Table3263[[#This Row],[attribute_name]],"|"), 1,2)), "")</f>
        <v/>
      </c>
      <c r="Z1205" t="b" cm="1">
        <f t="array" ref="Z1205">IF(ISERROR(IF(Table3263[[#This Row],[parent_attribute]]="subattribute", VLOOKUP(Table3263[[#This Row],[Área ]]&amp;Table3263[[#This Row],[child_attribute]],_xlfn._xlws.FILTER(Table3263[[#All],[Vessel]], Table3263[[#All],[parent_attribute]]="attribute"),1, FALSE), TRUE)), FALSE, TRUE)</f>
        <v>1</v>
      </c>
    </row>
    <row r="1206" spans="1:26" s="17" customFormat="1" ht="15" customHeight="1">
      <c r="A1206" t="str">
        <f>Table3263[[#This Row],[Template]]&amp;Table3263[[#This Row],[parent_attribute]]</f>
        <v>Motor High VoltageVibração - Mancal do Motor (LA) (1)</v>
      </c>
      <c r="B1206" t="s">
        <v>4572</v>
      </c>
      <c r="C1206" s="10" t="s">
        <v>3356</v>
      </c>
      <c r="D1206" s="10" t="s">
        <v>4573</v>
      </c>
      <c r="E1206" t="s">
        <v>4574</v>
      </c>
      <c r="F1206" s="163" t="s">
        <v>4898</v>
      </c>
      <c r="G1206" s="14" t="s">
        <v>2865</v>
      </c>
      <c r="H1206"/>
      <c r="I1206"/>
      <c r="J1206" t="s">
        <v>1140</v>
      </c>
      <c r="K1206" t="s">
        <v>1137</v>
      </c>
      <c r="L1206" t="s">
        <v>2929</v>
      </c>
      <c r="M1206" t="s">
        <v>2928</v>
      </c>
      <c r="N1206"/>
      <c r="O1206" t="e">
        <f>VLOOKUP(Table3263[[#This Row],[Column1]],'Tradução Atributos'!$A$1:$B$284,2,0)</f>
        <v>#N/A</v>
      </c>
      <c r="P1206" t="s">
        <v>3384</v>
      </c>
      <c r="Q1206" s="10" t="str">
        <f>_xlfn.CONCAT(Table3263[[#This Row],[Description]],Table3263[[#This Row],[attribute_name EN2]])</f>
        <v>Vibration - Motor DE Bearing (1)</v>
      </c>
      <c r="R1206" s="33"/>
      <c r="S1206" s="33" t="s">
        <v>465</v>
      </c>
      <c r="T1206"/>
      <c r="U1206" s="33" t="s">
        <v>736</v>
      </c>
      <c r="V1206" s="10"/>
      <c r="W1206" t="str">
        <f t="shared" si="33"/>
        <v>subattribute</v>
      </c>
      <c r="X1206" t="str">
        <f>TRIM(INDEX(_xlfn.TEXTSPLIT(Table3263[[#This Row],[attribute_name]],"|"), 1,1))</f>
        <v>Vibração - Mancal do Motor (LA) (1)</v>
      </c>
      <c r="Y1206" t="str">
        <f>IFERROR(TRIM(INDEX(_xlfn.TEXTSPLIT(Table3263[[#This Row],[attribute_name]],"|"), 1,2)), "")</f>
        <v>Hi</v>
      </c>
      <c r="Z1206" t="b" cm="1">
        <f t="array" ref="Z1206">IF(ISERROR(IF(Table3263[[#This Row],[parent_attribute]]="subattribute", VLOOKUP(Table3263[[#This Row],[Área ]]&amp;Table3263[[#This Row],[child_attribute]],_xlfn._xlws.FILTER(Table3263[[#All],[Vessel]], Table3263[[#All],[parent_attribute]]="attribute"),1, FALSE), TRUE)), FALSE, TRUE)</f>
        <v>1</v>
      </c>
    </row>
    <row r="1207" spans="1:26" s="17" customFormat="1" ht="15" customHeight="1">
      <c r="A1207" t="str">
        <f>Table3263[[#This Row],[Template]]&amp;Table3263[[#This Row],[parent_attribute]]</f>
        <v>Motor High VoltageVibração - Mancal do Motor (LA) (1)</v>
      </c>
      <c r="B1207" t="s">
        <v>4572</v>
      </c>
      <c r="C1207" s="10" t="s">
        <v>3356</v>
      </c>
      <c r="D1207" s="10" t="s">
        <v>4573</v>
      </c>
      <c r="E1207" t="s">
        <v>4574</v>
      </c>
      <c r="F1207" s="163" t="s">
        <v>4898</v>
      </c>
      <c r="G1207" s="14" t="s">
        <v>2865</v>
      </c>
      <c r="H1207"/>
      <c r="I1207"/>
      <c r="J1207" t="s">
        <v>1142</v>
      </c>
      <c r="K1207" t="s">
        <v>1137</v>
      </c>
      <c r="L1207" t="s">
        <v>2930</v>
      </c>
      <c r="M1207" t="s">
        <v>2928</v>
      </c>
      <c r="N1207"/>
      <c r="O1207" t="e">
        <f>VLOOKUP(Table3263[[#This Row],[Column1]],'Tradução Atributos'!$A$1:$B$284,2,0)</f>
        <v>#N/A</v>
      </c>
      <c r="P1207" t="s">
        <v>839</v>
      </c>
      <c r="Q1207" s="10" t="str">
        <f>_xlfn.CONCAT(Table3263[[#This Row],[Description]],Table3263[[#This Row],[attribute_name EN2]])</f>
        <v>Vibration - Motor DE Bearing (1)</v>
      </c>
      <c r="R1207" s="10"/>
      <c r="S1207" s="33" t="s">
        <v>465</v>
      </c>
      <c r="T1207"/>
      <c r="U1207" s="33" t="s">
        <v>736</v>
      </c>
      <c r="V1207" s="83"/>
      <c r="W1207" t="str">
        <f t="shared" si="33"/>
        <v>subattribute</v>
      </c>
      <c r="X1207" t="str">
        <f>TRIM(INDEX(_xlfn.TEXTSPLIT(Table3263[[#This Row],[attribute_name]],"|"), 1,1))</f>
        <v>Vibração - Mancal do Motor (LA) (1)</v>
      </c>
      <c r="Y1207" t="str">
        <f>IFERROR(TRIM(INDEX(_xlfn.TEXTSPLIT(Table3263[[#This Row],[attribute_name]],"|"), 1,2)), "")</f>
        <v>HiHi</v>
      </c>
      <c r="Z1207" t="b" cm="1">
        <f t="array" ref="Z1207">IF(ISERROR(IF(Table3263[[#This Row],[parent_attribute]]="subattribute", VLOOKUP(Table3263[[#This Row],[Área ]]&amp;Table3263[[#This Row],[child_attribute]],_xlfn._xlws.FILTER(Table3263[[#All],[Vessel]], Table3263[[#All],[parent_attribute]]="attribute"),1, FALSE), TRUE)), FALSE, TRUE)</f>
        <v>1</v>
      </c>
    </row>
    <row r="1208" spans="1:26" s="17" customFormat="1" ht="15" customHeight="1">
      <c r="A1208" t="str">
        <f>Table3263[[#This Row],[Template]]&amp;Table3263[[#This Row],[parent_attribute]]</f>
        <v>Motor High VoltageVibração - Mancal do Motor (LA) (1)</v>
      </c>
      <c r="B1208" t="s">
        <v>4572</v>
      </c>
      <c r="C1208" s="10" t="s">
        <v>3356</v>
      </c>
      <c r="D1208" s="10" t="s">
        <v>4573</v>
      </c>
      <c r="E1208" t="s">
        <v>4574</v>
      </c>
      <c r="F1208" s="163" t="s">
        <v>4898</v>
      </c>
      <c r="G1208" s="14" t="s">
        <v>2865</v>
      </c>
      <c r="H1208"/>
      <c r="I1208"/>
      <c r="J1208" t="s">
        <v>1144</v>
      </c>
      <c r="K1208" t="s">
        <v>1137</v>
      </c>
      <c r="L1208" t="s">
        <v>2934</v>
      </c>
      <c r="M1208" t="s">
        <v>2928</v>
      </c>
      <c r="N1208"/>
      <c r="O1208" t="e">
        <f>VLOOKUP(Table3263[[#This Row],[Column1]],'Tradução Atributos'!$A$1:$B$284,2,0)</f>
        <v>#N/A</v>
      </c>
      <c r="P1208" t="s">
        <v>3385</v>
      </c>
      <c r="Q1208" s="10" t="str">
        <f>_xlfn.CONCAT(Table3263[[#This Row],[Description]],Table3263[[#This Row],[attribute_name EN2]])</f>
        <v>Vibration - Motor DE Bearing (1)</v>
      </c>
      <c r="R1208" s="10"/>
      <c r="S1208" s="33" t="s">
        <v>465</v>
      </c>
      <c r="T1208"/>
      <c r="U1208" s="33" t="s">
        <v>736</v>
      </c>
      <c r="V1208" s="10"/>
      <c r="W1208" t="str">
        <f t="shared" si="33"/>
        <v>subattribute</v>
      </c>
      <c r="X1208" t="str">
        <f>TRIM(INDEX(_xlfn.TEXTSPLIT(Table3263[[#This Row],[attribute_name]],"|"), 1,1))</f>
        <v>Vibração - Mancal do Motor (LA) (1)</v>
      </c>
      <c r="Y1208" t="str">
        <f>IFERROR(TRIM(INDEX(_xlfn.TEXTSPLIT(Table3263[[#This Row],[attribute_name]],"|"), 1,2)), "")</f>
        <v>Pre-alarm Hi</v>
      </c>
      <c r="Z1208" t="b" cm="1">
        <f t="array" ref="Z1208">IF(ISERROR(IF(Table3263[[#This Row],[parent_attribute]]="subattribute", VLOOKUP(Table3263[[#This Row],[Área ]]&amp;Table3263[[#This Row],[child_attribute]],_xlfn._xlws.FILTER(Table3263[[#All],[Vessel]], Table3263[[#All],[parent_attribute]]="attribute"),1, FALSE), TRUE)), FALSE, TRUE)</f>
        <v>1</v>
      </c>
    </row>
    <row r="1209" spans="1:26" s="17" customFormat="1" ht="15" customHeight="1">
      <c r="A1209" t="str">
        <f>Table3263[[#This Row],[Template]]&amp;Table3263[[#This Row],[parent_attribute]]</f>
        <v>Motor High VoltageVibração - Mancal do Motor (LA) (2)</v>
      </c>
      <c r="B1209" t="s">
        <v>4572</v>
      </c>
      <c r="C1209" s="10" t="s">
        <v>3356</v>
      </c>
      <c r="D1209" s="10" t="s">
        <v>4573</v>
      </c>
      <c r="E1209" t="s">
        <v>4574</v>
      </c>
      <c r="F1209" s="163" t="s">
        <v>4898</v>
      </c>
      <c r="G1209" s="14" t="s">
        <v>2865</v>
      </c>
      <c r="H1209"/>
      <c r="I1209"/>
      <c r="J1209" t="s">
        <v>1146</v>
      </c>
      <c r="K1209" t="s">
        <v>1146</v>
      </c>
      <c r="L1209"/>
      <c r="M1209"/>
      <c r="N1209"/>
      <c r="O1209" t="e">
        <f>VLOOKUP(Table3263[[#This Row],[Column1]],'Tradução Atributos'!$A$1:$B$284,2,0)</f>
        <v>#N/A</v>
      </c>
      <c r="P1209" t="s">
        <v>3386</v>
      </c>
      <c r="Q1209" s="10" t="str">
        <f>_xlfn.CONCAT(Table3263[[#This Row],[Description]],Table3263[[#This Row],[attribute_name EN2]])</f>
        <v>Vibration - Motor DE Bearing (2)</v>
      </c>
      <c r="R1209" s="33" t="s">
        <v>5015</v>
      </c>
      <c r="S1209" s="33" t="s">
        <v>465</v>
      </c>
      <c r="T1209"/>
      <c r="U1209" s="33" t="s">
        <v>446</v>
      </c>
      <c r="V1209" s="10" t="s">
        <v>447</v>
      </c>
      <c r="W1209" t="str">
        <f t="shared" si="33"/>
        <v>attribute</v>
      </c>
      <c r="X1209" t="str">
        <f>TRIM(INDEX(_xlfn.TEXTSPLIT(Table3263[[#This Row],[attribute_name]],"|"), 1,1))</f>
        <v>Vibração - Mancal do Motor (LA) (2)</v>
      </c>
      <c r="Y1209" t="str">
        <f>IFERROR(TRIM(INDEX(_xlfn.TEXTSPLIT(Table3263[[#This Row],[attribute_name]],"|"), 1,2)), "")</f>
        <v/>
      </c>
      <c r="Z1209" t="b" cm="1">
        <f t="array" ref="Z1209">IF(ISERROR(IF(Table3263[[#This Row],[parent_attribute]]="subattribute", VLOOKUP(Table3263[[#This Row],[Área ]]&amp;Table3263[[#This Row],[child_attribute]],_xlfn._xlws.FILTER(Table3263[[#All],[Vessel]], Table3263[[#All],[parent_attribute]]="attribute"),1, FALSE), TRUE)), FALSE, TRUE)</f>
        <v>1</v>
      </c>
    </row>
    <row r="1210" spans="1:26" s="17" customFormat="1" ht="15" customHeight="1">
      <c r="A1210" t="str">
        <f>Table3263[[#This Row],[Template]]&amp;Table3263[[#This Row],[parent_attribute]]</f>
        <v>Motor High VoltageVibração - Mancal do Motor (LA) (2)</v>
      </c>
      <c r="B1210" t="s">
        <v>4572</v>
      </c>
      <c r="C1210" s="10" t="s">
        <v>3356</v>
      </c>
      <c r="D1210" s="10" t="s">
        <v>4573</v>
      </c>
      <c r="E1210" t="s">
        <v>4574</v>
      </c>
      <c r="F1210" s="163" t="s">
        <v>4898</v>
      </c>
      <c r="G1210" s="14" t="s">
        <v>2865</v>
      </c>
      <c r="H1210"/>
      <c r="I1210"/>
      <c r="J1210" t="s">
        <v>1149</v>
      </c>
      <c r="K1210" t="s">
        <v>1146</v>
      </c>
      <c r="L1210" t="s">
        <v>2929</v>
      </c>
      <c r="M1210" t="s">
        <v>2928</v>
      </c>
      <c r="N1210"/>
      <c r="O1210" t="e">
        <f>VLOOKUP(Table3263[[#This Row],[Column1]],'Tradução Atributos'!$A$1:$B$284,2,0)</f>
        <v>#N/A</v>
      </c>
      <c r="P1210" t="s">
        <v>845</v>
      </c>
      <c r="Q1210" s="10" t="str">
        <f>_xlfn.CONCAT(Table3263[[#This Row],[Description]],Table3263[[#This Row],[attribute_name EN2]])</f>
        <v>Vibration - Motor DE Bearing (2)</v>
      </c>
      <c r="R1210" s="33"/>
      <c r="S1210" s="33" t="s">
        <v>465</v>
      </c>
      <c r="T1210"/>
      <c r="U1210" s="33" t="s">
        <v>736</v>
      </c>
      <c r="V1210" s="10"/>
      <c r="W1210" t="str">
        <f t="shared" si="33"/>
        <v>subattribute</v>
      </c>
      <c r="X1210" t="str">
        <f>TRIM(INDEX(_xlfn.TEXTSPLIT(Table3263[[#This Row],[attribute_name]],"|"), 1,1))</f>
        <v>Vibração - Mancal do Motor (LA) (2)</v>
      </c>
      <c r="Y1210" t="str">
        <f>IFERROR(TRIM(INDEX(_xlfn.TEXTSPLIT(Table3263[[#This Row],[attribute_name]],"|"), 1,2)), "")</f>
        <v>Hi</v>
      </c>
      <c r="Z1210" t="b" cm="1">
        <f t="array" ref="Z1210">IF(ISERROR(IF(Table3263[[#This Row],[parent_attribute]]="subattribute", VLOOKUP(Table3263[[#This Row],[Área ]]&amp;Table3263[[#This Row],[child_attribute]],_xlfn._xlws.FILTER(Table3263[[#All],[Vessel]], Table3263[[#All],[parent_attribute]]="attribute"),1, FALSE), TRUE)), FALSE, TRUE)</f>
        <v>1</v>
      </c>
    </row>
    <row r="1211" spans="1:26" s="17" customFormat="1" ht="15" customHeight="1">
      <c r="A1211" t="str">
        <f>Table3263[[#This Row],[Template]]&amp;Table3263[[#This Row],[parent_attribute]]</f>
        <v>Motor High VoltageVibração - Mancal do Motor (LA) (2)</v>
      </c>
      <c r="B1211" t="s">
        <v>4572</v>
      </c>
      <c r="C1211" s="10" t="s">
        <v>3356</v>
      </c>
      <c r="D1211" s="10" t="s">
        <v>4573</v>
      </c>
      <c r="E1211" t="s">
        <v>4574</v>
      </c>
      <c r="F1211" s="163" t="s">
        <v>4898</v>
      </c>
      <c r="G1211" s="14" t="s">
        <v>2865</v>
      </c>
      <c r="H1211"/>
      <c r="I1211"/>
      <c r="J1211" t="s">
        <v>1151</v>
      </c>
      <c r="K1211" t="s">
        <v>1146</v>
      </c>
      <c r="L1211" t="s">
        <v>2930</v>
      </c>
      <c r="M1211" t="s">
        <v>2928</v>
      </c>
      <c r="N1211"/>
      <c r="O1211" t="e">
        <f>VLOOKUP(Table3263[[#This Row],[Column1]],'Tradução Atributos'!$A$1:$B$284,2,0)</f>
        <v>#N/A</v>
      </c>
      <c r="P1211" t="s">
        <v>847</v>
      </c>
      <c r="Q1211" s="10" t="str">
        <f>_xlfn.CONCAT(Table3263[[#This Row],[Description]],Table3263[[#This Row],[attribute_name EN2]])</f>
        <v>Vibration - Motor DE Bearing (2)</v>
      </c>
      <c r="R1211" s="33"/>
      <c r="S1211" s="33" t="s">
        <v>465</v>
      </c>
      <c r="T1211"/>
      <c r="U1211" s="33" t="s">
        <v>736</v>
      </c>
      <c r="V1211" s="83"/>
      <c r="W1211" t="str">
        <f t="shared" si="33"/>
        <v>subattribute</v>
      </c>
      <c r="X1211" t="str">
        <f>TRIM(INDEX(_xlfn.TEXTSPLIT(Table3263[[#This Row],[attribute_name]],"|"), 1,1))</f>
        <v>Vibração - Mancal do Motor (LA) (2)</v>
      </c>
      <c r="Y1211" t="str">
        <f>IFERROR(TRIM(INDEX(_xlfn.TEXTSPLIT(Table3263[[#This Row],[attribute_name]],"|"), 1,2)), "")</f>
        <v>HiHi</v>
      </c>
      <c r="Z1211" t="b" cm="1">
        <f t="array" ref="Z1211">IF(ISERROR(IF(Table3263[[#This Row],[parent_attribute]]="subattribute", VLOOKUP(Table3263[[#This Row],[Área ]]&amp;Table3263[[#This Row],[child_attribute]],_xlfn._xlws.FILTER(Table3263[[#All],[Vessel]], Table3263[[#All],[parent_attribute]]="attribute"),1, FALSE), TRUE)), FALSE, TRUE)</f>
        <v>1</v>
      </c>
    </row>
    <row r="1212" spans="1:26" s="17" customFormat="1" ht="15" customHeight="1">
      <c r="A1212" t="str">
        <f>Table3263[[#This Row],[Template]]&amp;Table3263[[#This Row],[parent_attribute]]</f>
        <v>Motor High VoltageVibração - Mancal do Motor (LA) (2)</v>
      </c>
      <c r="B1212" t="s">
        <v>4572</v>
      </c>
      <c r="C1212" s="10" t="s">
        <v>3356</v>
      </c>
      <c r="D1212" s="10" t="s">
        <v>4573</v>
      </c>
      <c r="E1212" t="s">
        <v>4574</v>
      </c>
      <c r="F1212" s="163" t="s">
        <v>4898</v>
      </c>
      <c r="G1212" s="14" t="s">
        <v>2865</v>
      </c>
      <c r="H1212"/>
      <c r="I1212"/>
      <c r="J1212" t="s">
        <v>1153</v>
      </c>
      <c r="K1212" t="s">
        <v>1146</v>
      </c>
      <c r="L1212" t="s">
        <v>2934</v>
      </c>
      <c r="M1212" t="s">
        <v>2928</v>
      </c>
      <c r="N1212"/>
      <c r="O1212" t="e">
        <f>VLOOKUP(Table3263[[#This Row],[Column1]],'Tradução Atributos'!$A$1:$B$284,2,0)</f>
        <v>#N/A</v>
      </c>
      <c r="P1212" t="s">
        <v>3387</v>
      </c>
      <c r="Q1212" s="10" t="str">
        <f>_xlfn.CONCAT(Table3263[[#This Row],[Description]],Table3263[[#This Row],[attribute_name EN2]])</f>
        <v>Vibration - Motor DE Bearing (2)</v>
      </c>
      <c r="R1212" s="33"/>
      <c r="S1212" s="33" t="s">
        <v>465</v>
      </c>
      <c r="T1212"/>
      <c r="U1212" s="33" t="s">
        <v>736</v>
      </c>
      <c r="V1212" s="10"/>
      <c r="W1212" t="str">
        <f t="shared" si="33"/>
        <v>subattribute</v>
      </c>
      <c r="X1212" t="str">
        <f>TRIM(INDEX(_xlfn.TEXTSPLIT(Table3263[[#This Row],[attribute_name]],"|"), 1,1))</f>
        <v>Vibração - Mancal do Motor (LA) (2)</v>
      </c>
      <c r="Y1212" t="str">
        <f>IFERROR(TRIM(INDEX(_xlfn.TEXTSPLIT(Table3263[[#This Row],[attribute_name]],"|"), 1,2)), "")</f>
        <v>Pre-alarm Hi</v>
      </c>
      <c r="Z1212" t="b" cm="1">
        <f t="array" ref="Z1212">IF(ISERROR(IF(Table3263[[#This Row],[parent_attribute]]="subattribute", VLOOKUP(Table3263[[#This Row],[Área ]]&amp;Table3263[[#This Row],[child_attribute]],_xlfn._xlws.FILTER(Table3263[[#All],[Vessel]], Table3263[[#All],[parent_attribute]]="attribute"),1, FALSE), TRUE)), FALSE, TRUE)</f>
        <v>1</v>
      </c>
    </row>
    <row r="1213" spans="1:26" s="17" customFormat="1" ht="15" customHeight="1">
      <c r="A1213" t="str">
        <f>Table3263[[#This Row],[Template]]&amp;Table3263[[#This Row],[parent_attribute]]</f>
        <v>Motor High VoltageVibração - Mancal do Motor (LOA) (1)</v>
      </c>
      <c r="B1213" t="s">
        <v>4572</v>
      </c>
      <c r="C1213" s="10" t="s">
        <v>3356</v>
      </c>
      <c r="D1213" s="10" t="s">
        <v>4573</v>
      </c>
      <c r="E1213" t="s">
        <v>4574</v>
      </c>
      <c r="F1213" s="163" t="s">
        <v>4898</v>
      </c>
      <c r="G1213" s="14" t="s">
        <v>2865</v>
      </c>
      <c r="H1213"/>
      <c r="I1213"/>
      <c r="J1213" t="s">
        <v>1155</v>
      </c>
      <c r="K1213" t="s">
        <v>1155</v>
      </c>
      <c r="L1213"/>
      <c r="M1213"/>
      <c r="N1213"/>
      <c r="O1213" t="e">
        <f>VLOOKUP(Table3263[[#This Row],[Column1]],'Tradução Atributos'!$A$1:$B$284,2,0)</f>
        <v>#N/A</v>
      </c>
      <c r="P1213" t="s">
        <v>3388</v>
      </c>
      <c r="Q1213" s="10" t="str">
        <f>_xlfn.CONCAT(Table3263[[#This Row],[Description]],Table3263[[#This Row],[attribute_name EN2]])</f>
        <v>Vibration - Motor NDE Bearing (1)</v>
      </c>
      <c r="R1213" s="33" t="s">
        <v>5016</v>
      </c>
      <c r="S1213" s="108" t="s">
        <v>465</v>
      </c>
      <c r="T1213"/>
      <c r="U1213" s="33" t="s">
        <v>446</v>
      </c>
      <c r="V1213" s="10" t="s">
        <v>447</v>
      </c>
      <c r="W1213" t="str">
        <f t="shared" si="33"/>
        <v>attribute</v>
      </c>
      <c r="X1213" t="str">
        <f>TRIM(INDEX(_xlfn.TEXTSPLIT(Table3263[[#This Row],[attribute_name]],"|"), 1,1))</f>
        <v>Vibração - Mancal do Motor (LOA) (1)</v>
      </c>
      <c r="Y1213" t="str">
        <f>IFERROR(TRIM(INDEX(_xlfn.TEXTSPLIT(Table3263[[#This Row],[attribute_name]],"|"), 1,2)), "")</f>
        <v/>
      </c>
      <c r="Z1213" t="b" cm="1">
        <f t="array" ref="Z1213">IF(ISERROR(IF(Table3263[[#This Row],[parent_attribute]]="subattribute", VLOOKUP(Table3263[[#This Row],[Área ]]&amp;Table3263[[#This Row],[child_attribute]],_xlfn._xlws.FILTER(Table3263[[#All],[Vessel]], Table3263[[#All],[parent_attribute]]="attribute"),1, FALSE), TRUE)), FALSE, TRUE)</f>
        <v>1</v>
      </c>
    </row>
    <row r="1214" spans="1:26" s="17" customFormat="1" ht="15" customHeight="1">
      <c r="A1214" t="str">
        <f>Table3263[[#This Row],[Template]]&amp;Table3263[[#This Row],[parent_attribute]]</f>
        <v>Motor High VoltageVibração - Mancal do Motor (LOA) (1)</v>
      </c>
      <c r="B1214" t="s">
        <v>4572</v>
      </c>
      <c r="C1214" s="10" t="s">
        <v>3356</v>
      </c>
      <c r="D1214" s="10" t="s">
        <v>4573</v>
      </c>
      <c r="E1214" t="s">
        <v>4574</v>
      </c>
      <c r="F1214" s="163" t="s">
        <v>4898</v>
      </c>
      <c r="G1214" s="14" t="s">
        <v>2865</v>
      </c>
      <c r="H1214"/>
      <c r="I1214"/>
      <c r="J1214" t="s">
        <v>1158</v>
      </c>
      <c r="K1214" t="s">
        <v>1155</v>
      </c>
      <c r="L1214" t="s">
        <v>2929</v>
      </c>
      <c r="M1214" t="s">
        <v>2928</v>
      </c>
      <c r="N1214"/>
      <c r="O1214" t="e">
        <f>VLOOKUP(Table3263[[#This Row],[Column1]],'Tradução Atributos'!$A$1:$B$284,2,0)</f>
        <v>#N/A</v>
      </c>
      <c r="P1214" t="s">
        <v>851</v>
      </c>
      <c r="Q1214" s="10" t="str">
        <f>_xlfn.CONCAT(Table3263[[#This Row],[Description]],Table3263[[#This Row],[attribute_name EN2]])</f>
        <v>Vibration - Motor NDE Bearing (1)</v>
      </c>
      <c r="R1214" s="10"/>
      <c r="S1214" s="33" t="s">
        <v>465</v>
      </c>
      <c r="T1214"/>
      <c r="U1214" s="33" t="s">
        <v>736</v>
      </c>
      <c r="V1214" s="10"/>
      <c r="W1214" t="str">
        <f t="shared" si="33"/>
        <v>subattribute</v>
      </c>
      <c r="X1214" t="str">
        <f>TRIM(INDEX(_xlfn.TEXTSPLIT(Table3263[[#This Row],[attribute_name]],"|"), 1,1))</f>
        <v>Vibração - Mancal do Motor (LOA) (1)</v>
      </c>
      <c r="Y1214" t="str">
        <f>IFERROR(TRIM(INDEX(_xlfn.TEXTSPLIT(Table3263[[#This Row],[attribute_name]],"|"), 1,2)), "")</f>
        <v>Hi</v>
      </c>
      <c r="Z1214" t="b" cm="1">
        <f t="array" ref="Z1214">IF(ISERROR(IF(Table3263[[#This Row],[parent_attribute]]="subattribute", VLOOKUP(Table3263[[#This Row],[Área ]]&amp;Table3263[[#This Row],[child_attribute]],_xlfn._xlws.FILTER(Table3263[[#All],[Vessel]], Table3263[[#All],[parent_attribute]]="attribute"),1, FALSE), TRUE)), FALSE, TRUE)</f>
        <v>1</v>
      </c>
    </row>
    <row r="1215" spans="1:26" s="17" customFormat="1" ht="15" customHeight="1">
      <c r="A1215" t="str">
        <f>Table3263[[#This Row],[Template]]&amp;Table3263[[#This Row],[parent_attribute]]</f>
        <v>Motor High VoltageVibração - Mancal do Motor (LOA) (1)</v>
      </c>
      <c r="B1215" t="s">
        <v>4572</v>
      </c>
      <c r="C1215" s="10" t="s">
        <v>3356</v>
      </c>
      <c r="D1215" s="10" t="s">
        <v>4573</v>
      </c>
      <c r="E1215" t="s">
        <v>4574</v>
      </c>
      <c r="F1215" s="163" t="s">
        <v>4898</v>
      </c>
      <c r="G1215" s="14" t="s">
        <v>2865</v>
      </c>
      <c r="H1215"/>
      <c r="I1215"/>
      <c r="J1215" t="s">
        <v>1160</v>
      </c>
      <c r="K1215" t="s">
        <v>1155</v>
      </c>
      <c r="L1215" t="s">
        <v>2930</v>
      </c>
      <c r="M1215" t="s">
        <v>2928</v>
      </c>
      <c r="N1215"/>
      <c r="O1215" t="e">
        <f>VLOOKUP(Table3263[[#This Row],[Column1]],'Tradução Atributos'!$A$1:$B$284,2,0)</f>
        <v>#N/A</v>
      </c>
      <c r="P1215" t="s">
        <v>853</v>
      </c>
      <c r="Q1215" s="10" t="str">
        <f>_xlfn.CONCAT(Table3263[[#This Row],[Description]],Table3263[[#This Row],[attribute_name EN2]])</f>
        <v>Vibration - Motor NDE Bearing (1)</v>
      </c>
      <c r="R1215" s="10"/>
      <c r="S1215" s="33" t="s">
        <v>465</v>
      </c>
      <c r="T1215"/>
      <c r="U1215" s="33" t="s">
        <v>736</v>
      </c>
      <c r="V1215" s="83"/>
      <c r="W1215" t="str">
        <f t="shared" si="33"/>
        <v>subattribute</v>
      </c>
      <c r="X1215" t="str">
        <f>TRIM(INDEX(_xlfn.TEXTSPLIT(Table3263[[#This Row],[attribute_name]],"|"), 1,1))</f>
        <v>Vibração - Mancal do Motor (LOA) (1)</v>
      </c>
      <c r="Y1215" t="str">
        <f>IFERROR(TRIM(INDEX(_xlfn.TEXTSPLIT(Table3263[[#This Row],[attribute_name]],"|"), 1,2)), "")</f>
        <v>HiHi</v>
      </c>
      <c r="Z1215" t="b" cm="1">
        <f t="array" ref="Z1215">IF(ISERROR(IF(Table3263[[#This Row],[parent_attribute]]="subattribute", VLOOKUP(Table3263[[#This Row],[Área ]]&amp;Table3263[[#This Row],[child_attribute]],_xlfn._xlws.FILTER(Table3263[[#All],[Vessel]], Table3263[[#All],[parent_attribute]]="attribute"),1, FALSE), TRUE)), FALSE, TRUE)</f>
        <v>1</v>
      </c>
    </row>
    <row r="1216" spans="1:26" s="17" customFormat="1" ht="15" customHeight="1">
      <c r="A1216" t="str">
        <f>Table3263[[#This Row],[Template]]&amp;Table3263[[#This Row],[parent_attribute]]</f>
        <v>Motor High VoltageVibração - Mancal do Motor (LOA) (1)</v>
      </c>
      <c r="B1216" t="s">
        <v>4572</v>
      </c>
      <c r="C1216" s="10" t="s">
        <v>3356</v>
      </c>
      <c r="D1216" s="10" t="s">
        <v>4573</v>
      </c>
      <c r="E1216" t="s">
        <v>4574</v>
      </c>
      <c r="F1216" s="163" t="s">
        <v>4898</v>
      </c>
      <c r="G1216" s="14" t="s">
        <v>2865</v>
      </c>
      <c r="H1216"/>
      <c r="I1216"/>
      <c r="J1216" t="s">
        <v>1161</v>
      </c>
      <c r="K1216" t="s">
        <v>1155</v>
      </c>
      <c r="L1216" t="s">
        <v>2934</v>
      </c>
      <c r="M1216" t="s">
        <v>2928</v>
      </c>
      <c r="N1216"/>
      <c r="O1216" t="e">
        <f>VLOOKUP(Table3263[[#This Row],[Column1]],'Tradução Atributos'!$A$1:$B$284,2,0)</f>
        <v>#N/A</v>
      </c>
      <c r="P1216" t="s">
        <v>3389</v>
      </c>
      <c r="Q1216" s="10" t="str">
        <f>_xlfn.CONCAT(Table3263[[#This Row],[Description]],Table3263[[#This Row],[attribute_name EN2]])</f>
        <v>Vibration - Motor NDE Bearing (1)</v>
      </c>
      <c r="R1216" s="33"/>
      <c r="S1216" s="33" t="s">
        <v>465</v>
      </c>
      <c r="T1216"/>
      <c r="U1216" s="33" t="s">
        <v>736</v>
      </c>
      <c r="V1216" s="10"/>
      <c r="W1216" t="str">
        <f t="shared" si="33"/>
        <v>subattribute</v>
      </c>
      <c r="X1216" t="str">
        <f>TRIM(INDEX(_xlfn.TEXTSPLIT(Table3263[[#This Row],[attribute_name]],"|"), 1,1))</f>
        <v>Vibração - Mancal do Motor (LOA) (1)</v>
      </c>
      <c r="Y1216" t="str">
        <f>IFERROR(TRIM(INDEX(_xlfn.TEXTSPLIT(Table3263[[#This Row],[attribute_name]],"|"), 1,2)), "")</f>
        <v>Pre-alarm Hi</v>
      </c>
      <c r="Z1216" t="b" cm="1">
        <f t="array" ref="Z1216">IF(ISERROR(IF(Table3263[[#This Row],[parent_attribute]]="subattribute", VLOOKUP(Table3263[[#This Row],[Área ]]&amp;Table3263[[#This Row],[child_attribute]],_xlfn._xlws.FILTER(Table3263[[#All],[Vessel]], Table3263[[#All],[parent_attribute]]="attribute"),1, FALSE), TRUE)), FALSE, TRUE)</f>
        <v>1</v>
      </c>
    </row>
    <row r="1217" spans="1:26" s="17" customFormat="1" ht="15" customHeight="1">
      <c r="A1217" t="str">
        <f>Table3263[[#This Row],[Template]]&amp;Table3263[[#This Row],[parent_attribute]]</f>
        <v>Motor High VoltageVibração - Mancal do Motor (LOA) (2)</v>
      </c>
      <c r="B1217" t="s">
        <v>4572</v>
      </c>
      <c r="C1217" s="10" t="s">
        <v>3356</v>
      </c>
      <c r="D1217" s="10" t="s">
        <v>4573</v>
      </c>
      <c r="E1217" t="s">
        <v>4574</v>
      </c>
      <c r="F1217" s="164" t="s">
        <v>4898</v>
      </c>
      <c r="G1217" s="15" t="s">
        <v>2865</v>
      </c>
      <c r="H1217"/>
      <c r="I1217"/>
      <c r="J1217" t="s">
        <v>1162</v>
      </c>
      <c r="K1217" t="s">
        <v>1162</v>
      </c>
      <c r="L1217"/>
      <c r="M1217"/>
      <c r="N1217"/>
      <c r="O1217" t="e">
        <f>VLOOKUP(Table3263[[#This Row],[Column1]],'Tradução Atributos'!$A$1:$B$284,2,0)</f>
        <v>#N/A</v>
      </c>
      <c r="P1217" t="s">
        <v>3390</v>
      </c>
      <c r="Q1217" s="10" t="str">
        <f>_xlfn.CONCAT(Table3263[[#This Row],[Description]],Table3263[[#This Row],[attribute_name EN2]])</f>
        <v>Vibration - Motor NDE Bearing (2)</v>
      </c>
      <c r="R1217" s="81" t="s">
        <v>5017</v>
      </c>
      <c r="S1217" s="33" t="s">
        <v>465</v>
      </c>
      <c r="T1217"/>
      <c r="U1217" s="81" t="s">
        <v>446</v>
      </c>
      <c r="V1217" s="10" t="s">
        <v>447</v>
      </c>
      <c r="W1217" t="str">
        <f t="shared" si="33"/>
        <v>attribute</v>
      </c>
      <c r="X1217" t="str">
        <f>TRIM(INDEX(_xlfn.TEXTSPLIT(Table3263[[#This Row],[attribute_name]],"|"), 1,1))</f>
        <v>Vibração - Mancal do Motor (LOA) (2)</v>
      </c>
      <c r="Y1217" t="str">
        <f>IFERROR(TRIM(INDEX(_xlfn.TEXTSPLIT(Table3263[[#This Row],[attribute_name]],"|"), 1,2)), "")</f>
        <v/>
      </c>
      <c r="Z1217" t="b" cm="1">
        <f t="array" ref="Z1217">IF(ISERROR(IF(Table3263[[#This Row],[parent_attribute]]="subattribute", VLOOKUP(Table3263[[#This Row],[Área ]]&amp;Table3263[[#This Row],[child_attribute]],_xlfn._xlws.FILTER(Table3263[[#All],[Vessel]], Table3263[[#All],[parent_attribute]]="attribute"),1, FALSE), TRUE)), FALSE, TRUE)</f>
        <v>1</v>
      </c>
    </row>
    <row r="1218" spans="1:26" ht="15" customHeight="1">
      <c r="A1218" t="str">
        <f>Table3263[[#This Row],[Template]]&amp;Table3263[[#This Row],[parent_attribute]]</f>
        <v>Motor High VoltageVibração - Mancal do Motor (LOA) (2)</v>
      </c>
      <c r="B1218" t="s">
        <v>4572</v>
      </c>
      <c r="C1218" s="10" t="s">
        <v>3356</v>
      </c>
      <c r="D1218" s="10" t="s">
        <v>4573</v>
      </c>
      <c r="E1218" t="s">
        <v>4574</v>
      </c>
      <c r="F1218" s="163" t="s">
        <v>4898</v>
      </c>
      <c r="G1218" s="14" t="s">
        <v>2865</v>
      </c>
      <c r="J1218" t="s">
        <v>1164</v>
      </c>
      <c r="K1218" t="s">
        <v>1162</v>
      </c>
      <c r="L1218" t="s">
        <v>2929</v>
      </c>
      <c r="M1218" t="s">
        <v>2928</v>
      </c>
      <c r="O1218" t="e">
        <f>VLOOKUP(Table3263[[#This Row],[Column1]],'Tradução Atributos'!$A$1:$B$284,2,0)</f>
        <v>#N/A</v>
      </c>
      <c r="P1218" t="s">
        <v>857</v>
      </c>
      <c r="Q1218" s="10" t="str">
        <f>_xlfn.CONCAT(Table3263[[#This Row],[Description]],Table3263[[#This Row],[attribute_name EN2]])</f>
        <v>Vibration - Motor NDE Bearing (2)</v>
      </c>
      <c r="R1218" s="10"/>
      <c r="S1218" s="33" t="s">
        <v>465</v>
      </c>
      <c r="U1218" s="33" t="s">
        <v>736</v>
      </c>
      <c r="V1218" s="10"/>
      <c r="W1218" t="str">
        <f t="shared" si="33"/>
        <v>subattribute</v>
      </c>
      <c r="X1218" t="str">
        <f>TRIM(INDEX(_xlfn.TEXTSPLIT(Table3263[[#This Row],[attribute_name]],"|"), 1,1))</f>
        <v>Vibração - Mancal do Motor (LOA) (2)</v>
      </c>
      <c r="Y1218" t="str">
        <f>IFERROR(TRIM(INDEX(_xlfn.TEXTSPLIT(Table3263[[#This Row],[attribute_name]],"|"), 1,2)), "")</f>
        <v>Hi</v>
      </c>
      <c r="Z1218" t="b" cm="1">
        <f t="array" ref="Z1218">IF(ISERROR(IF(Table3263[[#This Row],[parent_attribute]]="subattribute", VLOOKUP(Table3263[[#This Row],[Área ]]&amp;Table3263[[#This Row],[child_attribute]],_xlfn._xlws.FILTER(Table3263[[#All],[Vessel]], Table3263[[#All],[parent_attribute]]="attribute"),1, FALSE), TRUE)), FALSE, TRUE)</f>
        <v>1</v>
      </c>
    </row>
    <row r="1219" spans="1:26" ht="15" customHeight="1">
      <c r="A1219" t="str">
        <f>Table3263[[#This Row],[Template]]&amp;Table3263[[#This Row],[parent_attribute]]</f>
        <v>Motor High VoltageVibração - Mancal do Motor (LOA) (2)</v>
      </c>
      <c r="B1219" t="s">
        <v>4572</v>
      </c>
      <c r="C1219" s="10" t="s">
        <v>3356</v>
      </c>
      <c r="D1219" s="10" t="s">
        <v>4573</v>
      </c>
      <c r="E1219" t="s">
        <v>4574</v>
      </c>
      <c r="F1219" s="163" t="s">
        <v>4898</v>
      </c>
      <c r="G1219" s="14" t="s">
        <v>2865</v>
      </c>
      <c r="J1219" t="s">
        <v>1165</v>
      </c>
      <c r="K1219" t="s">
        <v>1162</v>
      </c>
      <c r="L1219" t="s">
        <v>2930</v>
      </c>
      <c r="M1219" t="s">
        <v>2928</v>
      </c>
      <c r="O1219" t="e">
        <f>VLOOKUP(Table3263[[#This Row],[Column1]],'Tradução Atributos'!$A$1:$B$284,2,0)</f>
        <v>#N/A</v>
      </c>
      <c r="P1219" t="s">
        <v>859</v>
      </c>
      <c r="Q1219" s="10" t="str">
        <f>_xlfn.CONCAT(Table3263[[#This Row],[Description]],Table3263[[#This Row],[attribute_name EN2]])</f>
        <v>Vibration - Motor NDE Bearing (2)</v>
      </c>
      <c r="R1219" s="33"/>
      <c r="S1219" s="33" t="s">
        <v>465</v>
      </c>
      <c r="U1219" s="33" t="s">
        <v>736</v>
      </c>
      <c r="V1219" s="83"/>
      <c r="W1219" t="str">
        <f t="shared" si="33"/>
        <v>subattribute</v>
      </c>
      <c r="X1219" t="str">
        <f>TRIM(INDEX(_xlfn.TEXTSPLIT(Table3263[[#This Row],[attribute_name]],"|"), 1,1))</f>
        <v>Vibração - Mancal do Motor (LOA) (2)</v>
      </c>
      <c r="Y1219" t="str">
        <f>IFERROR(TRIM(INDEX(_xlfn.TEXTSPLIT(Table3263[[#This Row],[attribute_name]],"|"), 1,2)), "")</f>
        <v>HiHi</v>
      </c>
      <c r="Z1219" t="b" cm="1">
        <f t="array" ref="Z1219">IF(ISERROR(IF(Table3263[[#This Row],[parent_attribute]]="subattribute", VLOOKUP(Table3263[[#This Row],[Área ]]&amp;Table3263[[#This Row],[child_attribute]],_xlfn._xlws.FILTER(Table3263[[#All],[Vessel]], Table3263[[#All],[parent_attribute]]="attribute"),1, FALSE), TRUE)), FALSE, TRUE)</f>
        <v>1</v>
      </c>
    </row>
    <row r="1220" spans="1:26" ht="15" customHeight="1">
      <c r="A1220" t="str">
        <f>Table3263[[#This Row],[Template]]&amp;Table3263[[#This Row],[parent_attribute]]</f>
        <v>Motor High VoltageVibração - Mancal do Motor (LOA) (2)</v>
      </c>
      <c r="B1220" t="s">
        <v>4572</v>
      </c>
      <c r="C1220" s="10" t="s">
        <v>3356</v>
      </c>
      <c r="D1220" s="10" t="s">
        <v>4573</v>
      </c>
      <c r="E1220" t="s">
        <v>4574</v>
      </c>
      <c r="F1220" s="163" t="s">
        <v>4898</v>
      </c>
      <c r="G1220" s="14" t="s">
        <v>2865</v>
      </c>
      <c r="J1220" t="s">
        <v>1166</v>
      </c>
      <c r="K1220" t="s">
        <v>1162</v>
      </c>
      <c r="L1220" t="s">
        <v>2934</v>
      </c>
      <c r="M1220" t="s">
        <v>2928</v>
      </c>
      <c r="O1220" t="e">
        <f>VLOOKUP(Table3263[[#This Row],[Column1]],'Tradução Atributos'!$A$1:$B$284,2,0)</f>
        <v>#N/A</v>
      </c>
      <c r="P1220" t="s">
        <v>3391</v>
      </c>
      <c r="Q1220" s="10" t="str">
        <f>_xlfn.CONCAT(Table3263[[#This Row],[Description]],Table3263[[#This Row],[attribute_name EN2]])</f>
        <v>Vibration - Motor NDE Bearing (2)</v>
      </c>
      <c r="R1220" s="33"/>
      <c r="S1220" s="33" t="s">
        <v>465</v>
      </c>
      <c r="U1220" s="33" t="s">
        <v>736</v>
      </c>
      <c r="V1220" s="12"/>
      <c r="W1220" t="str">
        <f t="shared" si="33"/>
        <v>subattribute</v>
      </c>
      <c r="X1220" t="str">
        <f>TRIM(INDEX(_xlfn.TEXTSPLIT(Table3263[[#This Row],[attribute_name]],"|"), 1,1))</f>
        <v>Vibração - Mancal do Motor (LOA) (2)</v>
      </c>
      <c r="Y1220" t="str">
        <f>IFERROR(TRIM(INDEX(_xlfn.TEXTSPLIT(Table3263[[#This Row],[attribute_name]],"|"), 1,2)), "")</f>
        <v>Pre-alarm Hi</v>
      </c>
      <c r="Z1220" t="b" cm="1">
        <f t="array" ref="Z1220">IF(ISERROR(IF(Table3263[[#This Row],[parent_attribute]]="subattribute", VLOOKUP(Table3263[[#This Row],[Área ]]&amp;Table3263[[#This Row],[child_attribute]],_xlfn._xlws.FILTER(Table3263[[#All],[Vessel]], Table3263[[#All],[parent_attribute]]="attribute"),1, FALSE), TRUE)), FALSE, TRUE)</f>
        <v>1</v>
      </c>
    </row>
    <row r="1221" spans="1:26" ht="15" customHeight="1">
      <c r="A1221" t="str">
        <f>Table3263[[#This Row],[Template]]&amp;Table3263[[#This Row],[parent_attribute]]</f>
        <v>Compressor Centrífugo BásicoDeslocamento Axial - Caixa de Engrenagens (1)</v>
      </c>
      <c r="B1221" t="s">
        <v>4572</v>
      </c>
      <c r="C1221" s="10" t="s">
        <v>2905</v>
      </c>
      <c r="D1221" s="10" t="s">
        <v>4573</v>
      </c>
      <c r="E1221" t="s">
        <v>4574</v>
      </c>
      <c r="F1221" s="14" t="s">
        <v>4575</v>
      </c>
      <c r="G1221" s="14" t="s">
        <v>2857</v>
      </c>
      <c r="J1221" t="s">
        <v>9</v>
      </c>
      <c r="K1221" t="s">
        <v>9</v>
      </c>
      <c r="O1221" t="e">
        <f>VLOOKUP(Table3263[[#This Row],[Column1]],'Tradução Atributos'!$A$1:$B$284,2,0)</f>
        <v>#N/A</v>
      </c>
      <c r="P1221" s="190" t="s">
        <v>611</v>
      </c>
      <c r="Q1221" t="str">
        <f>_xlfn.CONCAT(Table3263[[#This Row],[Description]],Table3263[[#This Row],[attribute_name EN2]])</f>
        <v>Axial Displacement - Gear Box (1)</v>
      </c>
      <c r="R1221" s="185" t="s">
        <v>3668</v>
      </c>
      <c r="S1221" s="33" t="s">
        <v>465</v>
      </c>
      <c r="U1221" s="33" t="s">
        <v>474</v>
      </c>
      <c r="V1221" s="10" t="s">
        <v>475</v>
      </c>
      <c r="W1221" t="str">
        <f t="shared" si="33"/>
        <v>attribute</v>
      </c>
      <c r="X1221" t="str">
        <f>TRIM(INDEX(_xlfn.TEXTSPLIT(Table3263[[#This Row],[attribute_name]],"|"), 1,1))</f>
        <v>Deslocamento Axial - Caixa de Engrenagens (1)</v>
      </c>
      <c r="Y1221" t="str">
        <f>IFERROR(TRIM(INDEX(_xlfn.TEXTSPLIT(Table3263[[#This Row],[attribute_name]],"|"), 1,2)), "")</f>
        <v/>
      </c>
      <c r="Z1221" t="b" cm="1">
        <f t="array" ref="Z1221">IF(ISERROR(IF(Table3263[[#This Row],[parent_attribute]]="subattribute", VLOOKUP(Table3263[[#This Row],[Área ]]&amp;Table3263[[#This Row],[child_attribute]],_xlfn._xlws.FILTER(Table3263[[#All],[Vessel]], Table3263[[#All],[parent_attribute]]="attribute"),1, FALSE), TRUE)), FALSE, TRUE)</f>
        <v>1</v>
      </c>
    </row>
    <row r="1222" spans="1:26" ht="15" customHeight="1">
      <c r="A1222" t="str">
        <f>Table3263[[#This Row],[Template]]&amp;Table3263[[#This Row],[parent_attribute]]</f>
        <v>Compressor Centrífugo BásicoDeslocamento Axial - Caixa de Engrenagens (1)</v>
      </c>
      <c r="B1222" t="s">
        <v>4572</v>
      </c>
      <c r="C1222" s="10" t="s">
        <v>2905</v>
      </c>
      <c r="D1222" s="10" t="s">
        <v>4573</v>
      </c>
      <c r="E1222" t="s">
        <v>4574</v>
      </c>
      <c r="F1222" s="14" t="s">
        <v>4575</v>
      </c>
      <c r="G1222" s="14" t="s">
        <v>2857</v>
      </c>
      <c r="J1222" t="s">
        <v>1194</v>
      </c>
      <c r="K1222" t="s">
        <v>9</v>
      </c>
      <c r="L1222" t="s">
        <v>2929</v>
      </c>
      <c r="M1222" t="s">
        <v>2928</v>
      </c>
      <c r="O1222" t="e">
        <f>VLOOKUP(Table3263[[#This Row],[Column1]],'Tradução Atributos'!$A$1:$B$284,2,0)</f>
        <v>#N/A</v>
      </c>
      <c r="P1222" s="190" t="s">
        <v>882</v>
      </c>
      <c r="Q1222" t="str">
        <f>_xlfn.CONCAT(Table3263[[#This Row],[Description]],Table3263[[#This Row],[attribute_name EN2]])</f>
        <v>Axial Displacement - Gear Box (1)</v>
      </c>
      <c r="R1222" s="33">
        <v>400</v>
      </c>
      <c r="S1222" s="33" t="s">
        <v>465</v>
      </c>
      <c r="U1222" s="33" t="s">
        <v>736</v>
      </c>
      <c r="V1222" s="83"/>
      <c r="W1222" t="str">
        <f t="shared" si="33"/>
        <v>subattribute</v>
      </c>
      <c r="X1222" t="str">
        <f>TRIM(INDEX(_xlfn.TEXTSPLIT(Table3263[[#This Row],[attribute_name]],"|"), 1,1))</f>
        <v>Deslocamento Axial - Caixa de Engrenagens (1)</v>
      </c>
      <c r="Y1222" t="str">
        <f>IFERROR(TRIM(INDEX(_xlfn.TEXTSPLIT(Table3263[[#This Row],[attribute_name]],"|"), 1,2)), "")</f>
        <v>Hi</v>
      </c>
      <c r="Z1222" t="b" cm="1">
        <f t="array" ref="Z1222">IF(ISERROR(IF(Table3263[[#This Row],[parent_attribute]]="subattribute", VLOOKUP(Table3263[[#This Row],[Área ]]&amp;Table3263[[#This Row],[child_attribute]],_xlfn._xlws.FILTER(Table3263[[#All],[Vessel]], Table3263[[#All],[parent_attribute]]="attribute"),1, FALSE), TRUE)), FALSE, TRUE)</f>
        <v>1</v>
      </c>
    </row>
    <row r="1223" spans="1:26" ht="15" customHeight="1">
      <c r="A1223" t="str">
        <f>Table3263[[#This Row],[Template]]&amp;Table3263[[#This Row],[parent_attribute]]</f>
        <v>Compressor Centrífugo BásicoDeslocamento Axial - Caixa de Engrenagens (1)</v>
      </c>
      <c r="B1223" t="s">
        <v>4572</v>
      </c>
      <c r="C1223" s="10" t="s">
        <v>2905</v>
      </c>
      <c r="D1223" s="10" t="s">
        <v>4573</v>
      </c>
      <c r="E1223" t="s">
        <v>4574</v>
      </c>
      <c r="F1223" s="14" t="s">
        <v>4575</v>
      </c>
      <c r="G1223" s="14" t="s">
        <v>2857</v>
      </c>
      <c r="J1223" t="s">
        <v>1195</v>
      </c>
      <c r="K1223" t="s">
        <v>9</v>
      </c>
      <c r="L1223" t="s">
        <v>2930</v>
      </c>
      <c r="M1223" t="s">
        <v>2928</v>
      </c>
      <c r="O1223" t="e">
        <f>VLOOKUP(Table3263[[#This Row],[Column1]],'Tradução Atributos'!$A$1:$B$284,2,0)</f>
        <v>#N/A</v>
      </c>
      <c r="P1223" s="190" t="s">
        <v>884</v>
      </c>
      <c r="Q1223" t="str">
        <f>_xlfn.CONCAT(Table3263[[#This Row],[Description]],Table3263[[#This Row],[attribute_name EN2]])</f>
        <v>Axial Displacement - Gear Box (1)</v>
      </c>
      <c r="R1223" s="10">
        <v>450</v>
      </c>
      <c r="S1223" s="33" t="s">
        <v>465</v>
      </c>
      <c r="U1223" s="33" t="s">
        <v>736</v>
      </c>
      <c r="V1223" s="10"/>
      <c r="W1223" t="str">
        <f t="shared" si="33"/>
        <v>subattribute</v>
      </c>
      <c r="X1223" t="str">
        <f>TRIM(INDEX(_xlfn.TEXTSPLIT(Table3263[[#This Row],[attribute_name]],"|"), 1,1))</f>
        <v>Deslocamento Axial - Caixa de Engrenagens (1)</v>
      </c>
      <c r="Y1223" t="str">
        <f>IFERROR(TRIM(INDEX(_xlfn.TEXTSPLIT(Table3263[[#This Row],[attribute_name]],"|"), 1,2)), "")</f>
        <v>HiHi</v>
      </c>
      <c r="Z1223" t="b" cm="1">
        <f t="array" ref="Z1223">IF(ISERROR(IF(Table3263[[#This Row],[parent_attribute]]="subattribute", VLOOKUP(Table3263[[#This Row],[Área ]]&amp;Table3263[[#This Row],[child_attribute]],_xlfn._xlws.FILTER(Table3263[[#All],[Vessel]], Table3263[[#All],[parent_attribute]]="attribute"),1, FALSE), TRUE)), FALSE, TRUE)</f>
        <v>1</v>
      </c>
    </row>
    <row r="1224" spans="1:26" ht="15" customHeight="1">
      <c r="A1224" t="str">
        <f>Table3263[[#This Row],[Template]]&amp;Table3263[[#This Row],[parent_attribute]]</f>
        <v>Compressor Centrífugo BásicoDeslocamento Axial - Caixa de Engrenagens (1)</v>
      </c>
      <c r="B1224" t="s">
        <v>4572</v>
      </c>
      <c r="C1224" s="10" t="s">
        <v>2905</v>
      </c>
      <c r="D1224" s="10" t="s">
        <v>4573</v>
      </c>
      <c r="E1224" t="s">
        <v>4574</v>
      </c>
      <c r="F1224" s="14" t="s">
        <v>4575</v>
      </c>
      <c r="G1224" s="14" t="s">
        <v>2857</v>
      </c>
      <c r="J1224" t="s">
        <v>1196</v>
      </c>
      <c r="K1224" t="s">
        <v>9</v>
      </c>
      <c r="L1224" t="s">
        <v>2931</v>
      </c>
      <c r="M1224" t="s">
        <v>2928</v>
      </c>
      <c r="O1224" t="e">
        <f>VLOOKUP(Table3263[[#This Row],[Column1]],'Tradução Atributos'!$A$1:$B$284,2,0)</f>
        <v>#N/A</v>
      </c>
      <c r="P1224" s="190" t="s">
        <v>886</v>
      </c>
      <c r="Q1224" t="str">
        <f>_xlfn.CONCAT(Table3263[[#This Row],[Description]],Table3263[[#This Row],[attribute_name EN2]])</f>
        <v>Axial Displacement - Gear Box (1)</v>
      </c>
      <c r="R1224" s="33">
        <v>-400</v>
      </c>
      <c r="S1224" s="33" t="s">
        <v>465</v>
      </c>
      <c r="U1224" s="33" t="s">
        <v>736</v>
      </c>
      <c r="V1224" s="83"/>
      <c r="W1224" t="str">
        <f t="shared" si="33"/>
        <v>subattribute</v>
      </c>
      <c r="X1224" t="str">
        <f>TRIM(INDEX(_xlfn.TEXTSPLIT(Table3263[[#This Row],[attribute_name]],"|"), 1,1))</f>
        <v>Deslocamento Axial - Caixa de Engrenagens (1)</v>
      </c>
      <c r="Y1224" t="str">
        <f>IFERROR(TRIM(INDEX(_xlfn.TEXTSPLIT(Table3263[[#This Row],[attribute_name]],"|"), 1,2)), "")</f>
        <v>Lo</v>
      </c>
      <c r="Z1224" t="b" cm="1">
        <f t="array" ref="Z1224">IF(ISERROR(IF(Table3263[[#This Row],[parent_attribute]]="subattribute", VLOOKUP(Table3263[[#This Row],[Área ]]&amp;Table3263[[#This Row],[child_attribute]],_xlfn._xlws.FILTER(Table3263[[#All],[Vessel]], Table3263[[#All],[parent_attribute]]="attribute"),1, FALSE), TRUE)), FALSE, TRUE)</f>
        <v>1</v>
      </c>
    </row>
    <row r="1225" spans="1:26" ht="15" customHeight="1">
      <c r="A1225" t="str">
        <f>Table3263[[#This Row],[Template]]&amp;Table3263[[#This Row],[parent_attribute]]</f>
        <v>Compressor Centrífugo BásicoDeslocamento Axial - Caixa de Engrenagens (1)</v>
      </c>
      <c r="B1225" t="s">
        <v>4572</v>
      </c>
      <c r="C1225" s="10" t="s">
        <v>2905</v>
      </c>
      <c r="D1225" s="10" t="s">
        <v>4573</v>
      </c>
      <c r="E1225" t="s">
        <v>4574</v>
      </c>
      <c r="F1225" s="14" t="s">
        <v>4575</v>
      </c>
      <c r="G1225" s="14" t="s">
        <v>2857</v>
      </c>
      <c r="J1225" t="s">
        <v>1197</v>
      </c>
      <c r="K1225" t="s">
        <v>9</v>
      </c>
      <c r="L1225" t="s">
        <v>2932</v>
      </c>
      <c r="M1225" t="s">
        <v>2928</v>
      </c>
      <c r="O1225" t="e">
        <f>VLOOKUP(Table3263[[#This Row],[Column1]],'Tradução Atributos'!$A$1:$B$284,2,0)</f>
        <v>#N/A</v>
      </c>
      <c r="P1225" s="190" t="s">
        <v>2933</v>
      </c>
      <c r="Q1225" t="str">
        <f>_xlfn.CONCAT(Table3263[[#This Row],[Description]],Table3263[[#This Row],[attribute_name EN2]])</f>
        <v>Axial Displacement - Gear Box (1)</v>
      </c>
      <c r="R1225" s="33">
        <v>-450</v>
      </c>
      <c r="S1225" s="33" t="s">
        <v>465</v>
      </c>
      <c r="U1225" s="33" t="s">
        <v>736</v>
      </c>
      <c r="V1225" s="10"/>
      <c r="W1225" t="str">
        <f t="shared" si="33"/>
        <v>subattribute</v>
      </c>
      <c r="X1225" t="str">
        <f>TRIM(INDEX(_xlfn.TEXTSPLIT(Table3263[[#This Row],[attribute_name]],"|"), 1,1))</f>
        <v>Deslocamento Axial - Caixa de Engrenagens (1)</v>
      </c>
      <c r="Y1225" t="str">
        <f>IFERROR(TRIM(INDEX(_xlfn.TEXTSPLIT(Table3263[[#This Row],[attribute_name]],"|"), 1,2)), "")</f>
        <v>LoLo</v>
      </c>
      <c r="Z1225" t="b" cm="1">
        <f t="array" ref="Z1225">IF(ISERROR(IF(Table3263[[#This Row],[parent_attribute]]="subattribute", VLOOKUP(Table3263[[#This Row],[Área ]]&amp;Table3263[[#This Row],[child_attribute]],_xlfn._xlws.FILTER(Table3263[[#All],[Vessel]], Table3263[[#All],[parent_attribute]]="attribute"),1, FALSE), TRUE)), FALSE, TRUE)</f>
        <v>1</v>
      </c>
    </row>
    <row r="1226" spans="1:26" ht="15" customHeight="1">
      <c r="A1226" t="str">
        <f>Table3263[[#This Row],[Template]]&amp;Table3263[[#This Row],[parent_attribute]]</f>
        <v>Compressor Centrífugo BásicoDeslocamento Axial - Caixa de Engrenagens (1)</v>
      </c>
      <c r="B1226" t="s">
        <v>4572</v>
      </c>
      <c r="C1226" s="10" t="s">
        <v>2905</v>
      </c>
      <c r="D1226" s="10" t="s">
        <v>4573</v>
      </c>
      <c r="E1226" t="s">
        <v>4574</v>
      </c>
      <c r="F1226" s="14" t="s">
        <v>4575</v>
      </c>
      <c r="G1226" s="14" t="s">
        <v>2857</v>
      </c>
      <c r="J1226" t="s">
        <v>1198</v>
      </c>
      <c r="K1226" t="s">
        <v>9</v>
      </c>
      <c r="L1226" t="s">
        <v>2934</v>
      </c>
      <c r="M1226" t="s">
        <v>2928</v>
      </c>
      <c r="O1226" t="e">
        <f>VLOOKUP(Table3263[[#This Row],[Column1]],'Tradução Atributos'!$A$1:$B$284,2,0)</f>
        <v>#N/A</v>
      </c>
      <c r="P1226" s="190" t="s">
        <v>2935</v>
      </c>
      <c r="Q1226" t="str">
        <f>_xlfn.CONCAT(Table3263[[#This Row],[Description]],Table3263[[#This Row],[attribute_name EN2]])</f>
        <v>Axial Displacement - Gear Box (1)</v>
      </c>
      <c r="R1226" s="33">
        <v>360</v>
      </c>
      <c r="S1226" s="33" t="s">
        <v>465</v>
      </c>
      <c r="U1226" s="33" t="s">
        <v>736</v>
      </c>
      <c r="V1226" s="10"/>
      <c r="W1226" t="str">
        <f t="shared" si="33"/>
        <v>subattribute</v>
      </c>
      <c r="X1226" t="str">
        <f>TRIM(INDEX(_xlfn.TEXTSPLIT(Table3263[[#This Row],[attribute_name]],"|"), 1,1))</f>
        <v>Deslocamento Axial - Caixa de Engrenagens (1)</v>
      </c>
      <c r="Y1226" t="str">
        <f>IFERROR(TRIM(INDEX(_xlfn.TEXTSPLIT(Table3263[[#This Row],[attribute_name]],"|"), 1,2)), "")</f>
        <v>Pre-alarm Hi</v>
      </c>
      <c r="Z1226" t="b" cm="1">
        <f t="array" ref="Z1226">IF(ISERROR(IF(Table3263[[#This Row],[parent_attribute]]="subattribute", VLOOKUP(Table3263[[#This Row],[Área ]]&amp;Table3263[[#This Row],[child_attribute]],_xlfn._xlws.FILTER(Table3263[[#All],[Vessel]], Table3263[[#All],[parent_attribute]]="attribute"),1, FALSE), TRUE)), FALSE, TRUE)</f>
        <v>1</v>
      </c>
    </row>
    <row r="1227" spans="1:26" ht="15" customHeight="1">
      <c r="A1227" t="str">
        <f>Table3263[[#This Row],[Template]]&amp;Table3263[[#This Row],[parent_attribute]]</f>
        <v>Compressor Centrífugo BásicoDeslocamento Axial - Caixa de Engrenagens (1)</v>
      </c>
      <c r="B1227" t="s">
        <v>4572</v>
      </c>
      <c r="C1227" s="10" t="s">
        <v>2905</v>
      </c>
      <c r="D1227" s="10" t="s">
        <v>4573</v>
      </c>
      <c r="E1227" t="s">
        <v>4574</v>
      </c>
      <c r="F1227" s="14" t="s">
        <v>4575</v>
      </c>
      <c r="G1227" s="14" t="s">
        <v>2857</v>
      </c>
      <c r="J1227" t="s">
        <v>1199</v>
      </c>
      <c r="K1227" t="s">
        <v>9</v>
      </c>
      <c r="L1227" t="s">
        <v>2936</v>
      </c>
      <c r="M1227" t="s">
        <v>2928</v>
      </c>
      <c r="O1227" t="e">
        <f>VLOOKUP(Table3263[[#This Row],[Column1]],'Tradução Atributos'!$A$1:$B$284,2,0)</f>
        <v>#N/A</v>
      </c>
      <c r="P1227" s="190" t="s">
        <v>2938</v>
      </c>
      <c r="Q1227" t="str">
        <f>_xlfn.CONCAT(Table3263[[#This Row],[Description]],Table3263[[#This Row],[attribute_name EN2]])</f>
        <v>Axial Displacement - Gear Box (1)</v>
      </c>
      <c r="R1227" s="33">
        <v>-360</v>
      </c>
      <c r="S1227" s="33" t="s">
        <v>465</v>
      </c>
      <c r="U1227" s="33" t="s">
        <v>736</v>
      </c>
      <c r="V1227" s="10"/>
      <c r="W1227" t="str">
        <f t="shared" si="33"/>
        <v>subattribute</v>
      </c>
      <c r="X1227" t="str">
        <f>TRIM(INDEX(_xlfn.TEXTSPLIT(Table3263[[#This Row],[attribute_name]],"|"), 1,1))</f>
        <v>Deslocamento Axial - Caixa de Engrenagens (1)</v>
      </c>
      <c r="Y1227" t="str">
        <f>IFERROR(TRIM(INDEX(_xlfn.TEXTSPLIT(Table3263[[#This Row],[attribute_name]],"|"), 1,2)), "")</f>
        <v>Pre-alarm Lo</v>
      </c>
      <c r="Z1227" t="b" cm="1">
        <f t="array" ref="Z1227">IF(ISERROR(IF(Table3263[[#This Row],[parent_attribute]]="subattribute", VLOOKUP(Table3263[[#This Row],[Área ]]&amp;Table3263[[#This Row],[child_attribute]],_xlfn._xlws.FILTER(Table3263[[#All],[Vessel]], Table3263[[#All],[parent_attribute]]="attribute"),1, FALSE), TRUE)), FALSE, TRUE)</f>
        <v>1</v>
      </c>
    </row>
    <row r="1228" spans="1:26" ht="15" customHeight="1">
      <c r="A1228" t="str">
        <f>Table3263[[#This Row],[Template]]&amp;Table3263[[#This Row],[parent_attribute]]</f>
        <v>Compressor Centrífugo BásicoDeslocamento Axial - Caixa de Engrenagens (2)</v>
      </c>
      <c r="B1228" t="s">
        <v>4572</v>
      </c>
      <c r="C1228" s="10" t="s">
        <v>2905</v>
      </c>
      <c r="D1228" s="10" t="s">
        <v>4573</v>
      </c>
      <c r="E1228" t="s">
        <v>4574</v>
      </c>
      <c r="F1228" s="14" t="s">
        <v>4575</v>
      </c>
      <c r="G1228" s="14" t="s">
        <v>2857</v>
      </c>
      <c r="J1228" t="s">
        <v>14</v>
      </c>
      <c r="K1228" t="s">
        <v>14</v>
      </c>
      <c r="O1228" t="e">
        <f>VLOOKUP(Table3263[[#This Row],[Column1]],'Tradução Atributos'!$A$1:$B$284,2,0)</f>
        <v>#N/A</v>
      </c>
      <c r="P1228" s="190" t="s">
        <v>612</v>
      </c>
      <c r="Q1228" t="str">
        <f>_xlfn.CONCAT(Table3263[[#This Row],[Description]],Table3263[[#This Row],[attribute_name EN2]])</f>
        <v>Axial Displacement - Gear Box (2)</v>
      </c>
      <c r="R1228" s="186" t="s">
        <v>3674</v>
      </c>
      <c r="S1228" s="33" t="s">
        <v>465</v>
      </c>
      <c r="U1228" s="33" t="s">
        <v>474</v>
      </c>
      <c r="V1228" s="10" t="s">
        <v>475</v>
      </c>
      <c r="W1228" t="str">
        <f t="shared" si="33"/>
        <v>attribute</v>
      </c>
      <c r="X1228" t="str">
        <f>TRIM(INDEX(_xlfn.TEXTSPLIT(Table3263[[#This Row],[attribute_name]],"|"), 1,1))</f>
        <v>Deslocamento Axial - Caixa de Engrenagens (2)</v>
      </c>
      <c r="Y1228" t="str">
        <f>IFERROR(TRIM(INDEX(_xlfn.TEXTSPLIT(Table3263[[#This Row],[attribute_name]],"|"), 1,2)), "")</f>
        <v/>
      </c>
      <c r="Z1228" t="b" cm="1">
        <f t="array" ref="Z1228">IF(ISERROR(IF(Table3263[[#This Row],[parent_attribute]]="subattribute", VLOOKUP(Table3263[[#This Row],[Área ]]&amp;Table3263[[#This Row],[child_attribute]],_xlfn._xlws.FILTER(Table3263[[#All],[Vessel]], Table3263[[#All],[parent_attribute]]="attribute"),1, FALSE), TRUE)), FALSE, TRUE)</f>
        <v>1</v>
      </c>
    </row>
    <row r="1229" spans="1:26" ht="15" customHeight="1">
      <c r="A1229" t="str">
        <f>Table3263[[#This Row],[Template]]&amp;Table3263[[#This Row],[parent_attribute]]</f>
        <v>Compressor Centrífugo BásicoDeslocamento Axial - Caixa de Engrenagens (2)</v>
      </c>
      <c r="B1229" t="s">
        <v>4572</v>
      </c>
      <c r="C1229" s="10" t="s">
        <v>2905</v>
      </c>
      <c r="D1229" s="10" t="s">
        <v>4573</v>
      </c>
      <c r="E1229" t="s">
        <v>4574</v>
      </c>
      <c r="F1229" s="14" t="s">
        <v>4575</v>
      </c>
      <c r="G1229" s="14" t="s">
        <v>2857</v>
      </c>
      <c r="J1229" t="s">
        <v>1201</v>
      </c>
      <c r="K1229" t="s">
        <v>14</v>
      </c>
      <c r="L1229" t="s">
        <v>2929</v>
      </c>
      <c r="M1229" t="s">
        <v>2928</v>
      </c>
      <c r="O1229" t="e">
        <f>VLOOKUP(Table3263[[#This Row],[Column1]],'Tradução Atributos'!$A$1:$B$284,2,0)</f>
        <v>#N/A</v>
      </c>
      <c r="P1229" s="190" t="s">
        <v>890</v>
      </c>
      <c r="Q1229" t="str">
        <f>_xlfn.CONCAT(Table3263[[#This Row],[Description]],Table3263[[#This Row],[attribute_name EN2]])</f>
        <v>Axial Displacement - Gear Box (2)</v>
      </c>
      <c r="R1229" s="33">
        <v>400</v>
      </c>
      <c r="S1229" s="33" t="s">
        <v>465</v>
      </c>
      <c r="U1229" s="33" t="s">
        <v>736</v>
      </c>
      <c r="V1229" s="10"/>
      <c r="W1229" t="str">
        <f t="shared" si="33"/>
        <v>subattribute</v>
      </c>
      <c r="X1229" t="str">
        <f>TRIM(INDEX(_xlfn.TEXTSPLIT(Table3263[[#This Row],[attribute_name]],"|"), 1,1))</f>
        <v>Deslocamento Axial - Caixa de Engrenagens (2)</v>
      </c>
      <c r="Y1229" t="str">
        <f>IFERROR(TRIM(INDEX(_xlfn.TEXTSPLIT(Table3263[[#This Row],[attribute_name]],"|"), 1,2)), "")</f>
        <v>Hi</v>
      </c>
      <c r="Z1229" t="b" cm="1">
        <f t="array" ref="Z1229">IF(ISERROR(IF(Table3263[[#This Row],[parent_attribute]]="subattribute", VLOOKUP(Table3263[[#This Row],[Área ]]&amp;Table3263[[#This Row],[child_attribute]],_xlfn._xlws.FILTER(Table3263[[#All],[Vessel]], Table3263[[#All],[parent_attribute]]="attribute"),1, FALSE), TRUE)), FALSE, TRUE)</f>
        <v>1</v>
      </c>
    </row>
    <row r="1230" spans="1:26" ht="15" customHeight="1">
      <c r="A1230" t="str">
        <f>Table3263[[#This Row],[Template]]&amp;Table3263[[#This Row],[parent_attribute]]</f>
        <v>Compressor Centrífugo BásicoDeslocamento Axial - Caixa de Engrenagens (2)</v>
      </c>
      <c r="B1230" t="s">
        <v>4572</v>
      </c>
      <c r="C1230" s="10" t="s">
        <v>2905</v>
      </c>
      <c r="D1230" s="10" t="s">
        <v>4573</v>
      </c>
      <c r="E1230" t="s">
        <v>4574</v>
      </c>
      <c r="F1230" s="14" t="s">
        <v>4575</v>
      </c>
      <c r="G1230" s="14" t="s">
        <v>2857</v>
      </c>
      <c r="J1230" t="s">
        <v>1202</v>
      </c>
      <c r="K1230" t="s">
        <v>14</v>
      </c>
      <c r="L1230" t="s">
        <v>2930</v>
      </c>
      <c r="M1230" t="s">
        <v>2928</v>
      </c>
      <c r="O1230" t="e">
        <f>VLOOKUP(Table3263[[#This Row],[Column1]],'Tradução Atributos'!$A$1:$B$284,2,0)</f>
        <v>#N/A</v>
      </c>
      <c r="P1230" s="190" t="s">
        <v>892</v>
      </c>
      <c r="Q1230" t="str">
        <f>_xlfn.CONCAT(Table3263[[#This Row],[Description]],Table3263[[#This Row],[attribute_name EN2]])</f>
        <v>Axial Displacement - Gear Box (2)</v>
      </c>
      <c r="R1230" s="10">
        <v>450</v>
      </c>
      <c r="S1230" s="33" t="s">
        <v>465</v>
      </c>
      <c r="U1230" s="33" t="s">
        <v>736</v>
      </c>
      <c r="V1230" s="83"/>
      <c r="W1230" t="str">
        <f t="shared" si="33"/>
        <v>subattribute</v>
      </c>
      <c r="X1230" t="str">
        <f>TRIM(INDEX(_xlfn.TEXTSPLIT(Table3263[[#This Row],[attribute_name]],"|"), 1,1))</f>
        <v>Deslocamento Axial - Caixa de Engrenagens (2)</v>
      </c>
      <c r="Y1230" t="str">
        <f>IFERROR(TRIM(INDEX(_xlfn.TEXTSPLIT(Table3263[[#This Row],[attribute_name]],"|"), 1,2)), "")</f>
        <v>HiHi</v>
      </c>
      <c r="Z1230" t="b" cm="1">
        <f t="array" ref="Z1230">IF(ISERROR(IF(Table3263[[#This Row],[parent_attribute]]="subattribute", VLOOKUP(Table3263[[#This Row],[Área ]]&amp;Table3263[[#This Row],[child_attribute]],_xlfn._xlws.FILTER(Table3263[[#All],[Vessel]], Table3263[[#All],[parent_attribute]]="attribute"),1, FALSE), TRUE)), FALSE, TRUE)</f>
        <v>1</v>
      </c>
    </row>
    <row r="1231" spans="1:26" ht="15" customHeight="1">
      <c r="A1231" t="str">
        <f>Table3263[[#This Row],[Template]]&amp;Table3263[[#This Row],[parent_attribute]]</f>
        <v>Compressor Centrífugo BásicoDeslocamento Axial - Caixa de Engrenagens (2)</v>
      </c>
      <c r="B1231" t="s">
        <v>4572</v>
      </c>
      <c r="C1231" s="10" t="s">
        <v>2905</v>
      </c>
      <c r="D1231" s="10" t="s">
        <v>4573</v>
      </c>
      <c r="E1231" t="s">
        <v>4574</v>
      </c>
      <c r="F1231" s="14" t="s">
        <v>4575</v>
      </c>
      <c r="G1231" s="14" t="s">
        <v>2857</v>
      </c>
      <c r="J1231" t="s">
        <v>1203</v>
      </c>
      <c r="K1231" t="s">
        <v>14</v>
      </c>
      <c r="L1231" t="s">
        <v>2931</v>
      </c>
      <c r="M1231" t="s">
        <v>2928</v>
      </c>
      <c r="O1231" t="e">
        <f>VLOOKUP(Table3263[[#This Row],[Column1]],'Tradução Atributos'!$A$1:$B$284,2,0)</f>
        <v>#N/A</v>
      </c>
      <c r="P1231" s="190" t="s">
        <v>894</v>
      </c>
      <c r="Q1231" t="str">
        <f>_xlfn.CONCAT(Table3263[[#This Row],[Description]],Table3263[[#This Row],[attribute_name EN2]])</f>
        <v>Axial Displacement - Gear Box (2)</v>
      </c>
      <c r="R1231" s="33">
        <v>-400</v>
      </c>
      <c r="S1231" s="33" t="s">
        <v>465</v>
      </c>
      <c r="U1231" s="33" t="s">
        <v>736</v>
      </c>
      <c r="V1231" s="10"/>
      <c r="W1231" t="str">
        <f t="shared" si="33"/>
        <v>subattribute</v>
      </c>
      <c r="X1231" t="str">
        <f>TRIM(INDEX(_xlfn.TEXTSPLIT(Table3263[[#This Row],[attribute_name]],"|"), 1,1))</f>
        <v>Deslocamento Axial - Caixa de Engrenagens (2)</v>
      </c>
      <c r="Y1231" t="str">
        <f>IFERROR(TRIM(INDEX(_xlfn.TEXTSPLIT(Table3263[[#This Row],[attribute_name]],"|"), 1,2)), "")</f>
        <v>Lo</v>
      </c>
      <c r="Z1231" t="b" cm="1">
        <f t="array" ref="Z1231">IF(ISERROR(IF(Table3263[[#This Row],[parent_attribute]]="subattribute", VLOOKUP(Table3263[[#This Row],[Área ]]&amp;Table3263[[#This Row],[child_attribute]],_xlfn._xlws.FILTER(Table3263[[#All],[Vessel]], Table3263[[#All],[parent_attribute]]="attribute"),1, FALSE), TRUE)), FALSE, TRUE)</f>
        <v>1</v>
      </c>
    </row>
    <row r="1232" spans="1:26" ht="15" customHeight="1">
      <c r="A1232" t="str">
        <f>Table3263[[#This Row],[Template]]&amp;Table3263[[#This Row],[parent_attribute]]</f>
        <v>Compressor Centrífugo BásicoDeslocamento Axial - Caixa de Engrenagens (2)</v>
      </c>
      <c r="B1232" t="s">
        <v>4572</v>
      </c>
      <c r="C1232" s="10" t="s">
        <v>2905</v>
      </c>
      <c r="D1232" s="10" t="s">
        <v>4573</v>
      </c>
      <c r="E1232" t="s">
        <v>4574</v>
      </c>
      <c r="F1232" s="14" t="s">
        <v>4575</v>
      </c>
      <c r="G1232" s="14" t="s">
        <v>2857</v>
      </c>
      <c r="J1232" t="s">
        <v>1204</v>
      </c>
      <c r="K1232" t="s">
        <v>14</v>
      </c>
      <c r="L1232" t="s">
        <v>2932</v>
      </c>
      <c r="M1232" t="s">
        <v>2928</v>
      </c>
      <c r="O1232" t="e">
        <f>VLOOKUP(Table3263[[#This Row],[Column1]],'Tradução Atributos'!$A$1:$B$284,2,0)</f>
        <v>#N/A</v>
      </c>
      <c r="P1232" s="190" t="s">
        <v>2939</v>
      </c>
      <c r="Q1232" t="str">
        <f>_xlfn.CONCAT(Table3263[[#This Row],[Description]],Table3263[[#This Row],[attribute_name EN2]])</f>
        <v>Axial Displacement - Gear Box (2)</v>
      </c>
      <c r="R1232" s="33">
        <v>-450</v>
      </c>
      <c r="S1232" s="33" t="s">
        <v>465</v>
      </c>
      <c r="U1232" s="33" t="s">
        <v>736</v>
      </c>
      <c r="V1232" s="83"/>
      <c r="W1232" t="str">
        <f t="shared" si="33"/>
        <v>subattribute</v>
      </c>
      <c r="X1232" t="str">
        <f>TRIM(INDEX(_xlfn.TEXTSPLIT(Table3263[[#This Row],[attribute_name]],"|"), 1,1))</f>
        <v>Deslocamento Axial - Caixa de Engrenagens (2)</v>
      </c>
      <c r="Y1232" t="str">
        <f>IFERROR(TRIM(INDEX(_xlfn.TEXTSPLIT(Table3263[[#This Row],[attribute_name]],"|"), 1,2)), "")</f>
        <v>LoLo</v>
      </c>
      <c r="Z1232" t="b" cm="1">
        <f t="array" ref="Z1232">IF(ISERROR(IF(Table3263[[#This Row],[parent_attribute]]="subattribute", VLOOKUP(Table3263[[#This Row],[Área ]]&amp;Table3263[[#This Row],[child_attribute]],_xlfn._xlws.FILTER(Table3263[[#All],[Vessel]], Table3263[[#All],[parent_attribute]]="attribute"),1, FALSE), TRUE)), FALSE, TRUE)</f>
        <v>1</v>
      </c>
    </row>
    <row r="1233" spans="1:26" ht="15" customHeight="1">
      <c r="A1233" t="str">
        <f>Table3263[[#This Row],[Template]]&amp;Table3263[[#This Row],[parent_attribute]]</f>
        <v>Compressor Centrífugo BásicoDeslocamento Axial - Caixa de Engrenagens (2)</v>
      </c>
      <c r="B1233" t="s">
        <v>4572</v>
      </c>
      <c r="C1233" s="10" t="s">
        <v>2905</v>
      </c>
      <c r="D1233" s="10" t="s">
        <v>4573</v>
      </c>
      <c r="E1233" t="s">
        <v>4574</v>
      </c>
      <c r="F1233" s="14" t="s">
        <v>4575</v>
      </c>
      <c r="G1233" s="14" t="s">
        <v>2857</v>
      </c>
      <c r="J1233" t="s">
        <v>1205</v>
      </c>
      <c r="K1233" t="s">
        <v>14</v>
      </c>
      <c r="L1233" t="s">
        <v>2934</v>
      </c>
      <c r="M1233" t="s">
        <v>2928</v>
      </c>
      <c r="O1233" t="e">
        <f>VLOOKUP(Table3263[[#This Row],[Column1]],'Tradução Atributos'!$A$1:$B$284,2,0)</f>
        <v>#N/A</v>
      </c>
      <c r="P1233" s="190" t="s">
        <v>2940</v>
      </c>
      <c r="Q1233" t="str">
        <f>_xlfn.CONCAT(Table3263[[#This Row],[Description]],Table3263[[#This Row],[attribute_name EN2]])</f>
        <v>Axial Displacement - Gear Box (2)</v>
      </c>
      <c r="R1233" s="33">
        <v>360</v>
      </c>
      <c r="S1233" s="33" t="s">
        <v>465</v>
      </c>
      <c r="U1233" s="33" t="s">
        <v>736</v>
      </c>
      <c r="V1233" s="10"/>
      <c r="W1233" t="str">
        <f t="shared" si="33"/>
        <v>subattribute</v>
      </c>
      <c r="X1233" t="str">
        <f>TRIM(INDEX(_xlfn.TEXTSPLIT(Table3263[[#This Row],[attribute_name]],"|"), 1,1))</f>
        <v>Deslocamento Axial - Caixa de Engrenagens (2)</v>
      </c>
      <c r="Y1233" t="str">
        <f>IFERROR(TRIM(INDEX(_xlfn.TEXTSPLIT(Table3263[[#This Row],[attribute_name]],"|"), 1,2)), "")</f>
        <v>Pre-alarm Hi</v>
      </c>
      <c r="Z1233" t="b" cm="1">
        <f t="array" ref="Z1233">IF(ISERROR(IF(Table3263[[#This Row],[parent_attribute]]="subattribute", VLOOKUP(Table3263[[#This Row],[Área ]]&amp;Table3263[[#This Row],[child_attribute]],_xlfn._xlws.FILTER(Table3263[[#All],[Vessel]], Table3263[[#All],[parent_attribute]]="attribute"),1, FALSE), TRUE)), FALSE, TRUE)</f>
        <v>1</v>
      </c>
    </row>
    <row r="1234" spans="1:26" ht="15" customHeight="1">
      <c r="A1234" t="str">
        <f>Table3263[[#This Row],[Template]]&amp;Table3263[[#This Row],[parent_attribute]]</f>
        <v>Compressor Centrífugo BásicoDeslocamento Axial - Caixa de Engrenagens (2)</v>
      </c>
      <c r="B1234" t="s">
        <v>4572</v>
      </c>
      <c r="C1234" s="10" t="s">
        <v>2905</v>
      </c>
      <c r="D1234" s="10" t="s">
        <v>4573</v>
      </c>
      <c r="E1234" t="s">
        <v>4574</v>
      </c>
      <c r="F1234" s="14" t="s">
        <v>4575</v>
      </c>
      <c r="G1234" s="14" t="s">
        <v>2857</v>
      </c>
      <c r="J1234" t="s">
        <v>1206</v>
      </c>
      <c r="K1234" t="s">
        <v>14</v>
      </c>
      <c r="L1234" t="s">
        <v>2936</v>
      </c>
      <c r="M1234" t="s">
        <v>2928</v>
      </c>
      <c r="O1234" t="e">
        <f>VLOOKUP(Table3263[[#This Row],[Column1]],'Tradução Atributos'!$A$1:$B$284,2,0)</f>
        <v>#N/A</v>
      </c>
      <c r="P1234" s="190" t="s">
        <v>2942</v>
      </c>
      <c r="Q1234" t="str">
        <f>_xlfn.CONCAT(Table3263[[#This Row],[Description]],Table3263[[#This Row],[attribute_name EN2]])</f>
        <v>Axial Displacement - Gear Box (2)</v>
      </c>
      <c r="R1234" s="33">
        <v>-360</v>
      </c>
      <c r="S1234" s="33" t="s">
        <v>465</v>
      </c>
      <c r="U1234" s="33" t="s">
        <v>736</v>
      </c>
      <c r="V1234" s="12"/>
      <c r="W1234" t="str">
        <f t="shared" si="33"/>
        <v>subattribute</v>
      </c>
      <c r="X1234" t="str">
        <f>TRIM(INDEX(_xlfn.TEXTSPLIT(Table3263[[#This Row],[attribute_name]],"|"), 1,1))</f>
        <v>Deslocamento Axial - Caixa de Engrenagens (2)</v>
      </c>
      <c r="Y1234" t="str">
        <f>IFERROR(TRIM(INDEX(_xlfn.TEXTSPLIT(Table3263[[#This Row],[attribute_name]],"|"), 1,2)), "")</f>
        <v>Pre-alarm Lo</v>
      </c>
      <c r="Z1234" t="b" cm="1">
        <f t="array" ref="Z1234">IF(ISERROR(IF(Table3263[[#This Row],[parent_attribute]]="subattribute", VLOOKUP(Table3263[[#This Row],[Área ]]&amp;Table3263[[#This Row],[child_attribute]],_xlfn._xlws.FILTER(Table3263[[#All],[Vessel]], Table3263[[#All],[parent_attribute]]="attribute"),1, FALSE), TRUE)), FALSE, TRUE)</f>
        <v>1</v>
      </c>
    </row>
    <row r="1235" spans="1:26" ht="15" customHeight="1">
      <c r="A1235" t="str">
        <f>Table3263[[#This Row],[Template]]&amp;Table3263[[#This Row],[parent_attribute]]</f>
        <v>Compressor Centrífugo BásicoKeyphasor - Motor</v>
      </c>
      <c r="B1235" t="s">
        <v>4572</v>
      </c>
      <c r="C1235" s="10" t="s">
        <v>2905</v>
      </c>
      <c r="D1235" s="10" t="s">
        <v>4573</v>
      </c>
      <c r="E1235" t="s">
        <v>4574</v>
      </c>
      <c r="F1235" s="14" t="s">
        <v>4575</v>
      </c>
      <c r="G1235" s="173" t="s">
        <v>2857</v>
      </c>
      <c r="J1235" s="10" t="s">
        <v>621</v>
      </c>
      <c r="O1235" s="10" t="s">
        <v>621</v>
      </c>
      <c r="P1235" s="10" t="s">
        <v>621</v>
      </c>
      <c r="Q1235" s="10" t="str">
        <f>_xlfn.CONCAT(Table3263[[#This Row],[Description]],Table3263[[#This Row],[attribute_name EN2]])</f>
        <v/>
      </c>
      <c r="R1235" s="178" t="s">
        <v>4974</v>
      </c>
      <c r="S1235" s="33" t="s">
        <v>622</v>
      </c>
      <c r="U1235" s="33" t="s">
        <v>474</v>
      </c>
      <c r="V1235" s="10" t="s">
        <v>475</v>
      </c>
      <c r="W1235" t="str">
        <f t="shared" si="33"/>
        <v>attribute</v>
      </c>
      <c r="X1235" t="str">
        <f>TRIM(INDEX(_xlfn.TEXTSPLIT(Table3263[[#This Row],[attribute_name]],"|"), 1,1))</f>
        <v>Keyphasor - Motor</v>
      </c>
      <c r="Y1235" t="str">
        <f>IFERROR(TRIM(INDEX(_xlfn.TEXTSPLIT(Table3263[[#This Row],[attribute_name]],"|"), 1,2)), "")</f>
        <v/>
      </c>
      <c r="Z1235" t="b" cm="1">
        <f t="array" ref="Z1235">IF(ISERROR(IF(Table3263[[#This Row],[parent_attribute]]="subattribute", VLOOKUP(Table3263[[#This Row],[Área ]]&amp;Table3263[[#This Row],[child_attribute]],_xlfn._xlws.FILTER(Table3263[[#All],[Vessel]], Table3263[[#All],[parent_attribute]]="attribute"),1, FALSE), TRUE)), FALSE, TRUE)</f>
        <v>1</v>
      </c>
    </row>
    <row r="1236" spans="1:26" ht="15" customHeight="1">
      <c r="A1236" t="str">
        <f>Table3263[[#This Row],[Template]]&amp;Table3263[[#This Row],[parent_attribute]]</f>
        <v>Compressor Centrífugo BásicoTemperatura - Mancal Axial da Engrenagem Lado Externo (1)</v>
      </c>
      <c r="B1236" t="s">
        <v>4572</v>
      </c>
      <c r="C1236" s="10" t="s">
        <v>2905</v>
      </c>
      <c r="D1236" s="10" t="s">
        <v>4573</v>
      </c>
      <c r="E1236" t="s">
        <v>4574</v>
      </c>
      <c r="F1236" s="14" t="s">
        <v>4575</v>
      </c>
      <c r="G1236" s="14" t="s">
        <v>2857</v>
      </c>
      <c r="J1236" t="s">
        <v>1663</v>
      </c>
      <c r="K1236" t="s">
        <v>1663</v>
      </c>
      <c r="O1236" t="e">
        <f>VLOOKUP(Table3263[[#This Row],[Column1]],'Tradução Atributos'!$A$1:$B$284,2,0)</f>
        <v>#N/A</v>
      </c>
      <c r="P1236" t="s">
        <v>3052</v>
      </c>
      <c r="Q1236" t="str">
        <f>_xlfn.CONCAT(Table3263[[#This Row],[Description]],Table3263[[#This Row],[attribute_name EN2]])</f>
        <v>Temperature - Gear THRUST Bearing Outboard (1)</v>
      </c>
      <c r="R1236" s="33" t="s">
        <v>3628</v>
      </c>
      <c r="S1236" s="33" t="s">
        <v>49</v>
      </c>
      <c r="U1236" s="33" t="s">
        <v>474</v>
      </c>
      <c r="V1236" s="10" t="s">
        <v>475</v>
      </c>
      <c r="W1236" t="str">
        <f t="shared" si="33"/>
        <v>attribute</v>
      </c>
      <c r="X1236" t="str">
        <f>TRIM(INDEX(_xlfn.TEXTSPLIT(Table3263[[#This Row],[attribute_name]],"|"), 1,1))</f>
        <v>Temperatura - Mancal Axial da Engrenagem Lado Externo (1)</v>
      </c>
      <c r="Y1236" t="str">
        <f>IFERROR(TRIM(INDEX(_xlfn.TEXTSPLIT(Table3263[[#This Row],[attribute_name]],"|"), 1,2)), "")</f>
        <v/>
      </c>
      <c r="Z1236" t="b" cm="1">
        <f t="array" ref="Z1236">IF(ISERROR(IF(Table3263[[#This Row],[parent_attribute]]="subattribute", VLOOKUP(Table3263[[#This Row],[Área ]]&amp;Table3263[[#This Row],[child_attribute]],_xlfn._xlws.FILTER(Table3263[[#All],[Vessel]], Table3263[[#All],[parent_attribute]]="attribute"),1, FALSE), TRUE)), FALSE, TRUE)</f>
        <v>1</v>
      </c>
    </row>
    <row r="1237" spans="1:26" ht="15" customHeight="1">
      <c r="A1237" t="str">
        <f>Table3263[[#This Row],[Template]]&amp;Table3263[[#This Row],[parent_attribute]]</f>
        <v>Compressor Centrífugo BásicoTemperatura - Mancal Axial da Engrenagem Lado Externo (1)</v>
      </c>
      <c r="B1237" t="s">
        <v>4572</v>
      </c>
      <c r="C1237" s="10" t="s">
        <v>2905</v>
      </c>
      <c r="D1237" s="10" t="s">
        <v>4573</v>
      </c>
      <c r="E1237" t="s">
        <v>4574</v>
      </c>
      <c r="F1237" s="14" t="s">
        <v>4575</v>
      </c>
      <c r="G1237" s="14" t="s">
        <v>2857</v>
      </c>
      <c r="J1237" t="s">
        <v>1665</v>
      </c>
      <c r="K1237" t="s">
        <v>1663</v>
      </c>
      <c r="L1237" t="s">
        <v>2929</v>
      </c>
      <c r="M1237" t="s">
        <v>2928</v>
      </c>
      <c r="O1237" t="e">
        <f>VLOOKUP(Table3263[[#This Row],[Column1]],'Tradução Atributos'!$A$1:$B$284,2,0)</f>
        <v>#N/A</v>
      </c>
      <c r="P1237" t="s">
        <v>1052</v>
      </c>
      <c r="Q1237" t="str">
        <f>_xlfn.CONCAT(Table3263[[#This Row],[Description]],Table3263[[#This Row],[attribute_name EN2]])</f>
        <v>Temperature - Gear THRUST Bearing Outboard (1)</v>
      </c>
      <c r="R1237" s="33">
        <v>120</v>
      </c>
      <c r="S1237" s="33" t="s">
        <v>49</v>
      </c>
      <c r="U1237" s="33" t="s">
        <v>736</v>
      </c>
      <c r="V1237" s="10"/>
      <c r="W1237" t="str">
        <f t="shared" si="33"/>
        <v>subattribute</v>
      </c>
      <c r="X1237" t="str">
        <f>TRIM(INDEX(_xlfn.TEXTSPLIT(Table3263[[#This Row],[attribute_name]],"|"), 1,1))</f>
        <v>Temperatura - Mancal Axial da Engrenagem Lado Externo (1)</v>
      </c>
      <c r="Y1237" t="str">
        <f>IFERROR(TRIM(INDEX(_xlfn.TEXTSPLIT(Table3263[[#This Row],[attribute_name]],"|"), 1,2)), "")</f>
        <v>Hi</v>
      </c>
      <c r="Z1237" t="b" cm="1">
        <f t="array" ref="Z1237">IF(ISERROR(IF(Table3263[[#This Row],[parent_attribute]]="subattribute", VLOOKUP(Table3263[[#This Row],[Área ]]&amp;Table3263[[#This Row],[child_attribute]],_xlfn._xlws.FILTER(Table3263[[#All],[Vessel]], Table3263[[#All],[parent_attribute]]="attribute"),1, FALSE), TRUE)), FALSE, TRUE)</f>
        <v>1</v>
      </c>
    </row>
    <row r="1238" spans="1:26" ht="15" customHeight="1">
      <c r="A1238" t="str">
        <f>Table3263[[#This Row],[Template]]&amp;Table3263[[#This Row],[parent_attribute]]</f>
        <v>Compressor Centrífugo BásicoTemperatura - Mancal Axial da Engrenagem Lado Externo (1)</v>
      </c>
      <c r="B1238" t="s">
        <v>4572</v>
      </c>
      <c r="C1238" s="10" t="s">
        <v>2905</v>
      </c>
      <c r="D1238" s="10" t="s">
        <v>4573</v>
      </c>
      <c r="E1238" t="s">
        <v>4574</v>
      </c>
      <c r="F1238" s="14" t="s">
        <v>4575</v>
      </c>
      <c r="G1238" s="14" t="s">
        <v>2857</v>
      </c>
      <c r="J1238" t="s">
        <v>1666</v>
      </c>
      <c r="K1238" t="s">
        <v>1663</v>
      </c>
      <c r="L1238" t="s">
        <v>2930</v>
      </c>
      <c r="M1238" t="s">
        <v>2928</v>
      </c>
      <c r="O1238" t="e">
        <f>VLOOKUP(Table3263[[#This Row],[Column1]],'Tradução Atributos'!$A$1:$B$284,2,0)</f>
        <v>#N/A</v>
      </c>
      <c r="P1238" t="s">
        <v>1054</v>
      </c>
      <c r="Q1238" t="str">
        <f>_xlfn.CONCAT(Table3263[[#This Row],[Description]],Table3263[[#This Row],[attribute_name EN2]])</f>
        <v>Temperature - Gear THRUST Bearing Outboard (1)</v>
      </c>
      <c r="R1238" s="33">
        <v>125</v>
      </c>
      <c r="S1238" s="33" t="s">
        <v>49</v>
      </c>
      <c r="U1238" s="33" t="s">
        <v>736</v>
      </c>
      <c r="V1238" s="83"/>
      <c r="W1238" t="str">
        <f t="shared" si="33"/>
        <v>subattribute</v>
      </c>
      <c r="X1238" t="str">
        <f>TRIM(INDEX(_xlfn.TEXTSPLIT(Table3263[[#This Row],[attribute_name]],"|"), 1,1))</f>
        <v>Temperatura - Mancal Axial da Engrenagem Lado Externo (1)</v>
      </c>
      <c r="Y1238" t="str">
        <f>IFERROR(TRIM(INDEX(_xlfn.TEXTSPLIT(Table3263[[#This Row],[attribute_name]],"|"), 1,2)), "")</f>
        <v>HiHi</v>
      </c>
      <c r="Z1238" t="b" cm="1">
        <f t="array" ref="Z1238">IF(ISERROR(IF(Table3263[[#This Row],[parent_attribute]]="subattribute", VLOOKUP(Table3263[[#This Row],[Área ]]&amp;Table3263[[#This Row],[child_attribute]],_xlfn._xlws.FILTER(Table3263[[#All],[Vessel]], Table3263[[#All],[parent_attribute]]="attribute"),1, FALSE), TRUE)), FALSE, TRUE)</f>
        <v>1</v>
      </c>
    </row>
    <row r="1239" spans="1:26" ht="15" customHeight="1">
      <c r="A1239" t="str">
        <f>Table3263[[#This Row],[Template]]&amp;Table3263[[#This Row],[parent_attribute]]</f>
        <v>Compressor Centrífugo BásicoTemperatura - Mancal Axial da Engrenagem Lado Externo (1)</v>
      </c>
      <c r="B1239" t="s">
        <v>4572</v>
      </c>
      <c r="C1239" s="10" t="s">
        <v>2905</v>
      </c>
      <c r="D1239" s="10" t="s">
        <v>4573</v>
      </c>
      <c r="E1239" t="s">
        <v>4574</v>
      </c>
      <c r="F1239" s="14" t="s">
        <v>4575</v>
      </c>
      <c r="G1239" s="14" t="s">
        <v>2857</v>
      </c>
      <c r="J1239" t="s">
        <v>1667</v>
      </c>
      <c r="K1239" t="s">
        <v>1663</v>
      </c>
      <c r="L1239" t="s">
        <v>2934</v>
      </c>
      <c r="M1239" t="s">
        <v>2928</v>
      </c>
      <c r="O1239" t="e">
        <f>VLOOKUP(Table3263[[#This Row],[Column1]],'Tradução Atributos'!$A$1:$B$284,2,0)</f>
        <v>#N/A</v>
      </c>
      <c r="P1239" t="s">
        <v>3053</v>
      </c>
      <c r="Q1239" t="str">
        <f>_xlfn.CONCAT(Table3263[[#This Row],[Description]],Table3263[[#This Row],[attribute_name EN2]])</f>
        <v>Temperature - Gear THRUST Bearing Outboard (1)</v>
      </c>
      <c r="R1239" s="33">
        <v>81</v>
      </c>
      <c r="S1239" s="33" t="s">
        <v>49</v>
      </c>
      <c r="U1239" s="33" t="s">
        <v>736</v>
      </c>
      <c r="V1239" s="12"/>
      <c r="W1239" t="str">
        <f t="shared" si="33"/>
        <v>subattribute</v>
      </c>
      <c r="X1239" t="str">
        <f>TRIM(INDEX(_xlfn.TEXTSPLIT(Table3263[[#This Row],[attribute_name]],"|"), 1,1))</f>
        <v>Temperatura - Mancal Axial da Engrenagem Lado Externo (1)</v>
      </c>
      <c r="Y1239" t="str">
        <f>IFERROR(TRIM(INDEX(_xlfn.TEXTSPLIT(Table3263[[#This Row],[attribute_name]],"|"), 1,2)), "")</f>
        <v>Pre-alarm Hi</v>
      </c>
      <c r="Z1239" t="b" cm="1">
        <f t="array" ref="Z1239">IF(ISERROR(IF(Table3263[[#This Row],[parent_attribute]]="subattribute", VLOOKUP(Table3263[[#This Row],[Área ]]&amp;Table3263[[#This Row],[child_attribute]],_xlfn._xlws.FILTER(Table3263[[#All],[Vessel]], Table3263[[#All],[parent_attribute]]="attribute"),1, FALSE), TRUE)), FALSE, TRUE)</f>
        <v>1</v>
      </c>
    </row>
    <row r="1240" spans="1:26" ht="15" customHeight="1">
      <c r="A1240" t="str">
        <f>Table3263[[#This Row],[Template]]&amp;Table3263[[#This Row],[parent_attribute]]</f>
        <v>Compressor Centrífugo BásicoTemperatura - Mancal Axial da Engrenagem Lado Interno (1)</v>
      </c>
      <c r="B1240" t="s">
        <v>4572</v>
      </c>
      <c r="C1240" s="10" t="s">
        <v>2905</v>
      </c>
      <c r="D1240" s="10" t="s">
        <v>4573</v>
      </c>
      <c r="E1240" t="s">
        <v>4574</v>
      </c>
      <c r="F1240" s="14" t="s">
        <v>4575</v>
      </c>
      <c r="G1240" s="14" t="s">
        <v>2857</v>
      </c>
      <c r="J1240" t="s">
        <v>1653</v>
      </c>
      <c r="K1240" t="s">
        <v>1653</v>
      </c>
      <c r="O1240" t="e">
        <f>VLOOKUP(Table3263[[#This Row],[Column1]],'Tradução Atributos'!$A$1:$B$284,2,0)</f>
        <v>#N/A</v>
      </c>
      <c r="P1240" t="s">
        <v>3056</v>
      </c>
      <c r="Q1240" t="str">
        <f>_xlfn.CONCAT(Table3263[[#This Row],[Description]],Table3263[[#This Row],[attribute_name EN2]])</f>
        <v>Temperature - Gear THRUST Bearing Inboard (1)</v>
      </c>
      <c r="R1240" s="10" t="s">
        <v>3633</v>
      </c>
      <c r="S1240" s="33" t="s">
        <v>49</v>
      </c>
      <c r="U1240" s="33" t="s">
        <v>474</v>
      </c>
      <c r="V1240" s="10" t="s">
        <v>475</v>
      </c>
      <c r="W1240" t="str">
        <f t="shared" si="33"/>
        <v>attribute</v>
      </c>
      <c r="X1240" t="str">
        <f>TRIM(INDEX(_xlfn.TEXTSPLIT(Table3263[[#This Row],[attribute_name]],"|"), 1,1))</f>
        <v>Temperatura - Mancal Axial da Engrenagem Lado Interno (1)</v>
      </c>
      <c r="Y1240" t="str">
        <f>IFERROR(TRIM(INDEX(_xlfn.TEXTSPLIT(Table3263[[#This Row],[attribute_name]],"|"), 1,2)), "")</f>
        <v/>
      </c>
      <c r="Z1240" t="b" cm="1">
        <f t="array" ref="Z1240">IF(ISERROR(IF(Table3263[[#This Row],[parent_attribute]]="subattribute", VLOOKUP(Table3263[[#This Row],[Área ]]&amp;Table3263[[#This Row],[child_attribute]],_xlfn._xlws.FILTER(Table3263[[#All],[Vessel]], Table3263[[#All],[parent_attribute]]="attribute"),1, FALSE), TRUE)), FALSE, TRUE)</f>
        <v>1</v>
      </c>
    </row>
    <row r="1241" spans="1:26" ht="15" customHeight="1">
      <c r="A1241" t="str">
        <f>Table3263[[#This Row],[Template]]&amp;Table3263[[#This Row],[parent_attribute]]</f>
        <v>Compressor Centrífugo BásicoTemperatura - Mancal Axial da Engrenagem Lado Interno (1)</v>
      </c>
      <c r="B1241" t="s">
        <v>4572</v>
      </c>
      <c r="C1241" s="10" t="s">
        <v>2905</v>
      </c>
      <c r="D1241" s="10" t="s">
        <v>4573</v>
      </c>
      <c r="E1241" t="s">
        <v>4574</v>
      </c>
      <c r="F1241" s="14" t="s">
        <v>4575</v>
      </c>
      <c r="G1241" s="14" t="s">
        <v>2857</v>
      </c>
      <c r="J1241" t="s">
        <v>1655</v>
      </c>
      <c r="K1241" t="s">
        <v>1653</v>
      </c>
      <c r="L1241" t="s">
        <v>2929</v>
      </c>
      <c r="M1241" t="s">
        <v>2928</v>
      </c>
      <c r="O1241" t="e">
        <f>VLOOKUP(Table3263[[#This Row],[Column1]],'Tradução Atributos'!$A$1:$B$284,2,0)</f>
        <v>#N/A</v>
      </c>
      <c r="P1241" t="s">
        <v>1039</v>
      </c>
      <c r="Q1241" t="str">
        <f>_xlfn.CONCAT(Table3263[[#This Row],[Description]],Table3263[[#This Row],[attribute_name EN2]])</f>
        <v>Temperature - Gear THRUST Bearing Inboard (1)</v>
      </c>
      <c r="R1241" s="10">
        <v>120</v>
      </c>
      <c r="S1241" s="33" t="s">
        <v>49</v>
      </c>
      <c r="U1241" s="33" t="s">
        <v>736</v>
      </c>
      <c r="V1241" s="10"/>
      <c r="W1241" t="str">
        <f t="shared" si="33"/>
        <v>subattribute</v>
      </c>
      <c r="X1241" t="str">
        <f>TRIM(INDEX(_xlfn.TEXTSPLIT(Table3263[[#This Row],[attribute_name]],"|"), 1,1))</f>
        <v>Temperatura - Mancal Axial da Engrenagem Lado Interno (1)</v>
      </c>
      <c r="Y1241" t="str">
        <f>IFERROR(TRIM(INDEX(_xlfn.TEXTSPLIT(Table3263[[#This Row],[attribute_name]],"|"), 1,2)), "")</f>
        <v>Hi</v>
      </c>
      <c r="Z1241" t="b" cm="1">
        <f t="array" ref="Z1241">IF(ISERROR(IF(Table3263[[#This Row],[parent_attribute]]="subattribute", VLOOKUP(Table3263[[#This Row],[Área ]]&amp;Table3263[[#This Row],[child_attribute]],_xlfn._xlws.FILTER(Table3263[[#All],[Vessel]], Table3263[[#All],[parent_attribute]]="attribute"),1, FALSE), TRUE)), FALSE, TRUE)</f>
        <v>1</v>
      </c>
    </row>
    <row r="1242" spans="1:26" ht="15" customHeight="1">
      <c r="A1242" t="str">
        <f>Table3263[[#This Row],[Template]]&amp;Table3263[[#This Row],[parent_attribute]]</f>
        <v>Compressor Centrífugo BásicoTemperatura - Mancal Axial da Engrenagem Lado Interno (1)</v>
      </c>
      <c r="B1242" t="s">
        <v>4572</v>
      </c>
      <c r="C1242" s="10" t="s">
        <v>2905</v>
      </c>
      <c r="D1242" s="10" t="s">
        <v>4573</v>
      </c>
      <c r="E1242" t="s">
        <v>4574</v>
      </c>
      <c r="F1242" s="14" t="s">
        <v>4575</v>
      </c>
      <c r="G1242" s="14" t="s">
        <v>2857</v>
      </c>
      <c r="J1242" t="s">
        <v>1656</v>
      </c>
      <c r="K1242" t="s">
        <v>1653</v>
      </c>
      <c r="L1242" t="s">
        <v>2930</v>
      </c>
      <c r="M1242" t="s">
        <v>2928</v>
      </c>
      <c r="O1242" t="e">
        <f>VLOOKUP(Table3263[[#This Row],[Column1]],'Tradução Atributos'!$A$1:$B$284,2,0)</f>
        <v>#N/A</v>
      </c>
      <c r="P1242" t="s">
        <v>1041</v>
      </c>
      <c r="Q1242" t="str">
        <f>_xlfn.CONCAT(Table3263[[#This Row],[Description]],Table3263[[#This Row],[attribute_name EN2]])</f>
        <v>Temperature - Gear THRUST Bearing Inboard (1)</v>
      </c>
      <c r="R1242" s="33">
        <v>125</v>
      </c>
      <c r="S1242" s="33" t="s">
        <v>49</v>
      </c>
      <c r="U1242" s="33" t="s">
        <v>736</v>
      </c>
      <c r="V1242" s="83"/>
      <c r="W1242" t="str">
        <f t="shared" si="33"/>
        <v>subattribute</v>
      </c>
      <c r="X1242" t="str">
        <f>TRIM(INDEX(_xlfn.TEXTSPLIT(Table3263[[#This Row],[attribute_name]],"|"), 1,1))</f>
        <v>Temperatura - Mancal Axial da Engrenagem Lado Interno (1)</v>
      </c>
      <c r="Y1242" t="str">
        <f>IFERROR(TRIM(INDEX(_xlfn.TEXTSPLIT(Table3263[[#This Row],[attribute_name]],"|"), 1,2)), "")</f>
        <v>HiHi</v>
      </c>
      <c r="Z1242" t="b" cm="1">
        <f t="array" ref="Z1242">IF(ISERROR(IF(Table3263[[#This Row],[parent_attribute]]="subattribute", VLOOKUP(Table3263[[#This Row],[Área ]]&amp;Table3263[[#This Row],[child_attribute]],_xlfn._xlws.FILTER(Table3263[[#All],[Vessel]], Table3263[[#All],[parent_attribute]]="attribute"),1, FALSE), TRUE)), FALSE, TRUE)</f>
        <v>1</v>
      </c>
    </row>
    <row r="1243" spans="1:26" ht="15" customHeight="1">
      <c r="A1243" t="str">
        <f>Table3263[[#This Row],[Template]]&amp;Table3263[[#This Row],[parent_attribute]]</f>
        <v>Compressor Centrífugo BásicoTemperatura - Mancal Axial da Engrenagem Lado Interno (1)</v>
      </c>
      <c r="B1243" t="s">
        <v>4572</v>
      </c>
      <c r="C1243" s="10" t="s">
        <v>2905</v>
      </c>
      <c r="D1243" s="10" t="s">
        <v>4573</v>
      </c>
      <c r="E1243" t="s">
        <v>4574</v>
      </c>
      <c r="F1243" s="14" t="s">
        <v>4575</v>
      </c>
      <c r="G1243" s="14" t="s">
        <v>2857</v>
      </c>
      <c r="J1243" t="s">
        <v>1657</v>
      </c>
      <c r="K1243" t="s">
        <v>1653</v>
      </c>
      <c r="L1243" t="s">
        <v>2934</v>
      </c>
      <c r="M1243" t="s">
        <v>2928</v>
      </c>
      <c r="O1243" t="e">
        <f>VLOOKUP(Table3263[[#This Row],[Column1]],'Tradução Atributos'!$A$1:$B$284,2,0)</f>
        <v>#N/A</v>
      </c>
      <c r="P1243" t="s">
        <v>3057</v>
      </c>
      <c r="Q1243" t="str">
        <f>_xlfn.CONCAT(Table3263[[#This Row],[Description]],Table3263[[#This Row],[attribute_name EN2]])</f>
        <v>Temperature - Gear THRUST Bearing Inboard (1)</v>
      </c>
      <c r="R1243" s="33">
        <v>82</v>
      </c>
      <c r="S1243" s="33" t="s">
        <v>49</v>
      </c>
      <c r="U1243" s="33" t="s">
        <v>736</v>
      </c>
      <c r="V1243" s="10"/>
      <c r="W1243" t="str">
        <f t="shared" si="33"/>
        <v>subattribute</v>
      </c>
      <c r="X1243" t="str">
        <f>TRIM(INDEX(_xlfn.TEXTSPLIT(Table3263[[#This Row],[attribute_name]],"|"), 1,1))</f>
        <v>Temperatura - Mancal Axial da Engrenagem Lado Interno (1)</v>
      </c>
      <c r="Y1243" t="str">
        <f>IFERROR(TRIM(INDEX(_xlfn.TEXTSPLIT(Table3263[[#This Row],[attribute_name]],"|"), 1,2)), "")</f>
        <v>Pre-alarm Hi</v>
      </c>
      <c r="Z1243" t="b" cm="1">
        <f t="array" ref="Z1243">IF(ISERROR(IF(Table3263[[#This Row],[parent_attribute]]="subattribute", VLOOKUP(Table3263[[#This Row],[Área ]]&amp;Table3263[[#This Row],[child_attribute]],_xlfn._xlws.FILTER(Table3263[[#All],[Vessel]], Table3263[[#All],[parent_attribute]]="attribute"),1, FALSE), TRUE)), FALSE, TRUE)</f>
        <v>1</v>
      </c>
    </row>
    <row r="1244" spans="1:26" ht="15" customHeight="1">
      <c r="A1244" t="str">
        <f>Table3263[[#This Row],[Template]]&amp;Table3263[[#This Row],[parent_attribute]]</f>
        <v>Compressor Centrífugo BásicoTemperatura - Mancal LA do Eixo de Engrenagem HS (1)</v>
      </c>
      <c r="B1244" t="s">
        <v>4572</v>
      </c>
      <c r="C1244" s="10" t="s">
        <v>2905</v>
      </c>
      <c r="D1244" s="10" t="s">
        <v>4573</v>
      </c>
      <c r="E1244" t="s">
        <v>4574</v>
      </c>
      <c r="F1244" s="14" t="s">
        <v>4575</v>
      </c>
      <c r="G1244" s="14" t="s">
        <v>2857</v>
      </c>
      <c r="J1244" t="s">
        <v>643</v>
      </c>
      <c r="K1244" t="s">
        <v>643</v>
      </c>
      <c r="O1244" t="e">
        <f>VLOOKUP(Table3263[[#This Row],[Column1]],'Tradução Atributos'!$A$1:$B$284,2,0)</f>
        <v>#N/A</v>
      </c>
      <c r="P1244" t="s">
        <v>3076</v>
      </c>
      <c r="Q1244" t="str">
        <f>_xlfn.CONCAT(Table3263[[#This Row],[Description]],Table3263[[#This Row],[attribute_name EN2]])</f>
        <v>Temperature - Gear Shaft HS Bearing DE (1)</v>
      </c>
      <c r="R1244" s="33" t="s">
        <v>3618</v>
      </c>
      <c r="S1244" s="33" t="s">
        <v>49</v>
      </c>
      <c r="U1244" s="33" t="s">
        <v>474</v>
      </c>
      <c r="V1244" s="10" t="s">
        <v>475</v>
      </c>
      <c r="W1244" t="str">
        <f t="shared" si="33"/>
        <v>attribute</v>
      </c>
      <c r="X1244" t="str">
        <f>TRIM(INDEX(_xlfn.TEXTSPLIT(Table3263[[#This Row],[attribute_name]],"|"), 1,1))</f>
        <v>Temperatura - Mancal LA do Eixo de Engrenagem HS (1)</v>
      </c>
      <c r="Y1244" t="str">
        <f>IFERROR(TRIM(INDEX(_xlfn.TEXTSPLIT(Table3263[[#This Row],[attribute_name]],"|"), 1,2)), "")</f>
        <v/>
      </c>
      <c r="Z1244" t="b" cm="1">
        <f t="array" ref="Z1244">IF(ISERROR(IF(Table3263[[#This Row],[parent_attribute]]="subattribute", VLOOKUP(Table3263[[#This Row],[Área ]]&amp;Table3263[[#This Row],[child_attribute]],_xlfn._xlws.FILTER(Table3263[[#All],[Vessel]], Table3263[[#All],[parent_attribute]]="attribute"),1, FALSE), TRUE)), FALSE, TRUE)</f>
        <v>1</v>
      </c>
    </row>
    <row r="1245" spans="1:26" ht="15" customHeight="1">
      <c r="A1245" t="str">
        <f>Table3263[[#This Row],[Template]]&amp;Table3263[[#This Row],[parent_attribute]]</f>
        <v>Compressor Centrífugo BásicoTemperatura - Mancal LA do Eixo de Engrenagem HS (1)</v>
      </c>
      <c r="B1245" t="s">
        <v>4572</v>
      </c>
      <c r="C1245" s="10" t="s">
        <v>2905</v>
      </c>
      <c r="D1245" s="10" t="s">
        <v>4573</v>
      </c>
      <c r="E1245" t="s">
        <v>4574</v>
      </c>
      <c r="F1245" s="14" t="s">
        <v>4575</v>
      </c>
      <c r="G1245" s="14" t="s">
        <v>2857</v>
      </c>
      <c r="J1245" t="s">
        <v>1622</v>
      </c>
      <c r="K1245" t="s">
        <v>643</v>
      </c>
      <c r="L1245" t="s">
        <v>2929</v>
      </c>
      <c r="M1245" t="s">
        <v>2928</v>
      </c>
      <c r="O1245" t="e">
        <f>VLOOKUP(Table3263[[#This Row],[Column1]],'Tradução Atributos'!$A$1:$B$284,2,0)</f>
        <v>#N/A</v>
      </c>
      <c r="P1245" t="s">
        <v>984</v>
      </c>
      <c r="Q1245" t="str">
        <f>_xlfn.CONCAT(Table3263[[#This Row],[Description]],Table3263[[#This Row],[attribute_name EN2]])</f>
        <v>Temperature - Gear Shaft HS Bearing DE (1)</v>
      </c>
      <c r="R1245" s="10">
        <v>120</v>
      </c>
      <c r="S1245" s="33" t="s">
        <v>49</v>
      </c>
      <c r="U1245" s="33" t="s">
        <v>736</v>
      </c>
      <c r="V1245" s="10"/>
      <c r="W1245" t="str">
        <f t="shared" si="33"/>
        <v>subattribute</v>
      </c>
      <c r="X1245" t="str">
        <f>TRIM(INDEX(_xlfn.TEXTSPLIT(Table3263[[#This Row],[attribute_name]],"|"), 1,1))</f>
        <v>Temperatura - Mancal LA do Eixo de Engrenagem HS (1)</v>
      </c>
      <c r="Y1245" t="str">
        <f>IFERROR(TRIM(INDEX(_xlfn.TEXTSPLIT(Table3263[[#This Row],[attribute_name]],"|"), 1,2)), "")</f>
        <v>Hi</v>
      </c>
      <c r="Z1245" t="b" cm="1">
        <f t="array" ref="Z1245">IF(ISERROR(IF(Table3263[[#This Row],[parent_attribute]]="subattribute", VLOOKUP(Table3263[[#This Row],[Área ]]&amp;Table3263[[#This Row],[child_attribute]],_xlfn._xlws.FILTER(Table3263[[#All],[Vessel]], Table3263[[#All],[parent_attribute]]="attribute"),1, FALSE), TRUE)), FALSE, TRUE)</f>
        <v>1</v>
      </c>
    </row>
    <row r="1246" spans="1:26" ht="15" customHeight="1">
      <c r="A1246" t="str">
        <f>Table3263[[#This Row],[Template]]&amp;Table3263[[#This Row],[parent_attribute]]</f>
        <v>Compressor Centrífugo BásicoTemperatura - Mancal LA do Eixo de Engrenagem HS (1)</v>
      </c>
      <c r="B1246" t="s">
        <v>4572</v>
      </c>
      <c r="C1246" s="10" t="s">
        <v>2905</v>
      </c>
      <c r="D1246" s="10" t="s">
        <v>4573</v>
      </c>
      <c r="E1246" t="s">
        <v>4574</v>
      </c>
      <c r="F1246" s="14" t="s">
        <v>4575</v>
      </c>
      <c r="G1246" s="14" t="s">
        <v>2857</v>
      </c>
      <c r="J1246" t="s">
        <v>1623</v>
      </c>
      <c r="K1246" t="s">
        <v>643</v>
      </c>
      <c r="L1246" t="s">
        <v>2930</v>
      </c>
      <c r="M1246" t="s">
        <v>2928</v>
      </c>
      <c r="O1246" t="e">
        <f>VLOOKUP(Table3263[[#This Row],[Column1]],'Tradução Atributos'!$A$1:$B$284,2,0)</f>
        <v>#N/A</v>
      </c>
      <c r="P1246" t="s">
        <v>986</v>
      </c>
      <c r="Q1246" t="str">
        <f>_xlfn.CONCAT(Table3263[[#This Row],[Description]],Table3263[[#This Row],[attribute_name EN2]])</f>
        <v>Temperature - Gear Shaft HS Bearing DE (1)</v>
      </c>
      <c r="R1246" s="10">
        <v>125</v>
      </c>
      <c r="S1246" s="108" t="s">
        <v>49</v>
      </c>
      <c r="U1246" s="33" t="s">
        <v>736</v>
      </c>
      <c r="V1246" s="83"/>
      <c r="W1246" t="str">
        <f t="shared" si="33"/>
        <v>subattribute</v>
      </c>
      <c r="X1246" t="str">
        <f>TRIM(INDEX(_xlfn.TEXTSPLIT(Table3263[[#This Row],[attribute_name]],"|"), 1,1))</f>
        <v>Temperatura - Mancal LA do Eixo de Engrenagem HS (1)</v>
      </c>
      <c r="Y1246" t="str">
        <f>IFERROR(TRIM(INDEX(_xlfn.TEXTSPLIT(Table3263[[#This Row],[attribute_name]],"|"), 1,2)), "")</f>
        <v>HiHi</v>
      </c>
      <c r="Z1246" t="b" cm="1">
        <f t="array" ref="Z1246">IF(ISERROR(IF(Table3263[[#This Row],[parent_attribute]]="subattribute", VLOOKUP(Table3263[[#This Row],[Área ]]&amp;Table3263[[#This Row],[child_attribute]],_xlfn._xlws.FILTER(Table3263[[#All],[Vessel]], Table3263[[#All],[parent_attribute]]="attribute"),1, FALSE), TRUE)), FALSE, TRUE)</f>
        <v>1</v>
      </c>
    </row>
    <row r="1247" spans="1:26" ht="15" customHeight="1">
      <c r="A1247" t="str">
        <f>Table3263[[#This Row],[Template]]&amp;Table3263[[#This Row],[parent_attribute]]</f>
        <v>Compressor Centrífugo BásicoTemperatura - Mancal LA do Eixo de Engrenagem HS (1)</v>
      </c>
      <c r="B1247" t="s">
        <v>4572</v>
      </c>
      <c r="C1247" s="10" t="s">
        <v>2905</v>
      </c>
      <c r="D1247" s="10" t="s">
        <v>4573</v>
      </c>
      <c r="E1247" t="s">
        <v>4574</v>
      </c>
      <c r="F1247" s="14" t="s">
        <v>4575</v>
      </c>
      <c r="G1247" s="14" t="s">
        <v>2857</v>
      </c>
      <c r="J1247" t="s">
        <v>1624</v>
      </c>
      <c r="K1247" t="s">
        <v>643</v>
      </c>
      <c r="L1247" t="s">
        <v>2934</v>
      </c>
      <c r="M1247" t="s">
        <v>2928</v>
      </c>
      <c r="O1247" t="e">
        <f>VLOOKUP(Table3263[[#This Row],[Column1]],'Tradução Atributos'!$A$1:$B$284,2,0)</f>
        <v>#N/A</v>
      </c>
      <c r="P1247" t="s">
        <v>3077</v>
      </c>
      <c r="Q1247" t="str">
        <f>_xlfn.CONCAT(Table3263[[#This Row],[Description]],Table3263[[#This Row],[attribute_name EN2]])</f>
        <v>Temperature - Gear Shaft HS Bearing DE (1)</v>
      </c>
      <c r="R1247" s="10">
        <v>101</v>
      </c>
      <c r="S1247" s="33" t="s">
        <v>49</v>
      </c>
      <c r="U1247" s="33" t="s">
        <v>736</v>
      </c>
      <c r="V1247" s="10"/>
      <c r="W1247" t="str">
        <f t="shared" si="33"/>
        <v>subattribute</v>
      </c>
      <c r="X1247" t="str">
        <f>TRIM(INDEX(_xlfn.TEXTSPLIT(Table3263[[#This Row],[attribute_name]],"|"), 1,1))</f>
        <v>Temperatura - Mancal LA do Eixo de Engrenagem HS (1)</v>
      </c>
      <c r="Y1247" t="str">
        <f>IFERROR(TRIM(INDEX(_xlfn.TEXTSPLIT(Table3263[[#This Row],[attribute_name]],"|"), 1,2)), "")</f>
        <v>Pre-alarm Hi</v>
      </c>
      <c r="Z1247" t="b" cm="1">
        <f t="array" ref="Z1247">IF(ISERROR(IF(Table3263[[#This Row],[parent_attribute]]="subattribute", VLOOKUP(Table3263[[#This Row],[Área ]]&amp;Table3263[[#This Row],[child_attribute]],_xlfn._xlws.FILTER(Table3263[[#All],[Vessel]], Table3263[[#All],[parent_attribute]]="attribute"),1, FALSE), TRUE)), FALSE, TRUE)</f>
        <v>1</v>
      </c>
    </row>
    <row r="1248" spans="1:26" ht="15" customHeight="1">
      <c r="A1248" t="str">
        <f>Table3263[[#This Row],[Template]]&amp;Table3263[[#This Row],[parent_attribute]]</f>
        <v>Compressor Centrífugo BásicoTemperatura - Mancal LA do Eixo de Engrenagem LS (1)</v>
      </c>
      <c r="B1248" t="s">
        <v>4572</v>
      </c>
      <c r="C1248" s="10" t="s">
        <v>2905</v>
      </c>
      <c r="D1248" s="10" t="s">
        <v>4573</v>
      </c>
      <c r="E1248" t="s">
        <v>4574</v>
      </c>
      <c r="F1248" s="14" t="s">
        <v>4575</v>
      </c>
      <c r="G1248" s="14" t="s">
        <v>2857</v>
      </c>
      <c r="J1248" t="s">
        <v>655</v>
      </c>
      <c r="K1248" t="s">
        <v>655</v>
      </c>
      <c r="O1248" t="e">
        <f>VLOOKUP(Table3263[[#This Row],[Column1]],'Tradução Atributos'!$A$1:$B$284,2,0)</f>
        <v>#N/A</v>
      </c>
      <c r="P1248" t="s">
        <v>3080</v>
      </c>
      <c r="Q1248" t="str">
        <f>_xlfn.CONCAT(Table3263[[#This Row],[Description]],Table3263[[#This Row],[attribute_name EN2]])</f>
        <v>Temperature - Gear Shaft LS Bearing DE (1)</v>
      </c>
      <c r="R1248" s="10" t="s">
        <v>3643</v>
      </c>
      <c r="S1248" s="33" t="s">
        <v>49</v>
      </c>
      <c r="U1248" s="33" t="s">
        <v>474</v>
      </c>
      <c r="V1248" s="10" t="s">
        <v>475</v>
      </c>
      <c r="W1248" t="str">
        <f t="shared" si="33"/>
        <v>attribute</v>
      </c>
      <c r="X1248" t="str">
        <f>TRIM(INDEX(_xlfn.TEXTSPLIT(Table3263[[#This Row],[attribute_name]],"|"), 1,1))</f>
        <v>Temperatura - Mancal LA do Eixo de Engrenagem LS (1)</v>
      </c>
      <c r="Y1248" t="str">
        <f>IFERROR(TRIM(INDEX(_xlfn.TEXTSPLIT(Table3263[[#This Row],[attribute_name]],"|"), 1,2)), "")</f>
        <v/>
      </c>
      <c r="Z1248" t="b" cm="1">
        <f t="array" ref="Z1248">IF(ISERROR(IF(Table3263[[#This Row],[parent_attribute]]="subattribute", VLOOKUP(Table3263[[#This Row],[Área ]]&amp;Table3263[[#This Row],[child_attribute]],_xlfn._xlws.FILTER(Table3263[[#All],[Vessel]], Table3263[[#All],[parent_attribute]]="attribute"),1, FALSE), TRUE)), FALSE, TRUE)</f>
        <v>1</v>
      </c>
    </row>
    <row r="1249" spans="1:26" ht="15" customHeight="1">
      <c r="A1249" t="str">
        <f>Table3263[[#This Row],[Template]]&amp;Table3263[[#This Row],[parent_attribute]]</f>
        <v>Compressor Centrífugo BásicoTemperatura - Mancal LA do Eixo de Engrenagem LS (1)</v>
      </c>
      <c r="B1249" t="s">
        <v>4572</v>
      </c>
      <c r="C1249" s="10" t="s">
        <v>2905</v>
      </c>
      <c r="D1249" s="10" t="s">
        <v>4573</v>
      </c>
      <c r="E1249" t="s">
        <v>4574</v>
      </c>
      <c r="F1249" s="14" t="s">
        <v>4575</v>
      </c>
      <c r="G1249" s="14" t="s">
        <v>2857</v>
      </c>
      <c r="J1249" t="s">
        <v>1638</v>
      </c>
      <c r="K1249" t="s">
        <v>655</v>
      </c>
      <c r="L1249" t="s">
        <v>2929</v>
      </c>
      <c r="M1249" t="s">
        <v>2928</v>
      </c>
      <c r="O1249" t="e">
        <f>VLOOKUP(Table3263[[#This Row],[Column1]],'Tradução Atributos'!$A$1:$B$284,2,0)</f>
        <v>#N/A</v>
      </c>
      <c r="P1249" t="s">
        <v>1013</v>
      </c>
      <c r="Q1249" t="str">
        <f>_xlfn.CONCAT(Table3263[[#This Row],[Description]],Table3263[[#This Row],[attribute_name EN2]])</f>
        <v>Temperature - Gear Shaft LS Bearing DE (1)</v>
      </c>
      <c r="R1249" s="33">
        <v>120</v>
      </c>
      <c r="S1249" s="33" t="s">
        <v>49</v>
      </c>
      <c r="U1249" s="33" t="s">
        <v>736</v>
      </c>
      <c r="V1249" s="10"/>
      <c r="W1249" t="str">
        <f t="shared" si="33"/>
        <v>subattribute</v>
      </c>
      <c r="X1249" t="str">
        <f>TRIM(INDEX(_xlfn.TEXTSPLIT(Table3263[[#This Row],[attribute_name]],"|"), 1,1))</f>
        <v>Temperatura - Mancal LA do Eixo de Engrenagem LS (1)</v>
      </c>
      <c r="Y1249" t="str">
        <f>IFERROR(TRIM(INDEX(_xlfn.TEXTSPLIT(Table3263[[#This Row],[attribute_name]],"|"), 1,2)), "")</f>
        <v>Hi</v>
      </c>
      <c r="Z1249" t="b" cm="1">
        <f t="array" ref="Z1249">IF(ISERROR(IF(Table3263[[#This Row],[parent_attribute]]="subattribute", VLOOKUP(Table3263[[#This Row],[Área ]]&amp;Table3263[[#This Row],[child_attribute]],_xlfn._xlws.FILTER(Table3263[[#All],[Vessel]], Table3263[[#All],[parent_attribute]]="attribute"),1, FALSE), TRUE)), FALSE, TRUE)</f>
        <v>1</v>
      </c>
    </row>
    <row r="1250" spans="1:26" ht="15" customHeight="1">
      <c r="A1250" t="str">
        <f>Table3263[[#This Row],[Template]]&amp;Table3263[[#This Row],[parent_attribute]]</f>
        <v>Compressor Centrífugo BásicoTemperatura - Mancal LA do Eixo de Engrenagem LS (1)</v>
      </c>
      <c r="B1250" t="s">
        <v>4572</v>
      </c>
      <c r="C1250" s="10" t="s">
        <v>2905</v>
      </c>
      <c r="D1250" s="10" t="s">
        <v>4573</v>
      </c>
      <c r="E1250" t="s">
        <v>4574</v>
      </c>
      <c r="F1250" s="15" t="s">
        <v>4575</v>
      </c>
      <c r="G1250" s="15" t="s">
        <v>2857</v>
      </c>
      <c r="J1250" t="s">
        <v>1639</v>
      </c>
      <c r="K1250" t="s">
        <v>655</v>
      </c>
      <c r="L1250" t="s">
        <v>2930</v>
      </c>
      <c r="M1250" t="s">
        <v>2928</v>
      </c>
      <c r="O1250" t="e">
        <f>VLOOKUP(Table3263[[#This Row],[Column1]],'Tradução Atributos'!$A$1:$B$284,2,0)</f>
        <v>#N/A</v>
      </c>
      <c r="P1250" t="s">
        <v>1015</v>
      </c>
      <c r="Q1250" t="str">
        <f>_xlfn.CONCAT(Table3263[[#This Row],[Description]],Table3263[[#This Row],[attribute_name EN2]])</f>
        <v>Temperature - Gear Shaft LS Bearing DE (1)</v>
      </c>
      <c r="R1250" s="81">
        <v>125</v>
      </c>
      <c r="S1250" s="33" t="s">
        <v>49</v>
      </c>
      <c r="U1250" s="81" t="s">
        <v>736</v>
      </c>
      <c r="V1250" s="83"/>
      <c r="W1250" t="str">
        <f t="shared" si="33"/>
        <v>subattribute</v>
      </c>
      <c r="X1250" t="str">
        <f>TRIM(INDEX(_xlfn.TEXTSPLIT(Table3263[[#This Row],[attribute_name]],"|"), 1,1))</f>
        <v>Temperatura - Mancal LA do Eixo de Engrenagem LS (1)</v>
      </c>
      <c r="Y1250" t="str">
        <f>IFERROR(TRIM(INDEX(_xlfn.TEXTSPLIT(Table3263[[#This Row],[attribute_name]],"|"), 1,2)), "")</f>
        <v>HiHi</v>
      </c>
      <c r="Z1250" t="b" cm="1">
        <f t="array" ref="Z1250">IF(ISERROR(IF(Table3263[[#This Row],[parent_attribute]]="subattribute", VLOOKUP(Table3263[[#This Row],[Área ]]&amp;Table3263[[#This Row],[child_attribute]],_xlfn._xlws.FILTER(Table3263[[#All],[Vessel]], Table3263[[#All],[parent_attribute]]="attribute"),1, FALSE), TRUE)), FALSE, TRUE)</f>
        <v>1</v>
      </c>
    </row>
    <row r="1251" spans="1:26" ht="15" customHeight="1">
      <c r="A1251" t="str">
        <f>Table3263[[#This Row],[Template]]&amp;Table3263[[#This Row],[parent_attribute]]</f>
        <v>Compressor Centrífugo BásicoTemperatura - Mancal LA do Eixo de Engrenagem LS (1)</v>
      </c>
      <c r="B1251" t="s">
        <v>4572</v>
      </c>
      <c r="C1251" s="10" t="s">
        <v>2905</v>
      </c>
      <c r="D1251" s="10" t="s">
        <v>4573</v>
      </c>
      <c r="E1251" t="s">
        <v>4574</v>
      </c>
      <c r="F1251" s="14" t="s">
        <v>4575</v>
      </c>
      <c r="G1251" s="14" t="s">
        <v>2857</v>
      </c>
      <c r="J1251" t="s">
        <v>1640</v>
      </c>
      <c r="K1251" t="s">
        <v>655</v>
      </c>
      <c r="L1251" t="s">
        <v>2934</v>
      </c>
      <c r="M1251" t="s">
        <v>2928</v>
      </c>
      <c r="O1251" t="e">
        <f>VLOOKUP(Table3263[[#This Row],[Column1]],'Tradução Atributos'!$A$1:$B$284,2,0)</f>
        <v>#N/A</v>
      </c>
      <c r="P1251" t="s">
        <v>3081</v>
      </c>
      <c r="Q1251" t="str">
        <f>_xlfn.CONCAT(Table3263[[#This Row],[Description]],Table3263[[#This Row],[attribute_name EN2]])</f>
        <v>Temperature - Gear Shaft LS Bearing DE (1)</v>
      </c>
      <c r="R1251" s="10">
        <v>72.900000000000006</v>
      </c>
      <c r="S1251" s="33" t="s">
        <v>49</v>
      </c>
      <c r="U1251" s="33" t="s">
        <v>736</v>
      </c>
      <c r="V1251" s="12"/>
      <c r="W1251" t="str">
        <f t="shared" si="33"/>
        <v>subattribute</v>
      </c>
      <c r="X1251" t="str">
        <f>TRIM(INDEX(_xlfn.TEXTSPLIT(Table3263[[#This Row],[attribute_name]],"|"), 1,1))</f>
        <v>Temperatura - Mancal LA do Eixo de Engrenagem LS (1)</v>
      </c>
      <c r="Y1251" t="str">
        <f>IFERROR(TRIM(INDEX(_xlfn.TEXTSPLIT(Table3263[[#This Row],[attribute_name]],"|"), 1,2)), "")</f>
        <v>Pre-alarm Hi</v>
      </c>
      <c r="Z1251" t="b" cm="1">
        <f t="array" ref="Z1251">IF(ISERROR(IF(Table3263[[#This Row],[parent_attribute]]="subattribute", VLOOKUP(Table3263[[#This Row],[Área ]]&amp;Table3263[[#This Row],[child_attribute]],_xlfn._xlws.FILTER(Table3263[[#All],[Vessel]], Table3263[[#All],[parent_attribute]]="attribute"),1, FALSE), TRUE)), FALSE, TRUE)</f>
        <v>1</v>
      </c>
    </row>
    <row r="1252" spans="1:26" ht="15" customHeight="1">
      <c r="A1252" t="str">
        <f>Table3263[[#This Row],[Template]]&amp;Table3263[[#This Row],[parent_attribute]]</f>
        <v>Compressor Centrífugo BásicoTemperatura - Mancal LOA do Eixo de Engrenagem HS (1)</v>
      </c>
      <c r="B1252" t="s">
        <v>4572</v>
      </c>
      <c r="C1252" s="10" t="s">
        <v>2905</v>
      </c>
      <c r="D1252" s="10" t="s">
        <v>4573</v>
      </c>
      <c r="E1252" t="s">
        <v>4574</v>
      </c>
      <c r="F1252" s="14" t="s">
        <v>4575</v>
      </c>
      <c r="G1252" s="14" t="s">
        <v>2857</v>
      </c>
      <c r="J1252" t="s">
        <v>649</v>
      </c>
      <c r="K1252" t="s">
        <v>649</v>
      </c>
      <c r="O1252" t="e">
        <f>VLOOKUP(Table3263[[#This Row],[Column1]],'Tradução Atributos'!$A$1:$B$284,2,0)</f>
        <v>#N/A</v>
      </c>
      <c r="P1252" t="s">
        <v>3084</v>
      </c>
      <c r="Q1252" t="str">
        <f>_xlfn.CONCAT(Table3263[[#This Row],[Description]],Table3263[[#This Row],[attribute_name EN2]])</f>
        <v>Temperature - Gear Shaft HS Bearing NDE (1)</v>
      </c>
      <c r="R1252" s="33" t="s">
        <v>3623</v>
      </c>
      <c r="S1252" s="33" t="s">
        <v>49</v>
      </c>
      <c r="U1252" s="33" t="s">
        <v>474</v>
      </c>
      <c r="V1252" s="10" t="s">
        <v>475</v>
      </c>
      <c r="W1252" t="str">
        <f t="shared" si="33"/>
        <v>attribute</v>
      </c>
      <c r="X1252" t="str">
        <f>TRIM(INDEX(_xlfn.TEXTSPLIT(Table3263[[#This Row],[attribute_name]],"|"), 1,1))</f>
        <v>Temperatura - Mancal LOA do Eixo de Engrenagem HS (1)</v>
      </c>
      <c r="Y1252" t="str">
        <f>IFERROR(TRIM(INDEX(_xlfn.TEXTSPLIT(Table3263[[#This Row],[attribute_name]],"|"), 1,2)), "")</f>
        <v/>
      </c>
      <c r="Z1252" t="b" cm="1">
        <f t="array" ref="Z1252">IF(ISERROR(IF(Table3263[[#This Row],[parent_attribute]]="subattribute", VLOOKUP(Table3263[[#This Row],[Área ]]&amp;Table3263[[#This Row],[child_attribute]],_xlfn._xlws.FILTER(Table3263[[#All],[Vessel]], Table3263[[#All],[parent_attribute]]="attribute"),1, FALSE), TRUE)), FALSE, TRUE)</f>
        <v>1</v>
      </c>
    </row>
    <row r="1253" spans="1:26" ht="15" customHeight="1">
      <c r="A1253" t="str">
        <f>Table3263[[#This Row],[Template]]&amp;Table3263[[#This Row],[parent_attribute]]</f>
        <v>Compressor Centrífugo BásicoTemperatura - Mancal LOA do Eixo de Engrenagem HS (1)</v>
      </c>
      <c r="B1253" t="s">
        <v>4572</v>
      </c>
      <c r="C1253" s="10" t="s">
        <v>2905</v>
      </c>
      <c r="D1253" s="10" t="s">
        <v>4573</v>
      </c>
      <c r="E1253" t="s">
        <v>4574</v>
      </c>
      <c r="F1253" s="14" t="s">
        <v>4575</v>
      </c>
      <c r="G1253" s="14" t="s">
        <v>2857</v>
      </c>
      <c r="J1253" t="s">
        <v>1630</v>
      </c>
      <c r="K1253" t="s">
        <v>649</v>
      </c>
      <c r="L1253" t="s">
        <v>2929</v>
      </c>
      <c r="M1253" t="s">
        <v>2928</v>
      </c>
      <c r="O1253" t="e">
        <f>VLOOKUP(Table3263[[#This Row],[Column1]],'Tradução Atributos'!$A$1:$B$284,2,0)</f>
        <v>#N/A</v>
      </c>
      <c r="P1253" t="s">
        <v>998</v>
      </c>
      <c r="Q1253" t="str">
        <f>_xlfn.CONCAT(Table3263[[#This Row],[Description]],Table3263[[#This Row],[attribute_name EN2]])</f>
        <v>Temperature - Gear Shaft HS Bearing NDE (1)</v>
      </c>
      <c r="R1253" s="33">
        <v>120</v>
      </c>
      <c r="S1253" s="33" t="s">
        <v>49</v>
      </c>
      <c r="U1253" s="33" t="s">
        <v>736</v>
      </c>
      <c r="V1253" s="10"/>
      <c r="W1253" t="str">
        <f t="shared" si="33"/>
        <v>subattribute</v>
      </c>
      <c r="X1253" t="str">
        <f>TRIM(INDEX(_xlfn.TEXTSPLIT(Table3263[[#This Row],[attribute_name]],"|"), 1,1))</f>
        <v>Temperatura - Mancal LOA do Eixo de Engrenagem HS (1)</v>
      </c>
      <c r="Y1253" t="str">
        <f>IFERROR(TRIM(INDEX(_xlfn.TEXTSPLIT(Table3263[[#This Row],[attribute_name]],"|"), 1,2)), "")</f>
        <v>Hi</v>
      </c>
      <c r="Z1253" t="b" cm="1">
        <f t="array" ref="Z1253">IF(ISERROR(IF(Table3263[[#This Row],[parent_attribute]]="subattribute", VLOOKUP(Table3263[[#This Row],[Área ]]&amp;Table3263[[#This Row],[child_attribute]],_xlfn._xlws.FILTER(Table3263[[#All],[Vessel]], Table3263[[#All],[parent_attribute]]="attribute"),1, FALSE), TRUE)), FALSE, TRUE)</f>
        <v>1</v>
      </c>
    </row>
    <row r="1254" spans="1:26" ht="15" customHeight="1">
      <c r="A1254" t="str">
        <f>Table3263[[#This Row],[Template]]&amp;Table3263[[#This Row],[parent_attribute]]</f>
        <v>Compressor Centrífugo BásicoTemperatura - Mancal LOA do Eixo de Engrenagem HS (1)</v>
      </c>
      <c r="B1254" t="s">
        <v>4572</v>
      </c>
      <c r="C1254" s="10" t="s">
        <v>2905</v>
      </c>
      <c r="D1254" s="10" t="s">
        <v>4573</v>
      </c>
      <c r="E1254" t="s">
        <v>4574</v>
      </c>
      <c r="F1254" s="14" t="s">
        <v>4575</v>
      </c>
      <c r="G1254" s="14" t="s">
        <v>2857</v>
      </c>
      <c r="J1254" t="s">
        <v>1631</v>
      </c>
      <c r="K1254" t="s">
        <v>649</v>
      </c>
      <c r="L1254" t="s">
        <v>2930</v>
      </c>
      <c r="M1254" t="s">
        <v>2928</v>
      </c>
      <c r="O1254" t="e">
        <f>VLOOKUP(Table3263[[#This Row],[Column1]],'Tradução Atributos'!$A$1:$B$284,2,0)</f>
        <v>#N/A</v>
      </c>
      <c r="P1254" t="s">
        <v>1000</v>
      </c>
      <c r="Q1254" t="str">
        <f>_xlfn.CONCAT(Table3263[[#This Row],[Description]],Table3263[[#This Row],[attribute_name EN2]])</f>
        <v>Temperature - Gear Shaft HS Bearing NDE (1)</v>
      </c>
      <c r="R1254" s="33">
        <v>125</v>
      </c>
      <c r="S1254" s="33" t="s">
        <v>49</v>
      </c>
      <c r="U1254" s="33" t="s">
        <v>736</v>
      </c>
      <c r="V1254" s="12"/>
      <c r="W1254" t="str">
        <f t="shared" si="33"/>
        <v>subattribute</v>
      </c>
      <c r="X1254" t="str">
        <f>TRIM(INDEX(_xlfn.TEXTSPLIT(Table3263[[#This Row],[attribute_name]],"|"), 1,1))</f>
        <v>Temperatura - Mancal LOA do Eixo de Engrenagem HS (1)</v>
      </c>
      <c r="Y1254" t="str">
        <f>IFERROR(TRIM(INDEX(_xlfn.TEXTSPLIT(Table3263[[#This Row],[attribute_name]],"|"), 1,2)), "")</f>
        <v>HiHi</v>
      </c>
      <c r="Z1254" t="b" cm="1">
        <f t="array" ref="Z1254">IF(ISERROR(IF(Table3263[[#This Row],[parent_attribute]]="subattribute", VLOOKUP(Table3263[[#This Row],[Área ]]&amp;Table3263[[#This Row],[child_attribute]],_xlfn._xlws.FILTER(Table3263[[#All],[Vessel]], Table3263[[#All],[parent_attribute]]="attribute"),1, FALSE), TRUE)), FALSE, TRUE)</f>
        <v>1</v>
      </c>
    </row>
    <row r="1255" spans="1:26" ht="15" customHeight="1">
      <c r="A1255" t="str">
        <f>Table3263[[#This Row],[Template]]&amp;Table3263[[#This Row],[parent_attribute]]</f>
        <v>Compressor Centrífugo BásicoTemperatura - Mancal LOA do Eixo de Engrenagem HS (1)</v>
      </c>
      <c r="B1255" t="s">
        <v>4572</v>
      </c>
      <c r="C1255" s="10" t="s">
        <v>2905</v>
      </c>
      <c r="D1255" s="10" t="s">
        <v>4573</v>
      </c>
      <c r="E1255" t="s">
        <v>4574</v>
      </c>
      <c r="F1255" s="14" t="s">
        <v>4575</v>
      </c>
      <c r="G1255" s="14" t="s">
        <v>2857</v>
      </c>
      <c r="J1255" t="s">
        <v>1632</v>
      </c>
      <c r="K1255" t="s">
        <v>649</v>
      </c>
      <c r="L1255" t="s">
        <v>2934</v>
      </c>
      <c r="M1255" t="s">
        <v>2928</v>
      </c>
      <c r="O1255" t="e">
        <f>VLOOKUP(Table3263[[#This Row],[Column1]],'Tradução Atributos'!$A$1:$B$284,2,0)</f>
        <v>#N/A</v>
      </c>
      <c r="P1255" t="s">
        <v>3085</v>
      </c>
      <c r="Q1255" t="str">
        <f>_xlfn.CONCAT(Table3263[[#This Row],[Description]],Table3263[[#This Row],[attribute_name EN2]])</f>
        <v>Temperature - Gear Shaft HS Bearing NDE (1)</v>
      </c>
      <c r="R1255" s="33">
        <v>101</v>
      </c>
      <c r="S1255" s="33" t="s">
        <v>49</v>
      </c>
      <c r="U1255" s="33" t="s">
        <v>736</v>
      </c>
      <c r="V1255" s="10"/>
      <c r="W1255" t="str">
        <f t="shared" si="33"/>
        <v>subattribute</v>
      </c>
      <c r="X1255" t="str">
        <f>TRIM(INDEX(_xlfn.TEXTSPLIT(Table3263[[#This Row],[attribute_name]],"|"), 1,1))</f>
        <v>Temperatura - Mancal LOA do Eixo de Engrenagem HS (1)</v>
      </c>
      <c r="Y1255" t="str">
        <f>IFERROR(TRIM(INDEX(_xlfn.TEXTSPLIT(Table3263[[#This Row],[attribute_name]],"|"), 1,2)), "")</f>
        <v>Pre-alarm Hi</v>
      </c>
      <c r="Z1255" t="b" cm="1">
        <f t="array" ref="Z1255">IF(ISERROR(IF(Table3263[[#This Row],[parent_attribute]]="subattribute", VLOOKUP(Table3263[[#This Row],[Área ]]&amp;Table3263[[#This Row],[child_attribute]],_xlfn._xlws.FILTER(Table3263[[#All],[Vessel]], Table3263[[#All],[parent_attribute]]="attribute"),1, FALSE), TRUE)), FALSE, TRUE)</f>
        <v>1</v>
      </c>
    </row>
    <row r="1256" spans="1:26" ht="15" customHeight="1">
      <c r="A1256" t="str">
        <f>Table3263[[#This Row],[Template]]&amp;Table3263[[#This Row],[parent_attribute]]</f>
        <v>Compressor Centrífugo BásicoTemperatura - Mancal LOA do Eixo de Engrenagem LS (1)</v>
      </c>
      <c r="B1256" t="s">
        <v>4572</v>
      </c>
      <c r="C1256" s="10" t="s">
        <v>2905</v>
      </c>
      <c r="D1256" s="10" t="s">
        <v>4573</v>
      </c>
      <c r="E1256" t="s">
        <v>4574</v>
      </c>
      <c r="F1256" s="14" t="s">
        <v>4575</v>
      </c>
      <c r="G1256" s="14" t="s">
        <v>2857</v>
      </c>
      <c r="J1256" t="s">
        <v>661</v>
      </c>
      <c r="K1256" t="s">
        <v>661</v>
      </c>
      <c r="O1256" t="e">
        <f>VLOOKUP(Table3263[[#This Row],[Column1]],'Tradução Atributos'!$A$1:$B$284,2,0)</f>
        <v>#N/A</v>
      </c>
      <c r="P1256" t="s">
        <v>3088</v>
      </c>
      <c r="Q1256" t="str">
        <f>_xlfn.CONCAT(Table3263[[#This Row],[Description]],Table3263[[#This Row],[attribute_name EN2]])</f>
        <v>Temperature - Gear Shaft LS Bearing NDE (1)</v>
      </c>
      <c r="R1256" s="33" t="s">
        <v>3638</v>
      </c>
      <c r="S1256" s="33" t="s">
        <v>49</v>
      </c>
      <c r="U1256" s="33" t="s">
        <v>474</v>
      </c>
      <c r="V1256" s="10" t="s">
        <v>475</v>
      </c>
      <c r="W1256" t="str">
        <f t="shared" si="33"/>
        <v>attribute</v>
      </c>
      <c r="X1256" t="str">
        <f>TRIM(INDEX(_xlfn.TEXTSPLIT(Table3263[[#This Row],[attribute_name]],"|"), 1,1))</f>
        <v>Temperatura - Mancal LOA do Eixo de Engrenagem LS (1)</v>
      </c>
      <c r="Y1256" t="str">
        <f>IFERROR(TRIM(INDEX(_xlfn.TEXTSPLIT(Table3263[[#This Row],[attribute_name]],"|"), 1,2)), "")</f>
        <v/>
      </c>
      <c r="Z1256" t="b" cm="1">
        <f t="array" ref="Z1256">IF(ISERROR(IF(Table3263[[#This Row],[parent_attribute]]="subattribute", VLOOKUP(Table3263[[#This Row],[Área ]]&amp;Table3263[[#This Row],[child_attribute]],_xlfn._xlws.FILTER(Table3263[[#All],[Vessel]], Table3263[[#All],[parent_attribute]]="attribute"),1, FALSE), TRUE)), FALSE, TRUE)</f>
        <v>1</v>
      </c>
    </row>
    <row r="1257" spans="1:26" ht="15" customHeight="1">
      <c r="A1257" t="str">
        <f>Table3263[[#This Row],[Template]]&amp;Table3263[[#This Row],[parent_attribute]]</f>
        <v>Compressor Centrífugo BásicoTemperatura - Mancal LOA do Eixo de Engrenagem LS (1)</v>
      </c>
      <c r="B1257" t="s">
        <v>4572</v>
      </c>
      <c r="C1257" s="10" t="s">
        <v>2905</v>
      </c>
      <c r="D1257" s="10" t="s">
        <v>4573</v>
      </c>
      <c r="E1257" t="s">
        <v>4574</v>
      </c>
      <c r="F1257" s="14" t="s">
        <v>4575</v>
      </c>
      <c r="G1257" s="14" t="s">
        <v>2857</v>
      </c>
      <c r="J1257" t="s">
        <v>1646</v>
      </c>
      <c r="K1257" t="s">
        <v>661</v>
      </c>
      <c r="L1257" t="s">
        <v>2929</v>
      </c>
      <c r="M1257" t="s">
        <v>2928</v>
      </c>
      <c r="O1257" t="e">
        <f>VLOOKUP(Table3263[[#This Row],[Column1]],'Tradução Atributos'!$A$1:$B$284,2,0)</f>
        <v>#N/A</v>
      </c>
      <c r="P1257" t="s">
        <v>1025</v>
      </c>
      <c r="Q1257" t="str">
        <f>_xlfn.CONCAT(Table3263[[#This Row],[Description]],Table3263[[#This Row],[attribute_name EN2]])</f>
        <v>Temperature - Gear Shaft LS Bearing NDE (1)</v>
      </c>
      <c r="R1257" s="10">
        <v>120</v>
      </c>
      <c r="S1257" s="33" t="s">
        <v>49</v>
      </c>
      <c r="U1257" s="33" t="s">
        <v>736</v>
      </c>
      <c r="V1257" s="10"/>
      <c r="W1257" t="str">
        <f t="shared" si="33"/>
        <v>subattribute</v>
      </c>
      <c r="X1257" t="str">
        <f>TRIM(INDEX(_xlfn.TEXTSPLIT(Table3263[[#This Row],[attribute_name]],"|"), 1,1))</f>
        <v>Temperatura - Mancal LOA do Eixo de Engrenagem LS (1)</v>
      </c>
      <c r="Y1257" t="str">
        <f>IFERROR(TRIM(INDEX(_xlfn.TEXTSPLIT(Table3263[[#This Row],[attribute_name]],"|"), 1,2)), "")</f>
        <v>Hi</v>
      </c>
      <c r="Z1257" t="b" cm="1">
        <f t="array" ref="Z1257">IF(ISERROR(IF(Table3263[[#This Row],[parent_attribute]]="subattribute", VLOOKUP(Table3263[[#This Row],[Área ]]&amp;Table3263[[#This Row],[child_attribute]],_xlfn._xlws.FILTER(Table3263[[#All],[Vessel]], Table3263[[#All],[parent_attribute]]="attribute"),1, FALSE), TRUE)), FALSE, TRUE)</f>
        <v>1</v>
      </c>
    </row>
    <row r="1258" spans="1:26" ht="15" customHeight="1">
      <c r="A1258" t="str">
        <f>Table3263[[#This Row],[Template]]&amp;Table3263[[#This Row],[parent_attribute]]</f>
        <v>Compressor Centrífugo BásicoTemperatura - Mancal LOA do Eixo de Engrenagem LS (1)</v>
      </c>
      <c r="B1258" t="s">
        <v>4572</v>
      </c>
      <c r="C1258" s="10" t="s">
        <v>2905</v>
      </c>
      <c r="D1258" s="10" t="s">
        <v>4573</v>
      </c>
      <c r="E1258" t="s">
        <v>4574</v>
      </c>
      <c r="F1258" s="14" t="s">
        <v>4575</v>
      </c>
      <c r="G1258" s="14" t="s">
        <v>2857</v>
      </c>
      <c r="J1258" t="s">
        <v>1647</v>
      </c>
      <c r="K1258" t="s">
        <v>661</v>
      </c>
      <c r="L1258" t="s">
        <v>2930</v>
      </c>
      <c r="M1258" t="s">
        <v>2928</v>
      </c>
      <c r="O1258" t="e">
        <f>VLOOKUP(Table3263[[#This Row],[Column1]],'Tradução Atributos'!$A$1:$B$284,2,0)</f>
        <v>#N/A</v>
      </c>
      <c r="P1258" t="s">
        <v>1027</v>
      </c>
      <c r="Q1258" t="str">
        <f>_xlfn.CONCAT(Table3263[[#This Row],[Description]],Table3263[[#This Row],[attribute_name EN2]])</f>
        <v>Temperature - Gear Shaft LS Bearing NDE (1)</v>
      </c>
      <c r="R1258" s="33">
        <v>125</v>
      </c>
      <c r="S1258" s="33" t="s">
        <v>49</v>
      </c>
      <c r="U1258" s="33" t="s">
        <v>736</v>
      </c>
      <c r="V1258" s="83"/>
      <c r="W1258" t="str">
        <f t="shared" si="33"/>
        <v>subattribute</v>
      </c>
      <c r="X1258" t="str">
        <f>TRIM(INDEX(_xlfn.TEXTSPLIT(Table3263[[#This Row],[attribute_name]],"|"), 1,1))</f>
        <v>Temperatura - Mancal LOA do Eixo de Engrenagem LS (1)</v>
      </c>
      <c r="Y1258" t="str">
        <f>IFERROR(TRIM(INDEX(_xlfn.TEXTSPLIT(Table3263[[#This Row],[attribute_name]],"|"), 1,2)), "")</f>
        <v>HiHi</v>
      </c>
      <c r="Z1258" t="b" cm="1">
        <f t="array" ref="Z1258">IF(ISERROR(IF(Table3263[[#This Row],[parent_attribute]]="subattribute", VLOOKUP(Table3263[[#This Row],[Área ]]&amp;Table3263[[#This Row],[child_attribute]],_xlfn._xlws.FILTER(Table3263[[#All],[Vessel]], Table3263[[#All],[parent_attribute]]="attribute"),1, FALSE), TRUE)), FALSE, TRUE)</f>
        <v>1</v>
      </c>
    </row>
    <row r="1259" spans="1:26" ht="15" customHeight="1">
      <c r="A1259" t="str">
        <f>Table3263[[#This Row],[Template]]&amp;Table3263[[#This Row],[parent_attribute]]</f>
        <v>Compressor Centrífugo BásicoTemperatura - Mancal LOA do Eixo de Engrenagem LS (1)</v>
      </c>
      <c r="B1259" t="s">
        <v>4572</v>
      </c>
      <c r="C1259" s="10" t="s">
        <v>2905</v>
      </c>
      <c r="D1259" s="10" t="s">
        <v>4573</v>
      </c>
      <c r="E1259" t="s">
        <v>4574</v>
      </c>
      <c r="F1259" s="14" t="s">
        <v>4575</v>
      </c>
      <c r="G1259" s="14" t="s">
        <v>2857</v>
      </c>
      <c r="J1259" t="s">
        <v>1648</v>
      </c>
      <c r="K1259" t="s">
        <v>661</v>
      </c>
      <c r="L1259" t="s">
        <v>2934</v>
      </c>
      <c r="M1259" t="s">
        <v>2928</v>
      </c>
      <c r="O1259" t="e">
        <f>VLOOKUP(Table3263[[#This Row],[Column1]],'Tradução Atributos'!$A$1:$B$284,2,0)</f>
        <v>#N/A</v>
      </c>
      <c r="P1259" t="s">
        <v>3089</v>
      </c>
      <c r="Q1259" t="str">
        <f>_xlfn.CONCAT(Table3263[[#This Row],[Description]],Table3263[[#This Row],[attribute_name EN2]])</f>
        <v>Temperature - Gear Shaft LS Bearing NDE (1)</v>
      </c>
      <c r="R1259" s="33">
        <v>83</v>
      </c>
      <c r="S1259" s="33" t="s">
        <v>49</v>
      </c>
      <c r="U1259" s="33" t="s">
        <v>736</v>
      </c>
      <c r="V1259" s="10"/>
      <c r="W1259" t="str">
        <f t="shared" si="33"/>
        <v>subattribute</v>
      </c>
      <c r="X1259" t="str">
        <f>TRIM(INDEX(_xlfn.TEXTSPLIT(Table3263[[#This Row],[attribute_name]],"|"), 1,1))</f>
        <v>Temperatura - Mancal LOA do Eixo de Engrenagem LS (1)</v>
      </c>
      <c r="Y1259" t="str">
        <f>IFERROR(TRIM(INDEX(_xlfn.TEXTSPLIT(Table3263[[#This Row],[attribute_name]],"|"), 1,2)), "")</f>
        <v>Pre-alarm Hi</v>
      </c>
      <c r="Z1259" t="b" cm="1">
        <f t="array" ref="Z1259">IF(ISERROR(IF(Table3263[[#This Row],[parent_attribute]]="subattribute", VLOOKUP(Table3263[[#This Row],[Área ]]&amp;Table3263[[#This Row],[child_attribute]],_xlfn._xlws.FILTER(Table3263[[#All],[Vessel]], Table3263[[#All],[parent_attribute]]="attribute"),1, FALSE), TRUE)), FALSE, TRUE)</f>
        <v>1</v>
      </c>
    </row>
    <row r="1260" spans="1:26" ht="15" customHeight="1">
      <c r="A1260" t="str">
        <f>Table3263[[#This Row],[Template]]&amp;Table3263[[#This Row],[parent_attribute]]</f>
        <v>Compressor Centrífugo BásicoTemperatura – Retorno de Óleo Lubrificante da Caixa de Engrenagens</v>
      </c>
      <c r="B1260" t="s">
        <v>4572</v>
      </c>
      <c r="C1260" s="10" t="s">
        <v>2905</v>
      </c>
      <c r="D1260" s="10" t="s">
        <v>4573</v>
      </c>
      <c r="E1260" t="s">
        <v>4574</v>
      </c>
      <c r="F1260" s="14" t="s">
        <v>4575</v>
      </c>
      <c r="G1260" s="173" t="s">
        <v>2857</v>
      </c>
      <c r="J1260" t="s">
        <v>3798</v>
      </c>
      <c r="K1260" t="s">
        <v>3798</v>
      </c>
      <c r="O1260" t="e">
        <f>VLOOKUP(Table3263[[#This Row],[Column1]],'Tradução Atributos'!$A$1:$B$284,2,0)</f>
        <v>#N/A</v>
      </c>
      <c r="P1260" t="s">
        <v>5018</v>
      </c>
      <c r="Q1260" t="str">
        <f>_xlfn.CONCAT(Table3263[[#This Row],[Description]],Table3263[[#This Row],[attribute_name EN2]])</f>
        <v>Temperature - Gear Lube Oil Return</v>
      </c>
      <c r="R1260" s="10" t="s">
        <v>3796</v>
      </c>
      <c r="S1260" s="33" t="s">
        <v>49</v>
      </c>
      <c r="U1260" s="33" t="s">
        <v>474</v>
      </c>
      <c r="V1260" s="10" t="s">
        <v>475</v>
      </c>
      <c r="W1260" t="str">
        <f t="shared" si="33"/>
        <v>attribute</v>
      </c>
      <c r="X1260" t="str">
        <f>TRIM(INDEX(_xlfn.TEXTSPLIT(Table3263[[#This Row],[attribute_name]],"|"), 1,1))</f>
        <v>Temperatura – Retorno de Óleo Lubrificante da Caixa de Engrenagens</v>
      </c>
      <c r="Y1260" t="str">
        <f>IFERROR(TRIM(INDEX(_xlfn.TEXTSPLIT(Table3263[[#This Row],[attribute_name]],"|"), 1,2)), "")</f>
        <v/>
      </c>
      <c r="Z1260" t="b" cm="1">
        <f t="array" ref="Z1260">IF(ISERROR(IF(Table3263[[#This Row],[parent_attribute]]="subattribute", VLOOKUP(Table3263[[#This Row],[Área ]]&amp;Table3263[[#This Row],[child_attribute]],_xlfn._xlws.FILTER(Table3263[[#All],[Vessel]], Table3263[[#All],[parent_attribute]]="attribute"),1, FALSE), TRUE)), FALSE, TRUE)</f>
        <v>1</v>
      </c>
    </row>
    <row r="1261" spans="1:26" ht="15" customHeight="1">
      <c r="A1261" t="str">
        <f>Table3263[[#This Row],[Template]]&amp;Table3263[[#This Row],[parent_attribute]]</f>
        <v>Compressor Centrífugo BásicoTemperatura – Retorno de Óleo Lubrificante da Caixa de Engrenagens</v>
      </c>
      <c r="B1261" t="s">
        <v>4572</v>
      </c>
      <c r="C1261" s="10" t="s">
        <v>2905</v>
      </c>
      <c r="D1261" s="10" t="s">
        <v>4573</v>
      </c>
      <c r="E1261" t="s">
        <v>4574</v>
      </c>
      <c r="F1261" s="14" t="s">
        <v>4575</v>
      </c>
      <c r="G1261" s="173" t="s">
        <v>2857</v>
      </c>
      <c r="J1261" t="s">
        <v>5019</v>
      </c>
      <c r="K1261" t="s">
        <v>3798</v>
      </c>
      <c r="L1261" t="s">
        <v>2929</v>
      </c>
      <c r="M1261" t="s">
        <v>2928</v>
      </c>
      <c r="O1261" t="e">
        <f>VLOOKUP(Table3263[[#This Row],[Column1]],'Tradução Atributos'!$A$1:$B$284,2,0)</f>
        <v>#N/A</v>
      </c>
      <c r="P1261" t="s">
        <v>5020</v>
      </c>
      <c r="Q1261" t="str">
        <f>_xlfn.CONCAT(Table3263[[#This Row],[Description]],Table3263[[#This Row],[attribute_name EN2]])</f>
        <v>Temperature - Gear Lube Oil Return</v>
      </c>
      <c r="R1261" s="33">
        <v>90</v>
      </c>
      <c r="S1261" s="33" t="s">
        <v>49</v>
      </c>
      <c r="U1261" s="33" t="s">
        <v>736</v>
      </c>
      <c r="V1261" s="10"/>
      <c r="W1261" t="str">
        <f t="shared" si="33"/>
        <v>subattribute</v>
      </c>
      <c r="X1261" t="str">
        <f>TRIM(INDEX(_xlfn.TEXTSPLIT(Table3263[[#This Row],[attribute_name]],"|"), 1,1))</f>
        <v>Temperatura – Retorno de Óleo Lubrificante da Caixa de Engrenagens</v>
      </c>
      <c r="Y1261" t="str">
        <f>IFERROR(TRIM(INDEX(_xlfn.TEXTSPLIT(Table3263[[#This Row],[attribute_name]],"|"), 1,2)), "")</f>
        <v>Hi</v>
      </c>
      <c r="Z1261" t="b" cm="1">
        <f t="array" ref="Z1261">IF(ISERROR(IF(Table3263[[#This Row],[parent_attribute]]="subattribute", VLOOKUP(Table3263[[#This Row],[Área ]]&amp;Table3263[[#This Row],[child_attribute]],_xlfn._xlws.FILTER(Table3263[[#All],[Vessel]], Table3263[[#All],[parent_attribute]]="attribute"),1, FALSE), TRUE)), FALSE, TRUE)</f>
        <v>1</v>
      </c>
    </row>
    <row r="1262" spans="1:26" ht="15" customHeight="1">
      <c r="A1262" t="str">
        <f>Table3263[[#This Row],[Template]]&amp;Table3263[[#This Row],[parent_attribute]]</f>
        <v>Compressor Centrífugo BásicoTemperatura – Retorno de Óleo Lubrificante da Caixa de Engrenagens</v>
      </c>
      <c r="B1262" t="s">
        <v>4572</v>
      </c>
      <c r="C1262" s="10" t="s">
        <v>2905</v>
      </c>
      <c r="D1262" s="10" t="s">
        <v>4573</v>
      </c>
      <c r="E1262" t="s">
        <v>4574</v>
      </c>
      <c r="F1262" s="14" t="s">
        <v>4575</v>
      </c>
      <c r="G1262" s="173" t="s">
        <v>2857</v>
      </c>
      <c r="J1262" t="s">
        <v>5021</v>
      </c>
      <c r="K1262" t="s">
        <v>3798</v>
      </c>
      <c r="L1262" t="s">
        <v>2930</v>
      </c>
      <c r="M1262" t="s">
        <v>2928</v>
      </c>
      <c r="O1262" t="e">
        <f>VLOOKUP(Table3263[[#This Row],[Column1]],'Tradução Atributos'!$A$1:$B$284,2,0)</f>
        <v>#N/A</v>
      </c>
      <c r="P1262" t="s">
        <v>5022</v>
      </c>
      <c r="Q1262" t="str">
        <f>_xlfn.CONCAT(Table3263[[#This Row],[Description]],Table3263[[#This Row],[attribute_name EN2]])</f>
        <v>Temperature - Gear Lube Oil Return</v>
      </c>
      <c r="R1262" s="10"/>
      <c r="S1262" s="33" t="s">
        <v>49</v>
      </c>
      <c r="U1262" s="33" t="s">
        <v>736</v>
      </c>
      <c r="V1262" s="83"/>
      <c r="W1262" t="str">
        <f t="shared" ref="W1262:W1325" si="34">IFERROR(IF(FIND("|",P1262),"subattribute", "attribute"), "attribute")</f>
        <v>subattribute</v>
      </c>
      <c r="X1262" t="str">
        <f>TRIM(INDEX(_xlfn.TEXTSPLIT(Table3263[[#This Row],[attribute_name]],"|"), 1,1))</f>
        <v>Temperatura – Retorno de Óleo Lubrificante da Caixa de Engrenagens</v>
      </c>
      <c r="Y1262" t="str">
        <f>IFERROR(TRIM(INDEX(_xlfn.TEXTSPLIT(Table3263[[#This Row],[attribute_name]],"|"), 1,2)), "")</f>
        <v>HiHi</v>
      </c>
      <c r="Z1262" t="b" cm="1">
        <f t="array" ref="Z1262">IF(ISERROR(IF(Table3263[[#This Row],[parent_attribute]]="subattribute", VLOOKUP(Table3263[[#This Row],[Área ]]&amp;Table3263[[#This Row],[child_attribute]],_xlfn._xlws.FILTER(Table3263[[#All],[Vessel]], Table3263[[#All],[parent_attribute]]="attribute"),1, FALSE), TRUE)), FALSE, TRUE)</f>
        <v>1</v>
      </c>
    </row>
    <row r="1263" spans="1:26" ht="15" customHeight="1">
      <c r="A1263" t="str">
        <f>Table3263[[#This Row],[Template]]&amp;Table3263[[#This Row],[parent_attribute]]</f>
        <v>Compressor Centrífugo BásicoTemperatura – Retorno de Óleo Lubrificante da Caixa de Engrenagens</v>
      </c>
      <c r="B1263" t="s">
        <v>4572</v>
      </c>
      <c r="C1263" s="10" t="s">
        <v>2905</v>
      </c>
      <c r="D1263" s="10" t="s">
        <v>4573</v>
      </c>
      <c r="E1263" t="s">
        <v>4574</v>
      </c>
      <c r="F1263" s="14" t="s">
        <v>4575</v>
      </c>
      <c r="G1263" s="173" t="s">
        <v>2857</v>
      </c>
      <c r="J1263" t="s">
        <v>5023</v>
      </c>
      <c r="K1263" t="s">
        <v>3798</v>
      </c>
      <c r="L1263" t="s">
        <v>2934</v>
      </c>
      <c r="M1263" t="s">
        <v>2928</v>
      </c>
      <c r="O1263" t="e">
        <f>VLOOKUP(Table3263[[#This Row],[Column1]],'Tradução Atributos'!$A$1:$B$284,2,0)</f>
        <v>#N/A</v>
      </c>
      <c r="P1263" t="s">
        <v>5024</v>
      </c>
      <c r="Q1263" t="str">
        <f>_xlfn.CONCAT(Table3263[[#This Row],[Description]],Table3263[[#This Row],[attribute_name EN2]])</f>
        <v>Temperature - Gear Lube Oil Return</v>
      </c>
      <c r="R1263" s="33">
        <v>81</v>
      </c>
      <c r="S1263" s="33" t="s">
        <v>49</v>
      </c>
      <c r="U1263" s="33" t="s">
        <v>736</v>
      </c>
      <c r="V1263" s="10"/>
      <c r="W1263" t="str">
        <f t="shared" si="34"/>
        <v>subattribute</v>
      </c>
      <c r="X1263" t="str">
        <f>TRIM(INDEX(_xlfn.TEXTSPLIT(Table3263[[#This Row],[attribute_name]],"|"), 1,1))</f>
        <v>Temperatura – Retorno de Óleo Lubrificante da Caixa de Engrenagens</v>
      </c>
      <c r="Y1263" t="str">
        <f>IFERROR(TRIM(INDEX(_xlfn.TEXTSPLIT(Table3263[[#This Row],[attribute_name]],"|"), 1,2)), "")</f>
        <v>Pre-alarm Hi</v>
      </c>
      <c r="Z1263" t="b" cm="1">
        <f t="array" ref="Z1263">IF(ISERROR(IF(Table3263[[#This Row],[parent_attribute]]="subattribute", VLOOKUP(Table3263[[#This Row],[Área ]]&amp;Table3263[[#This Row],[child_attribute]],_xlfn._xlws.FILTER(Table3263[[#All],[Vessel]], Table3263[[#All],[parent_attribute]]="attribute"),1, FALSE), TRUE)), FALSE, TRUE)</f>
        <v>1</v>
      </c>
    </row>
    <row r="1264" spans="1:26" ht="15" customHeight="1">
      <c r="A1264" t="str">
        <f>Table3263[[#This Row],[Template]]&amp;Table3263[[#This Row],[parent_attribute]]</f>
        <v>Compressor Centrífugo BásicoVibração – Carcaça Lado do Eixo de Alta Velocidade</v>
      </c>
      <c r="B1264" t="s">
        <v>4572</v>
      </c>
      <c r="C1264" s="10" t="s">
        <v>2905</v>
      </c>
      <c r="D1264" s="10" t="s">
        <v>4573</v>
      </c>
      <c r="E1264" t="s">
        <v>4574</v>
      </c>
      <c r="F1264" s="14" t="s">
        <v>4575</v>
      </c>
      <c r="G1264" s="14" t="s">
        <v>2857</v>
      </c>
      <c r="J1264" t="s">
        <v>1763</v>
      </c>
      <c r="K1264" t="s">
        <v>1763</v>
      </c>
      <c r="O1264" t="e">
        <f>VLOOKUP(Table3263[[#This Row],[Column1]],'Tradução Atributos'!$A$1:$B$284,2,0)</f>
        <v>#N/A</v>
      </c>
      <c r="P1264" t="s">
        <v>5025</v>
      </c>
      <c r="Q1264" t="str">
        <f>_xlfn.CONCAT(Table3263[[#This Row],[Description]],Table3263[[#This Row],[attribute_name EN2]])</f>
        <v>Vibration - Gear Casing HS Shaft</v>
      </c>
      <c r="R1264" s="33" t="s">
        <v>3704</v>
      </c>
      <c r="S1264" s="33" t="s">
        <v>88</v>
      </c>
      <c r="U1264" s="33" t="s">
        <v>474</v>
      </c>
      <c r="V1264" s="10" t="s">
        <v>475</v>
      </c>
      <c r="W1264" t="str">
        <f t="shared" si="34"/>
        <v>attribute</v>
      </c>
      <c r="X1264" t="str">
        <f>TRIM(INDEX(_xlfn.TEXTSPLIT(Table3263[[#This Row],[attribute_name]],"|"), 1,1))</f>
        <v>Vibração – Carcaça Lado do Eixo de Alta Velocidade</v>
      </c>
      <c r="Y1264" t="str">
        <f>IFERROR(TRIM(INDEX(_xlfn.TEXTSPLIT(Table3263[[#This Row],[attribute_name]],"|"), 1,2)), "")</f>
        <v/>
      </c>
      <c r="Z1264" t="b" cm="1">
        <f t="array" ref="Z1264">IF(ISERROR(IF(Table3263[[#This Row],[parent_attribute]]="subattribute", VLOOKUP(Table3263[[#This Row],[Área ]]&amp;Table3263[[#This Row],[child_attribute]],_xlfn._xlws.FILTER(Table3263[[#All],[Vessel]], Table3263[[#All],[parent_attribute]]="attribute"),1, FALSE), TRUE)), FALSE, TRUE)</f>
        <v>1</v>
      </c>
    </row>
    <row r="1265" spans="1:26" ht="15" customHeight="1">
      <c r="A1265" t="str">
        <f>Table3263[[#This Row],[Template]]&amp;Table3263[[#This Row],[parent_attribute]]</f>
        <v>Compressor Centrífugo BásicoVibração – Carcaça Lado do Eixo de Alta Velocidade</v>
      </c>
      <c r="B1265" t="s">
        <v>4572</v>
      </c>
      <c r="C1265" s="10" t="s">
        <v>2905</v>
      </c>
      <c r="D1265" s="10" t="s">
        <v>4573</v>
      </c>
      <c r="E1265" t="s">
        <v>4574</v>
      </c>
      <c r="F1265" s="14" t="s">
        <v>4575</v>
      </c>
      <c r="G1265" s="14" t="s">
        <v>2857</v>
      </c>
      <c r="J1265" t="s">
        <v>1764</v>
      </c>
      <c r="K1265" t="s">
        <v>1763</v>
      </c>
      <c r="L1265" t="s">
        <v>2929</v>
      </c>
      <c r="M1265" t="s">
        <v>2928</v>
      </c>
      <c r="O1265" t="e">
        <f>VLOOKUP(Table3263[[#This Row],[Column1]],'Tradução Atributos'!$A$1:$B$284,2,0)</f>
        <v>#N/A</v>
      </c>
      <c r="P1265" t="s">
        <v>5026</v>
      </c>
      <c r="Q1265" t="str">
        <f>_xlfn.CONCAT(Table3263[[#This Row],[Description]],Table3263[[#This Row],[attribute_name EN2]])</f>
        <v>Vibration - Gear Casing HS Shaft</v>
      </c>
      <c r="R1265" s="33">
        <v>7</v>
      </c>
      <c r="S1265" s="33" t="s">
        <v>88</v>
      </c>
      <c r="U1265" s="33" t="s">
        <v>736</v>
      </c>
      <c r="V1265" s="10"/>
      <c r="W1265" t="str">
        <f t="shared" si="34"/>
        <v>subattribute</v>
      </c>
      <c r="X1265" t="str">
        <f>TRIM(INDEX(_xlfn.TEXTSPLIT(Table3263[[#This Row],[attribute_name]],"|"), 1,1))</f>
        <v>Vibração – Carcaça Lado do Eixo de Alta Velocidade</v>
      </c>
      <c r="Y1265" t="str">
        <f>IFERROR(TRIM(INDEX(_xlfn.TEXTSPLIT(Table3263[[#This Row],[attribute_name]],"|"), 1,2)), "")</f>
        <v>Hi</v>
      </c>
      <c r="Z1265" t="b" cm="1">
        <f t="array" ref="Z1265">IF(ISERROR(IF(Table3263[[#This Row],[parent_attribute]]="subattribute", VLOOKUP(Table3263[[#This Row],[Área ]]&amp;Table3263[[#This Row],[child_attribute]],_xlfn._xlws.FILTER(Table3263[[#All],[Vessel]], Table3263[[#All],[parent_attribute]]="attribute"),1, FALSE), TRUE)), FALSE, TRUE)</f>
        <v>1</v>
      </c>
    </row>
    <row r="1266" spans="1:26" ht="15" customHeight="1">
      <c r="A1266" t="str">
        <f>Table3263[[#This Row],[Template]]&amp;Table3263[[#This Row],[parent_attribute]]</f>
        <v>Compressor Centrífugo BásicoVibração – Carcaça Lado do Eixo de Alta Velocidade</v>
      </c>
      <c r="B1266" t="s">
        <v>4572</v>
      </c>
      <c r="C1266" s="10" t="s">
        <v>2905</v>
      </c>
      <c r="D1266" s="10" t="s">
        <v>4573</v>
      </c>
      <c r="E1266" t="s">
        <v>4574</v>
      </c>
      <c r="F1266" s="14" t="s">
        <v>4575</v>
      </c>
      <c r="G1266" s="14" t="s">
        <v>2857</v>
      </c>
      <c r="J1266" t="s">
        <v>1765</v>
      </c>
      <c r="K1266" t="s">
        <v>1763</v>
      </c>
      <c r="L1266" t="s">
        <v>2930</v>
      </c>
      <c r="M1266" t="s">
        <v>2928</v>
      </c>
      <c r="O1266" t="e">
        <f>VLOOKUP(Table3263[[#This Row],[Column1]],'Tradução Atributos'!$A$1:$B$284,2,0)</f>
        <v>#N/A</v>
      </c>
      <c r="P1266" t="s">
        <v>5027</v>
      </c>
      <c r="Q1266" t="str">
        <f>_xlfn.CONCAT(Table3263[[#This Row],[Description]],Table3263[[#This Row],[attribute_name EN2]])</f>
        <v>Vibration - Gear Casing HS Shaft</v>
      </c>
      <c r="R1266" s="33">
        <v>11</v>
      </c>
      <c r="S1266" s="33" t="s">
        <v>88</v>
      </c>
      <c r="U1266" s="33" t="s">
        <v>736</v>
      </c>
      <c r="V1266" s="83"/>
      <c r="W1266" t="str">
        <f t="shared" si="34"/>
        <v>subattribute</v>
      </c>
      <c r="X1266" t="str">
        <f>TRIM(INDEX(_xlfn.TEXTSPLIT(Table3263[[#This Row],[attribute_name]],"|"), 1,1))</f>
        <v>Vibração – Carcaça Lado do Eixo de Alta Velocidade</v>
      </c>
      <c r="Y1266" t="str">
        <f>IFERROR(TRIM(INDEX(_xlfn.TEXTSPLIT(Table3263[[#This Row],[attribute_name]],"|"), 1,2)), "")</f>
        <v>HiHi</v>
      </c>
      <c r="Z1266" t="b" cm="1">
        <f t="array" ref="Z1266">IF(ISERROR(IF(Table3263[[#This Row],[parent_attribute]]="subattribute", VLOOKUP(Table3263[[#This Row],[Área ]]&amp;Table3263[[#This Row],[child_attribute]],_xlfn._xlws.FILTER(Table3263[[#All],[Vessel]], Table3263[[#All],[parent_attribute]]="attribute"),1, FALSE), TRUE)), FALSE, TRUE)</f>
        <v>1</v>
      </c>
    </row>
    <row r="1267" spans="1:26" ht="15" customHeight="1">
      <c r="A1267" t="str">
        <f>Table3263[[#This Row],[Template]]&amp;Table3263[[#This Row],[parent_attribute]]</f>
        <v>Compressor Centrífugo BásicoVibração – Carcaça Lado do Eixo de Alta Velocidade</v>
      </c>
      <c r="B1267" t="s">
        <v>4572</v>
      </c>
      <c r="C1267" s="10" t="s">
        <v>2905</v>
      </c>
      <c r="D1267" s="10" t="s">
        <v>4573</v>
      </c>
      <c r="E1267" t="s">
        <v>4574</v>
      </c>
      <c r="F1267" s="14" t="s">
        <v>4575</v>
      </c>
      <c r="G1267" s="14" t="s">
        <v>2857</v>
      </c>
      <c r="J1267" t="s">
        <v>1766</v>
      </c>
      <c r="K1267" t="s">
        <v>1763</v>
      </c>
      <c r="L1267" t="s">
        <v>2934</v>
      </c>
      <c r="M1267" t="s">
        <v>2928</v>
      </c>
      <c r="O1267" t="e">
        <f>VLOOKUP(Table3263[[#This Row],[Column1]],'Tradução Atributos'!$A$1:$B$284,2,0)</f>
        <v>#N/A</v>
      </c>
      <c r="P1267" t="s">
        <v>5028</v>
      </c>
      <c r="Q1267" t="str">
        <f>_xlfn.CONCAT(Table3263[[#This Row],[Description]],Table3263[[#This Row],[attribute_name EN2]])</f>
        <v>Vibration - Gear Casing HS Shaft</v>
      </c>
      <c r="R1267" s="33">
        <v>6.3</v>
      </c>
      <c r="S1267" s="33" t="s">
        <v>88</v>
      </c>
      <c r="U1267" s="33" t="s">
        <v>736</v>
      </c>
      <c r="V1267" s="10"/>
      <c r="W1267" t="str">
        <f t="shared" si="34"/>
        <v>subattribute</v>
      </c>
      <c r="X1267" t="str">
        <f>TRIM(INDEX(_xlfn.TEXTSPLIT(Table3263[[#This Row],[attribute_name]],"|"), 1,1))</f>
        <v>Vibração – Carcaça Lado do Eixo de Alta Velocidade</v>
      </c>
      <c r="Y1267" t="str">
        <f>IFERROR(TRIM(INDEX(_xlfn.TEXTSPLIT(Table3263[[#This Row],[attribute_name]],"|"), 1,2)), "")</f>
        <v>Pre-alarm Hi</v>
      </c>
      <c r="Z1267" t="b" cm="1">
        <f t="array" ref="Z1267">IF(ISERROR(IF(Table3263[[#This Row],[parent_attribute]]="subattribute", VLOOKUP(Table3263[[#This Row],[Área ]]&amp;Table3263[[#This Row],[child_attribute]],_xlfn._xlws.FILTER(Table3263[[#All],[Vessel]], Table3263[[#All],[parent_attribute]]="attribute"),1, FALSE), TRUE)), FALSE, TRUE)</f>
        <v>1</v>
      </c>
    </row>
    <row r="1268" spans="1:26" ht="15" customHeight="1">
      <c r="A1268" t="str">
        <f>Table3263[[#This Row],[Template]]&amp;Table3263[[#This Row],[parent_attribute]]</f>
        <v>Compressor Centrífugo BásicoVibração – Carcaça Lado do Eixo de Baixa Velocidade</v>
      </c>
      <c r="B1268" t="s">
        <v>4572</v>
      </c>
      <c r="C1268" s="10" t="s">
        <v>2905</v>
      </c>
      <c r="D1268" s="10" t="s">
        <v>4573</v>
      </c>
      <c r="E1268" t="s">
        <v>4574</v>
      </c>
      <c r="F1268" s="14" t="s">
        <v>4575</v>
      </c>
      <c r="G1268" s="14" t="s">
        <v>2857</v>
      </c>
      <c r="J1268" t="s">
        <v>1767</v>
      </c>
      <c r="K1268" t="s">
        <v>1767</v>
      </c>
      <c r="O1268" t="e">
        <f>VLOOKUP(Table3263[[#This Row],[Column1]],'Tradução Atributos'!$A$1:$B$284,2,0)</f>
        <v>#N/A</v>
      </c>
      <c r="P1268" t="s">
        <v>5029</v>
      </c>
      <c r="Q1268" t="str">
        <f>_xlfn.CONCAT(Table3263[[#This Row],[Description]],Table3263[[#This Row],[attribute_name EN2]])</f>
        <v>Vibration - Gear Casing LS Shaft</v>
      </c>
      <c r="R1268" s="10" t="s">
        <v>3700</v>
      </c>
      <c r="S1268" s="33" t="s">
        <v>88</v>
      </c>
      <c r="U1268" s="33" t="s">
        <v>474</v>
      </c>
      <c r="V1268" s="10" t="s">
        <v>475</v>
      </c>
      <c r="W1268" t="str">
        <f t="shared" si="34"/>
        <v>attribute</v>
      </c>
      <c r="X1268" t="str">
        <f>TRIM(INDEX(_xlfn.TEXTSPLIT(Table3263[[#This Row],[attribute_name]],"|"), 1,1))</f>
        <v>Vibração – Carcaça Lado do Eixo de Baixa Velocidade</v>
      </c>
      <c r="Y1268" t="str">
        <f>IFERROR(TRIM(INDEX(_xlfn.TEXTSPLIT(Table3263[[#This Row],[attribute_name]],"|"), 1,2)), "")</f>
        <v/>
      </c>
      <c r="Z1268" t="b" cm="1">
        <f t="array" ref="Z1268">IF(ISERROR(IF(Table3263[[#This Row],[parent_attribute]]="subattribute", VLOOKUP(Table3263[[#This Row],[Área ]]&amp;Table3263[[#This Row],[child_attribute]],_xlfn._xlws.FILTER(Table3263[[#All],[Vessel]], Table3263[[#All],[parent_attribute]]="attribute"),1, FALSE), TRUE)), FALSE, TRUE)</f>
        <v>1</v>
      </c>
    </row>
    <row r="1269" spans="1:26" ht="15" customHeight="1">
      <c r="A1269" t="str">
        <f>Table3263[[#This Row],[Template]]&amp;Table3263[[#This Row],[parent_attribute]]</f>
        <v>Compressor Centrífugo BásicoVibração – Carcaça Lado do Eixo de Baixa Velocidade</v>
      </c>
      <c r="B1269" t="s">
        <v>4572</v>
      </c>
      <c r="C1269" s="10" t="s">
        <v>2905</v>
      </c>
      <c r="D1269" s="10" t="s">
        <v>4573</v>
      </c>
      <c r="E1269" t="s">
        <v>4574</v>
      </c>
      <c r="F1269" s="14" t="s">
        <v>4575</v>
      </c>
      <c r="G1269" s="14" t="s">
        <v>2857</v>
      </c>
      <c r="J1269" t="s">
        <v>1768</v>
      </c>
      <c r="K1269" t="s">
        <v>1767</v>
      </c>
      <c r="L1269" t="s">
        <v>2929</v>
      </c>
      <c r="M1269" t="s">
        <v>2928</v>
      </c>
      <c r="O1269" t="e">
        <f>VLOOKUP(Table3263[[#This Row],[Column1]],'Tradução Atributos'!$A$1:$B$284,2,0)</f>
        <v>#N/A</v>
      </c>
      <c r="P1269" t="s">
        <v>5030</v>
      </c>
      <c r="Q1269" t="str">
        <f>_xlfn.CONCAT(Table3263[[#This Row],[Description]],Table3263[[#This Row],[attribute_name EN2]])</f>
        <v>Vibration - Gear Casing LS Shaft</v>
      </c>
      <c r="R1269" s="10">
        <v>7</v>
      </c>
      <c r="S1269" s="33" t="s">
        <v>88</v>
      </c>
      <c r="U1269" s="33" t="s">
        <v>736</v>
      </c>
      <c r="V1269" s="10"/>
      <c r="W1269" t="str">
        <f t="shared" si="34"/>
        <v>subattribute</v>
      </c>
      <c r="X1269" t="str">
        <f>TRIM(INDEX(_xlfn.TEXTSPLIT(Table3263[[#This Row],[attribute_name]],"|"), 1,1))</f>
        <v>Vibração – Carcaça Lado do Eixo de Baixa Velocidade</v>
      </c>
      <c r="Y1269" t="str">
        <f>IFERROR(TRIM(INDEX(_xlfn.TEXTSPLIT(Table3263[[#This Row],[attribute_name]],"|"), 1,2)), "")</f>
        <v>Hi</v>
      </c>
      <c r="Z1269" t="b" cm="1">
        <f t="array" ref="Z1269">IF(ISERROR(IF(Table3263[[#This Row],[parent_attribute]]="subattribute", VLOOKUP(Table3263[[#This Row],[Área ]]&amp;Table3263[[#This Row],[child_attribute]],_xlfn._xlws.FILTER(Table3263[[#All],[Vessel]], Table3263[[#All],[parent_attribute]]="attribute"),1, FALSE), TRUE)), FALSE, TRUE)</f>
        <v>1</v>
      </c>
    </row>
    <row r="1270" spans="1:26" ht="15" customHeight="1">
      <c r="A1270" t="str">
        <f>Table3263[[#This Row],[Template]]&amp;Table3263[[#This Row],[parent_attribute]]</f>
        <v>Compressor Centrífugo BásicoVibração – Carcaça Lado do Eixo de Baixa Velocidade</v>
      </c>
      <c r="B1270" t="s">
        <v>4572</v>
      </c>
      <c r="C1270" s="10" t="s">
        <v>2905</v>
      </c>
      <c r="D1270" s="10" t="s">
        <v>4573</v>
      </c>
      <c r="E1270" t="s">
        <v>4574</v>
      </c>
      <c r="F1270" s="14" t="s">
        <v>4575</v>
      </c>
      <c r="G1270" s="14" t="s">
        <v>2857</v>
      </c>
      <c r="J1270" t="s">
        <v>1769</v>
      </c>
      <c r="K1270" t="s">
        <v>1767</v>
      </c>
      <c r="L1270" t="s">
        <v>2930</v>
      </c>
      <c r="M1270" t="s">
        <v>2928</v>
      </c>
      <c r="O1270" t="e">
        <f>VLOOKUP(Table3263[[#This Row],[Column1]],'Tradução Atributos'!$A$1:$B$284,2,0)</f>
        <v>#N/A</v>
      </c>
      <c r="P1270" t="s">
        <v>5031</v>
      </c>
      <c r="Q1270" t="str">
        <f>_xlfn.CONCAT(Table3263[[#This Row],[Description]],Table3263[[#This Row],[attribute_name EN2]])</f>
        <v>Vibration - Gear Casing LS Shaft</v>
      </c>
      <c r="R1270" s="33">
        <v>11</v>
      </c>
      <c r="S1270" s="33" t="s">
        <v>88</v>
      </c>
      <c r="U1270" s="33" t="s">
        <v>736</v>
      </c>
      <c r="V1270" s="12"/>
      <c r="W1270" t="str">
        <f t="shared" si="34"/>
        <v>subattribute</v>
      </c>
      <c r="X1270" t="str">
        <f>TRIM(INDEX(_xlfn.TEXTSPLIT(Table3263[[#This Row],[attribute_name]],"|"), 1,1))</f>
        <v>Vibração – Carcaça Lado do Eixo de Baixa Velocidade</v>
      </c>
      <c r="Y1270" t="str">
        <f>IFERROR(TRIM(INDEX(_xlfn.TEXTSPLIT(Table3263[[#This Row],[attribute_name]],"|"), 1,2)), "")</f>
        <v>HiHi</v>
      </c>
      <c r="Z1270" t="b" cm="1">
        <f t="array" ref="Z1270">IF(ISERROR(IF(Table3263[[#This Row],[parent_attribute]]="subattribute", VLOOKUP(Table3263[[#This Row],[Área ]]&amp;Table3263[[#This Row],[child_attribute]],_xlfn._xlws.FILTER(Table3263[[#All],[Vessel]], Table3263[[#All],[parent_attribute]]="attribute"),1, FALSE), TRUE)), FALSE, TRUE)</f>
        <v>1</v>
      </c>
    </row>
    <row r="1271" spans="1:26" ht="15" customHeight="1">
      <c r="A1271" t="str">
        <f>Table3263[[#This Row],[Template]]&amp;Table3263[[#This Row],[parent_attribute]]</f>
        <v>Compressor Centrífugo BásicoVibração – Carcaça Lado do Eixo de Baixa Velocidade</v>
      </c>
      <c r="B1271" t="s">
        <v>4572</v>
      </c>
      <c r="C1271" s="10" t="s">
        <v>2905</v>
      </c>
      <c r="D1271" s="10" t="s">
        <v>4573</v>
      </c>
      <c r="E1271" t="s">
        <v>4574</v>
      </c>
      <c r="F1271" s="14" t="s">
        <v>4575</v>
      </c>
      <c r="G1271" s="14" t="s">
        <v>2857</v>
      </c>
      <c r="J1271" t="s">
        <v>1770</v>
      </c>
      <c r="K1271" t="s">
        <v>1767</v>
      </c>
      <c r="L1271" t="s">
        <v>2934</v>
      </c>
      <c r="M1271" t="s">
        <v>2928</v>
      </c>
      <c r="O1271" t="e">
        <f>VLOOKUP(Table3263[[#This Row],[Column1]],'Tradução Atributos'!$A$1:$B$284,2,0)</f>
        <v>#N/A</v>
      </c>
      <c r="P1271" t="s">
        <v>5032</v>
      </c>
      <c r="Q1271" t="str">
        <f>_xlfn.CONCAT(Table3263[[#This Row],[Description]],Table3263[[#This Row],[attribute_name EN2]])</f>
        <v>Vibration - Gear Casing LS Shaft</v>
      </c>
      <c r="R1271" s="33">
        <v>6.3</v>
      </c>
      <c r="S1271" s="33" t="s">
        <v>88</v>
      </c>
      <c r="U1271" s="33" t="s">
        <v>736</v>
      </c>
      <c r="V1271" s="10"/>
      <c r="W1271" t="str">
        <f t="shared" si="34"/>
        <v>subattribute</v>
      </c>
      <c r="X1271" t="str">
        <f>TRIM(INDEX(_xlfn.TEXTSPLIT(Table3263[[#This Row],[attribute_name]],"|"), 1,1))</f>
        <v>Vibração – Carcaça Lado do Eixo de Baixa Velocidade</v>
      </c>
      <c r="Y1271" t="str">
        <f>IFERROR(TRIM(INDEX(_xlfn.TEXTSPLIT(Table3263[[#This Row],[attribute_name]],"|"), 1,2)), "")</f>
        <v>Pre-alarm Hi</v>
      </c>
      <c r="Z1271" t="b" cm="1">
        <f t="array" ref="Z1271">IF(ISERROR(IF(Table3263[[#This Row],[parent_attribute]]="subattribute", VLOOKUP(Table3263[[#This Row],[Área ]]&amp;Table3263[[#This Row],[child_attribute]],_xlfn._xlws.FILTER(Table3263[[#All],[Vessel]], Table3263[[#All],[parent_attribute]]="attribute"),1, FALSE), TRUE)), FALSE, TRUE)</f>
        <v>1</v>
      </c>
    </row>
    <row r="1272" spans="1:26" ht="15" customHeight="1">
      <c r="A1272" t="str">
        <f>Table3263[[#This Row],[Template]]&amp;Table3263[[#This Row],[parent_attribute]]</f>
        <v>Compressor Centrífugo BásicoVibração - Mancal LA do Eixo de Engrenagem HS (1)</v>
      </c>
      <c r="B1272" t="s">
        <v>4572</v>
      </c>
      <c r="C1272" s="10" t="s">
        <v>2905</v>
      </c>
      <c r="D1272" s="10" t="s">
        <v>4573</v>
      </c>
      <c r="E1272" t="s">
        <v>4574</v>
      </c>
      <c r="F1272" s="14" t="s">
        <v>4575</v>
      </c>
      <c r="G1272" s="14" t="s">
        <v>2857</v>
      </c>
      <c r="J1272" t="s">
        <v>697</v>
      </c>
      <c r="K1272" t="s">
        <v>697</v>
      </c>
      <c r="O1272" t="e">
        <f>VLOOKUP(Table3263[[#This Row],[Column1]],'Tradução Atributos'!$A$1:$B$284,2,0)</f>
        <v>#N/A</v>
      </c>
      <c r="P1272" t="s">
        <v>3131</v>
      </c>
      <c r="Q1272" t="str">
        <f>_xlfn.CONCAT(Table3263[[#This Row],[Description]],Table3263[[#This Row],[attribute_name EN2]])</f>
        <v>Vibration - Gear Shaft HS Bearing DE (1)</v>
      </c>
      <c r="R1272" s="33" t="s">
        <v>3648</v>
      </c>
      <c r="S1272" s="33" t="s">
        <v>465</v>
      </c>
      <c r="U1272" s="33" t="s">
        <v>474</v>
      </c>
      <c r="V1272" s="10" t="s">
        <v>475</v>
      </c>
      <c r="W1272" t="str">
        <f t="shared" si="34"/>
        <v>attribute</v>
      </c>
      <c r="X1272" t="str">
        <f>TRIM(INDEX(_xlfn.TEXTSPLIT(Table3263[[#This Row],[attribute_name]],"|"), 1,1))</f>
        <v>Vibração - Mancal LA do Eixo de Engrenagem HS (1)</v>
      </c>
      <c r="Y1272" t="str">
        <f>IFERROR(TRIM(INDEX(_xlfn.TEXTSPLIT(Table3263[[#This Row],[attribute_name]],"|"), 1,2)), "")</f>
        <v/>
      </c>
      <c r="Z1272" t="b" cm="1">
        <f t="array" ref="Z1272">IF(ISERROR(IF(Table3263[[#This Row],[parent_attribute]]="subattribute", VLOOKUP(Table3263[[#This Row],[Área ]]&amp;Table3263[[#This Row],[child_attribute]],_xlfn._xlws.FILTER(Table3263[[#All],[Vessel]], Table3263[[#All],[parent_attribute]]="attribute"),1, FALSE), TRUE)), FALSE, TRUE)</f>
        <v>1</v>
      </c>
    </row>
    <row r="1273" spans="1:26" ht="15" customHeight="1">
      <c r="A1273" t="str">
        <f>Table3263[[#This Row],[Template]]&amp;Table3263[[#This Row],[parent_attribute]]</f>
        <v>Compressor Centrífugo BásicoVibração - Mancal LA do Eixo de Engrenagem HS (1)</v>
      </c>
      <c r="B1273" t="s">
        <v>4572</v>
      </c>
      <c r="C1273" s="10" t="s">
        <v>2905</v>
      </c>
      <c r="D1273" s="10" t="s">
        <v>4573</v>
      </c>
      <c r="E1273" t="s">
        <v>4574</v>
      </c>
      <c r="F1273" s="14" t="s">
        <v>4575</v>
      </c>
      <c r="G1273" s="14" t="s">
        <v>2857</v>
      </c>
      <c r="J1273" t="s">
        <v>1772</v>
      </c>
      <c r="K1273" t="s">
        <v>697</v>
      </c>
      <c r="L1273" t="s">
        <v>2929</v>
      </c>
      <c r="M1273" t="s">
        <v>2928</v>
      </c>
      <c r="O1273" t="e">
        <f>VLOOKUP(Table3263[[#This Row],[Column1]],'Tradução Atributos'!$A$1:$B$284,2,0)</f>
        <v>#N/A</v>
      </c>
      <c r="P1273" t="s">
        <v>1102</v>
      </c>
      <c r="Q1273" t="str">
        <f>_xlfn.CONCAT(Table3263[[#This Row],[Description]],Table3263[[#This Row],[attribute_name EN2]])</f>
        <v>Vibration - Gear Shaft HS Bearing DE (1)</v>
      </c>
      <c r="R1273" s="33">
        <v>43.6</v>
      </c>
      <c r="S1273" s="33" t="s">
        <v>465</v>
      </c>
      <c r="U1273" s="33" t="s">
        <v>736</v>
      </c>
      <c r="V1273" s="10"/>
      <c r="W1273" t="str">
        <f t="shared" si="34"/>
        <v>subattribute</v>
      </c>
      <c r="X1273" t="str">
        <f>TRIM(INDEX(_xlfn.TEXTSPLIT(Table3263[[#This Row],[attribute_name]],"|"), 1,1))</f>
        <v>Vibração - Mancal LA do Eixo de Engrenagem HS (1)</v>
      </c>
      <c r="Y1273" t="str">
        <f>IFERROR(TRIM(INDEX(_xlfn.TEXTSPLIT(Table3263[[#This Row],[attribute_name]],"|"), 1,2)), "")</f>
        <v>Hi</v>
      </c>
      <c r="Z1273" t="b" cm="1">
        <f t="array" ref="Z1273">IF(ISERROR(IF(Table3263[[#This Row],[parent_attribute]]="subattribute", VLOOKUP(Table3263[[#This Row],[Área ]]&amp;Table3263[[#This Row],[child_attribute]],_xlfn._xlws.FILTER(Table3263[[#All],[Vessel]], Table3263[[#All],[parent_attribute]]="attribute"),1, FALSE), TRUE)), FALSE, TRUE)</f>
        <v>1</v>
      </c>
    </row>
    <row r="1274" spans="1:26" ht="15" customHeight="1">
      <c r="A1274" t="str">
        <f>Table3263[[#This Row],[Template]]&amp;Table3263[[#This Row],[parent_attribute]]</f>
        <v>Compressor Centrífugo BásicoVibração - Mancal LA do Eixo de Engrenagem HS (1)</v>
      </c>
      <c r="B1274" t="s">
        <v>4572</v>
      </c>
      <c r="C1274" s="10" t="s">
        <v>2905</v>
      </c>
      <c r="D1274" s="10" t="s">
        <v>4573</v>
      </c>
      <c r="E1274" t="s">
        <v>4574</v>
      </c>
      <c r="F1274" s="14" t="s">
        <v>4575</v>
      </c>
      <c r="G1274" s="14" t="s">
        <v>2857</v>
      </c>
      <c r="J1274" t="s">
        <v>1773</v>
      </c>
      <c r="K1274" t="s">
        <v>697</v>
      </c>
      <c r="L1274" t="s">
        <v>2930</v>
      </c>
      <c r="M1274" t="s">
        <v>2928</v>
      </c>
      <c r="O1274" t="e">
        <f>VLOOKUP(Table3263[[#This Row],[Column1]],'Tradução Atributos'!$A$1:$B$284,2,0)</f>
        <v>#N/A</v>
      </c>
      <c r="P1274" t="s">
        <v>1104</v>
      </c>
      <c r="Q1274" t="str">
        <f>_xlfn.CONCAT(Table3263[[#This Row],[Description]],Table3263[[#This Row],[attribute_name EN2]])</f>
        <v>Vibration - Gear Shaft HS Bearing DE (1)</v>
      </c>
      <c r="R1274" s="33">
        <v>65</v>
      </c>
      <c r="S1274" s="33" t="s">
        <v>465</v>
      </c>
      <c r="U1274" s="33" t="s">
        <v>736</v>
      </c>
      <c r="V1274" s="12"/>
      <c r="W1274" t="str">
        <f t="shared" si="34"/>
        <v>subattribute</v>
      </c>
      <c r="X1274" t="str">
        <f>TRIM(INDEX(_xlfn.TEXTSPLIT(Table3263[[#This Row],[attribute_name]],"|"), 1,1))</f>
        <v>Vibração - Mancal LA do Eixo de Engrenagem HS (1)</v>
      </c>
      <c r="Y1274" t="str">
        <f>IFERROR(TRIM(INDEX(_xlfn.TEXTSPLIT(Table3263[[#This Row],[attribute_name]],"|"), 1,2)), "")</f>
        <v>HiHi</v>
      </c>
      <c r="Z1274" t="b" cm="1">
        <f t="array" ref="Z1274">IF(ISERROR(IF(Table3263[[#This Row],[parent_attribute]]="subattribute", VLOOKUP(Table3263[[#This Row],[Área ]]&amp;Table3263[[#This Row],[child_attribute]],_xlfn._xlws.FILTER(Table3263[[#All],[Vessel]], Table3263[[#All],[parent_attribute]]="attribute"),1, FALSE), TRUE)), FALSE, TRUE)</f>
        <v>1</v>
      </c>
    </row>
    <row r="1275" spans="1:26" ht="15" customHeight="1">
      <c r="A1275" t="str">
        <f>Table3263[[#This Row],[Template]]&amp;Table3263[[#This Row],[parent_attribute]]</f>
        <v>Compressor Centrífugo BásicoVibração - Mancal LA do Eixo de Engrenagem HS (1)</v>
      </c>
      <c r="B1275" t="s">
        <v>4572</v>
      </c>
      <c r="C1275" s="10" t="s">
        <v>2905</v>
      </c>
      <c r="D1275" s="10" t="s">
        <v>4573</v>
      </c>
      <c r="E1275" t="s">
        <v>4574</v>
      </c>
      <c r="F1275" s="14" t="s">
        <v>4575</v>
      </c>
      <c r="G1275" s="14" t="s">
        <v>2857</v>
      </c>
      <c r="J1275" t="s">
        <v>1774</v>
      </c>
      <c r="K1275" t="s">
        <v>697</v>
      </c>
      <c r="L1275" t="s">
        <v>2934</v>
      </c>
      <c r="M1275" t="s">
        <v>2928</v>
      </c>
      <c r="O1275" t="e">
        <f>VLOOKUP(Table3263[[#This Row],[Column1]],'Tradução Atributos'!$A$1:$B$284,2,0)</f>
        <v>#N/A</v>
      </c>
      <c r="P1275" t="s">
        <v>3132</v>
      </c>
      <c r="Q1275" t="str">
        <f>_xlfn.CONCAT(Table3263[[#This Row],[Description]],Table3263[[#This Row],[attribute_name EN2]])</f>
        <v>Vibration - Gear Shaft HS Bearing DE (1)</v>
      </c>
      <c r="R1275" s="33">
        <v>32</v>
      </c>
      <c r="S1275" s="33" t="s">
        <v>465</v>
      </c>
      <c r="U1275" s="33" t="s">
        <v>736</v>
      </c>
      <c r="V1275" s="10"/>
      <c r="W1275" t="str">
        <f t="shared" si="34"/>
        <v>subattribute</v>
      </c>
      <c r="X1275" t="str">
        <f>TRIM(INDEX(_xlfn.TEXTSPLIT(Table3263[[#This Row],[attribute_name]],"|"), 1,1))</f>
        <v>Vibração - Mancal LA do Eixo de Engrenagem HS (1)</v>
      </c>
      <c r="Y1275" t="str">
        <f>IFERROR(TRIM(INDEX(_xlfn.TEXTSPLIT(Table3263[[#This Row],[attribute_name]],"|"), 1,2)), "")</f>
        <v>Pre-alarm Hi</v>
      </c>
      <c r="Z1275" t="b" cm="1">
        <f t="array" ref="Z1275">IF(ISERROR(IF(Table3263[[#This Row],[parent_attribute]]="subattribute", VLOOKUP(Table3263[[#This Row],[Área ]]&amp;Table3263[[#This Row],[child_attribute]],_xlfn._xlws.FILTER(Table3263[[#All],[Vessel]], Table3263[[#All],[parent_attribute]]="attribute"),1, FALSE), TRUE)), FALSE, TRUE)</f>
        <v>1</v>
      </c>
    </row>
    <row r="1276" spans="1:26" ht="15" customHeight="1">
      <c r="A1276" t="str">
        <f>Table3263[[#This Row],[Template]]&amp;Table3263[[#This Row],[parent_attribute]]</f>
        <v>Compressor Centrífugo BásicoVibração - Mancal LA do Eixo de Engrenagem HS (2)</v>
      </c>
      <c r="B1276" t="s">
        <v>4572</v>
      </c>
      <c r="C1276" s="10" t="s">
        <v>2905</v>
      </c>
      <c r="D1276" s="10" t="s">
        <v>4573</v>
      </c>
      <c r="E1276" t="s">
        <v>4574</v>
      </c>
      <c r="F1276" s="14" t="s">
        <v>4575</v>
      </c>
      <c r="G1276" s="14" t="s">
        <v>2857</v>
      </c>
      <c r="J1276" t="s">
        <v>700</v>
      </c>
      <c r="K1276" t="s">
        <v>700</v>
      </c>
      <c r="O1276" t="e">
        <f>VLOOKUP(Table3263[[#This Row],[Column1]],'Tradução Atributos'!$A$1:$B$284,2,0)</f>
        <v>#N/A</v>
      </c>
      <c r="P1276" t="s">
        <v>3133</v>
      </c>
      <c r="Q1276" t="str">
        <f>_xlfn.CONCAT(Table3263[[#This Row],[Description]],Table3263[[#This Row],[attribute_name EN2]])</f>
        <v>Vibration - Gear Shaft HS Bearing DE (2)</v>
      </c>
      <c r="R1276" s="33" t="s">
        <v>3653</v>
      </c>
      <c r="S1276" s="33" t="s">
        <v>465</v>
      </c>
      <c r="U1276" s="33" t="s">
        <v>474</v>
      </c>
      <c r="V1276" s="10" t="s">
        <v>475</v>
      </c>
      <c r="W1276" t="str">
        <f t="shared" si="34"/>
        <v>attribute</v>
      </c>
      <c r="X1276" t="str">
        <f>TRIM(INDEX(_xlfn.TEXTSPLIT(Table3263[[#This Row],[attribute_name]],"|"), 1,1))</f>
        <v>Vibração - Mancal LA do Eixo de Engrenagem HS (2)</v>
      </c>
      <c r="Y1276" t="str">
        <f>IFERROR(TRIM(INDEX(_xlfn.TEXTSPLIT(Table3263[[#This Row],[attribute_name]],"|"), 1,2)), "")</f>
        <v/>
      </c>
      <c r="Z1276" t="b" cm="1">
        <f t="array" ref="Z1276">IF(ISERROR(IF(Table3263[[#This Row],[parent_attribute]]="subattribute", VLOOKUP(Table3263[[#This Row],[Área ]]&amp;Table3263[[#This Row],[child_attribute]],_xlfn._xlws.FILTER(Table3263[[#All],[Vessel]], Table3263[[#All],[parent_attribute]]="attribute"),1, FALSE), TRUE)), FALSE, TRUE)</f>
        <v>1</v>
      </c>
    </row>
    <row r="1277" spans="1:26" ht="15" customHeight="1">
      <c r="A1277" t="str">
        <f>Table3263[[#This Row],[Template]]&amp;Table3263[[#This Row],[parent_attribute]]</f>
        <v>Compressor Centrífugo BásicoVibração - Mancal LA do Eixo de Engrenagem HS (2)</v>
      </c>
      <c r="B1277" t="s">
        <v>4572</v>
      </c>
      <c r="C1277" s="10" t="s">
        <v>2905</v>
      </c>
      <c r="D1277" s="10" t="s">
        <v>4573</v>
      </c>
      <c r="E1277" t="s">
        <v>4574</v>
      </c>
      <c r="F1277" s="14" t="s">
        <v>4575</v>
      </c>
      <c r="G1277" s="14" t="s">
        <v>2857</v>
      </c>
      <c r="J1277" t="s">
        <v>1776</v>
      </c>
      <c r="K1277" t="s">
        <v>700</v>
      </c>
      <c r="L1277" t="s">
        <v>2929</v>
      </c>
      <c r="M1277" t="s">
        <v>2928</v>
      </c>
      <c r="O1277" t="e">
        <f>VLOOKUP(Table3263[[#This Row],[Column1]],'Tradução Atributos'!$A$1:$B$284,2,0)</f>
        <v>#N/A</v>
      </c>
      <c r="P1277" t="s">
        <v>1108</v>
      </c>
      <c r="Q1277" t="str">
        <f>_xlfn.CONCAT(Table3263[[#This Row],[Description]],Table3263[[#This Row],[attribute_name EN2]])</f>
        <v>Vibration - Gear Shaft HS Bearing DE (2)</v>
      </c>
      <c r="R1277" s="33">
        <v>43.6</v>
      </c>
      <c r="S1277" s="33" t="s">
        <v>465</v>
      </c>
      <c r="U1277" s="33" t="s">
        <v>736</v>
      </c>
      <c r="V1277" s="10"/>
      <c r="W1277" t="str">
        <f t="shared" si="34"/>
        <v>subattribute</v>
      </c>
      <c r="X1277" t="str">
        <f>TRIM(INDEX(_xlfn.TEXTSPLIT(Table3263[[#This Row],[attribute_name]],"|"), 1,1))</f>
        <v>Vibração - Mancal LA do Eixo de Engrenagem HS (2)</v>
      </c>
      <c r="Y1277" t="str">
        <f>IFERROR(TRIM(INDEX(_xlfn.TEXTSPLIT(Table3263[[#This Row],[attribute_name]],"|"), 1,2)), "")</f>
        <v>Hi</v>
      </c>
      <c r="Z1277" t="b" cm="1">
        <f t="array" ref="Z1277">IF(ISERROR(IF(Table3263[[#This Row],[parent_attribute]]="subattribute", VLOOKUP(Table3263[[#This Row],[Área ]]&amp;Table3263[[#This Row],[child_attribute]],_xlfn._xlws.FILTER(Table3263[[#All],[Vessel]], Table3263[[#All],[parent_attribute]]="attribute"),1, FALSE), TRUE)), FALSE, TRUE)</f>
        <v>1</v>
      </c>
    </row>
    <row r="1278" spans="1:26" ht="15" customHeight="1">
      <c r="A1278" t="str">
        <f>Table3263[[#This Row],[Template]]&amp;Table3263[[#This Row],[parent_attribute]]</f>
        <v>Compressor Centrífugo BásicoVibração - Mancal LA do Eixo de Engrenagem HS (2)</v>
      </c>
      <c r="B1278" t="s">
        <v>4572</v>
      </c>
      <c r="C1278" s="10" t="s">
        <v>2905</v>
      </c>
      <c r="D1278" s="10" t="s">
        <v>4573</v>
      </c>
      <c r="E1278" t="s">
        <v>4574</v>
      </c>
      <c r="F1278" s="14" t="s">
        <v>4575</v>
      </c>
      <c r="G1278" s="14" t="s">
        <v>2857</v>
      </c>
      <c r="J1278" t="s">
        <v>1777</v>
      </c>
      <c r="K1278" t="s">
        <v>700</v>
      </c>
      <c r="L1278" t="s">
        <v>2930</v>
      </c>
      <c r="M1278" t="s">
        <v>2928</v>
      </c>
      <c r="O1278" t="e">
        <f>VLOOKUP(Table3263[[#This Row],[Column1]],'Tradução Atributos'!$A$1:$B$284,2,0)</f>
        <v>#N/A</v>
      </c>
      <c r="P1278" t="s">
        <v>1110</v>
      </c>
      <c r="Q1278" t="str">
        <f>_xlfn.CONCAT(Table3263[[#This Row],[Description]],Table3263[[#This Row],[attribute_name EN2]])</f>
        <v>Vibration - Gear Shaft HS Bearing DE (2)</v>
      </c>
      <c r="R1278" s="33">
        <v>65</v>
      </c>
      <c r="S1278" s="33" t="s">
        <v>465</v>
      </c>
      <c r="U1278" s="33" t="s">
        <v>736</v>
      </c>
      <c r="V1278" s="12"/>
      <c r="W1278" t="str">
        <f t="shared" si="34"/>
        <v>subattribute</v>
      </c>
      <c r="X1278" t="str">
        <f>TRIM(INDEX(_xlfn.TEXTSPLIT(Table3263[[#This Row],[attribute_name]],"|"), 1,1))</f>
        <v>Vibração - Mancal LA do Eixo de Engrenagem HS (2)</v>
      </c>
      <c r="Y1278" t="str">
        <f>IFERROR(TRIM(INDEX(_xlfn.TEXTSPLIT(Table3263[[#This Row],[attribute_name]],"|"), 1,2)), "")</f>
        <v>HiHi</v>
      </c>
      <c r="Z1278" t="b" cm="1">
        <f t="array" ref="Z1278">IF(ISERROR(IF(Table3263[[#This Row],[parent_attribute]]="subattribute", VLOOKUP(Table3263[[#This Row],[Área ]]&amp;Table3263[[#This Row],[child_attribute]],_xlfn._xlws.FILTER(Table3263[[#All],[Vessel]], Table3263[[#All],[parent_attribute]]="attribute"),1, FALSE), TRUE)), FALSE, TRUE)</f>
        <v>1</v>
      </c>
    </row>
    <row r="1279" spans="1:26" ht="15" customHeight="1">
      <c r="A1279" t="str">
        <f>Table3263[[#This Row],[Template]]&amp;Table3263[[#This Row],[parent_attribute]]</f>
        <v>Compressor Centrífugo BásicoVibração - Mancal LA do Eixo de Engrenagem HS (2)</v>
      </c>
      <c r="B1279" t="s">
        <v>4572</v>
      </c>
      <c r="C1279" s="10" t="s">
        <v>2905</v>
      </c>
      <c r="D1279" s="10" t="s">
        <v>4573</v>
      </c>
      <c r="E1279" t="s">
        <v>4574</v>
      </c>
      <c r="F1279" s="14" t="s">
        <v>4575</v>
      </c>
      <c r="G1279" s="14" t="s">
        <v>2857</v>
      </c>
      <c r="J1279" t="s">
        <v>1778</v>
      </c>
      <c r="K1279" t="s">
        <v>700</v>
      </c>
      <c r="L1279" t="s">
        <v>2934</v>
      </c>
      <c r="M1279" t="s">
        <v>2928</v>
      </c>
      <c r="O1279" t="e">
        <f>VLOOKUP(Table3263[[#This Row],[Column1]],'Tradução Atributos'!$A$1:$B$284,2,0)</f>
        <v>#N/A</v>
      </c>
      <c r="P1279" t="s">
        <v>3134</v>
      </c>
      <c r="Q1279" t="str">
        <f>_xlfn.CONCAT(Table3263[[#This Row],[Description]],Table3263[[#This Row],[attribute_name EN2]])</f>
        <v>Vibration - Gear Shaft HS Bearing DE (2)</v>
      </c>
      <c r="R1279" s="10">
        <v>30</v>
      </c>
      <c r="S1279" s="33" t="s">
        <v>465</v>
      </c>
      <c r="U1279" s="33" t="s">
        <v>736</v>
      </c>
      <c r="V1279" s="10"/>
      <c r="W1279" t="str">
        <f t="shared" si="34"/>
        <v>subattribute</v>
      </c>
      <c r="X1279" t="str">
        <f>TRIM(INDEX(_xlfn.TEXTSPLIT(Table3263[[#This Row],[attribute_name]],"|"), 1,1))</f>
        <v>Vibração - Mancal LA do Eixo de Engrenagem HS (2)</v>
      </c>
      <c r="Y1279" t="str">
        <f>IFERROR(TRIM(INDEX(_xlfn.TEXTSPLIT(Table3263[[#This Row],[attribute_name]],"|"), 1,2)), "")</f>
        <v>Pre-alarm Hi</v>
      </c>
      <c r="Z1279" t="b" cm="1">
        <f t="array" ref="Z1279">IF(ISERROR(IF(Table3263[[#This Row],[parent_attribute]]="subattribute", VLOOKUP(Table3263[[#This Row],[Área ]]&amp;Table3263[[#This Row],[child_attribute]],_xlfn._xlws.FILTER(Table3263[[#All],[Vessel]], Table3263[[#All],[parent_attribute]]="attribute"),1, FALSE), TRUE)), FALSE, TRUE)</f>
        <v>1</v>
      </c>
    </row>
    <row r="1280" spans="1:26" ht="15" customHeight="1">
      <c r="A1280" t="str">
        <f>Table3263[[#This Row],[Template]]&amp;Table3263[[#This Row],[parent_attribute]]</f>
        <v>Compressor Centrífugo BásicoVibração - Mancal LA do Eixo de Engrenagem LS (1)</v>
      </c>
      <c r="B1280" t="s">
        <v>4572</v>
      </c>
      <c r="C1280" s="10" t="s">
        <v>2905</v>
      </c>
      <c r="D1280" s="10" t="s">
        <v>4573</v>
      </c>
      <c r="E1280" t="s">
        <v>4574</v>
      </c>
      <c r="F1280" s="14" t="s">
        <v>4575</v>
      </c>
      <c r="G1280" s="14" t="s">
        <v>2857</v>
      </c>
      <c r="J1280" t="s">
        <v>709</v>
      </c>
      <c r="K1280" t="s">
        <v>709</v>
      </c>
      <c r="O1280" t="e">
        <f>VLOOKUP(Table3263[[#This Row],[Column1]],'Tradução Atributos'!$A$1:$B$284,2,0)</f>
        <v>#N/A</v>
      </c>
      <c r="P1280" t="s">
        <v>3135</v>
      </c>
      <c r="Q1280" t="str">
        <f>_xlfn.CONCAT(Table3263[[#This Row],[Description]],Table3263[[#This Row],[attribute_name EN2]])</f>
        <v>Vibration - Gear Shaft LS Bearing DE (1)</v>
      </c>
      <c r="R1280" s="10" t="s">
        <v>3689</v>
      </c>
      <c r="S1280" s="33" t="s">
        <v>465</v>
      </c>
      <c r="U1280" s="33" t="s">
        <v>474</v>
      </c>
      <c r="V1280" s="10" t="s">
        <v>475</v>
      </c>
      <c r="W1280" t="str">
        <f t="shared" si="34"/>
        <v>attribute</v>
      </c>
      <c r="X1280" t="str">
        <f>TRIM(INDEX(_xlfn.TEXTSPLIT(Table3263[[#This Row],[attribute_name]],"|"), 1,1))</f>
        <v>Vibração - Mancal LA do Eixo de Engrenagem LS (1)</v>
      </c>
      <c r="Y1280" t="str">
        <f>IFERROR(TRIM(INDEX(_xlfn.TEXTSPLIT(Table3263[[#This Row],[attribute_name]],"|"), 1,2)), "")</f>
        <v/>
      </c>
      <c r="Z1280" t="b" cm="1">
        <f t="array" ref="Z1280">IF(ISERROR(IF(Table3263[[#This Row],[parent_attribute]]="subattribute", VLOOKUP(Table3263[[#This Row],[Área ]]&amp;Table3263[[#This Row],[child_attribute]],_xlfn._xlws.FILTER(Table3263[[#All],[Vessel]], Table3263[[#All],[parent_attribute]]="attribute"),1, FALSE), TRUE)), FALSE, TRUE)</f>
        <v>1</v>
      </c>
    </row>
    <row r="1281" spans="1:26" ht="15" customHeight="1">
      <c r="A1281" t="str">
        <f>Table3263[[#This Row],[Template]]&amp;Table3263[[#This Row],[parent_attribute]]</f>
        <v>Compressor Centrífugo BásicoVibração - Mancal LA do Eixo de Engrenagem LS (1)</v>
      </c>
      <c r="B1281" t="s">
        <v>4572</v>
      </c>
      <c r="C1281" s="10" t="s">
        <v>2905</v>
      </c>
      <c r="D1281" s="10" t="s">
        <v>4573</v>
      </c>
      <c r="E1281" t="s">
        <v>4574</v>
      </c>
      <c r="F1281" s="14" t="s">
        <v>4575</v>
      </c>
      <c r="G1281" s="14" t="s">
        <v>2857</v>
      </c>
      <c r="J1281" t="s">
        <v>1786</v>
      </c>
      <c r="K1281" t="s">
        <v>709</v>
      </c>
      <c r="L1281" t="s">
        <v>2929</v>
      </c>
      <c r="M1281" t="s">
        <v>2928</v>
      </c>
      <c r="O1281" t="e">
        <f>VLOOKUP(Table3263[[#This Row],[Column1]],'Tradução Atributos'!$A$1:$B$284,2,0)</f>
        <v>#N/A</v>
      </c>
      <c r="P1281" t="s">
        <v>1114</v>
      </c>
      <c r="Q1281" t="str">
        <f>_xlfn.CONCAT(Table3263[[#This Row],[Description]],Table3263[[#This Row],[attribute_name EN2]])</f>
        <v>Vibration - Gear Shaft LS Bearing DE (1)</v>
      </c>
      <c r="R1281" s="33">
        <v>92.5</v>
      </c>
      <c r="S1281" s="33" t="s">
        <v>465</v>
      </c>
      <c r="U1281" s="33" t="s">
        <v>736</v>
      </c>
      <c r="V1281" s="12"/>
      <c r="W1281" t="str">
        <f t="shared" si="34"/>
        <v>subattribute</v>
      </c>
      <c r="X1281" t="str">
        <f>TRIM(INDEX(_xlfn.TEXTSPLIT(Table3263[[#This Row],[attribute_name]],"|"), 1,1))</f>
        <v>Vibração - Mancal LA do Eixo de Engrenagem LS (1)</v>
      </c>
      <c r="Y1281" t="str">
        <f>IFERROR(TRIM(INDEX(_xlfn.TEXTSPLIT(Table3263[[#This Row],[attribute_name]],"|"), 1,2)), "")</f>
        <v>Hi</v>
      </c>
      <c r="Z1281" t="b" cm="1">
        <f t="array" ref="Z1281">IF(ISERROR(IF(Table3263[[#This Row],[parent_attribute]]="subattribute", VLOOKUP(Table3263[[#This Row],[Área ]]&amp;Table3263[[#This Row],[child_attribute]],_xlfn._xlws.FILTER(Table3263[[#All],[Vessel]], Table3263[[#All],[parent_attribute]]="attribute"),1, FALSE), TRUE)), FALSE, TRUE)</f>
        <v>1</v>
      </c>
    </row>
    <row r="1282" spans="1:26" ht="15" customHeight="1">
      <c r="A1282" t="str">
        <f>Table3263[[#This Row],[Template]]&amp;Table3263[[#This Row],[parent_attribute]]</f>
        <v>Compressor Centrífugo BásicoVibração - Mancal LA do Eixo de Engrenagem LS (1)</v>
      </c>
      <c r="B1282" t="s">
        <v>4572</v>
      </c>
      <c r="C1282" s="10" t="s">
        <v>2905</v>
      </c>
      <c r="D1282" s="10" t="s">
        <v>4573</v>
      </c>
      <c r="E1282" t="s">
        <v>4574</v>
      </c>
      <c r="F1282" s="14" t="s">
        <v>4575</v>
      </c>
      <c r="G1282" s="14" t="s">
        <v>2857</v>
      </c>
      <c r="J1282" t="s">
        <v>1787</v>
      </c>
      <c r="K1282" t="s">
        <v>709</v>
      </c>
      <c r="L1282" t="s">
        <v>2930</v>
      </c>
      <c r="M1282" t="s">
        <v>2928</v>
      </c>
      <c r="O1282" t="e">
        <f>VLOOKUP(Table3263[[#This Row],[Column1]],'Tradução Atributos'!$A$1:$B$284,2,0)</f>
        <v>#N/A</v>
      </c>
      <c r="P1282" t="s">
        <v>1116</v>
      </c>
      <c r="Q1282" t="str">
        <f>_xlfn.CONCAT(Table3263[[#This Row],[Description]],Table3263[[#This Row],[attribute_name EN2]])</f>
        <v>Vibration - Gear Shaft LS Bearing DE (1)</v>
      </c>
      <c r="R1282" s="33">
        <v>137.5</v>
      </c>
      <c r="S1282" s="33" t="s">
        <v>465</v>
      </c>
      <c r="U1282" s="33" t="s">
        <v>736</v>
      </c>
      <c r="V1282" s="83"/>
      <c r="W1282" t="str">
        <f t="shared" si="34"/>
        <v>subattribute</v>
      </c>
      <c r="X1282" t="str">
        <f>TRIM(INDEX(_xlfn.TEXTSPLIT(Table3263[[#This Row],[attribute_name]],"|"), 1,1))</f>
        <v>Vibração - Mancal LA do Eixo de Engrenagem LS (1)</v>
      </c>
      <c r="Y1282" t="str">
        <f>IFERROR(TRIM(INDEX(_xlfn.TEXTSPLIT(Table3263[[#This Row],[attribute_name]],"|"), 1,2)), "")</f>
        <v>HiHi</v>
      </c>
      <c r="Z1282" t="b" cm="1">
        <f t="array" ref="Z1282">IF(ISERROR(IF(Table3263[[#This Row],[parent_attribute]]="subattribute", VLOOKUP(Table3263[[#This Row],[Área ]]&amp;Table3263[[#This Row],[child_attribute]],_xlfn._xlws.FILTER(Table3263[[#All],[Vessel]], Table3263[[#All],[parent_attribute]]="attribute"),1, FALSE), TRUE)), FALSE, TRUE)</f>
        <v>1</v>
      </c>
    </row>
    <row r="1283" spans="1:26" ht="15" customHeight="1">
      <c r="A1283" t="str">
        <f>Table3263[[#This Row],[Template]]&amp;Table3263[[#This Row],[parent_attribute]]</f>
        <v>Compressor Centrífugo BásicoVibração - Mancal LA do Eixo de Engrenagem LS (1)</v>
      </c>
      <c r="B1283" t="s">
        <v>4572</v>
      </c>
      <c r="C1283" s="10" t="s">
        <v>2905</v>
      </c>
      <c r="D1283" s="10" t="s">
        <v>4573</v>
      </c>
      <c r="E1283" t="s">
        <v>4574</v>
      </c>
      <c r="F1283" s="14" t="s">
        <v>4575</v>
      </c>
      <c r="G1283" s="14" t="s">
        <v>2857</v>
      </c>
      <c r="J1283" t="s">
        <v>1788</v>
      </c>
      <c r="K1283" t="s">
        <v>709</v>
      </c>
      <c r="L1283" t="s">
        <v>2934</v>
      </c>
      <c r="M1283" t="s">
        <v>2928</v>
      </c>
      <c r="O1283" t="e">
        <f>VLOOKUP(Table3263[[#This Row],[Column1]],'Tradução Atributos'!$A$1:$B$284,2,0)</f>
        <v>#N/A</v>
      </c>
      <c r="P1283" t="s">
        <v>3136</v>
      </c>
      <c r="Q1283" t="str">
        <f>_xlfn.CONCAT(Table3263[[#This Row],[Description]],Table3263[[#This Row],[attribute_name EN2]])</f>
        <v>Vibration - Gear Shaft LS Bearing DE (1)</v>
      </c>
      <c r="R1283" s="33">
        <v>30</v>
      </c>
      <c r="S1283" s="33" t="s">
        <v>465</v>
      </c>
      <c r="U1283" s="33" t="s">
        <v>736</v>
      </c>
      <c r="V1283" s="10"/>
      <c r="W1283" t="str">
        <f t="shared" si="34"/>
        <v>subattribute</v>
      </c>
      <c r="X1283" t="str">
        <f>TRIM(INDEX(_xlfn.TEXTSPLIT(Table3263[[#This Row],[attribute_name]],"|"), 1,1))</f>
        <v>Vibração - Mancal LA do Eixo de Engrenagem LS (1)</v>
      </c>
      <c r="Y1283" t="str">
        <f>IFERROR(TRIM(INDEX(_xlfn.TEXTSPLIT(Table3263[[#This Row],[attribute_name]],"|"), 1,2)), "")</f>
        <v>Pre-alarm Hi</v>
      </c>
      <c r="Z1283" t="b" cm="1">
        <f t="array" ref="Z1283">IF(ISERROR(IF(Table3263[[#This Row],[parent_attribute]]="subattribute", VLOOKUP(Table3263[[#This Row],[Área ]]&amp;Table3263[[#This Row],[child_attribute]],_xlfn._xlws.FILTER(Table3263[[#All],[Vessel]], Table3263[[#All],[parent_attribute]]="attribute"),1, FALSE), TRUE)), FALSE, TRUE)</f>
        <v>1</v>
      </c>
    </row>
    <row r="1284" spans="1:26" ht="15" customHeight="1">
      <c r="A1284" t="str">
        <f>Table3263[[#This Row],[Template]]&amp;Table3263[[#This Row],[parent_attribute]]</f>
        <v>Compressor Centrífugo BásicoVibração - Mancal LA do Eixo de Engrenagem LS (2)</v>
      </c>
      <c r="B1284" t="s">
        <v>4572</v>
      </c>
      <c r="C1284" s="10" t="s">
        <v>2905</v>
      </c>
      <c r="D1284" s="10" t="s">
        <v>4573</v>
      </c>
      <c r="E1284" t="s">
        <v>4574</v>
      </c>
      <c r="F1284" s="14" t="s">
        <v>4575</v>
      </c>
      <c r="G1284" s="14" t="s">
        <v>2857</v>
      </c>
      <c r="J1284" t="s">
        <v>712</v>
      </c>
      <c r="K1284" t="s">
        <v>712</v>
      </c>
      <c r="O1284" t="e">
        <f>VLOOKUP(Table3263[[#This Row],[Column1]],'Tradução Atributos'!$A$1:$B$284,2,0)</f>
        <v>#N/A</v>
      </c>
      <c r="P1284" t="s">
        <v>3137</v>
      </c>
      <c r="Q1284" t="str">
        <f>_xlfn.CONCAT(Table3263[[#This Row],[Description]],Table3263[[#This Row],[attribute_name EN2]])</f>
        <v>Vibration - Gear Shaft LS Bearing DE (2)</v>
      </c>
      <c r="R1284" s="10" t="s">
        <v>3694</v>
      </c>
      <c r="S1284" s="33" t="s">
        <v>465</v>
      </c>
      <c r="U1284" s="33" t="s">
        <v>474</v>
      </c>
      <c r="V1284" s="10" t="s">
        <v>475</v>
      </c>
      <c r="W1284" t="str">
        <f t="shared" si="34"/>
        <v>attribute</v>
      </c>
      <c r="X1284" t="str">
        <f>TRIM(INDEX(_xlfn.TEXTSPLIT(Table3263[[#This Row],[attribute_name]],"|"), 1,1))</f>
        <v>Vibração - Mancal LA do Eixo de Engrenagem LS (2)</v>
      </c>
      <c r="Y1284" t="str">
        <f>IFERROR(TRIM(INDEX(_xlfn.TEXTSPLIT(Table3263[[#This Row],[attribute_name]],"|"), 1,2)), "")</f>
        <v/>
      </c>
      <c r="Z1284" t="b" cm="1">
        <f t="array" ref="Z1284">IF(ISERROR(IF(Table3263[[#This Row],[parent_attribute]]="subattribute", VLOOKUP(Table3263[[#This Row],[Área ]]&amp;Table3263[[#This Row],[child_attribute]],_xlfn._xlws.FILTER(Table3263[[#All],[Vessel]], Table3263[[#All],[parent_attribute]]="attribute"),1, FALSE), TRUE)), FALSE, TRUE)</f>
        <v>1</v>
      </c>
    </row>
    <row r="1285" spans="1:26" ht="15" customHeight="1">
      <c r="A1285" t="str">
        <f>Table3263[[#This Row],[Template]]&amp;Table3263[[#This Row],[parent_attribute]]</f>
        <v>Compressor Centrífugo BásicoVibração - Mancal LA do Eixo de Engrenagem LS (2)</v>
      </c>
      <c r="B1285" t="s">
        <v>4572</v>
      </c>
      <c r="C1285" s="10" t="s">
        <v>2905</v>
      </c>
      <c r="D1285" s="10" t="s">
        <v>4573</v>
      </c>
      <c r="E1285" t="s">
        <v>4574</v>
      </c>
      <c r="F1285" s="14" t="s">
        <v>4575</v>
      </c>
      <c r="G1285" s="14" t="s">
        <v>2857</v>
      </c>
      <c r="J1285" t="s">
        <v>1790</v>
      </c>
      <c r="K1285" t="s">
        <v>712</v>
      </c>
      <c r="L1285" t="s">
        <v>2929</v>
      </c>
      <c r="M1285" t="s">
        <v>2928</v>
      </c>
      <c r="O1285" t="e">
        <f>VLOOKUP(Table3263[[#This Row],[Column1]],'Tradução Atributos'!$A$1:$B$284,2,0)</f>
        <v>#N/A</v>
      </c>
      <c r="P1285" t="s">
        <v>1120</v>
      </c>
      <c r="Q1285" t="str">
        <f>_xlfn.CONCAT(Table3263[[#This Row],[Description]],Table3263[[#This Row],[attribute_name EN2]])</f>
        <v>Vibration - Gear Shaft LS Bearing DE (2)</v>
      </c>
      <c r="R1285" s="10">
        <v>92.5</v>
      </c>
      <c r="S1285" s="108" t="s">
        <v>465</v>
      </c>
      <c r="U1285" s="33" t="s">
        <v>736</v>
      </c>
      <c r="V1285" s="12"/>
      <c r="W1285" t="str">
        <f t="shared" si="34"/>
        <v>subattribute</v>
      </c>
      <c r="X1285" t="str">
        <f>TRIM(INDEX(_xlfn.TEXTSPLIT(Table3263[[#This Row],[attribute_name]],"|"), 1,1))</f>
        <v>Vibração - Mancal LA do Eixo de Engrenagem LS (2)</v>
      </c>
      <c r="Y1285" t="str">
        <f>IFERROR(TRIM(INDEX(_xlfn.TEXTSPLIT(Table3263[[#This Row],[attribute_name]],"|"), 1,2)), "")</f>
        <v>Hi</v>
      </c>
      <c r="Z1285" t="b" cm="1">
        <f t="array" ref="Z1285">IF(ISERROR(IF(Table3263[[#This Row],[parent_attribute]]="subattribute", VLOOKUP(Table3263[[#This Row],[Área ]]&amp;Table3263[[#This Row],[child_attribute]],_xlfn._xlws.FILTER(Table3263[[#All],[Vessel]], Table3263[[#All],[parent_attribute]]="attribute"),1, FALSE), TRUE)), FALSE, TRUE)</f>
        <v>1</v>
      </c>
    </row>
    <row r="1286" spans="1:26" ht="15" customHeight="1">
      <c r="A1286" t="str">
        <f>Table3263[[#This Row],[Template]]&amp;Table3263[[#This Row],[parent_attribute]]</f>
        <v>Compressor Centrífugo BásicoVibração - Mancal LA do Eixo de Engrenagem LS (2)</v>
      </c>
      <c r="B1286" t="s">
        <v>4572</v>
      </c>
      <c r="C1286" s="10" t="s">
        <v>2905</v>
      </c>
      <c r="D1286" s="10" t="s">
        <v>4573</v>
      </c>
      <c r="E1286" t="s">
        <v>4574</v>
      </c>
      <c r="F1286" s="14" t="s">
        <v>4575</v>
      </c>
      <c r="G1286" s="14" t="s">
        <v>2857</v>
      </c>
      <c r="J1286" t="s">
        <v>1791</v>
      </c>
      <c r="K1286" t="s">
        <v>712</v>
      </c>
      <c r="L1286" t="s">
        <v>2930</v>
      </c>
      <c r="M1286" t="s">
        <v>2928</v>
      </c>
      <c r="O1286" t="e">
        <f>VLOOKUP(Table3263[[#This Row],[Column1]],'Tradução Atributos'!$A$1:$B$284,2,0)</f>
        <v>#N/A</v>
      </c>
      <c r="P1286" t="s">
        <v>1122</v>
      </c>
      <c r="Q1286" t="str">
        <f>_xlfn.CONCAT(Table3263[[#This Row],[Description]],Table3263[[#This Row],[attribute_name EN2]])</f>
        <v>Vibration - Gear Shaft LS Bearing DE (2)</v>
      </c>
      <c r="R1286" s="10">
        <v>137.5</v>
      </c>
      <c r="S1286" s="33" t="s">
        <v>465</v>
      </c>
      <c r="U1286" s="33" t="s">
        <v>736</v>
      </c>
      <c r="V1286" s="83"/>
      <c r="W1286" t="str">
        <f t="shared" si="34"/>
        <v>subattribute</v>
      </c>
      <c r="X1286" t="str">
        <f>TRIM(INDEX(_xlfn.TEXTSPLIT(Table3263[[#This Row],[attribute_name]],"|"), 1,1))</f>
        <v>Vibração - Mancal LA do Eixo de Engrenagem LS (2)</v>
      </c>
      <c r="Y1286" t="str">
        <f>IFERROR(TRIM(INDEX(_xlfn.TEXTSPLIT(Table3263[[#This Row],[attribute_name]],"|"), 1,2)), "")</f>
        <v>HiHi</v>
      </c>
      <c r="Z1286" t="b" cm="1">
        <f t="array" ref="Z1286">IF(ISERROR(IF(Table3263[[#This Row],[parent_attribute]]="subattribute", VLOOKUP(Table3263[[#This Row],[Área ]]&amp;Table3263[[#This Row],[child_attribute]],_xlfn._xlws.FILTER(Table3263[[#All],[Vessel]], Table3263[[#All],[parent_attribute]]="attribute"),1, FALSE), TRUE)), FALSE, TRUE)</f>
        <v>1</v>
      </c>
    </row>
    <row r="1287" spans="1:26" ht="15" customHeight="1">
      <c r="A1287" t="str">
        <f>Table3263[[#This Row],[Template]]&amp;Table3263[[#This Row],[parent_attribute]]</f>
        <v>Compressor Centrífugo BásicoVibração - Mancal LA do Eixo de Engrenagem LS (2)</v>
      </c>
      <c r="B1287" t="s">
        <v>4572</v>
      </c>
      <c r="C1287" s="10" t="s">
        <v>2905</v>
      </c>
      <c r="D1287" s="10" t="s">
        <v>4573</v>
      </c>
      <c r="E1287" t="s">
        <v>4574</v>
      </c>
      <c r="F1287" s="14" t="s">
        <v>4575</v>
      </c>
      <c r="G1287" s="14" t="s">
        <v>2857</v>
      </c>
      <c r="J1287" t="s">
        <v>1792</v>
      </c>
      <c r="K1287" t="s">
        <v>712</v>
      </c>
      <c r="L1287" t="s">
        <v>2934</v>
      </c>
      <c r="M1287" t="s">
        <v>2928</v>
      </c>
      <c r="O1287" t="e">
        <f>VLOOKUP(Table3263[[#This Row],[Column1]],'Tradução Atributos'!$A$1:$B$284,2,0)</f>
        <v>#N/A</v>
      </c>
      <c r="P1287" t="s">
        <v>3138</v>
      </c>
      <c r="Q1287" t="str">
        <f>_xlfn.CONCAT(Table3263[[#This Row],[Description]],Table3263[[#This Row],[attribute_name EN2]])</f>
        <v>Vibration - Gear Shaft LS Bearing DE (2)</v>
      </c>
      <c r="R1287" s="10">
        <v>30</v>
      </c>
      <c r="S1287" s="33" t="s">
        <v>465</v>
      </c>
      <c r="U1287" s="33" t="s">
        <v>736</v>
      </c>
      <c r="V1287" s="10"/>
      <c r="W1287" t="str">
        <f t="shared" si="34"/>
        <v>subattribute</v>
      </c>
      <c r="X1287" t="str">
        <f>TRIM(INDEX(_xlfn.TEXTSPLIT(Table3263[[#This Row],[attribute_name]],"|"), 1,1))</f>
        <v>Vibração - Mancal LA do Eixo de Engrenagem LS (2)</v>
      </c>
      <c r="Y1287" t="str">
        <f>IFERROR(TRIM(INDEX(_xlfn.TEXTSPLIT(Table3263[[#This Row],[attribute_name]],"|"), 1,2)), "")</f>
        <v>Pre-alarm Hi</v>
      </c>
      <c r="Z1287" t="b" cm="1">
        <f t="array" ref="Z1287">IF(ISERROR(IF(Table3263[[#This Row],[parent_attribute]]="subattribute", VLOOKUP(Table3263[[#This Row],[Área ]]&amp;Table3263[[#This Row],[child_attribute]],_xlfn._xlws.FILTER(Table3263[[#All],[Vessel]], Table3263[[#All],[parent_attribute]]="attribute"),1, FALSE), TRUE)), FALSE, TRUE)</f>
        <v>1</v>
      </c>
    </row>
    <row r="1288" spans="1:26" ht="15" customHeight="1">
      <c r="A1288" t="str">
        <f>Table3263[[#This Row],[Template]]&amp;Table3263[[#This Row],[parent_attribute]]</f>
        <v>Compressor Centrífugo BásicoVibração – Mancal LOA do Eixo de Alta Velocidade (1)</v>
      </c>
      <c r="B1288" t="s">
        <v>4572</v>
      </c>
      <c r="C1288" s="10" t="s">
        <v>2905</v>
      </c>
      <c r="D1288" s="10" t="s">
        <v>4573</v>
      </c>
      <c r="E1288" t="s">
        <v>4574</v>
      </c>
      <c r="F1288" s="14" t="s">
        <v>4575</v>
      </c>
      <c r="G1288" s="14" t="s">
        <v>2857</v>
      </c>
      <c r="J1288" t="s">
        <v>703</v>
      </c>
      <c r="K1288" t="s">
        <v>703</v>
      </c>
      <c r="O1288" t="e">
        <f>VLOOKUP(Table3263[[#This Row],[Column1]],'Tradução Atributos'!$A$1:$B$284,2,0)</f>
        <v>#N/A</v>
      </c>
      <c r="P1288" t="s">
        <v>5033</v>
      </c>
      <c r="Q1288" t="str">
        <f>_xlfn.CONCAT(Table3263[[#This Row],[Description]],Table3263[[#This Row],[attribute_name EN2]])</f>
        <v>Vibration - Gear Shaft HS Bearing NDE (1)</v>
      </c>
      <c r="R1288" s="33" t="s">
        <v>3658</v>
      </c>
      <c r="S1288" s="33" t="s">
        <v>465</v>
      </c>
      <c r="U1288" s="33" t="s">
        <v>474</v>
      </c>
      <c r="V1288" s="10" t="s">
        <v>475</v>
      </c>
      <c r="W1288" t="str">
        <f t="shared" si="34"/>
        <v>attribute</v>
      </c>
      <c r="X1288" t="str">
        <f>TRIM(INDEX(_xlfn.TEXTSPLIT(Table3263[[#This Row],[attribute_name]],"|"), 1,1))</f>
        <v>Vibração – Mancal LOA do Eixo de Alta Velocidade (1)</v>
      </c>
      <c r="Y1288" t="str">
        <f>IFERROR(TRIM(INDEX(_xlfn.TEXTSPLIT(Table3263[[#This Row],[attribute_name]],"|"), 1,2)), "")</f>
        <v/>
      </c>
      <c r="Z1288" t="b" cm="1">
        <f t="array" ref="Z1288">IF(ISERROR(IF(Table3263[[#This Row],[parent_attribute]]="subattribute", VLOOKUP(Table3263[[#This Row],[Área ]]&amp;Table3263[[#This Row],[child_attribute]],_xlfn._xlws.FILTER(Table3263[[#All],[Vessel]], Table3263[[#All],[parent_attribute]]="attribute"),1, FALSE), TRUE)), FALSE, TRUE)</f>
        <v>1</v>
      </c>
    </row>
    <row r="1289" spans="1:26" ht="15" customHeight="1">
      <c r="A1289" t="str">
        <f>Table3263[[#This Row],[Template]]&amp;Table3263[[#This Row],[parent_attribute]]</f>
        <v>Compressor Centrífugo BásicoVibração – Mancal LOA do Eixo de Alta Velocidade (1)</v>
      </c>
      <c r="B1289" t="s">
        <v>4572</v>
      </c>
      <c r="C1289" s="10" t="s">
        <v>2905</v>
      </c>
      <c r="D1289" s="10" t="s">
        <v>4573</v>
      </c>
      <c r="E1289" t="s">
        <v>4574</v>
      </c>
      <c r="F1289" s="15" t="s">
        <v>4575</v>
      </c>
      <c r="G1289" s="15" t="s">
        <v>2857</v>
      </c>
      <c r="J1289" t="s">
        <v>1779</v>
      </c>
      <c r="K1289" t="s">
        <v>703</v>
      </c>
      <c r="L1289" t="s">
        <v>2929</v>
      </c>
      <c r="M1289" t="s">
        <v>2928</v>
      </c>
      <c r="O1289" t="e">
        <f>VLOOKUP(Table3263[[#This Row],[Column1]],'Tradução Atributos'!$A$1:$B$284,2,0)</f>
        <v>#N/A</v>
      </c>
      <c r="P1289" t="s">
        <v>5034</v>
      </c>
      <c r="Q1289" t="str">
        <f>_xlfn.CONCAT(Table3263[[#This Row],[Description]],Table3263[[#This Row],[attribute_name EN2]])</f>
        <v>Vibration - Gear Shaft HS Bearing NDE (1)</v>
      </c>
      <c r="R1289" s="81">
        <v>43.6</v>
      </c>
      <c r="S1289" s="33" t="s">
        <v>465</v>
      </c>
      <c r="U1289" s="81" t="s">
        <v>736</v>
      </c>
      <c r="V1289" s="10"/>
      <c r="W1289" t="str">
        <f t="shared" si="34"/>
        <v>subattribute</v>
      </c>
      <c r="X1289" t="str">
        <f>TRIM(INDEX(_xlfn.TEXTSPLIT(Table3263[[#This Row],[attribute_name]],"|"), 1,1))</f>
        <v>Vibração – Mancal LOA do Eixo de Alta Velocidade (1)</v>
      </c>
      <c r="Y1289" t="str">
        <f>IFERROR(TRIM(INDEX(_xlfn.TEXTSPLIT(Table3263[[#This Row],[attribute_name]],"|"), 1,2)), "")</f>
        <v>Hi</v>
      </c>
      <c r="Z1289" t="b" cm="1">
        <f t="array" ref="Z1289">IF(ISERROR(IF(Table3263[[#This Row],[parent_attribute]]="subattribute", VLOOKUP(Table3263[[#This Row],[Área ]]&amp;Table3263[[#This Row],[child_attribute]],_xlfn._xlws.FILTER(Table3263[[#All],[Vessel]], Table3263[[#All],[parent_attribute]]="attribute"),1, FALSE), TRUE)), FALSE, TRUE)</f>
        <v>1</v>
      </c>
    </row>
    <row r="1290" spans="1:26" ht="15" customHeight="1">
      <c r="A1290" t="str">
        <f>Table3263[[#This Row],[Template]]&amp;Table3263[[#This Row],[parent_attribute]]</f>
        <v>Compressor Centrífugo BásicoVibração – Mancal LOA do Eixo de Alta Velocidade (1)</v>
      </c>
      <c r="B1290" t="s">
        <v>4572</v>
      </c>
      <c r="C1290" s="10" t="s">
        <v>2905</v>
      </c>
      <c r="D1290" s="10" t="s">
        <v>4573</v>
      </c>
      <c r="E1290" t="s">
        <v>4574</v>
      </c>
      <c r="F1290" s="14" t="s">
        <v>4575</v>
      </c>
      <c r="G1290" s="14" t="s">
        <v>2857</v>
      </c>
      <c r="J1290" t="s">
        <v>1780</v>
      </c>
      <c r="K1290" t="s">
        <v>703</v>
      </c>
      <c r="L1290" t="s">
        <v>2930</v>
      </c>
      <c r="M1290" t="s">
        <v>2928</v>
      </c>
      <c r="O1290" t="e">
        <f>VLOOKUP(Table3263[[#This Row],[Column1]],'Tradução Atributos'!$A$1:$B$284,2,0)</f>
        <v>#N/A</v>
      </c>
      <c r="P1290" t="s">
        <v>5035</v>
      </c>
      <c r="Q1290" t="str">
        <f>_xlfn.CONCAT(Table3263[[#This Row],[Description]],Table3263[[#This Row],[attribute_name EN2]])</f>
        <v>Vibration - Gear Shaft HS Bearing NDE (1)</v>
      </c>
      <c r="R1290" s="10">
        <v>65</v>
      </c>
      <c r="S1290" s="33" t="s">
        <v>465</v>
      </c>
      <c r="U1290" s="33" t="s">
        <v>736</v>
      </c>
      <c r="V1290" s="83"/>
      <c r="W1290" t="str">
        <f t="shared" si="34"/>
        <v>subattribute</v>
      </c>
      <c r="X1290" t="str">
        <f>TRIM(INDEX(_xlfn.TEXTSPLIT(Table3263[[#This Row],[attribute_name]],"|"), 1,1))</f>
        <v>Vibração – Mancal LOA do Eixo de Alta Velocidade (1)</v>
      </c>
      <c r="Y1290" t="str">
        <f>IFERROR(TRIM(INDEX(_xlfn.TEXTSPLIT(Table3263[[#This Row],[attribute_name]],"|"), 1,2)), "")</f>
        <v>HiHi</v>
      </c>
      <c r="Z1290" t="b" cm="1">
        <f t="array" ref="Z1290">IF(ISERROR(IF(Table3263[[#This Row],[parent_attribute]]="subattribute", VLOOKUP(Table3263[[#This Row],[Área ]]&amp;Table3263[[#This Row],[child_attribute]],_xlfn._xlws.FILTER(Table3263[[#All],[Vessel]], Table3263[[#All],[parent_attribute]]="attribute"),1, FALSE), TRUE)), FALSE, TRUE)</f>
        <v>1</v>
      </c>
    </row>
    <row r="1291" spans="1:26" ht="15" customHeight="1">
      <c r="A1291" t="str">
        <f>Table3263[[#This Row],[Template]]&amp;Table3263[[#This Row],[parent_attribute]]</f>
        <v>Compressor Centrífugo BásicoVibração – Mancal LOA do Eixo de Alta Velocidade (1)</v>
      </c>
      <c r="B1291" t="s">
        <v>4572</v>
      </c>
      <c r="C1291" s="10" t="s">
        <v>2905</v>
      </c>
      <c r="D1291" s="10" t="s">
        <v>4573</v>
      </c>
      <c r="E1291" t="s">
        <v>4574</v>
      </c>
      <c r="F1291" s="14" t="s">
        <v>4575</v>
      </c>
      <c r="G1291" s="14" t="s">
        <v>2857</v>
      </c>
      <c r="J1291" t="s">
        <v>1781</v>
      </c>
      <c r="K1291" t="s">
        <v>703</v>
      </c>
      <c r="L1291" t="s">
        <v>2934</v>
      </c>
      <c r="M1291" t="s">
        <v>2928</v>
      </c>
      <c r="O1291" t="e">
        <f>VLOOKUP(Table3263[[#This Row],[Column1]],'Tradução Atributos'!$A$1:$B$284,2,0)</f>
        <v>#N/A</v>
      </c>
      <c r="P1291" t="s">
        <v>5036</v>
      </c>
      <c r="Q1291" t="str">
        <f>_xlfn.CONCAT(Table3263[[#This Row],[Description]],Table3263[[#This Row],[attribute_name EN2]])</f>
        <v>Vibration - Gear Shaft HS Bearing NDE (1)</v>
      </c>
      <c r="R1291" s="33">
        <v>39.24</v>
      </c>
      <c r="S1291" s="33" t="s">
        <v>465</v>
      </c>
      <c r="U1291" s="33" t="s">
        <v>736</v>
      </c>
      <c r="V1291" s="10"/>
      <c r="W1291" t="str">
        <f t="shared" si="34"/>
        <v>subattribute</v>
      </c>
      <c r="X1291" t="str">
        <f>TRIM(INDEX(_xlfn.TEXTSPLIT(Table3263[[#This Row],[attribute_name]],"|"), 1,1))</f>
        <v>Vibração – Mancal LOA do Eixo de Alta Velocidade (1)</v>
      </c>
      <c r="Y1291" t="str">
        <f>IFERROR(TRIM(INDEX(_xlfn.TEXTSPLIT(Table3263[[#This Row],[attribute_name]],"|"), 1,2)), "")</f>
        <v>Pre-alarm Hi</v>
      </c>
      <c r="Z1291" t="b" cm="1">
        <f t="array" ref="Z1291">IF(ISERROR(IF(Table3263[[#This Row],[parent_attribute]]="subattribute", VLOOKUP(Table3263[[#This Row],[Área ]]&amp;Table3263[[#This Row],[child_attribute]],_xlfn._xlws.FILTER(Table3263[[#All],[Vessel]], Table3263[[#All],[parent_attribute]]="attribute"),1, FALSE), TRUE)), FALSE, TRUE)</f>
        <v>1</v>
      </c>
    </row>
    <row r="1292" spans="1:26" ht="15" customHeight="1">
      <c r="A1292" t="str">
        <f>Table3263[[#This Row],[Template]]&amp;Table3263[[#This Row],[parent_attribute]]</f>
        <v>Compressor Centrífugo BásicoVibração – Mancal LOA do Eixo de Alta Velocidade (2)</v>
      </c>
      <c r="B1292" t="s">
        <v>4572</v>
      </c>
      <c r="C1292" s="10" t="s">
        <v>2905</v>
      </c>
      <c r="D1292" s="10" t="s">
        <v>4573</v>
      </c>
      <c r="E1292" t="s">
        <v>4574</v>
      </c>
      <c r="F1292" s="14" t="s">
        <v>4575</v>
      </c>
      <c r="G1292" s="14" t="s">
        <v>2857</v>
      </c>
      <c r="J1292" t="s">
        <v>706</v>
      </c>
      <c r="K1292" t="s">
        <v>706</v>
      </c>
      <c r="O1292" t="e">
        <f>VLOOKUP(Table3263[[#This Row],[Column1]],'Tradução Atributos'!$A$1:$B$284,2,0)</f>
        <v>#N/A</v>
      </c>
      <c r="P1292" t="s">
        <v>5037</v>
      </c>
      <c r="Q1292" t="str">
        <f>_xlfn.CONCAT(Table3263[[#This Row],[Description]],Table3263[[#This Row],[attribute_name EN2]])</f>
        <v>Vibration - Gear Shaft HS Bearing NDE (2)</v>
      </c>
      <c r="R1292" s="33" t="s">
        <v>3663</v>
      </c>
      <c r="S1292" s="33" t="s">
        <v>465</v>
      </c>
      <c r="U1292" s="33" t="s">
        <v>474</v>
      </c>
      <c r="V1292" s="10" t="s">
        <v>475</v>
      </c>
      <c r="W1292" t="str">
        <f t="shared" si="34"/>
        <v>attribute</v>
      </c>
      <c r="X1292" t="str">
        <f>TRIM(INDEX(_xlfn.TEXTSPLIT(Table3263[[#This Row],[attribute_name]],"|"), 1,1))</f>
        <v>Vibração – Mancal LOA do Eixo de Alta Velocidade (2)</v>
      </c>
      <c r="Y1292" t="str">
        <f>IFERROR(TRIM(INDEX(_xlfn.TEXTSPLIT(Table3263[[#This Row],[attribute_name]],"|"), 1,2)), "")</f>
        <v/>
      </c>
      <c r="Z1292" t="b" cm="1">
        <f t="array" ref="Z1292">IF(ISERROR(IF(Table3263[[#This Row],[parent_attribute]]="subattribute", VLOOKUP(Table3263[[#This Row],[Área ]]&amp;Table3263[[#This Row],[child_attribute]],_xlfn._xlws.FILTER(Table3263[[#All],[Vessel]], Table3263[[#All],[parent_attribute]]="attribute"),1, FALSE), TRUE)), FALSE, TRUE)</f>
        <v>1</v>
      </c>
    </row>
    <row r="1293" spans="1:26" ht="15" customHeight="1">
      <c r="A1293" t="str">
        <f>Table3263[[#This Row],[Template]]&amp;Table3263[[#This Row],[parent_attribute]]</f>
        <v>Compressor Centrífugo BásicoVibração – Mancal LOA do Eixo de Alta Velocidade (2)</v>
      </c>
      <c r="B1293" t="s">
        <v>4572</v>
      </c>
      <c r="C1293" s="10" t="s">
        <v>2905</v>
      </c>
      <c r="D1293" s="10" t="s">
        <v>4573</v>
      </c>
      <c r="E1293" t="s">
        <v>4574</v>
      </c>
      <c r="F1293" s="14" t="s">
        <v>4575</v>
      </c>
      <c r="G1293" s="14" t="s">
        <v>2857</v>
      </c>
      <c r="J1293" t="s">
        <v>1782</v>
      </c>
      <c r="K1293" t="s">
        <v>706</v>
      </c>
      <c r="L1293" t="s">
        <v>2929</v>
      </c>
      <c r="M1293" t="s">
        <v>2928</v>
      </c>
      <c r="O1293" t="e">
        <f>VLOOKUP(Table3263[[#This Row],[Column1]],'Tradução Atributos'!$A$1:$B$284,2,0)</f>
        <v>#N/A</v>
      </c>
      <c r="P1293" t="s">
        <v>5038</v>
      </c>
      <c r="Q1293" t="str">
        <f>_xlfn.CONCAT(Table3263[[#This Row],[Description]],Table3263[[#This Row],[attribute_name EN2]])</f>
        <v>Vibration - Gear Shaft HS Bearing NDE (2)</v>
      </c>
      <c r="R1293" s="33">
        <v>43.6</v>
      </c>
      <c r="S1293" s="33" t="s">
        <v>465</v>
      </c>
      <c r="U1293" s="33" t="s">
        <v>736</v>
      </c>
      <c r="V1293" s="12"/>
      <c r="W1293" t="str">
        <f t="shared" si="34"/>
        <v>subattribute</v>
      </c>
      <c r="X1293" t="str">
        <f>TRIM(INDEX(_xlfn.TEXTSPLIT(Table3263[[#This Row],[attribute_name]],"|"), 1,1))</f>
        <v>Vibração – Mancal LOA do Eixo de Alta Velocidade (2)</v>
      </c>
      <c r="Y1293" t="str">
        <f>IFERROR(TRIM(INDEX(_xlfn.TEXTSPLIT(Table3263[[#This Row],[attribute_name]],"|"), 1,2)), "")</f>
        <v>Hi</v>
      </c>
      <c r="Z1293" t="b" cm="1">
        <f t="array" ref="Z1293">IF(ISERROR(IF(Table3263[[#This Row],[parent_attribute]]="subattribute", VLOOKUP(Table3263[[#This Row],[Área ]]&amp;Table3263[[#This Row],[child_attribute]],_xlfn._xlws.FILTER(Table3263[[#All],[Vessel]], Table3263[[#All],[parent_attribute]]="attribute"),1, FALSE), TRUE)), FALSE, TRUE)</f>
        <v>1</v>
      </c>
    </row>
    <row r="1294" spans="1:26" ht="15" customHeight="1">
      <c r="A1294" t="str">
        <f>Table3263[[#This Row],[Template]]&amp;Table3263[[#This Row],[parent_attribute]]</f>
        <v>Compressor Centrífugo BásicoVibração – Mancal LOA do Eixo de Alta Velocidade (2)</v>
      </c>
      <c r="B1294" t="s">
        <v>4572</v>
      </c>
      <c r="C1294" s="10" t="s">
        <v>2905</v>
      </c>
      <c r="D1294" s="10" t="s">
        <v>4573</v>
      </c>
      <c r="E1294" t="s">
        <v>4574</v>
      </c>
      <c r="F1294" s="14" t="s">
        <v>4575</v>
      </c>
      <c r="G1294" s="14" t="s">
        <v>2857</v>
      </c>
      <c r="J1294" t="s">
        <v>1783</v>
      </c>
      <c r="K1294" t="s">
        <v>706</v>
      </c>
      <c r="L1294" t="s">
        <v>2930</v>
      </c>
      <c r="M1294" t="s">
        <v>2928</v>
      </c>
      <c r="O1294" t="e">
        <f>VLOOKUP(Table3263[[#This Row],[Column1]],'Tradução Atributos'!$A$1:$B$284,2,0)</f>
        <v>#N/A</v>
      </c>
      <c r="P1294" t="s">
        <v>5039</v>
      </c>
      <c r="Q1294" t="str">
        <f>_xlfn.CONCAT(Table3263[[#This Row],[Description]],Table3263[[#This Row],[attribute_name EN2]])</f>
        <v>Vibration - Gear Shaft HS Bearing NDE (2)</v>
      </c>
      <c r="R1294" s="33">
        <v>65</v>
      </c>
      <c r="S1294" s="33" t="s">
        <v>465</v>
      </c>
      <c r="U1294" s="33" t="s">
        <v>736</v>
      </c>
      <c r="V1294" s="83"/>
      <c r="W1294" t="str">
        <f t="shared" si="34"/>
        <v>subattribute</v>
      </c>
      <c r="X1294" t="str">
        <f>TRIM(INDEX(_xlfn.TEXTSPLIT(Table3263[[#This Row],[attribute_name]],"|"), 1,1))</f>
        <v>Vibração – Mancal LOA do Eixo de Alta Velocidade (2)</v>
      </c>
      <c r="Y1294" t="str">
        <f>IFERROR(TRIM(INDEX(_xlfn.TEXTSPLIT(Table3263[[#This Row],[attribute_name]],"|"), 1,2)), "")</f>
        <v>HiHi</v>
      </c>
      <c r="Z1294" t="b" cm="1">
        <f t="array" ref="Z1294">IF(ISERROR(IF(Table3263[[#This Row],[parent_attribute]]="subattribute", VLOOKUP(Table3263[[#This Row],[Área ]]&amp;Table3263[[#This Row],[child_attribute]],_xlfn._xlws.FILTER(Table3263[[#All],[Vessel]], Table3263[[#All],[parent_attribute]]="attribute"),1, FALSE), TRUE)), FALSE, TRUE)</f>
        <v>1</v>
      </c>
    </row>
    <row r="1295" spans="1:26" ht="15" customHeight="1">
      <c r="A1295" t="str">
        <f>Table3263[[#This Row],[Template]]&amp;Table3263[[#This Row],[parent_attribute]]</f>
        <v>Compressor Centrífugo BásicoVibração – Mancal LOA do Eixo de Alta Velocidade (2)</v>
      </c>
      <c r="B1295" t="s">
        <v>4572</v>
      </c>
      <c r="C1295" s="10" t="s">
        <v>2905</v>
      </c>
      <c r="D1295" s="10" t="s">
        <v>4573</v>
      </c>
      <c r="E1295" t="s">
        <v>4574</v>
      </c>
      <c r="F1295" s="14" t="s">
        <v>4575</v>
      </c>
      <c r="G1295" s="14" t="s">
        <v>2857</v>
      </c>
      <c r="J1295" t="s">
        <v>1784</v>
      </c>
      <c r="K1295" t="s">
        <v>706</v>
      </c>
      <c r="L1295" t="s">
        <v>2934</v>
      </c>
      <c r="M1295" t="s">
        <v>2928</v>
      </c>
      <c r="O1295" t="e">
        <f>VLOOKUP(Table3263[[#This Row],[Column1]],'Tradução Atributos'!$A$1:$B$284,2,0)</f>
        <v>#N/A</v>
      </c>
      <c r="P1295" t="s">
        <v>5040</v>
      </c>
      <c r="Q1295" t="str">
        <f>_xlfn.CONCAT(Table3263[[#This Row],[Description]],Table3263[[#This Row],[attribute_name EN2]])</f>
        <v>Vibration - Gear Shaft HS Bearing NDE (2)</v>
      </c>
      <c r="R1295" s="33">
        <v>39.24</v>
      </c>
      <c r="S1295" s="33" t="s">
        <v>465</v>
      </c>
      <c r="U1295" s="33" t="s">
        <v>736</v>
      </c>
      <c r="V1295" s="10"/>
      <c r="W1295" t="str">
        <f t="shared" si="34"/>
        <v>subattribute</v>
      </c>
      <c r="X1295" t="str">
        <f>TRIM(INDEX(_xlfn.TEXTSPLIT(Table3263[[#This Row],[attribute_name]],"|"), 1,1))</f>
        <v>Vibração – Mancal LOA do Eixo de Alta Velocidade (2)</v>
      </c>
      <c r="Y1295" t="str">
        <f>IFERROR(TRIM(INDEX(_xlfn.TEXTSPLIT(Table3263[[#This Row],[attribute_name]],"|"), 1,2)), "")</f>
        <v>Pre-alarm Hi</v>
      </c>
      <c r="Z1295" t="b" cm="1">
        <f t="array" ref="Z1295">IF(ISERROR(IF(Table3263[[#This Row],[parent_attribute]]="subattribute", VLOOKUP(Table3263[[#This Row],[Área ]]&amp;Table3263[[#This Row],[child_attribute]],_xlfn._xlws.FILTER(Table3263[[#All],[Vessel]], Table3263[[#All],[parent_attribute]]="attribute"),1, FALSE), TRUE)), FALSE, TRUE)</f>
        <v>1</v>
      </c>
    </row>
    <row r="1296" spans="1:26" ht="15" customHeight="1">
      <c r="A1296" t="str">
        <f>Table3263[[#This Row],[Template]]&amp;Table3263[[#This Row],[parent_attribute]]</f>
        <v>Compressor Centrífugo BásicoVibração – Mancal LOA do Eixo de Baixa Velocidade (1)</v>
      </c>
      <c r="B1296" t="s">
        <v>4572</v>
      </c>
      <c r="C1296" s="10" t="s">
        <v>2905</v>
      </c>
      <c r="D1296" s="10" t="s">
        <v>4573</v>
      </c>
      <c r="E1296" t="s">
        <v>4574</v>
      </c>
      <c r="F1296" s="14" t="s">
        <v>4575</v>
      </c>
      <c r="G1296" s="14" t="s">
        <v>2857</v>
      </c>
      <c r="J1296" t="s">
        <v>715</v>
      </c>
      <c r="K1296" t="s">
        <v>715</v>
      </c>
      <c r="O1296" t="e">
        <f>VLOOKUP(Table3263[[#This Row],[Column1]],'Tradução Atributos'!$A$1:$B$284,2,0)</f>
        <v>#N/A</v>
      </c>
      <c r="P1296" t="s">
        <v>5041</v>
      </c>
      <c r="Q1296" t="str">
        <f>_xlfn.CONCAT(Table3263[[#This Row],[Description]],Table3263[[#This Row],[attribute_name EN2]])</f>
        <v>Vibration - Gear Shaft LS Bearing NDE (1)</v>
      </c>
      <c r="R1296" s="10" t="s">
        <v>3679</v>
      </c>
      <c r="S1296" s="33" t="s">
        <v>465</v>
      </c>
      <c r="U1296" s="33" t="s">
        <v>474</v>
      </c>
      <c r="V1296" s="10" t="s">
        <v>475</v>
      </c>
      <c r="W1296" t="str">
        <f t="shared" si="34"/>
        <v>attribute</v>
      </c>
      <c r="X1296" t="str">
        <f>TRIM(INDEX(_xlfn.TEXTSPLIT(Table3263[[#This Row],[attribute_name]],"|"), 1,1))</f>
        <v>Vibração – Mancal LOA do Eixo de Baixa Velocidade (1)</v>
      </c>
      <c r="Y1296" t="str">
        <f>IFERROR(TRIM(INDEX(_xlfn.TEXTSPLIT(Table3263[[#This Row],[attribute_name]],"|"), 1,2)), "")</f>
        <v/>
      </c>
      <c r="Z1296" t="b" cm="1">
        <f t="array" ref="Z1296">IF(ISERROR(IF(Table3263[[#This Row],[parent_attribute]]="subattribute", VLOOKUP(Table3263[[#This Row],[Área ]]&amp;Table3263[[#This Row],[child_attribute]],_xlfn._xlws.FILTER(Table3263[[#All],[Vessel]], Table3263[[#All],[parent_attribute]]="attribute"),1, FALSE), TRUE)), FALSE, TRUE)</f>
        <v>1</v>
      </c>
    </row>
    <row r="1297" spans="1:26" ht="15" customHeight="1">
      <c r="A1297" t="str">
        <f>Table3263[[#This Row],[Template]]&amp;Table3263[[#This Row],[parent_attribute]]</f>
        <v>Compressor Centrífugo BásicoVibração – Mancal LOA do Eixo de Baixa Velocidade (1)</v>
      </c>
      <c r="B1297" t="s">
        <v>4572</v>
      </c>
      <c r="C1297" s="10" t="s">
        <v>2905</v>
      </c>
      <c r="D1297" s="10" t="s">
        <v>4573</v>
      </c>
      <c r="E1297" t="s">
        <v>4574</v>
      </c>
      <c r="F1297" s="14" t="s">
        <v>4575</v>
      </c>
      <c r="G1297" s="14" t="s">
        <v>2857</v>
      </c>
      <c r="J1297" t="s">
        <v>1793</v>
      </c>
      <c r="K1297" t="s">
        <v>715</v>
      </c>
      <c r="L1297" t="s">
        <v>2929</v>
      </c>
      <c r="M1297" t="s">
        <v>2928</v>
      </c>
      <c r="O1297" t="e">
        <f>VLOOKUP(Table3263[[#This Row],[Column1]],'Tradução Atributos'!$A$1:$B$284,2,0)</f>
        <v>#N/A</v>
      </c>
      <c r="P1297" t="s">
        <v>5042</v>
      </c>
      <c r="Q1297" t="str">
        <f>_xlfn.CONCAT(Table3263[[#This Row],[Description]],Table3263[[#This Row],[attribute_name EN2]])</f>
        <v>Vibration - Gear Shaft LS Bearing NDE (1)</v>
      </c>
      <c r="R1297" s="33">
        <v>92.5</v>
      </c>
      <c r="S1297" s="33" t="s">
        <v>465</v>
      </c>
      <c r="U1297" s="33" t="s">
        <v>736</v>
      </c>
      <c r="V1297" s="12"/>
      <c r="W1297" t="str">
        <f t="shared" si="34"/>
        <v>subattribute</v>
      </c>
      <c r="X1297" t="str">
        <f>TRIM(INDEX(_xlfn.TEXTSPLIT(Table3263[[#This Row],[attribute_name]],"|"), 1,1))</f>
        <v>Vibração – Mancal LOA do Eixo de Baixa Velocidade (1)</v>
      </c>
      <c r="Y1297" t="str">
        <f>IFERROR(TRIM(INDEX(_xlfn.TEXTSPLIT(Table3263[[#This Row],[attribute_name]],"|"), 1,2)), "")</f>
        <v>Hi</v>
      </c>
      <c r="Z1297" t="b" cm="1">
        <f t="array" ref="Z1297">IF(ISERROR(IF(Table3263[[#This Row],[parent_attribute]]="subattribute", VLOOKUP(Table3263[[#This Row],[Área ]]&amp;Table3263[[#This Row],[child_attribute]],_xlfn._xlws.FILTER(Table3263[[#All],[Vessel]], Table3263[[#All],[parent_attribute]]="attribute"),1, FALSE), TRUE)), FALSE, TRUE)</f>
        <v>1</v>
      </c>
    </row>
    <row r="1298" spans="1:26" ht="15" customHeight="1">
      <c r="A1298" t="str">
        <f>Table3263[[#This Row],[Template]]&amp;Table3263[[#This Row],[parent_attribute]]</f>
        <v>Compressor Centrífugo BásicoVibração – Mancal LOA do Eixo de Baixa Velocidade (1)</v>
      </c>
      <c r="B1298" t="s">
        <v>4572</v>
      </c>
      <c r="C1298" s="10" t="s">
        <v>2905</v>
      </c>
      <c r="D1298" s="10" t="s">
        <v>4573</v>
      </c>
      <c r="E1298" t="s">
        <v>4574</v>
      </c>
      <c r="F1298" s="14" t="s">
        <v>4575</v>
      </c>
      <c r="G1298" s="14" t="s">
        <v>2857</v>
      </c>
      <c r="J1298" t="s">
        <v>1794</v>
      </c>
      <c r="K1298" t="s">
        <v>715</v>
      </c>
      <c r="L1298" t="s">
        <v>2930</v>
      </c>
      <c r="M1298" t="s">
        <v>2928</v>
      </c>
      <c r="O1298" t="e">
        <f>VLOOKUP(Table3263[[#This Row],[Column1]],'Tradução Atributos'!$A$1:$B$284,2,0)</f>
        <v>#N/A</v>
      </c>
      <c r="P1298" t="s">
        <v>5043</v>
      </c>
      <c r="Q1298" t="str">
        <f>_xlfn.CONCAT(Table3263[[#This Row],[Description]],Table3263[[#This Row],[attribute_name EN2]])</f>
        <v>Vibration - Gear Shaft LS Bearing NDE (1)</v>
      </c>
      <c r="R1298" s="33">
        <v>137.5</v>
      </c>
      <c r="S1298" s="33" t="s">
        <v>465</v>
      </c>
      <c r="U1298" s="33" t="s">
        <v>736</v>
      </c>
      <c r="V1298" s="83"/>
      <c r="W1298" t="str">
        <f t="shared" si="34"/>
        <v>subattribute</v>
      </c>
      <c r="X1298" t="str">
        <f>TRIM(INDEX(_xlfn.TEXTSPLIT(Table3263[[#This Row],[attribute_name]],"|"), 1,1))</f>
        <v>Vibração – Mancal LOA do Eixo de Baixa Velocidade (1)</v>
      </c>
      <c r="Y1298" t="str">
        <f>IFERROR(TRIM(INDEX(_xlfn.TEXTSPLIT(Table3263[[#This Row],[attribute_name]],"|"), 1,2)), "")</f>
        <v>HiHi</v>
      </c>
      <c r="Z1298" t="b" cm="1">
        <f t="array" ref="Z1298">IF(ISERROR(IF(Table3263[[#This Row],[parent_attribute]]="subattribute", VLOOKUP(Table3263[[#This Row],[Área ]]&amp;Table3263[[#This Row],[child_attribute]],_xlfn._xlws.FILTER(Table3263[[#All],[Vessel]], Table3263[[#All],[parent_attribute]]="attribute"),1, FALSE), TRUE)), FALSE, TRUE)</f>
        <v>1</v>
      </c>
    </row>
    <row r="1299" spans="1:26" ht="15" customHeight="1">
      <c r="A1299" t="str">
        <f>Table3263[[#This Row],[Template]]&amp;Table3263[[#This Row],[parent_attribute]]</f>
        <v>Compressor Centrífugo BásicoVibração – Mancal LOA do Eixo de Baixa Velocidade (1)</v>
      </c>
      <c r="B1299" t="s">
        <v>4572</v>
      </c>
      <c r="C1299" s="10" t="s">
        <v>2905</v>
      </c>
      <c r="D1299" s="10" t="s">
        <v>4573</v>
      </c>
      <c r="E1299" t="s">
        <v>4574</v>
      </c>
      <c r="F1299" s="14" t="s">
        <v>4575</v>
      </c>
      <c r="G1299" s="14" t="s">
        <v>2857</v>
      </c>
      <c r="J1299" t="s">
        <v>1795</v>
      </c>
      <c r="K1299" t="s">
        <v>715</v>
      </c>
      <c r="L1299" t="s">
        <v>2934</v>
      </c>
      <c r="M1299" t="s">
        <v>2928</v>
      </c>
      <c r="O1299" t="e">
        <f>VLOOKUP(Table3263[[#This Row],[Column1]],'Tradução Atributos'!$A$1:$B$284,2,0)</f>
        <v>#N/A</v>
      </c>
      <c r="P1299" t="s">
        <v>5044</v>
      </c>
      <c r="Q1299" t="str">
        <f>_xlfn.CONCAT(Table3263[[#This Row],[Description]],Table3263[[#This Row],[attribute_name EN2]])</f>
        <v>Vibration - Gear Shaft LS Bearing NDE (1)</v>
      </c>
      <c r="R1299" s="10">
        <v>30</v>
      </c>
      <c r="S1299" s="33" t="s">
        <v>465</v>
      </c>
      <c r="U1299" s="33" t="s">
        <v>736</v>
      </c>
      <c r="V1299" s="10"/>
      <c r="W1299" t="str">
        <f t="shared" si="34"/>
        <v>subattribute</v>
      </c>
      <c r="X1299" t="str">
        <f>TRIM(INDEX(_xlfn.TEXTSPLIT(Table3263[[#This Row],[attribute_name]],"|"), 1,1))</f>
        <v>Vibração – Mancal LOA do Eixo de Baixa Velocidade (1)</v>
      </c>
      <c r="Y1299" t="str">
        <f>IFERROR(TRIM(INDEX(_xlfn.TEXTSPLIT(Table3263[[#This Row],[attribute_name]],"|"), 1,2)), "")</f>
        <v>Pre-alarm Hi</v>
      </c>
      <c r="Z1299" t="b" cm="1">
        <f t="array" ref="Z1299">IF(ISERROR(IF(Table3263[[#This Row],[parent_attribute]]="subattribute", VLOOKUP(Table3263[[#This Row],[Área ]]&amp;Table3263[[#This Row],[child_attribute]],_xlfn._xlws.FILTER(Table3263[[#All],[Vessel]], Table3263[[#All],[parent_attribute]]="attribute"),1, FALSE), TRUE)), FALSE, TRUE)</f>
        <v>1</v>
      </c>
    </row>
    <row r="1300" spans="1:26" ht="15" customHeight="1">
      <c r="A1300" t="str">
        <f>Table3263[[#This Row],[Template]]&amp;Table3263[[#This Row],[parent_attribute]]</f>
        <v>Compressor Centrífugo BásicoVibração – Mancal LOA do Eixo de Baixa Velocidade (2)</v>
      </c>
      <c r="B1300" t="s">
        <v>4572</v>
      </c>
      <c r="C1300" s="10" t="s">
        <v>2905</v>
      </c>
      <c r="D1300" s="10" t="s">
        <v>4573</v>
      </c>
      <c r="E1300" t="s">
        <v>4574</v>
      </c>
      <c r="F1300" s="14" t="s">
        <v>4575</v>
      </c>
      <c r="G1300" s="14" t="s">
        <v>2857</v>
      </c>
      <c r="J1300" t="s">
        <v>718</v>
      </c>
      <c r="K1300" t="s">
        <v>718</v>
      </c>
      <c r="O1300" t="e">
        <f>VLOOKUP(Table3263[[#This Row],[Column1]],'Tradução Atributos'!$A$1:$B$284,2,0)</f>
        <v>#N/A</v>
      </c>
      <c r="P1300" t="s">
        <v>5045</v>
      </c>
      <c r="Q1300" t="str">
        <f>_xlfn.CONCAT(Table3263[[#This Row],[Description]],Table3263[[#This Row],[attribute_name EN2]])</f>
        <v>Vibration - Gear Shaft LS Bearing NDE (2)</v>
      </c>
      <c r="R1300" s="33" t="s">
        <v>3684</v>
      </c>
      <c r="S1300" s="33" t="s">
        <v>465</v>
      </c>
      <c r="U1300" s="33" t="s">
        <v>474</v>
      </c>
      <c r="V1300" s="10" t="s">
        <v>475</v>
      </c>
      <c r="W1300" t="str">
        <f t="shared" si="34"/>
        <v>attribute</v>
      </c>
      <c r="X1300" t="str">
        <f>TRIM(INDEX(_xlfn.TEXTSPLIT(Table3263[[#This Row],[attribute_name]],"|"), 1,1))</f>
        <v>Vibração – Mancal LOA do Eixo de Baixa Velocidade (2)</v>
      </c>
      <c r="Y1300" t="str">
        <f>IFERROR(TRIM(INDEX(_xlfn.TEXTSPLIT(Table3263[[#This Row],[attribute_name]],"|"), 1,2)), "")</f>
        <v/>
      </c>
      <c r="Z1300" t="b" cm="1">
        <f t="array" ref="Z1300">IF(ISERROR(IF(Table3263[[#This Row],[parent_attribute]]="subattribute", VLOOKUP(Table3263[[#This Row],[Área ]]&amp;Table3263[[#This Row],[child_attribute]],_xlfn._xlws.FILTER(Table3263[[#All],[Vessel]], Table3263[[#All],[parent_attribute]]="attribute"),1, FALSE), TRUE)), FALSE, TRUE)</f>
        <v>1</v>
      </c>
    </row>
    <row r="1301" spans="1:26" ht="15" customHeight="1">
      <c r="A1301" t="str">
        <f>Table3263[[#This Row],[Template]]&amp;Table3263[[#This Row],[parent_attribute]]</f>
        <v>Compressor Centrífugo BásicoVibração – Mancal LOA do Eixo de Baixa Velocidade (2)</v>
      </c>
      <c r="B1301" t="s">
        <v>4572</v>
      </c>
      <c r="C1301" s="10" t="s">
        <v>2905</v>
      </c>
      <c r="D1301" s="10" t="s">
        <v>4573</v>
      </c>
      <c r="E1301" t="s">
        <v>4574</v>
      </c>
      <c r="F1301" s="14" t="s">
        <v>4575</v>
      </c>
      <c r="G1301" s="14" t="s">
        <v>2857</v>
      </c>
      <c r="J1301" t="s">
        <v>1796</v>
      </c>
      <c r="K1301" t="s">
        <v>718</v>
      </c>
      <c r="L1301" t="s">
        <v>2929</v>
      </c>
      <c r="M1301" t="s">
        <v>2928</v>
      </c>
      <c r="O1301" t="e">
        <f>VLOOKUP(Table3263[[#This Row],[Column1]],'Tradução Atributos'!$A$1:$B$284,2,0)</f>
        <v>#N/A</v>
      </c>
      <c r="P1301" t="s">
        <v>5046</v>
      </c>
      <c r="Q1301" t="str">
        <f>_xlfn.CONCAT(Table3263[[#This Row],[Description]],Table3263[[#This Row],[attribute_name EN2]])</f>
        <v>Vibration - Gear Shaft LS Bearing NDE (2)</v>
      </c>
      <c r="R1301" s="10">
        <v>92.5</v>
      </c>
      <c r="S1301" s="33" t="s">
        <v>465</v>
      </c>
      <c r="U1301" s="33" t="s">
        <v>736</v>
      </c>
      <c r="V1301" s="10"/>
      <c r="W1301" t="str">
        <f t="shared" si="34"/>
        <v>subattribute</v>
      </c>
      <c r="X1301" t="str">
        <f>TRIM(INDEX(_xlfn.TEXTSPLIT(Table3263[[#This Row],[attribute_name]],"|"), 1,1))</f>
        <v>Vibração – Mancal LOA do Eixo de Baixa Velocidade (2)</v>
      </c>
      <c r="Y1301" t="str">
        <f>IFERROR(TRIM(INDEX(_xlfn.TEXTSPLIT(Table3263[[#This Row],[attribute_name]],"|"), 1,2)), "")</f>
        <v>Hi</v>
      </c>
      <c r="Z1301" t="b" cm="1">
        <f t="array" ref="Z1301">IF(ISERROR(IF(Table3263[[#This Row],[parent_attribute]]="subattribute", VLOOKUP(Table3263[[#This Row],[Área ]]&amp;Table3263[[#This Row],[child_attribute]],_xlfn._xlws.FILTER(Table3263[[#All],[Vessel]], Table3263[[#All],[parent_attribute]]="attribute"),1, FALSE), TRUE)), FALSE, TRUE)</f>
        <v>1</v>
      </c>
    </row>
    <row r="1302" spans="1:26" ht="15" customHeight="1">
      <c r="A1302" t="str">
        <f>Table3263[[#This Row],[Template]]&amp;Table3263[[#This Row],[parent_attribute]]</f>
        <v>Compressor Centrífugo BásicoVibração – Mancal LOA do Eixo de Baixa Velocidade (2)</v>
      </c>
      <c r="B1302" t="s">
        <v>4572</v>
      </c>
      <c r="C1302" s="10" t="s">
        <v>2905</v>
      </c>
      <c r="D1302" s="10" t="s">
        <v>4573</v>
      </c>
      <c r="E1302" t="s">
        <v>4574</v>
      </c>
      <c r="F1302" s="14" t="s">
        <v>4575</v>
      </c>
      <c r="G1302" s="14" t="s">
        <v>2857</v>
      </c>
      <c r="J1302" t="s">
        <v>1797</v>
      </c>
      <c r="K1302" t="s">
        <v>718</v>
      </c>
      <c r="L1302" t="s">
        <v>2930</v>
      </c>
      <c r="M1302" t="s">
        <v>2928</v>
      </c>
      <c r="O1302" t="e">
        <f>VLOOKUP(Table3263[[#This Row],[Column1]],'Tradução Atributos'!$A$1:$B$284,2,0)</f>
        <v>#N/A</v>
      </c>
      <c r="P1302" t="s">
        <v>5047</v>
      </c>
      <c r="Q1302" t="str">
        <f>_xlfn.CONCAT(Table3263[[#This Row],[Description]],Table3263[[#This Row],[attribute_name EN2]])</f>
        <v>Vibration - Gear Shaft LS Bearing NDE (2)</v>
      </c>
      <c r="R1302" s="33">
        <v>137.5</v>
      </c>
      <c r="S1302" s="33" t="s">
        <v>465</v>
      </c>
      <c r="U1302" s="33" t="s">
        <v>736</v>
      </c>
      <c r="V1302" s="83"/>
      <c r="W1302" t="str">
        <f t="shared" si="34"/>
        <v>subattribute</v>
      </c>
      <c r="X1302" t="str">
        <f>TRIM(INDEX(_xlfn.TEXTSPLIT(Table3263[[#This Row],[attribute_name]],"|"), 1,1))</f>
        <v>Vibração – Mancal LOA do Eixo de Baixa Velocidade (2)</v>
      </c>
      <c r="Y1302" t="str">
        <f>IFERROR(TRIM(INDEX(_xlfn.TEXTSPLIT(Table3263[[#This Row],[attribute_name]],"|"), 1,2)), "")</f>
        <v>HiHi</v>
      </c>
      <c r="Z1302" t="b" cm="1">
        <f t="array" ref="Z1302">IF(ISERROR(IF(Table3263[[#This Row],[parent_attribute]]="subattribute", VLOOKUP(Table3263[[#This Row],[Área ]]&amp;Table3263[[#This Row],[child_attribute]],_xlfn._xlws.FILTER(Table3263[[#All],[Vessel]], Table3263[[#All],[parent_attribute]]="attribute"),1, FALSE), TRUE)), FALSE, TRUE)</f>
        <v>1</v>
      </c>
    </row>
    <row r="1303" spans="1:26" ht="15" customHeight="1">
      <c r="A1303" t="str">
        <f>Table3263[[#This Row],[Template]]&amp;Table3263[[#This Row],[parent_attribute]]</f>
        <v>Compressor Centrífugo BásicoVibração – Mancal LOA do Eixo de Baixa Velocidade (2)</v>
      </c>
      <c r="B1303" t="s">
        <v>4572</v>
      </c>
      <c r="C1303" s="10" t="s">
        <v>2905</v>
      </c>
      <c r="D1303" s="10" t="s">
        <v>4573</v>
      </c>
      <c r="E1303" t="s">
        <v>4574</v>
      </c>
      <c r="F1303" s="14" t="s">
        <v>4575</v>
      </c>
      <c r="G1303" s="14" t="s">
        <v>2857</v>
      </c>
      <c r="J1303" t="s">
        <v>1798</v>
      </c>
      <c r="K1303" t="s">
        <v>718</v>
      </c>
      <c r="L1303" t="s">
        <v>2934</v>
      </c>
      <c r="M1303" t="s">
        <v>2928</v>
      </c>
      <c r="O1303" t="e">
        <f>VLOOKUP(Table3263[[#This Row],[Column1]],'Tradução Atributos'!$A$1:$B$284,2,0)</f>
        <v>#N/A</v>
      </c>
      <c r="P1303" t="s">
        <v>5048</v>
      </c>
      <c r="Q1303" t="str">
        <f>_xlfn.CONCAT(Table3263[[#This Row],[Description]],Table3263[[#This Row],[attribute_name EN2]])</f>
        <v>Vibration - Gear Shaft LS Bearing NDE (2)</v>
      </c>
      <c r="R1303" s="33">
        <v>83.25</v>
      </c>
      <c r="S1303" s="33" t="s">
        <v>465</v>
      </c>
      <c r="U1303" s="33" t="s">
        <v>736</v>
      </c>
      <c r="V1303" s="10"/>
      <c r="W1303" t="str">
        <f t="shared" si="34"/>
        <v>subattribute</v>
      </c>
      <c r="X1303" t="str">
        <f>TRIM(INDEX(_xlfn.TEXTSPLIT(Table3263[[#This Row],[attribute_name]],"|"), 1,1))</f>
        <v>Vibração – Mancal LOA do Eixo de Baixa Velocidade (2)</v>
      </c>
      <c r="Y1303" t="str">
        <f>IFERROR(TRIM(INDEX(_xlfn.TEXTSPLIT(Table3263[[#This Row],[attribute_name]],"|"), 1,2)), "")</f>
        <v>Pre-alarm Hi</v>
      </c>
      <c r="Z1303" t="b" cm="1">
        <f t="array" ref="Z1303">IF(ISERROR(IF(Table3263[[#This Row],[parent_attribute]]="subattribute", VLOOKUP(Table3263[[#This Row],[Área ]]&amp;Table3263[[#This Row],[child_attribute]],_xlfn._xlws.FILTER(Table3263[[#All],[Vessel]], Table3263[[#All],[parent_attribute]]="attribute"),1, FALSE), TRUE)), FALSE, TRUE)</f>
        <v>1</v>
      </c>
    </row>
    <row r="1304" spans="1:26" ht="15" customHeight="1">
      <c r="A1304" t="str">
        <f>Table3263[[#This Row],[Template]]&amp;Table3263[[#This Row],[parent_attribute]]</f>
        <v>Compressor Centrífugo BásicoDeslocamento Axial - Caixa de Engrenagens (1)</v>
      </c>
      <c r="B1304" t="s">
        <v>4572</v>
      </c>
      <c r="C1304" s="10" t="s">
        <v>2905</v>
      </c>
      <c r="D1304" s="10" t="s">
        <v>4573</v>
      </c>
      <c r="E1304" t="s">
        <v>4574</v>
      </c>
      <c r="F1304" s="163" t="s">
        <v>4821</v>
      </c>
      <c r="G1304" s="14" t="s">
        <v>2862</v>
      </c>
      <c r="J1304" t="s">
        <v>9</v>
      </c>
      <c r="K1304" t="s">
        <v>9</v>
      </c>
      <c r="O1304" t="e">
        <f>VLOOKUP(Table3263[[#This Row],[Column1]],'Tradução Atributos'!$A$1:$B$284,2,0)</f>
        <v>#N/A</v>
      </c>
      <c r="P1304" s="190" t="s">
        <v>611</v>
      </c>
      <c r="Q1304" s="172" t="str">
        <f>_xlfn.CONCAT(Table3263[[#This Row],[Description]],Table3263[[#This Row],[attribute_name EN2]])</f>
        <v>Axial Displacement - Gear Box (1)</v>
      </c>
      <c r="R1304" s="186" t="s">
        <v>5049</v>
      </c>
      <c r="S1304" s="33" t="s">
        <v>465</v>
      </c>
      <c r="U1304" s="33" t="s">
        <v>474</v>
      </c>
      <c r="V1304" s="10" t="s">
        <v>475</v>
      </c>
      <c r="W1304" t="str">
        <f t="shared" si="34"/>
        <v>attribute</v>
      </c>
      <c r="X1304" t="str">
        <f>TRIM(INDEX(_xlfn.TEXTSPLIT(Table3263[[#This Row],[attribute_name]],"|"), 1,1))</f>
        <v>Deslocamento Axial - Caixa de Engrenagens (1)</v>
      </c>
      <c r="Y1304" t="str">
        <f>IFERROR(TRIM(INDEX(_xlfn.TEXTSPLIT(Table3263[[#This Row],[attribute_name]],"|"), 1,2)), "")</f>
        <v/>
      </c>
      <c r="Z1304" t="b" cm="1">
        <f t="array" ref="Z1304">IF(ISERROR(IF(Table3263[[#This Row],[type]]="subattribute", VLOOKUP(Table3263[[#This Row],[Template]]&amp;Table3263[[#This Row],[parent_attribute]],_xlfn._xlws.FILTER(#REF!, Table3263[[#All],[type]]="attribute"),1, FALSE), TRUE)), FALSE, TRUE)</f>
        <v>1</v>
      </c>
    </row>
    <row r="1305" spans="1:26" ht="15" customHeight="1">
      <c r="A1305" t="str">
        <f>Table3263[[#This Row],[Template]]&amp;Table3263[[#This Row],[parent_attribute]]</f>
        <v>Compressor Centrífugo BásicoDeslocamento Axial - Caixa de Engrenagens (1)</v>
      </c>
      <c r="B1305" t="s">
        <v>4572</v>
      </c>
      <c r="C1305" s="10" t="s">
        <v>2905</v>
      </c>
      <c r="D1305" s="10" t="s">
        <v>4573</v>
      </c>
      <c r="E1305" t="s">
        <v>4574</v>
      </c>
      <c r="F1305" s="163" t="s">
        <v>4821</v>
      </c>
      <c r="G1305" s="14" t="s">
        <v>2862</v>
      </c>
      <c r="J1305" t="s">
        <v>1194</v>
      </c>
      <c r="K1305" t="s">
        <v>9</v>
      </c>
      <c r="L1305" t="s">
        <v>2929</v>
      </c>
      <c r="M1305" t="s">
        <v>2928</v>
      </c>
      <c r="O1305" t="e">
        <f>VLOOKUP(Table3263[[#This Row],[Column1]],'Tradução Atributos'!$A$1:$B$284,2,0)</f>
        <v>#N/A</v>
      </c>
      <c r="P1305" s="190" t="s">
        <v>882</v>
      </c>
      <c r="Q1305" s="10" t="str">
        <f>_xlfn.CONCAT(Table3263[[#This Row],[Description]],Table3263[[#This Row],[attribute_name EN2]])</f>
        <v>Axial Displacement - Gear Box (1)</v>
      </c>
      <c r="R1305" s="33">
        <v>400</v>
      </c>
      <c r="S1305" s="33" t="s">
        <v>465</v>
      </c>
      <c r="U1305" s="33" t="s">
        <v>736</v>
      </c>
      <c r="V1305" s="83"/>
      <c r="W1305" t="str">
        <f t="shared" si="34"/>
        <v>subattribute</v>
      </c>
      <c r="X1305" t="str">
        <f>TRIM(INDEX(_xlfn.TEXTSPLIT(Table3263[[#This Row],[attribute_name]],"|"), 1,1))</f>
        <v>Deslocamento Axial - Caixa de Engrenagens (1)</v>
      </c>
      <c r="Y1305" t="str">
        <f>IFERROR(TRIM(INDEX(_xlfn.TEXTSPLIT(Table3263[[#This Row],[attribute_name]],"|"), 1,2)), "")</f>
        <v>Hi</v>
      </c>
      <c r="Z1305" t="b" cm="1">
        <f t="array" ref="Z1305">IF(ISERROR(IF(Table3263[[#This Row],[parent_attribute]]="subattribute", VLOOKUP(Table3263[[#This Row],[Área ]]&amp;Table3263[[#This Row],[child_attribute]],_xlfn._xlws.FILTER(Table3263[[#All],[Vessel]], Table3263[[#All],[parent_attribute]]="attribute"),1, FALSE), TRUE)), FALSE, TRUE)</f>
        <v>1</v>
      </c>
    </row>
    <row r="1306" spans="1:26" ht="15" customHeight="1">
      <c r="A1306" t="str">
        <f>Table3263[[#This Row],[Template]]&amp;Table3263[[#This Row],[parent_attribute]]</f>
        <v>Compressor Centrífugo BásicoDeslocamento Axial - Caixa de Engrenagens (1)</v>
      </c>
      <c r="B1306" t="s">
        <v>4572</v>
      </c>
      <c r="C1306" s="10" t="s">
        <v>2905</v>
      </c>
      <c r="D1306" s="10" t="s">
        <v>4573</v>
      </c>
      <c r="E1306" t="s">
        <v>4574</v>
      </c>
      <c r="F1306" s="163" t="s">
        <v>4821</v>
      </c>
      <c r="G1306" s="14" t="s">
        <v>2862</v>
      </c>
      <c r="J1306" t="s">
        <v>1195</v>
      </c>
      <c r="K1306" t="s">
        <v>9</v>
      </c>
      <c r="L1306" t="s">
        <v>2930</v>
      </c>
      <c r="M1306" t="s">
        <v>2928</v>
      </c>
      <c r="O1306" t="e">
        <f>VLOOKUP(Table3263[[#This Row],[Column1]],'Tradução Atributos'!$A$1:$B$284,2,0)</f>
        <v>#N/A</v>
      </c>
      <c r="P1306" s="190" t="s">
        <v>884</v>
      </c>
      <c r="Q1306" s="10" t="str">
        <f>_xlfn.CONCAT(Table3263[[#This Row],[Description]],Table3263[[#This Row],[attribute_name EN2]])</f>
        <v>Axial Displacement - Gear Box (1)</v>
      </c>
      <c r="R1306" s="10">
        <v>450</v>
      </c>
      <c r="S1306" s="33" t="s">
        <v>465</v>
      </c>
      <c r="U1306" s="33" t="s">
        <v>736</v>
      </c>
      <c r="V1306" s="10"/>
      <c r="W1306" t="str">
        <f t="shared" si="34"/>
        <v>subattribute</v>
      </c>
      <c r="X1306" t="str">
        <f>TRIM(INDEX(_xlfn.TEXTSPLIT(Table3263[[#This Row],[attribute_name]],"|"), 1,1))</f>
        <v>Deslocamento Axial - Caixa de Engrenagens (1)</v>
      </c>
      <c r="Y1306" t="str">
        <f>IFERROR(TRIM(INDEX(_xlfn.TEXTSPLIT(Table3263[[#This Row],[attribute_name]],"|"), 1,2)), "")</f>
        <v>HiHi</v>
      </c>
      <c r="Z1306" t="b" cm="1">
        <f t="array" ref="Z1306">IF(ISERROR(IF(Table3263[[#This Row],[parent_attribute]]="subattribute", VLOOKUP(Table3263[[#This Row],[Área ]]&amp;Table3263[[#This Row],[child_attribute]],_xlfn._xlws.FILTER(Table3263[[#All],[Vessel]], Table3263[[#All],[parent_attribute]]="attribute"),1, FALSE), TRUE)), FALSE, TRUE)</f>
        <v>1</v>
      </c>
    </row>
    <row r="1307" spans="1:26" ht="15" customHeight="1">
      <c r="A1307" t="str">
        <f>Table3263[[#This Row],[Template]]&amp;Table3263[[#This Row],[parent_attribute]]</f>
        <v>Compressor Centrífugo BásicoDeslocamento Axial - Caixa de Engrenagens (1)</v>
      </c>
      <c r="B1307" t="s">
        <v>4572</v>
      </c>
      <c r="C1307" s="10" t="s">
        <v>2905</v>
      </c>
      <c r="D1307" s="10" t="s">
        <v>4573</v>
      </c>
      <c r="E1307" t="s">
        <v>4574</v>
      </c>
      <c r="F1307" s="163" t="s">
        <v>4821</v>
      </c>
      <c r="G1307" s="14" t="s">
        <v>2862</v>
      </c>
      <c r="J1307" t="s">
        <v>1196</v>
      </c>
      <c r="K1307" t="s">
        <v>9</v>
      </c>
      <c r="L1307" t="s">
        <v>2931</v>
      </c>
      <c r="M1307" t="s">
        <v>2928</v>
      </c>
      <c r="O1307" t="e">
        <f>VLOOKUP(Table3263[[#This Row],[Column1]],'Tradução Atributos'!$A$1:$B$284,2,0)</f>
        <v>#N/A</v>
      </c>
      <c r="P1307" s="190" t="s">
        <v>886</v>
      </c>
      <c r="Q1307" s="10" t="str">
        <f>_xlfn.CONCAT(Table3263[[#This Row],[Description]],Table3263[[#This Row],[attribute_name EN2]])</f>
        <v>Axial Displacement - Gear Box (1)</v>
      </c>
      <c r="R1307" s="33">
        <v>-400</v>
      </c>
      <c r="S1307" s="33" t="s">
        <v>465</v>
      </c>
      <c r="U1307" s="33" t="s">
        <v>736</v>
      </c>
      <c r="V1307" s="83"/>
      <c r="W1307" t="str">
        <f t="shared" si="34"/>
        <v>subattribute</v>
      </c>
      <c r="X1307" t="str">
        <f>TRIM(INDEX(_xlfn.TEXTSPLIT(Table3263[[#This Row],[attribute_name]],"|"), 1,1))</f>
        <v>Deslocamento Axial - Caixa de Engrenagens (1)</v>
      </c>
      <c r="Y1307" t="str">
        <f>IFERROR(TRIM(INDEX(_xlfn.TEXTSPLIT(Table3263[[#This Row],[attribute_name]],"|"), 1,2)), "")</f>
        <v>Lo</v>
      </c>
      <c r="Z1307" t="b" cm="1">
        <f t="array" ref="Z1307">IF(ISERROR(IF(Table3263[[#This Row],[parent_attribute]]="subattribute", VLOOKUP(Table3263[[#This Row],[Área ]]&amp;Table3263[[#This Row],[child_attribute]],_xlfn._xlws.FILTER(Table3263[[#All],[Vessel]], Table3263[[#All],[parent_attribute]]="attribute"),1, FALSE), TRUE)), FALSE, TRUE)</f>
        <v>1</v>
      </c>
    </row>
    <row r="1308" spans="1:26" ht="15" customHeight="1">
      <c r="A1308" t="str">
        <f>Table3263[[#This Row],[Template]]&amp;Table3263[[#This Row],[parent_attribute]]</f>
        <v>Compressor Centrífugo BásicoDeslocamento Axial - Caixa de Engrenagens (1)</v>
      </c>
      <c r="B1308" t="s">
        <v>4572</v>
      </c>
      <c r="C1308" s="10" t="s">
        <v>2905</v>
      </c>
      <c r="D1308" s="10" t="s">
        <v>4573</v>
      </c>
      <c r="E1308" t="s">
        <v>4574</v>
      </c>
      <c r="F1308" s="163" t="s">
        <v>4821</v>
      </c>
      <c r="G1308" s="14" t="s">
        <v>2862</v>
      </c>
      <c r="J1308" t="s">
        <v>1197</v>
      </c>
      <c r="K1308" t="s">
        <v>9</v>
      </c>
      <c r="L1308" t="s">
        <v>2932</v>
      </c>
      <c r="M1308" t="s">
        <v>2928</v>
      </c>
      <c r="O1308" t="e">
        <f>VLOOKUP(Table3263[[#This Row],[Column1]],'Tradução Atributos'!$A$1:$B$284,2,0)</f>
        <v>#N/A</v>
      </c>
      <c r="P1308" s="190" t="s">
        <v>2933</v>
      </c>
      <c r="Q1308" s="10" t="str">
        <f>_xlfn.CONCAT(Table3263[[#This Row],[Description]],Table3263[[#This Row],[attribute_name EN2]])</f>
        <v>Axial Displacement - Gear Box (1)</v>
      </c>
      <c r="R1308" s="33">
        <v>-450</v>
      </c>
      <c r="S1308" s="33" t="s">
        <v>465</v>
      </c>
      <c r="U1308" s="33" t="s">
        <v>736</v>
      </c>
      <c r="V1308" s="10"/>
      <c r="W1308" t="str">
        <f t="shared" si="34"/>
        <v>subattribute</v>
      </c>
      <c r="X1308" t="str">
        <f>TRIM(INDEX(_xlfn.TEXTSPLIT(Table3263[[#This Row],[attribute_name]],"|"), 1,1))</f>
        <v>Deslocamento Axial - Caixa de Engrenagens (1)</v>
      </c>
      <c r="Y1308" t="str">
        <f>IFERROR(TRIM(INDEX(_xlfn.TEXTSPLIT(Table3263[[#This Row],[attribute_name]],"|"), 1,2)), "")</f>
        <v>LoLo</v>
      </c>
      <c r="Z1308" t="b" cm="1">
        <f t="array" ref="Z1308">IF(ISERROR(IF(Table3263[[#This Row],[parent_attribute]]="subattribute", VLOOKUP(Table3263[[#This Row],[Área ]]&amp;Table3263[[#This Row],[child_attribute]],_xlfn._xlws.FILTER(Table3263[[#All],[Vessel]], Table3263[[#All],[parent_attribute]]="attribute"),1, FALSE), TRUE)), FALSE, TRUE)</f>
        <v>1</v>
      </c>
    </row>
    <row r="1309" spans="1:26" ht="15" customHeight="1">
      <c r="A1309" t="str">
        <f>Table3263[[#This Row],[Template]]&amp;Table3263[[#This Row],[parent_attribute]]</f>
        <v>Compressor Centrífugo BásicoDeslocamento Axial - Caixa de Engrenagens (1)</v>
      </c>
      <c r="B1309" t="s">
        <v>4572</v>
      </c>
      <c r="C1309" s="10" t="s">
        <v>2905</v>
      </c>
      <c r="D1309" s="10" t="s">
        <v>4573</v>
      </c>
      <c r="E1309" t="s">
        <v>4574</v>
      </c>
      <c r="F1309" s="163" t="s">
        <v>4821</v>
      </c>
      <c r="G1309" s="14" t="s">
        <v>2862</v>
      </c>
      <c r="J1309" t="s">
        <v>1198</v>
      </c>
      <c r="K1309" t="s">
        <v>9</v>
      </c>
      <c r="L1309" t="s">
        <v>2934</v>
      </c>
      <c r="M1309" t="s">
        <v>2928</v>
      </c>
      <c r="O1309" t="e">
        <f>VLOOKUP(Table3263[[#This Row],[Column1]],'Tradução Atributos'!$A$1:$B$284,2,0)</f>
        <v>#N/A</v>
      </c>
      <c r="P1309" s="190" t="s">
        <v>2935</v>
      </c>
      <c r="Q1309" s="10" t="str">
        <f>_xlfn.CONCAT(Table3263[[#This Row],[Description]],Table3263[[#This Row],[attribute_name EN2]])</f>
        <v>Axial Displacement - Gear Box (1)</v>
      </c>
      <c r="R1309" s="33">
        <v>360</v>
      </c>
      <c r="S1309" s="33" t="s">
        <v>465</v>
      </c>
      <c r="U1309" s="33" t="s">
        <v>736</v>
      </c>
      <c r="V1309" s="10"/>
      <c r="W1309" t="str">
        <f t="shared" si="34"/>
        <v>subattribute</v>
      </c>
      <c r="X1309" t="str">
        <f>TRIM(INDEX(_xlfn.TEXTSPLIT(Table3263[[#This Row],[attribute_name]],"|"), 1,1))</f>
        <v>Deslocamento Axial - Caixa de Engrenagens (1)</v>
      </c>
      <c r="Y1309" t="str">
        <f>IFERROR(TRIM(INDEX(_xlfn.TEXTSPLIT(Table3263[[#This Row],[attribute_name]],"|"), 1,2)), "")</f>
        <v>Pre-alarm Hi</v>
      </c>
      <c r="Z1309" t="b" cm="1">
        <f t="array" ref="Z1309">IF(ISERROR(IF(Table3263[[#This Row],[parent_attribute]]="subattribute", VLOOKUP(Table3263[[#This Row],[Área ]]&amp;Table3263[[#This Row],[child_attribute]],_xlfn._xlws.FILTER(Table3263[[#All],[Vessel]], Table3263[[#All],[parent_attribute]]="attribute"),1, FALSE), TRUE)), FALSE, TRUE)</f>
        <v>1</v>
      </c>
    </row>
    <row r="1310" spans="1:26" ht="15" customHeight="1">
      <c r="A1310" t="str">
        <f>Table3263[[#This Row],[Template]]&amp;Table3263[[#This Row],[parent_attribute]]</f>
        <v>Compressor Centrífugo BásicoDeslocamento Axial - Caixa de Engrenagens (1)</v>
      </c>
      <c r="B1310" t="s">
        <v>4572</v>
      </c>
      <c r="C1310" s="10" t="s">
        <v>2905</v>
      </c>
      <c r="D1310" s="10" t="s">
        <v>4573</v>
      </c>
      <c r="E1310" t="s">
        <v>4574</v>
      </c>
      <c r="F1310" s="163" t="s">
        <v>4821</v>
      </c>
      <c r="G1310" s="14" t="s">
        <v>2862</v>
      </c>
      <c r="J1310" t="s">
        <v>1199</v>
      </c>
      <c r="K1310" t="s">
        <v>9</v>
      </c>
      <c r="L1310" t="s">
        <v>2936</v>
      </c>
      <c r="M1310" t="s">
        <v>2928</v>
      </c>
      <c r="O1310" t="e">
        <f>VLOOKUP(Table3263[[#This Row],[Column1]],'Tradução Atributos'!$A$1:$B$284,2,0)</f>
        <v>#N/A</v>
      </c>
      <c r="P1310" s="190" t="s">
        <v>2938</v>
      </c>
      <c r="Q1310" s="10" t="str">
        <f>_xlfn.CONCAT(Table3263[[#This Row],[Description]],Table3263[[#This Row],[attribute_name EN2]])</f>
        <v>Axial Displacement - Gear Box (1)</v>
      </c>
      <c r="R1310" s="33">
        <v>-360</v>
      </c>
      <c r="S1310" s="33" t="s">
        <v>465</v>
      </c>
      <c r="U1310" s="33" t="s">
        <v>736</v>
      </c>
      <c r="V1310" s="10"/>
      <c r="W1310" t="str">
        <f t="shared" si="34"/>
        <v>subattribute</v>
      </c>
      <c r="X1310" t="str">
        <f>TRIM(INDEX(_xlfn.TEXTSPLIT(Table3263[[#This Row],[attribute_name]],"|"), 1,1))</f>
        <v>Deslocamento Axial - Caixa de Engrenagens (1)</v>
      </c>
      <c r="Y1310" t="str">
        <f>IFERROR(TRIM(INDEX(_xlfn.TEXTSPLIT(Table3263[[#This Row],[attribute_name]],"|"), 1,2)), "")</f>
        <v>Pre-alarm Lo</v>
      </c>
      <c r="Z1310" t="b" cm="1">
        <f t="array" ref="Z1310">IF(ISERROR(IF(Table3263[[#This Row],[parent_attribute]]="subattribute", VLOOKUP(Table3263[[#This Row],[Área ]]&amp;Table3263[[#This Row],[child_attribute]],_xlfn._xlws.FILTER(Table3263[[#All],[Vessel]], Table3263[[#All],[parent_attribute]]="attribute"),1, FALSE), TRUE)), FALSE, TRUE)</f>
        <v>1</v>
      </c>
    </row>
    <row r="1311" spans="1:26" ht="15" customHeight="1">
      <c r="A1311" t="str">
        <f>Table3263[[#This Row],[Template]]&amp;Table3263[[#This Row],[parent_attribute]]</f>
        <v>Compressor Centrífugo BásicoDeslocamento Axial - Caixa de Engrenagens (2)</v>
      </c>
      <c r="B1311" t="s">
        <v>4572</v>
      </c>
      <c r="C1311" s="10" t="s">
        <v>2905</v>
      </c>
      <c r="D1311" s="10" t="s">
        <v>4573</v>
      </c>
      <c r="E1311" t="s">
        <v>4574</v>
      </c>
      <c r="F1311" s="163" t="s">
        <v>4821</v>
      </c>
      <c r="G1311" s="14" t="s">
        <v>2862</v>
      </c>
      <c r="J1311" t="s">
        <v>14</v>
      </c>
      <c r="K1311" t="s">
        <v>14</v>
      </c>
      <c r="O1311" t="e">
        <f>VLOOKUP(Table3263[[#This Row],[Column1]],'Tradução Atributos'!$A$1:$B$284,2,0)</f>
        <v>#N/A</v>
      </c>
      <c r="P1311" s="190" t="s">
        <v>612</v>
      </c>
      <c r="Q1311" s="10" t="str">
        <f>_xlfn.CONCAT(Table3263[[#This Row],[Description]],Table3263[[#This Row],[attribute_name EN2]])</f>
        <v>Axial Displacement - Gear Box (2)</v>
      </c>
      <c r="R1311" s="186" t="s">
        <v>5050</v>
      </c>
      <c r="S1311" s="33" t="s">
        <v>465</v>
      </c>
      <c r="U1311" s="33" t="s">
        <v>474</v>
      </c>
      <c r="V1311" s="10" t="s">
        <v>475</v>
      </c>
      <c r="W1311" t="str">
        <f t="shared" si="34"/>
        <v>attribute</v>
      </c>
      <c r="X1311" t="str">
        <f>TRIM(INDEX(_xlfn.TEXTSPLIT(Table3263[[#This Row],[attribute_name]],"|"), 1,1))</f>
        <v>Deslocamento Axial - Caixa de Engrenagens (2)</v>
      </c>
      <c r="Y1311" t="str">
        <f>IFERROR(TRIM(INDEX(_xlfn.TEXTSPLIT(Table3263[[#This Row],[attribute_name]],"|"), 1,2)), "")</f>
        <v/>
      </c>
      <c r="Z1311" t="b" cm="1">
        <f t="array" ref="Z1311">IF(ISERROR(IF(Table3263[[#This Row],[type]]="subattribute", VLOOKUP(Table3263[[#This Row],[Template]]&amp;Table3263[[#This Row],[parent_attribute]],_xlfn._xlws.FILTER(#REF!, Table3263[[#All],[type]]="attribute"),1, FALSE), TRUE)), FALSE, TRUE)</f>
        <v>1</v>
      </c>
    </row>
    <row r="1312" spans="1:26" ht="15" customHeight="1">
      <c r="A1312" t="str">
        <f>Table3263[[#This Row],[Template]]&amp;Table3263[[#This Row],[parent_attribute]]</f>
        <v>Compressor Centrífugo BásicoDeslocamento Axial - Caixa de Engrenagens (2)</v>
      </c>
      <c r="B1312" t="s">
        <v>4572</v>
      </c>
      <c r="C1312" s="10" t="s">
        <v>2905</v>
      </c>
      <c r="D1312" s="10" t="s">
        <v>4573</v>
      </c>
      <c r="E1312" t="s">
        <v>4574</v>
      </c>
      <c r="F1312" s="163" t="s">
        <v>4821</v>
      </c>
      <c r="G1312" s="14" t="s">
        <v>2862</v>
      </c>
      <c r="J1312" t="s">
        <v>1201</v>
      </c>
      <c r="K1312" t="s">
        <v>14</v>
      </c>
      <c r="L1312" t="s">
        <v>2929</v>
      </c>
      <c r="M1312" t="s">
        <v>2928</v>
      </c>
      <c r="O1312" t="e">
        <f>VLOOKUP(Table3263[[#This Row],[Column1]],'Tradução Atributos'!$A$1:$B$284,2,0)</f>
        <v>#N/A</v>
      </c>
      <c r="P1312" s="190" t="s">
        <v>890</v>
      </c>
      <c r="Q1312" s="10" t="str">
        <f>_xlfn.CONCAT(Table3263[[#This Row],[Description]],Table3263[[#This Row],[attribute_name EN2]])</f>
        <v>Axial Displacement - Gear Box (2)</v>
      </c>
      <c r="R1312" s="33">
        <v>400</v>
      </c>
      <c r="S1312" s="33" t="s">
        <v>465</v>
      </c>
      <c r="U1312" s="33" t="s">
        <v>736</v>
      </c>
      <c r="V1312" s="10"/>
      <c r="W1312" t="str">
        <f t="shared" si="34"/>
        <v>subattribute</v>
      </c>
      <c r="X1312" t="str">
        <f>TRIM(INDEX(_xlfn.TEXTSPLIT(Table3263[[#This Row],[attribute_name]],"|"), 1,1))</f>
        <v>Deslocamento Axial - Caixa de Engrenagens (2)</v>
      </c>
      <c r="Y1312" t="str">
        <f>IFERROR(TRIM(INDEX(_xlfn.TEXTSPLIT(Table3263[[#This Row],[attribute_name]],"|"), 1,2)), "")</f>
        <v>Hi</v>
      </c>
      <c r="Z1312" t="b" cm="1">
        <f t="array" ref="Z1312">IF(ISERROR(IF(Table3263[[#This Row],[parent_attribute]]="subattribute", VLOOKUP(Table3263[[#This Row],[Área ]]&amp;Table3263[[#This Row],[child_attribute]],_xlfn._xlws.FILTER(Table3263[[#All],[Vessel]], Table3263[[#All],[parent_attribute]]="attribute"),1, FALSE), TRUE)), FALSE, TRUE)</f>
        <v>1</v>
      </c>
    </row>
    <row r="1313" spans="1:26" ht="15" customHeight="1">
      <c r="A1313" t="str">
        <f>Table3263[[#This Row],[Template]]&amp;Table3263[[#This Row],[parent_attribute]]</f>
        <v>Compressor Centrífugo BásicoDeslocamento Axial - Caixa de Engrenagens (2)</v>
      </c>
      <c r="B1313" t="s">
        <v>4572</v>
      </c>
      <c r="C1313" s="10" t="s">
        <v>2905</v>
      </c>
      <c r="D1313" s="10" t="s">
        <v>4573</v>
      </c>
      <c r="E1313" t="s">
        <v>4574</v>
      </c>
      <c r="F1313" s="163" t="s">
        <v>4821</v>
      </c>
      <c r="G1313" s="14" t="s">
        <v>2862</v>
      </c>
      <c r="J1313" t="s">
        <v>1202</v>
      </c>
      <c r="K1313" t="s">
        <v>14</v>
      </c>
      <c r="L1313" t="s">
        <v>2930</v>
      </c>
      <c r="M1313" t="s">
        <v>2928</v>
      </c>
      <c r="O1313" t="e">
        <f>VLOOKUP(Table3263[[#This Row],[Column1]],'Tradução Atributos'!$A$1:$B$284,2,0)</f>
        <v>#N/A</v>
      </c>
      <c r="P1313" s="190" t="s">
        <v>892</v>
      </c>
      <c r="Q1313" s="10" t="str">
        <f>_xlfn.CONCAT(Table3263[[#This Row],[Description]],Table3263[[#This Row],[attribute_name EN2]])</f>
        <v>Axial Displacement - Gear Box (2)</v>
      </c>
      <c r="R1313" s="10">
        <v>450</v>
      </c>
      <c r="S1313" s="33" t="s">
        <v>465</v>
      </c>
      <c r="U1313" s="33" t="s">
        <v>736</v>
      </c>
      <c r="V1313" s="83"/>
      <c r="W1313" t="str">
        <f t="shared" si="34"/>
        <v>subattribute</v>
      </c>
      <c r="X1313" t="str">
        <f>TRIM(INDEX(_xlfn.TEXTSPLIT(Table3263[[#This Row],[attribute_name]],"|"), 1,1))</f>
        <v>Deslocamento Axial - Caixa de Engrenagens (2)</v>
      </c>
      <c r="Y1313" t="str">
        <f>IFERROR(TRIM(INDEX(_xlfn.TEXTSPLIT(Table3263[[#This Row],[attribute_name]],"|"), 1,2)), "")</f>
        <v>HiHi</v>
      </c>
      <c r="Z1313" t="b" cm="1">
        <f t="array" ref="Z1313">IF(ISERROR(IF(Table3263[[#This Row],[parent_attribute]]="subattribute", VLOOKUP(Table3263[[#This Row],[Área ]]&amp;Table3263[[#This Row],[child_attribute]],_xlfn._xlws.FILTER(Table3263[[#All],[Vessel]], Table3263[[#All],[parent_attribute]]="attribute"),1, FALSE), TRUE)), FALSE, TRUE)</f>
        <v>1</v>
      </c>
    </row>
    <row r="1314" spans="1:26" ht="15" customHeight="1">
      <c r="A1314" t="str">
        <f>Table3263[[#This Row],[Template]]&amp;Table3263[[#This Row],[parent_attribute]]</f>
        <v>Compressor Centrífugo BásicoDeslocamento Axial - Caixa de Engrenagens (2)</v>
      </c>
      <c r="B1314" t="s">
        <v>4572</v>
      </c>
      <c r="C1314" s="10" t="s">
        <v>2905</v>
      </c>
      <c r="D1314" s="10" t="s">
        <v>4573</v>
      </c>
      <c r="E1314" t="s">
        <v>4574</v>
      </c>
      <c r="F1314" s="163" t="s">
        <v>4821</v>
      </c>
      <c r="G1314" s="14" t="s">
        <v>2862</v>
      </c>
      <c r="J1314" t="s">
        <v>1203</v>
      </c>
      <c r="K1314" t="s">
        <v>14</v>
      </c>
      <c r="L1314" t="s">
        <v>2931</v>
      </c>
      <c r="M1314" t="s">
        <v>2928</v>
      </c>
      <c r="O1314" t="e">
        <f>VLOOKUP(Table3263[[#This Row],[Column1]],'Tradução Atributos'!$A$1:$B$284,2,0)</f>
        <v>#N/A</v>
      </c>
      <c r="P1314" s="190" t="s">
        <v>894</v>
      </c>
      <c r="Q1314" s="10" t="str">
        <f>_xlfn.CONCAT(Table3263[[#This Row],[Description]],Table3263[[#This Row],[attribute_name EN2]])</f>
        <v>Axial Displacement - Gear Box (2)</v>
      </c>
      <c r="R1314" s="33">
        <v>-400</v>
      </c>
      <c r="S1314" s="33" t="s">
        <v>465</v>
      </c>
      <c r="U1314" s="33" t="s">
        <v>736</v>
      </c>
      <c r="V1314" s="10"/>
      <c r="W1314" t="str">
        <f t="shared" si="34"/>
        <v>subattribute</v>
      </c>
      <c r="X1314" t="str">
        <f>TRIM(INDEX(_xlfn.TEXTSPLIT(Table3263[[#This Row],[attribute_name]],"|"), 1,1))</f>
        <v>Deslocamento Axial - Caixa de Engrenagens (2)</v>
      </c>
      <c r="Y1314" t="str">
        <f>IFERROR(TRIM(INDEX(_xlfn.TEXTSPLIT(Table3263[[#This Row],[attribute_name]],"|"), 1,2)), "")</f>
        <v>Lo</v>
      </c>
      <c r="Z1314" t="b" cm="1">
        <f t="array" ref="Z1314">IF(ISERROR(IF(Table3263[[#This Row],[parent_attribute]]="subattribute", VLOOKUP(Table3263[[#This Row],[Área ]]&amp;Table3263[[#This Row],[child_attribute]],_xlfn._xlws.FILTER(Table3263[[#All],[Vessel]], Table3263[[#All],[parent_attribute]]="attribute"),1, FALSE), TRUE)), FALSE, TRUE)</f>
        <v>1</v>
      </c>
    </row>
    <row r="1315" spans="1:26" ht="15" customHeight="1">
      <c r="A1315" t="str">
        <f>Table3263[[#This Row],[Template]]&amp;Table3263[[#This Row],[parent_attribute]]</f>
        <v>Compressor Centrífugo BásicoDeslocamento Axial - Caixa de Engrenagens (2)</v>
      </c>
      <c r="B1315" t="s">
        <v>4572</v>
      </c>
      <c r="C1315" s="10" t="s">
        <v>2905</v>
      </c>
      <c r="D1315" s="10" t="s">
        <v>4573</v>
      </c>
      <c r="E1315" t="s">
        <v>4574</v>
      </c>
      <c r="F1315" s="163" t="s">
        <v>4821</v>
      </c>
      <c r="G1315" s="14" t="s">
        <v>2862</v>
      </c>
      <c r="J1315" t="s">
        <v>1204</v>
      </c>
      <c r="K1315" t="s">
        <v>14</v>
      </c>
      <c r="L1315" t="s">
        <v>2932</v>
      </c>
      <c r="M1315" t="s">
        <v>2928</v>
      </c>
      <c r="O1315" t="e">
        <f>VLOOKUP(Table3263[[#This Row],[Column1]],'Tradução Atributos'!$A$1:$B$284,2,0)</f>
        <v>#N/A</v>
      </c>
      <c r="P1315" s="190" t="s">
        <v>2939</v>
      </c>
      <c r="Q1315" s="10" t="str">
        <f>_xlfn.CONCAT(Table3263[[#This Row],[Description]],Table3263[[#This Row],[attribute_name EN2]])</f>
        <v>Axial Displacement - Gear Box (2)</v>
      </c>
      <c r="R1315" s="33">
        <v>-450</v>
      </c>
      <c r="S1315" s="33" t="s">
        <v>465</v>
      </c>
      <c r="U1315" s="33" t="s">
        <v>736</v>
      </c>
      <c r="V1315" s="83"/>
      <c r="W1315" t="str">
        <f t="shared" si="34"/>
        <v>subattribute</v>
      </c>
      <c r="X1315" t="str">
        <f>TRIM(INDEX(_xlfn.TEXTSPLIT(Table3263[[#This Row],[attribute_name]],"|"), 1,1))</f>
        <v>Deslocamento Axial - Caixa de Engrenagens (2)</v>
      </c>
      <c r="Y1315" t="str">
        <f>IFERROR(TRIM(INDEX(_xlfn.TEXTSPLIT(Table3263[[#This Row],[attribute_name]],"|"), 1,2)), "")</f>
        <v>LoLo</v>
      </c>
      <c r="Z1315" t="b" cm="1">
        <f t="array" ref="Z1315">IF(ISERROR(IF(Table3263[[#This Row],[parent_attribute]]="subattribute", VLOOKUP(Table3263[[#This Row],[Área ]]&amp;Table3263[[#This Row],[child_attribute]],_xlfn._xlws.FILTER(Table3263[[#All],[Vessel]], Table3263[[#All],[parent_attribute]]="attribute"),1, FALSE), TRUE)), FALSE, TRUE)</f>
        <v>1</v>
      </c>
    </row>
    <row r="1316" spans="1:26" ht="15" customHeight="1">
      <c r="A1316" t="str">
        <f>Table3263[[#This Row],[Template]]&amp;Table3263[[#This Row],[parent_attribute]]</f>
        <v>Compressor Centrífugo BásicoDeslocamento Axial - Caixa de Engrenagens (2)</v>
      </c>
      <c r="B1316" t="s">
        <v>4572</v>
      </c>
      <c r="C1316" s="10" t="s">
        <v>2905</v>
      </c>
      <c r="D1316" s="10" t="s">
        <v>4573</v>
      </c>
      <c r="E1316" t="s">
        <v>4574</v>
      </c>
      <c r="F1316" s="163" t="s">
        <v>4821</v>
      </c>
      <c r="G1316" s="14" t="s">
        <v>2862</v>
      </c>
      <c r="J1316" t="s">
        <v>1205</v>
      </c>
      <c r="K1316" t="s">
        <v>14</v>
      </c>
      <c r="L1316" t="s">
        <v>2934</v>
      </c>
      <c r="M1316" t="s">
        <v>2928</v>
      </c>
      <c r="O1316" t="e">
        <f>VLOOKUP(Table3263[[#This Row],[Column1]],'Tradução Atributos'!$A$1:$B$284,2,0)</f>
        <v>#N/A</v>
      </c>
      <c r="P1316" s="190" t="s">
        <v>2940</v>
      </c>
      <c r="Q1316" s="10" t="str">
        <f>_xlfn.CONCAT(Table3263[[#This Row],[Description]],Table3263[[#This Row],[attribute_name EN2]])</f>
        <v>Axial Displacement - Gear Box (2)</v>
      </c>
      <c r="R1316" s="33">
        <v>360</v>
      </c>
      <c r="S1316" s="33" t="s">
        <v>465</v>
      </c>
      <c r="U1316" s="33" t="s">
        <v>736</v>
      </c>
      <c r="V1316" s="10"/>
      <c r="W1316" t="str">
        <f t="shared" si="34"/>
        <v>subattribute</v>
      </c>
      <c r="X1316" t="str">
        <f>TRIM(INDEX(_xlfn.TEXTSPLIT(Table3263[[#This Row],[attribute_name]],"|"), 1,1))</f>
        <v>Deslocamento Axial - Caixa de Engrenagens (2)</v>
      </c>
      <c r="Y1316" t="str">
        <f>IFERROR(TRIM(INDEX(_xlfn.TEXTSPLIT(Table3263[[#This Row],[attribute_name]],"|"), 1,2)), "")</f>
        <v>Pre-alarm Hi</v>
      </c>
      <c r="Z1316" t="b" cm="1">
        <f t="array" ref="Z1316">IF(ISERROR(IF(Table3263[[#This Row],[parent_attribute]]="subattribute", VLOOKUP(Table3263[[#This Row],[Área ]]&amp;Table3263[[#This Row],[child_attribute]],_xlfn._xlws.FILTER(Table3263[[#All],[Vessel]], Table3263[[#All],[parent_attribute]]="attribute"),1, FALSE), TRUE)), FALSE, TRUE)</f>
        <v>1</v>
      </c>
    </row>
    <row r="1317" spans="1:26" ht="15" customHeight="1">
      <c r="A1317" t="str">
        <f>Table3263[[#This Row],[Template]]&amp;Table3263[[#This Row],[parent_attribute]]</f>
        <v>Compressor Centrífugo BásicoDeslocamento Axial - Caixa de Engrenagens (2)</v>
      </c>
      <c r="B1317" t="s">
        <v>4572</v>
      </c>
      <c r="C1317" s="10" t="s">
        <v>2905</v>
      </c>
      <c r="D1317" s="10" t="s">
        <v>4573</v>
      </c>
      <c r="E1317" t="s">
        <v>4574</v>
      </c>
      <c r="F1317" s="163" t="s">
        <v>4821</v>
      </c>
      <c r="G1317" s="14" t="s">
        <v>2862</v>
      </c>
      <c r="J1317" t="s">
        <v>1206</v>
      </c>
      <c r="K1317" t="s">
        <v>14</v>
      </c>
      <c r="L1317" t="s">
        <v>2936</v>
      </c>
      <c r="M1317" t="s">
        <v>2928</v>
      </c>
      <c r="O1317" t="e">
        <f>VLOOKUP(Table3263[[#This Row],[Column1]],'Tradução Atributos'!$A$1:$B$284,2,0)</f>
        <v>#N/A</v>
      </c>
      <c r="P1317" s="190" t="s">
        <v>2942</v>
      </c>
      <c r="Q1317" s="10" t="str">
        <f>_xlfn.CONCAT(Table3263[[#This Row],[Description]],Table3263[[#This Row],[attribute_name EN2]])</f>
        <v>Axial Displacement - Gear Box (2)</v>
      </c>
      <c r="R1317" s="33">
        <v>-360</v>
      </c>
      <c r="S1317" s="33" t="s">
        <v>465</v>
      </c>
      <c r="U1317" s="33" t="s">
        <v>736</v>
      </c>
      <c r="V1317" s="12"/>
      <c r="W1317" t="str">
        <f t="shared" si="34"/>
        <v>subattribute</v>
      </c>
      <c r="X1317" t="str">
        <f>TRIM(INDEX(_xlfn.TEXTSPLIT(Table3263[[#This Row],[attribute_name]],"|"), 1,1))</f>
        <v>Deslocamento Axial - Caixa de Engrenagens (2)</v>
      </c>
      <c r="Y1317" t="str">
        <f>IFERROR(TRIM(INDEX(_xlfn.TEXTSPLIT(Table3263[[#This Row],[attribute_name]],"|"), 1,2)), "")</f>
        <v>Pre-alarm Lo</v>
      </c>
      <c r="Z1317" t="b" cm="1">
        <f t="array" ref="Z1317">IF(ISERROR(IF(Table3263[[#This Row],[parent_attribute]]="subattribute", VLOOKUP(Table3263[[#This Row],[Área ]]&amp;Table3263[[#This Row],[child_attribute]],_xlfn._xlws.FILTER(Table3263[[#All],[Vessel]], Table3263[[#All],[parent_attribute]]="attribute"),1, FALSE), TRUE)), FALSE, TRUE)</f>
        <v>1</v>
      </c>
    </row>
    <row r="1318" spans="1:26" ht="15" customHeight="1">
      <c r="A1318" t="str">
        <f>Table3263[[#This Row],[Template]]&amp;Table3263[[#This Row],[parent_attribute]]</f>
        <v>Compressor Centrífugo BásicoKeyphasor - Motor</v>
      </c>
      <c r="B1318" t="s">
        <v>4572</v>
      </c>
      <c r="C1318" s="10" t="s">
        <v>2905</v>
      </c>
      <c r="D1318" s="10" t="s">
        <v>4573</v>
      </c>
      <c r="E1318" t="s">
        <v>4574</v>
      </c>
      <c r="F1318" s="163" t="s">
        <v>4821</v>
      </c>
      <c r="G1318" s="173" t="s">
        <v>2862</v>
      </c>
      <c r="J1318" s="10" t="s">
        <v>621</v>
      </c>
      <c r="O1318" s="10" t="s">
        <v>621</v>
      </c>
      <c r="P1318" s="10" t="s">
        <v>621</v>
      </c>
      <c r="Q1318" s="10" t="str">
        <f>_xlfn.CONCAT(Table3263[[#This Row],[Description]],Table3263[[#This Row],[attribute_name EN2]])</f>
        <v/>
      </c>
      <c r="R1318" s="178" t="s">
        <v>3952</v>
      </c>
      <c r="S1318" s="33" t="s">
        <v>622</v>
      </c>
      <c r="U1318" s="33" t="s">
        <v>474</v>
      </c>
      <c r="V1318" s="10" t="s">
        <v>475</v>
      </c>
      <c r="W1318" t="str">
        <f t="shared" si="34"/>
        <v>attribute</v>
      </c>
      <c r="X1318" t="str">
        <f>TRIM(INDEX(_xlfn.TEXTSPLIT(Table3263[[#This Row],[attribute_name]],"|"), 1,1))</f>
        <v>Keyphasor - Motor</v>
      </c>
      <c r="Y1318" t="str">
        <f>IFERROR(TRIM(INDEX(_xlfn.TEXTSPLIT(Table3263[[#This Row],[attribute_name]],"|"), 1,2)), "")</f>
        <v/>
      </c>
      <c r="Z1318" t="b" cm="1">
        <f t="array" ref="Z1318">IF(ISERROR(IF(Table3263[[#This Row],[type]]="subattribute", VLOOKUP(Table3263[[#This Row],[Template]]&amp;Table3263[[#This Row],[parent_attribute]],_xlfn._xlws.FILTER(#REF!, Table3263[[#All],[type]]="attribute"),1, FALSE), TRUE)), FALSE, TRUE)</f>
        <v>1</v>
      </c>
    </row>
    <row r="1319" spans="1:26" ht="15" customHeight="1">
      <c r="A1319" t="str">
        <f>Table3263[[#This Row],[Template]]&amp;Table3263[[#This Row],[parent_attribute]]</f>
        <v>Compressor Centrífugo BásicoTemperatura - Mancal Axial da Engrenagem Lado Externo (1)</v>
      </c>
      <c r="B1319" t="s">
        <v>4572</v>
      </c>
      <c r="C1319" s="10" t="s">
        <v>2905</v>
      </c>
      <c r="D1319" s="10" t="s">
        <v>4573</v>
      </c>
      <c r="E1319" t="s">
        <v>4574</v>
      </c>
      <c r="F1319" s="163" t="s">
        <v>4821</v>
      </c>
      <c r="G1319" s="14" t="s">
        <v>2862</v>
      </c>
      <c r="J1319" t="s">
        <v>1663</v>
      </c>
      <c r="K1319" t="s">
        <v>1663</v>
      </c>
      <c r="O1319" t="e">
        <f>VLOOKUP(Table3263[[#This Row],[Column1]],'Tradução Atributos'!$A$1:$B$284,2,0)</f>
        <v>#N/A</v>
      </c>
      <c r="P1319" t="s">
        <v>3052</v>
      </c>
      <c r="Q1319" s="10" t="str">
        <f>_xlfn.CONCAT(Table3263[[#This Row],[Description]],Table3263[[#This Row],[attribute_name EN2]])</f>
        <v>Temperature - Gear THRUST Bearing Outboard (1)</v>
      </c>
      <c r="R1319" s="10" t="s">
        <v>5051</v>
      </c>
      <c r="S1319" s="33" t="s">
        <v>49</v>
      </c>
      <c r="U1319" s="33" t="s">
        <v>474</v>
      </c>
      <c r="V1319" s="10" t="s">
        <v>475</v>
      </c>
      <c r="W1319" t="str">
        <f t="shared" si="34"/>
        <v>attribute</v>
      </c>
      <c r="X1319" t="str">
        <f>TRIM(INDEX(_xlfn.TEXTSPLIT(Table3263[[#This Row],[attribute_name]],"|"), 1,1))</f>
        <v>Temperatura - Mancal Axial da Engrenagem Lado Externo (1)</v>
      </c>
      <c r="Y1319" t="str">
        <f>IFERROR(TRIM(INDEX(_xlfn.TEXTSPLIT(Table3263[[#This Row],[attribute_name]],"|"), 1,2)), "")</f>
        <v/>
      </c>
      <c r="Z1319" t="b" cm="1">
        <f t="array" ref="Z1319">IF(ISERROR(IF(Table3263[[#This Row],[type]]="subattribute", VLOOKUP(Table3263[[#This Row],[Template]]&amp;Table3263[[#This Row],[parent_attribute]],_xlfn._xlws.FILTER(#REF!, Table3263[[#All],[type]]="attribute"),1, FALSE), TRUE)), FALSE, TRUE)</f>
        <v>1</v>
      </c>
    </row>
    <row r="1320" spans="1:26" ht="15" customHeight="1">
      <c r="A1320" t="str">
        <f>Table3263[[#This Row],[Template]]&amp;Table3263[[#This Row],[parent_attribute]]</f>
        <v>Compressor Centrífugo BásicoTemperatura - Mancal Axial da Engrenagem Lado Externo (1)</v>
      </c>
      <c r="B1320" t="s">
        <v>4572</v>
      </c>
      <c r="C1320" s="10" t="s">
        <v>2905</v>
      </c>
      <c r="D1320" s="10" t="s">
        <v>4573</v>
      </c>
      <c r="E1320" t="s">
        <v>4574</v>
      </c>
      <c r="F1320" s="163" t="s">
        <v>4821</v>
      </c>
      <c r="G1320" s="14" t="s">
        <v>2862</v>
      </c>
      <c r="J1320" t="s">
        <v>1665</v>
      </c>
      <c r="K1320" t="s">
        <v>1663</v>
      </c>
      <c r="L1320" t="s">
        <v>2929</v>
      </c>
      <c r="M1320" t="s">
        <v>2928</v>
      </c>
      <c r="O1320" t="e">
        <f>VLOOKUP(Table3263[[#This Row],[Column1]],'Tradução Atributos'!$A$1:$B$284,2,0)</f>
        <v>#N/A</v>
      </c>
      <c r="P1320" t="s">
        <v>1052</v>
      </c>
      <c r="Q1320" s="10" t="str">
        <f>_xlfn.CONCAT(Table3263[[#This Row],[Description]],Table3263[[#This Row],[attribute_name EN2]])</f>
        <v>Temperature - Gear THRUST Bearing Outboard (1)</v>
      </c>
      <c r="R1320" s="33">
        <v>120</v>
      </c>
      <c r="S1320" s="33" t="s">
        <v>49</v>
      </c>
      <c r="U1320" s="33" t="s">
        <v>736</v>
      </c>
      <c r="V1320" s="10"/>
      <c r="W1320" t="str">
        <f t="shared" si="34"/>
        <v>subattribute</v>
      </c>
      <c r="X1320" t="str">
        <f>TRIM(INDEX(_xlfn.TEXTSPLIT(Table3263[[#This Row],[attribute_name]],"|"), 1,1))</f>
        <v>Temperatura - Mancal Axial da Engrenagem Lado Externo (1)</v>
      </c>
      <c r="Y1320" t="str">
        <f>IFERROR(TRIM(INDEX(_xlfn.TEXTSPLIT(Table3263[[#This Row],[attribute_name]],"|"), 1,2)), "")</f>
        <v>Hi</v>
      </c>
      <c r="Z1320" t="b" cm="1">
        <f t="array" ref="Z1320">IF(ISERROR(IF(Table3263[[#This Row],[parent_attribute]]="subattribute", VLOOKUP(Table3263[[#This Row],[Área ]]&amp;Table3263[[#This Row],[child_attribute]],_xlfn._xlws.FILTER(Table3263[[#All],[Vessel]], Table3263[[#All],[parent_attribute]]="attribute"),1, FALSE), TRUE)), FALSE, TRUE)</f>
        <v>1</v>
      </c>
    </row>
    <row r="1321" spans="1:26" ht="15" customHeight="1">
      <c r="A1321" t="str">
        <f>Table3263[[#This Row],[Template]]&amp;Table3263[[#This Row],[parent_attribute]]</f>
        <v>Compressor Centrífugo BásicoTemperatura - Mancal Axial da Engrenagem Lado Externo (1)</v>
      </c>
      <c r="B1321" t="s">
        <v>4572</v>
      </c>
      <c r="C1321" s="10" t="s">
        <v>2905</v>
      </c>
      <c r="D1321" s="10" t="s">
        <v>4573</v>
      </c>
      <c r="E1321" t="s">
        <v>4574</v>
      </c>
      <c r="F1321" s="163" t="s">
        <v>4821</v>
      </c>
      <c r="G1321" s="14" t="s">
        <v>2862</v>
      </c>
      <c r="J1321" t="s">
        <v>1666</v>
      </c>
      <c r="K1321" t="s">
        <v>1663</v>
      </c>
      <c r="L1321" t="s">
        <v>2930</v>
      </c>
      <c r="M1321" t="s">
        <v>2928</v>
      </c>
      <c r="O1321" t="e">
        <f>VLOOKUP(Table3263[[#This Row],[Column1]],'Tradução Atributos'!$A$1:$B$284,2,0)</f>
        <v>#N/A</v>
      </c>
      <c r="P1321" t="s">
        <v>1054</v>
      </c>
      <c r="Q1321" s="10" t="str">
        <f>_xlfn.CONCAT(Table3263[[#This Row],[Description]],Table3263[[#This Row],[attribute_name EN2]])</f>
        <v>Temperature - Gear THRUST Bearing Outboard (1)</v>
      </c>
      <c r="R1321" s="33">
        <v>125</v>
      </c>
      <c r="S1321" s="33" t="s">
        <v>49</v>
      </c>
      <c r="U1321" s="33" t="s">
        <v>736</v>
      </c>
      <c r="V1321" s="83"/>
      <c r="W1321" t="str">
        <f t="shared" si="34"/>
        <v>subattribute</v>
      </c>
      <c r="X1321" t="str">
        <f>TRIM(INDEX(_xlfn.TEXTSPLIT(Table3263[[#This Row],[attribute_name]],"|"), 1,1))</f>
        <v>Temperatura - Mancal Axial da Engrenagem Lado Externo (1)</v>
      </c>
      <c r="Y1321" t="str">
        <f>IFERROR(TRIM(INDEX(_xlfn.TEXTSPLIT(Table3263[[#This Row],[attribute_name]],"|"), 1,2)), "")</f>
        <v>HiHi</v>
      </c>
      <c r="Z1321" t="b" cm="1">
        <f t="array" ref="Z1321">IF(ISERROR(IF(Table3263[[#This Row],[parent_attribute]]="subattribute", VLOOKUP(Table3263[[#This Row],[Área ]]&amp;Table3263[[#This Row],[child_attribute]],_xlfn._xlws.FILTER(Table3263[[#All],[Vessel]], Table3263[[#All],[parent_attribute]]="attribute"),1, FALSE), TRUE)), FALSE, TRUE)</f>
        <v>1</v>
      </c>
    </row>
    <row r="1322" spans="1:26" ht="15" customHeight="1">
      <c r="A1322" t="str">
        <f>Table3263[[#This Row],[Template]]&amp;Table3263[[#This Row],[parent_attribute]]</f>
        <v>Compressor Centrífugo BásicoTemperatura - Mancal Axial da Engrenagem Lado Externo (1)</v>
      </c>
      <c r="B1322" t="s">
        <v>4572</v>
      </c>
      <c r="C1322" s="10" t="s">
        <v>2905</v>
      </c>
      <c r="D1322" s="10" t="s">
        <v>4573</v>
      </c>
      <c r="E1322" t="s">
        <v>4574</v>
      </c>
      <c r="F1322" s="163" t="s">
        <v>4821</v>
      </c>
      <c r="G1322" s="14" t="s">
        <v>2862</v>
      </c>
      <c r="J1322" t="s">
        <v>1667</v>
      </c>
      <c r="K1322" t="s">
        <v>1663</v>
      </c>
      <c r="L1322" t="s">
        <v>2934</v>
      </c>
      <c r="M1322" t="s">
        <v>2928</v>
      </c>
      <c r="O1322" t="e">
        <f>VLOOKUP(Table3263[[#This Row],[Column1]],'Tradução Atributos'!$A$1:$B$284,2,0)</f>
        <v>#N/A</v>
      </c>
      <c r="P1322" t="s">
        <v>3053</v>
      </c>
      <c r="Q1322" s="10" t="str">
        <f>_xlfn.CONCAT(Table3263[[#This Row],[Description]],Table3263[[#This Row],[attribute_name EN2]])</f>
        <v>Temperature - Gear THRUST Bearing Outboard (1)</v>
      </c>
      <c r="R1322" s="33">
        <v>81</v>
      </c>
      <c r="S1322" s="33" t="s">
        <v>49</v>
      </c>
      <c r="U1322" s="33" t="s">
        <v>736</v>
      </c>
      <c r="V1322" s="12"/>
      <c r="W1322" t="str">
        <f t="shared" si="34"/>
        <v>subattribute</v>
      </c>
      <c r="X1322" t="str">
        <f>TRIM(INDEX(_xlfn.TEXTSPLIT(Table3263[[#This Row],[attribute_name]],"|"), 1,1))</f>
        <v>Temperatura - Mancal Axial da Engrenagem Lado Externo (1)</v>
      </c>
      <c r="Y1322" t="str">
        <f>IFERROR(TRIM(INDEX(_xlfn.TEXTSPLIT(Table3263[[#This Row],[attribute_name]],"|"), 1,2)), "")</f>
        <v>Pre-alarm Hi</v>
      </c>
      <c r="Z1322" t="b" cm="1">
        <f t="array" ref="Z1322">IF(ISERROR(IF(Table3263[[#This Row],[parent_attribute]]="subattribute", VLOOKUP(Table3263[[#This Row],[Área ]]&amp;Table3263[[#This Row],[child_attribute]],_xlfn._xlws.FILTER(Table3263[[#All],[Vessel]], Table3263[[#All],[parent_attribute]]="attribute"),1, FALSE), TRUE)), FALSE, TRUE)</f>
        <v>1</v>
      </c>
    </row>
    <row r="1323" spans="1:26" ht="15" customHeight="1">
      <c r="A1323" t="str">
        <f>Table3263[[#This Row],[Template]]&amp;Table3263[[#This Row],[parent_attribute]]</f>
        <v>Compressor Centrífugo BásicoTemperatura - Mancal Axial da Engrenagem Lado Interno (1)</v>
      </c>
      <c r="B1323" t="s">
        <v>4572</v>
      </c>
      <c r="C1323" s="10" t="s">
        <v>2905</v>
      </c>
      <c r="D1323" s="10" t="s">
        <v>4573</v>
      </c>
      <c r="E1323" t="s">
        <v>4574</v>
      </c>
      <c r="F1323" s="163" t="s">
        <v>4821</v>
      </c>
      <c r="G1323" s="14" t="s">
        <v>2862</v>
      </c>
      <c r="J1323" t="s">
        <v>1653</v>
      </c>
      <c r="K1323" t="s">
        <v>1653</v>
      </c>
      <c r="O1323" t="e">
        <f>VLOOKUP(Table3263[[#This Row],[Column1]],'Tradução Atributos'!$A$1:$B$284,2,0)</f>
        <v>#N/A</v>
      </c>
      <c r="P1323" t="s">
        <v>3056</v>
      </c>
      <c r="Q1323" s="10" t="str">
        <f>_xlfn.CONCAT(Table3263[[#This Row],[Description]],Table3263[[#This Row],[attribute_name EN2]])</f>
        <v>Temperature - Gear THRUST Bearing Inboard (1)</v>
      </c>
      <c r="R1323" s="10" t="s">
        <v>5052</v>
      </c>
      <c r="S1323" s="33" t="s">
        <v>49</v>
      </c>
      <c r="U1323" s="33" t="s">
        <v>474</v>
      </c>
      <c r="V1323" s="10" t="s">
        <v>475</v>
      </c>
      <c r="W1323" t="str">
        <f t="shared" si="34"/>
        <v>attribute</v>
      </c>
      <c r="X1323" t="str">
        <f>TRIM(INDEX(_xlfn.TEXTSPLIT(Table3263[[#This Row],[attribute_name]],"|"), 1,1))</f>
        <v>Temperatura - Mancal Axial da Engrenagem Lado Interno (1)</v>
      </c>
      <c r="Y1323" t="str">
        <f>IFERROR(TRIM(INDEX(_xlfn.TEXTSPLIT(Table3263[[#This Row],[attribute_name]],"|"), 1,2)), "")</f>
        <v/>
      </c>
      <c r="Z1323" t="b" cm="1">
        <f t="array" ref="Z1323">IF(ISERROR(IF(Table3263[[#This Row],[type]]="subattribute", VLOOKUP(Table3263[[#This Row],[Template]]&amp;Table3263[[#This Row],[parent_attribute]],_xlfn._xlws.FILTER(#REF!, Table3263[[#All],[type]]="attribute"),1, FALSE), TRUE)), FALSE, TRUE)</f>
        <v>1</v>
      </c>
    </row>
    <row r="1324" spans="1:26" ht="15" customHeight="1">
      <c r="A1324" t="str">
        <f>Table3263[[#This Row],[Template]]&amp;Table3263[[#This Row],[parent_attribute]]</f>
        <v>Compressor Centrífugo BásicoTemperatura - Mancal Axial da Engrenagem Lado Interno (1)</v>
      </c>
      <c r="B1324" t="s">
        <v>4572</v>
      </c>
      <c r="C1324" s="10" t="s">
        <v>2905</v>
      </c>
      <c r="D1324" s="10" t="s">
        <v>4573</v>
      </c>
      <c r="E1324" t="s">
        <v>4574</v>
      </c>
      <c r="F1324" s="163" t="s">
        <v>4821</v>
      </c>
      <c r="G1324" s="14" t="s">
        <v>2862</v>
      </c>
      <c r="J1324" t="s">
        <v>1655</v>
      </c>
      <c r="K1324" t="s">
        <v>1653</v>
      </c>
      <c r="L1324" t="s">
        <v>2929</v>
      </c>
      <c r="M1324" t="s">
        <v>2928</v>
      </c>
      <c r="O1324" t="e">
        <f>VLOOKUP(Table3263[[#This Row],[Column1]],'Tradução Atributos'!$A$1:$B$284,2,0)</f>
        <v>#N/A</v>
      </c>
      <c r="P1324" t="s">
        <v>1039</v>
      </c>
      <c r="Q1324" s="10" t="str">
        <f>_xlfn.CONCAT(Table3263[[#This Row],[Description]],Table3263[[#This Row],[attribute_name EN2]])</f>
        <v>Temperature - Gear THRUST Bearing Inboard (1)</v>
      </c>
      <c r="R1324" s="10">
        <v>120</v>
      </c>
      <c r="S1324" s="108" t="s">
        <v>49</v>
      </c>
      <c r="U1324" s="33" t="s">
        <v>736</v>
      </c>
      <c r="V1324" s="10"/>
      <c r="W1324" t="str">
        <f t="shared" si="34"/>
        <v>subattribute</v>
      </c>
      <c r="X1324" t="str">
        <f>TRIM(INDEX(_xlfn.TEXTSPLIT(Table3263[[#This Row],[attribute_name]],"|"), 1,1))</f>
        <v>Temperatura - Mancal Axial da Engrenagem Lado Interno (1)</v>
      </c>
      <c r="Y1324" t="str">
        <f>IFERROR(TRIM(INDEX(_xlfn.TEXTSPLIT(Table3263[[#This Row],[attribute_name]],"|"), 1,2)), "")</f>
        <v>Hi</v>
      </c>
      <c r="Z1324" t="b" cm="1">
        <f t="array" ref="Z1324">IF(ISERROR(IF(Table3263[[#This Row],[parent_attribute]]="subattribute", VLOOKUP(Table3263[[#This Row],[Área ]]&amp;Table3263[[#This Row],[child_attribute]],_xlfn._xlws.FILTER(Table3263[[#All],[Vessel]], Table3263[[#All],[parent_attribute]]="attribute"),1, FALSE), TRUE)), FALSE, TRUE)</f>
        <v>1</v>
      </c>
    </row>
    <row r="1325" spans="1:26" ht="15" customHeight="1">
      <c r="A1325" t="str">
        <f>Table3263[[#This Row],[Template]]&amp;Table3263[[#This Row],[parent_attribute]]</f>
        <v>Compressor Centrífugo BásicoTemperatura - Mancal Axial da Engrenagem Lado Interno (1)</v>
      </c>
      <c r="B1325" t="s">
        <v>4572</v>
      </c>
      <c r="C1325" s="10" t="s">
        <v>2905</v>
      </c>
      <c r="D1325" s="10" t="s">
        <v>4573</v>
      </c>
      <c r="E1325" t="s">
        <v>4574</v>
      </c>
      <c r="F1325" s="163" t="s">
        <v>4821</v>
      </c>
      <c r="G1325" s="14" t="s">
        <v>2862</v>
      </c>
      <c r="J1325" t="s">
        <v>1656</v>
      </c>
      <c r="K1325" t="s">
        <v>1653</v>
      </c>
      <c r="L1325" t="s">
        <v>2930</v>
      </c>
      <c r="M1325" t="s">
        <v>2928</v>
      </c>
      <c r="O1325" t="e">
        <f>VLOOKUP(Table3263[[#This Row],[Column1]],'Tradução Atributos'!$A$1:$B$284,2,0)</f>
        <v>#N/A</v>
      </c>
      <c r="P1325" t="s">
        <v>1041</v>
      </c>
      <c r="Q1325" s="10" t="str">
        <f>_xlfn.CONCAT(Table3263[[#This Row],[Description]],Table3263[[#This Row],[attribute_name EN2]])</f>
        <v>Temperature - Gear THRUST Bearing Inboard (1)</v>
      </c>
      <c r="R1325" s="10">
        <v>125</v>
      </c>
      <c r="S1325" s="33" t="s">
        <v>49</v>
      </c>
      <c r="U1325" s="33" t="s">
        <v>736</v>
      </c>
      <c r="V1325" s="83"/>
      <c r="W1325" t="str">
        <f t="shared" si="34"/>
        <v>subattribute</v>
      </c>
      <c r="X1325" t="str">
        <f>TRIM(INDEX(_xlfn.TEXTSPLIT(Table3263[[#This Row],[attribute_name]],"|"), 1,1))</f>
        <v>Temperatura - Mancal Axial da Engrenagem Lado Interno (1)</v>
      </c>
      <c r="Y1325" t="str">
        <f>IFERROR(TRIM(INDEX(_xlfn.TEXTSPLIT(Table3263[[#This Row],[attribute_name]],"|"), 1,2)), "")</f>
        <v>HiHi</v>
      </c>
      <c r="Z1325" t="b" cm="1">
        <f t="array" ref="Z1325">IF(ISERROR(IF(Table3263[[#This Row],[parent_attribute]]="subattribute", VLOOKUP(Table3263[[#This Row],[Área ]]&amp;Table3263[[#This Row],[child_attribute]],_xlfn._xlws.FILTER(Table3263[[#All],[Vessel]], Table3263[[#All],[parent_attribute]]="attribute"),1, FALSE), TRUE)), FALSE, TRUE)</f>
        <v>1</v>
      </c>
    </row>
    <row r="1326" spans="1:26" ht="15" customHeight="1">
      <c r="A1326" t="str">
        <f>Table3263[[#This Row],[Template]]&amp;Table3263[[#This Row],[parent_attribute]]</f>
        <v>Compressor Centrífugo BásicoTemperatura - Mancal Axial da Engrenagem Lado Interno (1)</v>
      </c>
      <c r="B1326" t="s">
        <v>4572</v>
      </c>
      <c r="C1326" s="10" t="s">
        <v>2905</v>
      </c>
      <c r="D1326" s="10" t="s">
        <v>4573</v>
      </c>
      <c r="E1326" t="s">
        <v>4574</v>
      </c>
      <c r="F1326" s="163" t="s">
        <v>4821</v>
      </c>
      <c r="G1326" s="14" t="s">
        <v>2862</v>
      </c>
      <c r="J1326" t="s">
        <v>1657</v>
      </c>
      <c r="K1326" t="s">
        <v>1653</v>
      </c>
      <c r="L1326" t="s">
        <v>2934</v>
      </c>
      <c r="M1326" t="s">
        <v>2928</v>
      </c>
      <c r="O1326" t="e">
        <f>VLOOKUP(Table3263[[#This Row],[Column1]],'Tradução Atributos'!$A$1:$B$284,2,0)</f>
        <v>#N/A</v>
      </c>
      <c r="P1326" t="s">
        <v>3057</v>
      </c>
      <c r="Q1326" s="10" t="str">
        <f>_xlfn.CONCAT(Table3263[[#This Row],[Description]],Table3263[[#This Row],[attribute_name EN2]])</f>
        <v>Temperature - Gear THRUST Bearing Inboard (1)</v>
      </c>
      <c r="R1326" s="10">
        <v>82</v>
      </c>
      <c r="S1326" s="33" t="s">
        <v>49</v>
      </c>
      <c r="U1326" s="33" t="s">
        <v>736</v>
      </c>
      <c r="V1326" s="10"/>
      <c r="W1326" t="str">
        <f t="shared" ref="W1326:W1389" si="35">IFERROR(IF(FIND("|",P1326),"subattribute", "attribute"), "attribute")</f>
        <v>subattribute</v>
      </c>
      <c r="X1326" t="str">
        <f>TRIM(INDEX(_xlfn.TEXTSPLIT(Table3263[[#This Row],[attribute_name]],"|"), 1,1))</f>
        <v>Temperatura - Mancal Axial da Engrenagem Lado Interno (1)</v>
      </c>
      <c r="Y1326" t="str">
        <f>IFERROR(TRIM(INDEX(_xlfn.TEXTSPLIT(Table3263[[#This Row],[attribute_name]],"|"), 1,2)), "")</f>
        <v>Pre-alarm Hi</v>
      </c>
      <c r="Z1326" t="b" cm="1">
        <f t="array" ref="Z1326">IF(ISERROR(IF(Table3263[[#This Row],[parent_attribute]]="subattribute", VLOOKUP(Table3263[[#This Row],[Área ]]&amp;Table3263[[#This Row],[child_attribute]],_xlfn._xlws.FILTER(Table3263[[#All],[Vessel]], Table3263[[#All],[parent_attribute]]="attribute"),1, FALSE), TRUE)), FALSE, TRUE)</f>
        <v>1</v>
      </c>
    </row>
    <row r="1327" spans="1:26" ht="15" customHeight="1">
      <c r="A1327" t="str">
        <f>Table3263[[#This Row],[Template]]&amp;Table3263[[#This Row],[parent_attribute]]</f>
        <v>Compressor Centrífugo BásicoTemperatura - Mancal LA do Eixo de Engrenagem HS (1)</v>
      </c>
      <c r="B1327" t="s">
        <v>4572</v>
      </c>
      <c r="C1327" s="10" t="s">
        <v>2905</v>
      </c>
      <c r="D1327" s="10" t="s">
        <v>4573</v>
      </c>
      <c r="E1327" t="s">
        <v>4574</v>
      </c>
      <c r="F1327" s="163" t="s">
        <v>4821</v>
      </c>
      <c r="G1327" s="14" t="s">
        <v>2862</v>
      </c>
      <c r="J1327" t="s">
        <v>643</v>
      </c>
      <c r="K1327" t="s">
        <v>643</v>
      </c>
      <c r="O1327" t="e">
        <f>VLOOKUP(Table3263[[#This Row],[Column1]],'Tradução Atributos'!$A$1:$B$284,2,0)</f>
        <v>#N/A</v>
      </c>
      <c r="P1327" t="s">
        <v>3076</v>
      </c>
      <c r="Q1327" s="10" t="str">
        <f>_xlfn.CONCAT(Table3263[[#This Row],[Description]],Table3263[[#This Row],[attribute_name EN2]])</f>
        <v>Temperature - Gear Shaft HS Bearing DE (1)</v>
      </c>
      <c r="R1327" s="33" t="s">
        <v>5053</v>
      </c>
      <c r="S1327" s="33" t="s">
        <v>49</v>
      </c>
      <c r="U1327" s="33" t="s">
        <v>474</v>
      </c>
      <c r="V1327" s="10" t="s">
        <v>475</v>
      </c>
      <c r="W1327" t="str">
        <f t="shared" si="35"/>
        <v>attribute</v>
      </c>
      <c r="X1327" t="str">
        <f>TRIM(INDEX(_xlfn.TEXTSPLIT(Table3263[[#This Row],[attribute_name]],"|"), 1,1))</f>
        <v>Temperatura - Mancal LA do Eixo de Engrenagem HS (1)</v>
      </c>
      <c r="Y1327" t="str">
        <f>IFERROR(TRIM(INDEX(_xlfn.TEXTSPLIT(Table3263[[#This Row],[attribute_name]],"|"), 1,2)), "")</f>
        <v/>
      </c>
      <c r="Z1327" t="b" cm="1">
        <f t="array" ref="Z1327">IF(ISERROR(IF(Table3263[[#This Row],[type]]="subattribute", VLOOKUP(Table3263[[#This Row],[Template]]&amp;Table3263[[#This Row],[parent_attribute]],_xlfn._xlws.FILTER(#REF!, Table3263[[#All],[type]]="attribute"),1, FALSE), TRUE)), FALSE, TRUE)</f>
        <v>1</v>
      </c>
    </row>
    <row r="1328" spans="1:26" ht="15" customHeight="1">
      <c r="A1328" t="str">
        <f>Table3263[[#This Row],[Template]]&amp;Table3263[[#This Row],[parent_attribute]]</f>
        <v>Compressor Centrífugo BásicoTemperatura - Mancal LA do Eixo de Engrenagem HS (1)</v>
      </c>
      <c r="B1328" t="s">
        <v>4572</v>
      </c>
      <c r="C1328" s="10" t="s">
        <v>2905</v>
      </c>
      <c r="D1328" s="10" t="s">
        <v>4573</v>
      </c>
      <c r="E1328" t="s">
        <v>4574</v>
      </c>
      <c r="F1328" s="164" t="s">
        <v>4821</v>
      </c>
      <c r="G1328" s="15" t="s">
        <v>2862</v>
      </c>
      <c r="J1328" t="s">
        <v>1622</v>
      </c>
      <c r="K1328" t="s">
        <v>643</v>
      </c>
      <c r="L1328" t="s">
        <v>2929</v>
      </c>
      <c r="M1328" t="s">
        <v>2928</v>
      </c>
      <c r="O1328" t="e">
        <f>VLOOKUP(Table3263[[#This Row],[Column1]],'Tradução Atributos'!$A$1:$B$284,2,0)</f>
        <v>#N/A</v>
      </c>
      <c r="P1328" t="s">
        <v>984</v>
      </c>
      <c r="Q1328" s="10" t="str">
        <f>_xlfn.CONCAT(Table3263[[#This Row],[Description]],Table3263[[#This Row],[attribute_name EN2]])</f>
        <v>Temperature - Gear Shaft HS Bearing DE (1)</v>
      </c>
      <c r="R1328" s="81">
        <v>120</v>
      </c>
      <c r="S1328" s="33" t="s">
        <v>49</v>
      </c>
      <c r="U1328" s="81" t="s">
        <v>736</v>
      </c>
      <c r="V1328" s="10"/>
      <c r="W1328" t="str">
        <f t="shared" si="35"/>
        <v>subattribute</v>
      </c>
      <c r="X1328" t="str">
        <f>TRIM(INDEX(_xlfn.TEXTSPLIT(Table3263[[#This Row],[attribute_name]],"|"), 1,1))</f>
        <v>Temperatura - Mancal LA do Eixo de Engrenagem HS (1)</v>
      </c>
      <c r="Y1328" t="str">
        <f>IFERROR(TRIM(INDEX(_xlfn.TEXTSPLIT(Table3263[[#This Row],[attribute_name]],"|"), 1,2)), "")</f>
        <v>Hi</v>
      </c>
      <c r="Z1328" t="b" cm="1">
        <f t="array" ref="Z1328">IF(ISERROR(IF(Table3263[[#This Row],[parent_attribute]]="subattribute", VLOOKUP(Table3263[[#This Row],[Área ]]&amp;Table3263[[#This Row],[child_attribute]],_xlfn._xlws.FILTER(Table3263[[#All],[Vessel]], Table3263[[#All],[parent_attribute]]="attribute"),1, FALSE), TRUE)), FALSE, TRUE)</f>
        <v>1</v>
      </c>
    </row>
    <row r="1329" spans="1:26" ht="15" customHeight="1">
      <c r="A1329" t="str">
        <f>Table3263[[#This Row],[Template]]&amp;Table3263[[#This Row],[parent_attribute]]</f>
        <v>Compressor Centrífugo BásicoTemperatura - Mancal LA do Eixo de Engrenagem HS (1)</v>
      </c>
      <c r="B1329" t="s">
        <v>4572</v>
      </c>
      <c r="C1329" s="10" t="s">
        <v>2905</v>
      </c>
      <c r="D1329" s="10" t="s">
        <v>4573</v>
      </c>
      <c r="E1329" t="s">
        <v>4574</v>
      </c>
      <c r="F1329" s="163" t="s">
        <v>4821</v>
      </c>
      <c r="G1329" s="14" t="s">
        <v>2862</v>
      </c>
      <c r="J1329" t="s">
        <v>1623</v>
      </c>
      <c r="K1329" t="s">
        <v>643</v>
      </c>
      <c r="L1329" t="s">
        <v>2930</v>
      </c>
      <c r="M1329" t="s">
        <v>2928</v>
      </c>
      <c r="O1329" t="e">
        <f>VLOOKUP(Table3263[[#This Row],[Column1]],'Tradução Atributos'!$A$1:$B$284,2,0)</f>
        <v>#N/A</v>
      </c>
      <c r="P1329" t="s">
        <v>986</v>
      </c>
      <c r="Q1329" s="10" t="str">
        <f>_xlfn.CONCAT(Table3263[[#This Row],[Description]],Table3263[[#This Row],[attribute_name EN2]])</f>
        <v>Temperature - Gear Shaft HS Bearing DE (1)</v>
      </c>
      <c r="R1329" s="10">
        <v>125</v>
      </c>
      <c r="S1329" s="33" t="s">
        <v>49</v>
      </c>
      <c r="U1329" s="33" t="s">
        <v>736</v>
      </c>
      <c r="V1329" s="83"/>
      <c r="W1329" t="str">
        <f t="shared" si="35"/>
        <v>subattribute</v>
      </c>
      <c r="X1329" t="str">
        <f>TRIM(INDEX(_xlfn.TEXTSPLIT(Table3263[[#This Row],[attribute_name]],"|"), 1,1))</f>
        <v>Temperatura - Mancal LA do Eixo de Engrenagem HS (1)</v>
      </c>
      <c r="Y1329" t="str">
        <f>IFERROR(TRIM(INDEX(_xlfn.TEXTSPLIT(Table3263[[#This Row],[attribute_name]],"|"), 1,2)), "")</f>
        <v>HiHi</v>
      </c>
      <c r="Z1329" t="b" cm="1">
        <f t="array" ref="Z1329">IF(ISERROR(IF(Table3263[[#This Row],[parent_attribute]]="subattribute", VLOOKUP(Table3263[[#This Row],[Área ]]&amp;Table3263[[#This Row],[child_attribute]],_xlfn._xlws.FILTER(Table3263[[#All],[Vessel]], Table3263[[#All],[parent_attribute]]="attribute"),1, FALSE), TRUE)), FALSE, TRUE)</f>
        <v>1</v>
      </c>
    </row>
    <row r="1330" spans="1:26" ht="15" customHeight="1">
      <c r="A1330" t="str">
        <f>Table3263[[#This Row],[Template]]&amp;Table3263[[#This Row],[parent_attribute]]</f>
        <v>Compressor Centrífugo BásicoTemperatura - Mancal LA do Eixo de Engrenagem HS (1)</v>
      </c>
      <c r="B1330" t="s">
        <v>4572</v>
      </c>
      <c r="C1330" s="10" t="s">
        <v>2905</v>
      </c>
      <c r="D1330" s="10" t="s">
        <v>4573</v>
      </c>
      <c r="E1330" t="s">
        <v>4574</v>
      </c>
      <c r="F1330" s="163" t="s">
        <v>4821</v>
      </c>
      <c r="G1330" s="14" t="s">
        <v>2862</v>
      </c>
      <c r="J1330" t="s">
        <v>1624</v>
      </c>
      <c r="K1330" t="s">
        <v>643</v>
      </c>
      <c r="L1330" t="s">
        <v>2934</v>
      </c>
      <c r="M1330" t="s">
        <v>2928</v>
      </c>
      <c r="O1330" t="e">
        <f>VLOOKUP(Table3263[[#This Row],[Column1]],'Tradução Atributos'!$A$1:$B$284,2,0)</f>
        <v>#N/A</v>
      </c>
      <c r="P1330" t="s">
        <v>3077</v>
      </c>
      <c r="Q1330" s="10" t="str">
        <f>_xlfn.CONCAT(Table3263[[#This Row],[Description]],Table3263[[#This Row],[attribute_name EN2]])</f>
        <v>Temperature - Gear Shaft HS Bearing DE (1)</v>
      </c>
      <c r="R1330" s="33">
        <v>101</v>
      </c>
      <c r="S1330" s="33" t="s">
        <v>49</v>
      </c>
      <c r="U1330" s="33" t="s">
        <v>736</v>
      </c>
      <c r="V1330" s="10"/>
      <c r="W1330" t="str">
        <f t="shared" si="35"/>
        <v>subattribute</v>
      </c>
      <c r="X1330" t="str">
        <f>TRIM(INDEX(_xlfn.TEXTSPLIT(Table3263[[#This Row],[attribute_name]],"|"), 1,1))</f>
        <v>Temperatura - Mancal LA do Eixo de Engrenagem HS (1)</v>
      </c>
      <c r="Y1330" t="str">
        <f>IFERROR(TRIM(INDEX(_xlfn.TEXTSPLIT(Table3263[[#This Row],[attribute_name]],"|"), 1,2)), "")</f>
        <v>Pre-alarm Hi</v>
      </c>
      <c r="Z1330" t="b" cm="1">
        <f t="array" ref="Z1330">IF(ISERROR(IF(Table3263[[#This Row],[parent_attribute]]="subattribute", VLOOKUP(Table3263[[#This Row],[Área ]]&amp;Table3263[[#This Row],[child_attribute]],_xlfn._xlws.FILTER(Table3263[[#All],[Vessel]], Table3263[[#All],[parent_attribute]]="attribute"),1, FALSE), TRUE)), FALSE, TRUE)</f>
        <v>1</v>
      </c>
    </row>
    <row r="1331" spans="1:26" ht="15" customHeight="1">
      <c r="A1331" t="str">
        <f>Table3263[[#This Row],[Template]]&amp;Table3263[[#This Row],[parent_attribute]]</f>
        <v>Compressor Centrífugo BásicoTemperatura - Mancal LA do Eixo de Engrenagem LS (1)</v>
      </c>
      <c r="B1331" t="s">
        <v>4572</v>
      </c>
      <c r="C1331" s="10" t="s">
        <v>2905</v>
      </c>
      <c r="D1331" s="10" t="s">
        <v>4573</v>
      </c>
      <c r="E1331" t="s">
        <v>4574</v>
      </c>
      <c r="F1331" s="163" t="s">
        <v>4821</v>
      </c>
      <c r="G1331" s="14" t="s">
        <v>2862</v>
      </c>
      <c r="J1331" t="s">
        <v>655</v>
      </c>
      <c r="K1331" t="s">
        <v>655</v>
      </c>
      <c r="O1331" t="e">
        <f>VLOOKUP(Table3263[[#This Row],[Column1]],'Tradução Atributos'!$A$1:$B$284,2,0)</f>
        <v>#N/A</v>
      </c>
      <c r="P1331" t="s">
        <v>3080</v>
      </c>
      <c r="Q1331" s="10" t="str">
        <f>_xlfn.CONCAT(Table3263[[#This Row],[Description]],Table3263[[#This Row],[attribute_name EN2]])</f>
        <v>Temperature - Gear Shaft LS Bearing DE (1)</v>
      </c>
      <c r="R1331" s="33" t="s">
        <v>5054</v>
      </c>
      <c r="S1331" s="33" t="s">
        <v>49</v>
      </c>
      <c r="U1331" s="33" t="s">
        <v>474</v>
      </c>
      <c r="V1331" s="10" t="s">
        <v>475</v>
      </c>
      <c r="W1331" t="str">
        <f t="shared" si="35"/>
        <v>attribute</v>
      </c>
      <c r="X1331" t="str">
        <f>TRIM(INDEX(_xlfn.TEXTSPLIT(Table3263[[#This Row],[attribute_name]],"|"), 1,1))</f>
        <v>Temperatura - Mancal LA do Eixo de Engrenagem LS (1)</v>
      </c>
      <c r="Y1331" t="str">
        <f>IFERROR(TRIM(INDEX(_xlfn.TEXTSPLIT(Table3263[[#This Row],[attribute_name]],"|"), 1,2)), "")</f>
        <v/>
      </c>
      <c r="Z1331" t="b" cm="1">
        <f t="array" ref="Z1331">IF(ISERROR(IF(Table3263[[#This Row],[type]]="subattribute", VLOOKUP(Table3263[[#This Row],[Template]]&amp;Table3263[[#This Row],[parent_attribute]],_xlfn._xlws.FILTER(#REF!, Table3263[[#All],[type]]="attribute"),1, FALSE), TRUE)), FALSE, TRUE)</f>
        <v>1</v>
      </c>
    </row>
    <row r="1332" spans="1:26" ht="15" customHeight="1">
      <c r="A1332" t="str">
        <f>Table3263[[#This Row],[Template]]&amp;Table3263[[#This Row],[parent_attribute]]</f>
        <v>Compressor Centrífugo BásicoTemperatura - Mancal LA do Eixo de Engrenagem LS (1)</v>
      </c>
      <c r="B1332" t="s">
        <v>4572</v>
      </c>
      <c r="C1332" s="10" t="s">
        <v>2905</v>
      </c>
      <c r="D1332" s="10" t="s">
        <v>4573</v>
      </c>
      <c r="E1332" t="s">
        <v>4574</v>
      </c>
      <c r="F1332" s="163" t="s">
        <v>4821</v>
      </c>
      <c r="G1332" s="14" t="s">
        <v>2862</v>
      </c>
      <c r="J1332" t="s">
        <v>1638</v>
      </c>
      <c r="K1332" t="s">
        <v>655</v>
      </c>
      <c r="L1332" t="s">
        <v>2929</v>
      </c>
      <c r="M1332" t="s">
        <v>2928</v>
      </c>
      <c r="O1332" t="e">
        <f>VLOOKUP(Table3263[[#This Row],[Column1]],'Tradução Atributos'!$A$1:$B$284,2,0)</f>
        <v>#N/A</v>
      </c>
      <c r="P1332" t="s">
        <v>1013</v>
      </c>
      <c r="Q1332" s="10" t="str">
        <f>_xlfn.CONCAT(Table3263[[#This Row],[Description]],Table3263[[#This Row],[attribute_name EN2]])</f>
        <v>Temperature - Gear Shaft LS Bearing DE (1)</v>
      </c>
      <c r="R1332" s="33">
        <v>120</v>
      </c>
      <c r="S1332" s="33" t="s">
        <v>49</v>
      </c>
      <c r="U1332" s="33" t="s">
        <v>736</v>
      </c>
      <c r="V1332" s="10"/>
      <c r="W1332" t="str">
        <f t="shared" si="35"/>
        <v>subattribute</v>
      </c>
      <c r="X1332" t="str">
        <f>TRIM(INDEX(_xlfn.TEXTSPLIT(Table3263[[#This Row],[attribute_name]],"|"), 1,1))</f>
        <v>Temperatura - Mancal LA do Eixo de Engrenagem LS (1)</v>
      </c>
      <c r="Y1332" t="str">
        <f>IFERROR(TRIM(INDEX(_xlfn.TEXTSPLIT(Table3263[[#This Row],[attribute_name]],"|"), 1,2)), "")</f>
        <v>Hi</v>
      </c>
      <c r="Z1332" t="b" cm="1">
        <f t="array" ref="Z1332">IF(ISERROR(IF(Table3263[[#This Row],[parent_attribute]]="subattribute", VLOOKUP(Table3263[[#This Row],[Área ]]&amp;Table3263[[#This Row],[child_attribute]],_xlfn._xlws.FILTER(Table3263[[#All],[Vessel]], Table3263[[#All],[parent_attribute]]="attribute"),1, FALSE), TRUE)), FALSE, TRUE)</f>
        <v>1</v>
      </c>
    </row>
    <row r="1333" spans="1:26" ht="15" customHeight="1">
      <c r="A1333" t="str">
        <f>Table3263[[#This Row],[Template]]&amp;Table3263[[#This Row],[parent_attribute]]</f>
        <v>Compressor Centrífugo BásicoTemperatura - Mancal LA do Eixo de Engrenagem LS (1)</v>
      </c>
      <c r="B1333" t="s">
        <v>4572</v>
      </c>
      <c r="C1333" s="10" t="s">
        <v>2905</v>
      </c>
      <c r="D1333" s="10" t="s">
        <v>4573</v>
      </c>
      <c r="E1333" t="s">
        <v>4574</v>
      </c>
      <c r="F1333" s="163" t="s">
        <v>4821</v>
      </c>
      <c r="G1333" s="14" t="s">
        <v>2862</v>
      </c>
      <c r="J1333" t="s">
        <v>1639</v>
      </c>
      <c r="K1333" t="s">
        <v>655</v>
      </c>
      <c r="L1333" t="s">
        <v>2930</v>
      </c>
      <c r="M1333" t="s">
        <v>2928</v>
      </c>
      <c r="O1333" t="e">
        <f>VLOOKUP(Table3263[[#This Row],[Column1]],'Tradução Atributos'!$A$1:$B$284,2,0)</f>
        <v>#N/A</v>
      </c>
      <c r="P1333" t="s">
        <v>1015</v>
      </c>
      <c r="Q1333" s="10" t="str">
        <f>_xlfn.CONCAT(Table3263[[#This Row],[Description]],Table3263[[#This Row],[attribute_name EN2]])</f>
        <v>Temperature - Gear Shaft LS Bearing DE (1)</v>
      </c>
      <c r="R1333" s="33">
        <v>125</v>
      </c>
      <c r="S1333" s="33" t="s">
        <v>49</v>
      </c>
      <c r="U1333" s="33" t="s">
        <v>736</v>
      </c>
      <c r="V1333" s="83"/>
      <c r="W1333" t="str">
        <f t="shared" si="35"/>
        <v>subattribute</v>
      </c>
      <c r="X1333" t="str">
        <f>TRIM(INDEX(_xlfn.TEXTSPLIT(Table3263[[#This Row],[attribute_name]],"|"), 1,1))</f>
        <v>Temperatura - Mancal LA do Eixo de Engrenagem LS (1)</v>
      </c>
      <c r="Y1333" t="str">
        <f>IFERROR(TRIM(INDEX(_xlfn.TEXTSPLIT(Table3263[[#This Row],[attribute_name]],"|"), 1,2)), "")</f>
        <v>HiHi</v>
      </c>
      <c r="Z1333" t="b" cm="1">
        <f t="array" ref="Z1333">IF(ISERROR(IF(Table3263[[#This Row],[parent_attribute]]="subattribute", VLOOKUP(Table3263[[#This Row],[Área ]]&amp;Table3263[[#This Row],[child_attribute]],_xlfn._xlws.FILTER(Table3263[[#All],[Vessel]], Table3263[[#All],[parent_attribute]]="attribute"),1, FALSE), TRUE)), FALSE, TRUE)</f>
        <v>1</v>
      </c>
    </row>
    <row r="1334" spans="1:26" ht="15" customHeight="1">
      <c r="A1334" t="str">
        <f>Table3263[[#This Row],[Template]]&amp;Table3263[[#This Row],[parent_attribute]]</f>
        <v>Compressor Centrífugo BásicoTemperatura - Mancal LA do Eixo de Engrenagem LS (1)</v>
      </c>
      <c r="B1334" t="s">
        <v>4572</v>
      </c>
      <c r="C1334" s="10" t="s">
        <v>2905</v>
      </c>
      <c r="D1334" s="10" t="s">
        <v>4573</v>
      </c>
      <c r="E1334" t="s">
        <v>4574</v>
      </c>
      <c r="F1334" s="163" t="s">
        <v>4821</v>
      </c>
      <c r="G1334" s="14" t="s">
        <v>2862</v>
      </c>
      <c r="J1334" t="s">
        <v>1640</v>
      </c>
      <c r="K1334" t="s">
        <v>655</v>
      </c>
      <c r="L1334" t="s">
        <v>2934</v>
      </c>
      <c r="M1334" t="s">
        <v>2928</v>
      </c>
      <c r="O1334" t="e">
        <f>VLOOKUP(Table3263[[#This Row],[Column1]],'Tradução Atributos'!$A$1:$B$284,2,0)</f>
        <v>#N/A</v>
      </c>
      <c r="P1334" t="s">
        <v>3081</v>
      </c>
      <c r="Q1334" s="10" t="str">
        <f>_xlfn.CONCAT(Table3263[[#This Row],[Description]],Table3263[[#This Row],[attribute_name EN2]])</f>
        <v>Temperature - Gear Shaft LS Bearing DE (1)</v>
      </c>
      <c r="R1334" s="33">
        <v>72.900000000000006</v>
      </c>
      <c r="S1334" s="33" t="s">
        <v>49</v>
      </c>
      <c r="U1334" s="33" t="s">
        <v>736</v>
      </c>
      <c r="V1334" s="12"/>
      <c r="W1334" t="str">
        <f t="shared" si="35"/>
        <v>subattribute</v>
      </c>
      <c r="X1334" t="str">
        <f>TRIM(INDEX(_xlfn.TEXTSPLIT(Table3263[[#This Row],[attribute_name]],"|"), 1,1))</f>
        <v>Temperatura - Mancal LA do Eixo de Engrenagem LS (1)</v>
      </c>
      <c r="Y1334" t="str">
        <f>IFERROR(TRIM(INDEX(_xlfn.TEXTSPLIT(Table3263[[#This Row],[attribute_name]],"|"), 1,2)), "")</f>
        <v>Pre-alarm Hi</v>
      </c>
      <c r="Z1334" t="b" cm="1">
        <f t="array" ref="Z1334">IF(ISERROR(IF(Table3263[[#This Row],[parent_attribute]]="subattribute", VLOOKUP(Table3263[[#This Row],[Área ]]&amp;Table3263[[#This Row],[child_attribute]],_xlfn._xlws.FILTER(Table3263[[#All],[Vessel]], Table3263[[#All],[parent_attribute]]="attribute"),1, FALSE), TRUE)), FALSE, TRUE)</f>
        <v>1</v>
      </c>
    </row>
    <row r="1335" spans="1:26" ht="15" customHeight="1">
      <c r="A1335" t="str">
        <f>Table3263[[#This Row],[Template]]&amp;Table3263[[#This Row],[parent_attribute]]</f>
        <v>Compressor Centrífugo BásicoTemperatura - Mancal LOA do Eixo de Engrenagem HS (1)</v>
      </c>
      <c r="B1335" t="s">
        <v>4572</v>
      </c>
      <c r="C1335" s="10" t="s">
        <v>2905</v>
      </c>
      <c r="D1335" s="10" t="s">
        <v>4573</v>
      </c>
      <c r="E1335" t="s">
        <v>4574</v>
      </c>
      <c r="F1335" s="163" t="s">
        <v>4821</v>
      </c>
      <c r="G1335" s="14" t="s">
        <v>2862</v>
      </c>
      <c r="J1335" t="s">
        <v>649</v>
      </c>
      <c r="K1335" t="s">
        <v>649</v>
      </c>
      <c r="O1335" t="e">
        <f>VLOOKUP(Table3263[[#This Row],[Column1]],'Tradução Atributos'!$A$1:$B$284,2,0)</f>
        <v>#N/A</v>
      </c>
      <c r="P1335" t="s">
        <v>3084</v>
      </c>
      <c r="Q1335" s="10" t="str">
        <f>_xlfn.CONCAT(Table3263[[#This Row],[Description]],Table3263[[#This Row],[attribute_name EN2]])</f>
        <v>Temperature - Gear Shaft HS Bearing NDE (1)</v>
      </c>
      <c r="R1335" s="10" t="s">
        <v>5055</v>
      </c>
      <c r="S1335" s="33" t="s">
        <v>49</v>
      </c>
      <c r="U1335" s="33" t="s">
        <v>474</v>
      </c>
      <c r="V1335" s="10" t="s">
        <v>475</v>
      </c>
      <c r="W1335" t="str">
        <f t="shared" si="35"/>
        <v>attribute</v>
      </c>
      <c r="X1335" t="str">
        <f>TRIM(INDEX(_xlfn.TEXTSPLIT(Table3263[[#This Row],[attribute_name]],"|"), 1,1))</f>
        <v>Temperatura - Mancal LOA do Eixo de Engrenagem HS (1)</v>
      </c>
      <c r="Y1335" t="str">
        <f>IFERROR(TRIM(INDEX(_xlfn.TEXTSPLIT(Table3263[[#This Row],[attribute_name]],"|"), 1,2)), "")</f>
        <v/>
      </c>
      <c r="Z1335" t="b" cm="1">
        <f t="array" ref="Z1335">IF(ISERROR(IF(Table3263[[#This Row],[type]]="subattribute", VLOOKUP(Table3263[[#This Row],[Template]]&amp;Table3263[[#This Row],[parent_attribute]],_xlfn._xlws.FILTER(#REF!, Table3263[[#All],[type]]="attribute"),1, FALSE), TRUE)), FALSE, TRUE)</f>
        <v>1</v>
      </c>
    </row>
    <row r="1336" spans="1:26" ht="15" customHeight="1">
      <c r="A1336" t="str">
        <f>Table3263[[#This Row],[Template]]&amp;Table3263[[#This Row],[parent_attribute]]</f>
        <v>Compressor Centrífugo BásicoTemperatura - Mancal LOA do Eixo de Engrenagem HS (1)</v>
      </c>
      <c r="B1336" t="s">
        <v>4572</v>
      </c>
      <c r="C1336" s="10" t="s">
        <v>2905</v>
      </c>
      <c r="D1336" s="10" t="s">
        <v>4573</v>
      </c>
      <c r="E1336" t="s">
        <v>4574</v>
      </c>
      <c r="F1336" s="163" t="s">
        <v>4821</v>
      </c>
      <c r="G1336" s="14" t="s">
        <v>2862</v>
      </c>
      <c r="J1336" t="s">
        <v>1630</v>
      </c>
      <c r="K1336" t="s">
        <v>649</v>
      </c>
      <c r="L1336" t="s">
        <v>2929</v>
      </c>
      <c r="M1336" t="s">
        <v>2928</v>
      </c>
      <c r="O1336" t="e">
        <f>VLOOKUP(Table3263[[#This Row],[Column1]],'Tradução Atributos'!$A$1:$B$284,2,0)</f>
        <v>#N/A</v>
      </c>
      <c r="P1336" t="s">
        <v>998</v>
      </c>
      <c r="Q1336" s="10" t="str">
        <f>_xlfn.CONCAT(Table3263[[#This Row],[Description]],Table3263[[#This Row],[attribute_name EN2]])</f>
        <v>Temperature - Gear Shaft HS Bearing NDE (1)</v>
      </c>
      <c r="R1336" s="33">
        <v>120</v>
      </c>
      <c r="S1336" s="33" t="s">
        <v>49</v>
      </c>
      <c r="U1336" s="33" t="s">
        <v>736</v>
      </c>
      <c r="V1336" s="10"/>
      <c r="W1336" t="str">
        <f t="shared" si="35"/>
        <v>subattribute</v>
      </c>
      <c r="X1336" t="str">
        <f>TRIM(INDEX(_xlfn.TEXTSPLIT(Table3263[[#This Row],[attribute_name]],"|"), 1,1))</f>
        <v>Temperatura - Mancal LOA do Eixo de Engrenagem HS (1)</v>
      </c>
      <c r="Y1336" t="str">
        <f>IFERROR(TRIM(INDEX(_xlfn.TEXTSPLIT(Table3263[[#This Row],[attribute_name]],"|"), 1,2)), "")</f>
        <v>Hi</v>
      </c>
      <c r="Z1336" t="b" cm="1">
        <f t="array" ref="Z1336">IF(ISERROR(IF(Table3263[[#This Row],[parent_attribute]]="subattribute", VLOOKUP(Table3263[[#This Row],[Área ]]&amp;Table3263[[#This Row],[child_attribute]],_xlfn._xlws.FILTER(Table3263[[#All],[Vessel]], Table3263[[#All],[parent_attribute]]="attribute"),1, FALSE), TRUE)), FALSE, TRUE)</f>
        <v>1</v>
      </c>
    </row>
    <row r="1337" spans="1:26" ht="15" customHeight="1">
      <c r="A1337" t="str">
        <f>Table3263[[#This Row],[Template]]&amp;Table3263[[#This Row],[parent_attribute]]</f>
        <v>Compressor Centrífugo BásicoTemperatura - Mancal LOA do Eixo de Engrenagem HS (1)</v>
      </c>
      <c r="B1337" t="s">
        <v>4572</v>
      </c>
      <c r="C1337" s="10" t="s">
        <v>2905</v>
      </c>
      <c r="D1337" s="10" t="s">
        <v>4573</v>
      </c>
      <c r="E1337" t="s">
        <v>4574</v>
      </c>
      <c r="F1337" s="163" t="s">
        <v>4821</v>
      </c>
      <c r="G1337" s="14" t="s">
        <v>2862</v>
      </c>
      <c r="J1337" t="s">
        <v>1631</v>
      </c>
      <c r="K1337" t="s">
        <v>649</v>
      </c>
      <c r="L1337" t="s">
        <v>2930</v>
      </c>
      <c r="M1337" t="s">
        <v>2928</v>
      </c>
      <c r="O1337" t="e">
        <f>VLOOKUP(Table3263[[#This Row],[Column1]],'Tradução Atributos'!$A$1:$B$284,2,0)</f>
        <v>#N/A</v>
      </c>
      <c r="P1337" t="s">
        <v>1000</v>
      </c>
      <c r="Q1337" s="10" t="str">
        <f>_xlfn.CONCAT(Table3263[[#This Row],[Description]],Table3263[[#This Row],[attribute_name EN2]])</f>
        <v>Temperature - Gear Shaft HS Bearing NDE (1)</v>
      </c>
      <c r="R1337" s="33">
        <v>125</v>
      </c>
      <c r="S1337" s="33" t="s">
        <v>49</v>
      </c>
      <c r="U1337" s="33" t="s">
        <v>736</v>
      </c>
      <c r="V1337" s="12"/>
      <c r="W1337" t="str">
        <f t="shared" si="35"/>
        <v>subattribute</v>
      </c>
      <c r="X1337" t="str">
        <f>TRIM(INDEX(_xlfn.TEXTSPLIT(Table3263[[#This Row],[attribute_name]],"|"), 1,1))</f>
        <v>Temperatura - Mancal LOA do Eixo de Engrenagem HS (1)</v>
      </c>
      <c r="Y1337" t="str">
        <f>IFERROR(TRIM(INDEX(_xlfn.TEXTSPLIT(Table3263[[#This Row],[attribute_name]],"|"), 1,2)), "")</f>
        <v>HiHi</v>
      </c>
      <c r="Z1337" t="b" cm="1">
        <f t="array" ref="Z1337">IF(ISERROR(IF(Table3263[[#This Row],[parent_attribute]]="subattribute", VLOOKUP(Table3263[[#This Row],[Área ]]&amp;Table3263[[#This Row],[child_attribute]],_xlfn._xlws.FILTER(Table3263[[#All],[Vessel]], Table3263[[#All],[parent_attribute]]="attribute"),1, FALSE), TRUE)), FALSE, TRUE)</f>
        <v>1</v>
      </c>
    </row>
    <row r="1338" spans="1:26" ht="15" customHeight="1">
      <c r="A1338" t="str">
        <f>Table3263[[#This Row],[Template]]&amp;Table3263[[#This Row],[parent_attribute]]</f>
        <v>Compressor Centrífugo BásicoTemperatura - Mancal LOA do Eixo de Engrenagem HS (1)</v>
      </c>
      <c r="B1338" t="s">
        <v>4572</v>
      </c>
      <c r="C1338" s="10" t="s">
        <v>2905</v>
      </c>
      <c r="D1338" s="10" t="s">
        <v>4573</v>
      </c>
      <c r="E1338" t="s">
        <v>4574</v>
      </c>
      <c r="F1338" s="163" t="s">
        <v>4821</v>
      </c>
      <c r="G1338" s="14" t="s">
        <v>2862</v>
      </c>
      <c r="J1338" t="s">
        <v>1632</v>
      </c>
      <c r="K1338" t="s">
        <v>649</v>
      </c>
      <c r="L1338" t="s">
        <v>2934</v>
      </c>
      <c r="M1338" t="s">
        <v>2928</v>
      </c>
      <c r="O1338" t="e">
        <f>VLOOKUP(Table3263[[#This Row],[Column1]],'Tradução Atributos'!$A$1:$B$284,2,0)</f>
        <v>#N/A</v>
      </c>
      <c r="P1338" t="s">
        <v>3085</v>
      </c>
      <c r="Q1338" s="10" t="str">
        <f>_xlfn.CONCAT(Table3263[[#This Row],[Description]],Table3263[[#This Row],[attribute_name EN2]])</f>
        <v>Temperature - Gear Shaft HS Bearing NDE (1)</v>
      </c>
      <c r="R1338" s="10">
        <v>101</v>
      </c>
      <c r="S1338" s="33" t="s">
        <v>49</v>
      </c>
      <c r="U1338" s="33" t="s">
        <v>736</v>
      </c>
      <c r="V1338" s="10"/>
      <c r="W1338" t="str">
        <f t="shared" si="35"/>
        <v>subattribute</v>
      </c>
      <c r="X1338" t="str">
        <f>TRIM(INDEX(_xlfn.TEXTSPLIT(Table3263[[#This Row],[attribute_name]],"|"), 1,1))</f>
        <v>Temperatura - Mancal LOA do Eixo de Engrenagem HS (1)</v>
      </c>
      <c r="Y1338" t="str">
        <f>IFERROR(TRIM(INDEX(_xlfn.TEXTSPLIT(Table3263[[#This Row],[attribute_name]],"|"), 1,2)), "")</f>
        <v>Pre-alarm Hi</v>
      </c>
      <c r="Z1338" t="b" cm="1">
        <f t="array" ref="Z1338">IF(ISERROR(IF(Table3263[[#This Row],[parent_attribute]]="subattribute", VLOOKUP(Table3263[[#This Row],[Área ]]&amp;Table3263[[#This Row],[child_attribute]],_xlfn._xlws.FILTER(Table3263[[#All],[Vessel]], Table3263[[#All],[parent_attribute]]="attribute"),1, FALSE), TRUE)), FALSE, TRUE)</f>
        <v>1</v>
      </c>
    </row>
    <row r="1339" spans="1:26" ht="15" customHeight="1">
      <c r="A1339" t="str">
        <f>Table3263[[#This Row],[Template]]&amp;Table3263[[#This Row],[parent_attribute]]</f>
        <v>Compressor Centrífugo BásicoTemperatura - Mancal LOA do Eixo de Engrenagem LS (1)</v>
      </c>
      <c r="B1339" t="s">
        <v>4572</v>
      </c>
      <c r="C1339" s="10" t="s">
        <v>2905</v>
      </c>
      <c r="D1339" s="10" t="s">
        <v>4573</v>
      </c>
      <c r="E1339" t="s">
        <v>4574</v>
      </c>
      <c r="F1339" s="163" t="s">
        <v>4821</v>
      </c>
      <c r="G1339" s="14" t="s">
        <v>2862</v>
      </c>
      <c r="J1339" t="s">
        <v>661</v>
      </c>
      <c r="K1339" t="s">
        <v>661</v>
      </c>
      <c r="O1339" t="e">
        <f>VLOOKUP(Table3263[[#This Row],[Column1]],'Tradução Atributos'!$A$1:$B$284,2,0)</f>
        <v>#N/A</v>
      </c>
      <c r="P1339" t="s">
        <v>3088</v>
      </c>
      <c r="Q1339" s="10" t="str">
        <f>_xlfn.CONCAT(Table3263[[#This Row],[Description]],Table3263[[#This Row],[attribute_name EN2]])</f>
        <v>Temperature - Gear Shaft LS Bearing NDE (1)</v>
      </c>
      <c r="R1339" s="33" t="s">
        <v>5056</v>
      </c>
      <c r="S1339" s="33" t="s">
        <v>49</v>
      </c>
      <c r="U1339" s="33" t="s">
        <v>474</v>
      </c>
      <c r="V1339" s="10" t="s">
        <v>475</v>
      </c>
      <c r="W1339" t="str">
        <f t="shared" si="35"/>
        <v>attribute</v>
      </c>
      <c r="X1339" t="str">
        <f>TRIM(INDEX(_xlfn.TEXTSPLIT(Table3263[[#This Row],[attribute_name]],"|"), 1,1))</f>
        <v>Temperatura - Mancal LOA do Eixo de Engrenagem LS (1)</v>
      </c>
      <c r="Y1339" t="str">
        <f>IFERROR(TRIM(INDEX(_xlfn.TEXTSPLIT(Table3263[[#This Row],[attribute_name]],"|"), 1,2)), "")</f>
        <v/>
      </c>
      <c r="Z1339" t="b" cm="1">
        <f t="array" ref="Z1339">IF(ISERROR(IF(Table3263[[#This Row],[type]]="subattribute", VLOOKUP(Table3263[[#This Row],[Template]]&amp;Table3263[[#This Row],[parent_attribute]],_xlfn._xlws.FILTER(#REF!, Table3263[[#All],[type]]="attribute"),1, FALSE), TRUE)), FALSE, TRUE)</f>
        <v>1</v>
      </c>
    </row>
    <row r="1340" spans="1:26" ht="15" customHeight="1">
      <c r="A1340" t="str">
        <f>Table3263[[#This Row],[Template]]&amp;Table3263[[#This Row],[parent_attribute]]</f>
        <v>Compressor Centrífugo BásicoTemperatura - Mancal LOA do Eixo de Engrenagem LS (1)</v>
      </c>
      <c r="B1340" t="s">
        <v>4572</v>
      </c>
      <c r="C1340" s="10" t="s">
        <v>2905</v>
      </c>
      <c r="D1340" s="10" t="s">
        <v>4573</v>
      </c>
      <c r="E1340" t="s">
        <v>4574</v>
      </c>
      <c r="F1340" s="163" t="s">
        <v>4821</v>
      </c>
      <c r="G1340" s="14" t="s">
        <v>2862</v>
      </c>
      <c r="J1340" t="s">
        <v>1646</v>
      </c>
      <c r="K1340" t="s">
        <v>661</v>
      </c>
      <c r="L1340" t="s">
        <v>2929</v>
      </c>
      <c r="M1340" t="s">
        <v>2928</v>
      </c>
      <c r="O1340" t="e">
        <f>VLOOKUP(Table3263[[#This Row],[Column1]],'Tradução Atributos'!$A$1:$B$284,2,0)</f>
        <v>#N/A</v>
      </c>
      <c r="P1340" t="s">
        <v>1025</v>
      </c>
      <c r="Q1340" s="10" t="str">
        <f>_xlfn.CONCAT(Table3263[[#This Row],[Description]],Table3263[[#This Row],[attribute_name EN2]])</f>
        <v>Temperature - Gear Shaft LS Bearing NDE (1)</v>
      </c>
      <c r="R1340" s="10">
        <v>120</v>
      </c>
      <c r="S1340" s="33" t="s">
        <v>49</v>
      </c>
      <c r="U1340" s="33" t="s">
        <v>736</v>
      </c>
      <c r="V1340" s="10"/>
      <c r="W1340" t="str">
        <f t="shared" si="35"/>
        <v>subattribute</v>
      </c>
      <c r="X1340" t="str">
        <f>TRIM(INDEX(_xlfn.TEXTSPLIT(Table3263[[#This Row],[attribute_name]],"|"), 1,1))</f>
        <v>Temperatura - Mancal LOA do Eixo de Engrenagem LS (1)</v>
      </c>
      <c r="Y1340" t="str">
        <f>IFERROR(TRIM(INDEX(_xlfn.TEXTSPLIT(Table3263[[#This Row],[attribute_name]],"|"), 1,2)), "")</f>
        <v>Hi</v>
      </c>
      <c r="Z1340" t="b" cm="1">
        <f t="array" ref="Z1340">IF(ISERROR(IF(Table3263[[#This Row],[parent_attribute]]="subattribute", VLOOKUP(Table3263[[#This Row],[Área ]]&amp;Table3263[[#This Row],[child_attribute]],_xlfn._xlws.FILTER(Table3263[[#All],[Vessel]], Table3263[[#All],[parent_attribute]]="attribute"),1, FALSE), TRUE)), FALSE, TRUE)</f>
        <v>1</v>
      </c>
    </row>
    <row r="1341" spans="1:26" ht="15" customHeight="1">
      <c r="A1341" t="str">
        <f>Table3263[[#This Row],[Template]]&amp;Table3263[[#This Row],[parent_attribute]]</f>
        <v>Compressor Centrífugo BásicoTemperatura - Mancal LOA do Eixo de Engrenagem LS (1)</v>
      </c>
      <c r="B1341" t="s">
        <v>4572</v>
      </c>
      <c r="C1341" s="10" t="s">
        <v>2905</v>
      </c>
      <c r="D1341" s="10" t="s">
        <v>4573</v>
      </c>
      <c r="E1341" t="s">
        <v>4574</v>
      </c>
      <c r="F1341" s="163" t="s">
        <v>4821</v>
      </c>
      <c r="G1341" s="14" t="s">
        <v>2862</v>
      </c>
      <c r="J1341" t="s">
        <v>1647</v>
      </c>
      <c r="K1341" t="s">
        <v>661</v>
      </c>
      <c r="L1341" t="s">
        <v>2930</v>
      </c>
      <c r="M1341" t="s">
        <v>2928</v>
      </c>
      <c r="O1341" t="e">
        <f>VLOOKUP(Table3263[[#This Row],[Column1]],'Tradução Atributos'!$A$1:$B$284,2,0)</f>
        <v>#N/A</v>
      </c>
      <c r="P1341" t="s">
        <v>1027</v>
      </c>
      <c r="Q1341" s="10" t="str">
        <f>_xlfn.CONCAT(Table3263[[#This Row],[Description]],Table3263[[#This Row],[attribute_name EN2]])</f>
        <v>Temperature - Gear Shaft LS Bearing NDE (1)</v>
      </c>
      <c r="R1341" s="33">
        <v>125</v>
      </c>
      <c r="S1341" s="33" t="s">
        <v>49</v>
      </c>
      <c r="U1341" s="33" t="s">
        <v>736</v>
      </c>
      <c r="V1341" s="83"/>
      <c r="W1341" t="str">
        <f t="shared" si="35"/>
        <v>subattribute</v>
      </c>
      <c r="X1341" t="str">
        <f>TRIM(INDEX(_xlfn.TEXTSPLIT(Table3263[[#This Row],[attribute_name]],"|"), 1,1))</f>
        <v>Temperatura - Mancal LOA do Eixo de Engrenagem LS (1)</v>
      </c>
      <c r="Y1341" t="str">
        <f>IFERROR(TRIM(INDEX(_xlfn.TEXTSPLIT(Table3263[[#This Row],[attribute_name]],"|"), 1,2)), "")</f>
        <v>HiHi</v>
      </c>
      <c r="Z1341" t="b" cm="1">
        <f t="array" ref="Z1341">IF(ISERROR(IF(Table3263[[#This Row],[parent_attribute]]="subattribute", VLOOKUP(Table3263[[#This Row],[Área ]]&amp;Table3263[[#This Row],[child_attribute]],_xlfn._xlws.FILTER(Table3263[[#All],[Vessel]], Table3263[[#All],[parent_attribute]]="attribute"),1, FALSE), TRUE)), FALSE, TRUE)</f>
        <v>1</v>
      </c>
    </row>
    <row r="1342" spans="1:26" ht="15" customHeight="1">
      <c r="A1342" t="str">
        <f>Table3263[[#This Row],[Template]]&amp;Table3263[[#This Row],[parent_attribute]]</f>
        <v>Compressor Centrífugo BásicoTemperatura - Mancal LOA do Eixo de Engrenagem LS (1)</v>
      </c>
      <c r="B1342" t="s">
        <v>4572</v>
      </c>
      <c r="C1342" s="10" t="s">
        <v>2905</v>
      </c>
      <c r="D1342" s="10" t="s">
        <v>4573</v>
      </c>
      <c r="E1342" t="s">
        <v>4574</v>
      </c>
      <c r="F1342" s="163" t="s">
        <v>4821</v>
      </c>
      <c r="G1342" s="14" t="s">
        <v>2862</v>
      </c>
      <c r="J1342" t="s">
        <v>1648</v>
      </c>
      <c r="K1342" t="s">
        <v>661</v>
      </c>
      <c r="L1342" t="s">
        <v>2934</v>
      </c>
      <c r="M1342" t="s">
        <v>2928</v>
      </c>
      <c r="O1342" t="e">
        <f>VLOOKUP(Table3263[[#This Row],[Column1]],'Tradução Atributos'!$A$1:$B$284,2,0)</f>
        <v>#N/A</v>
      </c>
      <c r="P1342" t="s">
        <v>3089</v>
      </c>
      <c r="Q1342" s="10" t="str">
        <f>_xlfn.CONCAT(Table3263[[#This Row],[Description]],Table3263[[#This Row],[attribute_name EN2]])</f>
        <v>Temperature - Gear Shaft LS Bearing NDE (1)</v>
      </c>
      <c r="R1342" s="33">
        <v>83</v>
      </c>
      <c r="S1342" s="33" t="s">
        <v>49</v>
      </c>
      <c r="U1342" s="33" t="s">
        <v>736</v>
      </c>
      <c r="V1342" s="10"/>
      <c r="W1342" t="str">
        <f t="shared" si="35"/>
        <v>subattribute</v>
      </c>
      <c r="X1342" t="str">
        <f>TRIM(INDEX(_xlfn.TEXTSPLIT(Table3263[[#This Row],[attribute_name]],"|"), 1,1))</f>
        <v>Temperatura - Mancal LOA do Eixo de Engrenagem LS (1)</v>
      </c>
      <c r="Y1342" t="str">
        <f>IFERROR(TRIM(INDEX(_xlfn.TEXTSPLIT(Table3263[[#This Row],[attribute_name]],"|"), 1,2)), "")</f>
        <v>Pre-alarm Hi</v>
      </c>
      <c r="Z1342" t="b" cm="1">
        <f t="array" ref="Z1342">IF(ISERROR(IF(Table3263[[#This Row],[parent_attribute]]="subattribute", VLOOKUP(Table3263[[#This Row],[Área ]]&amp;Table3263[[#This Row],[child_attribute]],_xlfn._xlws.FILTER(Table3263[[#All],[Vessel]], Table3263[[#All],[parent_attribute]]="attribute"),1, FALSE), TRUE)), FALSE, TRUE)</f>
        <v>1</v>
      </c>
    </row>
    <row r="1343" spans="1:26" ht="15" customHeight="1">
      <c r="A1343" t="str">
        <f>Table3263[[#This Row],[Template]]&amp;Table3263[[#This Row],[parent_attribute]]</f>
        <v>Compressor Centrífugo BásicoTemperatura – Retorno de Óleo Lubrificante da Caixa de Engrenagens</v>
      </c>
      <c r="B1343" t="s">
        <v>4572</v>
      </c>
      <c r="C1343" s="10" t="s">
        <v>2905</v>
      </c>
      <c r="D1343" s="10" t="s">
        <v>4573</v>
      </c>
      <c r="E1343" t="s">
        <v>4574</v>
      </c>
      <c r="F1343" s="163" t="s">
        <v>4821</v>
      </c>
      <c r="G1343" s="173" t="s">
        <v>2862</v>
      </c>
      <c r="J1343" t="s">
        <v>3798</v>
      </c>
      <c r="K1343" t="s">
        <v>3798</v>
      </c>
      <c r="O1343" t="e">
        <f>VLOOKUP(Table3263[[#This Row],[Column1]],'Tradução Atributos'!$A$1:$B$284,2,0)</f>
        <v>#N/A</v>
      </c>
      <c r="P1343" t="s">
        <v>5018</v>
      </c>
      <c r="Q1343" s="10" t="str">
        <f>_xlfn.CONCAT(Table3263[[#This Row],[Description]],Table3263[[#This Row],[attribute_name EN2]])</f>
        <v>Temperature - Gear Lube Oil Return</v>
      </c>
      <c r="R1343" s="33" t="s">
        <v>5057</v>
      </c>
      <c r="S1343" s="33" t="s">
        <v>49</v>
      </c>
      <c r="U1343" s="33" t="s">
        <v>474</v>
      </c>
      <c r="V1343" s="10" t="s">
        <v>475</v>
      </c>
      <c r="W1343" t="str">
        <f t="shared" si="35"/>
        <v>attribute</v>
      </c>
      <c r="X1343" t="str">
        <f>TRIM(INDEX(_xlfn.TEXTSPLIT(Table3263[[#This Row],[attribute_name]],"|"), 1,1))</f>
        <v>Temperatura – Retorno de Óleo Lubrificante da Caixa de Engrenagens</v>
      </c>
      <c r="Y1343" t="str">
        <f>IFERROR(TRIM(INDEX(_xlfn.TEXTSPLIT(Table3263[[#This Row],[attribute_name]],"|"), 1,2)), "")</f>
        <v/>
      </c>
      <c r="Z1343" t="b" cm="1">
        <f t="array" ref="Z1343">IF(ISERROR(IF(Table3263[[#This Row],[type]]="subattribute", VLOOKUP(Table3263[[#This Row],[Template]]&amp;Table3263[[#This Row],[parent_attribute]],_xlfn._xlws.FILTER(#REF!, Table3263[[#All],[type]]="attribute"),1, FALSE), TRUE)), FALSE, TRUE)</f>
        <v>1</v>
      </c>
    </row>
    <row r="1344" spans="1:26" ht="15" customHeight="1">
      <c r="A1344" t="str">
        <f>Table3263[[#This Row],[Template]]&amp;Table3263[[#This Row],[parent_attribute]]</f>
        <v>Compressor Centrífugo BásicoTemperatura – Retorno de Óleo Lubrificante da Caixa de Engrenagens</v>
      </c>
      <c r="B1344" t="s">
        <v>4572</v>
      </c>
      <c r="C1344" s="10" t="s">
        <v>2905</v>
      </c>
      <c r="D1344" s="10" t="s">
        <v>4573</v>
      </c>
      <c r="E1344" t="s">
        <v>4574</v>
      </c>
      <c r="F1344" s="163" t="s">
        <v>4821</v>
      </c>
      <c r="G1344" s="173" t="s">
        <v>2862</v>
      </c>
      <c r="J1344" t="s">
        <v>5019</v>
      </c>
      <c r="K1344" t="s">
        <v>3798</v>
      </c>
      <c r="L1344" t="s">
        <v>2929</v>
      </c>
      <c r="M1344" t="s">
        <v>2928</v>
      </c>
      <c r="O1344" t="e">
        <f>VLOOKUP(Table3263[[#This Row],[Column1]],'Tradução Atributos'!$A$1:$B$284,2,0)</f>
        <v>#N/A</v>
      </c>
      <c r="P1344" t="s">
        <v>5020</v>
      </c>
      <c r="Q1344" s="10" t="str">
        <f>_xlfn.CONCAT(Table3263[[#This Row],[Description]],Table3263[[#This Row],[attribute_name EN2]])</f>
        <v>Temperature - Gear Lube Oil Return</v>
      </c>
      <c r="R1344" s="33">
        <v>90</v>
      </c>
      <c r="S1344" s="33" t="s">
        <v>49</v>
      </c>
      <c r="U1344" s="33" t="s">
        <v>736</v>
      </c>
      <c r="V1344" s="10"/>
      <c r="W1344" t="str">
        <f t="shared" si="35"/>
        <v>subattribute</v>
      </c>
      <c r="X1344" t="str">
        <f>TRIM(INDEX(_xlfn.TEXTSPLIT(Table3263[[#This Row],[attribute_name]],"|"), 1,1))</f>
        <v>Temperatura – Retorno de Óleo Lubrificante da Caixa de Engrenagens</v>
      </c>
      <c r="Y1344" t="str">
        <f>IFERROR(TRIM(INDEX(_xlfn.TEXTSPLIT(Table3263[[#This Row],[attribute_name]],"|"), 1,2)), "")</f>
        <v>Hi</v>
      </c>
      <c r="Z1344" t="b" cm="1">
        <f t="array" ref="Z1344">IF(ISERROR(IF(Table3263[[#This Row],[parent_attribute]]="subattribute", VLOOKUP(Table3263[[#This Row],[Área ]]&amp;Table3263[[#This Row],[child_attribute]],_xlfn._xlws.FILTER(Table3263[[#All],[Vessel]], Table3263[[#All],[parent_attribute]]="attribute"),1, FALSE), TRUE)), FALSE, TRUE)</f>
        <v>1</v>
      </c>
    </row>
    <row r="1345" spans="1:26" ht="15" customHeight="1">
      <c r="A1345" t="str">
        <f>Table3263[[#This Row],[Template]]&amp;Table3263[[#This Row],[parent_attribute]]</f>
        <v>Compressor Centrífugo BásicoTemperatura – Retorno de Óleo Lubrificante da Caixa de Engrenagens</v>
      </c>
      <c r="B1345" t="s">
        <v>4572</v>
      </c>
      <c r="C1345" s="10" t="s">
        <v>2905</v>
      </c>
      <c r="D1345" s="10" t="s">
        <v>4573</v>
      </c>
      <c r="E1345" t="s">
        <v>4574</v>
      </c>
      <c r="F1345" s="163" t="s">
        <v>4821</v>
      </c>
      <c r="G1345" s="173" t="s">
        <v>2862</v>
      </c>
      <c r="J1345" t="s">
        <v>5021</v>
      </c>
      <c r="K1345" t="s">
        <v>3798</v>
      </c>
      <c r="L1345" t="s">
        <v>2930</v>
      </c>
      <c r="M1345" t="s">
        <v>2928</v>
      </c>
      <c r="O1345" t="e">
        <f>VLOOKUP(Table3263[[#This Row],[Column1]],'Tradução Atributos'!$A$1:$B$284,2,0)</f>
        <v>#N/A</v>
      </c>
      <c r="P1345" t="s">
        <v>5022</v>
      </c>
      <c r="Q1345" s="10" t="str">
        <f>_xlfn.CONCAT(Table3263[[#This Row],[Description]],Table3263[[#This Row],[attribute_name EN2]])</f>
        <v>Temperature - Gear Lube Oil Return</v>
      </c>
      <c r="R1345" s="33"/>
      <c r="S1345" s="33" t="s">
        <v>49</v>
      </c>
      <c r="U1345" s="33" t="s">
        <v>736</v>
      </c>
      <c r="V1345" s="83"/>
      <c r="W1345" t="str">
        <f t="shared" si="35"/>
        <v>subattribute</v>
      </c>
      <c r="X1345" t="str">
        <f>TRIM(INDEX(_xlfn.TEXTSPLIT(Table3263[[#This Row],[attribute_name]],"|"), 1,1))</f>
        <v>Temperatura – Retorno de Óleo Lubrificante da Caixa de Engrenagens</v>
      </c>
      <c r="Y1345" t="str">
        <f>IFERROR(TRIM(INDEX(_xlfn.TEXTSPLIT(Table3263[[#This Row],[attribute_name]],"|"), 1,2)), "")</f>
        <v>HiHi</v>
      </c>
      <c r="Z1345" t="b" cm="1">
        <f t="array" ref="Z1345">IF(ISERROR(IF(Table3263[[#This Row],[parent_attribute]]="subattribute", VLOOKUP(Table3263[[#This Row],[Área ]]&amp;Table3263[[#This Row],[child_attribute]],_xlfn._xlws.FILTER(Table3263[[#All],[Vessel]], Table3263[[#All],[parent_attribute]]="attribute"),1, FALSE), TRUE)), FALSE, TRUE)</f>
        <v>1</v>
      </c>
    </row>
    <row r="1346" spans="1:26" ht="15" customHeight="1">
      <c r="A1346" t="str">
        <f>Table3263[[#This Row],[Template]]&amp;Table3263[[#This Row],[parent_attribute]]</f>
        <v>Compressor Centrífugo BásicoTemperatura – Retorno de Óleo Lubrificante da Caixa de Engrenagens</v>
      </c>
      <c r="B1346" t="s">
        <v>4572</v>
      </c>
      <c r="C1346" s="10" t="s">
        <v>2905</v>
      </c>
      <c r="D1346" s="10" t="s">
        <v>4573</v>
      </c>
      <c r="E1346" t="s">
        <v>4574</v>
      </c>
      <c r="F1346" s="163" t="s">
        <v>4821</v>
      </c>
      <c r="G1346" s="173" t="s">
        <v>2862</v>
      </c>
      <c r="J1346" t="s">
        <v>5023</v>
      </c>
      <c r="K1346" t="s">
        <v>3798</v>
      </c>
      <c r="L1346" t="s">
        <v>2934</v>
      </c>
      <c r="M1346" t="s">
        <v>2928</v>
      </c>
      <c r="O1346" t="e">
        <f>VLOOKUP(Table3263[[#This Row],[Column1]],'Tradução Atributos'!$A$1:$B$284,2,0)</f>
        <v>#N/A</v>
      </c>
      <c r="P1346" t="s">
        <v>5024</v>
      </c>
      <c r="Q1346" s="10" t="str">
        <f>_xlfn.CONCAT(Table3263[[#This Row],[Description]],Table3263[[#This Row],[attribute_name EN2]])</f>
        <v>Temperature - Gear Lube Oil Return</v>
      </c>
      <c r="R1346" s="10">
        <v>81</v>
      </c>
      <c r="S1346" s="33" t="s">
        <v>49</v>
      </c>
      <c r="U1346" s="33" t="s">
        <v>736</v>
      </c>
      <c r="V1346" s="10"/>
      <c r="W1346" t="str">
        <f t="shared" si="35"/>
        <v>subattribute</v>
      </c>
      <c r="X1346" t="str">
        <f>TRIM(INDEX(_xlfn.TEXTSPLIT(Table3263[[#This Row],[attribute_name]],"|"), 1,1))</f>
        <v>Temperatura – Retorno de Óleo Lubrificante da Caixa de Engrenagens</v>
      </c>
      <c r="Y1346" t="str">
        <f>IFERROR(TRIM(INDEX(_xlfn.TEXTSPLIT(Table3263[[#This Row],[attribute_name]],"|"), 1,2)), "")</f>
        <v>Pre-alarm Hi</v>
      </c>
      <c r="Z1346" t="b" cm="1">
        <f t="array" ref="Z1346">IF(ISERROR(IF(Table3263[[#This Row],[parent_attribute]]="subattribute", VLOOKUP(Table3263[[#This Row],[Área ]]&amp;Table3263[[#This Row],[child_attribute]],_xlfn._xlws.FILTER(Table3263[[#All],[Vessel]], Table3263[[#All],[parent_attribute]]="attribute"),1, FALSE), TRUE)), FALSE, TRUE)</f>
        <v>1</v>
      </c>
    </row>
    <row r="1347" spans="1:26" ht="15" customHeight="1">
      <c r="A1347" t="str">
        <f>Table3263[[#This Row],[Template]]&amp;Table3263[[#This Row],[parent_attribute]]</f>
        <v>Compressor Centrífugo BásicoVibração – Carcaça Lado do Eixo de Alta Velocidade</v>
      </c>
      <c r="B1347" t="s">
        <v>4572</v>
      </c>
      <c r="C1347" s="10" t="s">
        <v>2905</v>
      </c>
      <c r="D1347" s="10" t="s">
        <v>4573</v>
      </c>
      <c r="E1347" t="s">
        <v>4574</v>
      </c>
      <c r="F1347" s="163" t="s">
        <v>4821</v>
      </c>
      <c r="G1347" s="14" t="s">
        <v>2862</v>
      </c>
      <c r="J1347" t="s">
        <v>1763</v>
      </c>
      <c r="K1347" t="s">
        <v>1763</v>
      </c>
      <c r="O1347" t="e">
        <f>VLOOKUP(Table3263[[#This Row],[Column1]],'Tradução Atributos'!$A$1:$B$284,2,0)</f>
        <v>#N/A</v>
      </c>
      <c r="P1347" t="s">
        <v>5025</v>
      </c>
      <c r="Q1347" s="10" t="str">
        <f>_xlfn.CONCAT(Table3263[[#This Row],[Description]],Table3263[[#This Row],[attribute_name EN2]])</f>
        <v>Vibration - Gear Casing HS Shaft</v>
      </c>
      <c r="R1347" s="10" t="s">
        <v>5058</v>
      </c>
      <c r="S1347" s="33" t="s">
        <v>88</v>
      </c>
      <c r="U1347" s="33" t="s">
        <v>474</v>
      </c>
      <c r="V1347" s="10" t="s">
        <v>475</v>
      </c>
      <c r="W1347" t="str">
        <f t="shared" si="35"/>
        <v>attribute</v>
      </c>
      <c r="X1347" t="str">
        <f>TRIM(INDEX(_xlfn.TEXTSPLIT(Table3263[[#This Row],[attribute_name]],"|"), 1,1))</f>
        <v>Vibração – Carcaça Lado do Eixo de Alta Velocidade</v>
      </c>
      <c r="Y1347" t="str">
        <f>IFERROR(TRIM(INDEX(_xlfn.TEXTSPLIT(Table3263[[#This Row],[attribute_name]],"|"), 1,2)), "")</f>
        <v/>
      </c>
      <c r="Z1347" t="b" cm="1">
        <f t="array" ref="Z1347">IF(ISERROR(IF(Table3263[[#This Row],[type]]="subattribute", VLOOKUP(Table3263[[#This Row],[Template]]&amp;Table3263[[#This Row],[parent_attribute]],_xlfn._xlws.FILTER(#REF!, Table3263[[#All],[type]]="attribute"),1, FALSE), TRUE)), FALSE, TRUE)</f>
        <v>1</v>
      </c>
    </row>
    <row r="1348" spans="1:26" ht="15" customHeight="1">
      <c r="A1348" t="str">
        <f>Table3263[[#This Row],[Template]]&amp;Table3263[[#This Row],[parent_attribute]]</f>
        <v>Compressor Centrífugo BásicoVibração – Carcaça Lado do Eixo de Alta Velocidade</v>
      </c>
      <c r="B1348" t="s">
        <v>4572</v>
      </c>
      <c r="C1348" s="10" t="s">
        <v>2905</v>
      </c>
      <c r="D1348" s="10" t="s">
        <v>4573</v>
      </c>
      <c r="E1348" t="s">
        <v>4574</v>
      </c>
      <c r="F1348" s="163" t="s">
        <v>4821</v>
      </c>
      <c r="G1348" s="14" t="s">
        <v>2862</v>
      </c>
      <c r="J1348" t="s">
        <v>1764</v>
      </c>
      <c r="K1348" t="s">
        <v>1763</v>
      </c>
      <c r="L1348" t="s">
        <v>2929</v>
      </c>
      <c r="M1348" t="s">
        <v>2928</v>
      </c>
      <c r="O1348" t="e">
        <f>VLOOKUP(Table3263[[#This Row],[Column1]],'Tradução Atributos'!$A$1:$B$284,2,0)</f>
        <v>#N/A</v>
      </c>
      <c r="P1348" t="s">
        <v>5026</v>
      </c>
      <c r="Q1348" s="10" t="str">
        <f>_xlfn.CONCAT(Table3263[[#This Row],[Description]],Table3263[[#This Row],[attribute_name EN2]])</f>
        <v>Vibration - Gear Casing HS Shaft</v>
      </c>
      <c r="R1348" s="33">
        <v>7</v>
      </c>
      <c r="S1348" s="33" t="s">
        <v>88</v>
      </c>
      <c r="U1348" s="33" t="s">
        <v>736</v>
      </c>
      <c r="V1348" s="10"/>
      <c r="W1348" t="str">
        <f t="shared" si="35"/>
        <v>subattribute</v>
      </c>
      <c r="X1348" t="str">
        <f>TRIM(INDEX(_xlfn.TEXTSPLIT(Table3263[[#This Row],[attribute_name]],"|"), 1,1))</f>
        <v>Vibração – Carcaça Lado do Eixo de Alta Velocidade</v>
      </c>
      <c r="Y1348" t="str">
        <f>IFERROR(TRIM(INDEX(_xlfn.TEXTSPLIT(Table3263[[#This Row],[attribute_name]],"|"), 1,2)), "")</f>
        <v>Hi</v>
      </c>
      <c r="Z1348" t="b" cm="1">
        <f t="array" ref="Z1348">IF(ISERROR(IF(Table3263[[#This Row],[parent_attribute]]="subattribute", VLOOKUP(Table3263[[#This Row],[Área ]]&amp;Table3263[[#This Row],[child_attribute]],_xlfn._xlws.FILTER(Table3263[[#All],[Vessel]], Table3263[[#All],[parent_attribute]]="attribute"),1, FALSE), TRUE)), FALSE, TRUE)</f>
        <v>1</v>
      </c>
    </row>
    <row r="1349" spans="1:26" ht="15" customHeight="1">
      <c r="A1349" t="str">
        <f>Table3263[[#This Row],[Template]]&amp;Table3263[[#This Row],[parent_attribute]]</f>
        <v>Compressor Centrífugo BásicoVibração – Carcaça Lado do Eixo de Alta Velocidade</v>
      </c>
      <c r="B1349" t="s">
        <v>4572</v>
      </c>
      <c r="C1349" s="10" t="s">
        <v>2905</v>
      </c>
      <c r="D1349" s="10" t="s">
        <v>4573</v>
      </c>
      <c r="E1349" t="s">
        <v>4574</v>
      </c>
      <c r="F1349" s="163" t="s">
        <v>4821</v>
      </c>
      <c r="G1349" s="14" t="s">
        <v>2862</v>
      </c>
      <c r="J1349" t="s">
        <v>1765</v>
      </c>
      <c r="K1349" t="s">
        <v>1763</v>
      </c>
      <c r="L1349" t="s">
        <v>2930</v>
      </c>
      <c r="M1349" t="s">
        <v>2928</v>
      </c>
      <c r="O1349" t="e">
        <f>VLOOKUP(Table3263[[#This Row],[Column1]],'Tradução Atributos'!$A$1:$B$284,2,0)</f>
        <v>#N/A</v>
      </c>
      <c r="P1349" t="s">
        <v>5027</v>
      </c>
      <c r="Q1349" s="10" t="str">
        <f>_xlfn.CONCAT(Table3263[[#This Row],[Description]],Table3263[[#This Row],[attribute_name EN2]])</f>
        <v>Vibration - Gear Casing HS Shaft</v>
      </c>
      <c r="R1349" s="33">
        <v>11</v>
      </c>
      <c r="S1349" s="33" t="s">
        <v>88</v>
      </c>
      <c r="U1349" s="33" t="s">
        <v>736</v>
      </c>
      <c r="V1349" s="83"/>
      <c r="W1349" t="str">
        <f t="shared" si="35"/>
        <v>subattribute</v>
      </c>
      <c r="X1349" t="str">
        <f>TRIM(INDEX(_xlfn.TEXTSPLIT(Table3263[[#This Row],[attribute_name]],"|"), 1,1))</f>
        <v>Vibração – Carcaça Lado do Eixo de Alta Velocidade</v>
      </c>
      <c r="Y1349" t="str">
        <f>IFERROR(TRIM(INDEX(_xlfn.TEXTSPLIT(Table3263[[#This Row],[attribute_name]],"|"), 1,2)), "")</f>
        <v>HiHi</v>
      </c>
      <c r="Z1349" t="b" cm="1">
        <f t="array" ref="Z1349">IF(ISERROR(IF(Table3263[[#This Row],[parent_attribute]]="subattribute", VLOOKUP(Table3263[[#This Row],[Área ]]&amp;Table3263[[#This Row],[child_attribute]],_xlfn._xlws.FILTER(Table3263[[#All],[Vessel]], Table3263[[#All],[parent_attribute]]="attribute"),1, FALSE), TRUE)), FALSE, TRUE)</f>
        <v>1</v>
      </c>
    </row>
    <row r="1350" spans="1:26" ht="15" customHeight="1">
      <c r="A1350" t="str">
        <f>Table3263[[#This Row],[Template]]&amp;Table3263[[#This Row],[parent_attribute]]</f>
        <v>Compressor Centrífugo BásicoVibração – Carcaça Lado do Eixo de Alta Velocidade</v>
      </c>
      <c r="B1350" t="s">
        <v>4572</v>
      </c>
      <c r="C1350" s="10" t="s">
        <v>2905</v>
      </c>
      <c r="D1350" s="10" t="s">
        <v>4573</v>
      </c>
      <c r="E1350" t="s">
        <v>4574</v>
      </c>
      <c r="F1350" s="163" t="s">
        <v>4821</v>
      </c>
      <c r="G1350" s="14" t="s">
        <v>2862</v>
      </c>
      <c r="J1350" t="s">
        <v>1766</v>
      </c>
      <c r="K1350" t="s">
        <v>1763</v>
      </c>
      <c r="L1350" t="s">
        <v>2934</v>
      </c>
      <c r="M1350" t="s">
        <v>2928</v>
      </c>
      <c r="O1350" t="e">
        <f>VLOOKUP(Table3263[[#This Row],[Column1]],'Tradução Atributos'!$A$1:$B$284,2,0)</f>
        <v>#N/A</v>
      </c>
      <c r="P1350" t="s">
        <v>5028</v>
      </c>
      <c r="Q1350" s="10" t="str">
        <f>_xlfn.CONCAT(Table3263[[#This Row],[Description]],Table3263[[#This Row],[attribute_name EN2]])</f>
        <v>Vibration - Gear Casing HS Shaft</v>
      </c>
      <c r="R1350" s="33">
        <v>6.3</v>
      </c>
      <c r="S1350" s="33" t="s">
        <v>88</v>
      </c>
      <c r="U1350" s="33" t="s">
        <v>736</v>
      </c>
      <c r="V1350" s="10"/>
      <c r="W1350" t="str">
        <f t="shared" si="35"/>
        <v>subattribute</v>
      </c>
      <c r="X1350" t="str">
        <f>TRIM(INDEX(_xlfn.TEXTSPLIT(Table3263[[#This Row],[attribute_name]],"|"), 1,1))</f>
        <v>Vibração – Carcaça Lado do Eixo de Alta Velocidade</v>
      </c>
      <c r="Y1350" t="str">
        <f>IFERROR(TRIM(INDEX(_xlfn.TEXTSPLIT(Table3263[[#This Row],[attribute_name]],"|"), 1,2)), "")</f>
        <v>Pre-alarm Hi</v>
      </c>
      <c r="Z1350" t="b" cm="1">
        <f t="array" ref="Z1350">IF(ISERROR(IF(Table3263[[#This Row],[parent_attribute]]="subattribute", VLOOKUP(Table3263[[#This Row],[Área ]]&amp;Table3263[[#This Row],[child_attribute]],_xlfn._xlws.FILTER(Table3263[[#All],[Vessel]], Table3263[[#All],[parent_attribute]]="attribute"),1, FALSE), TRUE)), FALSE, TRUE)</f>
        <v>1</v>
      </c>
    </row>
    <row r="1351" spans="1:26" ht="15" customHeight="1">
      <c r="A1351" t="str">
        <f>Table3263[[#This Row],[Template]]&amp;Table3263[[#This Row],[parent_attribute]]</f>
        <v>Compressor Centrífugo BásicoVibração – Carcaça Lado do Eixo de Baixa Velocidade</v>
      </c>
      <c r="B1351" t="s">
        <v>4572</v>
      </c>
      <c r="C1351" s="10" t="s">
        <v>2905</v>
      </c>
      <c r="D1351" s="10" t="s">
        <v>4573</v>
      </c>
      <c r="E1351" t="s">
        <v>4574</v>
      </c>
      <c r="F1351" s="163" t="s">
        <v>4821</v>
      </c>
      <c r="G1351" s="14" t="s">
        <v>2862</v>
      </c>
      <c r="J1351" t="s">
        <v>1767</v>
      </c>
      <c r="K1351" t="s">
        <v>1767</v>
      </c>
      <c r="O1351" t="e">
        <f>VLOOKUP(Table3263[[#This Row],[Column1]],'Tradução Atributos'!$A$1:$B$284,2,0)</f>
        <v>#N/A</v>
      </c>
      <c r="P1351" t="s">
        <v>5029</v>
      </c>
      <c r="Q1351" s="10" t="str">
        <f>_xlfn.CONCAT(Table3263[[#This Row],[Description]],Table3263[[#This Row],[attribute_name EN2]])</f>
        <v>Vibration - Gear Casing LS Shaft</v>
      </c>
      <c r="R1351" s="33" t="s">
        <v>5059</v>
      </c>
      <c r="S1351" s="33" t="s">
        <v>88</v>
      </c>
      <c r="U1351" s="33" t="s">
        <v>474</v>
      </c>
      <c r="V1351" s="10" t="s">
        <v>475</v>
      </c>
      <c r="W1351" t="str">
        <f t="shared" si="35"/>
        <v>attribute</v>
      </c>
      <c r="X1351" t="str">
        <f>TRIM(INDEX(_xlfn.TEXTSPLIT(Table3263[[#This Row],[attribute_name]],"|"), 1,1))</f>
        <v>Vibração – Carcaça Lado do Eixo de Baixa Velocidade</v>
      </c>
      <c r="Y1351" t="str">
        <f>IFERROR(TRIM(INDEX(_xlfn.TEXTSPLIT(Table3263[[#This Row],[attribute_name]],"|"), 1,2)), "")</f>
        <v/>
      </c>
      <c r="Z1351" t="b" cm="1">
        <f t="array" ref="Z1351">IF(ISERROR(IF(Table3263[[#This Row],[type]]="subattribute", VLOOKUP(Table3263[[#This Row],[Template]]&amp;Table3263[[#This Row],[parent_attribute]],_xlfn._xlws.FILTER(#REF!, Table3263[[#All],[type]]="attribute"),1, FALSE), TRUE)), FALSE, TRUE)</f>
        <v>1</v>
      </c>
    </row>
    <row r="1352" spans="1:26" ht="15" customHeight="1">
      <c r="A1352" t="str">
        <f>Table3263[[#This Row],[Template]]&amp;Table3263[[#This Row],[parent_attribute]]</f>
        <v>Compressor Centrífugo BásicoVibração – Carcaça Lado do Eixo de Baixa Velocidade</v>
      </c>
      <c r="B1352" t="s">
        <v>4572</v>
      </c>
      <c r="C1352" s="10" t="s">
        <v>2905</v>
      </c>
      <c r="D1352" s="10" t="s">
        <v>4573</v>
      </c>
      <c r="E1352" t="s">
        <v>4574</v>
      </c>
      <c r="F1352" s="163" t="s">
        <v>4821</v>
      </c>
      <c r="G1352" s="14" t="s">
        <v>2862</v>
      </c>
      <c r="J1352" t="s">
        <v>1768</v>
      </c>
      <c r="K1352" t="s">
        <v>1767</v>
      </c>
      <c r="L1352" t="s">
        <v>2929</v>
      </c>
      <c r="M1352" t="s">
        <v>2928</v>
      </c>
      <c r="O1352" t="e">
        <f>VLOOKUP(Table3263[[#This Row],[Column1]],'Tradução Atributos'!$A$1:$B$284,2,0)</f>
        <v>#N/A</v>
      </c>
      <c r="P1352" t="s">
        <v>5030</v>
      </c>
      <c r="Q1352" s="10" t="str">
        <f>_xlfn.CONCAT(Table3263[[#This Row],[Description]],Table3263[[#This Row],[attribute_name EN2]])</f>
        <v>Vibration - Gear Casing LS Shaft</v>
      </c>
      <c r="R1352" s="33">
        <v>7</v>
      </c>
      <c r="S1352" s="33" t="s">
        <v>88</v>
      </c>
      <c r="U1352" s="33" t="s">
        <v>736</v>
      </c>
      <c r="V1352" s="10"/>
      <c r="W1352" t="str">
        <f t="shared" si="35"/>
        <v>subattribute</v>
      </c>
      <c r="X1352" t="str">
        <f>TRIM(INDEX(_xlfn.TEXTSPLIT(Table3263[[#This Row],[attribute_name]],"|"), 1,1))</f>
        <v>Vibração – Carcaça Lado do Eixo de Baixa Velocidade</v>
      </c>
      <c r="Y1352" t="str">
        <f>IFERROR(TRIM(INDEX(_xlfn.TEXTSPLIT(Table3263[[#This Row],[attribute_name]],"|"), 1,2)), "")</f>
        <v>Hi</v>
      </c>
      <c r="Z1352" t="b" cm="1">
        <f t="array" ref="Z1352">IF(ISERROR(IF(Table3263[[#This Row],[parent_attribute]]="subattribute", VLOOKUP(Table3263[[#This Row],[Área ]]&amp;Table3263[[#This Row],[child_attribute]],_xlfn._xlws.FILTER(Table3263[[#All],[Vessel]], Table3263[[#All],[parent_attribute]]="attribute"),1, FALSE), TRUE)), FALSE, TRUE)</f>
        <v>1</v>
      </c>
    </row>
    <row r="1353" spans="1:26" ht="15" customHeight="1">
      <c r="A1353" t="str">
        <f>Table3263[[#This Row],[Template]]&amp;Table3263[[#This Row],[parent_attribute]]</f>
        <v>Compressor Centrífugo BásicoVibração – Carcaça Lado do Eixo de Baixa Velocidade</v>
      </c>
      <c r="B1353" t="s">
        <v>4572</v>
      </c>
      <c r="C1353" s="10" t="s">
        <v>2905</v>
      </c>
      <c r="D1353" s="10" t="s">
        <v>4573</v>
      </c>
      <c r="E1353" t="s">
        <v>4574</v>
      </c>
      <c r="F1353" s="163" t="s">
        <v>4821</v>
      </c>
      <c r="G1353" s="14" t="s">
        <v>2862</v>
      </c>
      <c r="J1353" t="s">
        <v>1769</v>
      </c>
      <c r="K1353" t="s">
        <v>1767</v>
      </c>
      <c r="L1353" t="s">
        <v>2930</v>
      </c>
      <c r="M1353" t="s">
        <v>2928</v>
      </c>
      <c r="O1353" t="e">
        <f>VLOOKUP(Table3263[[#This Row],[Column1]],'Tradução Atributos'!$A$1:$B$284,2,0)</f>
        <v>#N/A</v>
      </c>
      <c r="P1353" t="s">
        <v>5031</v>
      </c>
      <c r="Q1353" s="10" t="str">
        <f>_xlfn.CONCAT(Table3263[[#This Row],[Description]],Table3263[[#This Row],[attribute_name EN2]])</f>
        <v>Vibration - Gear Casing LS Shaft</v>
      </c>
      <c r="R1353" s="33">
        <v>11</v>
      </c>
      <c r="S1353" s="33" t="s">
        <v>88</v>
      </c>
      <c r="U1353" s="33" t="s">
        <v>736</v>
      </c>
      <c r="V1353" s="12"/>
      <c r="W1353" t="str">
        <f t="shared" si="35"/>
        <v>subattribute</v>
      </c>
      <c r="X1353" t="str">
        <f>TRIM(INDEX(_xlfn.TEXTSPLIT(Table3263[[#This Row],[attribute_name]],"|"), 1,1))</f>
        <v>Vibração – Carcaça Lado do Eixo de Baixa Velocidade</v>
      </c>
      <c r="Y1353" t="str">
        <f>IFERROR(TRIM(INDEX(_xlfn.TEXTSPLIT(Table3263[[#This Row],[attribute_name]],"|"), 1,2)), "")</f>
        <v>HiHi</v>
      </c>
      <c r="Z1353" t="b" cm="1">
        <f t="array" ref="Z1353">IF(ISERROR(IF(Table3263[[#This Row],[parent_attribute]]="subattribute", VLOOKUP(Table3263[[#This Row],[Área ]]&amp;Table3263[[#This Row],[child_attribute]],_xlfn._xlws.FILTER(Table3263[[#All],[Vessel]], Table3263[[#All],[parent_attribute]]="attribute"),1, FALSE), TRUE)), FALSE, TRUE)</f>
        <v>1</v>
      </c>
    </row>
    <row r="1354" spans="1:26" ht="15" customHeight="1">
      <c r="A1354" t="str">
        <f>Table3263[[#This Row],[Template]]&amp;Table3263[[#This Row],[parent_attribute]]</f>
        <v>Compressor Centrífugo BásicoVibração – Carcaça Lado do Eixo de Baixa Velocidade</v>
      </c>
      <c r="B1354" t="s">
        <v>4572</v>
      </c>
      <c r="C1354" s="10" t="s">
        <v>2905</v>
      </c>
      <c r="D1354" s="10" t="s">
        <v>4573</v>
      </c>
      <c r="E1354" t="s">
        <v>4574</v>
      </c>
      <c r="F1354" s="163" t="s">
        <v>4821</v>
      </c>
      <c r="G1354" s="14" t="s">
        <v>2862</v>
      </c>
      <c r="J1354" t="s">
        <v>1770</v>
      </c>
      <c r="K1354" t="s">
        <v>1767</v>
      </c>
      <c r="L1354" t="s">
        <v>2934</v>
      </c>
      <c r="M1354" t="s">
        <v>2928</v>
      </c>
      <c r="O1354" t="e">
        <f>VLOOKUP(Table3263[[#This Row],[Column1]],'Tradução Atributos'!$A$1:$B$284,2,0)</f>
        <v>#N/A</v>
      </c>
      <c r="P1354" t="s">
        <v>5032</v>
      </c>
      <c r="Q1354" s="10" t="str">
        <f>_xlfn.CONCAT(Table3263[[#This Row],[Description]],Table3263[[#This Row],[attribute_name EN2]])</f>
        <v>Vibration - Gear Casing LS Shaft</v>
      </c>
      <c r="R1354" s="33">
        <v>6.3</v>
      </c>
      <c r="S1354" s="33" t="s">
        <v>88</v>
      </c>
      <c r="U1354" s="33" t="s">
        <v>736</v>
      </c>
      <c r="V1354" s="10"/>
      <c r="W1354" t="str">
        <f t="shared" si="35"/>
        <v>subattribute</v>
      </c>
      <c r="X1354" t="str">
        <f>TRIM(INDEX(_xlfn.TEXTSPLIT(Table3263[[#This Row],[attribute_name]],"|"), 1,1))</f>
        <v>Vibração – Carcaça Lado do Eixo de Baixa Velocidade</v>
      </c>
      <c r="Y1354" t="str">
        <f>IFERROR(TRIM(INDEX(_xlfn.TEXTSPLIT(Table3263[[#This Row],[attribute_name]],"|"), 1,2)), "")</f>
        <v>Pre-alarm Hi</v>
      </c>
      <c r="Z1354" t="b" cm="1">
        <f t="array" ref="Z1354">IF(ISERROR(IF(Table3263[[#This Row],[parent_attribute]]="subattribute", VLOOKUP(Table3263[[#This Row],[Área ]]&amp;Table3263[[#This Row],[child_attribute]],_xlfn._xlws.FILTER(Table3263[[#All],[Vessel]], Table3263[[#All],[parent_attribute]]="attribute"),1, FALSE), TRUE)), FALSE, TRUE)</f>
        <v>1</v>
      </c>
    </row>
    <row r="1355" spans="1:26" ht="15" customHeight="1">
      <c r="A1355" t="str">
        <f>Table3263[[#This Row],[Template]]&amp;Table3263[[#This Row],[parent_attribute]]</f>
        <v>Compressor Centrífugo BásicoVibração - Mancal LA do Eixo de Engrenagem HS (1)</v>
      </c>
      <c r="B1355" t="s">
        <v>4572</v>
      </c>
      <c r="C1355" s="10" t="s">
        <v>2905</v>
      </c>
      <c r="D1355" s="10" t="s">
        <v>4573</v>
      </c>
      <c r="E1355" t="s">
        <v>4574</v>
      </c>
      <c r="F1355" s="163" t="s">
        <v>4821</v>
      </c>
      <c r="G1355" s="14" t="s">
        <v>2862</v>
      </c>
      <c r="J1355" t="s">
        <v>697</v>
      </c>
      <c r="K1355" t="s">
        <v>697</v>
      </c>
      <c r="O1355" t="e">
        <f>VLOOKUP(Table3263[[#This Row],[Column1]],'Tradução Atributos'!$A$1:$B$284,2,0)</f>
        <v>#N/A</v>
      </c>
      <c r="P1355" t="s">
        <v>3131</v>
      </c>
      <c r="Q1355" s="10" t="str">
        <f>_xlfn.CONCAT(Table3263[[#This Row],[Description]],Table3263[[#This Row],[attribute_name EN2]])</f>
        <v>Vibration - Gear Shaft HS Bearing DE (1)</v>
      </c>
      <c r="R1355" s="33" t="s">
        <v>5060</v>
      </c>
      <c r="S1355" s="33" t="s">
        <v>465</v>
      </c>
      <c r="U1355" s="33" t="s">
        <v>474</v>
      </c>
      <c r="V1355" s="10" t="s">
        <v>475</v>
      </c>
      <c r="W1355" t="str">
        <f t="shared" si="35"/>
        <v>attribute</v>
      </c>
      <c r="X1355" t="str">
        <f>TRIM(INDEX(_xlfn.TEXTSPLIT(Table3263[[#This Row],[attribute_name]],"|"), 1,1))</f>
        <v>Vibração - Mancal LA do Eixo de Engrenagem HS (1)</v>
      </c>
      <c r="Y1355" t="str">
        <f>IFERROR(TRIM(INDEX(_xlfn.TEXTSPLIT(Table3263[[#This Row],[attribute_name]],"|"), 1,2)), "")</f>
        <v/>
      </c>
      <c r="Z1355" t="b" cm="1">
        <f t="array" ref="Z1355">IF(ISERROR(IF(Table3263[[#This Row],[type]]="subattribute", VLOOKUP(Table3263[[#This Row],[Template]]&amp;Table3263[[#This Row],[parent_attribute]],_xlfn._xlws.FILTER(#REF!, Table3263[[#All],[type]]="attribute"),1, FALSE), TRUE)), FALSE, TRUE)</f>
        <v>1</v>
      </c>
    </row>
    <row r="1356" spans="1:26" ht="15" customHeight="1">
      <c r="A1356" t="str">
        <f>Table3263[[#This Row],[Template]]&amp;Table3263[[#This Row],[parent_attribute]]</f>
        <v>Compressor Centrífugo BásicoVibração - Mancal LA do Eixo de Engrenagem HS (1)</v>
      </c>
      <c r="B1356" t="s">
        <v>4572</v>
      </c>
      <c r="C1356" s="10" t="s">
        <v>2905</v>
      </c>
      <c r="D1356" s="10" t="s">
        <v>4573</v>
      </c>
      <c r="E1356" t="s">
        <v>4574</v>
      </c>
      <c r="F1356" s="163" t="s">
        <v>4821</v>
      </c>
      <c r="G1356" s="14" t="s">
        <v>2862</v>
      </c>
      <c r="J1356" t="s">
        <v>1772</v>
      </c>
      <c r="K1356" t="s">
        <v>697</v>
      </c>
      <c r="L1356" t="s">
        <v>2929</v>
      </c>
      <c r="M1356" t="s">
        <v>2928</v>
      </c>
      <c r="O1356" t="e">
        <f>VLOOKUP(Table3263[[#This Row],[Column1]],'Tradução Atributos'!$A$1:$B$284,2,0)</f>
        <v>#N/A</v>
      </c>
      <c r="P1356" t="s">
        <v>1102</v>
      </c>
      <c r="Q1356" s="10" t="str">
        <f>_xlfn.CONCAT(Table3263[[#This Row],[Description]],Table3263[[#This Row],[attribute_name EN2]])</f>
        <v>Vibration - Gear Shaft HS Bearing DE (1)</v>
      </c>
      <c r="R1356" s="33">
        <v>43.6</v>
      </c>
      <c r="S1356" s="33" t="s">
        <v>465</v>
      </c>
      <c r="U1356" s="33" t="s">
        <v>736</v>
      </c>
      <c r="V1356" s="10"/>
      <c r="W1356" t="str">
        <f t="shared" si="35"/>
        <v>subattribute</v>
      </c>
      <c r="X1356" t="str">
        <f>TRIM(INDEX(_xlfn.TEXTSPLIT(Table3263[[#This Row],[attribute_name]],"|"), 1,1))</f>
        <v>Vibração - Mancal LA do Eixo de Engrenagem HS (1)</v>
      </c>
      <c r="Y1356" t="str">
        <f>IFERROR(TRIM(INDEX(_xlfn.TEXTSPLIT(Table3263[[#This Row],[attribute_name]],"|"), 1,2)), "")</f>
        <v>Hi</v>
      </c>
      <c r="Z1356" t="b" cm="1">
        <f t="array" ref="Z1356">IF(ISERROR(IF(Table3263[[#This Row],[parent_attribute]]="subattribute", VLOOKUP(Table3263[[#This Row],[Área ]]&amp;Table3263[[#This Row],[child_attribute]],_xlfn._xlws.FILTER(Table3263[[#All],[Vessel]], Table3263[[#All],[parent_attribute]]="attribute"),1, FALSE), TRUE)), FALSE, TRUE)</f>
        <v>1</v>
      </c>
    </row>
    <row r="1357" spans="1:26" ht="15" customHeight="1">
      <c r="A1357" t="str">
        <f>Table3263[[#This Row],[Template]]&amp;Table3263[[#This Row],[parent_attribute]]</f>
        <v>Compressor Centrífugo BásicoVibração - Mancal LA do Eixo de Engrenagem HS (1)</v>
      </c>
      <c r="B1357" t="s">
        <v>4572</v>
      </c>
      <c r="C1357" s="10" t="s">
        <v>2905</v>
      </c>
      <c r="D1357" s="10" t="s">
        <v>4573</v>
      </c>
      <c r="E1357" t="s">
        <v>4574</v>
      </c>
      <c r="F1357" s="163" t="s">
        <v>4821</v>
      </c>
      <c r="G1357" s="14" t="s">
        <v>2862</v>
      </c>
      <c r="J1357" t="s">
        <v>1773</v>
      </c>
      <c r="K1357" t="s">
        <v>697</v>
      </c>
      <c r="L1357" t="s">
        <v>2930</v>
      </c>
      <c r="M1357" t="s">
        <v>2928</v>
      </c>
      <c r="O1357" t="e">
        <f>VLOOKUP(Table3263[[#This Row],[Column1]],'Tradução Atributos'!$A$1:$B$284,2,0)</f>
        <v>#N/A</v>
      </c>
      <c r="P1357" t="s">
        <v>1104</v>
      </c>
      <c r="Q1357" s="10" t="str">
        <f>_xlfn.CONCAT(Table3263[[#This Row],[Description]],Table3263[[#This Row],[attribute_name EN2]])</f>
        <v>Vibration - Gear Shaft HS Bearing DE (1)</v>
      </c>
      <c r="R1357" s="10">
        <v>65</v>
      </c>
      <c r="S1357" s="33" t="s">
        <v>465</v>
      </c>
      <c r="U1357" s="33" t="s">
        <v>736</v>
      </c>
      <c r="V1357" s="12"/>
      <c r="W1357" t="str">
        <f t="shared" si="35"/>
        <v>subattribute</v>
      </c>
      <c r="X1357" t="str">
        <f>TRIM(INDEX(_xlfn.TEXTSPLIT(Table3263[[#This Row],[attribute_name]],"|"), 1,1))</f>
        <v>Vibração - Mancal LA do Eixo de Engrenagem HS (1)</v>
      </c>
      <c r="Y1357" t="str">
        <f>IFERROR(TRIM(INDEX(_xlfn.TEXTSPLIT(Table3263[[#This Row],[attribute_name]],"|"), 1,2)), "")</f>
        <v>HiHi</v>
      </c>
      <c r="Z1357" t="b" cm="1">
        <f t="array" ref="Z1357">IF(ISERROR(IF(Table3263[[#This Row],[parent_attribute]]="subattribute", VLOOKUP(Table3263[[#This Row],[Área ]]&amp;Table3263[[#This Row],[child_attribute]],_xlfn._xlws.FILTER(Table3263[[#All],[Vessel]], Table3263[[#All],[parent_attribute]]="attribute"),1, FALSE), TRUE)), FALSE, TRUE)</f>
        <v>1</v>
      </c>
    </row>
    <row r="1358" spans="1:26" ht="15" customHeight="1">
      <c r="A1358" t="str">
        <f>Table3263[[#This Row],[Template]]&amp;Table3263[[#This Row],[parent_attribute]]</f>
        <v>Compressor Centrífugo BásicoVibração - Mancal LA do Eixo de Engrenagem HS (1)</v>
      </c>
      <c r="B1358" t="s">
        <v>4572</v>
      </c>
      <c r="C1358" s="10" t="s">
        <v>2905</v>
      </c>
      <c r="D1358" s="10" t="s">
        <v>4573</v>
      </c>
      <c r="E1358" t="s">
        <v>4574</v>
      </c>
      <c r="F1358" s="163" t="s">
        <v>4821</v>
      </c>
      <c r="G1358" s="14" t="s">
        <v>2862</v>
      </c>
      <c r="J1358" t="s">
        <v>1774</v>
      </c>
      <c r="K1358" t="s">
        <v>697</v>
      </c>
      <c r="L1358" t="s">
        <v>2934</v>
      </c>
      <c r="M1358" t="s">
        <v>2928</v>
      </c>
      <c r="O1358" t="e">
        <f>VLOOKUP(Table3263[[#This Row],[Column1]],'Tradução Atributos'!$A$1:$B$284,2,0)</f>
        <v>#N/A</v>
      </c>
      <c r="P1358" t="s">
        <v>3132</v>
      </c>
      <c r="Q1358" s="10" t="str">
        <f>_xlfn.CONCAT(Table3263[[#This Row],[Description]],Table3263[[#This Row],[attribute_name EN2]])</f>
        <v>Vibration - Gear Shaft HS Bearing DE (1)</v>
      </c>
      <c r="R1358" s="10">
        <v>32</v>
      </c>
      <c r="S1358" s="33" t="s">
        <v>465</v>
      </c>
      <c r="U1358" s="33" t="s">
        <v>736</v>
      </c>
      <c r="V1358" s="10"/>
      <c r="W1358" t="str">
        <f t="shared" si="35"/>
        <v>subattribute</v>
      </c>
      <c r="X1358" t="str">
        <f>TRIM(INDEX(_xlfn.TEXTSPLIT(Table3263[[#This Row],[attribute_name]],"|"), 1,1))</f>
        <v>Vibração - Mancal LA do Eixo de Engrenagem HS (1)</v>
      </c>
      <c r="Y1358" t="str">
        <f>IFERROR(TRIM(INDEX(_xlfn.TEXTSPLIT(Table3263[[#This Row],[attribute_name]],"|"), 1,2)), "")</f>
        <v>Pre-alarm Hi</v>
      </c>
      <c r="Z1358" t="b" cm="1">
        <f t="array" ref="Z1358">IF(ISERROR(IF(Table3263[[#This Row],[parent_attribute]]="subattribute", VLOOKUP(Table3263[[#This Row],[Área ]]&amp;Table3263[[#This Row],[child_attribute]],_xlfn._xlws.FILTER(Table3263[[#All],[Vessel]], Table3263[[#All],[parent_attribute]]="attribute"),1, FALSE), TRUE)), FALSE, TRUE)</f>
        <v>1</v>
      </c>
    </row>
    <row r="1359" spans="1:26" ht="15" customHeight="1">
      <c r="A1359" t="str">
        <f>Table3263[[#This Row],[Template]]&amp;Table3263[[#This Row],[parent_attribute]]</f>
        <v>Compressor Centrífugo BásicoVibração - Mancal LA do Eixo de Engrenagem HS (2)</v>
      </c>
      <c r="B1359" t="s">
        <v>4572</v>
      </c>
      <c r="C1359" s="10" t="s">
        <v>2905</v>
      </c>
      <c r="D1359" s="10" t="s">
        <v>4573</v>
      </c>
      <c r="E1359" t="s">
        <v>4574</v>
      </c>
      <c r="F1359" s="163" t="s">
        <v>4821</v>
      </c>
      <c r="G1359" s="14" t="s">
        <v>2862</v>
      </c>
      <c r="J1359" t="s">
        <v>700</v>
      </c>
      <c r="K1359" t="s">
        <v>700</v>
      </c>
      <c r="O1359" t="e">
        <f>VLOOKUP(Table3263[[#This Row],[Column1]],'Tradução Atributos'!$A$1:$B$284,2,0)</f>
        <v>#N/A</v>
      </c>
      <c r="P1359" t="s">
        <v>3133</v>
      </c>
      <c r="Q1359" s="10" t="str">
        <f>_xlfn.CONCAT(Table3263[[#This Row],[Description]],Table3263[[#This Row],[attribute_name EN2]])</f>
        <v>Vibration - Gear Shaft HS Bearing DE (2)</v>
      </c>
      <c r="R1359" s="33" t="s">
        <v>5061</v>
      </c>
      <c r="S1359" s="33" t="s">
        <v>465</v>
      </c>
      <c r="U1359" s="33" t="s">
        <v>474</v>
      </c>
      <c r="V1359" s="10" t="s">
        <v>475</v>
      </c>
      <c r="W1359" t="str">
        <f t="shared" si="35"/>
        <v>attribute</v>
      </c>
      <c r="X1359" t="str">
        <f>TRIM(INDEX(_xlfn.TEXTSPLIT(Table3263[[#This Row],[attribute_name]],"|"), 1,1))</f>
        <v>Vibração - Mancal LA do Eixo de Engrenagem HS (2)</v>
      </c>
      <c r="Y1359" t="str">
        <f>IFERROR(TRIM(INDEX(_xlfn.TEXTSPLIT(Table3263[[#This Row],[attribute_name]],"|"), 1,2)), "")</f>
        <v/>
      </c>
      <c r="Z1359" t="b" cm="1">
        <f t="array" ref="Z1359">IF(ISERROR(IF(Table3263[[#This Row],[type]]="subattribute", VLOOKUP(Table3263[[#This Row],[Template]]&amp;Table3263[[#This Row],[parent_attribute]],_xlfn._xlws.FILTER(#REF!, Table3263[[#All],[type]]="attribute"),1, FALSE), TRUE)), FALSE, TRUE)</f>
        <v>1</v>
      </c>
    </row>
    <row r="1360" spans="1:26" ht="15" customHeight="1">
      <c r="A1360" t="str">
        <f>Table3263[[#This Row],[Template]]&amp;Table3263[[#This Row],[parent_attribute]]</f>
        <v>Compressor Centrífugo BásicoVibração - Mancal LA do Eixo de Engrenagem HS (2)</v>
      </c>
      <c r="B1360" t="s">
        <v>4572</v>
      </c>
      <c r="C1360" s="10" t="s">
        <v>2905</v>
      </c>
      <c r="D1360" s="10" t="s">
        <v>4573</v>
      </c>
      <c r="E1360" t="s">
        <v>4574</v>
      </c>
      <c r="F1360" s="163" t="s">
        <v>4821</v>
      </c>
      <c r="G1360" s="14" t="s">
        <v>2862</v>
      </c>
      <c r="J1360" t="s">
        <v>1776</v>
      </c>
      <c r="K1360" t="s">
        <v>700</v>
      </c>
      <c r="L1360" t="s">
        <v>2929</v>
      </c>
      <c r="M1360" t="s">
        <v>2928</v>
      </c>
      <c r="O1360" t="e">
        <f>VLOOKUP(Table3263[[#This Row],[Column1]],'Tradução Atributos'!$A$1:$B$284,2,0)</f>
        <v>#N/A</v>
      </c>
      <c r="P1360" t="s">
        <v>1108</v>
      </c>
      <c r="Q1360" s="10" t="str">
        <f>_xlfn.CONCAT(Table3263[[#This Row],[Description]],Table3263[[#This Row],[attribute_name EN2]])</f>
        <v>Vibration - Gear Shaft HS Bearing DE (2)</v>
      </c>
      <c r="R1360" s="33">
        <v>43.6</v>
      </c>
      <c r="S1360" s="33" t="s">
        <v>465</v>
      </c>
      <c r="U1360" s="33" t="s">
        <v>736</v>
      </c>
      <c r="V1360" s="10"/>
      <c r="W1360" t="str">
        <f t="shared" si="35"/>
        <v>subattribute</v>
      </c>
      <c r="X1360" t="str">
        <f>TRIM(INDEX(_xlfn.TEXTSPLIT(Table3263[[#This Row],[attribute_name]],"|"), 1,1))</f>
        <v>Vibração - Mancal LA do Eixo de Engrenagem HS (2)</v>
      </c>
      <c r="Y1360" t="str">
        <f>IFERROR(TRIM(INDEX(_xlfn.TEXTSPLIT(Table3263[[#This Row],[attribute_name]],"|"), 1,2)), "")</f>
        <v>Hi</v>
      </c>
      <c r="Z1360" t="b" cm="1">
        <f t="array" ref="Z1360">IF(ISERROR(IF(Table3263[[#This Row],[parent_attribute]]="subattribute", VLOOKUP(Table3263[[#This Row],[Área ]]&amp;Table3263[[#This Row],[child_attribute]],_xlfn._xlws.FILTER(Table3263[[#All],[Vessel]], Table3263[[#All],[parent_attribute]]="attribute"),1, FALSE), TRUE)), FALSE, TRUE)</f>
        <v>1</v>
      </c>
    </row>
    <row r="1361" spans="1:26" ht="15" customHeight="1">
      <c r="A1361" t="str">
        <f>Table3263[[#This Row],[Template]]&amp;Table3263[[#This Row],[parent_attribute]]</f>
        <v>Compressor Centrífugo BásicoVibração - Mancal LA do Eixo de Engrenagem HS (2)</v>
      </c>
      <c r="B1361" t="s">
        <v>4572</v>
      </c>
      <c r="C1361" s="10" t="s">
        <v>2905</v>
      </c>
      <c r="D1361" s="10" t="s">
        <v>4573</v>
      </c>
      <c r="E1361" t="s">
        <v>4574</v>
      </c>
      <c r="F1361" s="163" t="s">
        <v>4821</v>
      </c>
      <c r="G1361" s="14" t="s">
        <v>2862</v>
      </c>
      <c r="J1361" t="s">
        <v>1777</v>
      </c>
      <c r="K1361" t="s">
        <v>700</v>
      </c>
      <c r="L1361" t="s">
        <v>2930</v>
      </c>
      <c r="M1361" t="s">
        <v>2928</v>
      </c>
      <c r="O1361" t="e">
        <f>VLOOKUP(Table3263[[#This Row],[Column1]],'Tradução Atributos'!$A$1:$B$284,2,0)</f>
        <v>#N/A</v>
      </c>
      <c r="P1361" t="s">
        <v>1110</v>
      </c>
      <c r="Q1361" s="10" t="str">
        <f>_xlfn.CONCAT(Table3263[[#This Row],[Description]],Table3263[[#This Row],[attribute_name EN2]])</f>
        <v>Vibration - Gear Shaft HS Bearing DE (2)</v>
      </c>
      <c r="R1361" s="33">
        <v>65</v>
      </c>
      <c r="S1361" s="33" t="s">
        <v>465</v>
      </c>
      <c r="U1361" s="33" t="s">
        <v>736</v>
      </c>
      <c r="V1361" s="12"/>
      <c r="W1361" t="str">
        <f t="shared" si="35"/>
        <v>subattribute</v>
      </c>
      <c r="X1361" t="str">
        <f>TRIM(INDEX(_xlfn.TEXTSPLIT(Table3263[[#This Row],[attribute_name]],"|"), 1,1))</f>
        <v>Vibração - Mancal LA do Eixo de Engrenagem HS (2)</v>
      </c>
      <c r="Y1361" t="str">
        <f>IFERROR(TRIM(INDEX(_xlfn.TEXTSPLIT(Table3263[[#This Row],[attribute_name]],"|"), 1,2)), "")</f>
        <v>HiHi</v>
      </c>
      <c r="Z1361" t="b" cm="1">
        <f t="array" ref="Z1361">IF(ISERROR(IF(Table3263[[#This Row],[parent_attribute]]="subattribute", VLOOKUP(Table3263[[#This Row],[Área ]]&amp;Table3263[[#This Row],[child_attribute]],_xlfn._xlws.FILTER(Table3263[[#All],[Vessel]], Table3263[[#All],[parent_attribute]]="attribute"),1, FALSE), TRUE)), FALSE, TRUE)</f>
        <v>1</v>
      </c>
    </row>
    <row r="1362" spans="1:26" ht="15" customHeight="1">
      <c r="A1362" t="str">
        <f>Table3263[[#This Row],[Template]]&amp;Table3263[[#This Row],[parent_attribute]]</f>
        <v>Compressor Centrífugo BásicoVibração - Mancal LA do Eixo de Engrenagem HS (2)</v>
      </c>
      <c r="B1362" t="s">
        <v>4572</v>
      </c>
      <c r="C1362" s="10" t="s">
        <v>2905</v>
      </c>
      <c r="D1362" s="10" t="s">
        <v>4573</v>
      </c>
      <c r="E1362" t="s">
        <v>4574</v>
      </c>
      <c r="F1362" s="163" t="s">
        <v>4821</v>
      </c>
      <c r="G1362" s="14" t="s">
        <v>2862</v>
      </c>
      <c r="J1362" t="s">
        <v>1778</v>
      </c>
      <c r="K1362" t="s">
        <v>700</v>
      </c>
      <c r="L1362" t="s">
        <v>2934</v>
      </c>
      <c r="M1362" t="s">
        <v>2928</v>
      </c>
      <c r="O1362" t="e">
        <f>VLOOKUP(Table3263[[#This Row],[Column1]],'Tradução Atributos'!$A$1:$B$284,2,0)</f>
        <v>#N/A</v>
      </c>
      <c r="P1362" t="s">
        <v>3134</v>
      </c>
      <c r="Q1362" s="10" t="str">
        <f>_xlfn.CONCAT(Table3263[[#This Row],[Description]],Table3263[[#This Row],[attribute_name EN2]])</f>
        <v>Vibration - Gear Shaft HS Bearing DE (2)</v>
      </c>
      <c r="R1362" s="10">
        <v>30</v>
      </c>
      <c r="S1362" s="33" t="s">
        <v>465</v>
      </c>
      <c r="U1362" s="33" t="s">
        <v>736</v>
      </c>
      <c r="V1362" s="10"/>
      <c r="W1362" t="str">
        <f t="shared" si="35"/>
        <v>subattribute</v>
      </c>
      <c r="X1362" t="str">
        <f>TRIM(INDEX(_xlfn.TEXTSPLIT(Table3263[[#This Row],[attribute_name]],"|"), 1,1))</f>
        <v>Vibração - Mancal LA do Eixo de Engrenagem HS (2)</v>
      </c>
      <c r="Y1362" t="str">
        <f>IFERROR(TRIM(INDEX(_xlfn.TEXTSPLIT(Table3263[[#This Row],[attribute_name]],"|"), 1,2)), "")</f>
        <v>Pre-alarm Hi</v>
      </c>
      <c r="Z1362" t="b" cm="1">
        <f t="array" ref="Z1362">IF(ISERROR(IF(Table3263[[#This Row],[parent_attribute]]="subattribute", VLOOKUP(Table3263[[#This Row],[Área ]]&amp;Table3263[[#This Row],[child_attribute]],_xlfn._xlws.FILTER(Table3263[[#All],[Vessel]], Table3263[[#All],[parent_attribute]]="attribute"),1, FALSE), TRUE)), FALSE, TRUE)</f>
        <v>1</v>
      </c>
    </row>
    <row r="1363" spans="1:26" ht="15" customHeight="1">
      <c r="A1363" t="str">
        <f>Table3263[[#This Row],[Template]]&amp;Table3263[[#This Row],[parent_attribute]]</f>
        <v>Compressor Centrífugo BásicoVibração - Mancal LA do Eixo de Engrenagem LS (1)</v>
      </c>
      <c r="B1363" t="s">
        <v>4572</v>
      </c>
      <c r="C1363" s="10" t="s">
        <v>2905</v>
      </c>
      <c r="D1363" s="10" t="s">
        <v>4573</v>
      </c>
      <c r="E1363" t="s">
        <v>4574</v>
      </c>
      <c r="F1363" s="163" t="s">
        <v>4821</v>
      </c>
      <c r="G1363" s="14" t="s">
        <v>2862</v>
      </c>
      <c r="J1363" t="s">
        <v>709</v>
      </c>
      <c r="K1363" t="s">
        <v>709</v>
      </c>
      <c r="O1363" t="e">
        <f>VLOOKUP(Table3263[[#This Row],[Column1]],'Tradução Atributos'!$A$1:$B$284,2,0)</f>
        <v>#N/A</v>
      </c>
      <c r="P1363" t="s">
        <v>3135</v>
      </c>
      <c r="Q1363" s="10" t="str">
        <f>_xlfn.CONCAT(Table3263[[#This Row],[Description]],Table3263[[#This Row],[attribute_name EN2]])</f>
        <v>Vibration - Gear Shaft LS Bearing DE (1)</v>
      </c>
      <c r="R1363" s="10" t="s">
        <v>5062</v>
      </c>
      <c r="S1363" s="108" t="s">
        <v>465</v>
      </c>
      <c r="U1363" s="33" t="s">
        <v>474</v>
      </c>
      <c r="V1363" s="10" t="s">
        <v>475</v>
      </c>
      <c r="W1363" t="str">
        <f t="shared" si="35"/>
        <v>attribute</v>
      </c>
      <c r="X1363" t="str">
        <f>TRIM(INDEX(_xlfn.TEXTSPLIT(Table3263[[#This Row],[attribute_name]],"|"), 1,1))</f>
        <v>Vibração - Mancal LA do Eixo de Engrenagem LS (1)</v>
      </c>
      <c r="Y1363" t="str">
        <f>IFERROR(TRIM(INDEX(_xlfn.TEXTSPLIT(Table3263[[#This Row],[attribute_name]],"|"), 1,2)), "")</f>
        <v/>
      </c>
      <c r="Z1363" t="b" cm="1">
        <f t="array" ref="Z1363">IF(ISERROR(IF(Table3263[[#This Row],[type]]="subattribute", VLOOKUP(Table3263[[#This Row],[Template]]&amp;Table3263[[#This Row],[parent_attribute]],_xlfn._xlws.FILTER(#REF!, Table3263[[#All],[type]]="attribute"),1, FALSE), TRUE)), FALSE, TRUE)</f>
        <v>1</v>
      </c>
    </row>
    <row r="1364" spans="1:26" ht="15" customHeight="1">
      <c r="A1364" t="str">
        <f>Table3263[[#This Row],[Template]]&amp;Table3263[[#This Row],[parent_attribute]]</f>
        <v>Compressor Centrífugo BásicoVibração - Mancal LA do Eixo de Engrenagem LS (1)</v>
      </c>
      <c r="B1364" t="s">
        <v>4572</v>
      </c>
      <c r="C1364" s="10" t="s">
        <v>2905</v>
      </c>
      <c r="D1364" s="10" t="s">
        <v>4573</v>
      </c>
      <c r="E1364" t="s">
        <v>4574</v>
      </c>
      <c r="F1364" s="163" t="s">
        <v>4821</v>
      </c>
      <c r="G1364" s="14" t="s">
        <v>2862</v>
      </c>
      <c r="J1364" t="s">
        <v>1786</v>
      </c>
      <c r="K1364" t="s">
        <v>709</v>
      </c>
      <c r="L1364" t="s">
        <v>2929</v>
      </c>
      <c r="M1364" t="s">
        <v>2928</v>
      </c>
      <c r="O1364" t="e">
        <f>VLOOKUP(Table3263[[#This Row],[Column1]],'Tradução Atributos'!$A$1:$B$284,2,0)</f>
        <v>#N/A</v>
      </c>
      <c r="P1364" t="s">
        <v>1114</v>
      </c>
      <c r="Q1364" s="10" t="str">
        <f>_xlfn.CONCAT(Table3263[[#This Row],[Description]],Table3263[[#This Row],[attribute_name EN2]])</f>
        <v>Vibration - Gear Shaft LS Bearing DE (1)</v>
      </c>
      <c r="R1364" s="10">
        <v>92.5</v>
      </c>
      <c r="S1364" s="33" t="s">
        <v>465</v>
      </c>
      <c r="U1364" s="33" t="s">
        <v>736</v>
      </c>
      <c r="V1364" s="12"/>
      <c r="W1364" t="str">
        <f t="shared" si="35"/>
        <v>subattribute</v>
      </c>
      <c r="X1364" t="str">
        <f>TRIM(INDEX(_xlfn.TEXTSPLIT(Table3263[[#This Row],[attribute_name]],"|"), 1,1))</f>
        <v>Vibração - Mancal LA do Eixo de Engrenagem LS (1)</v>
      </c>
      <c r="Y1364" t="str">
        <f>IFERROR(TRIM(INDEX(_xlfn.TEXTSPLIT(Table3263[[#This Row],[attribute_name]],"|"), 1,2)), "")</f>
        <v>Hi</v>
      </c>
      <c r="Z1364" t="b" cm="1">
        <f t="array" ref="Z1364">IF(ISERROR(IF(Table3263[[#This Row],[parent_attribute]]="subattribute", VLOOKUP(Table3263[[#This Row],[Área ]]&amp;Table3263[[#This Row],[child_attribute]],_xlfn._xlws.FILTER(Table3263[[#All],[Vessel]], Table3263[[#All],[parent_attribute]]="attribute"),1, FALSE), TRUE)), FALSE, TRUE)</f>
        <v>1</v>
      </c>
    </row>
    <row r="1365" spans="1:26" ht="15" customHeight="1">
      <c r="A1365" t="str">
        <f>Table3263[[#This Row],[Template]]&amp;Table3263[[#This Row],[parent_attribute]]</f>
        <v>Compressor Centrífugo BásicoVibração - Mancal LA do Eixo de Engrenagem LS (1)</v>
      </c>
      <c r="B1365" t="s">
        <v>4572</v>
      </c>
      <c r="C1365" s="10" t="s">
        <v>2905</v>
      </c>
      <c r="D1365" s="10" t="s">
        <v>4573</v>
      </c>
      <c r="E1365" t="s">
        <v>4574</v>
      </c>
      <c r="F1365" s="163" t="s">
        <v>4821</v>
      </c>
      <c r="G1365" s="14" t="s">
        <v>2862</v>
      </c>
      <c r="J1365" t="s">
        <v>1787</v>
      </c>
      <c r="K1365" t="s">
        <v>709</v>
      </c>
      <c r="L1365" t="s">
        <v>2930</v>
      </c>
      <c r="M1365" t="s">
        <v>2928</v>
      </c>
      <c r="O1365" t="e">
        <f>VLOOKUP(Table3263[[#This Row],[Column1]],'Tradução Atributos'!$A$1:$B$284,2,0)</f>
        <v>#N/A</v>
      </c>
      <c r="P1365" t="s">
        <v>1116</v>
      </c>
      <c r="Q1365" s="10" t="str">
        <f>_xlfn.CONCAT(Table3263[[#This Row],[Description]],Table3263[[#This Row],[attribute_name EN2]])</f>
        <v>Vibration - Gear Shaft LS Bearing DE (1)</v>
      </c>
      <c r="R1365" s="10">
        <v>137.5</v>
      </c>
      <c r="S1365" s="33" t="s">
        <v>465</v>
      </c>
      <c r="U1365" s="33" t="s">
        <v>736</v>
      </c>
      <c r="V1365" s="83"/>
      <c r="W1365" t="str">
        <f t="shared" si="35"/>
        <v>subattribute</v>
      </c>
      <c r="X1365" t="str">
        <f>TRIM(INDEX(_xlfn.TEXTSPLIT(Table3263[[#This Row],[attribute_name]],"|"), 1,1))</f>
        <v>Vibração - Mancal LA do Eixo de Engrenagem LS (1)</v>
      </c>
      <c r="Y1365" t="str">
        <f>IFERROR(TRIM(INDEX(_xlfn.TEXTSPLIT(Table3263[[#This Row],[attribute_name]],"|"), 1,2)), "")</f>
        <v>HiHi</v>
      </c>
      <c r="Z1365" t="b" cm="1">
        <f t="array" ref="Z1365">IF(ISERROR(IF(Table3263[[#This Row],[parent_attribute]]="subattribute", VLOOKUP(Table3263[[#This Row],[Área ]]&amp;Table3263[[#This Row],[child_attribute]],_xlfn._xlws.FILTER(Table3263[[#All],[Vessel]], Table3263[[#All],[parent_attribute]]="attribute"),1, FALSE), TRUE)), FALSE, TRUE)</f>
        <v>1</v>
      </c>
    </row>
    <row r="1366" spans="1:26" ht="15" customHeight="1">
      <c r="A1366" t="str">
        <f>Table3263[[#This Row],[Template]]&amp;Table3263[[#This Row],[parent_attribute]]</f>
        <v>Compressor Centrífugo BásicoVibração - Mancal LA do Eixo de Engrenagem LS (1)</v>
      </c>
      <c r="B1366" t="s">
        <v>4572</v>
      </c>
      <c r="C1366" s="10" t="s">
        <v>2905</v>
      </c>
      <c r="D1366" s="10" t="s">
        <v>4573</v>
      </c>
      <c r="E1366" t="s">
        <v>4574</v>
      </c>
      <c r="F1366" s="163" t="s">
        <v>4821</v>
      </c>
      <c r="G1366" s="14" t="s">
        <v>2862</v>
      </c>
      <c r="J1366" t="s">
        <v>1788</v>
      </c>
      <c r="K1366" t="s">
        <v>709</v>
      </c>
      <c r="L1366" t="s">
        <v>2934</v>
      </c>
      <c r="M1366" t="s">
        <v>2928</v>
      </c>
      <c r="O1366" t="e">
        <f>VLOOKUP(Table3263[[#This Row],[Column1]],'Tradução Atributos'!$A$1:$B$284,2,0)</f>
        <v>#N/A</v>
      </c>
      <c r="P1366" t="s">
        <v>3136</v>
      </c>
      <c r="Q1366" s="10" t="str">
        <f>_xlfn.CONCAT(Table3263[[#This Row],[Description]],Table3263[[#This Row],[attribute_name EN2]])</f>
        <v>Vibration - Gear Shaft LS Bearing DE (1)</v>
      </c>
      <c r="R1366" s="33">
        <v>30</v>
      </c>
      <c r="S1366" s="33" t="s">
        <v>465</v>
      </c>
      <c r="U1366" s="33" t="s">
        <v>736</v>
      </c>
      <c r="V1366" s="10"/>
      <c r="W1366" t="str">
        <f t="shared" si="35"/>
        <v>subattribute</v>
      </c>
      <c r="X1366" t="str">
        <f>TRIM(INDEX(_xlfn.TEXTSPLIT(Table3263[[#This Row],[attribute_name]],"|"), 1,1))</f>
        <v>Vibração - Mancal LA do Eixo de Engrenagem LS (1)</v>
      </c>
      <c r="Y1366" t="str">
        <f>IFERROR(TRIM(INDEX(_xlfn.TEXTSPLIT(Table3263[[#This Row],[attribute_name]],"|"), 1,2)), "")</f>
        <v>Pre-alarm Hi</v>
      </c>
      <c r="Z1366" t="b" cm="1">
        <f t="array" ref="Z1366">IF(ISERROR(IF(Table3263[[#This Row],[parent_attribute]]="subattribute", VLOOKUP(Table3263[[#This Row],[Área ]]&amp;Table3263[[#This Row],[child_attribute]],_xlfn._xlws.FILTER(Table3263[[#All],[Vessel]], Table3263[[#All],[parent_attribute]]="attribute"),1, FALSE), TRUE)), FALSE, TRUE)</f>
        <v>1</v>
      </c>
    </row>
    <row r="1367" spans="1:26" ht="15" customHeight="1">
      <c r="A1367" t="str">
        <f>Table3263[[#This Row],[Template]]&amp;Table3263[[#This Row],[parent_attribute]]</f>
        <v>Compressor Centrífugo BásicoVibração - Mancal LA do Eixo de Engrenagem LS (2)</v>
      </c>
      <c r="B1367" t="s">
        <v>4572</v>
      </c>
      <c r="C1367" s="10" t="s">
        <v>2905</v>
      </c>
      <c r="D1367" s="10" t="s">
        <v>4573</v>
      </c>
      <c r="E1367" t="s">
        <v>4574</v>
      </c>
      <c r="F1367" s="164" t="s">
        <v>4821</v>
      </c>
      <c r="G1367" s="14" t="s">
        <v>2862</v>
      </c>
      <c r="J1367" t="s">
        <v>712</v>
      </c>
      <c r="K1367" t="s">
        <v>712</v>
      </c>
      <c r="O1367" t="e">
        <f>VLOOKUP(Table3263[[#This Row],[Column1]],'Tradução Atributos'!$A$1:$B$284,2,0)</f>
        <v>#N/A</v>
      </c>
      <c r="P1367" t="s">
        <v>3137</v>
      </c>
      <c r="Q1367" s="10" t="str">
        <f>_xlfn.CONCAT(Table3263[[#This Row],[Description]],Table3263[[#This Row],[attribute_name EN2]])</f>
        <v>Vibration - Gear Shaft LS Bearing DE (2)</v>
      </c>
      <c r="R1367" s="81" t="s">
        <v>5063</v>
      </c>
      <c r="S1367" s="33" t="s">
        <v>465</v>
      </c>
      <c r="U1367" s="81" t="s">
        <v>474</v>
      </c>
      <c r="V1367" s="10" t="s">
        <v>475</v>
      </c>
      <c r="W1367" t="str">
        <f t="shared" si="35"/>
        <v>attribute</v>
      </c>
      <c r="X1367" t="str">
        <f>TRIM(INDEX(_xlfn.TEXTSPLIT(Table3263[[#This Row],[attribute_name]],"|"), 1,1))</f>
        <v>Vibração - Mancal LA do Eixo de Engrenagem LS (2)</v>
      </c>
      <c r="Y1367" t="str">
        <f>IFERROR(TRIM(INDEX(_xlfn.TEXTSPLIT(Table3263[[#This Row],[attribute_name]],"|"), 1,2)), "")</f>
        <v/>
      </c>
      <c r="Z1367" t="b" cm="1">
        <f t="array" ref="Z1367">IF(ISERROR(IF(Table3263[[#This Row],[type]]="subattribute", VLOOKUP(Table3263[[#This Row],[Template]]&amp;Table3263[[#This Row],[parent_attribute]],_xlfn._xlws.FILTER(#REF!, Table3263[[#All],[type]]="attribute"),1, FALSE), TRUE)), FALSE, TRUE)</f>
        <v>1</v>
      </c>
    </row>
    <row r="1368" spans="1:26" ht="15" customHeight="1">
      <c r="A1368" t="str">
        <f>Table3263[[#This Row],[Template]]&amp;Table3263[[#This Row],[parent_attribute]]</f>
        <v>Compressor Centrífugo BásicoVibração - Mancal LA do Eixo de Engrenagem LS (2)</v>
      </c>
      <c r="B1368" t="s">
        <v>4572</v>
      </c>
      <c r="C1368" s="10" t="s">
        <v>2905</v>
      </c>
      <c r="D1368" s="10" t="s">
        <v>4573</v>
      </c>
      <c r="E1368" t="s">
        <v>4574</v>
      </c>
      <c r="F1368" s="163" t="s">
        <v>4821</v>
      </c>
      <c r="G1368" s="14" t="s">
        <v>2862</v>
      </c>
      <c r="J1368" t="s">
        <v>1790</v>
      </c>
      <c r="K1368" t="s">
        <v>712</v>
      </c>
      <c r="L1368" t="s">
        <v>2929</v>
      </c>
      <c r="M1368" t="s">
        <v>2928</v>
      </c>
      <c r="O1368" t="e">
        <f>VLOOKUP(Table3263[[#This Row],[Column1]],'Tradução Atributos'!$A$1:$B$284,2,0)</f>
        <v>#N/A</v>
      </c>
      <c r="P1368" t="s">
        <v>1120</v>
      </c>
      <c r="Q1368" s="10" t="str">
        <f>_xlfn.CONCAT(Table3263[[#This Row],[Description]],Table3263[[#This Row],[attribute_name EN2]])</f>
        <v>Vibration - Gear Shaft LS Bearing DE (2)</v>
      </c>
      <c r="R1368" s="10">
        <v>92.5</v>
      </c>
      <c r="S1368" s="33" t="s">
        <v>465</v>
      </c>
      <c r="U1368" s="33" t="s">
        <v>736</v>
      </c>
      <c r="V1368" s="12"/>
      <c r="W1368" t="str">
        <f t="shared" si="35"/>
        <v>subattribute</v>
      </c>
      <c r="X1368" t="str">
        <f>TRIM(INDEX(_xlfn.TEXTSPLIT(Table3263[[#This Row],[attribute_name]],"|"), 1,1))</f>
        <v>Vibração - Mancal LA do Eixo de Engrenagem LS (2)</v>
      </c>
      <c r="Y1368" t="str">
        <f>IFERROR(TRIM(INDEX(_xlfn.TEXTSPLIT(Table3263[[#This Row],[attribute_name]],"|"), 1,2)), "")</f>
        <v>Hi</v>
      </c>
      <c r="Z1368" t="b" cm="1">
        <f t="array" ref="Z1368">IF(ISERROR(IF(Table3263[[#This Row],[parent_attribute]]="subattribute", VLOOKUP(Table3263[[#This Row],[Área ]]&amp;Table3263[[#This Row],[child_attribute]],_xlfn._xlws.FILTER(Table3263[[#All],[Vessel]], Table3263[[#All],[parent_attribute]]="attribute"),1, FALSE), TRUE)), FALSE, TRUE)</f>
        <v>1</v>
      </c>
    </row>
    <row r="1369" spans="1:26" ht="15" customHeight="1">
      <c r="A1369" t="str">
        <f>Table3263[[#This Row],[Template]]&amp;Table3263[[#This Row],[parent_attribute]]</f>
        <v>Compressor Centrífugo BásicoVibração - Mancal LA do Eixo de Engrenagem LS (2)</v>
      </c>
      <c r="B1369" t="s">
        <v>4572</v>
      </c>
      <c r="C1369" s="10" t="s">
        <v>2905</v>
      </c>
      <c r="D1369" s="10" t="s">
        <v>4573</v>
      </c>
      <c r="E1369" t="s">
        <v>4574</v>
      </c>
      <c r="F1369" s="164" t="s">
        <v>4821</v>
      </c>
      <c r="G1369" s="15" t="s">
        <v>2862</v>
      </c>
      <c r="J1369" t="s">
        <v>1791</v>
      </c>
      <c r="K1369" t="s">
        <v>712</v>
      </c>
      <c r="L1369" t="s">
        <v>2930</v>
      </c>
      <c r="M1369" t="s">
        <v>2928</v>
      </c>
      <c r="O1369" t="e">
        <f>VLOOKUP(Table3263[[#This Row],[Column1]],'Tradução Atributos'!$A$1:$B$284,2,0)</f>
        <v>#N/A</v>
      </c>
      <c r="P1369" t="s">
        <v>1122</v>
      </c>
      <c r="Q1369" s="10" t="str">
        <f>_xlfn.CONCAT(Table3263[[#This Row],[Description]],Table3263[[#This Row],[attribute_name EN2]])</f>
        <v>Vibration - Gear Shaft LS Bearing DE (2)</v>
      </c>
      <c r="R1369" s="81">
        <v>137.5</v>
      </c>
      <c r="S1369" s="33" t="s">
        <v>465</v>
      </c>
      <c r="U1369" s="81" t="s">
        <v>736</v>
      </c>
      <c r="V1369" s="83"/>
      <c r="W1369" t="str">
        <f t="shared" si="35"/>
        <v>subattribute</v>
      </c>
      <c r="X1369" t="str">
        <f>TRIM(INDEX(_xlfn.TEXTSPLIT(Table3263[[#This Row],[attribute_name]],"|"), 1,1))</f>
        <v>Vibração - Mancal LA do Eixo de Engrenagem LS (2)</v>
      </c>
      <c r="Y1369" t="str">
        <f>IFERROR(TRIM(INDEX(_xlfn.TEXTSPLIT(Table3263[[#This Row],[attribute_name]],"|"), 1,2)), "")</f>
        <v>HiHi</v>
      </c>
      <c r="Z1369" t="b" cm="1">
        <f t="array" ref="Z1369">IF(ISERROR(IF(Table3263[[#This Row],[parent_attribute]]="subattribute", VLOOKUP(Table3263[[#This Row],[Área ]]&amp;Table3263[[#This Row],[child_attribute]],_xlfn._xlws.FILTER(Table3263[[#All],[Vessel]], Table3263[[#All],[parent_attribute]]="attribute"),1, FALSE), TRUE)), FALSE, TRUE)</f>
        <v>1</v>
      </c>
    </row>
    <row r="1370" spans="1:26" ht="15" customHeight="1">
      <c r="A1370" t="str">
        <f>Table3263[[#This Row],[Template]]&amp;Table3263[[#This Row],[parent_attribute]]</f>
        <v>Compressor Centrífugo BásicoVibração - Mancal LA do Eixo de Engrenagem LS (2)</v>
      </c>
      <c r="B1370" t="s">
        <v>4572</v>
      </c>
      <c r="C1370" s="10" t="s">
        <v>2905</v>
      </c>
      <c r="D1370" s="10" t="s">
        <v>4573</v>
      </c>
      <c r="E1370" t="s">
        <v>4574</v>
      </c>
      <c r="F1370" s="163" t="s">
        <v>4821</v>
      </c>
      <c r="G1370" s="14" t="s">
        <v>2862</v>
      </c>
      <c r="J1370" t="s">
        <v>1792</v>
      </c>
      <c r="K1370" t="s">
        <v>712</v>
      </c>
      <c r="L1370" t="s">
        <v>2934</v>
      </c>
      <c r="M1370" t="s">
        <v>2928</v>
      </c>
      <c r="O1370" t="e">
        <f>VLOOKUP(Table3263[[#This Row],[Column1]],'Tradução Atributos'!$A$1:$B$284,2,0)</f>
        <v>#N/A</v>
      </c>
      <c r="P1370" t="s">
        <v>3138</v>
      </c>
      <c r="Q1370" s="10" t="str">
        <f>_xlfn.CONCAT(Table3263[[#This Row],[Description]],Table3263[[#This Row],[attribute_name EN2]])</f>
        <v>Vibration - Gear Shaft LS Bearing DE (2)</v>
      </c>
      <c r="R1370" s="33">
        <v>30</v>
      </c>
      <c r="S1370" s="33" t="s">
        <v>465</v>
      </c>
      <c r="U1370" s="33" t="s">
        <v>736</v>
      </c>
      <c r="V1370" s="10"/>
      <c r="W1370" t="str">
        <f t="shared" si="35"/>
        <v>subattribute</v>
      </c>
      <c r="X1370" t="str">
        <f>TRIM(INDEX(_xlfn.TEXTSPLIT(Table3263[[#This Row],[attribute_name]],"|"), 1,1))</f>
        <v>Vibração - Mancal LA do Eixo de Engrenagem LS (2)</v>
      </c>
      <c r="Y1370" t="str">
        <f>IFERROR(TRIM(INDEX(_xlfn.TEXTSPLIT(Table3263[[#This Row],[attribute_name]],"|"), 1,2)), "")</f>
        <v>Pre-alarm Hi</v>
      </c>
      <c r="Z1370" t="b" cm="1">
        <f t="array" ref="Z1370">IF(ISERROR(IF(Table3263[[#This Row],[parent_attribute]]="subattribute", VLOOKUP(Table3263[[#This Row],[Área ]]&amp;Table3263[[#This Row],[child_attribute]],_xlfn._xlws.FILTER(Table3263[[#All],[Vessel]], Table3263[[#All],[parent_attribute]]="attribute"),1, FALSE), TRUE)), FALSE, TRUE)</f>
        <v>1</v>
      </c>
    </row>
    <row r="1371" spans="1:26" ht="15" customHeight="1">
      <c r="A1371" t="str">
        <f>Table3263[[#This Row],[Template]]&amp;Table3263[[#This Row],[parent_attribute]]</f>
        <v>Compressor Centrífugo BásicoVibração – Mancal LOA do Eixo de Alta Velocidade (1)</v>
      </c>
      <c r="B1371" t="s">
        <v>4572</v>
      </c>
      <c r="C1371" s="10" t="s">
        <v>2905</v>
      </c>
      <c r="D1371" s="10" t="s">
        <v>4573</v>
      </c>
      <c r="E1371" t="s">
        <v>4574</v>
      </c>
      <c r="F1371" s="163" t="s">
        <v>4821</v>
      </c>
      <c r="G1371" s="14" t="s">
        <v>2862</v>
      </c>
      <c r="J1371" t="s">
        <v>703</v>
      </c>
      <c r="K1371" t="s">
        <v>703</v>
      </c>
      <c r="O1371" t="e">
        <f>VLOOKUP(Table3263[[#This Row],[Column1]],'Tradução Atributos'!$A$1:$B$284,2,0)</f>
        <v>#N/A</v>
      </c>
      <c r="P1371" t="s">
        <v>5033</v>
      </c>
      <c r="Q1371" s="10" t="str">
        <f>_xlfn.CONCAT(Table3263[[#This Row],[Description]],Table3263[[#This Row],[attribute_name EN2]])</f>
        <v>Vibration - Gear Shaft HS Bearing NDE (1)</v>
      </c>
      <c r="R1371" s="33" t="s">
        <v>5064</v>
      </c>
      <c r="S1371" s="33" t="s">
        <v>465</v>
      </c>
      <c r="U1371" s="33" t="s">
        <v>474</v>
      </c>
      <c r="V1371" s="10" t="s">
        <v>475</v>
      </c>
      <c r="W1371" t="str">
        <f t="shared" si="35"/>
        <v>attribute</v>
      </c>
      <c r="X1371" t="str">
        <f>TRIM(INDEX(_xlfn.TEXTSPLIT(Table3263[[#This Row],[attribute_name]],"|"), 1,1))</f>
        <v>Vibração – Mancal LOA do Eixo de Alta Velocidade (1)</v>
      </c>
      <c r="Y1371" t="str">
        <f>IFERROR(TRIM(INDEX(_xlfn.TEXTSPLIT(Table3263[[#This Row],[attribute_name]],"|"), 1,2)), "")</f>
        <v/>
      </c>
      <c r="Z1371" t="b" cm="1">
        <f t="array" ref="Z1371">IF(ISERROR(IF(Table3263[[#This Row],[type]]="subattribute", VLOOKUP(Table3263[[#This Row],[Template]]&amp;Table3263[[#This Row],[parent_attribute]],_xlfn._xlws.FILTER(#REF!, Table3263[[#All],[type]]="attribute"),1, FALSE), TRUE)), FALSE, TRUE)</f>
        <v>1</v>
      </c>
    </row>
    <row r="1372" spans="1:26" ht="15" customHeight="1">
      <c r="A1372" t="str">
        <f>Table3263[[#This Row],[Template]]&amp;Table3263[[#This Row],[parent_attribute]]</f>
        <v>Compressor Centrífugo BásicoVibração – Mancal LOA do Eixo de Alta Velocidade (1)</v>
      </c>
      <c r="B1372" t="s">
        <v>4572</v>
      </c>
      <c r="C1372" s="10" t="s">
        <v>2905</v>
      </c>
      <c r="D1372" s="10" t="s">
        <v>4573</v>
      </c>
      <c r="E1372" t="s">
        <v>4574</v>
      </c>
      <c r="F1372" s="163" t="s">
        <v>4821</v>
      </c>
      <c r="G1372" s="14" t="s">
        <v>2862</v>
      </c>
      <c r="J1372" t="s">
        <v>1779</v>
      </c>
      <c r="K1372" t="s">
        <v>703</v>
      </c>
      <c r="L1372" t="s">
        <v>2929</v>
      </c>
      <c r="M1372" t="s">
        <v>2928</v>
      </c>
      <c r="O1372" t="e">
        <f>VLOOKUP(Table3263[[#This Row],[Column1]],'Tradução Atributos'!$A$1:$B$284,2,0)</f>
        <v>#N/A</v>
      </c>
      <c r="P1372" t="s">
        <v>5034</v>
      </c>
      <c r="Q1372" s="10" t="str">
        <f>_xlfn.CONCAT(Table3263[[#This Row],[Description]],Table3263[[#This Row],[attribute_name EN2]])</f>
        <v>Vibration - Gear Shaft HS Bearing NDE (1)</v>
      </c>
      <c r="R1372" s="33">
        <v>43.6</v>
      </c>
      <c r="S1372" s="33" t="s">
        <v>465</v>
      </c>
      <c r="U1372" s="33" t="s">
        <v>736</v>
      </c>
      <c r="V1372" s="10"/>
      <c r="W1372" t="str">
        <f t="shared" si="35"/>
        <v>subattribute</v>
      </c>
      <c r="X1372" t="str">
        <f>TRIM(INDEX(_xlfn.TEXTSPLIT(Table3263[[#This Row],[attribute_name]],"|"), 1,1))</f>
        <v>Vibração – Mancal LOA do Eixo de Alta Velocidade (1)</v>
      </c>
      <c r="Y1372" t="str">
        <f>IFERROR(TRIM(INDEX(_xlfn.TEXTSPLIT(Table3263[[#This Row],[attribute_name]],"|"), 1,2)), "")</f>
        <v>Hi</v>
      </c>
      <c r="Z1372" t="b" cm="1">
        <f t="array" ref="Z1372">IF(ISERROR(IF(Table3263[[#This Row],[parent_attribute]]="subattribute", VLOOKUP(Table3263[[#This Row],[Área ]]&amp;Table3263[[#This Row],[child_attribute]],_xlfn._xlws.FILTER(Table3263[[#All],[Vessel]], Table3263[[#All],[parent_attribute]]="attribute"),1, FALSE), TRUE)), FALSE, TRUE)</f>
        <v>1</v>
      </c>
    </row>
    <row r="1373" spans="1:26" ht="15" customHeight="1">
      <c r="A1373" t="str">
        <f>Table3263[[#This Row],[Template]]&amp;Table3263[[#This Row],[parent_attribute]]</f>
        <v>Compressor Centrífugo BásicoVibração – Mancal LOA do Eixo de Alta Velocidade (1)</v>
      </c>
      <c r="B1373" t="s">
        <v>4572</v>
      </c>
      <c r="C1373" s="10" t="s">
        <v>2905</v>
      </c>
      <c r="D1373" s="10" t="s">
        <v>4573</v>
      </c>
      <c r="E1373" t="s">
        <v>4574</v>
      </c>
      <c r="F1373" s="163" t="s">
        <v>4821</v>
      </c>
      <c r="G1373" s="14" t="s">
        <v>2862</v>
      </c>
      <c r="J1373" t="s">
        <v>1780</v>
      </c>
      <c r="K1373" t="s">
        <v>703</v>
      </c>
      <c r="L1373" t="s">
        <v>2930</v>
      </c>
      <c r="M1373" t="s">
        <v>2928</v>
      </c>
      <c r="O1373" t="e">
        <f>VLOOKUP(Table3263[[#This Row],[Column1]],'Tradução Atributos'!$A$1:$B$284,2,0)</f>
        <v>#N/A</v>
      </c>
      <c r="P1373" t="s">
        <v>5035</v>
      </c>
      <c r="Q1373" s="10" t="str">
        <f>_xlfn.CONCAT(Table3263[[#This Row],[Description]],Table3263[[#This Row],[attribute_name EN2]])</f>
        <v>Vibration - Gear Shaft HS Bearing NDE (1)</v>
      </c>
      <c r="R1373" s="33">
        <v>65</v>
      </c>
      <c r="S1373" s="33" t="s">
        <v>465</v>
      </c>
      <c r="U1373" s="33" t="s">
        <v>736</v>
      </c>
      <c r="V1373" s="83"/>
      <c r="W1373" t="str">
        <f t="shared" si="35"/>
        <v>subattribute</v>
      </c>
      <c r="X1373" t="str">
        <f>TRIM(INDEX(_xlfn.TEXTSPLIT(Table3263[[#This Row],[attribute_name]],"|"), 1,1))</f>
        <v>Vibração – Mancal LOA do Eixo de Alta Velocidade (1)</v>
      </c>
      <c r="Y1373" t="str">
        <f>IFERROR(TRIM(INDEX(_xlfn.TEXTSPLIT(Table3263[[#This Row],[attribute_name]],"|"), 1,2)), "")</f>
        <v>HiHi</v>
      </c>
      <c r="Z1373" t="b" cm="1">
        <f t="array" ref="Z1373">IF(ISERROR(IF(Table3263[[#This Row],[parent_attribute]]="subattribute", VLOOKUP(Table3263[[#This Row],[Área ]]&amp;Table3263[[#This Row],[child_attribute]],_xlfn._xlws.FILTER(Table3263[[#All],[Vessel]], Table3263[[#All],[parent_attribute]]="attribute"),1, FALSE), TRUE)), FALSE, TRUE)</f>
        <v>1</v>
      </c>
    </row>
    <row r="1374" spans="1:26" ht="15" customHeight="1">
      <c r="A1374" t="str">
        <f>Table3263[[#This Row],[Template]]&amp;Table3263[[#This Row],[parent_attribute]]</f>
        <v>Compressor Centrífugo BásicoVibração – Mancal LOA do Eixo de Alta Velocidade (1)</v>
      </c>
      <c r="B1374" t="s">
        <v>4572</v>
      </c>
      <c r="C1374" s="10" t="s">
        <v>2905</v>
      </c>
      <c r="D1374" s="10" t="s">
        <v>4573</v>
      </c>
      <c r="E1374" t="s">
        <v>4574</v>
      </c>
      <c r="F1374" s="163" t="s">
        <v>4821</v>
      </c>
      <c r="G1374" s="14" t="s">
        <v>2862</v>
      </c>
      <c r="J1374" t="s">
        <v>1781</v>
      </c>
      <c r="K1374" t="s">
        <v>703</v>
      </c>
      <c r="L1374" t="s">
        <v>2934</v>
      </c>
      <c r="M1374" t="s">
        <v>2928</v>
      </c>
      <c r="O1374" t="e">
        <f>VLOOKUP(Table3263[[#This Row],[Column1]],'Tradução Atributos'!$A$1:$B$284,2,0)</f>
        <v>#N/A</v>
      </c>
      <c r="P1374" t="s">
        <v>5036</v>
      </c>
      <c r="Q1374" s="10" t="str">
        <f>_xlfn.CONCAT(Table3263[[#This Row],[Description]],Table3263[[#This Row],[attribute_name EN2]])</f>
        <v>Vibration - Gear Shaft HS Bearing NDE (1)</v>
      </c>
      <c r="R1374" s="10">
        <v>39.24</v>
      </c>
      <c r="S1374" s="33" t="s">
        <v>465</v>
      </c>
      <c r="U1374" s="33" t="s">
        <v>736</v>
      </c>
      <c r="V1374" s="10"/>
      <c r="W1374" t="str">
        <f t="shared" si="35"/>
        <v>subattribute</v>
      </c>
      <c r="X1374" t="str">
        <f>TRIM(INDEX(_xlfn.TEXTSPLIT(Table3263[[#This Row],[attribute_name]],"|"), 1,1))</f>
        <v>Vibração – Mancal LOA do Eixo de Alta Velocidade (1)</v>
      </c>
      <c r="Y1374" t="str">
        <f>IFERROR(TRIM(INDEX(_xlfn.TEXTSPLIT(Table3263[[#This Row],[attribute_name]],"|"), 1,2)), "")</f>
        <v>Pre-alarm Hi</v>
      </c>
      <c r="Z1374" t="b" cm="1">
        <f t="array" ref="Z1374">IF(ISERROR(IF(Table3263[[#This Row],[parent_attribute]]="subattribute", VLOOKUP(Table3263[[#This Row],[Área ]]&amp;Table3263[[#This Row],[child_attribute]],_xlfn._xlws.FILTER(Table3263[[#All],[Vessel]], Table3263[[#All],[parent_attribute]]="attribute"),1, FALSE), TRUE)), FALSE, TRUE)</f>
        <v>1</v>
      </c>
    </row>
    <row r="1375" spans="1:26" ht="15" customHeight="1">
      <c r="A1375" t="str">
        <f>Table3263[[#This Row],[Template]]&amp;Table3263[[#This Row],[parent_attribute]]</f>
        <v>Compressor Centrífugo BásicoVibração – Mancal LOA do Eixo de Alta Velocidade (2)</v>
      </c>
      <c r="B1375" t="s">
        <v>4572</v>
      </c>
      <c r="C1375" s="10" t="s">
        <v>2905</v>
      </c>
      <c r="D1375" s="10" t="s">
        <v>4573</v>
      </c>
      <c r="E1375" t="s">
        <v>4574</v>
      </c>
      <c r="F1375" s="163" t="s">
        <v>4821</v>
      </c>
      <c r="G1375" s="14" t="s">
        <v>2862</v>
      </c>
      <c r="J1375" t="s">
        <v>706</v>
      </c>
      <c r="K1375" t="s">
        <v>706</v>
      </c>
      <c r="O1375" t="e">
        <f>VLOOKUP(Table3263[[#This Row],[Column1]],'Tradução Atributos'!$A$1:$B$284,2,0)</f>
        <v>#N/A</v>
      </c>
      <c r="P1375" t="s">
        <v>5037</v>
      </c>
      <c r="Q1375" s="10" t="str">
        <f>_xlfn.CONCAT(Table3263[[#This Row],[Description]],Table3263[[#This Row],[attribute_name EN2]])</f>
        <v>Vibration - Gear Shaft HS Bearing NDE (2)</v>
      </c>
      <c r="R1375" s="33" t="s">
        <v>5065</v>
      </c>
      <c r="S1375" s="33" t="s">
        <v>465</v>
      </c>
      <c r="U1375" s="33" t="s">
        <v>474</v>
      </c>
      <c r="V1375" s="10" t="s">
        <v>475</v>
      </c>
      <c r="W1375" t="str">
        <f t="shared" si="35"/>
        <v>attribute</v>
      </c>
      <c r="X1375" t="str">
        <f>TRIM(INDEX(_xlfn.TEXTSPLIT(Table3263[[#This Row],[attribute_name]],"|"), 1,1))</f>
        <v>Vibração – Mancal LOA do Eixo de Alta Velocidade (2)</v>
      </c>
      <c r="Y1375" t="str">
        <f>IFERROR(TRIM(INDEX(_xlfn.TEXTSPLIT(Table3263[[#This Row],[attribute_name]],"|"), 1,2)), "")</f>
        <v/>
      </c>
      <c r="Z1375" t="b" cm="1">
        <f t="array" ref="Z1375">IF(ISERROR(IF(Table3263[[#This Row],[type]]="subattribute", VLOOKUP(Table3263[[#This Row],[Template]]&amp;Table3263[[#This Row],[parent_attribute]],_xlfn._xlws.FILTER(#REF!, Table3263[[#All],[type]]="attribute"),1, FALSE), TRUE)), FALSE, TRUE)</f>
        <v>1</v>
      </c>
    </row>
    <row r="1376" spans="1:26" ht="15" customHeight="1">
      <c r="A1376" t="str">
        <f>Table3263[[#This Row],[Template]]&amp;Table3263[[#This Row],[parent_attribute]]</f>
        <v>Compressor Centrífugo BásicoVibração – Mancal LOA do Eixo de Alta Velocidade (2)</v>
      </c>
      <c r="B1376" t="s">
        <v>4572</v>
      </c>
      <c r="C1376" s="10" t="s">
        <v>2905</v>
      </c>
      <c r="D1376" s="10" t="s">
        <v>4573</v>
      </c>
      <c r="E1376" t="s">
        <v>4574</v>
      </c>
      <c r="F1376" s="163" t="s">
        <v>4821</v>
      </c>
      <c r="G1376" s="14" t="s">
        <v>2862</v>
      </c>
      <c r="J1376" t="s">
        <v>1782</v>
      </c>
      <c r="K1376" t="s">
        <v>706</v>
      </c>
      <c r="L1376" t="s">
        <v>2929</v>
      </c>
      <c r="M1376" t="s">
        <v>2928</v>
      </c>
      <c r="O1376" t="e">
        <f>VLOOKUP(Table3263[[#This Row],[Column1]],'Tradução Atributos'!$A$1:$B$284,2,0)</f>
        <v>#N/A</v>
      </c>
      <c r="P1376" t="s">
        <v>5038</v>
      </c>
      <c r="Q1376" s="10" t="str">
        <f>_xlfn.CONCAT(Table3263[[#This Row],[Description]],Table3263[[#This Row],[attribute_name EN2]])</f>
        <v>Vibration - Gear Shaft HS Bearing NDE (2)</v>
      </c>
      <c r="R1376" s="33">
        <v>43.6</v>
      </c>
      <c r="S1376" s="33" t="s">
        <v>465</v>
      </c>
      <c r="U1376" s="33" t="s">
        <v>736</v>
      </c>
      <c r="V1376" s="12"/>
      <c r="W1376" t="str">
        <f t="shared" si="35"/>
        <v>subattribute</v>
      </c>
      <c r="X1376" t="str">
        <f>TRIM(INDEX(_xlfn.TEXTSPLIT(Table3263[[#This Row],[attribute_name]],"|"), 1,1))</f>
        <v>Vibração – Mancal LOA do Eixo de Alta Velocidade (2)</v>
      </c>
      <c r="Y1376" t="str">
        <f>IFERROR(TRIM(INDEX(_xlfn.TEXTSPLIT(Table3263[[#This Row],[attribute_name]],"|"), 1,2)), "")</f>
        <v>Hi</v>
      </c>
      <c r="Z1376" t="b" cm="1">
        <f t="array" ref="Z1376">IF(ISERROR(IF(Table3263[[#This Row],[parent_attribute]]="subattribute", VLOOKUP(Table3263[[#This Row],[Área ]]&amp;Table3263[[#This Row],[child_attribute]],_xlfn._xlws.FILTER(Table3263[[#All],[Vessel]], Table3263[[#All],[parent_attribute]]="attribute"),1, FALSE), TRUE)), FALSE, TRUE)</f>
        <v>1</v>
      </c>
    </row>
    <row r="1377" spans="1:26" ht="15" customHeight="1">
      <c r="A1377" t="str">
        <f>Table3263[[#This Row],[Template]]&amp;Table3263[[#This Row],[parent_attribute]]</f>
        <v>Compressor Centrífugo BásicoVibração – Mancal LOA do Eixo de Alta Velocidade (2)</v>
      </c>
      <c r="B1377" t="s">
        <v>4572</v>
      </c>
      <c r="C1377" s="10" t="s">
        <v>2905</v>
      </c>
      <c r="D1377" s="10" t="s">
        <v>4573</v>
      </c>
      <c r="E1377" t="s">
        <v>4574</v>
      </c>
      <c r="F1377" s="163" t="s">
        <v>4821</v>
      </c>
      <c r="G1377" s="14" t="s">
        <v>2862</v>
      </c>
      <c r="J1377" t="s">
        <v>1783</v>
      </c>
      <c r="K1377" t="s">
        <v>706</v>
      </c>
      <c r="L1377" t="s">
        <v>2930</v>
      </c>
      <c r="M1377" t="s">
        <v>2928</v>
      </c>
      <c r="O1377" t="e">
        <f>VLOOKUP(Table3263[[#This Row],[Column1]],'Tradução Atributos'!$A$1:$B$284,2,0)</f>
        <v>#N/A</v>
      </c>
      <c r="P1377" t="s">
        <v>5039</v>
      </c>
      <c r="Q1377" s="10" t="str">
        <f>_xlfn.CONCAT(Table3263[[#This Row],[Description]],Table3263[[#This Row],[attribute_name EN2]])</f>
        <v>Vibration - Gear Shaft HS Bearing NDE (2)</v>
      </c>
      <c r="R1377" s="10">
        <v>65</v>
      </c>
      <c r="S1377" s="33" t="s">
        <v>465</v>
      </c>
      <c r="U1377" s="33" t="s">
        <v>736</v>
      </c>
      <c r="V1377" s="83"/>
      <c r="W1377" t="str">
        <f t="shared" si="35"/>
        <v>subattribute</v>
      </c>
      <c r="X1377" t="str">
        <f>TRIM(INDEX(_xlfn.TEXTSPLIT(Table3263[[#This Row],[attribute_name]],"|"), 1,1))</f>
        <v>Vibração – Mancal LOA do Eixo de Alta Velocidade (2)</v>
      </c>
      <c r="Y1377" t="str">
        <f>IFERROR(TRIM(INDEX(_xlfn.TEXTSPLIT(Table3263[[#This Row],[attribute_name]],"|"), 1,2)), "")</f>
        <v>HiHi</v>
      </c>
      <c r="Z1377" t="b" cm="1">
        <f t="array" ref="Z1377">IF(ISERROR(IF(Table3263[[#This Row],[parent_attribute]]="subattribute", VLOOKUP(Table3263[[#This Row],[Área ]]&amp;Table3263[[#This Row],[child_attribute]],_xlfn._xlws.FILTER(Table3263[[#All],[Vessel]], Table3263[[#All],[parent_attribute]]="attribute"),1, FALSE), TRUE)), FALSE, TRUE)</f>
        <v>1</v>
      </c>
    </row>
    <row r="1378" spans="1:26" ht="15" customHeight="1">
      <c r="A1378" t="str">
        <f>Table3263[[#This Row],[Template]]&amp;Table3263[[#This Row],[parent_attribute]]</f>
        <v>Compressor Centrífugo BásicoVibração – Mancal LOA do Eixo de Alta Velocidade (2)</v>
      </c>
      <c r="B1378" t="s">
        <v>4572</v>
      </c>
      <c r="C1378" s="10" t="s">
        <v>2905</v>
      </c>
      <c r="D1378" s="10" t="s">
        <v>4573</v>
      </c>
      <c r="E1378" t="s">
        <v>4574</v>
      </c>
      <c r="F1378" s="163" t="s">
        <v>4821</v>
      </c>
      <c r="G1378" s="14" t="s">
        <v>2862</v>
      </c>
      <c r="J1378" t="s">
        <v>1784</v>
      </c>
      <c r="K1378" t="s">
        <v>706</v>
      </c>
      <c r="L1378" t="s">
        <v>2934</v>
      </c>
      <c r="M1378" t="s">
        <v>2928</v>
      </c>
      <c r="O1378" t="e">
        <f>VLOOKUP(Table3263[[#This Row],[Column1]],'Tradução Atributos'!$A$1:$B$284,2,0)</f>
        <v>#N/A</v>
      </c>
      <c r="P1378" t="s">
        <v>5040</v>
      </c>
      <c r="Q1378" s="10" t="str">
        <f>_xlfn.CONCAT(Table3263[[#This Row],[Description]],Table3263[[#This Row],[attribute_name EN2]])</f>
        <v>Vibration - Gear Shaft HS Bearing NDE (2)</v>
      </c>
      <c r="R1378" s="33">
        <v>39.24</v>
      </c>
      <c r="S1378" s="33" t="s">
        <v>465</v>
      </c>
      <c r="U1378" s="33" t="s">
        <v>736</v>
      </c>
      <c r="V1378" s="10"/>
      <c r="W1378" t="str">
        <f t="shared" si="35"/>
        <v>subattribute</v>
      </c>
      <c r="X1378" t="str">
        <f>TRIM(INDEX(_xlfn.TEXTSPLIT(Table3263[[#This Row],[attribute_name]],"|"), 1,1))</f>
        <v>Vibração – Mancal LOA do Eixo de Alta Velocidade (2)</v>
      </c>
      <c r="Y1378" t="str">
        <f>IFERROR(TRIM(INDEX(_xlfn.TEXTSPLIT(Table3263[[#This Row],[attribute_name]],"|"), 1,2)), "")</f>
        <v>Pre-alarm Hi</v>
      </c>
      <c r="Z1378" t="b" cm="1">
        <f t="array" ref="Z1378">IF(ISERROR(IF(Table3263[[#This Row],[parent_attribute]]="subattribute", VLOOKUP(Table3263[[#This Row],[Área ]]&amp;Table3263[[#This Row],[child_attribute]],_xlfn._xlws.FILTER(Table3263[[#All],[Vessel]], Table3263[[#All],[parent_attribute]]="attribute"),1, FALSE), TRUE)), FALSE, TRUE)</f>
        <v>1</v>
      </c>
    </row>
    <row r="1379" spans="1:26" ht="15" customHeight="1">
      <c r="A1379" t="str">
        <f>Table3263[[#This Row],[Template]]&amp;Table3263[[#This Row],[parent_attribute]]</f>
        <v>Compressor Centrífugo BásicoVibração – Mancal LOA do Eixo de Baixa Velocidade (1)</v>
      </c>
      <c r="B1379" t="s">
        <v>4572</v>
      </c>
      <c r="C1379" s="10" t="s">
        <v>2905</v>
      </c>
      <c r="D1379" s="10" t="s">
        <v>4573</v>
      </c>
      <c r="E1379" t="s">
        <v>4574</v>
      </c>
      <c r="F1379" s="163" t="s">
        <v>4821</v>
      </c>
      <c r="G1379" s="14" t="s">
        <v>2862</v>
      </c>
      <c r="J1379" t="s">
        <v>715</v>
      </c>
      <c r="K1379" t="s">
        <v>715</v>
      </c>
      <c r="O1379" t="e">
        <f>VLOOKUP(Table3263[[#This Row],[Column1]],'Tradução Atributos'!$A$1:$B$284,2,0)</f>
        <v>#N/A</v>
      </c>
      <c r="P1379" t="s">
        <v>5041</v>
      </c>
      <c r="Q1379" s="10" t="str">
        <f>_xlfn.CONCAT(Table3263[[#This Row],[Description]],Table3263[[#This Row],[attribute_name EN2]])</f>
        <v>Vibration - Gear Shaft LS Bearing NDE (1)</v>
      </c>
      <c r="R1379" s="10" t="s">
        <v>5066</v>
      </c>
      <c r="S1379" s="33" t="s">
        <v>465</v>
      </c>
      <c r="U1379" s="33" t="s">
        <v>474</v>
      </c>
      <c r="V1379" s="10" t="s">
        <v>475</v>
      </c>
      <c r="W1379" t="str">
        <f t="shared" si="35"/>
        <v>attribute</v>
      </c>
      <c r="X1379" t="str">
        <f>TRIM(INDEX(_xlfn.TEXTSPLIT(Table3263[[#This Row],[attribute_name]],"|"), 1,1))</f>
        <v>Vibração – Mancal LOA do Eixo de Baixa Velocidade (1)</v>
      </c>
      <c r="Y1379" t="str">
        <f>IFERROR(TRIM(INDEX(_xlfn.TEXTSPLIT(Table3263[[#This Row],[attribute_name]],"|"), 1,2)), "")</f>
        <v/>
      </c>
      <c r="Z1379" t="b" cm="1">
        <f t="array" ref="Z1379">IF(ISERROR(IF(Table3263[[#This Row],[type]]="subattribute", VLOOKUP(Table3263[[#This Row],[Template]]&amp;Table3263[[#This Row],[parent_attribute]],_xlfn._xlws.FILTER(#REF!, Table3263[[#All],[type]]="attribute"),1, FALSE), TRUE)), FALSE, TRUE)</f>
        <v>1</v>
      </c>
    </row>
    <row r="1380" spans="1:26" ht="15" customHeight="1">
      <c r="A1380" t="str">
        <f>Table3263[[#This Row],[Template]]&amp;Table3263[[#This Row],[parent_attribute]]</f>
        <v>Compressor Centrífugo BásicoVibração – Mancal LOA do Eixo de Baixa Velocidade (1)</v>
      </c>
      <c r="B1380" t="s">
        <v>4572</v>
      </c>
      <c r="C1380" s="10" t="s">
        <v>2905</v>
      </c>
      <c r="D1380" s="10" t="s">
        <v>4573</v>
      </c>
      <c r="E1380" t="s">
        <v>4574</v>
      </c>
      <c r="F1380" s="163" t="s">
        <v>4821</v>
      </c>
      <c r="G1380" s="14" t="s">
        <v>2862</v>
      </c>
      <c r="J1380" t="s">
        <v>1793</v>
      </c>
      <c r="K1380" t="s">
        <v>715</v>
      </c>
      <c r="L1380" t="s">
        <v>2929</v>
      </c>
      <c r="M1380" t="s">
        <v>2928</v>
      </c>
      <c r="O1380" t="e">
        <f>VLOOKUP(Table3263[[#This Row],[Column1]],'Tradução Atributos'!$A$1:$B$284,2,0)</f>
        <v>#N/A</v>
      </c>
      <c r="P1380" t="s">
        <v>5042</v>
      </c>
      <c r="Q1380" s="10" t="str">
        <f>_xlfn.CONCAT(Table3263[[#This Row],[Description]],Table3263[[#This Row],[attribute_name EN2]])</f>
        <v>Vibration - Gear Shaft LS Bearing NDE (1)</v>
      </c>
      <c r="R1380" s="33">
        <v>92.5</v>
      </c>
      <c r="S1380" s="33" t="s">
        <v>465</v>
      </c>
      <c r="U1380" s="33" t="s">
        <v>736</v>
      </c>
      <c r="V1380" s="12"/>
      <c r="W1380" t="str">
        <f t="shared" si="35"/>
        <v>subattribute</v>
      </c>
      <c r="X1380" t="str">
        <f>TRIM(INDEX(_xlfn.TEXTSPLIT(Table3263[[#This Row],[attribute_name]],"|"), 1,1))</f>
        <v>Vibração – Mancal LOA do Eixo de Baixa Velocidade (1)</v>
      </c>
      <c r="Y1380" t="str">
        <f>IFERROR(TRIM(INDEX(_xlfn.TEXTSPLIT(Table3263[[#This Row],[attribute_name]],"|"), 1,2)), "")</f>
        <v>Hi</v>
      </c>
      <c r="Z1380" t="b" cm="1">
        <f t="array" ref="Z1380">IF(ISERROR(IF(Table3263[[#This Row],[parent_attribute]]="subattribute", VLOOKUP(Table3263[[#This Row],[Área ]]&amp;Table3263[[#This Row],[child_attribute]],_xlfn._xlws.FILTER(Table3263[[#All],[Vessel]], Table3263[[#All],[parent_attribute]]="attribute"),1, FALSE), TRUE)), FALSE, TRUE)</f>
        <v>1</v>
      </c>
    </row>
    <row r="1381" spans="1:26" ht="15" customHeight="1">
      <c r="A1381" t="str">
        <f>Table3263[[#This Row],[Template]]&amp;Table3263[[#This Row],[parent_attribute]]</f>
        <v>Compressor Centrífugo BásicoVibração – Mancal LOA do Eixo de Baixa Velocidade (1)</v>
      </c>
      <c r="B1381" t="s">
        <v>4572</v>
      </c>
      <c r="C1381" s="10" t="s">
        <v>2905</v>
      </c>
      <c r="D1381" s="10" t="s">
        <v>4573</v>
      </c>
      <c r="E1381" t="s">
        <v>4574</v>
      </c>
      <c r="F1381" s="163" t="s">
        <v>4821</v>
      </c>
      <c r="G1381" s="14" t="s">
        <v>2862</v>
      </c>
      <c r="J1381" t="s">
        <v>1794</v>
      </c>
      <c r="K1381" t="s">
        <v>715</v>
      </c>
      <c r="L1381" t="s">
        <v>2930</v>
      </c>
      <c r="M1381" t="s">
        <v>2928</v>
      </c>
      <c r="O1381" t="e">
        <f>VLOOKUP(Table3263[[#This Row],[Column1]],'Tradução Atributos'!$A$1:$B$284,2,0)</f>
        <v>#N/A</v>
      </c>
      <c r="P1381" t="s">
        <v>5043</v>
      </c>
      <c r="Q1381" s="10" t="str">
        <f>_xlfn.CONCAT(Table3263[[#This Row],[Description]],Table3263[[#This Row],[attribute_name EN2]])</f>
        <v>Vibration - Gear Shaft LS Bearing NDE (1)</v>
      </c>
      <c r="R1381" s="33">
        <v>137.5</v>
      </c>
      <c r="S1381" s="33" t="s">
        <v>465</v>
      </c>
      <c r="U1381" s="33" t="s">
        <v>736</v>
      </c>
      <c r="V1381" s="83"/>
      <c r="W1381" t="str">
        <f t="shared" si="35"/>
        <v>subattribute</v>
      </c>
      <c r="X1381" t="str">
        <f>TRIM(INDEX(_xlfn.TEXTSPLIT(Table3263[[#This Row],[attribute_name]],"|"), 1,1))</f>
        <v>Vibração – Mancal LOA do Eixo de Baixa Velocidade (1)</v>
      </c>
      <c r="Y1381" t="str">
        <f>IFERROR(TRIM(INDEX(_xlfn.TEXTSPLIT(Table3263[[#This Row],[attribute_name]],"|"), 1,2)), "")</f>
        <v>HiHi</v>
      </c>
      <c r="Z1381" t="b" cm="1">
        <f t="array" ref="Z1381">IF(ISERROR(IF(Table3263[[#This Row],[parent_attribute]]="subattribute", VLOOKUP(Table3263[[#This Row],[Área ]]&amp;Table3263[[#This Row],[child_attribute]],_xlfn._xlws.FILTER(Table3263[[#All],[Vessel]], Table3263[[#All],[parent_attribute]]="attribute"),1, FALSE), TRUE)), FALSE, TRUE)</f>
        <v>1</v>
      </c>
    </row>
    <row r="1382" spans="1:26" ht="15" customHeight="1">
      <c r="A1382" t="str">
        <f>Table3263[[#This Row],[Template]]&amp;Table3263[[#This Row],[parent_attribute]]</f>
        <v>Compressor Centrífugo BásicoVibração – Mancal LOA do Eixo de Baixa Velocidade (1)</v>
      </c>
      <c r="B1382" t="s">
        <v>4572</v>
      </c>
      <c r="C1382" s="10" t="s">
        <v>2905</v>
      </c>
      <c r="D1382" s="10" t="s">
        <v>4573</v>
      </c>
      <c r="E1382" t="s">
        <v>4574</v>
      </c>
      <c r="F1382" s="163" t="s">
        <v>4821</v>
      </c>
      <c r="G1382" s="14" t="s">
        <v>2862</v>
      </c>
      <c r="J1382" t="s">
        <v>1795</v>
      </c>
      <c r="K1382" t="s">
        <v>715</v>
      </c>
      <c r="L1382" t="s">
        <v>2934</v>
      </c>
      <c r="M1382" t="s">
        <v>2928</v>
      </c>
      <c r="O1382" t="e">
        <f>VLOOKUP(Table3263[[#This Row],[Column1]],'Tradução Atributos'!$A$1:$B$284,2,0)</f>
        <v>#N/A</v>
      </c>
      <c r="P1382" t="s">
        <v>5044</v>
      </c>
      <c r="Q1382" s="10" t="str">
        <f>_xlfn.CONCAT(Table3263[[#This Row],[Description]],Table3263[[#This Row],[attribute_name EN2]])</f>
        <v>Vibration - Gear Shaft LS Bearing NDE (1)</v>
      </c>
      <c r="R1382" s="33">
        <v>30</v>
      </c>
      <c r="S1382" s="33" t="s">
        <v>465</v>
      </c>
      <c r="U1382" s="33" t="s">
        <v>736</v>
      </c>
      <c r="V1382" s="10"/>
      <c r="W1382" t="str">
        <f t="shared" si="35"/>
        <v>subattribute</v>
      </c>
      <c r="X1382" t="str">
        <f>TRIM(INDEX(_xlfn.TEXTSPLIT(Table3263[[#This Row],[attribute_name]],"|"), 1,1))</f>
        <v>Vibração – Mancal LOA do Eixo de Baixa Velocidade (1)</v>
      </c>
      <c r="Y1382" t="str">
        <f>IFERROR(TRIM(INDEX(_xlfn.TEXTSPLIT(Table3263[[#This Row],[attribute_name]],"|"), 1,2)), "")</f>
        <v>Pre-alarm Hi</v>
      </c>
      <c r="Z1382" t="b" cm="1">
        <f t="array" ref="Z1382">IF(ISERROR(IF(Table3263[[#This Row],[parent_attribute]]="subattribute", VLOOKUP(Table3263[[#This Row],[Área ]]&amp;Table3263[[#This Row],[child_attribute]],_xlfn._xlws.FILTER(Table3263[[#All],[Vessel]], Table3263[[#All],[parent_attribute]]="attribute"),1, FALSE), TRUE)), FALSE, TRUE)</f>
        <v>1</v>
      </c>
    </row>
    <row r="1383" spans="1:26" ht="15" customHeight="1">
      <c r="A1383" t="str">
        <f>Table3263[[#This Row],[Template]]&amp;Table3263[[#This Row],[parent_attribute]]</f>
        <v>Compressor Centrífugo BásicoVibração – Mancal LOA do Eixo de Baixa Velocidade (2)</v>
      </c>
      <c r="B1383" t="s">
        <v>4572</v>
      </c>
      <c r="C1383" s="10" t="s">
        <v>2905</v>
      </c>
      <c r="D1383" s="10" t="s">
        <v>4573</v>
      </c>
      <c r="E1383" t="s">
        <v>4574</v>
      </c>
      <c r="F1383" s="163" t="s">
        <v>4821</v>
      </c>
      <c r="G1383" s="14" t="s">
        <v>2862</v>
      </c>
      <c r="J1383" t="s">
        <v>718</v>
      </c>
      <c r="K1383" t="s">
        <v>718</v>
      </c>
      <c r="O1383" t="e">
        <f>VLOOKUP(Table3263[[#This Row],[Column1]],'Tradução Atributos'!$A$1:$B$284,2,0)</f>
        <v>#N/A</v>
      </c>
      <c r="P1383" t="s">
        <v>5045</v>
      </c>
      <c r="Q1383" s="10" t="str">
        <f>_xlfn.CONCAT(Table3263[[#This Row],[Description]],Table3263[[#This Row],[attribute_name EN2]])</f>
        <v>Vibration - Gear Shaft LS Bearing NDE (2)</v>
      </c>
      <c r="R1383" s="33" t="s">
        <v>5067</v>
      </c>
      <c r="S1383" s="33" t="s">
        <v>465</v>
      </c>
      <c r="U1383" s="33" t="s">
        <v>474</v>
      </c>
      <c r="V1383" s="10" t="s">
        <v>475</v>
      </c>
      <c r="W1383" t="str">
        <f t="shared" si="35"/>
        <v>attribute</v>
      </c>
      <c r="X1383" t="str">
        <f>TRIM(INDEX(_xlfn.TEXTSPLIT(Table3263[[#This Row],[attribute_name]],"|"), 1,1))</f>
        <v>Vibração – Mancal LOA do Eixo de Baixa Velocidade (2)</v>
      </c>
      <c r="Y1383" t="str">
        <f>IFERROR(TRIM(INDEX(_xlfn.TEXTSPLIT(Table3263[[#This Row],[attribute_name]],"|"), 1,2)), "")</f>
        <v/>
      </c>
      <c r="Z1383" t="b" cm="1">
        <f t="array" ref="Z1383">IF(ISERROR(IF(Table3263[[#This Row],[type]]="subattribute", VLOOKUP(Table3263[[#This Row],[Template]]&amp;Table3263[[#This Row],[parent_attribute]],_xlfn._xlws.FILTER(#REF!, Table3263[[#All],[type]]="attribute"),1, FALSE), TRUE)), FALSE, TRUE)</f>
        <v>1</v>
      </c>
    </row>
    <row r="1384" spans="1:26" ht="15" customHeight="1">
      <c r="A1384" t="str">
        <f>Table3263[[#This Row],[Template]]&amp;Table3263[[#This Row],[parent_attribute]]</f>
        <v>Compressor Centrífugo BásicoVibração – Mancal LOA do Eixo de Baixa Velocidade (2)</v>
      </c>
      <c r="B1384" t="s">
        <v>4572</v>
      </c>
      <c r="C1384" s="10" t="s">
        <v>2905</v>
      </c>
      <c r="D1384" s="10" t="s">
        <v>4573</v>
      </c>
      <c r="E1384" t="s">
        <v>4574</v>
      </c>
      <c r="F1384" s="163" t="s">
        <v>4821</v>
      </c>
      <c r="G1384" s="14" t="s">
        <v>2862</v>
      </c>
      <c r="J1384" t="s">
        <v>1796</v>
      </c>
      <c r="K1384" t="s">
        <v>718</v>
      </c>
      <c r="L1384" t="s">
        <v>2929</v>
      </c>
      <c r="M1384" t="s">
        <v>2928</v>
      </c>
      <c r="O1384" t="e">
        <f>VLOOKUP(Table3263[[#This Row],[Column1]],'Tradução Atributos'!$A$1:$B$284,2,0)</f>
        <v>#N/A</v>
      </c>
      <c r="P1384" t="s">
        <v>5046</v>
      </c>
      <c r="Q1384" s="10" t="str">
        <f>_xlfn.CONCAT(Table3263[[#This Row],[Description]],Table3263[[#This Row],[attribute_name EN2]])</f>
        <v>Vibration - Gear Shaft LS Bearing NDE (2)</v>
      </c>
      <c r="R1384" s="33">
        <v>92.5</v>
      </c>
      <c r="S1384" s="33" t="s">
        <v>465</v>
      </c>
      <c r="U1384" s="33" t="s">
        <v>736</v>
      </c>
      <c r="V1384" s="10"/>
      <c r="W1384" t="str">
        <f t="shared" si="35"/>
        <v>subattribute</v>
      </c>
      <c r="X1384" t="str">
        <f>TRIM(INDEX(_xlfn.TEXTSPLIT(Table3263[[#This Row],[attribute_name]],"|"), 1,1))</f>
        <v>Vibração – Mancal LOA do Eixo de Baixa Velocidade (2)</v>
      </c>
      <c r="Y1384" t="str">
        <f>IFERROR(TRIM(INDEX(_xlfn.TEXTSPLIT(Table3263[[#This Row],[attribute_name]],"|"), 1,2)), "")</f>
        <v>Hi</v>
      </c>
      <c r="Z1384" t="b" cm="1">
        <f t="array" ref="Z1384">IF(ISERROR(IF(Table3263[[#This Row],[parent_attribute]]="subattribute", VLOOKUP(Table3263[[#This Row],[Área ]]&amp;Table3263[[#This Row],[child_attribute]],_xlfn._xlws.FILTER(Table3263[[#All],[Vessel]], Table3263[[#All],[parent_attribute]]="attribute"),1, FALSE), TRUE)), FALSE, TRUE)</f>
        <v>1</v>
      </c>
    </row>
    <row r="1385" spans="1:26" ht="15" customHeight="1">
      <c r="A1385" t="str">
        <f>Table3263[[#This Row],[Template]]&amp;Table3263[[#This Row],[parent_attribute]]</f>
        <v>Compressor Centrífugo BásicoVibração – Mancal LOA do Eixo de Baixa Velocidade (2)</v>
      </c>
      <c r="B1385" t="s">
        <v>4572</v>
      </c>
      <c r="C1385" s="10" t="s">
        <v>2905</v>
      </c>
      <c r="D1385" s="10" t="s">
        <v>4573</v>
      </c>
      <c r="E1385" t="s">
        <v>4574</v>
      </c>
      <c r="F1385" s="163" t="s">
        <v>4821</v>
      </c>
      <c r="G1385" s="14" t="s">
        <v>2862</v>
      </c>
      <c r="J1385" t="s">
        <v>1797</v>
      </c>
      <c r="K1385" t="s">
        <v>718</v>
      </c>
      <c r="L1385" t="s">
        <v>2930</v>
      </c>
      <c r="M1385" t="s">
        <v>2928</v>
      </c>
      <c r="O1385" t="e">
        <f>VLOOKUP(Table3263[[#This Row],[Column1]],'Tradução Atributos'!$A$1:$B$284,2,0)</f>
        <v>#N/A</v>
      </c>
      <c r="P1385" t="s">
        <v>5047</v>
      </c>
      <c r="Q1385" s="10" t="str">
        <f>_xlfn.CONCAT(Table3263[[#This Row],[Description]],Table3263[[#This Row],[attribute_name EN2]])</f>
        <v>Vibration - Gear Shaft LS Bearing NDE (2)</v>
      </c>
      <c r="R1385" s="10">
        <v>137.5</v>
      </c>
      <c r="S1385" s="33" t="s">
        <v>465</v>
      </c>
      <c r="U1385" s="33" t="s">
        <v>736</v>
      </c>
      <c r="V1385" s="83"/>
      <c r="W1385" t="str">
        <f t="shared" si="35"/>
        <v>subattribute</v>
      </c>
      <c r="X1385" t="str">
        <f>TRIM(INDEX(_xlfn.TEXTSPLIT(Table3263[[#This Row],[attribute_name]],"|"), 1,1))</f>
        <v>Vibração – Mancal LOA do Eixo de Baixa Velocidade (2)</v>
      </c>
      <c r="Y1385" t="str">
        <f>IFERROR(TRIM(INDEX(_xlfn.TEXTSPLIT(Table3263[[#This Row],[attribute_name]],"|"), 1,2)), "")</f>
        <v>HiHi</v>
      </c>
      <c r="Z1385" t="b" cm="1">
        <f t="array" ref="Z1385">IF(ISERROR(IF(Table3263[[#This Row],[parent_attribute]]="subattribute", VLOOKUP(Table3263[[#This Row],[Área ]]&amp;Table3263[[#This Row],[child_attribute]],_xlfn._xlws.FILTER(Table3263[[#All],[Vessel]], Table3263[[#All],[parent_attribute]]="attribute"),1, FALSE), TRUE)), FALSE, TRUE)</f>
        <v>1</v>
      </c>
    </row>
    <row r="1386" spans="1:26" ht="15" customHeight="1">
      <c r="A1386" t="str">
        <f>Table3263[[#This Row],[Template]]&amp;Table3263[[#This Row],[parent_attribute]]</f>
        <v>Compressor Centrífugo BásicoVibração – Mancal LOA do Eixo de Baixa Velocidade (2)</v>
      </c>
      <c r="B1386" t="s">
        <v>4572</v>
      </c>
      <c r="C1386" s="10" t="s">
        <v>2905</v>
      </c>
      <c r="D1386" s="10" t="s">
        <v>4573</v>
      </c>
      <c r="E1386" t="s">
        <v>4574</v>
      </c>
      <c r="F1386" s="163" t="s">
        <v>4821</v>
      </c>
      <c r="G1386" s="14" t="s">
        <v>2862</v>
      </c>
      <c r="J1386" t="s">
        <v>1798</v>
      </c>
      <c r="K1386" t="s">
        <v>718</v>
      </c>
      <c r="L1386" t="s">
        <v>2934</v>
      </c>
      <c r="M1386" t="s">
        <v>2928</v>
      </c>
      <c r="O1386" t="e">
        <f>VLOOKUP(Table3263[[#This Row],[Column1]],'Tradução Atributos'!$A$1:$B$284,2,0)</f>
        <v>#N/A</v>
      </c>
      <c r="P1386" t="s">
        <v>5048</v>
      </c>
      <c r="Q1386" s="10" t="str">
        <f>_xlfn.CONCAT(Table3263[[#This Row],[Description]],Table3263[[#This Row],[attribute_name EN2]])</f>
        <v>Vibration - Gear Shaft LS Bearing NDE (2)</v>
      </c>
      <c r="R1386" s="10">
        <v>83.25</v>
      </c>
      <c r="S1386" s="33" t="s">
        <v>465</v>
      </c>
      <c r="U1386" s="33" t="s">
        <v>736</v>
      </c>
      <c r="V1386" s="10"/>
      <c r="W1386" t="str">
        <f t="shared" si="35"/>
        <v>subattribute</v>
      </c>
      <c r="X1386" t="str">
        <f>TRIM(INDEX(_xlfn.TEXTSPLIT(Table3263[[#This Row],[attribute_name]],"|"), 1,1))</f>
        <v>Vibração – Mancal LOA do Eixo de Baixa Velocidade (2)</v>
      </c>
      <c r="Y1386" t="str">
        <f>IFERROR(TRIM(INDEX(_xlfn.TEXTSPLIT(Table3263[[#This Row],[attribute_name]],"|"), 1,2)), "")</f>
        <v>Pre-alarm Hi</v>
      </c>
      <c r="Z1386" t="b" cm="1">
        <f t="array" ref="Z1386">IF(ISERROR(IF(Table3263[[#This Row],[parent_attribute]]="subattribute", VLOOKUP(Table3263[[#This Row],[Área ]]&amp;Table3263[[#This Row],[child_attribute]],_xlfn._xlws.FILTER(Table3263[[#All],[Vessel]], Table3263[[#All],[parent_attribute]]="attribute"),1, FALSE), TRUE)), FALSE, TRUE)</f>
        <v>1</v>
      </c>
    </row>
    <row r="1387" spans="1:26" ht="15" customHeight="1">
      <c r="A1387" t="str">
        <f>Table3263[[#This Row],[Template]]&amp;Table3263[[#This Row],[parent_attribute]]</f>
        <v>Compressor Centrífugo BásicoDeslocamento Axial - Caixa de Engrenagens (1)</v>
      </c>
      <c r="B1387" t="s">
        <v>4572</v>
      </c>
      <c r="C1387" s="10" t="s">
        <v>2905</v>
      </c>
      <c r="D1387" s="10" t="s">
        <v>4573</v>
      </c>
      <c r="E1387" t="s">
        <v>4574</v>
      </c>
      <c r="F1387" s="163" t="s">
        <v>4898</v>
      </c>
      <c r="G1387" s="14" t="s">
        <v>2866</v>
      </c>
      <c r="J1387" t="s">
        <v>9</v>
      </c>
      <c r="K1387" t="s">
        <v>9</v>
      </c>
      <c r="O1387" t="e">
        <f>VLOOKUP(Table3263[[#This Row],[Column1]],'Tradução Atributos'!$A$1:$B$284,2,0)</f>
        <v>#N/A</v>
      </c>
      <c r="P1387" s="190" t="s">
        <v>611</v>
      </c>
      <c r="Q1387" s="10" t="str">
        <f>_xlfn.CONCAT(Table3263[[#This Row],[Description]],Table3263[[#This Row],[attribute_name EN2]])</f>
        <v>Axial Displacement - Gear Box (1)</v>
      </c>
      <c r="R1387" s="186" t="s">
        <v>5068</v>
      </c>
      <c r="S1387" s="33" t="s">
        <v>465</v>
      </c>
      <c r="U1387" s="33" t="s">
        <v>474</v>
      </c>
      <c r="V1387" s="10" t="s">
        <v>475</v>
      </c>
      <c r="W1387" t="str">
        <f t="shared" si="35"/>
        <v>attribute</v>
      </c>
      <c r="X1387" t="str">
        <f>TRIM(INDEX(_xlfn.TEXTSPLIT(Table3263[[#This Row],[attribute_name]],"|"), 1,1))</f>
        <v>Deslocamento Axial - Caixa de Engrenagens (1)</v>
      </c>
      <c r="Y1387" t="str">
        <f>IFERROR(TRIM(INDEX(_xlfn.TEXTSPLIT(Table3263[[#This Row],[attribute_name]],"|"), 1,2)), "")</f>
        <v/>
      </c>
      <c r="Z1387" t="b" cm="1">
        <f t="array" ref="Z1387">IF(ISERROR(IF(Table3263[[#This Row],[parent_attribute]]="subattribute", VLOOKUP(Table3263[[#This Row],[Área ]]&amp;Table3263[[#This Row],[child_attribute]],_xlfn._xlws.FILTER(Table3263[[#All],[Vessel]], Table3263[[#All],[parent_attribute]]="attribute"),1, FALSE), TRUE)), FALSE, TRUE)</f>
        <v>1</v>
      </c>
    </row>
    <row r="1388" spans="1:26" ht="15" customHeight="1">
      <c r="A1388" t="str">
        <f>Table3263[[#This Row],[Template]]&amp;Table3263[[#This Row],[parent_attribute]]</f>
        <v>Compressor Centrífugo BásicoDeslocamento Axial - Caixa de Engrenagens (1)</v>
      </c>
      <c r="B1388" t="s">
        <v>4572</v>
      </c>
      <c r="C1388" s="10" t="s">
        <v>2905</v>
      </c>
      <c r="D1388" s="10" t="s">
        <v>4573</v>
      </c>
      <c r="E1388" t="s">
        <v>4574</v>
      </c>
      <c r="F1388" s="163" t="s">
        <v>4898</v>
      </c>
      <c r="G1388" s="14" t="s">
        <v>2866</v>
      </c>
      <c r="J1388" t="s">
        <v>1194</v>
      </c>
      <c r="K1388" t="s">
        <v>9</v>
      </c>
      <c r="L1388" t="s">
        <v>2929</v>
      </c>
      <c r="M1388" t="s">
        <v>2928</v>
      </c>
      <c r="O1388" t="e">
        <f>VLOOKUP(Table3263[[#This Row],[Column1]],'Tradução Atributos'!$A$1:$B$284,2,0)</f>
        <v>#N/A</v>
      </c>
      <c r="P1388" s="190" t="s">
        <v>882</v>
      </c>
      <c r="Q1388" s="10" t="str">
        <f>_xlfn.CONCAT(Table3263[[#This Row],[Description]],Table3263[[#This Row],[attribute_name EN2]])</f>
        <v>Axial Displacement - Gear Box (1)</v>
      </c>
      <c r="R1388" s="33">
        <v>400</v>
      </c>
      <c r="S1388" s="33" t="s">
        <v>465</v>
      </c>
      <c r="U1388" s="33" t="s">
        <v>736</v>
      </c>
      <c r="V1388" s="83"/>
      <c r="W1388" t="str">
        <f t="shared" si="35"/>
        <v>subattribute</v>
      </c>
      <c r="X1388" t="str">
        <f>TRIM(INDEX(_xlfn.TEXTSPLIT(Table3263[[#This Row],[attribute_name]],"|"), 1,1))</f>
        <v>Deslocamento Axial - Caixa de Engrenagens (1)</v>
      </c>
      <c r="Y1388" t="str">
        <f>IFERROR(TRIM(INDEX(_xlfn.TEXTSPLIT(Table3263[[#This Row],[attribute_name]],"|"), 1,2)), "")</f>
        <v>Hi</v>
      </c>
      <c r="Z1388" t="b" cm="1">
        <f t="array" ref="Z1388">IF(ISERROR(IF(Table3263[[#This Row],[parent_attribute]]="subattribute", VLOOKUP(Table3263[[#This Row],[Área ]]&amp;Table3263[[#This Row],[child_attribute]],_xlfn._xlws.FILTER(Table3263[[#All],[Vessel]], Table3263[[#All],[parent_attribute]]="attribute"),1, FALSE), TRUE)), FALSE, TRUE)</f>
        <v>1</v>
      </c>
    </row>
    <row r="1389" spans="1:26" ht="15" customHeight="1">
      <c r="A1389" t="str">
        <f>Table3263[[#This Row],[Template]]&amp;Table3263[[#This Row],[parent_attribute]]</f>
        <v>Compressor Centrífugo BásicoDeslocamento Axial - Caixa de Engrenagens (1)</v>
      </c>
      <c r="B1389" t="s">
        <v>4572</v>
      </c>
      <c r="C1389" s="10" t="s">
        <v>2905</v>
      </c>
      <c r="D1389" s="10" t="s">
        <v>4573</v>
      </c>
      <c r="E1389" t="s">
        <v>4574</v>
      </c>
      <c r="F1389" s="163" t="s">
        <v>4898</v>
      </c>
      <c r="G1389" s="14" t="s">
        <v>2866</v>
      </c>
      <c r="J1389" t="s">
        <v>1195</v>
      </c>
      <c r="K1389" t="s">
        <v>9</v>
      </c>
      <c r="L1389" t="s">
        <v>2930</v>
      </c>
      <c r="M1389" t="s">
        <v>2928</v>
      </c>
      <c r="O1389" t="e">
        <f>VLOOKUP(Table3263[[#This Row],[Column1]],'Tradução Atributos'!$A$1:$B$284,2,0)</f>
        <v>#N/A</v>
      </c>
      <c r="P1389" s="190" t="s">
        <v>884</v>
      </c>
      <c r="Q1389" s="10" t="str">
        <f>_xlfn.CONCAT(Table3263[[#This Row],[Description]],Table3263[[#This Row],[attribute_name EN2]])</f>
        <v>Axial Displacement - Gear Box (1)</v>
      </c>
      <c r="R1389" s="10">
        <v>450</v>
      </c>
      <c r="S1389" s="33" t="s">
        <v>465</v>
      </c>
      <c r="U1389" s="33" t="s">
        <v>736</v>
      </c>
      <c r="V1389" s="10"/>
      <c r="W1389" t="str">
        <f t="shared" si="35"/>
        <v>subattribute</v>
      </c>
      <c r="X1389" t="str">
        <f>TRIM(INDEX(_xlfn.TEXTSPLIT(Table3263[[#This Row],[attribute_name]],"|"), 1,1))</f>
        <v>Deslocamento Axial - Caixa de Engrenagens (1)</v>
      </c>
      <c r="Y1389" t="str">
        <f>IFERROR(TRIM(INDEX(_xlfn.TEXTSPLIT(Table3263[[#This Row],[attribute_name]],"|"), 1,2)), "")</f>
        <v>HiHi</v>
      </c>
      <c r="Z1389" t="b" cm="1">
        <f t="array" ref="Z1389">IF(ISERROR(IF(Table3263[[#This Row],[parent_attribute]]="subattribute", VLOOKUP(Table3263[[#This Row],[Área ]]&amp;Table3263[[#This Row],[child_attribute]],_xlfn._xlws.FILTER(Table3263[[#All],[Vessel]], Table3263[[#All],[parent_attribute]]="attribute"),1, FALSE), TRUE)), FALSE, TRUE)</f>
        <v>1</v>
      </c>
    </row>
    <row r="1390" spans="1:26" ht="15" customHeight="1">
      <c r="A1390" t="str">
        <f>Table3263[[#This Row],[Template]]&amp;Table3263[[#This Row],[parent_attribute]]</f>
        <v>Compressor Centrífugo BásicoDeslocamento Axial - Caixa de Engrenagens (1)</v>
      </c>
      <c r="B1390" t="s">
        <v>4572</v>
      </c>
      <c r="C1390" s="10" t="s">
        <v>2905</v>
      </c>
      <c r="D1390" s="10" t="s">
        <v>4573</v>
      </c>
      <c r="E1390" t="s">
        <v>4574</v>
      </c>
      <c r="F1390" s="163" t="s">
        <v>4898</v>
      </c>
      <c r="G1390" s="14" t="s">
        <v>2866</v>
      </c>
      <c r="J1390" t="s">
        <v>1196</v>
      </c>
      <c r="K1390" t="s">
        <v>9</v>
      </c>
      <c r="L1390" t="s">
        <v>2931</v>
      </c>
      <c r="M1390" t="s">
        <v>2928</v>
      </c>
      <c r="O1390" t="e">
        <f>VLOOKUP(Table3263[[#This Row],[Column1]],'Tradução Atributos'!$A$1:$B$284,2,0)</f>
        <v>#N/A</v>
      </c>
      <c r="P1390" s="190" t="s">
        <v>886</v>
      </c>
      <c r="Q1390" s="10" t="str">
        <f>_xlfn.CONCAT(Table3263[[#This Row],[Description]],Table3263[[#This Row],[attribute_name EN2]])</f>
        <v>Axial Displacement - Gear Box (1)</v>
      </c>
      <c r="R1390" s="33">
        <v>-400</v>
      </c>
      <c r="S1390" s="33" t="s">
        <v>465</v>
      </c>
      <c r="U1390" s="33" t="s">
        <v>736</v>
      </c>
      <c r="V1390" s="83"/>
      <c r="W1390" t="str">
        <f t="shared" ref="W1390:W1453" si="36">IFERROR(IF(FIND("|",P1390),"subattribute", "attribute"), "attribute")</f>
        <v>subattribute</v>
      </c>
      <c r="X1390" t="str">
        <f>TRIM(INDEX(_xlfn.TEXTSPLIT(Table3263[[#This Row],[attribute_name]],"|"), 1,1))</f>
        <v>Deslocamento Axial - Caixa de Engrenagens (1)</v>
      </c>
      <c r="Y1390" t="str">
        <f>IFERROR(TRIM(INDEX(_xlfn.TEXTSPLIT(Table3263[[#This Row],[attribute_name]],"|"), 1,2)), "")</f>
        <v>Lo</v>
      </c>
      <c r="Z1390" t="b" cm="1">
        <f t="array" ref="Z1390">IF(ISERROR(IF(Table3263[[#This Row],[parent_attribute]]="subattribute", VLOOKUP(Table3263[[#This Row],[Área ]]&amp;Table3263[[#This Row],[child_attribute]],_xlfn._xlws.FILTER(Table3263[[#All],[Vessel]], Table3263[[#All],[parent_attribute]]="attribute"),1, FALSE), TRUE)), FALSE, TRUE)</f>
        <v>1</v>
      </c>
    </row>
    <row r="1391" spans="1:26" ht="15" customHeight="1">
      <c r="A1391" t="str">
        <f>Table3263[[#This Row],[Template]]&amp;Table3263[[#This Row],[parent_attribute]]</f>
        <v>Compressor Centrífugo BásicoDeslocamento Axial - Caixa de Engrenagens (1)</v>
      </c>
      <c r="B1391" t="s">
        <v>4572</v>
      </c>
      <c r="C1391" s="10" t="s">
        <v>2905</v>
      </c>
      <c r="D1391" s="10" t="s">
        <v>4573</v>
      </c>
      <c r="E1391" t="s">
        <v>4574</v>
      </c>
      <c r="F1391" s="163" t="s">
        <v>4898</v>
      </c>
      <c r="G1391" s="14" t="s">
        <v>2866</v>
      </c>
      <c r="J1391" t="s">
        <v>1197</v>
      </c>
      <c r="K1391" t="s">
        <v>9</v>
      </c>
      <c r="L1391" t="s">
        <v>2932</v>
      </c>
      <c r="M1391" t="s">
        <v>2928</v>
      </c>
      <c r="O1391" t="e">
        <f>VLOOKUP(Table3263[[#This Row],[Column1]],'Tradução Atributos'!$A$1:$B$284,2,0)</f>
        <v>#N/A</v>
      </c>
      <c r="P1391" s="190" t="s">
        <v>2933</v>
      </c>
      <c r="Q1391" s="10" t="str">
        <f>_xlfn.CONCAT(Table3263[[#This Row],[Description]],Table3263[[#This Row],[attribute_name EN2]])</f>
        <v>Axial Displacement - Gear Box (1)</v>
      </c>
      <c r="R1391" s="33">
        <v>-450</v>
      </c>
      <c r="S1391" s="33" t="s">
        <v>465</v>
      </c>
      <c r="U1391" s="33" t="s">
        <v>736</v>
      </c>
      <c r="V1391" s="10"/>
      <c r="W1391" t="str">
        <f t="shared" si="36"/>
        <v>subattribute</v>
      </c>
      <c r="X1391" t="str">
        <f>TRIM(INDEX(_xlfn.TEXTSPLIT(Table3263[[#This Row],[attribute_name]],"|"), 1,1))</f>
        <v>Deslocamento Axial - Caixa de Engrenagens (1)</v>
      </c>
      <c r="Y1391" t="str">
        <f>IFERROR(TRIM(INDEX(_xlfn.TEXTSPLIT(Table3263[[#This Row],[attribute_name]],"|"), 1,2)), "")</f>
        <v>LoLo</v>
      </c>
      <c r="Z1391" t="b" cm="1">
        <f t="array" ref="Z1391">IF(ISERROR(IF(Table3263[[#This Row],[parent_attribute]]="subattribute", VLOOKUP(Table3263[[#This Row],[Área ]]&amp;Table3263[[#This Row],[child_attribute]],_xlfn._xlws.FILTER(Table3263[[#All],[Vessel]], Table3263[[#All],[parent_attribute]]="attribute"),1, FALSE), TRUE)), FALSE, TRUE)</f>
        <v>1</v>
      </c>
    </row>
    <row r="1392" spans="1:26" ht="15" customHeight="1">
      <c r="A1392" t="str">
        <f>Table3263[[#This Row],[Template]]&amp;Table3263[[#This Row],[parent_attribute]]</f>
        <v>Compressor Centrífugo BásicoDeslocamento Axial - Caixa de Engrenagens (1)</v>
      </c>
      <c r="B1392" t="s">
        <v>4572</v>
      </c>
      <c r="C1392" s="10" t="s">
        <v>2905</v>
      </c>
      <c r="D1392" s="10" t="s">
        <v>4573</v>
      </c>
      <c r="E1392" t="s">
        <v>4574</v>
      </c>
      <c r="F1392" s="163" t="s">
        <v>4898</v>
      </c>
      <c r="G1392" s="14" t="s">
        <v>2866</v>
      </c>
      <c r="J1392" t="s">
        <v>1198</v>
      </c>
      <c r="K1392" t="s">
        <v>9</v>
      </c>
      <c r="L1392" t="s">
        <v>2934</v>
      </c>
      <c r="M1392" t="s">
        <v>2928</v>
      </c>
      <c r="O1392" t="e">
        <f>VLOOKUP(Table3263[[#This Row],[Column1]],'Tradução Atributos'!$A$1:$B$284,2,0)</f>
        <v>#N/A</v>
      </c>
      <c r="P1392" s="190" t="s">
        <v>2935</v>
      </c>
      <c r="Q1392" s="10" t="str">
        <f>_xlfn.CONCAT(Table3263[[#This Row],[Description]],Table3263[[#This Row],[attribute_name EN2]])</f>
        <v>Axial Displacement - Gear Box (1)</v>
      </c>
      <c r="R1392" s="33">
        <v>360</v>
      </c>
      <c r="S1392" s="33" t="s">
        <v>465</v>
      </c>
      <c r="U1392" s="33" t="s">
        <v>736</v>
      </c>
      <c r="V1392" s="10"/>
      <c r="W1392" t="str">
        <f t="shared" si="36"/>
        <v>subattribute</v>
      </c>
      <c r="X1392" t="str">
        <f>TRIM(INDEX(_xlfn.TEXTSPLIT(Table3263[[#This Row],[attribute_name]],"|"), 1,1))</f>
        <v>Deslocamento Axial - Caixa de Engrenagens (1)</v>
      </c>
      <c r="Y1392" t="str">
        <f>IFERROR(TRIM(INDEX(_xlfn.TEXTSPLIT(Table3263[[#This Row],[attribute_name]],"|"), 1,2)), "")</f>
        <v>Pre-alarm Hi</v>
      </c>
      <c r="Z1392" t="b" cm="1">
        <f t="array" ref="Z1392">IF(ISERROR(IF(Table3263[[#This Row],[parent_attribute]]="subattribute", VLOOKUP(Table3263[[#This Row],[Área ]]&amp;Table3263[[#This Row],[child_attribute]],_xlfn._xlws.FILTER(Table3263[[#All],[Vessel]], Table3263[[#All],[parent_attribute]]="attribute"),1, FALSE), TRUE)), FALSE, TRUE)</f>
        <v>1</v>
      </c>
    </row>
    <row r="1393" spans="1:26" ht="15" customHeight="1">
      <c r="A1393" t="str">
        <f>Table3263[[#This Row],[Template]]&amp;Table3263[[#This Row],[parent_attribute]]</f>
        <v>Compressor Centrífugo BásicoDeslocamento Axial - Caixa de Engrenagens (1)</v>
      </c>
      <c r="B1393" t="s">
        <v>4572</v>
      </c>
      <c r="C1393" s="10" t="s">
        <v>2905</v>
      </c>
      <c r="D1393" s="10" t="s">
        <v>4573</v>
      </c>
      <c r="E1393" t="s">
        <v>4574</v>
      </c>
      <c r="F1393" s="163" t="s">
        <v>4898</v>
      </c>
      <c r="G1393" s="14" t="s">
        <v>2866</v>
      </c>
      <c r="J1393" t="s">
        <v>1199</v>
      </c>
      <c r="K1393" t="s">
        <v>9</v>
      </c>
      <c r="L1393" t="s">
        <v>2936</v>
      </c>
      <c r="M1393" t="s">
        <v>2928</v>
      </c>
      <c r="O1393" t="e">
        <f>VLOOKUP(Table3263[[#This Row],[Column1]],'Tradução Atributos'!$A$1:$B$284,2,0)</f>
        <v>#N/A</v>
      </c>
      <c r="P1393" s="190" t="s">
        <v>2938</v>
      </c>
      <c r="Q1393" s="10" t="str">
        <f>_xlfn.CONCAT(Table3263[[#This Row],[Description]],Table3263[[#This Row],[attribute_name EN2]])</f>
        <v>Axial Displacement - Gear Box (1)</v>
      </c>
      <c r="R1393" s="33">
        <v>-360</v>
      </c>
      <c r="S1393" s="33" t="s">
        <v>465</v>
      </c>
      <c r="U1393" s="33" t="s">
        <v>736</v>
      </c>
      <c r="V1393" s="10"/>
      <c r="W1393" t="str">
        <f t="shared" si="36"/>
        <v>subattribute</v>
      </c>
      <c r="X1393" t="str">
        <f>TRIM(INDEX(_xlfn.TEXTSPLIT(Table3263[[#This Row],[attribute_name]],"|"), 1,1))</f>
        <v>Deslocamento Axial - Caixa de Engrenagens (1)</v>
      </c>
      <c r="Y1393" t="str">
        <f>IFERROR(TRIM(INDEX(_xlfn.TEXTSPLIT(Table3263[[#This Row],[attribute_name]],"|"), 1,2)), "")</f>
        <v>Pre-alarm Lo</v>
      </c>
      <c r="Z1393" t="b" cm="1">
        <f t="array" ref="Z1393">IF(ISERROR(IF(Table3263[[#This Row],[parent_attribute]]="subattribute", VLOOKUP(Table3263[[#This Row],[Área ]]&amp;Table3263[[#This Row],[child_attribute]],_xlfn._xlws.FILTER(Table3263[[#All],[Vessel]], Table3263[[#All],[parent_attribute]]="attribute"),1, FALSE), TRUE)), FALSE, TRUE)</f>
        <v>1</v>
      </c>
    </row>
    <row r="1394" spans="1:26" ht="15" customHeight="1">
      <c r="A1394" t="str">
        <f>Table3263[[#This Row],[Template]]&amp;Table3263[[#This Row],[parent_attribute]]</f>
        <v>Compressor Centrífugo BásicoDeslocamento Axial - Caixa de Engrenagens (2)</v>
      </c>
      <c r="B1394" t="s">
        <v>4572</v>
      </c>
      <c r="C1394" s="10" t="s">
        <v>2905</v>
      </c>
      <c r="D1394" s="10" t="s">
        <v>4573</v>
      </c>
      <c r="E1394" t="s">
        <v>4574</v>
      </c>
      <c r="F1394" s="163" t="s">
        <v>4898</v>
      </c>
      <c r="G1394" s="14" t="s">
        <v>2866</v>
      </c>
      <c r="J1394" t="s">
        <v>14</v>
      </c>
      <c r="K1394" t="s">
        <v>14</v>
      </c>
      <c r="O1394" t="e">
        <f>VLOOKUP(Table3263[[#This Row],[Column1]],'Tradução Atributos'!$A$1:$B$284,2,0)</f>
        <v>#N/A</v>
      </c>
      <c r="P1394" s="190" t="s">
        <v>612</v>
      </c>
      <c r="Q1394" s="10" t="str">
        <f>_xlfn.CONCAT(Table3263[[#This Row],[Description]],Table3263[[#This Row],[attribute_name EN2]])</f>
        <v>Axial Displacement - Gear Box (2)</v>
      </c>
      <c r="R1394" s="186" t="s">
        <v>5069</v>
      </c>
      <c r="S1394" s="33" t="s">
        <v>465</v>
      </c>
      <c r="U1394" s="33" t="s">
        <v>474</v>
      </c>
      <c r="V1394" s="10" t="s">
        <v>475</v>
      </c>
      <c r="W1394" t="str">
        <f t="shared" si="36"/>
        <v>attribute</v>
      </c>
      <c r="X1394" t="str">
        <f>TRIM(INDEX(_xlfn.TEXTSPLIT(Table3263[[#This Row],[attribute_name]],"|"), 1,1))</f>
        <v>Deslocamento Axial - Caixa de Engrenagens (2)</v>
      </c>
      <c r="Y1394" t="str">
        <f>IFERROR(TRIM(INDEX(_xlfn.TEXTSPLIT(Table3263[[#This Row],[attribute_name]],"|"), 1,2)), "")</f>
        <v/>
      </c>
      <c r="Z1394" t="b" cm="1">
        <f t="array" ref="Z1394">IF(ISERROR(IF(Table3263[[#This Row],[parent_attribute]]="subattribute", VLOOKUP(Table3263[[#This Row],[Área ]]&amp;Table3263[[#This Row],[child_attribute]],_xlfn._xlws.FILTER(Table3263[[#All],[Vessel]], Table3263[[#All],[parent_attribute]]="attribute"),1, FALSE), TRUE)), FALSE, TRUE)</f>
        <v>1</v>
      </c>
    </row>
    <row r="1395" spans="1:26" ht="15" customHeight="1">
      <c r="A1395" t="str">
        <f>Table3263[[#This Row],[Template]]&amp;Table3263[[#This Row],[parent_attribute]]</f>
        <v>Compressor Centrífugo BásicoDeslocamento Axial - Caixa de Engrenagens (2)</v>
      </c>
      <c r="B1395" t="s">
        <v>4572</v>
      </c>
      <c r="C1395" s="10" t="s">
        <v>2905</v>
      </c>
      <c r="D1395" s="10" t="s">
        <v>4573</v>
      </c>
      <c r="E1395" t="s">
        <v>4574</v>
      </c>
      <c r="F1395" s="163" t="s">
        <v>4898</v>
      </c>
      <c r="G1395" s="14" t="s">
        <v>2866</v>
      </c>
      <c r="J1395" t="s">
        <v>1201</v>
      </c>
      <c r="K1395" t="s">
        <v>14</v>
      </c>
      <c r="L1395" t="s">
        <v>2929</v>
      </c>
      <c r="M1395" t="s">
        <v>2928</v>
      </c>
      <c r="O1395" t="e">
        <f>VLOOKUP(Table3263[[#This Row],[Column1]],'Tradução Atributos'!$A$1:$B$284,2,0)</f>
        <v>#N/A</v>
      </c>
      <c r="P1395" s="190" t="s">
        <v>890</v>
      </c>
      <c r="Q1395" s="10" t="str">
        <f>_xlfn.CONCAT(Table3263[[#This Row],[Description]],Table3263[[#This Row],[attribute_name EN2]])</f>
        <v>Axial Displacement - Gear Box (2)</v>
      </c>
      <c r="R1395" s="33">
        <v>400</v>
      </c>
      <c r="S1395" s="33" t="s">
        <v>465</v>
      </c>
      <c r="U1395" s="33" t="s">
        <v>736</v>
      </c>
      <c r="V1395" s="10"/>
      <c r="W1395" t="str">
        <f t="shared" si="36"/>
        <v>subattribute</v>
      </c>
      <c r="X1395" t="str">
        <f>TRIM(INDEX(_xlfn.TEXTSPLIT(Table3263[[#This Row],[attribute_name]],"|"), 1,1))</f>
        <v>Deslocamento Axial - Caixa de Engrenagens (2)</v>
      </c>
      <c r="Y1395" t="str">
        <f>IFERROR(TRIM(INDEX(_xlfn.TEXTSPLIT(Table3263[[#This Row],[attribute_name]],"|"), 1,2)), "")</f>
        <v>Hi</v>
      </c>
      <c r="Z1395" t="b" cm="1">
        <f t="array" ref="Z1395">IF(ISERROR(IF(Table3263[[#This Row],[parent_attribute]]="subattribute", VLOOKUP(Table3263[[#This Row],[Área ]]&amp;Table3263[[#This Row],[child_attribute]],_xlfn._xlws.FILTER(Table3263[[#All],[Vessel]], Table3263[[#All],[parent_attribute]]="attribute"),1, FALSE), TRUE)), FALSE, TRUE)</f>
        <v>1</v>
      </c>
    </row>
    <row r="1396" spans="1:26" ht="15" customHeight="1">
      <c r="A1396" t="str">
        <f>Table3263[[#This Row],[Template]]&amp;Table3263[[#This Row],[parent_attribute]]</f>
        <v>Compressor Centrífugo BásicoDeslocamento Axial - Caixa de Engrenagens (2)</v>
      </c>
      <c r="B1396" t="s">
        <v>4572</v>
      </c>
      <c r="C1396" s="10" t="s">
        <v>2905</v>
      </c>
      <c r="D1396" s="10" t="s">
        <v>4573</v>
      </c>
      <c r="E1396" t="s">
        <v>4574</v>
      </c>
      <c r="F1396" s="163" t="s">
        <v>4898</v>
      </c>
      <c r="G1396" s="14" t="s">
        <v>2866</v>
      </c>
      <c r="J1396" t="s">
        <v>1202</v>
      </c>
      <c r="K1396" t="s">
        <v>14</v>
      </c>
      <c r="L1396" t="s">
        <v>2930</v>
      </c>
      <c r="M1396" t="s">
        <v>2928</v>
      </c>
      <c r="O1396" t="e">
        <f>VLOOKUP(Table3263[[#This Row],[Column1]],'Tradução Atributos'!$A$1:$B$284,2,0)</f>
        <v>#N/A</v>
      </c>
      <c r="P1396" s="190" t="s">
        <v>892</v>
      </c>
      <c r="Q1396" s="10" t="str">
        <f>_xlfn.CONCAT(Table3263[[#This Row],[Description]],Table3263[[#This Row],[attribute_name EN2]])</f>
        <v>Axial Displacement - Gear Box (2)</v>
      </c>
      <c r="R1396" s="10">
        <v>450</v>
      </c>
      <c r="S1396" s="33" t="s">
        <v>465</v>
      </c>
      <c r="U1396" s="33" t="s">
        <v>736</v>
      </c>
      <c r="V1396" s="83"/>
      <c r="W1396" t="str">
        <f t="shared" si="36"/>
        <v>subattribute</v>
      </c>
      <c r="X1396" t="str">
        <f>TRIM(INDEX(_xlfn.TEXTSPLIT(Table3263[[#This Row],[attribute_name]],"|"), 1,1))</f>
        <v>Deslocamento Axial - Caixa de Engrenagens (2)</v>
      </c>
      <c r="Y1396" t="str">
        <f>IFERROR(TRIM(INDEX(_xlfn.TEXTSPLIT(Table3263[[#This Row],[attribute_name]],"|"), 1,2)), "")</f>
        <v>HiHi</v>
      </c>
      <c r="Z1396" t="b" cm="1">
        <f t="array" ref="Z1396">IF(ISERROR(IF(Table3263[[#This Row],[parent_attribute]]="subattribute", VLOOKUP(Table3263[[#This Row],[Área ]]&amp;Table3263[[#This Row],[child_attribute]],_xlfn._xlws.FILTER(Table3263[[#All],[Vessel]], Table3263[[#All],[parent_attribute]]="attribute"),1, FALSE), TRUE)), FALSE, TRUE)</f>
        <v>1</v>
      </c>
    </row>
    <row r="1397" spans="1:26" ht="15" customHeight="1">
      <c r="A1397" t="str">
        <f>Table3263[[#This Row],[Template]]&amp;Table3263[[#This Row],[parent_attribute]]</f>
        <v>Compressor Centrífugo BásicoDeslocamento Axial - Caixa de Engrenagens (2)</v>
      </c>
      <c r="B1397" t="s">
        <v>4572</v>
      </c>
      <c r="C1397" s="10" t="s">
        <v>2905</v>
      </c>
      <c r="D1397" s="10" t="s">
        <v>4573</v>
      </c>
      <c r="E1397" t="s">
        <v>4574</v>
      </c>
      <c r="F1397" s="163" t="s">
        <v>4898</v>
      </c>
      <c r="G1397" s="14" t="s">
        <v>2866</v>
      </c>
      <c r="J1397" t="s">
        <v>1203</v>
      </c>
      <c r="K1397" t="s">
        <v>14</v>
      </c>
      <c r="L1397" t="s">
        <v>2931</v>
      </c>
      <c r="M1397" t="s">
        <v>2928</v>
      </c>
      <c r="O1397" t="e">
        <f>VLOOKUP(Table3263[[#This Row],[Column1]],'Tradução Atributos'!$A$1:$B$284,2,0)</f>
        <v>#N/A</v>
      </c>
      <c r="P1397" s="190" t="s">
        <v>894</v>
      </c>
      <c r="Q1397" s="10" t="str">
        <f>_xlfn.CONCAT(Table3263[[#This Row],[Description]],Table3263[[#This Row],[attribute_name EN2]])</f>
        <v>Axial Displacement - Gear Box (2)</v>
      </c>
      <c r="R1397" s="33">
        <v>-400</v>
      </c>
      <c r="S1397" s="33" t="s">
        <v>465</v>
      </c>
      <c r="U1397" s="33" t="s">
        <v>736</v>
      </c>
      <c r="V1397" s="10"/>
      <c r="W1397" t="str">
        <f t="shared" si="36"/>
        <v>subattribute</v>
      </c>
      <c r="X1397" t="str">
        <f>TRIM(INDEX(_xlfn.TEXTSPLIT(Table3263[[#This Row],[attribute_name]],"|"), 1,1))</f>
        <v>Deslocamento Axial - Caixa de Engrenagens (2)</v>
      </c>
      <c r="Y1397" t="str">
        <f>IFERROR(TRIM(INDEX(_xlfn.TEXTSPLIT(Table3263[[#This Row],[attribute_name]],"|"), 1,2)), "")</f>
        <v>Lo</v>
      </c>
      <c r="Z1397" t="b" cm="1">
        <f t="array" ref="Z1397">IF(ISERROR(IF(Table3263[[#This Row],[parent_attribute]]="subattribute", VLOOKUP(Table3263[[#This Row],[Área ]]&amp;Table3263[[#This Row],[child_attribute]],_xlfn._xlws.FILTER(Table3263[[#All],[Vessel]], Table3263[[#All],[parent_attribute]]="attribute"),1, FALSE), TRUE)), FALSE, TRUE)</f>
        <v>1</v>
      </c>
    </row>
    <row r="1398" spans="1:26" ht="15" customHeight="1">
      <c r="A1398" t="str">
        <f>Table3263[[#This Row],[Template]]&amp;Table3263[[#This Row],[parent_attribute]]</f>
        <v>Compressor Centrífugo BásicoDeslocamento Axial - Caixa de Engrenagens (2)</v>
      </c>
      <c r="B1398" t="s">
        <v>4572</v>
      </c>
      <c r="C1398" s="10" t="s">
        <v>2905</v>
      </c>
      <c r="D1398" s="10" t="s">
        <v>4573</v>
      </c>
      <c r="E1398" t="s">
        <v>4574</v>
      </c>
      <c r="F1398" s="163" t="s">
        <v>4898</v>
      </c>
      <c r="G1398" s="14" t="s">
        <v>2866</v>
      </c>
      <c r="J1398" t="s">
        <v>1204</v>
      </c>
      <c r="K1398" t="s">
        <v>14</v>
      </c>
      <c r="L1398" t="s">
        <v>2932</v>
      </c>
      <c r="M1398" t="s">
        <v>2928</v>
      </c>
      <c r="O1398" t="e">
        <f>VLOOKUP(Table3263[[#This Row],[Column1]],'Tradução Atributos'!$A$1:$B$284,2,0)</f>
        <v>#N/A</v>
      </c>
      <c r="P1398" s="190" t="s">
        <v>2939</v>
      </c>
      <c r="Q1398" s="10" t="str">
        <f>_xlfn.CONCAT(Table3263[[#This Row],[Description]],Table3263[[#This Row],[attribute_name EN2]])</f>
        <v>Axial Displacement - Gear Box (2)</v>
      </c>
      <c r="R1398" s="33">
        <v>-450</v>
      </c>
      <c r="S1398" s="33" t="s">
        <v>465</v>
      </c>
      <c r="U1398" s="33" t="s">
        <v>736</v>
      </c>
      <c r="V1398" s="83"/>
      <c r="W1398" t="str">
        <f t="shared" si="36"/>
        <v>subattribute</v>
      </c>
      <c r="X1398" t="str">
        <f>TRIM(INDEX(_xlfn.TEXTSPLIT(Table3263[[#This Row],[attribute_name]],"|"), 1,1))</f>
        <v>Deslocamento Axial - Caixa de Engrenagens (2)</v>
      </c>
      <c r="Y1398" t="str">
        <f>IFERROR(TRIM(INDEX(_xlfn.TEXTSPLIT(Table3263[[#This Row],[attribute_name]],"|"), 1,2)), "")</f>
        <v>LoLo</v>
      </c>
      <c r="Z1398" t="b" cm="1">
        <f t="array" ref="Z1398">IF(ISERROR(IF(Table3263[[#This Row],[parent_attribute]]="subattribute", VLOOKUP(Table3263[[#This Row],[Área ]]&amp;Table3263[[#This Row],[child_attribute]],_xlfn._xlws.FILTER(Table3263[[#All],[Vessel]], Table3263[[#All],[parent_attribute]]="attribute"),1, FALSE), TRUE)), FALSE, TRUE)</f>
        <v>1</v>
      </c>
    </row>
    <row r="1399" spans="1:26" ht="15" customHeight="1">
      <c r="A1399" t="str">
        <f>Table3263[[#This Row],[Template]]&amp;Table3263[[#This Row],[parent_attribute]]</f>
        <v>Compressor Centrífugo BásicoDeslocamento Axial - Caixa de Engrenagens (2)</v>
      </c>
      <c r="B1399" t="s">
        <v>4572</v>
      </c>
      <c r="C1399" s="10" t="s">
        <v>2905</v>
      </c>
      <c r="D1399" s="10" t="s">
        <v>4573</v>
      </c>
      <c r="E1399" t="s">
        <v>4574</v>
      </c>
      <c r="F1399" s="163" t="s">
        <v>4898</v>
      </c>
      <c r="G1399" s="14" t="s">
        <v>2866</v>
      </c>
      <c r="J1399" t="s">
        <v>1205</v>
      </c>
      <c r="K1399" t="s">
        <v>14</v>
      </c>
      <c r="L1399" t="s">
        <v>2934</v>
      </c>
      <c r="M1399" t="s">
        <v>2928</v>
      </c>
      <c r="O1399" t="e">
        <f>VLOOKUP(Table3263[[#This Row],[Column1]],'Tradução Atributos'!$A$1:$B$284,2,0)</f>
        <v>#N/A</v>
      </c>
      <c r="P1399" s="190" t="s">
        <v>2940</v>
      </c>
      <c r="Q1399" s="10" t="str">
        <f>_xlfn.CONCAT(Table3263[[#This Row],[Description]],Table3263[[#This Row],[attribute_name EN2]])</f>
        <v>Axial Displacement - Gear Box (2)</v>
      </c>
      <c r="R1399" s="33">
        <v>360</v>
      </c>
      <c r="S1399" s="33" t="s">
        <v>465</v>
      </c>
      <c r="U1399" s="33" t="s">
        <v>736</v>
      </c>
      <c r="V1399" s="10"/>
      <c r="W1399" t="str">
        <f t="shared" si="36"/>
        <v>subattribute</v>
      </c>
      <c r="X1399" t="str">
        <f>TRIM(INDEX(_xlfn.TEXTSPLIT(Table3263[[#This Row],[attribute_name]],"|"), 1,1))</f>
        <v>Deslocamento Axial - Caixa de Engrenagens (2)</v>
      </c>
      <c r="Y1399" t="str">
        <f>IFERROR(TRIM(INDEX(_xlfn.TEXTSPLIT(Table3263[[#This Row],[attribute_name]],"|"), 1,2)), "")</f>
        <v>Pre-alarm Hi</v>
      </c>
      <c r="Z1399" t="b" cm="1">
        <f t="array" ref="Z1399">IF(ISERROR(IF(Table3263[[#This Row],[parent_attribute]]="subattribute", VLOOKUP(Table3263[[#This Row],[Área ]]&amp;Table3263[[#This Row],[child_attribute]],_xlfn._xlws.FILTER(Table3263[[#All],[Vessel]], Table3263[[#All],[parent_attribute]]="attribute"),1, FALSE), TRUE)), FALSE, TRUE)</f>
        <v>1</v>
      </c>
    </row>
    <row r="1400" spans="1:26" ht="15" customHeight="1">
      <c r="A1400" t="str">
        <f>Table3263[[#This Row],[Template]]&amp;Table3263[[#This Row],[parent_attribute]]</f>
        <v>Compressor Centrífugo BásicoDeslocamento Axial - Caixa de Engrenagens (2)</v>
      </c>
      <c r="B1400" t="s">
        <v>4572</v>
      </c>
      <c r="C1400" s="10" t="s">
        <v>2905</v>
      </c>
      <c r="D1400" s="10" t="s">
        <v>4573</v>
      </c>
      <c r="E1400" t="s">
        <v>4574</v>
      </c>
      <c r="F1400" s="164" t="s">
        <v>4898</v>
      </c>
      <c r="G1400" s="15" t="s">
        <v>2866</v>
      </c>
      <c r="J1400" t="s">
        <v>1206</v>
      </c>
      <c r="K1400" t="s">
        <v>14</v>
      </c>
      <c r="L1400" t="s">
        <v>2936</v>
      </c>
      <c r="M1400" t="s">
        <v>2928</v>
      </c>
      <c r="O1400" t="e">
        <f>VLOOKUP(Table3263[[#This Row],[Column1]],'Tradução Atributos'!$A$1:$B$284,2,0)</f>
        <v>#N/A</v>
      </c>
      <c r="P1400" s="190" t="s">
        <v>2942</v>
      </c>
      <c r="Q1400" s="10" t="str">
        <f>_xlfn.CONCAT(Table3263[[#This Row],[Description]],Table3263[[#This Row],[attribute_name EN2]])</f>
        <v>Axial Displacement - Gear Box (2)</v>
      </c>
      <c r="R1400" s="33">
        <v>-360</v>
      </c>
      <c r="S1400" s="33" t="s">
        <v>465</v>
      </c>
      <c r="U1400" s="81" t="s">
        <v>736</v>
      </c>
      <c r="V1400" s="12"/>
      <c r="W1400" t="str">
        <f t="shared" si="36"/>
        <v>subattribute</v>
      </c>
      <c r="X1400" t="str">
        <f>TRIM(INDEX(_xlfn.TEXTSPLIT(Table3263[[#This Row],[attribute_name]],"|"), 1,1))</f>
        <v>Deslocamento Axial - Caixa de Engrenagens (2)</v>
      </c>
      <c r="Y1400" t="str">
        <f>IFERROR(TRIM(INDEX(_xlfn.TEXTSPLIT(Table3263[[#This Row],[attribute_name]],"|"), 1,2)), "")</f>
        <v>Pre-alarm Lo</v>
      </c>
      <c r="Z1400" t="b" cm="1">
        <f t="array" ref="Z1400">IF(ISERROR(IF(Table3263[[#This Row],[parent_attribute]]="subattribute", VLOOKUP(Table3263[[#This Row],[Área ]]&amp;Table3263[[#This Row],[child_attribute]],_xlfn._xlws.FILTER(Table3263[[#All],[Vessel]], Table3263[[#All],[parent_attribute]]="attribute"),1, FALSE), TRUE)), FALSE, TRUE)</f>
        <v>1</v>
      </c>
    </row>
    <row r="1401" spans="1:26" ht="15" customHeight="1">
      <c r="A1401" t="str">
        <f>Table3263[[#This Row],[Template]]&amp;Table3263[[#This Row],[parent_attribute]]</f>
        <v>Compressor Centrífugo BásicoKeyphasor - Motor</v>
      </c>
      <c r="B1401" t="s">
        <v>4572</v>
      </c>
      <c r="C1401" s="10" t="s">
        <v>2905</v>
      </c>
      <c r="D1401" s="10" t="s">
        <v>4573</v>
      </c>
      <c r="E1401" t="s">
        <v>4574</v>
      </c>
      <c r="F1401" s="163" t="s">
        <v>4898</v>
      </c>
      <c r="G1401" s="173" t="s">
        <v>2866</v>
      </c>
      <c r="J1401" s="10" t="s">
        <v>621</v>
      </c>
      <c r="O1401" s="10" t="s">
        <v>621</v>
      </c>
      <c r="P1401" s="10" t="s">
        <v>621</v>
      </c>
      <c r="Q1401" s="10" t="str">
        <f>_xlfn.CONCAT(Table3263[[#This Row],[Description]],Table3263[[#This Row],[attribute_name EN2]])</f>
        <v/>
      </c>
      <c r="R1401" s="178" t="s">
        <v>3953</v>
      </c>
      <c r="S1401" s="33" t="s">
        <v>622</v>
      </c>
      <c r="U1401" s="33" t="s">
        <v>474</v>
      </c>
      <c r="V1401" s="10" t="s">
        <v>475</v>
      </c>
      <c r="W1401" t="str">
        <f t="shared" si="36"/>
        <v>attribute</v>
      </c>
      <c r="X1401" t="str">
        <f>TRIM(INDEX(_xlfn.TEXTSPLIT(Table3263[[#This Row],[attribute_name]],"|"), 1,1))</f>
        <v>Keyphasor - Motor</v>
      </c>
      <c r="Y1401" t="str">
        <f>IFERROR(TRIM(INDEX(_xlfn.TEXTSPLIT(Table3263[[#This Row],[attribute_name]],"|"), 1,2)), "")</f>
        <v/>
      </c>
      <c r="Z1401" t="b" cm="1">
        <f t="array" ref="Z1401">IF(ISERROR(IF(Table3263[[#This Row],[parent_attribute]]="subattribute", VLOOKUP(Table3263[[#This Row],[Área ]]&amp;Table3263[[#This Row],[child_attribute]],_xlfn._xlws.FILTER(Table3263[[#All],[Vessel]], Table3263[[#All],[parent_attribute]]="attribute"),1, FALSE), TRUE)), FALSE, TRUE)</f>
        <v>1</v>
      </c>
    </row>
    <row r="1402" spans="1:26" ht="15" customHeight="1">
      <c r="A1402" t="str">
        <f>Table3263[[#This Row],[Template]]&amp;Table3263[[#This Row],[parent_attribute]]</f>
        <v>Compressor Centrífugo BásicoTemperatura - Mancal Axial da Engrenagem Lado Externo (1)</v>
      </c>
      <c r="B1402" t="s">
        <v>4572</v>
      </c>
      <c r="C1402" s="10" t="s">
        <v>2905</v>
      </c>
      <c r="D1402" s="10" t="s">
        <v>4573</v>
      </c>
      <c r="E1402" t="s">
        <v>4574</v>
      </c>
      <c r="F1402" s="163" t="s">
        <v>4898</v>
      </c>
      <c r="G1402" s="14" t="s">
        <v>2866</v>
      </c>
      <c r="J1402" t="s">
        <v>1663</v>
      </c>
      <c r="K1402" t="s">
        <v>1663</v>
      </c>
      <c r="O1402" t="e">
        <f>VLOOKUP(Table3263[[#This Row],[Column1]],'Tradução Atributos'!$A$1:$B$284,2,0)</f>
        <v>#N/A</v>
      </c>
      <c r="P1402" t="s">
        <v>3052</v>
      </c>
      <c r="Q1402" s="10" t="str">
        <f>_xlfn.CONCAT(Table3263[[#This Row],[Description]],Table3263[[#This Row],[attribute_name EN2]])</f>
        <v>Temperature - Gear THRUST Bearing Outboard (1)</v>
      </c>
      <c r="R1402" s="10" t="s">
        <v>5070</v>
      </c>
      <c r="S1402" s="108" t="s">
        <v>49</v>
      </c>
      <c r="U1402" s="33" t="s">
        <v>474</v>
      </c>
      <c r="V1402" s="10" t="s">
        <v>475</v>
      </c>
      <c r="W1402" t="str">
        <f t="shared" si="36"/>
        <v>attribute</v>
      </c>
      <c r="X1402" t="str">
        <f>TRIM(INDEX(_xlfn.TEXTSPLIT(Table3263[[#This Row],[attribute_name]],"|"), 1,1))</f>
        <v>Temperatura - Mancal Axial da Engrenagem Lado Externo (1)</v>
      </c>
      <c r="Y1402" t="str">
        <f>IFERROR(TRIM(INDEX(_xlfn.TEXTSPLIT(Table3263[[#This Row],[attribute_name]],"|"), 1,2)), "")</f>
        <v/>
      </c>
      <c r="Z1402" t="b" cm="1">
        <f t="array" ref="Z1402">IF(ISERROR(IF(Table3263[[#This Row],[parent_attribute]]="subattribute", VLOOKUP(Table3263[[#This Row],[Área ]]&amp;Table3263[[#This Row],[child_attribute]],_xlfn._xlws.FILTER(Table3263[[#All],[Vessel]], Table3263[[#All],[parent_attribute]]="attribute"),1, FALSE), TRUE)), FALSE, TRUE)</f>
        <v>1</v>
      </c>
    </row>
    <row r="1403" spans="1:26" ht="15" customHeight="1">
      <c r="A1403" t="str">
        <f>Table3263[[#This Row],[Template]]&amp;Table3263[[#This Row],[parent_attribute]]</f>
        <v>Compressor Centrífugo BásicoTemperatura - Mancal Axial da Engrenagem Lado Externo (1)</v>
      </c>
      <c r="B1403" t="s">
        <v>4572</v>
      </c>
      <c r="C1403" s="10" t="s">
        <v>2905</v>
      </c>
      <c r="D1403" s="10" t="s">
        <v>4573</v>
      </c>
      <c r="E1403" t="s">
        <v>4574</v>
      </c>
      <c r="F1403" s="163" t="s">
        <v>4898</v>
      </c>
      <c r="G1403" s="14" t="s">
        <v>2866</v>
      </c>
      <c r="J1403" t="s">
        <v>1665</v>
      </c>
      <c r="K1403" t="s">
        <v>1663</v>
      </c>
      <c r="L1403" t="s">
        <v>2929</v>
      </c>
      <c r="M1403" t="s">
        <v>2928</v>
      </c>
      <c r="O1403" t="e">
        <f>VLOOKUP(Table3263[[#This Row],[Column1]],'Tradução Atributos'!$A$1:$B$284,2,0)</f>
        <v>#N/A</v>
      </c>
      <c r="P1403" t="s">
        <v>1052</v>
      </c>
      <c r="Q1403" s="10" t="str">
        <f>_xlfn.CONCAT(Table3263[[#This Row],[Description]],Table3263[[#This Row],[attribute_name EN2]])</f>
        <v>Temperature - Gear THRUST Bearing Outboard (1)</v>
      </c>
      <c r="R1403" s="10">
        <v>120</v>
      </c>
      <c r="S1403" s="33" t="s">
        <v>49</v>
      </c>
      <c r="U1403" s="33" t="s">
        <v>736</v>
      </c>
      <c r="V1403" s="10"/>
      <c r="W1403" t="str">
        <f t="shared" si="36"/>
        <v>subattribute</v>
      </c>
      <c r="X1403" t="str">
        <f>TRIM(INDEX(_xlfn.TEXTSPLIT(Table3263[[#This Row],[attribute_name]],"|"), 1,1))</f>
        <v>Temperatura - Mancal Axial da Engrenagem Lado Externo (1)</v>
      </c>
      <c r="Y1403" t="str">
        <f>IFERROR(TRIM(INDEX(_xlfn.TEXTSPLIT(Table3263[[#This Row],[attribute_name]],"|"), 1,2)), "")</f>
        <v>Hi</v>
      </c>
      <c r="Z1403" t="b" cm="1">
        <f t="array" ref="Z1403">IF(ISERROR(IF(Table3263[[#This Row],[parent_attribute]]="subattribute", VLOOKUP(Table3263[[#This Row],[Área ]]&amp;Table3263[[#This Row],[child_attribute]],_xlfn._xlws.FILTER(Table3263[[#All],[Vessel]], Table3263[[#All],[parent_attribute]]="attribute"),1, FALSE), TRUE)), FALSE, TRUE)</f>
        <v>1</v>
      </c>
    </row>
    <row r="1404" spans="1:26" ht="15" customHeight="1">
      <c r="A1404" t="str">
        <f>Table3263[[#This Row],[Template]]&amp;Table3263[[#This Row],[parent_attribute]]</f>
        <v>Compressor Centrífugo BásicoTemperatura - Mancal Axial da Engrenagem Lado Externo (1)</v>
      </c>
      <c r="B1404" t="s">
        <v>4572</v>
      </c>
      <c r="C1404" s="10" t="s">
        <v>2905</v>
      </c>
      <c r="D1404" s="10" t="s">
        <v>4573</v>
      </c>
      <c r="E1404" t="s">
        <v>4574</v>
      </c>
      <c r="F1404" s="163" t="s">
        <v>4898</v>
      </c>
      <c r="G1404" s="14" t="s">
        <v>2866</v>
      </c>
      <c r="J1404" t="s">
        <v>1666</v>
      </c>
      <c r="K1404" t="s">
        <v>1663</v>
      </c>
      <c r="L1404" t="s">
        <v>2930</v>
      </c>
      <c r="M1404" t="s">
        <v>2928</v>
      </c>
      <c r="O1404" t="e">
        <f>VLOOKUP(Table3263[[#This Row],[Column1]],'Tradução Atributos'!$A$1:$B$284,2,0)</f>
        <v>#N/A</v>
      </c>
      <c r="P1404" t="s">
        <v>1054</v>
      </c>
      <c r="Q1404" s="10" t="str">
        <f>_xlfn.CONCAT(Table3263[[#This Row],[Description]],Table3263[[#This Row],[attribute_name EN2]])</f>
        <v>Temperature - Gear THRUST Bearing Outboard (1)</v>
      </c>
      <c r="R1404" s="10">
        <v>125</v>
      </c>
      <c r="S1404" s="33" t="s">
        <v>49</v>
      </c>
      <c r="U1404" s="33" t="s">
        <v>736</v>
      </c>
      <c r="V1404" s="83"/>
      <c r="W1404" t="str">
        <f t="shared" si="36"/>
        <v>subattribute</v>
      </c>
      <c r="X1404" t="str">
        <f>TRIM(INDEX(_xlfn.TEXTSPLIT(Table3263[[#This Row],[attribute_name]],"|"), 1,1))</f>
        <v>Temperatura - Mancal Axial da Engrenagem Lado Externo (1)</v>
      </c>
      <c r="Y1404" t="str">
        <f>IFERROR(TRIM(INDEX(_xlfn.TEXTSPLIT(Table3263[[#This Row],[attribute_name]],"|"), 1,2)), "")</f>
        <v>HiHi</v>
      </c>
      <c r="Z1404" t="b" cm="1">
        <f t="array" ref="Z1404">IF(ISERROR(IF(Table3263[[#This Row],[parent_attribute]]="subattribute", VLOOKUP(Table3263[[#This Row],[Área ]]&amp;Table3263[[#This Row],[child_attribute]],_xlfn._xlws.FILTER(Table3263[[#All],[Vessel]], Table3263[[#All],[parent_attribute]]="attribute"),1, FALSE), TRUE)), FALSE, TRUE)</f>
        <v>1</v>
      </c>
    </row>
    <row r="1405" spans="1:26" ht="15" customHeight="1">
      <c r="A1405" t="str">
        <f>Table3263[[#This Row],[Template]]&amp;Table3263[[#This Row],[parent_attribute]]</f>
        <v>Compressor Centrífugo BásicoTemperatura - Mancal Axial da Engrenagem Lado Externo (1)</v>
      </c>
      <c r="B1405" t="s">
        <v>4572</v>
      </c>
      <c r="C1405" s="10" t="s">
        <v>2905</v>
      </c>
      <c r="D1405" s="10" t="s">
        <v>4573</v>
      </c>
      <c r="E1405" t="s">
        <v>4574</v>
      </c>
      <c r="F1405" s="163" t="s">
        <v>4898</v>
      </c>
      <c r="G1405" s="14" t="s">
        <v>2866</v>
      </c>
      <c r="J1405" t="s">
        <v>1667</v>
      </c>
      <c r="K1405" t="s">
        <v>1663</v>
      </c>
      <c r="L1405" t="s">
        <v>2934</v>
      </c>
      <c r="M1405" t="s">
        <v>2928</v>
      </c>
      <c r="O1405" t="e">
        <f>VLOOKUP(Table3263[[#This Row],[Column1]],'Tradução Atributos'!$A$1:$B$284,2,0)</f>
        <v>#N/A</v>
      </c>
      <c r="P1405" t="s">
        <v>3053</v>
      </c>
      <c r="Q1405" s="10" t="str">
        <f>_xlfn.CONCAT(Table3263[[#This Row],[Description]],Table3263[[#This Row],[attribute_name EN2]])</f>
        <v>Temperature - Gear THRUST Bearing Outboard (1)</v>
      </c>
      <c r="R1405" s="33">
        <v>81</v>
      </c>
      <c r="S1405" s="33" t="s">
        <v>49</v>
      </c>
      <c r="U1405" s="33" t="s">
        <v>736</v>
      </c>
      <c r="V1405" s="12"/>
      <c r="W1405" t="str">
        <f t="shared" si="36"/>
        <v>subattribute</v>
      </c>
      <c r="X1405" t="str">
        <f>TRIM(INDEX(_xlfn.TEXTSPLIT(Table3263[[#This Row],[attribute_name]],"|"), 1,1))</f>
        <v>Temperatura - Mancal Axial da Engrenagem Lado Externo (1)</v>
      </c>
      <c r="Y1405" t="str">
        <f>IFERROR(TRIM(INDEX(_xlfn.TEXTSPLIT(Table3263[[#This Row],[attribute_name]],"|"), 1,2)), "")</f>
        <v>Pre-alarm Hi</v>
      </c>
      <c r="Z1405" t="b" cm="1">
        <f t="array" ref="Z1405">IF(ISERROR(IF(Table3263[[#This Row],[parent_attribute]]="subattribute", VLOOKUP(Table3263[[#This Row],[Área ]]&amp;Table3263[[#This Row],[child_attribute]],_xlfn._xlws.FILTER(Table3263[[#All],[Vessel]], Table3263[[#All],[parent_attribute]]="attribute"),1, FALSE), TRUE)), FALSE, TRUE)</f>
        <v>1</v>
      </c>
    </row>
    <row r="1406" spans="1:26" ht="15" customHeight="1">
      <c r="A1406" t="str">
        <f>Table3263[[#This Row],[Template]]&amp;Table3263[[#This Row],[parent_attribute]]</f>
        <v>Compressor Centrífugo BásicoTemperatura - Mancal Axial da Engrenagem Lado Interno (1)</v>
      </c>
      <c r="B1406" t="s">
        <v>4572</v>
      </c>
      <c r="C1406" s="10" t="s">
        <v>2905</v>
      </c>
      <c r="D1406" s="10" t="s">
        <v>4573</v>
      </c>
      <c r="E1406" t="s">
        <v>4574</v>
      </c>
      <c r="F1406" s="164" t="s">
        <v>4898</v>
      </c>
      <c r="G1406" s="14" t="s">
        <v>2866</v>
      </c>
      <c r="J1406" t="s">
        <v>1653</v>
      </c>
      <c r="K1406" t="s">
        <v>1653</v>
      </c>
      <c r="O1406" t="e">
        <f>VLOOKUP(Table3263[[#This Row],[Column1]],'Tradução Atributos'!$A$1:$B$284,2,0)</f>
        <v>#N/A</v>
      </c>
      <c r="P1406" t="s">
        <v>3056</v>
      </c>
      <c r="Q1406" s="10" t="str">
        <f>_xlfn.CONCAT(Table3263[[#This Row],[Description]],Table3263[[#This Row],[attribute_name EN2]])</f>
        <v>Temperature - Gear THRUST Bearing Inboard (1)</v>
      </c>
      <c r="R1406" s="81" t="s">
        <v>5071</v>
      </c>
      <c r="S1406" s="33" t="s">
        <v>49</v>
      </c>
      <c r="U1406" s="81" t="s">
        <v>474</v>
      </c>
      <c r="V1406" s="10" t="s">
        <v>475</v>
      </c>
      <c r="W1406" t="str">
        <f t="shared" si="36"/>
        <v>attribute</v>
      </c>
      <c r="X1406" t="str">
        <f>TRIM(INDEX(_xlfn.TEXTSPLIT(Table3263[[#This Row],[attribute_name]],"|"), 1,1))</f>
        <v>Temperatura - Mancal Axial da Engrenagem Lado Interno (1)</v>
      </c>
      <c r="Y1406" t="str">
        <f>IFERROR(TRIM(INDEX(_xlfn.TEXTSPLIT(Table3263[[#This Row],[attribute_name]],"|"), 1,2)), "")</f>
        <v/>
      </c>
      <c r="Z1406" t="b" cm="1">
        <f t="array" ref="Z1406">IF(ISERROR(IF(Table3263[[#This Row],[parent_attribute]]="subattribute", VLOOKUP(Table3263[[#This Row],[Área ]]&amp;Table3263[[#This Row],[child_attribute]],_xlfn._xlws.FILTER(Table3263[[#All],[Vessel]], Table3263[[#All],[parent_attribute]]="attribute"),1, FALSE), TRUE)), FALSE, TRUE)</f>
        <v>1</v>
      </c>
    </row>
    <row r="1407" spans="1:26" ht="15" customHeight="1">
      <c r="A1407" t="str">
        <f>Table3263[[#This Row],[Template]]&amp;Table3263[[#This Row],[parent_attribute]]</f>
        <v>Compressor Centrífugo BásicoTemperatura - Mancal Axial da Engrenagem Lado Interno (1)</v>
      </c>
      <c r="B1407" t="s">
        <v>4572</v>
      </c>
      <c r="C1407" s="10" t="s">
        <v>2905</v>
      </c>
      <c r="D1407" s="10" t="s">
        <v>4573</v>
      </c>
      <c r="E1407" t="s">
        <v>4574</v>
      </c>
      <c r="F1407" s="163" t="s">
        <v>4898</v>
      </c>
      <c r="G1407" s="14" t="s">
        <v>2866</v>
      </c>
      <c r="J1407" t="s">
        <v>1655</v>
      </c>
      <c r="K1407" t="s">
        <v>1653</v>
      </c>
      <c r="L1407" t="s">
        <v>2929</v>
      </c>
      <c r="M1407" t="s">
        <v>2928</v>
      </c>
      <c r="O1407" t="e">
        <f>VLOOKUP(Table3263[[#This Row],[Column1]],'Tradução Atributos'!$A$1:$B$284,2,0)</f>
        <v>#N/A</v>
      </c>
      <c r="P1407" t="s">
        <v>1039</v>
      </c>
      <c r="Q1407" s="10" t="str">
        <f>_xlfn.CONCAT(Table3263[[#This Row],[Description]],Table3263[[#This Row],[attribute_name EN2]])</f>
        <v>Temperature - Gear THRUST Bearing Inboard (1)</v>
      </c>
      <c r="R1407" s="10">
        <v>120</v>
      </c>
      <c r="S1407" s="33" t="s">
        <v>49</v>
      </c>
      <c r="U1407" s="33" t="s">
        <v>736</v>
      </c>
      <c r="V1407" s="10"/>
      <c r="W1407" t="str">
        <f t="shared" si="36"/>
        <v>subattribute</v>
      </c>
      <c r="X1407" t="str">
        <f>TRIM(INDEX(_xlfn.TEXTSPLIT(Table3263[[#This Row],[attribute_name]],"|"), 1,1))</f>
        <v>Temperatura - Mancal Axial da Engrenagem Lado Interno (1)</v>
      </c>
      <c r="Y1407" t="str">
        <f>IFERROR(TRIM(INDEX(_xlfn.TEXTSPLIT(Table3263[[#This Row],[attribute_name]],"|"), 1,2)), "")</f>
        <v>Hi</v>
      </c>
      <c r="Z1407" t="b" cm="1">
        <f t="array" ref="Z1407">IF(ISERROR(IF(Table3263[[#This Row],[parent_attribute]]="subattribute", VLOOKUP(Table3263[[#This Row],[Área ]]&amp;Table3263[[#This Row],[child_attribute]],_xlfn._xlws.FILTER(Table3263[[#All],[Vessel]], Table3263[[#All],[parent_attribute]]="attribute"),1, FALSE), TRUE)), FALSE, TRUE)</f>
        <v>1</v>
      </c>
    </row>
    <row r="1408" spans="1:26" ht="15" customHeight="1">
      <c r="A1408" t="str">
        <f>Table3263[[#This Row],[Template]]&amp;Table3263[[#This Row],[parent_attribute]]</f>
        <v>Compressor Centrífugo BásicoTemperatura - Mancal Axial da Engrenagem Lado Interno (1)</v>
      </c>
      <c r="B1408" t="s">
        <v>4572</v>
      </c>
      <c r="C1408" s="10" t="s">
        <v>2905</v>
      </c>
      <c r="D1408" s="10" t="s">
        <v>4573</v>
      </c>
      <c r="E1408" t="s">
        <v>4574</v>
      </c>
      <c r="F1408" s="163" t="s">
        <v>4898</v>
      </c>
      <c r="G1408" s="14" t="s">
        <v>2866</v>
      </c>
      <c r="J1408" t="s">
        <v>1656</v>
      </c>
      <c r="K1408" t="s">
        <v>1653</v>
      </c>
      <c r="L1408" t="s">
        <v>2930</v>
      </c>
      <c r="M1408" t="s">
        <v>2928</v>
      </c>
      <c r="O1408" t="e">
        <f>VLOOKUP(Table3263[[#This Row],[Column1]],'Tradução Atributos'!$A$1:$B$284,2,0)</f>
        <v>#N/A</v>
      </c>
      <c r="P1408" t="s">
        <v>1041</v>
      </c>
      <c r="Q1408" s="10" t="str">
        <f>_xlfn.CONCAT(Table3263[[#This Row],[Description]],Table3263[[#This Row],[attribute_name EN2]])</f>
        <v>Temperature - Gear THRUST Bearing Inboard (1)</v>
      </c>
      <c r="R1408" s="33">
        <v>125</v>
      </c>
      <c r="S1408" s="33" t="s">
        <v>49</v>
      </c>
      <c r="U1408" s="33" t="s">
        <v>736</v>
      </c>
      <c r="V1408" s="83"/>
      <c r="W1408" t="str">
        <f t="shared" si="36"/>
        <v>subattribute</v>
      </c>
      <c r="X1408" t="str">
        <f>TRIM(INDEX(_xlfn.TEXTSPLIT(Table3263[[#This Row],[attribute_name]],"|"), 1,1))</f>
        <v>Temperatura - Mancal Axial da Engrenagem Lado Interno (1)</v>
      </c>
      <c r="Y1408" t="str">
        <f>IFERROR(TRIM(INDEX(_xlfn.TEXTSPLIT(Table3263[[#This Row],[attribute_name]],"|"), 1,2)), "")</f>
        <v>HiHi</v>
      </c>
      <c r="Z1408" t="b" cm="1">
        <f t="array" ref="Z1408">IF(ISERROR(IF(Table3263[[#This Row],[parent_attribute]]="subattribute", VLOOKUP(Table3263[[#This Row],[Área ]]&amp;Table3263[[#This Row],[child_attribute]],_xlfn._xlws.FILTER(Table3263[[#All],[Vessel]], Table3263[[#All],[parent_attribute]]="attribute"),1, FALSE), TRUE)), FALSE, TRUE)</f>
        <v>1</v>
      </c>
    </row>
    <row r="1409" spans="1:26" ht="15" customHeight="1">
      <c r="A1409" t="str">
        <f>Table3263[[#This Row],[Template]]&amp;Table3263[[#This Row],[parent_attribute]]</f>
        <v>Compressor Centrífugo BásicoTemperatura - Mancal Axial da Engrenagem Lado Interno (1)</v>
      </c>
      <c r="B1409" t="s">
        <v>4572</v>
      </c>
      <c r="C1409" s="10" t="s">
        <v>2905</v>
      </c>
      <c r="D1409" s="10" t="s">
        <v>4573</v>
      </c>
      <c r="E1409" t="s">
        <v>4574</v>
      </c>
      <c r="F1409" s="163" t="s">
        <v>4898</v>
      </c>
      <c r="G1409" s="14" t="s">
        <v>2866</v>
      </c>
      <c r="J1409" t="s">
        <v>1657</v>
      </c>
      <c r="K1409" t="s">
        <v>1653</v>
      </c>
      <c r="L1409" t="s">
        <v>2934</v>
      </c>
      <c r="M1409" t="s">
        <v>2928</v>
      </c>
      <c r="O1409" t="e">
        <f>VLOOKUP(Table3263[[#This Row],[Column1]],'Tradução Atributos'!$A$1:$B$284,2,0)</f>
        <v>#N/A</v>
      </c>
      <c r="P1409" t="s">
        <v>3057</v>
      </c>
      <c r="Q1409" s="10" t="str">
        <f>_xlfn.CONCAT(Table3263[[#This Row],[Description]],Table3263[[#This Row],[attribute_name EN2]])</f>
        <v>Temperature - Gear THRUST Bearing Inboard (1)</v>
      </c>
      <c r="R1409" s="33">
        <v>82</v>
      </c>
      <c r="S1409" s="33" t="s">
        <v>49</v>
      </c>
      <c r="U1409" s="33" t="s">
        <v>736</v>
      </c>
      <c r="V1409" s="10"/>
      <c r="W1409" t="str">
        <f t="shared" si="36"/>
        <v>subattribute</v>
      </c>
      <c r="X1409" t="str">
        <f>TRIM(INDEX(_xlfn.TEXTSPLIT(Table3263[[#This Row],[attribute_name]],"|"), 1,1))</f>
        <v>Temperatura - Mancal Axial da Engrenagem Lado Interno (1)</v>
      </c>
      <c r="Y1409" t="str">
        <f>IFERROR(TRIM(INDEX(_xlfn.TEXTSPLIT(Table3263[[#This Row],[attribute_name]],"|"), 1,2)), "")</f>
        <v>Pre-alarm Hi</v>
      </c>
      <c r="Z1409" t="b" cm="1">
        <f t="array" ref="Z1409">IF(ISERROR(IF(Table3263[[#This Row],[parent_attribute]]="subattribute", VLOOKUP(Table3263[[#This Row],[Área ]]&amp;Table3263[[#This Row],[child_attribute]],_xlfn._xlws.FILTER(Table3263[[#All],[Vessel]], Table3263[[#All],[parent_attribute]]="attribute"),1, FALSE), TRUE)), FALSE, TRUE)</f>
        <v>1</v>
      </c>
    </row>
    <row r="1410" spans="1:26" ht="15" customHeight="1">
      <c r="A1410" t="str">
        <f>Table3263[[#This Row],[Template]]&amp;Table3263[[#This Row],[parent_attribute]]</f>
        <v>Compressor Centrífugo BásicoTemperatura - Mancal LA do Eixo de Engrenagem HS (1)</v>
      </c>
      <c r="B1410" t="s">
        <v>4572</v>
      </c>
      <c r="C1410" s="10" t="s">
        <v>2905</v>
      </c>
      <c r="D1410" s="10" t="s">
        <v>4573</v>
      </c>
      <c r="E1410" t="s">
        <v>4574</v>
      </c>
      <c r="F1410" s="163" t="s">
        <v>4898</v>
      </c>
      <c r="G1410" s="14" t="s">
        <v>2866</v>
      </c>
      <c r="J1410" t="s">
        <v>643</v>
      </c>
      <c r="K1410" t="s">
        <v>643</v>
      </c>
      <c r="O1410" t="e">
        <f>VLOOKUP(Table3263[[#This Row],[Column1]],'Tradução Atributos'!$A$1:$B$284,2,0)</f>
        <v>#N/A</v>
      </c>
      <c r="P1410" t="s">
        <v>3076</v>
      </c>
      <c r="Q1410" s="10" t="str">
        <f>_xlfn.CONCAT(Table3263[[#This Row],[Description]],Table3263[[#This Row],[attribute_name EN2]])</f>
        <v>Temperature - Gear Shaft HS Bearing DE (1)</v>
      </c>
      <c r="R1410" s="33" t="s">
        <v>5072</v>
      </c>
      <c r="S1410" s="33" t="s">
        <v>49</v>
      </c>
      <c r="U1410" s="33" t="s">
        <v>474</v>
      </c>
      <c r="V1410" s="10" t="s">
        <v>475</v>
      </c>
      <c r="W1410" t="str">
        <f t="shared" si="36"/>
        <v>attribute</v>
      </c>
      <c r="X1410" t="str">
        <f>TRIM(INDEX(_xlfn.TEXTSPLIT(Table3263[[#This Row],[attribute_name]],"|"), 1,1))</f>
        <v>Temperatura - Mancal LA do Eixo de Engrenagem HS (1)</v>
      </c>
      <c r="Y1410" t="str">
        <f>IFERROR(TRIM(INDEX(_xlfn.TEXTSPLIT(Table3263[[#This Row],[attribute_name]],"|"), 1,2)), "")</f>
        <v/>
      </c>
      <c r="Z1410" t="b" cm="1">
        <f t="array" ref="Z1410">IF(ISERROR(IF(Table3263[[#This Row],[parent_attribute]]="subattribute", VLOOKUP(Table3263[[#This Row],[Área ]]&amp;Table3263[[#This Row],[child_attribute]],_xlfn._xlws.FILTER(Table3263[[#All],[Vessel]], Table3263[[#All],[parent_attribute]]="attribute"),1, FALSE), TRUE)), FALSE, TRUE)</f>
        <v>1</v>
      </c>
    </row>
    <row r="1411" spans="1:26" ht="15" customHeight="1">
      <c r="A1411" t="str">
        <f>Table3263[[#This Row],[Template]]&amp;Table3263[[#This Row],[parent_attribute]]</f>
        <v>Compressor Centrífugo BásicoTemperatura - Mancal LA do Eixo de Engrenagem HS (1)</v>
      </c>
      <c r="B1411" t="s">
        <v>4572</v>
      </c>
      <c r="C1411" s="10" t="s">
        <v>2905</v>
      </c>
      <c r="D1411" s="10" t="s">
        <v>4573</v>
      </c>
      <c r="E1411" t="s">
        <v>4574</v>
      </c>
      <c r="F1411" s="163" t="s">
        <v>4898</v>
      </c>
      <c r="G1411" s="14" t="s">
        <v>2866</v>
      </c>
      <c r="J1411" t="s">
        <v>1622</v>
      </c>
      <c r="K1411" t="s">
        <v>643</v>
      </c>
      <c r="L1411" t="s">
        <v>2929</v>
      </c>
      <c r="M1411" t="s">
        <v>2928</v>
      </c>
      <c r="O1411" t="e">
        <f>VLOOKUP(Table3263[[#This Row],[Column1]],'Tradução Atributos'!$A$1:$B$284,2,0)</f>
        <v>#N/A</v>
      </c>
      <c r="P1411" t="s">
        <v>984</v>
      </c>
      <c r="Q1411" s="10" t="str">
        <f>_xlfn.CONCAT(Table3263[[#This Row],[Description]],Table3263[[#This Row],[attribute_name EN2]])</f>
        <v>Temperature - Gear Shaft HS Bearing DE (1)</v>
      </c>
      <c r="R1411" s="33">
        <v>120</v>
      </c>
      <c r="S1411" s="33" t="s">
        <v>49</v>
      </c>
      <c r="U1411" s="33" t="s">
        <v>736</v>
      </c>
      <c r="V1411" s="10"/>
      <c r="W1411" t="str">
        <f t="shared" si="36"/>
        <v>subattribute</v>
      </c>
      <c r="X1411" t="str">
        <f>TRIM(INDEX(_xlfn.TEXTSPLIT(Table3263[[#This Row],[attribute_name]],"|"), 1,1))</f>
        <v>Temperatura - Mancal LA do Eixo de Engrenagem HS (1)</v>
      </c>
      <c r="Y1411" t="str">
        <f>IFERROR(TRIM(INDEX(_xlfn.TEXTSPLIT(Table3263[[#This Row],[attribute_name]],"|"), 1,2)), "")</f>
        <v>Hi</v>
      </c>
      <c r="Z1411" t="b" cm="1">
        <f t="array" ref="Z1411">IF(ISERROR(IF(Table3263[[#This Row],[parent_attribute]]="subattribute", VLOOKUP(Table3263[[#This Row],[Área ]]&amp;Table3263[[#This Row],[child_attribute]],_xlfn._xlws.FILTER(Table3263[[#All],[Vessel]], Table3263[[#All],[parent_attribute]]="attribute"),1, FALSE), TRUE)), FALSE, TRUE)</f>
        <v>1</v>
      </c>
    </row>
    <row r="1412" spans="1:26" ht="15" customHeight="1">
      <c r="A1412" t="str">
        <f>Table3263[[#This Row],[Template]]&amp;Table3263[[#This Row],[parent_attribute]]</f>
        <v>Compressor Centrífugo BásicoTemperatura - Mancal LA do Eixo de Engrenagem HS (1)</v>
      </c>
      <c r="B1412" t="s">
        <v>4572</v>
      </c>
      <c r="C1412" s="10" t="s">
        <v>2905</v>
      </c>
      <c r="D1412" s="10" t="s">
        <v>4573</v>
      </c>
      <c r="E1412" t="s">
        <v>4574</v>
      </c>
      <c r="F1412" s="163" t="s">
        <v>4898</v>
      </c>
      <c r="G1412" s="14" t="s">
        <v>2866</v>
      </c>
      <c r="J1412" t="s">
        <v>1623</v>
      </c>
      <c r="K1412" t="s">
        <v>643</v>
      </c>
      <c r="L1412" t="s">
        <v>2930</v>
      </c>
      <c r="M1412" t="s">
        <v>2928</v>
      </c>
      <c r="O1412" t="e">
        <f>VLOOKUP(Table3263[[#This Row],[Column1]],'Tradução Atributos'!$A$1:$B$284,2,0)</f>
        <v>#N/A</v>
      </c>
      <c r="P1412" t="s">
        <v>986</v>
      </c>
      <c r="Q1412" s="10" t="str">
        <f>_xlfn.CONCAT(Table3263[[#This Row],[Description]],Table3263[[#This Row],[attribute_name EN2]])</f>
        <v>Temperature - Gear Shaft HS Bearing DE (1)</v>
      </c>
      <c r="R1412" s="33">
        <v>125</v>
      </c>
      <c r="S1412" s="33" t="s">
        <v>49</v>
      </c>
      <c r="U1412" s="33" t="s">
        <v>736</v>
      </c>
      <c r="V1412" s="83"/>
      <c r="W1412" t="str">
        <f t="shared" si="36"/>
        <v>subattribute</v>
      </c>
      <c r="X1412" t="str">
        <f>TRIM(INDEX(_xlfn.TEXTSPLIT(Table3263[[#This Row],[attribute_name]],"|"), 1,1))</f>
        <v>Temperatura - Mancal LA do Eixo de Engrenagem HS (1)</v>
      </c>
      <c r="Y1412" t="str">
        <f>IFERROR(TRIM(INDEX(_xlfn.TEXTSPLIT(Table3263[[#This Row],[attribute_name]],"|"), 1,2)), "")</f>
        <v>HiHi</v>
      </c>
      <c r="Z1412" t="b" cm="1">
        <f t="array" ref="Z1412">IF(ISERROR(IF(Table3263[[#This Row],[parent_attribute]]="subattribute", VLOOKUP(Table3263[[#This Row],[Área ]]&amp;Table3263[[#This Row],[child_attribute]],_xlfn._xlws.FILTER(Table3263[[#All],[Vessel]], Table3263[[#All],[parent_attribute]]="attribute"),1, FALSE), TRUE)), FALSE, TRUE)</f>
        <v>1</v>
      </c>
    </row>
    <row r="1413" spans="1:26" ht="15" customHeight="1">
      <c r="A1413" t="str">
        <f>Table3263[[#This Row],[Template]]&amp;Table3263[[#This Row],[parent_attribute]]</f>
        <v>Compressor Centrífugo BásicoTemperatura - Mancal LA do Eixo de Engrenagem HS (1)</v>
      </c>
      <c r="B1413" t="s">
        <v>4572</v>
      </c>
      <c r="C1413" s="10" t="s">
        <v>2905</v>
      </c>
      <c r="D1413" s="10" t="s">
        <v>4573</v>
      </c>
      <c r="E1413" t="s">
        <v>4574</v>
      </c>
      <c r="F1413" s="163" t="s">
        <v>4898</v>
      </c>
      <c r="G1413" s="14" t="s">
        <v>2866</v>
      </c>
      <c r="J1413" t="s">
        <v>1624</v>
      </c>
      <c r="K1413" t="s">
        <v>643</v>
      </c>
      <c r="L1413" t="s">
        <v>2934</v>
      </c>
      <c r="M1413" t="s">
        <v>2928</v>
      </c>
      <c r="O1413" t="e">
        <f>VLOOKUP(Table3263[[#This Row],[Column1]],'Tradução Atributos'!$A$1:$B$284,2,0)</f>
        <v>#N/A</v>
      </c>
      <c r="P1413" t="s">
        <v>3077</v>
      </c>
      <c r="Q1413" s="10" t="str">
        <f>_xlfn.CONCAT(Table3263[[#This Row],[Description]],Table3263[[#This Row],[attribute_name EN2]])</f>
        <v>Temperature - Gear Shaft HS Bearing DE (1)</v>
      </c>
      <c r="R1413" s="10">
        <v>101</v>
      </c>
      <c r="S1413" s="33" t="s">
        <v>49</v>
      </c>
      <c r="U1413" s="33" t="s">
        <v>736</v>
      </c>
      <c r="V1413" s="10"/>
      <c r="W1413" t="str">
        <f t="shared" si="36"/>
        <v>subattribute</v>
      </c>
      <c r="X1413" t="str">
        <f>TRIM(INDEX(_xlfn.TEXTSPLIT(Table3263[[#This Row],[attribute_name]],"|"), 1,1))</f>
        <v>Temperatura - Mancal LA do Eixo de Engrenagem HS (1)</v>
      </c>
      <c r="Y1413" t="str">
        <f>IFERROR(TRIM(INDEX(_xlfn.TEXTSPLIT(Table3263[[#This Row],[attribute_name]],"|"), 1,2)), "")</f>
        <v>Pre-alarm Hi</v>
      </c>
      <c r="Z1413" t="b" cm="1">
        <f t="array" ref="Z1413">IF(ISERROR(IF(Table3263[[#This Row],[parent_attribute]]="subattribute", VLOOKUP(Table3263[[#This Row],[Área ]]&amp;Table3263[[#This Row],[child_attribute]],_xlfn._xlws.FILTER(Table3263[[#All],[Vessel]], Table3263[[#All],[parent_attribute]]="attribute"),1, FALSE), TRUE)), FALSE, TRUE)</f>
        <v>1</v>
      </c>
    </row>
    <row r="1414" spans="1:26" ht="15" customHeight="1">
      <c r="A1414" t="str">
        <f>Table3263[[#This Row],[Template]]&amp;Table3263[[#This Row],[parent_attribute]]</f>
        <v>Compressor Centrífugo BásicoTemperatura - Mancal LA do Eixo de Engrenagem LS (1)</v>
      </c>
      <c r="B1414" t="s">
        <v>4572</v>
      </c>
      <c r="C1414" s="10" t="s">
        <v>2905</v>
      </c>
      <c r="D1414" s="10" t="s">
        <v>4573</v>
      </c>
      <c r="E1414" t="s">
        <v>4574</v>
      </c>
      <c r="F1414" s="163" t="s">
        <v>4898</v>
      </c>
      <c r="G1414" s="14" t="s">
        <v>2866</v>
      </c>
      <c r="J1414" t="s">
        <v>655</v>
      </c>
      <c r="K1414" t="s">
        <v>655</v>
      </c>
      <c r="O1414" t="e">
        <f>VLOOKUP(Table3263[[#This Row],[Column1]],'Tradução Atributos'!$A$1:$B$284,2,0)</f>
        <v>#N/A</v>
      </c>
      <c r="P1414" t="s">
        <v>3080</v>
      </c>
      <c r="Q1414" s="10" t="str">
        <f>_xlfn.CONCAT(Table3263[[#This Row],[Description]],Table3263[[#This Row],[attribute_name EN2]])</f>
        <v>Temperature - Gear Shaft LS Bearing DE (1)</v>
      </c>
      <c r="R1414" s="33" t="s">
        <v>5073</v>
      </c>
      <c r="S1414" s="33" t="s">
        <v>49</v>
      </c>
      <c r="U1414" s="33" t="s">
        <v>474</v>
      </c>
      <c r="V1414" s="10" t="s">
        <v>475</v>
      </c>
      <c r="W1414" t="str">
        <f t="shared" si="36"/>
        <v>attribute</v>
      </c>
      <c r="X1414" t="str">
        <f>TRIM(INDEX(_xlfn.TEXTSPLIT(Table3263[[#This Row],[attribute_name]],"|"), 1,1))</f>
        <v>Temperatura - Mancal LA do Eixo de Engrenagem LS (1)</v>
      </c>
      <c r="Y1414" t="str">
        <f>IFERROR(TRIM(INDEX(_xlfn.TEXTSPLIT(Table3263[[#This Row],[attribute_name]],"|"), 1,2)), "")</f>
        <v/>
      </c>
      <c r="Z1414" t="b" cm="1">
        <f t="array" ref="Z1414">IF(ISERROR(IF(Table3263[[#This Row],[parent_attribute]]="subattribute", VLOOKUP(Table3263[[#This Row],[Área ]]&amp;Table3263[[#This Row],[child_attribute]],_xlfn._xlws.FILTER(Table3263[[#All],[Vessel]], Table3263[[#All],[parent_attribute]]="attribute"),1, FALSE), TRUE)), FALSE, TRUE)</f>
        <v>1</v>
      </c>
    </row>
    <row r="1415" spans="1:26" ht="15" customHeight="1">
      <c r="A1415" t="str">
        <f>Table3263[[#This Row],[Template]]&amp;Table3263[[#This Row],[parent_attribute]]</f>
        <v>Compressor Centrífugo BásicoTemperatura - Mancal LA do Eixo de Engrenagem LS (1)</v>
      </c>
      <c r="B1415" t="s">
        <v>4572</v>
      </c>
      <c r="C1415" s="10" t="s">
        <v>2905</v>
      </c>
      <c r="D1415" s="10" t="s">
        <v>4573</v>
      </c>
      <c r="E1415" t="s">
        <v>4574</v>
      </c>
      <c r="F1415" s="163" t="s">
        <v>4898</v>
      </c>
      <c r="G1415" s="14" t="s">
        <v>2866</v>
      </c>
      <c r="J1415" t="s">
        <v>1638</v>
      </c>
      <c r="K1415" t="s">
        <v>655</v>
      </c>
      <c r="L1415" t="s">
        <v>2929</v>
      </c>
      <c r="M1415" t="s">
        <v>2928</v>
      </c>
      <c r="O1415" t="e">
        <f>VLOOKUP(Table3263[[#This Row],[Column1]],'Tradução Atributos'!$A$1:$B$284,2,0)</f>
        <v>#N/A</v>
      </c>
      <c r="P1415" t="s">
        <v>1013</v>
      </c>
      <c r="Q1415" s="10" t="str">
        <f>_xlfn.CONCAT(Table3263[[#This Row],[Description]],Table3263[[#This Row],[attribute_name EN2]])</f>
        <v>Temperature - Gear Shaft LS Bearing DE (1)</v>
      </c>
      <c r="R1415" s="33">
        <v>120</v>
      </c>
      <c r="S1415" s="33" t="s">
        <v>49</v>
      </c>
      <c r="U1415" s="33" t="s">
        <v>736</v>
      </c>
      <c r="V1415" s="10"/>
      <c r="W1415" t="str">
        <f t="shared" si="36"/>
        <v>subattribute</v>
      </c>
      <c r="X1415" t="str">
        <f>TRIM(INDEX(_xlfn.TEXTSPLIT(Table3263[[#This Row],[attribute_name]],"|"), 1,1))</f>
        <v>Temperatura - Mancal LA do Eixo de Engrenagem LS (1)</v>
      </c>
      <c r="Y1415" t="str">
        <f>IFERROR(TRIM(INDEX(_xlfn.TEXTSPLIT(Table3263[[#This Row],[attribute_name]],"|"), 1,2)), "")</f>
        <v>Hi</v>
      </c>
      <c r="Z1415" t="b" cm="1">
        <f t="array" ref="Z1415">IF(ISERROR(IF(Table3263[[#This Row],[parent_attribute]]="subattribute", VLOOKUP(Table3263[[#This Row],[Área ]]&amp;Table3263[[#This Row],[child_attribute]],_xlfn._xlws.FILTER(Table3263[[#All],[Vessel]], Table3263[[#All],[parent_attribute]]="attribute"),1, FALSE), TRUE)), FALSE, TRUE)</f>
        <v>1</v>
      </c>
    </row>
    <row r="1416" spans="1:26" ht="15" customHeight="1">
      <c r="A1416" t="str">
        <f>Table3263[[#This Row],[Template]]&amp;Table3263[[#This Row],[parent_attribute]]</f>
        <v>Compressor Centrífugo BásicoTemperatura - Mancal LA do Eixo de Engrenagem LS (1)</v>
      </c>
      <c r="B1416" t="s">
        <v>4572</v>
      </c>
      <c r="C1416" s="10" t="s">
        <v>2905</v>
      </c>
      <c r="D1416" s="10" t="s">
        <v>4573</v>
      </c>
      <c r="E1416" t="s">
        <v>4574</v>
      </c>
      <c r="F1416" s="163" t="s">
        <v>4898</v>
      </c>
      <c r="G1416" s="14" t="s">
        <v>2866</v>
      </c>
      <c r="J1416" t="s">
        <v>1639</v>
      </c>
      <c r="K1416" t="s">
        <v>655</v>
      </c>
      <c r="L1416" t="s">
        <v>2930</v>
      </c>
      <c r="M1416" t="s">
        <v>2928</v>
      </c>
      <c r="O1416" t="e">
        <f>VLOOKUP(Table3263[[#This Row],[Column1]],'Tradução Atributos'!$A$1:$B$284,2,0)</f>
        <v>#N/A</v>
      </c>
      <c r="P1416" t="s">
        <v>1015</v>
      </c>
      <c r="Q1416" s="10" t="str">
        <f>_xlfn.CONCAT(Table3263[[#This Row],[Description]],Table3263[[#This Row],[attribute_name EN2]])</f>
        <v>Temperature - Gear Shaft LS Bearing DE (1)</v>
      </c>
      <c r="R1416" s="10">
        <v>125</v>
      </c>
      <c r="S1416" s="33" t="s">
        <v>49</v>
      </c>
      <c r="U1416" s="33" t="s">
        <v>736</v>
      </c>
      <c r="V1416" s="83"/>
      <c r="W1416" t="str">
        <f t="shared" si="36"/>
        <v>subattribute</v>
      </c>
      <c r="X1416" t="str">
        <f>TRIM(INDEX(_xlfn.TEXTSPLIT(Table3263[[#This Row],[attribute_name]],"|"), 1,1))</f>
        <v>Temperatura - Mancal LA do Eixo de Engrenagem LS (1)</v>
      </c>
      <c r="Y1416" t="str">
        <f>IFERROR(TRIM(INDEX(_xlfn.TEXTSPLIT(Table3263[[#This Row],[attribute_name]],"|"), 1,2)), "")</f>
        <v>HiHi</v>
      </c>
      <c r="Z1416" t="b" cm="1">
        <f t="array" ref="Z1416">IF(ISERROR(IF(Table3263[[#This Row],[parent_attribute]]="subattribute", VLOOKUP(Table3263[[#This Row],[Área ]]&amp;Table3263[[#This Row],[child_attribute]],_xlfn._xlws.FILTER(Table3263[[#All],[Vessel]], Table3263[[#All],[parent_attribute]]="attribute"),1, FALSE), TRUE)), FALSE, TRUE)</f>
        <v>1</v>
      </c>
    </row>
    <row r="1417" spans="1:26" ht="15" customHeight="1">
      <c r="A1417" t="str">
        <f>Table3263[[#This Row],[Template]]&amp;Table3263[[#This Row],[parent_attribute]]</f>
        <v>Compressor Centrífugo BásicoTemperatura - Mancal LA do Eixo de Engrenagem LS (1)</v>
      </c>
      <c r="B1417" t="s">
        <v>4572</v>
      </c>
      <c r="C1417" s="10" t="s">
        <v>2905</v>
      </c>
      <c r="D1417" s="10" t="s">
        <v>4573</v>
      </c>
      <c r="E1417" t="s">
        <v>4574</v>
      </c>
      <c r="F1417" s="163" t="s">
        <v>4898</v>
      </c>
      <c r="G1417" s="14" t="s">
        <v>2866</v>
      </c>
      <c r="J1417" t="s">
        <v>1640</v>
      </c>
      <c r="K1417" t="s">
        <v>655</v>
      </c>
      <c r="L1417" t="s">
        <v>2934</v>
      </c>
      <c r="M1417" t="s">
        <v>2928</v>
      </c>
      <c r="O1417" t="e">
        <f>VLOOKUP(Table3263[[#This Row],[Column1]],'Tradução Atributos'!$A$1:$B$284,2,0)</f>
        <v>#N/A</v>
      </c>
      <c r="P1417" t="s">
        <v>3081</v>
      </c>
      <c r="Q1417" s="10" t="str">
        <f>_xlfn.CONCAT(Table3263[[#This Row],[Description]],Table3263[[#This Row],[attribute_name EN2]])</f>
        <v>Temperature - Gear Shaft LS Bearing DE (1)</v>
      </c>
      <c r="R1417" s="33">
        <v>72.900000000000006</v>
      </c>
      <c r="S1417" s="33" t="s">
        <v>49</v>
      </c>
      <c r="U1417" s="33" t="s">
        <v>736</v>
      </c>
      <c r="V1417" s="12"/>
      <c r="W1417" t="str">
        <f t="shared" si="36"/>
        <v>subattribute</v>
      </c>
      <c r="X1417" t="str">
        <f>TRIM(INDEX(_xlfn.TEXTSPLIT(Table3263[[#This Row],[attribute_name]],"|"), 1,1))</f>
        <v>Temperatura - Mancal LA do Eixo de Engrenagem LS (1)</v>
      </c>
      <c r="Y1417" t="str">
        <f>IFERROR(TRIM(INDEX(_xlfn.TEXTSPLIT(Table3263[[#This Row],[attribute_name]],"|"), 1,2)), "")</f>
        <v>Pre-alarm Hi</v>
      </c>
      <c r="Z1417" t="b" cm="1">
        <f t="array" ref="Z1417">IF(ISERROR(IF(Table3263[[#This Row],[parent_attribute]]="subattribute", VLOOKUP(Table3263[[#This Row],[Área ]]&amp;Table3263[[#This Row],[child_attribute]],_xlfn._xlws.FILTER(Table3263[[#All],[Vessel]], Table3263[[#All],[parent_attribute]]="attribute"),1, FALSE), TRUE)), FALSE, TRUE)</f>
        <v>1</v>
      </c>
    </row>
    <row r="1418" spans="1:26" ht="15" customHeight="1">
      <c r="A1418" t="str">
        <f>Table3263[[#This Row],[Template]]&amp;Table3263[[#This Row],[parent_attribute]]</f>
        <v>Compressor Centrífugo BásicoTemperatura - Mancal LOA do Eixo de Engrenagem HS (1)</v>
      </c>
      <c r="B1418" t="s">
        <v>4572</v>
      </c>
      <c r="C1418" s="10" t="s">
        <v>2905</v>
      </c>
      <c r="D1418" s="10" t="s">
        <v>4573</v>
      </c>
      <c r="E1418" t="s">
        <v>4574</v>
      </c>
      <c r="F1418" s="163" t="s">
        <v>4898</v>
      </c>
      <c r="G1418" s="14" t="s">
        <v>2866</v>
      </c>
      <c r="J1418" t="s">
        <v>649</v>
      </c>
      <c r="K1418" t="s">
        <v>649</v>
      </c>
      <c r="O1418" t="e">
        <f>VLOOKUP(Table3263[[#This Row],[Column1]],'Tradução Atributos'!$A$1:$B$284,2,0)</f>
        <v>#N/A</v>
      </c>
      <c r="P1418" t="s">
        <v>3084</v>
      </c>
      <c r="Q1418" s="10" t="str">
        <f>_xlfn.CONCAT(Table3263[[#This Row],[Description]],Table3263[[#This Row],[attribute_name EN2]])</f>
        <v>Temperature - Gear Shaft HS Bearing NDE (1)</v>
      </c>
      <c r="R1418" s="10" t="s">
        <v>5074</v>
      </c>
      <c r="S1418" s="33" t="s">
        <v>49</v>
      </c>
      <c r="U1418" s="33" t="s">
        <v>474</v>
      </c>
      <c r="V1418" s="10" t="s">
        <v>475</v>
      </c>
      <c r="W1418" t="str">
        <f t="shared" si="36"/>
        <v>attribute</v>
      </c>
      <c r="X1418" t="str">
        <f>TRIM(INDEX(_xlfn.TEXTSPLIT(Table3263[[#This Row],[attribute_name]],"|"), 1,1))</f>
        <v>Temperatura - Mancal LOA do Eixo de Engrenagem HS (1)</v>
      </c>
      <c r="Y1418" t="str">
        <f>IFERROR(TRIM(INDEX(_xlfn.TEXTSPLIT(Table3263[[#This Row],[attribute_name]],"|"), 1,2)), "")</f>
        <v/>
      </c>
      <c r="Z1418" t="b" cm="1">
        <f t="array" ref="Z1418">IF(ISERROR(IF(Table3263[[#This Row],[parent_attribute]]="subattribute", VLOOKUP(Table3263[[#This Row],[Área ]]&amp;Table3263[[#This Row],[child_attribute]],_xlfn._xlws.FILTER(Table3263[[#All],[Vessel]], Table3263[[#All],[parent_attribute]]="attribute"),1, FALSE), TRUE)), FALSE, TRUE)</f>
        <v>1</v>
      </c>
    </row>
    <row r="1419" spans="1:26" ht="15" customHeight="1">
      <c r="A1419" t="str">
        <f>Table3263[[#This Row],[Template]]&amp;Table3263[[#This Row],[parent_attribute]]</f>
        <v>Compressor Centrífugo BásicoTemperatura - Mancal LOA do Eixo de Engrenagem HS (1)</v>
      </c>
      <c r="B1419" t="s">
        <v>4572</v>
      </c>
      <c r="C1419" s="10" t="s">
        <v>2905</v>
      </c>
      <c r="D1419" s="10" t="s">
        <v>4573</v>
      </c>
      <c r="E1419" t="s">
        <v>4574</v>
      </c>
      <c r="F1419" s="163" t="s">
        <v>4898</v>
      </c>
      <c r="G1419" s="14" t="s">
        <v>2866</v>
      </c>
      <c r="J1419" t="s">
        <v>1630</v>
      </c>
      <c r="K1419" t="s">
        <v>649</v>
      </c>
      <c r="L1419" t="s">
        <v>2929</v>
      </c>
      <c r="M1419" t="s">
        <v>2928</v>
      </c>
      <c r="O1419" t="e">
        <f>VLOOKUP(Table3263[[#This Row],[Column1]],'Tradução Atributos'!$A$1:$B$284,2,0)</f>
        <v>#N/A</v>
      </c>
      <c r="P1419" t="s">
        <v>998</v>
      </c>
      <c r="Q1419" s="10" t="str">
        <f>_xlfn.CONCAT(Table3263[[#This Row],[Description]],Table3263[[#This Row],[attribute_name EN2]])</f>
        <v>Temperature - Gear Shaft HS Bearing NDE (1)</v>
      </c>
      <c r="R1419" s="33">
        <v>120</v>
      </c>
      <c r="S1419" s="33" t="s">
        <v>49</v>
      </c>
      <c r="U1419" s="33" t="s">
        <v>736</v>
      </c>
      <c r="V1419" s="10"/>
      <c r="W1419" t="str">
        <f t="shared" si="36"/>
        <v>subattribute</v>
      </c>
      <c r="X1419" t="str">
        <f>TRIM(INDEX(_xlfn.TEXTSPLIT(Table3263[[#This Row],[attribute_name]],"|"), 1,1))</f>
        <v>Temperatura - Mancal LOA do Eixo de Engrenagem HS (1)</v>
      </c>
      <c r="Y1419" t="str">
        <f>IFERROR(TRIM(INDEX(_xlfn.TEXTSPLIT(Table3263[[#This Row],[attribute_name]],"|"), 1,2)), "")</f>
        <v>Hi</v>
      </c>
      <c r="Z1419" t="b" cm="1">
        <f t="array" ref="Z1419">IF(ISERROR(IF(Table3263[[#This Row],[parent_attribute]]="subattribute", VLOOKUP(Table3263[[#This Row],[Área ]]&amp;Table3263[[#This Row],[child_attribute]],_xlfn._xlws.FILTER(Table3263[[#All],[Vessel]], Table3263[[#All],[parent_attribute]]="attribute"),1, FALSE), TRUE)), FALSE, TRUE)</f>
        <v>1</v>
      </c>
    </row>
    <row r="1420" spans="1:26" ht="15" customHeight="1">
      <c r="A1420" t="str">
        <f>Table3263[[#This Row],[Template]]&amp;Table3263[[#This Row],[parent_attribute]]</f>
        <v>Compressor Centrífugo BásicoTemperatura - Mancal LOA do Eixo de Engrenagem HS (1)</v>
      </c>
      <c r="B1420" t="s">
        <v>4572</v>
      </c>
      <c r="C1420" s="10" t="s">
        <v>2905</v>
      </c>
      <c r="D1420" s="10" t="s">
        <v>4573</v>
      </c>
      <c r="E1420" t="s">
        <v>4574</v>
      </c>
      <c r="F1420" s="163" t="s">
        <v>4898</v>
      </c>
      <c r="G1420" s="14" t="s">
        <v>2866</v>
      </c>
      <c r="J1420" t="s">
        <v>1631</v>
      </c>
      <c r="K1420" t="s">
        <v>649</v>
      </c>
      <c r="L1420" t="s">
        <v>2930</v>
      </c>
      <c r="M1420" t="s">
        <v>2928</v>
      </c>
      <c r="O1420" t="e">
        <f>VLOOKUP(Table3263[[#This Row],[Column1]],'Tradução Atributos'!$A$1:$B$284,2,0)</f>
        <v>#N/A</v>
      </c>
      <c r="P1420" t="s">
        <v>1000</v>
      </c>
      <c r="Q1420" s="10" t="str">
        <f>_xlfn.CONCAT(Table3263[[#This Row],[Description]],Table3263[[#This Row],[attribute_name EN2]])</f>
        <v>Temperature - Gear Shaft HS Bearing NDE (1)</v>
      </c>
      <c r="R1420" s="33">
        <v>125</v>
      </c>
      <c r="S1420" s="33" t="s">
        <v>49</v>
      </c>
      <c r="U1420" s="33" t="s">
        <v>736</v>
      </c>
      <c r="V1420" s="12"/>
      <c r="W1420" t="str">
        <f t="shared" si="36"/>
        <v>subattribute</v>
      </c>
      <c r="X1420" t="str">
        <f>TRIM(INDEX(_xlfn.TEXTSPLIT(Table3263[[#This Row],[attribute_name]],"|"), 1,1))</f>
        <v>Temperatura - Mancal LOA do Eixo de Engrenagem HS (1)</v>
      </c>
      <c r="Y1420" t="str">
        <f>IFERROR(TRIM(INDEX(_xlfn.TEXTSPLIT(Table3263[[#This Row],[attribute_name]],"|"), 1,2)), "")</f>
        <v>HiHi</v>
      </c>
      <c r="Z1420" t="b" cm="1">
        <f t="array" ref="Z1420">IF(ISERROR(IF(Table3263[[#This Row],[parent_attribute]]="subattribute", VLOOKUP(Table3263[[#This Row],[Área ]]&amp;Table3263[[#This Row],[child_attribute]],_xlfn._xlws.FILTER(Table3263[[#All],[Vessel]], Table3263[[#All],[parent_attribute]]="attribute"),1, FALSE), TRUE)), FALSE, TRUE)</f>
        <v>1</v>
      </c>
    </row>
    <row r="1421" spans="1:26" ht="15" customHeight="1">
      <c r="A1421" t="str">
        <f>Table3263[[#This Row],[Template]]&amp;Table3263[[#This Row],[parent_attribute]]</f>
        <v>Compressor Centrífugo BásicoTemperatura - Mancal LOA do Eixo de Engrenagem HS (1)</v>
      </c>
      <c r="B1421" t="s">
        <v>4572</v>
      </c>
      <c r="C1421" s="10" t="s">
        <v>2905</v>
      </c>
      <c r="D1421" s="10" t="s">
        <v>4573</v>
      </c>
      <c r="E1421" t="s">
        <v>4574</v>
      </c>
      <c r="F1421" s="163" t="s">
        <v>4898</v>
      </c>
      <c r="G1421" s="14" t="s">
        <v>2866</v>
      </c>
      <c r="J1421" t="s">
        <v>1632</v>
      </c>
      <c r="K1421" t="s">
        <v>649</v>
      </c>
      <c r="L1421" t="s">
        <v>2934</v>
      </c>
      <c r="M1421" t="s">
        <v>2928</v>
      </c>
      <c r="O1421" t="e">
        <f>VLOOKUP(Table3263[[#This Row],[Column1]],'Tradução Atributos'!$A$1:$B$284,2,0)</f>
        <v>#N/A</v>
      </c>
      <c r="P1421" t="s">
        <v>3085</v>
      </c>
      <c r="Q1421" s="10" t="str">
        <f>_xlfn.CONCAT(Table3263[[#This Row],[Description]],Table3263[[#This Row],[attribute_name EN2]])</f>
        <v>Temperature - Gear Shaft HS Bearing NDE (1)</v>
      </c>
      <c r="R1421" s="33">
        <v>101</v>
      </c>
      <c r="S1421" s="33" t="s">
        <v>49</v>
      </c>
      <c r="U1421" s="33" t="s">
        <v>736</v>
      </c>
      <c r="V1421" s="10"/>
      <c r="W1421" t="str">
        <f t="shared" si="36"/>
        <v>subattribute</v>
      </c>
      <c r="X1421" t="str">
        <f>TRIM(INDEX(_xlfn.TEXTSPLIT(Table3263[[#This Row],[attribute_name]],"|"), 1,1))</f>
        <v>Temperatura - Mancal LOA do Eixo de Engrenagem HS (1)</v>
      </c>
      <c r="Y1421" t="str">
        <f>IFERROR(TRIM(INDEX(_xlfn.TEXTSPLIT(Table3263[[#This Row],[attribute_name]],"|"), 1,2)), "")</f>
        <v>Pre-alarm Hi</v>
      </c>
      <c r="Z1421" t="b" cm="1">
        <f t="array" ref="Z1421">IF(ISERROR(IF(Table3263[[#This Row],[parent_attribute]]="subattribute", VLOOKUP(Table3263[[#This Row],[Área ]]&amp;Table3263[[#This Row],[child_attribute]],_xlfn._xlws.FILTER(Table3263[[#All],[Vessel]], Table3263[[#All],[parent_attribute]]="attribute"),1, FALSE), TRUE)), FALSE, TRUE)</f>
        <v>1</v>
      </c>
    </row>
    <row r="1422" spans="1:26" ht="15" customHeight="1">
      <c r="A1422" t="str">
        <f>Table3263[[#This Row],[Template]]&amp;Table3263[[#This Row],[parent_attribute]]</f>
        <v>Compressor Centrífugo BásicoTemperatura - Mancal LOA do Eixo de Engrenagem LS (1)</v>
      </c>
      <c r="B1422" t="s">
        <v>4572</v>
      </c>
      <c r="C1422" s="10" t="s">
        <v>2905</v>
      </c>
      <c r="D1422" s="10" t="s">
        <v>4573</v>
      </c>
      <c r="E1422" t="s">
        <v>4574</v>
      </c>
      <c r="F1422" s="163" t="s">
        <v>4898</v>
      </c>
      <c r="G1422" s="14" t="s">
        <v>2866</v>
      </c>
      <c r="J1422" t="s">
        <v>661</v>
      </c>
      <c r="K1422" t="s">
        <v>661</v>
      </c>
      <c r="O1422" t="e">
        <f>VLOOKUP(Table3263[[#This Row],[Column1]],'Tradução Atributos'!$A$1:$B$284,2,0)</f>
        <v>#N/A</v>
      </c>
      <c r="P1422" t="s">
        <v>3088</v>
      </c>
      <c r="Q1422" s="10" t="str">
        <f>_xlfn.CONCAT(Table3263[[#This Row],[Description]],Table3263[[#This Row],[attribute_name EN2]])</f>
        <v>Temperature - Gear Shaft LS Bearing NDE (1)</v>
      </c>
      <c r="R1422" s="33" t="s">
        <v>5075</v>
      </c>
      <c r="S1422" s="33" t="s">
        <v>49</v>
      </c>
      <c r="U1422" s="33" t="s">
        <v>474</v>
      </c>
      <c r="V1422" s="10" t="s">
        <v>475</v>
      </c>
      <c r="W1422" t="str">
        <f t="shared" si="36"/>
        <v>attribute</v>
      </c>
      <c r="X1422" t="str">
        <f>TRIM(INDEX(_xlfn.TEXTSPLIT(Table3263[[#This Row],[attribute_name]],"|"), 1,1))</f>
        <v>Temperatura - Mancal LOA do Eixo de Engrenagem LS (1)</v>
      </c>
      <c r="Y1422" t="str">
        <f>IFERROR(TRIM(INDEX(_xlfn.TEXTSPLIT(Table3263[[#This Row],[attribute_name]],"|"), 1,2)), "")</f>
        <v/>
      </c>
      <c r="Z1422" t="b" cm="1">
        <f t="array" ref="Z1422">IF(ISERROR(IF(Table3263[[#This Row],[parent_attribute]]="subattribute", VLOOKUP(Table3263[[#This Row],[Área ]]&amp;Table3263[[#This Row],[child_attribute]],_xlfn._xlws.FILTER(Table3263[[#All],[Vessel]], Table3263[[#All],[parent_attribute]]="attribute"),1, FALSE), TRUE)), FALSE, TRUE)</f>
        <v>1</v>
      </c>
    </row>
    <row r="1423" spans="1:26" ht="15" customHeight="1">
      <c r="A1423" t="str">
        <f>Table3263[[#This Row],[Template]]&amp;Table3263[[#This Row],[parent_attribute]]</f>
        <v>Compressor Centrífugo BásicoTemperatura - Mancal LOA do Eixo de Engrenagem LS (1)</v>
      </c>
      <c r="B1423" t="s">
        <v>4572</v>
      </c>
      <c r="C1423" s="10" t="s">
        <v>2905</v>
      </c>
      <c r="D1423" s="10" t="s">
        <v>4573</v>
      </c>
      <c r="E1423" t="s">
        <v>4574</v>
      </c>
      <c r="F1423" s="163" t="s">
        <v>4898</v>
      </c>
      <c r="G1423" s="14" t="s">
        <v>2866</v>
      </c>
      <c r="J1423" t="s">
        <v>1646</v>
      </c>
      <c r="K1423" t="s">
        <v>661</v>
      </c>
      <c r="L1423" t="s">
        <v>2929</v>
      </c>
      <c r="M1423" t="s">
        <v>2928</v>
      </c>
      <c r="O1423" t="e">
        <f>VLOOKUP(Table3263[[#This Row],[Column1]],'Tradução Atributos'!$A$1:$B$284,2,0)</f>
        <v>#N/A</v>
      </c>
      <c r="P1423" t="s">
        <v>1025</v>
      </c>
      <c r="Q1423" s="10" t="str">
        <f>_xlfn.CONCAT(Table3263[[#This Row],[Description]],Table3263[[#This Row],[attribute_name EN2]])</f>
        <v>Temperature - Gear Shaft LS Bearing NDE (1)</v>
      </c>
      <c r="R1423" s="33">
        <v>120</v>
      </c>
      <c r="S1423" s="33" t="s">
        <v>49</v>
      </c>
      <c r="U1423" s="33" t="s">
        <v>736</v>
      </c>
      <c r="V1423" s="10"/>
      <c r="W1423" t="str">
        <f t="shared" si="36"/>
        <v>subattribute</v>
      </c>
      <c r="X1423" t="str">
        <f>TRIM(INDEX(_xlfn.TEXTSPLIT(Table3263[[#This Row],[attribute_name]],"|"), 1,1))</f>
        <v>Temperatura - Mancal LOA do Eixo de Engrenagem LS (1)</v>
      </c>
      <c r="Y1423" t="str">
        <f>IFERROR(TRIM(INDEX(_xlfn.TEXTSPLIT(Table3263[[#This Row],[attribute_name]],"|"), 1,2)), "")</f>
        <v>Hi</v>
      </c>
      <c r="Z1423" t="b" cm="1">
        <f t="array" ref="Z1423">IF(ISERROR(IF(Table3263[[#This Row],[parent_attribute]]="subattribute", VLOOKUP(Table3263[[#This Row],[Área ]]&amp;Table3263[[#This Row],[child_attribute]],_xlfn._xlws.FILTER(Table3263[[#All],[Vessel]], Table3263[[#All],[parent_attribute]]="attribute"),1, FALSE), TRUE)), FALSE, TRUE)</f>
        <v>1</v>
      </c>
    </row>
    <row r="1424" spans="1:26" ht="15" customHeight="1">
      <c r="A1424" t="str">
        <f>Table3263[[#This Row],[Template]]&amp;Table3263[[#This Row],[parent_attribute]]</f>
        <v>Compressor Centrífugo BásicoTemperatura - Mancal LOA do Eixo de Engrenagem LS (1)</v>
      </c>
      <c r="B1424" t="s">
        <v>4572</v>
      </c>
      <c r="C1424" s="10" t="s">
        <v>2905</v>
      </c>
      <c r="D1424" s="10" t="s">
        <v>4573</v>
      </c>
      <c r="E1424" t="s">
        <v>4574</v>
      </c>
      <c r="F1424" s="163" t="s">
        <v>4898</v>
      </c>
      <c r="G1424" s="14" t="s">
        <v>2866</v>
      </c>
      <c r="J1424" t="s">
        <v>1647</v>
      </c>
      <c r="K1424" t="s">
        <v>661</v>
      </c>
      <c r="L1424" t="s">
        <v>2930</v>
      </c>
      <c r="M1424" t="s">
        <v>2928</v>
      </c>
      <c r="O1424" t="e">
        <f>VLOOKUP(Table3263[[#This Row],[Column1]],'Tradução Atributos'!$A$1:$B$284,2,0)</f>
        <v>#N/A</v>
      </c>
      <c r="P1424" t="s">
        <v>1027</v>
      </c>
      <c r="Q1424" s="10" t="str">
        <f>_xlfn.CONCAT(Table3263[[#This Row],[Description]],Table3263[[#This Row],[attribute_name EN2]])</f>
        <v>Temperature - Gear Shaft LS Bearing NDE (1)</v>
      </c>
      <c r="R1424" s="10">
        <v>125</v>
      </c>
      <c r="S1424" s="33" t="s">
        <v>49</v>
      </c>
      <c r="U1424" s="33" t="s">
        <v>736</v>
      </c>
      <c r="V1424" s="83"/>
      <c r="W1424" t="str">
        <f t="shared" si="36"/>
        <v>subattribute</v>
      </c>
      <c r="X1424" t="str">
        <f>TRIM(INDEX(_xlfn.TEXTSPLIT(Table3263[[#This Row],[attribute_name]],"|"), 1,1))</f>
        <v>Temperatura - Mancal LOA do Eixo de Engrenagem LS (1)</v>
      </c>
      <c r="Y1424" t="str">
        <f>IFERROR(TRIM(INDEX(_xlfn.TEXTSPLIT(Table3263[[#This Row],[attribute_name]],"|"), 1,2)), "")</f>
        <v>HiHi</v>
      </c>
      <c r="Z1424" t="b" cm="1">
        <f t="array" ref="Z1424">IF(ISERROR(IF(Table3263[[#This Row],[parent_attribute]]="subattribute", VLOOKUP(Table3263[[#This Row],[Área ]]&amp;Table3263[[#This Row],[child_attribute]],_xlfn._xlws.FILTER(Table3263[[#All],[Vessel]], Table3263[[#All],[parent_attribute]]="attribute"),1, FALSE), TRUE)), FALSE, TRUE)</f>
        <v>1</v>
      </c>
    </row>
    <row r="1425" spans="1:26" ht="15" customHeight="1">
      <c r="A1425" t="str">
        <f>Table3263[[#This Row],[Template]]&amp;Table3263[[#This Row],[parent_attribute]]</f>
        <v>Compressor Centrífugo BásicoTemperatura - Mancal LOA do Eixo de Engrenagem LS (1)</v>
      </c>
      <c r="B1425" t="s">
        <v>4572</v>
      </c>
      <c r="C1425" s="10" t="s">
        <v>2905</v>
      </c>
      <c r="D1425" s="10" t="s">
        <v>4573</v>
      </c>
      <c r="E1425" t="s">
        <v>4574</v>
      </c>
      <c r="F1425" s="163" t="s">
        <v>4898</v>
      </c>
      <c r="G1425" s="14" t="s">
        <v>2866</v>
      </c>
      <c r="J1425" t="s">
        <v>1648</v>
      </c>
      <c r="K1425" t="s">
        <v>661</v>
      </c>
      <c r="L1425" t="s">
        <v>2934</v>
      </c>
      <c r="M1425" t="s">
        <v>2928</v>
      </c>
      <c r="O1425" t="e">
        <f>VLOOKUP(Table3263[[#This Row],[Column1]],'Tradução Atributos'!$A$1:$B$284,2,0)</f>
        <v>#N/A</v>
      </c>
      <c r="P1425" t="s">
        <v>3089</v>
      </c>
      <c r="Q1425" s="10" t="str">
        <f>_xlfn.CONCAT(Table3263[[#This Row],[Description]],Table3263[[#This Row],[attribute_name EN2]])</f>
        <v>Temperature - Gear Shaft LS Bearing NDE (1)</v>
      </c>
      <c r="R1425" s="10">
        <v>83</v>
      </c>
      <c r="S1425" s="33" t="s">
        <v>49</v>
      </c>
      <c r="U1425" s="33" t="s">
        <v>736</v>
      </c>
      <c r="V1425" s="10"/>
      <c r="W1425" t="str">
        <f t="shared" si="36"/>
        <v>subattribute</v>
      </c>
      <c r="X1425" t="str">
        <f>TRIM(INDEX(_xlfn.TEXTSPLIT(Table3263[[#This Row],[attribute_name]],"|"), 1,1))</f>
        <v>Temperatura - Mancal LOA do Eixo de Engrenagem LS (1)</v>
      </c>
      <c r="Y1425" t="str">
        <f>IFERROR(TRIM(INDEX(_xlfn.TEXTSPLIT(Table3263[[#This Row],[attribute_name]],"|"), 1,2)), "")</f>
        <v>Pre-alarm Hi</v>
      </c>
      <c r="Z1425" t="b" cm="1">
        <f t="array" ref="Z1425">IF(ISERROR(IF(Table3263[[#This Row],[parent_attribute]]="subattribute", VLOOKUP(Table3263[[#This Row],[Área ]]&amp;Table3263[[#This Row],[child_attribute]],_xlfn._xlws.FILTER(Table3263[[#All],[Vessel]], Table3263[[#All],[parent_attribute]]="attribute"),1, FALSE), TRUE)), FALSE, TRUE)</f>
        <v>1</v>
      </c>
    </row>
    <row r="1426" spans="1:26" ht="15" customHeight="1">
      <c r="A1426" t="str">
        <f>Table3263[[#This Row],[Template]]&amp;Table3263[[#This Row],[parent_attribute]]</f>
        <v>Compressor Centrífugo BásicoTemperatura – Retorno de Óleo Lubrificante da Caixa de Engrenagens</v>
      </c>
      <c r="B1426" t="s">
        <v>4572</v>
      </c>
      <c r="C1426" s="10" t="s">
        <v>2905</v>
      </c>
      <c r="D1426" s="10" t="s">
        <v>4573</v>
      </c>
      <c r="E1426" t="s">
        <v>4574</v>
      </c>
      <c r="F1426" s="163" t="s">
        <v>4898</v>
      </c>
      <c r="G1426" s="173" t="s">
        <v>2866</v>
      </c>
      <c r="J1426" t="s">
        <v>3798</v>
      </c>
      <c r="K1426" t="s">
        <v>3798</v>
      </c>
      <c r="O1426" t="e">
        <f>VLOOKUP(Table3263[[#This Row],[Column1]],'Tradução Atributos'!$A$1:$B$284,2,0)</f>
        <v>#N/A</v>
      </c>
      <c r="P1426" t="s">
        <v>5018</v>
      </c>
      <c r="Q1426" s="10" t="str">
        <f>_xlfn.CONCAT(Table3263[[#This Row],[Description]],Table3263[[#This Row],[attribute_name EN2]])</f>
        <v>Temperature - Gear Lube Oil Return</v>
      </c>
      <c r="R1426" s="33" t="s">
        <v>5076</v>
      </c>
      <c r="S1426" s="33" t="s">
        <v>49</v>
      </c>
      <c r="U1426" s="33" t="s">
        <v>474</v>
      </c>
      <c r="V1426" s="10" t="s">
        <v>475</v>
      </c>
      <c r="W1426" t="str">
        <f t="shared" si="36"/>
        <v>attribute</v>
      </c>
      <c r="X1426" t="str">
        <f>TRIM(INDEX(_xlfn.TEXTSPLIT(Table3263[[#This Row],[attribute_name]],"|"), 1,1))</f>
        <v>Temperatura – Retorno de Óleo Lubrificante da Caixa de Engrenagens</v>
      </c>
      <c r="Y1426" t="str">
        <f>IFERROR(TRIM(INDEX(_xlfn.TEXTSPLIT(Table3263[[#This Row],[attribute_name]],"|"), 1,2)), "")</f>
        <v/>
      </c>
      <c r="Z1426" t="b" cm="1">
        <f t="array" ref="Z1426">IF(ISERROR(IF(Table3263[[#This Row],[parent_attribute]]="subattribute", VLOOKUP(Table3263[[#This Row],[Área ]]&amp;Table3263[[#This Row],[child_attribute]],_xlfn._xlws.FILTER(Table3263[[#All],[Vessel]], Table3263[[#All],[parent_attribute]]="attribute"),1, FALSE), TRUE)), FALSE, TRUE)</f>
        <v>1</v>
      </c>
    </row>
    <row r="1427" spans="1:26" ht="15" customHeight="1">
      <c r="A1427" t="str">
        <f>Table3263[[#This Row],[Template]]&amp;Table3263[[#This Row],[parent_attribute]]</f>
        <v>Compressor Centrífugo BásicoTemperatura – Retorno de Óleo Lubrificante da Caixa de Engrenagens</v>
      </c>
      <c r="B1427" t="s">
        <v>4572</v>
      </c>
      <c r="C1427" s="10" t="s">
        <v>2905</v>
      </c>
      <c r="D1427" s="10" t="s">
        <v>4573</v>
      </c>
      <c r="E1427" t="s">
        <v>4574</v>
      </c>
      <c r="F1427" s="163" t="s">
        <v>4898</v>
      </c>
      <c r="G1427" s="173" t="s">
        <v>2866</v>
      </c>
      <c r="J1427" t="s">
        <v>5019</v>
      </c>
      <c r="K1427" t="s">
        <v>3798</v>
      </c>
      <c r="L1427" t="s">
        <v>2929</v>
      </c>
      <c r="M1427" t="s">
        <v>2928</v>
      </c>
      <c r="O1427" t="e">
        <f>VLOOKUP(Table3263[[#This Row],[Column1]],'Tradução Atributos'!$A$1:$B$284,2,0)</f>
        <v>#N/A</v>
      </c>
      <c r="P1427" t="s">
        <v>5020</v>
      </c>
      <c r="Q1427" s="10" t="str">
        <f>_xlfn.CONCAT(Table3263[[#This Row],[Description]],Table3263[[#This Row],[attribute_name EN2]])</f>
        <v>Temperature - Gear Lube Oil Return</v>
      </c>
      <c r="R1427" s="33">
        <v>90</v>
      </c>
      <c r="S1427" s="33" t="s">
        <v>49</v>
      </c>
      <c r="U1427" s="33" t="s">
        <v>736</v>
      </c>
      <c r="V1427" s="10"/>
      <c r="W1427" t="str">
        <f t="shared" si="36"/>
        <v>subattribute</v>
      </c>
      <c r="X1427" t="str">
        <f>TRIM(INDEX(_xlfn.TEXTSPLIT(Table3263[[#This Row],[attribute_name]],"|"), 1,1))</f>
        <v>Temperatura – Retorno de Óleo Lubrificante da Caixa de Engrenagens</v>
      </c>
      <c r="Y1427" t="str">
        <f>IFERROR(TRIM(INDEX(_xlfn.TEXTSPLIT(Table3263[[#This Row],[attribute_name]],"|"), 1,2)), "")</f>
        <v>Hi</v>
      </c>
      <c r="Z1427" t="b" cm="1">
        <f t="array" ref="Z1427">IF(ISERROR(IF(Table3263[[#This Row],[parent_attribute]]="subattribute", VLOOKUP(Table3263[[#This Row],[Área ]]&amp;Table3263[[#This Row],[child_attribute]],_xlfn._xlws.FILTER(Table3263[[#All],[Vessel]], Table3263[[#All],[parent_attribute]]="attribute"),1, FALSE), TRUE)), FALSE, TRUE)</f>
        <v>1</v>
      </c>
    </row>
    <row r="1428" spans="1:26" ht="15" customHeight="1">
      <c r="A1428" t="str">
        <f>Table3263[[#This Row],[Template]]&amp;Table3263[[#This Row],[parent_attribute]]</f>
        <v>Compressor Centrífugo BásicoTemperatura – Retorno de Óleo Lubrificante da Caixa de Engrenagens</v>
      </c>
      <c r="B1428" t="s">
        <v>4572</v>
      </c>
      <c r="C1428" s="10" t="s">
        <v>2905</v>
      </c>
      <c r="D1428" s="10" t="s">
        <v>4573</v>
      </c>
      <c r="E1428" t="s">
        <v>4574</v>
      </c>
      <c r="F1428" s="163" t="s">
        <v>4898</v>
      </c>
      <c r="G1428" s="173" t="s">
        <v>2866</v>
      </c>
      <c r="J1428" t="s">
        <v>5021</v>
      </c>
      <c r="K1428" t="s">
        <v>3798</v>
      </c>
      <c r="L1428" t="s">
        <v>2930</v>
      </c>
      <c r="M1428" t="s">
        <v>2928</v>
      </c>
      <c r="O1428" t="e">
        <f>VLOOKUP(Table3263[[#This Row],[Column1]],'Tradução Atributos'!$A$1:$B$284,2,0)</f>
        <v>#N/A</v>
      </c>
      <c r="P1428" t="s">
        <v>5022</v>
      </c>
      <c r="Q1428" s="10" t="str">
        <f>_xlfn.CONCAT(Table3263[[#This Row],[Description]],Table3263[[#This Row],[attribute_name EN2]])</f>
        <v>Temperature - Gear Lube Oil Return</v>
      </c>
      <c r="R1428" s="33"/>
      <c r="S1428" s="33" t="s">
        <v>49</v>
      </c>
      <c r="U1428" s="33" t="s">
        <v>736</v>
      </c>
      <c r="V1428" s="83"/>
      <c r="W1428" t="str">
        <f t="shared" si="36"/>
        <v>subattribute</v>
      </c>
      <c r="X1428" t="str">
        <f>TRIM(INDEX(_xlfn.TEXTSPLIT(Table3263[[#This Row],[attribute_name]],"|"), 1,1))</f>
        <v>Temperatura – Retorno de Óleo Lubrificante da Caixa de Engrenagens</v>
      </c>
      <c r="Y1428" t="str">
        <f>IFERROR(TRIM(INDEX(_xlfn.TEXTSPLIT(Table3263[[#This Row],[attribute_name]],"|"), 1,2)), "")</f>
        <v>HiHi</v>
      </c>
      <c r="Z1428" t="b" cm="1">
        <f t="array" ref="Z1428">IF(ISERROR(IF(Table3263[[#This Row],[parent_attribute]]="subattribute", VLOOKUP(Table3263[[#This Row],[Área ]]&amp;Table3263[[#This Row],[child_attribute]],_xlfn._xlws.FILTER(Table3263[[#All],[Vessel]], Table3263[[#All],[parent_attribute]]="attribute"),1, FALSE), TRUE)), FALSE, TRUE)</f>
        <v>1</v>
      </c>
    </row>
    <row r="1429" spans="1:26" ht="15" customHeight="1">
      <c r="A1429" t="str">
        <f>Table3263[[#This Row],[Template]]&amp;Table3263[[#This Row],[parent_attribute]]</f>
        <v>Compressor Centrífugo BásicoTemperatura – Retorno de Óleo Lubrificante da Caixa de Engrenagens</v>
      </c>
      <c r="B1429" t="s">
        <v>4572</v>
      </c>
      <c r="C1429" s="10" t="s">
        <v>2905</v>
      </c>
      <c r="D1429" s="10" t="s">
        <v>4573</v>
      </c>
      <c r="E1429" t="s">
        <v>4574</v>
      </c>
      <c r="F1429" s="163" t="s">
        <v>4898</v>
      </c>
      <c r="G1429" s="173" t="s">
        <v>2866</v>
      </c>
      <c r="J1429" t="s">
        <v>5023</v>
      </c>
      <c r="K1429" t="s">
        <v>3798</v>
      </c>
      <c r="L1429" t="s">
        <v>2934</v>
      </c>
      <c r="M1429" t="s">
        <v>2928</v>
      </c>
      <c r="O1429" t="e">
        <f>VLOOKUP(Table3263[[#This Row],[Column1]],'Tradução Atributos'!$A$1:$B$284,2,0)</f>
        <v>#N/A</v>
      </c>
      <c r="P1429" t="s">
        <v>5024</v>
      </c>
      <c r="Q1429" s="10" t="str">
        <f>_xlfn.CONCAT(Table3263[[#This Row],[Description]],Table3263[[#This Row],[attribute_name EN2]])</f>
        <v>Temperature - Gear Lube Oil Return</v>
      </c>
      <c r="R1429" s="33">
        <v>81</v>
      </c>
      <c r="S1429" s="33" t="s">
        <v>49</v>
      </c>
      <c r="U1429" s="33" t="s">
        <v>736</v>
      </c>
      <c r="V1429" s="10"/>
      <c r="W1429" t="str">
        <f t="shared" si="36"/>
        <v>subattribute</v>
      </c>
      <c r="X1429" t="str">
        <f>TRIM(INDEX(_xlfn.TEXTSPLIT(Table3263[[#This Row],[attribute_name]],"|"), 1,1))</f>
        <v>Temperatura – Retorno de Óleo Lubrificante da Caixa de Engrenagens</v>
      </c>
      <c r="Y1429" t="str">
        <f>IFERROR(TRIM(INDEX(_xlfn.TEXTSPLIT(Table3263[[#This Row],[attribute_name]],"|"), 1,2)), "")</f>
        <v>Pre-alarm Hi</v>
      </c>
      <c r="Z1429" t="b" cm="1">
        <f t="array" ref="Z1429">IF(ISERROR(IF(Table3263[[#This Row],[parent_attribute]]="subattribute", VLOOKUP(Table3263[[#This Row],[Área ]]&amp;Table3263[[#This Row],[child_attribute]],_xlfn._xlws.FILTER(Table3263[[#All],[Vessel]], Table3263[[#All],[parent_attribute]]="attribute"),1, FALSE), TRUE)), FALSE, TRUE)</f>
        <v>1</v>
      </c>
    </row>
    <row r="1430" spans="1:26" ht="15" customHeight="1">
      <c r="A1430" t="str">
        <f>Table3263[[#This Row],[Template]]&amp;Table3263[[#This Row],[parent_attribute]]</f>
        <v>Compressor Centrífugo BásicoVibração – Carcaça Lado do Eixo de Alta Velocidade</v>
      </c>
      <c r="B1430" t="s">
        <v>4572</v>
      </c>
      <c r="C1430" s="10" t="s">
        <v>2905</v>
      </c>
      <c r="D1430" s="10" t="s">
        <v>4573</v>
      </c>
      <c r="E1430" t="s">
        <v>4574</v>
      </c>
      <c r="F1430" s="163" t="s">
        <v>4898</v>
      </c>
      <c r="G1430" s="14" t="s">
        <v>2866</v>
      </c>
      <c r="J1430" t="s">
        <v>1763</v>
      </c>
      <c r="K1430" t="s">
        <v>1763</v>
      </c>
      <c r="O1430" t="e">
        <f>VLOOKUP(Table3263[[#This Row],[Column1]],'Tradução Atributos'!$A$1:$B$284,2,0)</f>
        <v>#N/A</v>
      </c>
      <c r="P1430" t="s">
        <v>5025</v>
      </c>
      <c r="Q1430" s="10" t="str">
        <f>_xlfn.CONCAT(Table3263[[#This Row],[Description]],Table3263[[#This Row],[attribute_name EN2]])</f>
        <v>Vibration - Gear Casing HS Shaft</v>
      </c>
      <c r="R1430" s="33" t="s">
        <v>5077</v>
      </c>
      <c r="S1430" s="33" t="s">
        <v>88</v>
      </c>
      <c r="U1430" s="33" t="s">
        <v>474</v>
      </c>
      <c r="V1430" s="10" t="s">
        <v>475</v>
      </c>
      <c r="W1430" t="str">
        <f t="shared" si="36"/>
        <v>attribute</v>
      </c>
      <c r="X1430" t="str">
        <f>TRIM(INDEX(_xlfn.TEXTSPLIT(Table3263[[#This Row],[attribute_name]],"|"), 1,1))</f>
        <v>Vibração – Carcaça Lado do Eixo de Alta Velocidade</v>
      </c>
      <c r="Y1430" t="str">
        <f>IFERROR(TRIM(INDEX(_xlfn.TEXTSPLIT(Table3263[[#This Row],[attribute_name]],"|"), 1,2)), "")</f>
        <v/>
      </c>
      <c r="Z1430" t="b" cm="1">
        <f t="array" ref="Z1430">IF(ISERROR(IF(Table3263[[#This Row],[parent_attribute]]="subattribute", VLOOKUP(Table3263[[#This Row],[Área ]]&amp;Table3263[[#This Row],[child_attribute]],_xlfn._xlws.FILTER(Table3263[[#All],[Vessel]], Table3263[[#All],[parent_attribute]]="attribute"),1, FALSE), TRUE)), FALSE, TRUE)</f>
        <v>1</v>
      </c>
    </row>
    <row r="1431" spans="1:26" ht="15" customHeight="1">
      <c r="A1431" t="str">
        <f>Table3263[[#This Row],[Template]]&amp;Table3263[[#This Row],[parent_attribute]]</f>
        <v>Compressor Centrífugo BásicoVibração – Carcaça Lado do Eixo de Alta Velocidade</v>
      </c>
      <c r="B1431" t="s">
        <v>4572</v>
      </c>
      <c r="C1431" s="10" t="s">
        <v>2905</v>
      </c>
      <c r="D1431" s="10" t="s">
        <v>4573</v>
      </c>
      <c r="E1431" t="s">
        <v>4574</v>
      </c>
      <c r="F1431" s="163" t="s">
        <v>4898</v>
      </c>
      <c r="G1431" s="14" t="s">
        <v>2866</v>
      </c>
      <c r="J1431" t="s">
        <v>1764</v>
      </c>
      <c r="K1431" t="s">
        <v>1763</v>
      </c>
      <c r="L1431" t="s">
        <v>2929</v>
      </c>
      <c r="M1431" t="s">
        <v>2928</v>
      </c>
      <c r="O1431" t="e">
        <f>VLOOKUP(Table3263[[#This Row],[Column1]],'Tradução Atributos'!$A$1:$B$284,2,0)</f>
        <v>#N/A</v>
      </c>
      <c r="P1431" t="s">
        <v>5026</v>
      </c>
      <c r="Q1431" s="10" t="str">
        <f>_xlfn.CONCAT(Table3263[[#This Row],[Description]],Table3263[[#This Row],[attribute_name EN2]])</f>
        <v>Vibration - Gear Casing HS Shaft</v>
      </c>
      <c r="R1431" s="33">
        <v>7</v>
      </c>
      <c r="S1431" s="33" t="s">
        <v>88</v>
      </c>
      <c r="U1431" s="33" t="s">
        <v>736</v>
      </c>
      <c r="V1431" s="10"/>
      <c r="W1431" t="str">
        <f t="shared" si="36"/>
        <v>subattribute</v>
      </c>
      <c r="X1431" t="str">
        <f>TRIM(INDEX(_xlfn.TEXTSPLIT(Table3263[[#This Row],[attribute_name]],"|"), 1,1))</f>
        <v>Vibração – Carcaça Lado do Eixo de Alta Velocidade</v>
      </c>
      <c r="Y1431" t="str">
        <f>IFERROR(TRIM(INDEX(_xlfn.TEXTSPLIT(Table3263[[#This Row],[attribute_name]],"|"), 1,2)), "")</f>
        <v>Hi</v>
      </c>
      <c r="Z1431" t="b" cm="1">
        <f t="array" ref="Z1431">IF(ISERROR(IF(Table3263[[#This Row],[parent_attribute]]="subattribute", VLOOKUP(Table3263[[#This Row],[Área ]]&amp;Table3263[[#This Row],[child_attribute]],_xlfn._xlws.FILTER(Table3263[[#All],[Vessel]], Table3263[[#All],[parent_attribute]]="attribute"),1, FALSE), TRUE)), FALSE, TRUE)</f>
        <v>1</v>
      </c>
    </row>
    <row r="1432" spans="1:26" ht="15" customHeight="1">
      <c r="A1432" t="str">
        <f>Table3263[[#This Row],[Template]]&amp;Table3263[[#This Row],[parent_attribute]]</f>
        <v>Compressor Centrífugo BásicoVibração – Carcaça Lado do Eixo de Alta Velocidade</v>
      </c>
      <c r="B1432" t="s">
        <v>4572</v>
      </c>
      <c r="C1432" s="10" t="s">
        <v>2905</v>
      </c>
      <c r="D1432" s="10" t="s">
        <v>4573</v>
      </c>
      <c r="E1432" t="s">
        <v>4574</v>
      </c>
      <c r="F1432" s="163" t="s">
        <v>4898</v>
      </c>
      <c r="G1432" s="14" t="s">
        <v>2866</v>
      </c>
      <c r="J1432" t="s">
        <v>1765</v>
      </c>
      <c r="K1432" t="s">
        <v>1763</v>
      </c>
      <c r="L1432" t="s">
        <v>2930</v>
      </c>
      <c r="M1432" t="s">
        <v>2928</v>
      </c>
      <c r="O1432" t="e">
        <f>VLOOKUP(Table3263[[#This Row],[Column1]],'Tradução Atributos'!$A$1:$B$284,2,0)</f>
        <v>#N/A</v>
      </c>
      <c r="P1432" t="s">
        <v>5027</v>
      </c>
      <c r="Q1432" s="10" t="str">
        <f>_xlfn.CONCAT(Table3263[[#This Row],[Description]],Table3263[[#This Row],[attribute_name EN2]])</f>
        <v>Vibration - Gear Casing HS Shaft</v>
      </c>
      <c r="R1432" s="33">
        <v>11</v>
      </c>
      <c r="S1432" s="33" t="s">
        <v>88</v>
      </c>
      <c r="U1432" s="33" t="s">
        <v>736</v>
      </c>
      <c r="V1432" s="83"/>
      <c r="W1432" t="str">
        <f t="shared" si="36"/>
        <v>subattribute</v>
      </c>
      <c r="X1432" t="str">
        <f>TRIM(INDEX(_xlfn.TEXTSPLIT(Table3263[[#This Row],[attribute_name]],"|"), 1,1))</f>
        <v>Vibração – Carcaça Lado do Eixo de Alta Velocidade</v>
      </c>
      <c r="Y1432" t="str">
        <f>IFERROR(TRIM(INDEX(_xlfn.TEXTSPLIT(Table3263[[#This Row],[attribute_name]],"|"), 1,2)), "")</f>
        <v>HiHi</v>
      </c>
      <c r="Z1432" t="b" cm="1">
        <f t="array" ref="Z1432">IF(ISERROR(IF(Table3263[[#This Row],[parent_attribute]]="subattribute", VLOOKUP(Table3263[[#This Row],[Área ]]&amp;Table3263[[#This Row],[child_attribute]],_xlfn._xlws.FILTER(Table3263[[#All],[Vessel]], Table3263[[#All],[parent_attribute]]="attribute"),1, FALSE), TRUE)), FALSE, TRUE)</f>
        <v>1</v>
      </c>
    </row>
    <row r="1433" spans="1:26" ht="15" customHeight="1">
      <c r="A1433" t="str">
        <f>Table3263[[#This Row],[Template]]&amp;Table3263[[#This Row],[parent_attribute]]</f>
        <v>Compressor Centrífugo BásicoVibração – Carcaça Lado do Eixo de Alta Velocidade</v>
      </c>
      <c r="B1433" t="s">
        <v>4572</v>
      </c>
      <c r="C1433" s="10" t="s">
        <v>2905</v>
      </c>
      <c r="D1433" s="10" t="s">
        <v>4573</v>
      </c>
      <c r="E1433" t="s">
        <v>4574</v>
      </c>
      <c r="F1433" s="163" t="s">
        <v>4898</v>
      </c>
      <c r="G1433" s="14" t="s">
        <v>2866</v>
      </c>
      <c r="J1433" t="s">
        <v>1766</v>
      </c>
      <c r="K1433" t="s">
        <v>1763</v>
      </c>
      <c r="L1433" t="s">
        <v>2934</v>
      </c>
      <c r="M1433" t="s">
        <v>2928</v>
      </c>
      <c r="O1433" t="e">
        <f>VLOOKUP(Table3263[[#This Row],[Column1]],'Tradução Atributos'!$A$1:$B$284,2,0)</f>
        <v>#N/A</v>
      </c>
      <c r="P1433" t="s">
        <v>5028</v>
      </c>
      <c r="Q1433" s="10" t="str">
        <f>_xlfn.CONCAT(Table3263[[#This Row],[Description]],Table3263[[#This Row],[attribute_name EN2]])</f>
        <v>Vibration - Gear Casing HS Shaft</v>
      </c>
      <c r="R1433" s="33">
        <v>6.3</v>
      </c>
      <c r="S1433" s="33" t="s">
        <v>88</v>
      </c>
      <c r="U1433" s="33" t="s">
        <v>736</v>
      </c>
      <c r="V1433" s="10"/>
      <c r="W1433" t="str">
        <f t="shared" si="36"/>
        <v>subattribute</v>
      </c>
      <c r="X1433" t="str">
        <f>TRIM(INDEX(_xlfn.TEXTSPLIT(Table3263[[#This Row],[attribute_name]],"|"), 1,1))</f>
        <v>Vibração – Carcaça Lado do Eixo de Alta Velocidade</v>
      </c>
      <c r="Y1433" t="str">
        <f>IFERROR(TRIM(INDEX(_xlfn.TEXTSPLIT(Table3263[[#This Row],[attribute_name]],"|"), 1,2)), "")</f>
        <v>Pre-alarm Hi</v>
      </c>
      <c r="Z1433" t="b" cm="1">
        <f t="array" ref="Z1433">IF(ISERROR(IF(Table3263[[#This Row],[parent_attribute]]="subattribute", VLOOKUP(Table3263[[#This Row],[Área ]]&amp;Table3263[[#This Row],[child_attribute]],_xlfn._xlws.FILTER(Table3263[[#All],[Vessel]], Table3263[[#All],[parent_attribute]]="attribute"),1, FALSE), TRUE)), FALSE, TRUE)</f>
        <v>1</v>
      </c>
    </row>
    <row r="1434" spans="1:26" ht="15" customHeight="1">
      <c r="A1434" t="str">
        <f>Table3263[[#This Row],[Template]]&amp;Table3263[[#This Row],[parent_attribute]]</f>
        <v>Compressor Centrífugo BásicoVibração – Carcaça Lado do Eixo de Baixa Velocidade</v>
      </c>
      <c r="B1434" t="s">
        <v>4572</v>
      </c>
      <c r="C1434" s="10" t="s">
        <v>2905</v>
      </c>
      <c r="D1434" s="10" t="s">
        <v>4573</v>
      </c>
      <c r="E1434" t="s">
        <v>4574</v>
      </c>
      <c r="F1434" s="163" t="s">
        <v>4898</v>
      </c>
      <c r="G1434" s="14" t="s">
        <v>2866</v>
      </c>
      <c r="J1434" t="s">
        <v>1767</v>
      </c>
      <c r="K1434" t="s">
        <v>1767</v>
      </c>
      <c r="O1434" t="e">
        <f>VLOOKUP(Table3263[[#This Row],[Column1]],'Tradução Atributos'!$A$1:$B$284,2,0)</f>
        <v>#N/A</v>
      </c>
      <c r="P1434" t="s">
        <v>5029</v>
      </c>
      <c r="Q1434" s="10" t="str">
        <f>_xlfn.CONCAT(Table3263[[#This Row],[Description]],Table3263[[#This Row],[attribute_name EN2]])</f>
        <v>Vibration - Gear Casing LS Shaft</v>
      </c>
      <c r="R1434" s="33" t="s">
        <v>5078</v>
      </c>
      <c r="S1434" s="33" t="s">
        <v>88</v>
      </c>
      <c r="U1434" s="33" t="s">
        <v>474</v>
      </c>
      <c r="V1434" s="10" t="s">
        <v>475</v>
      </c>
      <c r="W1434" t="str">
        <f t="shared" si="36"/>
        <v>attribute</v>
      </c>
      <c r="X1434" t="str">
        <f>TRIM(INDEX(_xlfn.TEXTSPLIT(Table3263[[#This Row],[attribute_name]],"|"), 1,1))</f>
        <v>Vibração – Carcaça Lado do Eixo de Baixa Velocidade</v>
      </c>
      <c r="Y1434" t="str">
        <f>IFERROR(TRIM(INDEX(_xlfn.TEXTSPLIT(Table3263[[#This Row],[attribute_name]],"|"), 1,2)), "")</f>
        <v/>
      </c>
      <c r="Z1434" t="b" cm="1">
        <f t="array" ref="Z1434">IF(ISERROR(IF(Table3263[[#This Row],[parent_attribute]]="subattribute", VLOOKUP(Table3263[[#This Row],[Área ]]&amp;Table3263[[#This Row],[child_attribute]],_xlfn._xlws.FILTER(Table3263[[#All],[Vessel]], Table3263[[#All],[parent_attribute]]="attribute"),1, FALSE), TRUE)), FALSE, TRUE)</f>
        <v>1</v>
      </c>
    </row>
    <row r="1435" spans="1:26" ht="15" customHeight="1">
      <c r="A1435" t="str">
        <f>Table3263[[#This Row],[Template]]&amp;Table3263[[#This Row],[parent_attribute]]</f>
        <v>Compressor Centrífugo BásicoVibração – Carcaça Lado do Eixo de Baixa Velocidade</v>
      </c>
      <c r="B1435" t="s">
        <v>4572</v>
      </c>
      <c r="C1435" s="10" t="s">
        <v>2905</v>
      </c>
      <c r="D1435" s="10" t="s">
        <v>4573</v>
      </c>
      <c r="E1435" t="s">
        <v>4574</v>
      </c>
      <c r="F1435" s="163" t="s">
        <v>4898</v>
      </c>
      <c r="G1435" s="14" t="s">
        <v>2866</v>
      </c>
      <c r="J1435" t="s">
        <v>1768</v>
      </c>
      <c r="K1435" t="s">
        <v>1767</v>
      </c>
      <c r="L1435" t="s">
        <v>2929</v>
      </c>
      <c r="M1435" t="s">
        <v>2928</v>
      </c>
      <c r="O1435" t="e">
        <f>VLOOKUP(Table3263[[#This Row],[Column1]],'Tradução Atributos'!$A$1:$B$284,2,0)</f>
        <v>#N/A</v>
      </c>
      <c r="P1435" t="s">
        <v>5030</v>
      </c>
      <c r="Q1435" s="10" t="str">
        <f>_xlfn.CONCAT(Table3263[[#This Row],[Description]],Table3263[[#This Row],[attribute_name EN2]])</f>
        <v>Vibration - Gear Casing LS Shaft</v>
      </c>
      <c r="R1435" s="10">
        <v>7</v>
      </c>
      <c r="S1435" s="33" t="s">
        <v>88</v>
      </c>
      <c r="U1435" s="33" t="s">
        <v>736</v>
      </c>
      <c r="V1435" s="10"/>
      <c r="W1435" t="str">
        <f t="shared" si="36"/>
        <v>subattribute</v>
      </c>
      <c r="X1435" t="str">
        <f>TRIM(INDEX(_xlfn.TEXTSPLIT(Table3263[[#This Row],[attribute_name]],"|"), 1,1))</f>
        <v>Vibração – Carcaça Lado do Eixo de Baixa Velocidade</v>
      </c>
      <c r="Y1435" t="str">
        <f>IFERROR(TRIM(INDEX(_xlfn.TEXTSPLIT(Table3263[[#This Row],[attribute_name]],"|"), 1,2)), "")</f>
        <v>Hi</v>
      </c>
      <c r="Z1435" t="b" cm="1">
        <f t="array" ref="Z1435">IF(ISERROR(IF(Table3263[[#This Row],[parent_attribute]]="subattribute", VLOOKUP(Table3263[[#This Row],[Área ]]&amp;Table3263[[#This Row],[child_attribute]],_xlfn._xlws.FILTER(Table3263[[#All],[Vessel]], Table3263[[#All],[parent_attribute]]="attribute"),1, FALSE), TRUE)), FALSE, TRUE)</f>
        <v>1</v>
      </c>
    </row>
    <row r="1436" spans="1:26" ht="15" customHeight="1">
      <c r="A1436" t="str">
        <f>Table3263[[#This Row],[Template]]&amp;Table3263[[#This Row],[parent_attribute]]</f>
        <v>Compressor Centrífugo BásicoVibração – Carcaça Lado do Eixo de Baixa Velocidade</v>
      </c>
      <c r="B1436" t="s">
        <v>4572</v>
      </c>
      <c r="C1436" s="10" t="s">
        <v>2905</v>
      </c>
      <c r="D1436" s="10" t="s">
        <v>4573</v>
      </c>
      <c r="E1436" t="s">
        <v>4574</v>
      </c>
      <c r="F1436" s="163" t="s">
        <v>4898</v>
      </c>
      <c r="G1436" s="14" t="s">
        <v>2866</v>
      </c>
      <c r="J1436" t="s">
        <v>1769</v>
      </c>
      <c r="K1436" t="s">
        <v>1767</v>
      </c>
      <c r="L1436" t="s">
        <v>2930</v>
      </c>
      <c r="M1436" t="s">
        <v>2928</v>
      </c>
      <c r="O1436" t="e">
        <f>VLOOKUP(Table3263[[#This Row],[Column1]],'Tradução Atributos'!$A$1:$B$284,2,0)</f>
        <v>#N/A</v>
      </c>
      <c r="P1436" t="s">
        <v>5031</v>
      </c>
      <c r="Q1436" s="10" t="str">
        <f>_xlfn.CONCAT(Table3263[[#This Row],[Description]],Table3263[[#This Row],[attribute_name EN2]])</f>
        <v>Vibration - Gear Casing LS Shaft</v>
      </c>
      <c r="R1436" s="10">
        <v>11</v>
      </c>
      <c r="S1436" s="33" t="s">
        <v>88</v>
      </c>
      <c r="U1436" s="33" t="s">
        <v>736</v>
      </c>
      <c r="V1436" s="12"/>
      <c r="W1436" t="str">
        <f t="shared" si="36"/>
        <v>subattribute</v>
      </c>
      <c r="X1436" t="str">
        <f>TRIM(INDEX(_xlfn.TEXTSPLIT(Table3263[[#This Row],[attribute_name]],"|"), 1,1))</f>
        <v>Vibração – Carcaça Lado do Eixo de Baixa Velocidade</v>
      </c>
      <c r="Y1436" t="str">
        <f>IFERROR(TRIM(INDEX(_xlfn.TEXTSPLIT(Table3263[[#This Row],[attribute_name]],"|"), 1,2)), "")</f>
        <v>HiHi</v>
      </c>
      <c r="Z1436" t="b" cm="1">
        <f t="array" ref="Z1436">IF(ISERROR(IF(Table3263[[#This Row],[parent_attribute]]="subattribute", VLOOKUP(Table3263[[#This Row],[Área ]]&amp;Table3263[[#This Row],[child_attribute]],_xlfn._xlws.FILTER(Table3263[[#All],[Vessel]], Table3263[[#All],[parent_attribute]]="attribute"),1, FALSE), TRUE)), FALSE, TRUE)</f>
        <v>1</v>
      </c>
    </row>
    <row r="1437" spans="1:26" ht="15" customHeight="1">
      <c r="A1437" t="str">
        <f>Table3263[[#This Row],[Template]]&amp;Table3263[[#This Row],[parent_attribute]]</f>
        <v>Compressor Centrífugo BásicoVibração – Carcaça Lado do Eixo de Baixa Velocidade</v>
      </c>
      <c r="B1437" t="s">
        <v>4572</v>
      </c>
      <c r="C1437" s="10" t="s">
        <v>2905</v>
      </c>
      <c r="D1437" s="10" t="s">
        <v>4573</v>
      </c>
      <c r="E1437" t="s">
        <v>4574</v>
      </c>
      <c r="F1437" s="163" t="s">
        <v>4898</v>
      </c>
      <c r="G1437" s="14" t="s">
        <v>2866</v>
      </c>
      <c r="J1437" t="s">
        <v>1770</v>
      </c>
      <c r="K1437" t="s">
        <v>1767</v>
      </c>
      <c r="L1437" t="s">
        <v>2934</v>
      </c>
      <c r="M1437" t="s">
        <v>2928</v>
      </c>
      <c r="O1437" t="e">
        <f>VLOOKUP(Table3263[[#This Row],[Column1]],'Tradução Atributos'!$A$1:$B$284,2,0)</f>
        <v>#N/A</v>
      </c>
      <c r="P1437" t="s">
        <v>5032</v>
      </c>
      <c r="Q1437" s="10" t="str">
        <f>_xlfn.CONCAT(Table3263[[#This Row],[Description]],Table3263[[#This Row],[attribute_name EN2]])</f>
        <v>Vibration - Gear Casing LS Shaft</v>
      </c>
      <c r="R1437" s="33">
        <v>6.3</v>
      </c>
      <c r="S1437" s="33" t="s">
        <v>88</v>
      </c>
      <c r="U1437" s="33" t="s">
        <v>736</v>
      </c>
      <c r="V1437" s="10"/>
      <c r="W1437" t="str">
        <f t="shared" si="36"/>
        <v>subattribute</v>
      </c>
      <c r="X1437" t="str">
        <f>TRIM(INDEX(_xlfn.TEXTSPLIT(Table3263[[#This Row],[attribute_name]],"|"), 1,1))</f>
        <v>Vibração – Carcaça Lado do Eixo de Baixa Velocidade</v>
      </c>
      <c r="Y1437" t="str">
        <f>IFERROR(TRIM(INDEX(_xlfn.TEXTSPLIT(Table3263[[#This Row],[attribute_name]],"|"), 1,2)), "")</f>
        <v>Pre-alarm Hi</v>
      </c>
      <c r="Z1437" t="b" cm="1">
        <f t="array" ref="Z1437">IF(ISERROR(IF(Table3263[[#This Row],[parent_attribute]]="subattribute", VLOOKUP(Table3263[[#This Row],[Área ]]&amp;Table3263[[#This Row],[child_attribute]],_xlfn._xlws.FILTER(Table3263[[#All],[Vessel]], Table3263[[#All],[parent_attribute]]="attribute"),1, FALSE), TRUE)), FALSE, TRUE)</f>
        <v>1</v>
      </c>
    </row>
    <row r="1438" spans="1:26" ht="15" customHeight="1">
      <c r="A1438" t="str">
        <f>Table3263[[#This Row],[Template]]&amp;Table3263[[#This Row],[parent_attribute]]</f>
        <v>Compressor Centrífugo BásicoVibração - Mancal LA do Eixo de Engrenagem HS (1)</v>
      </c>
      <c r="B1438" t="s">
        <v>4572</v>
      </c>
      <c r="C1438" s="10" t="s">
        <v>2905</v>
      </c>
      <c r="D1438" s="10" t="s">
        <v>4573</v>
      </c>
      <c r="E1438" t="s">
        <v>4574</v>
      </c>
      <c r="F1438" s="163" t="s">
        <v>4898</v>
      </c>
      <c r="G1438" s="14" t="s">
        <v>2866</v>
      </c>
      <c r="J1438" t="s">
        <v>697</v>
      </c>
      <c r="K1438" t="s">
        <v>697</v>
      </c>
      <c r="O1438" t="e">
        <f>VLOOKUP(Table3263[[#This Row],[Column1]],'Tradução Atributos'!$A$1:$B$284,2,0)</f>
        <v>#N/A</v>
      </c>
      <c r="P1438" t="s">
        <v>3131</v>
      </c>
      <c r="Q1438" s="10" t="str">
        <f>_xlfn.CONCAT(Table3263[[#This Row],[Description]],Table3263[[#This Row],[attribute_name EN2]])</f>
        <v>Vibration - Gear Shaft HS Bearing DE (1)</v>
      </c>
      <c r="R1438" s="33" t="s">
        <v>5079</v>
      </c>
      <c r="S1438" s="33" t="s">
        <v>465</v>
      </c>
      <c r="U1438" s="33" t="s">
        <v>474</v>
      </c>
      <c r="V1438" s="10" t="s">
        <v>475</v>
      </c>
      <c r="W1438" t="str">
        <f t="shared" si="36"/>
        <v>attribute</v>
      </c>
      <c r="X1438" t="str">
        <f>TRIM(INDEX(_xlfn.TEXTSPLIT(Table3263[[#This Row],[attribute_name]],"|"), 1,1))</f>
        <v>Vibração - Mancal LA do Eixo de Engrenagem HS (1)</v>
      </c>
      <c r="Y1438" t="str">
        <f>IFERROR(TRIM(INDEX(_xlfn.TEXTSPLIT(Table3263[[#This Row],[attribute_name]],"|"), 1,2)), "")</f>
        <v/>
      </c>
      <c r="Z1438" t="b" cm="1">
        <f t="array" ref="Z1438">IF(ISERROR(IF(Table3263[[#This Row],[parent_attribute]]="subattribute", VLOOKUP(Table3263[[#This Row],[Área ]]&amp;Table3263[[#This Row],[child_attribute]],_xlfn._xlws.FILTER(Table3263[[#All],[Vessel]], Table3263[[#All],[parent_attribute]]="attribute"),1, FALSE), TRUE)), FALSE, TRUE)</f>
        <v>1</v>
      </c>
    </row>
    <row r="1439" spans="1:26" ht="15" customHeight="1">
      <c r="A1439" t="str">
        <f>Table3263[[#This Row],[Template]]&amp;Table3263[[#This Row],[parent_attribute]]</f>
        <v>Compressor Centrífugo BásicoVibração - Mancal LA do Eixo de Engrenagem HS (1)</v>
      </c>
      <c r="B1439" t="s">
        <v>4572</v>
      </c>
      <c r="C1439" s="10" t="s">
        <v>2905</v>
      </c>
      <c r="D1439" s="10" t="s">
        <v>4573</v>
      </c>
      <c r="E1439" t="s">
        <v>4574</v>
      </c>
      <c r="F1439" s="163" t="s">
        <v>4898</v>
      </c>
      <c r="G1439" s="14" t="s">
        <v>2866</v>
      </c>
      <c r="J1439" t="s">
        <v>1772</v>
      </c>
      <c r="K1439" t="s">
        <v>697</v>
      </c>
      <c r="L1439" t="s">
        <v>2929</v>
      </c>
      <c r="M1439" t="s">
        <v>2928</v>
      </c>
      <c r="O1439" t="e">
        <f>VLOOKUP(Table3263[[#This Row],[Column1]],'Tradução Atributos'!$A$1:$B$284,2,0)</f>
        <v>#N/A</v>
      </c>
      <c r="P1439" t="s">
        <v>1102</v>
      </c>
      <c r="Q1439" s="10" t="str">
        <f>_xlfn.CONCAT(Table3263[[#This Row],[Description]],Table3263[[#This Row],[attribute_name EN2]])</f>
        <v>Vibration - Gear Shaft HS Bearing DE (1)</v>
      </c>
      <c r="R1439" s="33">
        <v>43.6</v>
      </c>
      <c r="S1439" s="33" t="s">
        <v>465</v>
      </c>
      <c r="U1439" s="33" t="s">
        <v>736</v>
      </c>
      <c r="V1439" s="10"/>
      <c r="W1439" t="str">
        <f t="shared" si="36"/>
        <v>subattribute</v>
      </c>
      <c r="X1439" t="str">
        <f>TRIM(INDEX(_xlfn.TEXTSPLIT(Table3263[[#This Row],[attribute_name]],"|"), 1,1))</f>
        <v>Vibração - Mancal LA do Eixo de Engrenagem HS (1)</v>
      </c>
      <c r="Y1439" t="str">
        <f>IFERROR(TRIM(INDEX(_xlfn.TEXTSPLIT(Table3263[[#This Row],[attribute_name]],"|"), 1,2)), "")</f>
        <v>Hi</v>
      </c>
      <c r="Z1439" t="b" cm="1">
        <f t="array" ref="Z1439">IF(ISERROR(IF(Table3263[[#This Row],[parent_attribute]]="subattribute", VLOOKUP(Table3263[[#This Row],[Área ]]&amp;Table3263[[#This Row],[child_attribute]],_xlfn._xlws.FILTER(Table3263[[#All],[Vessel]], Table3263[[#All],[parent_attribute]]="attribute"),1, FALSE), TRUE)), FALSE, TRUE)</f>
        <v>1</v>
      </c>
    </row>
    <row r="1440" spans="1:26" ht="15" customHeight="1">
      <c r="A1440" t="str">
        <f>Table3263[[#This Row],[Template]]&amp;Table3263[[#This Row],[parent_attribute]]</f>
        <v>Compressor Centrífugo BásicoVibração - Mancal LA do Eixo de Engrenagem HS (1)</v>
      </c>
      <c r="B1440" t="s">
        <v>4572</v>
      </c>
      <c r="C1440" s="10" t="s">
        <v>2905</v>
      </c>
      <c r="D1440" s="10" t="s">
        <v>4573</v>
      </c>
      <c r="E1440" t="s">
        <v>4574</v>
      </c>
      <c r="F1440" s="163" t="s">
        <v>4898</v>
      </c>
      <c r="G1440" s="14" t="s">
        <v>2866</v>
      </c>
      <c r="J1440" t="s">
        <v>1773</v>
      </c>
      <c r="K1440" t="s">
        <v>697</v>
      </c>
      <c r="L1440" t="s">
        <v>2930</v>
      </c>
      <c r="M1440" t="s">
        <v>2928</v>
      </c>
      <c r="O1440" t="e">
        <f>VLOOKUP(Table3263[[#This Row],[Column1]],'Tradução Atributos'!$A$1:$B$284,2,0)</f>
        <v>#N/A</v>
      </c>
      <c r="P1440" t="s">
        <v>1104</v>
      </c>
      <c r="Q1440" s="10" t="str">
        <f>_xlfn.CONCAT(Table3263[[#This Row],[Description]],Table3263[[#This Row],[attribute_name EN2]])</f>
        <v>Vibration - Gear Shaft HS Bearing DE (1)</v>
      </c>
      <c r="R1440" s="10">
        <v>65</v>
      </c>
      <c r="S1440" s="33" t="s">
        <v>465</v>
      </c>
      <c r="U1440" s="33" t="s">
        <v>736</v>
      </c>
      <c r="V1440" s="12"/>
      <c r="W1440" t="str">
        <f t="shared" si="36"/>
        <v>subattribute</v>
      </c>
      <c r="X1440" t="str">
        <f>TRIM(INDEX(_xlfn.TEXTSPLIT(Table3263[[#This Row],[attribute_name]],"|"), 1,1))</f>
        <v>Vibração - Mancal LA do Eixo de Engrenagem HS (1)</v>
      </c>
      <c r="Y1440" t="str">
        <f>IFERROR(TRIM(INDEX(_xlfn.TEXTSPLIT(Table3263[[#This Row],[attribute_name]],"|"), 1,2)), "")</f>
        <v>HiHi</v>
      </c>
      <c r="Z1440" t="b" cm="1">
        <f t="array" ref="Z1440">IF(ISERROR(IF(Table3263[[#This Row],[parent_attribute]]="subattribute", VLOOKUP(Table3263[[#This Row],[Área ]]&amp;Table3263[[#This Row],[child_attribute]],_xlfn._xlws.FILTER(Table3263[[#All],[Vessel]], Table3263[[#All],[parent_attribute]]="attribute"),1, FALSE), TRUE)), FALSE, TRUE)</f>
        <v>1</v>
      </c>
    </row>
    <row r="1441" spans="1:26" ht="15" customHeight="1">
      <c r="A1441" t="str">
        <f>Table3263[[#This Row],[Template]]&amp;Table3263[[#This Row],[parent_attribute]]</f>
        <v>Compressor Centrífugo BásicoVibração - Mancal LA do Eixo de Engrenagem HS (1)</v>
      </c>
      <c r="B1441" t="s">
        <v>4572</v>
      </c>
      <c r="C1441" s="10" t="s">
        <v>2905</v>
      </c>
      <c r="D1441" s="10" t="s">
        <v>4573</v>
      </c>
      <c r="E1441" t="s">
        <v>4574</v>
      </c>
      <c r="F1441" s="163" t="s">
        <v>4898</v>
      </c>
      <c r="G1441" s="14" t="s">
        <v>2866</v>
      </c>
      <c r="J1441" t="s">
        <v>1774</v>
      </c>
      <c r="K1441" t="s">
        <v>697</v>
      </c>
      <c r="L1441" t="s">
        <v>2934</v>
      </c>
      <c r="M1441" t="s">
        <v>2928</v>
      </c>
      <c r="O1441" t="e">
        <f>VLOOKUP(Table3263[[#This Row],[Column1]],'Tradução Atributos'!$A$1:$B$284,2,0)</f>
        <v>#N/A</v>
      </c>
      <c r="P1441" t="s">
        <v>3132</v>
      </c>
      <c r="Q1441" s="10" t="str">
        <f>_xlfn.CONCAT(Table3263[[#This Row],[Description]],Table3263[[#This Row],[attribute_name EN2]])</f>
        <v>Vibration - Gear Shaft HS Bearing DE (1)</v>
      </c>
      <c r="R1441" s="10">
        <v>32</v>
      </c>
      <c r="S1441" s="108" t="s">
        <v>465</v>
      </c>
      <c r="U1441" s="33" t="s">
        <v>736</v>
      </c>
      <c r="V1441" s="10"/>
      <c r="W1441" t="str">
        <f t="shared" si="36"/>
        <v>subattribute</v>
      </c>
      <c r="X1441" t="str">
        <f>TRIM(INDEX(_xlfn.TEXTSPLIT(Table3263[[#This Row],[attribute_name]],"|"), 1,1))</f>
        <v>Vibração - Mancal LA do Eixo de Engrenagem HS (1)</v>
      </c>
      <c r="Y1441" t="str">
        <f>IFERROR(TRIM(INDEX(_xlfn.TEXTSPLIT(Table3263[[#This Row],[attribute_name]],"|"), 1,2)), "")</f>
        <v>Pre-alarm Hi</v>
      </c>
      <c r="Z1441" t="b" cm="1">
        <f t="array" ref="Z1441">IF(ISERROR(IF(Table3263[[#This Row],[parent_attribute]]="subattribute", VLOOKUP(Table3263[[#This Row],[Área ]]&amp;Table3263[[#This Row],[child_attribute]],_xlfn._xlws.FILTER(Table3263[[#All],[Vessel]], Table3263[[#All],[parent_attribute]]="attribute"),1, FALSE), TRUE)), FALSE, TRUE)</f>
        <v>1</v>
      </c>
    </row>
    <row r="1442" spans="1:26" ht="15" customHeight="1">
      <c r="A1442" t="str">
        <f>Table3263[[#This Row],[Template]]&amp;Table3263[[#This Row],[parent_attribute]]</f>
        <v>Compressor Centrífugo BásicoVibração - Mancal LA do Eixo de Engrenagem HS (2)</v>
      </c>
      <c r="B1442" t="s">
        <v>4572</v>
      </c>
      <c r="C1442" s="10" t="s">
        <v>2905</v>
      </c>
      <c r="D1442" s="10" t="s">
        <v>4573</v>
      </c>
      <c r="E1442" t="s">
        <v>4574</v>
      </c>
      <c r="F1442" s="163" t="s">
        <v>4898</v>
      </c>
      <c r="G1442" s="14" t="s">
        <v>2866</v>
      </c>
      <c r="J1442" t="s">
        <v>700</v>
      </c>
      <c r="K1442" t="s">
        <v>700</v>
      </c>
      <c r="O1442" t="e">
        <f>VLOOKUP(Table3263[[#This Row],[Column1]],'Tradução Atributos'!$A$1:$B$284,2,0)</f>
        <v>#N/A</v>
      </c>
      <c r="P1442" t="s">
        <v>3133</v>
      </c>
      <c r="Q1442" s="10" t="str">
        <f>_xlfn.CONCAT(Table3263[[#This Row],[Description]],Table3263[[#This Row],[attribute_name EN2]])</f>
        <v>Vibration - Gear Shaft HS Bearing DE (2)</v>
      </c>
      <c r="R1442" s="10" t="s">
        <v>5080</v>
      </c>
      <c r="S1442" s="33" t="s">
        <v>465</v>
      </c>
      <c r="U1442" s="33" t="s">
        <v>474</v>
      </c>
      <c r="V1442" s="10" t="s">
        <v>475</v>
      </c>
      <c r="W1442" t="str">
        <f t="shared" si="36"/>
        <v>attribute</v>
      </c>
      <c r="X1442" t="str">
        <f>TRIM(INDEX(_xlfn.TEXTSPLIT(Table3263[[#This Row],[attribute_name]],"|"), 1,1))</f>
        <v>Vibração - Mancal LA do Eixo de Engrenagem HS (2)</v>
      </c>
      <c r="Y1442" t="str">
        <f>IFERROR(TRIM(INDEX(_xlfn.TEXTSPLIT(Table3263[[#This Row],[attribute_name]],"|"), 1,2)), "")</f>
        <v/>
      </c>
      <c r="Z1442" t="b" cm="1">
        <f t="array" ref="Z1442">IF(ISERROR(IF(Table3263[[#This Row],[parent_attribute]]="subattribute", VLOOKUP(Table3263[[#This Row],[Área ]]&amp;Table3263[[#This Row],[child_attribute]],_xlfn._xlws.FILTER(Table3263[[#All],[Vessel]], Table3263[[#All],[parent_attribute]]="attribute"),1, FALSE), TRUE)), FALSE, TRUE)</f>
        <v>1</v>
      </c>
    </row>
    <row r="1443" spans="1:26" ht="15" customHeight="1">
      <c r="A1443" t="str">
        <f>Table3263[[#This Row],[Template]]&amp;Table3263[[#This Row],[parent_attribute]]</f>
        <v>Compressor Centrífugo BásicoVibração - Mancal LA do Eixo de Engrenagem HS (2)</v>
      </c>
      <c r="B1443" t="s">
        <v>4572</v>
      </c>
      <c r="C1443" s="10" t="s">
        <v>2905</v>
      </c>
      <c r="D1443" s="10" t="s">
        <v>4573</v>
      </c>
      <c r="E1443" t="s">
        <v>4574</v>
      </c>
      <c r="F1443" s="163" t="s">
        <v>4898</v>
      </c>
      <c r="G1443" s="14" t="s">
        <v>2866</v>
      </c>
      <c r="J1443" t="s">
        <v>1776</v>
      </c>
      <c r="K1443" t="s">
        <v>700</v>
      </c>
      <c r="L1443" t="s">
        <v>2929</v>
      </c>
      <c r="M1443" t="s">
        <v>2928</v>
      </c>
      <c r="O1443" t="e">
        <f>VLOOKUP(Table3263[[#This Row],[Column1]],'Tradução Atributos'!$A$1:$B$284,2,0)</f>
        <v>#N/A</v>
      </c>
      <c r="P1443" t="s">
        <v>1108</v>
      </c>
      <c r="Q1443" s="10" t="str">
        <f>_xlfn.CONCAT(Table3263[[#This Row],[Description]],Table3263[[#This Row],[attribute_name EN2]])</f>
        <v>Vibration - Gear Shaft HS Bearing DE (2)</v>
      </c>
      <c r="R1443" s="10">
        <v>43.6</v>
      </c>
      <c r="S1443" s="33" t="s">
        <v>465</v>
      </c>
      <c r="U1443" s="33" t="s">
        <v>736</v>
      </c>
      <c r="V1443" s="10"/>
      <c r="W1443" t="str">
        <f t="shared" si="36"/>
        <v>subattribute</v>
      </c>
      <c r="X1443" t="str">
        <f>TRIM(INDEX(_xlfn.TEXTSPLIT(Table3263[[#This Row],[attribute_name]],"|"), 1,1))</f>
        <v>Vibração - Mancal LA do Eixo de Engrenagem HS (2)</v>
      </c>
      <c r="Y1443" t="str">
        <f>IFERROR(TRIM(INDEX(_xlfn.TEXTSPLIT(Table3263[[#This Row],[attribute_name]],"|"), 1,2)), "")</f>
        <v>Hi</v>
      </c>
      <c r="Z1443" t="b" cm="1">
        <f t="array" ref="Z1443">IF(ISERROR(IF(Table3263[[#This Row],[parent_attribute]]="subattribute", VLOOKUP(Table3263[[#This Row],[Área ]]&amp;Table3263[[#This Row],[child_attribute]],_xlfn._xlws.FILTER(Table3263[[#All],[Vessel]], Table3263[[#All],[parent_attribute]]="attribute"),1, FALSE), TRUE)), FALSE, TRUE)</f>
        <v>1</v>
      </c>
    </row>
    <row r="1444" spans="1:26" ht="15" customHeight="1">
      <c r="A1444" t="str">
        <f>Table3263[[#This Row],[Template]]&amp;Table3263[[#This Row],[parent_attribute]]</f>
        <v>Compressor Centrífugo BásicoVibração - Mancal LA do Eixo de Engrenagem HS (2)</v>
      </c>
      <c r="B1444" t="s">
        <v>4572</v>
      </c>
      <c r="C1444" s="10" t="s">
        <v>2905</v>
      </c>
      <c r="D1444" s="10" t="s">
        <v>4573</v>
      </c>
      <c r="E1444" t="s">
        <v>4574</v>
      </c>
      <c r="F1444" s="163" t="s">
        <v>4898</v>
      </c>
      <c r="G1444" s="14" t="s">
        <v>2866</v>
      </c>
      <c r="J1444" t="s">
        <v>1777</v>
      </c>
      <c r="K1444" t="s">
        <v>700</v>
      </c>
      <c r="L1444" t="s">
        <v>2930</v>
      </c>
      <c r="M1444" t="s">
        <v>2928</v>
      </c>
      <c r="O1444" t="e">
        <f>VLOOKUP(Table3263[[#This Row],[Column1]],'Tradução Atributos'!$A$1:$B$284,2,0)</f>
        <v>#N/A</v>
      </c>
      <c r="P1444" t="s">
        <v>1110</v>
      </c>
      <c r="Q1444" s="10" t="str">
        <f>_xlfn.CONCAT(Table3263[[#This Row],[Description]],Table3263[[#This Row],[attribute_name EN2]])</f>
        <v>Vibration - Gear Shaft HS Bearing DE (2)</v>
      </c>
      <c r="R1444" s="33">
        <v>65</v>
      </c>
      <c r="S1444" s="33" t="s">
        <v>465</v>
      </c>
      <c r="U1444" s="33" t="s">
        <v>736</v>
      </c>
      <c r="V1444" s="12"/>
      <c r="W1444" t="str">
        <f t="shared" si="36"/>
        <v>subattribute</v>
      </c>
      <c r="X1444" t="str">
        <f>TRIM(INDEX(_xlfn.TEXTSPLIT(Table3263[[#This Row],[attribute_name]],"|"), 1,1))</f>
        <v>Vibração - Mancal LA do Eixo de Engrenagem HS (2)</v>
      </c>
      <c r="Y1444" t="str">
        <f>IFERROR(TRIM(INDEX(_xlfn.TEXTSPLIT(Table3263[[#This Row],[attribute_name]],"|"), 1,2)), "")</f>
        <v>HiHi</v>
      </c>
      <c r="Z1444" t="b" cm="1">
        <f t="array" ref="Z1444">IF(ISERROR(IF(Table3263[[#This Row],[parent_attribute]]="subattribute", VLOOKUP(Table3263[[#This Row],[Área ]]&amp;Table3263[[#This Row],[child_attribute]],_xlfn._xlws.FILTER(Table3263[[#All],[Vessel]], Table3263[[#All],[parent_attribute]]="attribute"),1, FALSE), TRUE)), FALSE, TRUE)</f>
        <v>1</v>
      </c>
    </row>
    <row r="1445" spans="1:26" ht="15" customHeight="1">
      <c r="A1445" t="str">
        <f>Table3263[[#This Row],[Template]]&amp;Table3263[[#This Row],[parent_attribute]]</f>
        <v>Compressor Centrífugo BásicoVibração - Mancal LA do Eixo de Engrenagem HS (2)</v>
      </c>
      <c r="B1445" t="s">
        <v>4572</v>
      </c>
      <c r="C1445" s="10" t="s">
        <v>2905</v>
      </c>
      <c r="D1445" s="10" t="s">
        <v>4573</v>
      </c>
      <c r="E1445" t="s">
        <v>4574</v>
      </c>
      <c r="F1445" s="164" t="s">
        <v>4898</v>
      </c>
      <c r="G1445" s="14" t="s">
        <v>2866</v>
      </c>
      <c r="J1445" t="s">
        <v>1778</v>
      </c>
      <c r="K1445" t="s">
        <v>700</v>
      </c>
      <c r="L1445" t="s">
        <v>2934</v>
      </c>
      <c r="M1445" t="s">
        <v>2928</v>
      </c>
      <c r="O1445" t="e">
        <f>VLOOKUP(Table3263[[#This Row],[Column1]],'Tradução Atributos'!$A$1:$B$284,2,0)</f>
        <v>#N/A</v>
      </c>
      <c r="P1445" t="s">
        <v>3134</v>
      </c>
      <c r="Q1445" s="10" t="str">
        <f>_xlfn.CONCAT(Table3263[[#This Row],[Description]],Table3263[[#This Row],[attribute_name EN2]])</f>
        <v>Vibration - Gear Shaft HS Bearing DE (2)</v>
      </c>
      <c r="R1445" s="81">
        <v>30</v>
      </c>
      <c r="S1445" s="33" t="s">
        <v>465</v>
      </c>
      <c r="U1445" s="81" t="s">
        <v>736</v>
      </c>
      <c r="V1445" s="10"/>
      <c r="W1445" t="str">
        <f t="shared" si="36"/>
        <v>subattribute</v>
      </c>
      <c r="X1445" t="str">
        <f>TRIM(INDEX(_xlfn.TEXTSPLIT(Table3263[[#This Row],[attribute_name]],"|"), 1,1))</f>
        <v>Vibração - Mancal LA do Eixo de Engrenagem HS (2)</v>
      </c>
      <c r="Y1445" t="str">
        <f>IFERROR(TRIM(INDEX(_xlfn.TEXTSPLIT(Table3263[[#This Row],[attribute_name]],"|"), 1,2)), "")</f>
        <v>Pre-alarm Hi</v>
      </c>
      <c r="Z1445" t="b" cm="1">
        <f t="array" ref="Z1445">IF(ISERROR(IF(Table3263[[#This Row],[parent_attribute]]="subattribute", VLOOKUP(Table3263[[#This Row],[Área ]]&amp;Table3263[[#This Row],[child_attribute]],_xlfn._xlws.FILTER(Table3263[[#All],[Vessel]], Table3263[[#All],[parent_attribute]]="attribute"),1, FALSE), TRUE)), FALSE, TRUE)</f>
        <v>1</v>
      </c>
    </row>
    <row r="1446" spans="1:26" ht="15" customHeight="1">
      <c r="A1446" t="str">
        <f>Table3263[[#This Row],[Template]]&amp;Table3263[[#This Row],[parent_attribute]]</f>
        <v>Compressor Centrífugo BásicoVibração - Mancal LA do Eixo de Engrenagem LS (1)</v>
      </c>
      <c r="B1446" t="s">
        <v>4572</v>
      </c>
      <c r="C1446" s="10" t="s">
        <v>2905</v>
      </c>
      <c r="D1446" s="10" t="s">
        <v>4573</v>
      </c>
      <c r="E1446" t="s">
        <v>4574</v>
      </c>
      <c r="F1446" s="163" t="s">
        <v>4898</v>
      </c>
      <c r="G1446" s="14" t="s">
        <v>2866</v>
      </c>
      <c r="J1446" t="s">
        <v>709</v>
      </c>
      <c r="K1446" t="s">
        <v>709</v>
      </c>
      <c r="O1446" t="e">
        <f>VLOOKUP(Table3263[[#This Row],[Column1]],'Tradução Atributos'!$A$1:$B$284,2,0)</f>
        <v>#N/A</v>
      </c>
      <c r="P1446" t="s">
        <v>3135</v>
      </c>
      <c r="Q1446" s="10" t="str">
        <f>_xlfn.CONCAT(Table3263[[#This Row],[Description]],Table3263[[#This Row],[attribute_name EN2]])</f>
        <v>Vibration - Gear Shaft LS Bearing DE (1)</v>
      </c>
      <c r="R1446" s="10" t="s">
        <v>5081</v>
      </c>
      <c r="S1446" s="33" t="s">
        <v>465</v>
      </c>
      <c r="U1446" s="33" t="s">
        <v>474</v>
      </c>
      <c r="V1446" s="10" t="s">
        <v>475</v>
      </c>
      <c r="W1446" t="str">
        <f t="shared" si="36"/>
        <v>attribute</v>
      </c>
      <c r="X1446" t="str">
        <f>TRIM(INDEX(_xlfn.TEXTSPLIT(Table3263[[#This Row],[attribute_name]],"|"), 1,1))</f>
        <v>Vibração - Mancal LA do Eixo de Engrenagem LS (1)</v>
      </c>
      <c r="Y1446" t="str">
        <f>IFERROR(TRIM(INDEX(_xlfn.TEXTSPLIT(Table3263[[#This Row],[attribute_name]],"|"), 1,2)), "")</f>
        <v/>
      </c>
      <c r="Z1446" t="b" cm="1">
        <f t="array" ref="Z1446">IF(ISERROR(IF(Table3263[[#This Row],[parent_attribute]]="subattribute", VLOOKUP(Table3263[[#This Row],[Área ]]&amp;Table3263[[#This Row],[child_attribute]],_xlfn._xlws.FILTER(Table3263[[#All],[Vessel]], Table3263[[#All],[parent_attribute]]="attribute"),1, FALSE), TRUE)), FALSE, TRUE)</f>
        <v>1</v>
      </c>
    </row>
    <row r="1447" spans="1:26" ht="15" customHeight="1">
      <c r="A1447" t="str">
        <f>Table3263[[#This Row],[Template]]&amp;Table3263[[#This Row],[parent_attribute]]</f>
        <v>Compressor Centrífugo BásicoVibração - Mancal LA do Eixo de Engrenagem LS (1)</v>
      </c>
      <c r="B1447" t="s">
        <v>4572</v>
      </c>
      <c r="C1447" s="10" t="s">
        <v>2905</v>
      </c>
      <c r="D1447" s="10" t="s">
        <v>4573</v>
      </c>
      <c r="E1447" t="s">
        <v>4574</v>
      </c>
      <c r="F1447" s="163" t="s">
        <v>4898</v>
      </c>
      <c r="G1447" s="14" t="s">
        <v>2866</v>
      </c>
      <c r="J1447" t="s">
        <v>1786</v>
      </c>
      <c r="K1447" t="s">
        <v>709</v>
      </c>
      <c r="L1447" t="s">
        <v>2929</v>
      </c>
      <c r="M1447" t="s">
        <v>2928</v>
      </c>
      <c r="O1447" t="e">
        <f>VLOOKUP(Table3263[[#This Row],[Column1]],'Tradução Atributos'!$A$1:$B$284,2,0)</f>
        <v>#N/A</v>
      </c>
      <c r="P1447" t="s">
        <v>1114</v>
      </c>
      <c r="Q1447" s="10" t="str">
        <f>_xlfn.CONCAT(Table3263[[#This Row],[Description]],Table3263[[#This Row],[attribute_name EN2]])</f>
        <v>Vibration - Gear Shaft LS Bearing DE (1)</v>
      </c>
      <c r="R1447" s="33">
        <v>92.5</v>
      </c>
      <c r="S1447" s="33" t="s">
        <v>465</v>
      </c>
      <c r="U1447" s="33" t="s">
        <v>736</v>
      </c>
      <c r="V1447" s="12"/>
      <c r="W1447" t="str">
        <f t="shared" si="36"/>
        <v>subattribute</v>
      </c>
      <c r="X1447" t="str">
        <f>TRIM(INDEX(_xlfn.TEXTSPLIT(Table3263[[#This Row],[attribute_name]],"|"), 1,1))</f>
        <v>Vibração - Mancal LA do Eixo de Engrenagem LS (1)</v>
      </c>
      <c r="Y1447" t="str">
        <f>IFERROR(TRIM(INDEX(_xlfn.TEXTSPLIT(Table3263[[#This Row],[attribute_name]],"|"), 1,2)), "")</f>
        <v>Hi</v>
      </c>
      <c r="Z1447" t="b" cm="1">
        <f t="array" ref="Z1447">IF(ISERROR(IF(Table3263[[#This Row],[parent_attribute]]="subattribute", VLOOKUP(Table3263[[#This Row],[Área ]]&amp;Table3263[[#This Row],[child_attribute]],_xlfn._xlws.FILTER(Table3263[[#All],[Vessel]], Table3263[[#All],[parent_attribute]]="attribute"),1, FALSE), TRUE)), FALSE, TRUE)</f>
        <v>1</v>
      </c>
    </row>
    <row r="1448" spans="1:26" ht="15" customHeight="1">
      <c r="A1448" t="str">
        <f>Table3263[[#This Row],[Template]]&amp;Table3263[[#This Row],[parent_attribute]]</f>
        <v>Compressor Centrífugo BásicoVibração - Mancal LA do Eixo de Engrenagem LS (1)</v>
      </c>
      <c r="B1448" t="s">
        <v>4572</v>
      </c>
      <c r="C1448" s="10" t="s">
        <v>2905</v>
      </c>
      <c r="D1448" s="10" t="s">
        <v>4573</v>
      </c>
      <c r="E1448" t="s">
        <v>4574</v>
      </c>
      <c r="F1448" s="163" t="s">
        <v>4898</v>
      </c>
      <c r="G1448" s="14" t="s">
        <v>2866</v>
      </c>
      <c r="J1448" t="s">
        <v>1787</v>
      </c>
      <c r="K1448" t="s">
        <v>709</v>
      </c>
      <c r="L1448" t="s">
        <v>2930</v>
      </c>
      <c r="M1448" t="s">
        <v>2928</v>
      </c>
      <c r="O1448" t="e">
        <f>VLOOKUP(Table3263[[#This Row],[Column1]],'Tradução Atributos'!$A$1:$B$284,2,0)</f>
        <v>#N/A</v>
      </c>
      <c r="P1448" t="s">
        <v>1116</v>
      </c>
      <c r="Q1448" s="10" t="str">
        <f>_xlfn.CONCAT(Table3263[[#This Row],[Description]],Table3263[[#This Row],[attribute_name EN2]])</f>
        <v>Vibration - Gear Shaft LS Bearing DE (1)</v>
      </c>
      <c r="R1448" s="33">
        <v>137.5</v>
      </c>
      <c r="S1448" s="33" t="s">
        <v>465</v>
      </c>
      <c r="U1448" s="33" t="s">
        <v>736</v>
      </c>
      <c r="V1448" s="83"/>
      <c r="W1448" t="str">
        <f t="shared" si="36"/>
        <v>subattribute</v>
      </c>
      <c r="X1448" t="str">
        <f>TRIM(INDEX(_xlfn.TEXTSPLIT(Table3263[[#This Row],[attribute_name]],"|"), 1,1))</f>
        <v>Vibração - Mancal LA do Eixo de Engrenagem LS (1)</v>
      </c>
      <c r="Y1448" t="str">
        <f>IFERROR(TRIM(INDEX(_xlfn.TEXTSPLIT(Table3263[[#This Row],[attribute_name]],"|"), 1,2)), "")</f>
        <v>HiHi</v>
      </c>
      <c r="Z1448" t="b" cm="1">
        <f t="array" ref="Z1448">IF(ISERROR(IF(Table3263[[#This Row],[parent_attribute]]="subattribute", VLOOKUP(Table3263[[#This Row],[Área ]]&amp;Table3263[[#This Row],[child_attribute]],_xlfn._xlws.FILTER(Table3263[[#All],[Vessel]], Table3263[[#All],[parent_attribute]]="attribute"),1, FALSE), TRUE)), FALSE, TRUE)</f>
        <v>1</v>
      </c>
    </row>
    <row r="1449" spans="1:26" ht="15" customHeight="1">
      <c r="A1449" t="str">
        <f>Table3263[[#This Row],[Template]]&amp;Table3263[[#This Row],[parent_attribute]]</f>
        <v>Compressor Centrífugo BásicoVibração - Mancal LA do Eixo de Engrenagem LS (1)</v>
      </c>
      <c r="B1449" t="s">
        <v>4572</v>
      </c>
      <c r="C1449" s="10" t="s">
        <v>2905</v>
      </c>
      <c r="D1449" s="10" t="s">
        <v>4573</v>
      </c>
      <c r="E1449" t="s">
        <v>4574</v>
      </c>
      <c r="F1449" s="163" t="s">
        <v>4898</v>
      </c>
      <c r="G1449" s="14" t="s">
        <v>2866</v>
      </c>
      <c r="J1449" t="s">
        <v>1788</v>
      </c>
      <c r="K1449" t="s">
        <v>709</v>
      </c>
      <c r="L1449" t="s">
        <v>2934</v>
      </c>
      <c r="M1449" t="s">
        <v>2928</v>
      </c>
      <c r="O1449" t="e">
        <f>VLOOKUP(Table3263[[#This Row],[Column1]],'Tradução Atributos'!$A$1:$B$284,2,0)</f>
        <v>#N/A</v>
      </c>
      <c r="P1449" t="s">
        <v>3136</v>
      </c>
      <c r="Q1449" s="10" t="str">
        <f>_xlfn.CONCAT(Table3263[[#This Row],[Description]],Table3263[[#This Row],[attribute_name EN2]])</f>
        <v>Vibration - Gear Shaft LS Bearing DE (1)</v>
      </c>
      <c r="R1449" s="33">
        <v>30</v>
      </c>
      <c r="S1449" s="33" t="s">
        <v>465</v>
      </c>
      <c r="U1449" s="33" t="s">
        <v>736</v>
      </c>
      <c r="V1449" s="10"/>
      <c r="W1449" t="str">
        <f t="shared" si="36"/>
        <v>subattribute</v>
      </c>
      <c r="X1449" t="str">
        <f>TRIM(INDEX(_xlfn.TEXTSPLIT(Table3263[[#This Row],[attribute_name]],"|"), 1,1))</f>
        <v>Vibração - Mancal LA do Eixo de Engrenagem LS (1)</v>
      </c>
      <c r="Y1449" t="str">
        <f>IFERROR(TRIM(INDEX(_xlfn.TEXTSPLIT(Table3263[[#This Row],[attribute_name]],"|"), 1,2)), "")</f>
        <v>Pre-alarm Hi</v>
      </c>
      <c r="Z1449" t="b" cm="1">
        <f t="array" ref="Z1449">IF(ISERROR(IF(Table3263[[#This Row],[parent_attribute]]="subattribute", VLOOKUP(Table3263[[#This Row],[Área ]]&amp;Table3263[[#This Row],[child_attribute]],_xlfn._xlws.FILTER(Table3263[[#All],[Vessel]], Table3263[[#All],[parent_attribute]]="attribute"),1, FALSE), TRUE)), FALSE, TRUE)</f>
        <v>1</v>
      </c>
    </row>
    <row r="1450" spans="1:26" ht="15" customHeight="1">
      <c r="A1450" t="str">
        <f>Table3263[[#This Row],[Template]]&amp;Table3263[[#This Row],[parent_attribute]]</f>
        <v>Compressor Centrífugo BásicoVibração - Mancal LA do Eixo de Engrenagem LS (2)</v>
      </c>
      <c r="B1450" t="s">
        <v>4572</v>
      </c>
      <c r="C1450" s="10" t="s">
        <v>2905</v>
      </c>
      <c r="D1450" s="10" t="s">
        <v>4573</v>
      </c>
      <c r="E1450" t="s">
        <v>4574</v>
      </c>
      <c r="F1450" s="163" t="s">
        <v>4898</v>
      </c>
      <c r="G1450" s="14" t="s">
        <v>2866</v>
      </c>
      <c r="J1450" t="s">
        <v>712</v>
      </c>
      <c r="K1450" t="s">
        <v>712</v>
      </c>
      <c r="O1450" t="e">
        <f>VLOOKUP(Table3263[[#This Row],[Column1]],'Tradução Atributos'!$A$1:$B$284,2,0)</f>
        <v>#N/A</v>
      </c>
      <c r="P1450" t="s">
        <v>3137</v>
      </c>
      <c r="Q1450" s="10" t="str">
        <f>_xlfn.CONCAT(Table3263[[#This Row],[Description]],Table3263[[#This Row],[attribute_name EN2]])</f>
        <v>Vibration - Gear Shaft LS Bearing DE (2)</v>
      </c>
      <c r="R1450" s="33" t="s">
        <v>5082</v>
      </c>
      <c r="S1450" s="33" t="s">
        <v>465</v>
      </c>
      <c r="U1450" s="33" t="s">
        <v>474</v>
      </c>
      <c r="V1450" s="10" t="s">
        <v>475</v>
      </c>
      <c r="W1450" t="str">
        <f t="shared" si="36"/>
        <v>attribute</v>
      </c>
      <c r="X1450" t="str">
        <f>TRIM(INDEX(_xlfn.TEXTSPLIT(Table3263[[#This Row],[attribute_name]],"|"), 1,1))</f>
        <v>Vibração - Mancal LA do Eixo de Engrenagem LS (2)</v>
      </c>
      <c r="Y1450" t="str">
        <f>IFERROR(TRIM(INDEX(_xlfn.TEXTSPLIT(Table3263[[#This Row],[attribute_name]],"|"), 1,2)), "")</f>
        <v/>
      </c>
      <c r="Z1450" t="b" cm="1">
        <f t="array" ref="Z1450">IF(ISERROR(IF(Table3263[[#This Row],[parent_attribute]]="subattribute", VLOOKUP(Table3263[[#This Row],[Área ]]&amp;Table3263[[#This Row],[child_attribute]],_xlfn._xlws.FILTER(Table3263[[#All],[Vessel]], Table3263[[#All],[parent_attribute]]="attribute"),1, FALSE), TRUE)), FALSE, TRUE)</f>
        <v>1</v>
      </c>
    </row>
    <row r="1451" spans="1:26" ht="15" customHeight="1">
      <c r="A1451" t="str">
        <f>Table3263[[#This Row],[Template]]&amp;Table3263[[#This Row],[parent_attribute]]</f>
        <v>Compressor Centrífugo BásicoVibração - Mancal LA do Eixo de Engrenagem LS (2)</v>
      </c>
      <c r="B1451" t="s">
        <v>4572</v>
      </c>
      <c r="C1451" s="10" t="s">
        <v>2905</v>
      </c>
      <c r="D1451" s="10" t="s">
        <v>4573</v>
      </c>
      <c r="E1451" t="s">
        <v>4574</v>
      </c>
      <c r="F1451" s="164" t="s">
        <v>4898</v>
      </c>
      <c r="G1451" s="15" t="s">
        <v>2866</v>
      </c>
      <c r="J1451" t="s">
        <v>1790</v>
      </c>
      <c r="K1451" t="s">
        <v>712</v>
      </c>
      <c r="L1451" t="s">
        <v>2929</v>
      </c>
      <c r="M1451" t="s">
        <v>2928</v>
      </c>
      <c r="O1451" t="e">
        <f>VLOOKUP(Table3263[[#This Row],[Column1]],'Tradução Atributos'!$A$1:$B$284,2,0)</f>
        <v>#N/A</v>
      </c>
      <c r="P1451" t="s">
        <v>1120</v>
      </c>
      <c r="Q1451" s="10" t="str">
        <f>_xlfn.CONCAT(Table3263[[#This Row],[Description]],Table3263[[#This Row],[attribute_name EN2]])</f>
        <v>Vibration - Gear Shaft LS Bearing DE (2)</v>
      </c>
      <c r="R1451" s="81">
        <v>92.5</v>
      </c>
      <c r="S1451" s="33" t="s">
        <v>465</v>
      </c>
      <c r="U1451" s="81" t="s">
        <v>736</v>
      </c>
      <c r="V1451" s="12"/>
      <c r="W1451" t="str">
        <f t="shared" si="36"/>
        <v>subattribute</v>
      </c>
      <c r="X1451" t="str">
        <f>TRIM(INDEX(_xlfn.TEXTSPLIT(Table3263[[#This Row],[attribute_name]],"|"), 1,1))</f>
        <v>Vibração - Mancal LA do Eixo de Engrenagem LS (2)</v>
      </c>
      <c r="Y1451" t="str">
        <f>IFERROR(TRIM(INDEX(_xlfn.TEXTSPLIT(Table3263[[#This Row],[attribute_name]],"|"), 1,2)), "")</f>
        <v>Hi</v>
      </c>
      <c r="Z1451" t="b" cm="1">
        <f t="array" ref="Z1451">IF(ISERROR(IF(Table3263[[#This Row],[parent_attribute]]="subattribute", VLOOKUP(Table3263[[#This Row],[Área ]]&amp;Table3263[[#This Row],[child_attribute]],_xlfn._xlws.FILTER(Table3263[[#All],[Vessel]], Table3263[[#All],[parent_attribute]]="attribute"),1, FALSE), TRUE)), FALSE, TRUE)</f>
        <v>1</v>
      </c>
    </row>
    <row r="1452" spans="1:26" ht="15" customHeight="1">
      <c r="B1452" t="s">
        <v>4572</v>
      </c>
      <c r="C1452" s="10" t="s">
        <v>2905</v>
      </c>
      <c r="D1452" s="10" t="s">
        <v>4573</v>
      </c>
      <c r="E1452" t="s">
        <v>4574</v>
      </c>
      <c r="F1452" s="163" t="s">
        <v>4898</v>
      </c>
      <c r="G1452" s="14" t="s">
        <v>2866</v>
      </c>
      <c r="J1452" t="s">
        <v>1791</v>
      </c>
      <c r="K1452" t="s">
        <v>712</v>
      </c>
      <c r="L1452" t="s">
        <v>2930</v>
      </c>
      <c r="M1452" t="s">
        <v>2928</v>
      </c>
      <c r="O1452" t="e">
        <f>VLOOKUP(Table3263[[#This Row],[Column1]],'Tradução Atributos'!$A$1:$B$284,2,0)</f>
        <v>#N/A</v>
      </c>
      <c r="P1452" t="s">
        <v>1122</v>
      </c>
      <c r="Q1452" s="10" t="str">
        <f>_xlfn.CONCAT(Table3263[[#This Row],[Description]],Table3263[[#This Row],[attribute_name EN2]])</f>
        <v>Vibration - Gear Shaft LS Bearing DE (2)</v>
      </c>
      <c r="R1452" s="10">
        <v>137.5</v>
      </c>
      <c r="S1452" s="10" t="s">
        <v>465</v>
      </c>
      <c r="U1452" s="26" t="s">
        <v>736</v>
      </c>
      <c r="V1452" s="83"/>
      <c r="W1452" t="str">
        <f t="shared" si="36"/>
        <v>subattribute</v>
      </c>
      <c r="X1452" t="str">
        <f>TRIM(INDEX(_xlfn.TEXTSPLIT(Table3263[[#This Row],[attribute_name]],"|"), 1,1))</f>
        <v>Vibração - Mancal LA do Eixo de Engrenagem LS (2)</v>
      </c>
      <c r="Y1452" t="str">
        <f>IFERROR(TRIM(INDEX(_xlfn.TEXTSPLIT(Table3263[[#This Row],[attribute_name]],"|"), 1,2)), "")</f>
        <v>HiHi</v>
      </c>
      <c r="Z1452" t="b" cm="1">
        <f t="array" ref="Z1452">IF(ISERROR(IF(Table3263[[#This Row],[parent_attribute]]="subattribute", VLOOKUP(Table3263[[#This Row],[Área ]]&amp;Table3263[[#This Row],[child_attribute]],_xlfn._xlws.FILTER(Table3263[[#All],[Vessel]], Table3263[[#All],[parent_attribute]]="attribute"),1, FALSE), TRUE)), FALSE, TRUE)</f>
        <v>1</v>
      </c>
    </row>
    <row r="1453" spans="1:26" ht="15" customHeight="1">
      <c r="B1453" t="s">
        <v>4572</v>
      </c>
      <c r="C1453" s="10" t="s">
        <v>2905</v>
      </c>
      <c r="D1453" s="10" t="s">
        <v>4573</v>
      </c>
      <c r="E1453" t="s">
        <v>4574</v>
      </c>
      <c r="F1453" s="163" t="s">
        <v>4898</v>
      </c>
      <c r="G1453" s="14" t="s">
        <v>2866</v>
      </c>
      <c r="J1453" t="s">
        <v>1792</v>
      </c>
      <c r="K1453" t="s">
        <v>712</v>
      </c>
      <c r="L1453" t="s">
        <v>2934</v>
      </c>
      <c r="M1453" t="s">
        <v>2928</v>
      </c>
      <c r="O1453" t="e">
        <f>VLOOKUP(Table3263[[#This Row],[Column1]],'Tradução Atributos'!$A$1:$B$284,2,0)</f>
        <v>#N/A</v>
      </c>
      <c r="P1453" t="s">
        <v>3138</v>
      </c>
      <c r="Q1453" s="10" t="str">
        <f>_xlfn.CONCAT(Table3263[[#This Row],[Description]],Table3263[[#This Row],[attribute_name EN2]])</f>
        <v>Vibration - Gear Shaft LS Bearing DE (2)</v>
      </c>
      <c r="R1453" s="10">
        <v>30</v>
      </c>
      <c r="S1453" s="10" t="s">
        <v>465</v>
      </c>
      <c r="U1453" s="26" t="s">
        <v>736</v>
      </c>
      <c r="V1453" s="10"/>
      <c r="W1453" t="str">
        <f t="shared" si="36"/>
        <v>subattribute</v>
      </c>
      <c r="X1453" t="str">
        <f>TRIM(INDEX(_xlfn.TEXTSPLIT(Table3263[[#This Row],[attribute_name]],"|"), 1,1))</f>
        <v>Vibração - Mancal LA do Eixo de Engrenagem LS (2)</v>
      </c>
      <c r="Y1453" t="str">
        <f>IFERROR(TRIM(INDEX(_xlfn.TEXTSPLIT(Table3263[[#This Row],[attribute_name]],"|"), 1,2)), "")</f>
        <v>Pre-alarm Hi</v>
      </c>
      <c r="Z1453" t="b" cm="1">
        <f t="array" ref="Z1453">IF(ISERROR(IF(Table3263[[#This Row],[parent_attribute]]="subattribute", VLOOKUP(Table3263[[#This Row],[Área ]]&amp;Table3263[[#This Row],[child_attribute]],_xlfn._xlws.FILTER(Table3263[[#All],[Vessel]], Table3263[[#All],[parent_attribute]]="attribute"),1, FALSE), TRUE)), FALSE, TRUE)</f>
        <v>1</v>
      </c>
    </row>
    <row r="1454" spans="1:26" ht="15" customHeight="1">
      <c r="B1454" t="s">
        <v>4572</v>
      </c>
      <c r="C1454" s="10" t="s">
        <v>2905</v>
      </c>
      <c r="D1454" s="10" t="s">
        <v>4573</v>
      </c>
      <c r="E1454" t="s">
        <v>4574</v>
      </c>
      <c r="F1454" s="163" t="s">
        <v>4898</v>
      </c>
      <c r="G1454" s="14" t="s">
        <v>2866</v>
      </c>
      <c r="J1454" t="s">
        <v>703</v>
      </c>
      <c r="K1454" t="s">
        <v>703</v>
      </c>
      <c r="O1454" t="e">
        <f>VLOOKUP(Table3263[[#This Row],[Column1]],'Tradução Atributos'!$A$1:$B$284,2,0)</f>
        <v>#N/A</v>
      </c>
      <c r="P1454" t="s">
        <v>5033</v>
      </c>
      <c r="Q1454" s="10" t="str">
        <f>_xlfn.CONCAT(Table3263[[#This Row],[Description]],Table3263[[#This Row],[attribute_name EN2]])</f>
        <v>Vibration - Gear Shaft HS Bearing NDE (1)</v>
      </c>
      <c r="R1454" s="10" t="s">
        <v>5083</v>
      </c>
      <c r="S1454" s="10" t="s">
        <v>465</v>
      </c>
      <c r="U1454" s="26" t="s">
        <v>474</v>
      </c>
      <c r="V1454" s="10" t="s">
        <v>475</v>
      </c>
      <c r="W1454" t="str">
        <f t="shared" ref="W1454:W1469" si="37">IFERROR(IF(FIND("|",P1454),"subattribute", "attribute"), "attribute")</f>
        <v>attribute</v>
      </c>
      <c r="X1454" t="str">
        <f>TRIM(INDEX(_xlfn.TEXTSPLIT(Table3263[[#This Row],[attribute_name]],"|"), 1,1))</f>
        <v>Vibração – Mancal LOA do Eixo de Alta Velocidade (1)</v>
      </c>
      <c r="Y1454" t="str">
        <f>IFERROR(TRIM(INDEX(_xlfn.TEXTSPLIT(Table3263[[#This Row],[attribute_name]],"|"), 1,2)), "")</f>
        <v/>
      </c>
      <c r="Z1454" t="b" cm="1">
        <f t="array" ref="Z1454">IF(ISERROR(IF(Table3263[[#This Row],[parent_attribute]]="subattribute", VLOOKUP(Table3263[[#This Row],[Área ]]&amp;Table3263[[#This Row],[child_attribute]],_xlfn._xlws.FILTER(Table3263[[#All],[Vessel]], Table3263[[#All],[parent_attribute]]="attribute"),1, FALSE), TRUE)), FALSE, TRUE)</f>
        <v>1</v>
      </c>
    </row>
    <row r="1455" spans="1:26" ht="15" customHeight="1">
      <c r="B1455" t="s">
        <v>4572</v>
      </c>
      <c r="C1455" s="10" t="s">
        <v>2905</v>
      </c>
      <c r="D1455" s="10" t="s">
        <v>4573</v>
      </c>
      <c r="E1455" t="s">
        <v>4574</v>
      </c>
      <c r="F1455" s="163" t="s">
        <v>4898</v>
      </c>
      <c r="G1455" s="14" t="s">
        <v>2866</v>
      </c>
      <c r="J1455" t="s">
        <v>1779</v>
      </c>
      <c r="K1455" t="s">
        <v>703</v>
      </c>
      <c r="L1455" t="s">
        <v>2929</v>
      </c>
      <c r="M1455" t="s">
        <v>2928</v>
      </c>
      <c r="O1455" t="e">
        <f>VLOOKUP(Table3263[[#This Row],[Column1]],'Tradução Atributos'!$A$1:$B$284,2,0)</f>
        <v>#N/A</v>
      </c>
      <c r="P1455" t="s">
        <v>5034</v>
      </c>
      <c r="Q1455" s="10" t="str">
        <f>_xlfn.CONCAT(Table3263[[#This Row],[Description]],Table3263[[#This Row],[attribute_name EN2]])</f>
        <v>Vibration - Gear Shaft HS Bearing NDE (1)</v>
      </c>
      <c r="R1455" s="10">
        <v>43.6</v>
      </c>
      <c r="S1455" s="10" t="s">
        <v>465</v>
      </c>
      <c r="U1455" s="26" t="s">
        <v>736</v>
      </c>
      <c r="V1455" s="10"/>
      <c r="W1455" t="str">
        <f t="shared" si="37"/>
        <v>subattribute</v>
      </c>
      <c r="X1455" t="str">
        <f>TRIM(INDEX(_xlfn.TEXTSPLIT(Table3263[[#This Row],[attribute_name]],"|"), 1,1))</f>
        <v>Vibração – Mancal LOA do Eixo de Alta Velocidade (1)</v>
      </c>
      <c r="Y1455" t="str">
        <f>IFERROR(TRIM(INDEX(_xlfn.TEXTSPLIT(Table3263[[#This Row],[attribute_name]],"|"), 1,2)), "")</f>
        <v>Hi</v>
      </c>
      <c r="Z1455" t="b" cm="1">
        <f t="array" ref="Z1455">IF(ISERROR(IF(Table3263[[#This Row],[parent_attribute]]="subattribute", VLOOKUP(Table3263[[#This Row],[Área ]]&amp;Table3263[[#This Row],[child_attribute]],_xlfn._xlws.FILTER(Table3263[[#All],[Vessel]], Table3263[[#All],[parent_attribute]]="attribute"),1, FALSE), TRUE)), FALSE, TRUE)</f>
        <v>1</v>
      </c>
    </row>
    <row r="1456" spans="1:26" ht="15" customHeight="1">
      <c r="B1456" t="s">
        <v>4572</v>
      </c>
      <c r="C1456" s="10" t="s">
        <v>2905</v>
      </c>
      <c r="D1456" s="10" t="s">
        <v>4573</v>
      </c>
      <c r="E1456" t="s">
        <v>4574</v>
      </c>
      <c r="F1456" s="163" t="s">
        <v>4898</v>
      </c>
      <c r="G1456" s="14" t="s">
        <v>2866</v>
      </c>
      <c r="J1456" t="s">
        <v>1780</v>
      </c>
      <c r="K1456" t="s">
        <v>703</v>
      </c>
      <c r="L1456" t="s">
        <v>2930</v>
      </c>
      <c r="M1456" t="s">
        <v>2928</v>
      </c>
      <c r="O1456" t="e">
        <f>VLOOKUP(Table3263[[#This Row],[Column1]],'Tradução Atributos'!$A$1:$B$284,2,0)</f>
        <v>#N/A</v>
      </c>
      <c r="P1456" t="s">
        <v>5035</v>
      </c>
      <c r="Q1456" s="10" t="str">
        <f>_xlfn.CONCAT(Table3263[[#This Row],[Description]],Table3263[[#This Row],[attribute_name EN2]])</f>
        <v>Vibration - Gear Shaft HS Bearing NDE (1)</v>
      </c>
      <c r="R1456" s="10">
        <v>65</v>
      </c>
      <c r="S1456" s="10" t="s">
        <v>465</v>
      </c>
      <c r="U1456" s="26" t="s">
        <v>736</v>
      </c>
      <c r="V1456" s="83"/>
      <c r="W1456" t="str">
        <f t="shared" si="37"/>
        <v>subattribute</v>
      </c>
      <c r="X1456" t="str">
        <f>TRIM(INDEX(_xlfn.TEXTSPLIT(Table3263[[#This Row],[attribute_name]],"|"), 1,1))</f>
        <v>Vibração – Mancal LOA do Eixo de Alta Velocidade (1)</v>
      </c>
      <c r="Y1456" t="str">
        <f>IFERROR(TRIM(INDEX(_xlfn.TEXTSPLIT(Table3263[[#This Row],[attribute_name]],"|"), 1,2)), "")</f>
        <v>HiHi</v>
      </c>
      <c r="Z1456" t="b" cm="1">
        <f t="array" ref="Z1456">IF(ISERROR(IF(Table3263[[#This Row],[parent_attribute]]="subattribute", VLOOKUP(Table3263[[#This Row],[Área ]]&amp;Table3263[[#This Row],[child_attribute]],_xlfn._xlws.FILTER(Table3263[[#All],[Vessel]], Table3263[[#All],[parent_attribute]]="attribute"),1, FALSE), TRUE)), FALSE, TRUE)</f>
        <v>1</v>
      </c>
    </row>
    <row r="1457" spans="2:26" ht="15" customHeight="1">
      <c r="B1457" t="s">
        <v>4572</v>
      </c>
      <c r="C1457" s="10" t="s">
        <v>2905</v>
      </c>
      <c r="D1457" s="10" t="s">
        <v>4573</v>
      </c>
      <c r="E1457" t="s">
        <v>4574</v>
      </c>
      <c r="F1457" s="163" t="s">
        <v>4898</v>
      </c>
      <c r="G1457" s="14" t="s">
        <v>2866</v>
      </c>
      <c r="J1457" t="s">
        <v>1781</v>
      </c>
      <c r="K1457" t="s">
        <v>703</v>
      </c>
      <c r="L1457" t="s">
        <v>2934</v>
      </c>
      <c r="M1457" t="s">
        <v>2928</v>
      </c>
      <c r="O1457" t="e">
        <f>VLOOKUP(Table3263[[#This Row],[Column1]],'Tradução Atributos'!$A$1:$B$284,2,0)</f>
        <v>#N/A</v>
      </c>
      <c r="P1457" t="s">
        <v>5036</v>
      </c>
      <c r="Q1457" s="10" t="str">
        <f>_xlfn.CONCAT(Table3263[[#This Row],[Description]],Table3263[[#This Row],[attribute_name EN2]])</f>
        <v>Vibration - Gear Shaft HS Bearing NDE (1)</v>
      </c>
      <c r="R1457" s="10">
        <v>39.24</v>
      </c>
      <c r="S1457" s="10" t="s">
        <v>465</v>
      </c>
      <c r="U1457" s="26" t="s">
        <v>736</v>
      </c>
      <c r="V1457" s="10"/>
      <c r="W1457" t="str">
        <f t="shared" si="37"/>
        <v>subattribute</v>
      </c>
      <c r="X1457" t="str">
        <f>TRIM(INDEX(_xlfn.TEXTSPLIT(Table3263[[#This Row],[attribute_name]],"|"), 1,1))</f>
        <v>Vibração – Mancal LOA do Eixo de Alta Velocidade (1)</v>
      </c>
      <c r="Y1457" t="str">
        <f>IFERROR(TRIM(INDEX(_xlfn.TEXTSPLIT(Table3263[[#This Row],[attribute_name]],"|"), 1,2)), "")</f>
        <v>Pre-alarm Hi</v>
      </c>
      <c r="Z1457" t="b" cm="1">
        <f t="array" ref="Z1457">IF(ISERROR(IF(Table3263[[#This Row],[parent_attribute]]="subattribute", VLOOKUP(Table3263[[#This Row],[Área ]]&amp;Table3263[[#This Row],[child_attribute]],_xlfn._xlws.FILTER(Table3263[[#All],[Vessel]], Table3263[[#All],[parent_attribute]]="attribute"),1, FALSE), TRUE)), FALSE, TRUE)</f>
        <v>1</v>
      </c>
    </row>
    <row r="1458" spans="2:26" ht="15" customHeight="1">
      <c r="B1458" t="s">
        <v>4572</v>
      </c>
      <c r="C1458" s="10" t="s">
        <v>2905</v>
      </c>
      <c r="D1458" s="10" t="s">
        <v>4573</v>
      </c>
      <c r="E1458" t="s">
        <v>4574</v>
      </c>
      <c r="F1458" s="163" t="s">
        <v>4898</v>
      </c>
      <c r="G1458" s="14" t="s">
        <v>2866</v>
      </c>
      <c r="J1458" t="s">
        <v>706</v>
      </c>
      <c r="K1458" t="s">
        <v>706</v>
      </c>
      <c r="O1458" t="e">
        <f>VLOOKUP(Table3263[[#This Row],[Column1]],'Tradução Atributos'!$A$1:$B$284,2,0)</f>
        <v>#N/A</v>
      </c>
      <c r="P1458" t="s">
        <v>5037</v>
      </c>
      <c r="Q1458" s="10" t="str">
        <f>_xlfn.CONCAT(Table3263[[#This Row],[Description]],Table3263[[#This Row],[attribute_name EN2]])</f>
        <v>Vibration - Gear Shaft HS Bearing NDE (2)</v>
      </c>
      <c r="R1458" s="10" t="s">
        <v>5084</v>
      </c>
      <c r="S1458" s="10" t="s">
        <v>465</v>
      </c>
      <c r="U1458" s="26" t="s">
        <v>474</v>
      </c>
      <c r="V1458" s="10" t="s">
        <v>475</v>
      </c>
      <c r="W1458" t="str">
        <f t="shared" si="37"/>
        <v>attribute</v>
      </c>
      <c r="X1458" t="str">
        <f>TRIM(INDEX(_xlfn.TEXTSPLIT(Table3263[[#This Row],[attribute_name]],"|"), 1,1))</f>
        <v>Vibração – Mancal LOA do Eixo de Alta Velocidade (2)</v>
      </c>
      <c r="Y1458" t="str">
        <f>IFERROR(TRIM(INDEX(_xlfn.TEXTSPLIT(Table3263[[#This Row],[attribute_name]],"|"), 1,2)), "")</f>
        <v/>
      </c>
      <c r="Z1458" t="b" cm="1">
        <f t="array" ref="Z1458">IF(ISERROR(IF(Table3263[[#This Row],[parent_attribute]]="subattribute", VLOOKUP(Table3263[[#This Row],[Área ]]&amp;Table3263[[#This Row],[child_attribute]],_xlfn._xlws.FILTER(Table3263[[#All],[Vessel]], Table3263[[#All],[parent_attribute]]="attribute"),1, FALSE), TRUE)), FALSE, TRUE)</f>
        <v>1</v>
      </c>
    </row>
    <row r="1459" spans="2:26" ht="15" customHeight="1">
      <c r="B1459" t="s">
        <v>4572</v>
      </c>
      <c r="C1459" s="10" t="s">
        <v>2905</v>
      </c>
      <c r="D1459" s="10" t="s">
        <v>4573</v>
      </c>
      <c r="E1459" t="s">
        <v>4574</v>
      </c>
      <c r="F1459" s="163" t="s">
        <v>4898</v>
      </c>
      <c r="G1459" s="14" t="s">
        <v>2866</v>
      </c>
      <c r="J1459" t="s">
        <v>1782</v>
      </c>
      <c r="K1459" t="s">
        <v>706</v>
      </c>
      <c r="L1459" t="s">
        <v>2929</v>
      </c>
      <c r="M1459" t="s">
        <v>2928</v>
      </c>
      <c r="O1459" t="e">
        <f>VLOOKUP(Table3263[[#This Row],[Column1]],'Tradução Atributos'!$A$1:$B$284,2,0)</f>
        <v>#N/A</v>
      </c>
      <c r="P1459" t="s">
        <v>5038</v>
      </c>
      <c r="Q1459" s="10" t="str">
        <f>_xlfn.CONCAT(Table3263[[#This Row],[Description]],Table3263[[#This Row],[attribute_name EN2]])</f>
        <v>Vibration - Gear Shaft HS Bearing NDE (2)</v>
      </c>
      <c r="R1459" s="10">
        <v>43.6</v>
      </c>
      <c r="S1459" s="10" t="s">
        <v>465</v>
      </c>
      <c r="U1459" s="26" t="s">
        <v>736</v>
      </c>
      <c r="V1459" s="12"/>
      <c r="W1459" t="str">
        <f t="shared" si="37"/>
        <v>subattribute</v>
      </c>
      <c r="X1459" t="str">
        <f>TRIM(INDEX(_xlfn.TEXTSPLIT(Table3263[[#This Row],[attribute_name]],"|"), 1,1))</f>
        <v>Vibração – Mancal LOA do Eixo de Alta Velocidade (2)</v>
      </c>
      <c r="Y1459" t="str">
        <f>IFERROR(TRIM(INDEX(_xlfn.TEXTSPLIT(Table3263[[#This Row],[attribute_name]],"|"), 1,2)), "")</f>
        <v>Hi</v>
      </c>
      <c r="Z1459" t="b" cm="1">
        <f t="array" ref="Z1459">IF(ISERROR(IF(Table3263[[#This Row],[parent_attribute]]="subattribute", VLOOKUP(Table3263[[#This Row],[Área ]]&amp;Table3263[[#This Row],[child_attribute]],_xlfn._xlws.FILTER(Table3263[[#All],[Vessel]], Table3263[[#All],[parent_attribute]]="attribute"),1, FALSE), TRUE)), FALSE, TRUE)</f>
        <v>1</v>
      </c>
    </row>
    <row r="1460" spans="2:26" ht="15" customHeight="1">
      <c r="B1460" t="s">
        <v>4572</v>
      </c>
      <c r="C1460" s="10" t="s">
        <v>2905</v>
      </c>
      <c r="D1460" s="10" t="s">
        <v>4573</v>
      </c>
      <c r="E1460" t="s">
        <v>4574</v>
      </c>
      <c r="F1460" s="163" t="s">
        <v>4898</v>
      </c>
      <c r="G1460" s="14" t="s">
        <v>2866</v>
      </c>
      <c r="J1460" t="s">
        <v>1783</v>
      </c>
      <c r="K1460" t="s">
        <v>706</v>
      </c>
      <c r="L1460" t="s">
        <v>2930</v>
      </c>
      <c r="M1460" t="s">
        <v>2928</v>
      </c>
      <c r="O1460" t="e">
        <f>VLOOKUP(Table3263[[#This Row],[Column1]],'Tradução Atributos'!$A$1:$B$284,2,0)</f>
        <v>#N/A</v>
      </c>
      <c r="P1460" t="s">
        <v>5039</v>
      </c>
      <c r="Q1460" s="10" t="str">
        <f>_xlfn.CONCAT(Table3263[[#This Row],[Description]],Table3263[[#This Row],[attribute_name EN2]])</f>
        <v>Vibration - Gear Shaft HS Bearing NDE (2)</v>
      </c>
      <c r="R1460" s="10">
        <v>65</v>
      </c>
      <c r="S1460" s="10" t="s">
        <v>465</v>
      </c>
      <c r="U1460" s="26" t="s">
        <v>736</v>
      </c>
      <c r="V1460" s="83"/>
      <c r="W1460" t="str">
        <f t="shared" si="37"/>
        <v>subattribute</v>
      </c>
      <c r="X1460" t="str">
        <f>TRIM(INDEX(_xlfn.TEXTSPLIT(Table3263[[#This Row],[attribute_name]],"|"), 1,1))</f>
        <v>Vibração – Mancal LOA do Eixo de Alta Velocidade (2)</v>
      </c>
      <c r="Y1460" t="str">
        <f>IFERROR(TRIM(INDEX(_xlfn.TEXTSPLIT(Table3263[[#This Row],[attribute_name]],"|"), 1,2)), "")</f>
        <v>HiHi</v>
      </c>
      <c r="Z1460" t="b" cm="1">
        <f t="array" ref="Z1460">IF(ISERROR(IF(Table3263[[#This Row],[parent_attribute]]="subattribute", VLOOKUP(Table3263[[#This Row],[Área ]]&amp;Table3263[[#This Row],[child_attribute]],_xlfn._xlws.FILTER(Table3263[[#All],[Vessel]], Table3263[[#All],[parent_attribute]]="attribute"),1, FALSE), TRUE)), FALSE, TRUE)</f>
        <v>1</v>
      </c>
    </row>
    <row r="1461" spans="2:26" ht="15" customHeight="1">
      <c r="B1461" t="s">
        <v>4572</v>
      </c>
      <c r="C1461" s="10" t="s">
        <v>2905</v>
      </c>
      <c r="D1461" s="10" t="s">
        <v>4573</v>
      </c>
      <c r="E1461" t="s">
        <v>4574</v>
      </c>
      <c r="F1461" s="163" t="s">
        <v>4898</v>
      </c>
      <c r="G1461" s="14" t="s">
        <v>2866</v>
      </c>
      <c r="J1461" t="s">
        <v>1784</v>
      </c>
      <c r="K1461" t="s">
        <v>706</v>
      </c>
      <c r="L1461" t="s">
        <v>2934</v>
      </c>
      <c r="M1461" t="s">
        <v>2928</v>
      </c>
      <c r="O1461" t="e">
        <f>VLOOKUP(Table3263[[#This Row],[Column1]],'Tradução Atributos'!$A$1:$B$284,2,0)</f>
        <v>#N/A</v>
      </c>
      <c r="P1461" t="s">
        <v>5040</v>
      </c>
      <c r="Q1461" s="10" t="str">
        <f>_xlfn.CONCAT(Table3263[[#This Row],[Description]],Table3263[[#This Row],[attribute_name EN2]])</f>
        <v>Vibration - Gear Shaft HS Bearing NDE (2)</v>
      </c>
      <c r="R1461" s="10">
        <v>39.24</v>
      </c>
      <c r="S1461" s="10" t="s">
        <v>465</v>
      </c>
      <c r="U1461" s="26" t="s">
        <v>736</v>
      </c>
      <c r="V1461" s="10"/>
      <c r="W1461" t="str">
        <f t="shared" si="37"/>
        <v>subattribute</v>
      </c>
      <c r="X1461" t="str">
        <f>TRIM(INDEX(_xlfn.TEXTSPLIT(Table3263[[#This Row],[attribute_name]],"|"), 1,1))</f>
        <v>Vibração – Mancal LOA do Eixo de Alta Velocidade (2)</v>
      </c>
      <c r="Y1461" t="str">
        <f>IFERROR(TRIM(INDEX(_xlfn.TEXTSPLIT(Table3263[[#This Row],[attribute_name]],"|"), 1,2)), "")</f>
        <v>Pre-alarm Hi</v>
      </c>
      <c r="Z1461" t="b" cm="1">
        <f t="array" ref="Z1461">IF(ISERROR(IF(Table3263[[#This Row],[parent_attribute]]="subattribute", VLOOKUP(Table3263[[#This Row],[Área ]]&amp;Table3263[[#This Row],[child_attribute]],_xlfn._xlws.FILTER(Table3263[[#All],[Vessel]], Table3263[[#All],[parent_attribute]]="attribute"),1, FALSE), TRUE)), FALSE, TRUE)</f>
        <v>1</v>
      </c>
    </row>
    <row r="1462" spans="2:26" ht="15" customHeight="1">
      <c r="B1462" t="s">
        <v>4572</v>
      </c>
      <c r="C1462" s="10" t="s">
        <v>2905</v>
      </c>
      <c r="D1462" s="10" t="s">
        <v>4573</v>
      </c>
      <c r="E1462" t="s">
        <v>4574</v>
      </c>
      <c r="F1462" s="163" t="s">
        <v>4898</v>
      </c>
      <c r="G1462" s="14" t="s">
        <v>2866</v>
      </c>
      <c r="J1462" t="s">
        <v>715</v>
      </c>
      <c r="K1462" t="s">
        <v>715</v>
      </c>
      <c r="O1462" t="e">
        <f>VLOOKUP(Table3263[[#This Row],[Column1]],'Tradução Atributos'!$A$1:$B$284,2,0)</f>
        <v>#N/A</v>
      </c>
      <c r="P1462" t="s">
        <v>5041</v>
      </c>
      <c r="Q1462" s="10" t="str">
        <f>_xlfn.CONCAT(Table3263[[#This Row],[Description]],Table3263[[#This Row],[attribute_name EN2]])</f>
        <v>Vibration - Gear Shaft LS Bearing NDE (1)</v>
      </c>
      <c r="R1462" s="10" t="s">
        <v>5085</v>
      </c>
      <c r="S1462" s="10" t="s">
        <v>465</v>
      </c>
      <c r="U1462" s="26" t="s">
        <v>474</v>
      </c>
      <c r="V1462" s="10" t="s">
        <v>475</v>
      </c>
      <c r="W1462" t="str">
        <f t="shared" si="37"/>
        <v>attribute</v>
      </c>
      <c r="X1462" t="str">
        <f>TRIM(INDEX(_xlfn.TEXTSPLIT(Table3263[[#This Row],[attribute_name]],"|"), 1,1))</f>
        <v>Vibração – Mancal LOA do Eixo de Baixa Velocidade (1)</v>
      </c>
      <c r="Y1462" t="str">
        <f>IFERROR(TRIM(INDEX(_xlfn.TEXTSPLIT(Table3263[[#This Row],[attribute_name]],"|"), 1,2)), "")</f>
        <v/>
      </c>
      <c r="Z1462" t="b" cm="1">
        <f t="array" ref="Z1462">IF(ISERROR(IF(Table3263[[#This Row],[parent_attribute]]="subattribute", VLOOKUP(Table3263[[#This Row],[Área ]]&amp;Table3263[[#This Row],[child_attribute]],_xlfn._xlws.FILTER(Table3263[[#All],[Vessel]], Table3263[[#All],[parent_attribute]]="attribute"),1, FALSE), TRUE)), FALSE, TRUE)</f>
        <v>1</v>
      </c>
    </row>
    <row r="1463" spans="2:26" ht="15" customHeight="1">
      <c r="B1463" t="s">
        <v>4572</v>
      </c>
      <c r="C1463" s="10" t="s">
        <v>2905</v>
      </c>
      <c r="D1463" s="10" t="s">
        <v>4573</v>
      </c>
      <c r="E1463" t="s">
        <v>4574</v>
      </c>
      <c r="F1463" s="163" t="s">
        <v>4898</v>
      </c>
      <c r="G1463" s="14" t="s">
        <v>2866</v>
      </c>
      <c r="J1463" t="s">
        <v>1793</v>
      </c>
      <c r="K1463" t="s">
        <v>715</v>
      </c>
      <c r="L1463" t="s">
        <v>2929</v>
      </c>
      <c r="M1463" t="s">
        <v>2928</v>
      </c>
      <c r="O1463" t="e">
        <f>VLOOKUP(Table3263[[#This Row],[Column1]],'Tradução Atributos'!$A$1:$B$284,2,0)</f>
        <v>#N/A</v>
      </c>
      <c r="P1463" t="s">
        <v>5042</v>
      </c>
      <c r="Q1463" s="10" t="str">
        <f>_xlfn.CONCAT(Table3263[[#This Row],[Description]],Table3263[[#This Row],[attribute_name EN2]])</f>
        <v>Vibration - Gear Shaft LS Bearing NDE (1)</v>
      </c>
      <c r="R1463" s="10">
        <v>92.5</v>
      </c>
      <c r="S1463" s="10" t="s">
        <v>465</v>
      </c>
      <c r="U1463" s="26" t="s">
        <v>736</v>
      </c>
      <c r="V1463" s="12"/>
      <c r="W1463" t="str">
        <f t="shared" si="37"/>
        <v>subattribute</v>
      </c>
      <c r="X1463" t="str">
        <f>TRIM(INDEX(_xlfn.TEXTSPLIT(Table3263[[#This Row],[attribute_name]],"|"), 1,1))</f>
        <v>Vibração – Mancal LOA do Eixo de Baixa Velocidade (1)</v>
      </c>
      <c r="Y1463" t="str">
        <f>IFERROR(TRIM(INDEX(_xlfn.TEXTSPLIT(Table3263[[#This Row],[attribute_name]],"|"), 1,2)), "")</f>
        <v>Hi</v>
      </c>
      <c r="Z1463" t="b" cm="1">
        <f t="array" ref="Z1463">IF(ISERROR(IF(Table3263[[#This Row],[parent_attribute]]="subattribute", VLOOKUP(Table3263[[#This Row],[Área ]]&amp;Table3263[[#This Row],[child_attribute]],_xlfn._xlws.FILTER(Table3263[[#All],[Vessel]], Table3263[[#All],[parent_attribute]]="attribute"),1, FALSE), TRUE)), FALSE, TRUE)</f>
        <v>1</v>
      </c>
    </row>
    <row r="1464" spans="2:26" ht="15" customHeight="1">
      <c r="B1464" t="s">
        <v>4572</v>
      </c>
      <c r="C1464" s="10" t="s">
        <v>2905</v>
      </c>
      <c r="D1464" s="10" t="s">
        <v>4573</v>
      </c>
      <c r="E1464" t="s">
        <v>4574</v>
      </c>
      <c r="F1464" s="163" t="s">
        <v>4898</v>
      </c>
      <c r="G1464" s="14" t="s">
        <v>2866</v>
      </c>
      <c r="J1464" t="s">
        <v>1794</v>
      </c>
      <c r="K1464" t="s">
        <v>715</v>
      </c>
      <c r="L1464" t="s">
        <v>2930</v>
      </c>
      <c r="M1464" t="s">
        <v>2928</v>
      </c>
      <c r="O1464" t="e">
        <f>VLOOKUP(Table3263[[#This Row],[Column1]],'Tradução Atributos'!$A$1:$B$284,2,0)</f>
        <v>#N/A</v>
      </c>
      <c r="P1464" t="s">
        <v>5043</v>
      </c>
      <c r="Q1464" s="10" t="str">
        <f>_xlfn.CONCAT(Table3263[[#This Row],[Description]],Table3263[[#This Row],[attribute_name EN2]])</f>
        <v>Vibration - Gear Shaft LS Bearing NDE (1)</v>
      </c>
      <c r="R1464" s="10">
        <v>137.5</v>
      </c>
      <c r="S1464" s="10" t="s">
        <v>465</v>
      </c>
      <c r="U1464" s="26" t="s">
        <v>736</v>
      </c>
      <c r="V1464" s="83"/>
      <c r="W1464" t="str">
        <f t="shared" si="37"/>
        <v>subattribute</v>
      </c>
      <c r="X1464" t="str">
        <f>TRIM(INDEX(_xlfn.TEXTSPLIT(Table3263[[#This Row],[attribute_name]],"|"), 1,1))</f>
        <v>Vibração – Mancal LOA do Eixo de Baixa Velocidade (1)</v>
      </c>
      <c r="Y1464" t="str">
        <f>IFERROR(TRIM(INDEX(_xlfn.TEXTSPLIT(Table3263[[#This Row],[attribute_name]],"|"), 1,2)), "")</f>
        <v>HiHi</v>
      </c>
      <c r="Z1464" t="b" cm="1">
        <f t="array" ref="Z1464">IF(ISERROR(IF(Table3263[[#This Row],[parent_attribute]]="subattribute", VLOOKUP(Table3263[[#This Row],[Área ]]&amp;Table3263[[#This Row],[child_attribute]],_xlfn._xlws.FILTER(Table3263[[#All],[Vessel]], Table3263[[#All],[parent_attribute]]="attribute"),1, FALSE), TRUE)), FALSE, TRUE)</f>
        <v>1</v>
      </c>
    </row>
    <row r="1465" spans="2:26" ht="15" customHeight="1">
      <c r="B1465" t="s">
        <v>4572</v>
      </c>
      <c r="C1465" s="10" t="s">
        <v>2905</v>
      </c>
      <c r="D1465" s="10" t="s">
        <v>4573</v>
      </c>
      <c r="E1465" t="s">
        <v>4574</v>
      </c>
      <c r="F1465" s="163" t="s">
        <v>4898</v>
      </c>
      <c r="G1465" s="14" t="s">
        <v>2866</v>
      </c>
      <c r="J1465" t="s">
        <v>1795</v>
      </c>
      <c r="K1465" t="s">
        <v>715</v>
      </c>
      <c r="L1465" t="s">
        <v>2934</v>
      </c>
      <c r="M1465" t="s">
        <v>2928</v>
      </c>
      <c r="O1465" t="e">
        <f>VLOOKUP(Table3263[[#This Row],[Column1]],'Tradução Atributos'!$A$1:$B$284,2,0)</f>
        <v>#N/A</v>
      </c>
      <c r="P1465" t="s">
        <v>5044</v>
      </c>
      <c r="Q1465" s="10" t="str">
        <f>_xlfn.CONCAT(Table3263[[#This Row],[Description]],Table3263[[#This Row],[attribute_name EN2]])</f>
        <v>Vibration - Gear Shaft LS Bearing NDE (1)</v>
      </c>
      <c r="R1465" s="10">
        <v>30</v>
      </c>
      <c r="S1465" s="10" t="s">
        <v>465</v>
      </c>
      <c r="U1465" s="26" t="s">
        <v>736</v>
      </c>
      <c r="V1465" s="10"/>
      <c r="W1465" t="str">
        <f t="shared" si="37"/>
        <v>subattribute</v>
      </c>
      <c r="X1465" t="str">
        <f>TRIM(INDEX(_xlfn.TEXTSPLIT(Table3263[[#This Row],[attribute_name]],"|"), 1,1))</f>
        <v>Vibração – Mancal LOA do Eixo de Baixa Velocidade (1)</v>
      </c>
      <c r="Y1465" t="str">
        <f>IFERROR(TRIM(INDEX(_xlfn.TEXTSPLIT(Table3263[[#This Row],[attribute_name]],"|"), 1,2)), "")</f>
        <v>Pre-alarm Hi</v>
      </c>
      <c r="Z1465" t="b" cm="1">
        <f t="array" ref="Z1465">IF(ISERROR(IF(Table3263[[#This Row],[parent_attribute]]="subattribute", VLOOKUP(Table3263[[#This Row],[Área ]]&amp;Table3263[[#This Row],[child_attribute]],_xlfn._xlws.FILTER(Table3263[[#All],[Vessel]], Table3263[[#All],[parent_attribute]]="attribute"),1, FALSE), TRUE)), FALSE, TRUE)</f>
        <v>1</v>
      </c>
    </row>
    <row r="1466" spans="2:26" ht="15" customHeight="1">
      <c r="B1466" t="s">
        <v>4572</v>
      </c>
      <c r="C1466" s="10" t="s">
        <v>2905</v>
      </c>
      <c r="D1466" s="10" t="s">
        <v>4573</v>
      </c>
      <c r="E1466" t="s">
        <v>4574</v>
      </c>
      <c r="F1466" s="164" t="s">
        <v>4898</v>
      </c>
      <c r="G1466" s="15" t="s">
        <v>2866</v>
      </c>
      <c r="J1466" t="s">
        <v>718</v>
      </c>
      <c r="K1466" t="s">
        <v>718</v>
      </c>
      <c r="O1466" t="e">
        <f>VLOOKUP(Table3263[[#This Row],[Column1]],'Tradução Atributos'!$A$1:$B$284,2,0)</f>
        <v>#N/A</v>
      </c>
      <c r="P1466" t="s">
        <v>5045</v>
      </c>
      <c r="Q1466" s="10" t="str">
        <f>_xlfn.CONCAT(Table3263[[#This Row],[Description]],Table3263[[#This Row],[attribute_name EN2]])</f>
        <v>Vibration - Gear Shaft LS Bearing NDE (2)</v>
      </c>
      <c r="R1466" s="10" t="s">
        <v>5086</v>
      </c>
      <c r="S1466" s="10" t="s">
        <v>465</v>
      </c>
      <c r="U1466" s="165" t="s">
        <v>474</v>
      </c>
      <c r="V1466" s="10" t="s">
        <v>475</v>
      </c>
      <c r="W1466" t="str">
        <f t="shared" si="37"/>
        <v>attribute</v>
      </c>
      <c r="X1466" t="str">
        <f>TRIM(INDEX(_xlfn.TEXTSPLIT(Table3263[[#This Row],[attribute_name]],"|"), 1,1))</f>
        <v>Vibração – Mancal LOA do Eixo de Baixa Velocidade (2)</v>
      </c>
      <c r="Y1466" t="str">
        <f>IFERROR(TRIM(INDEX(_xlfn.TEXTSPLIT(Table3263[[#This Row],[attribute_name]],"|"), 1,2)), "")</f>
        <v/>
      </c>
      <c r="Z1466" t="b" cm="1">
        <f t="array" ref="Z1466">IF(ISERROR(IF(Table3263[[#This Row],[parent_attribute]]="subattribute", VLOOKUP(Table3263[[#This Row],[Área ]]&amp;Table3263[[#This Row],[child_attribute]],_xlfn._xlws.FILTER(Table3263[[#All],[Vessel]], Table3263[[#All],[parent_attribute]]="attribute"),1, FALSE), TRUE)), FALSE, TRUE)</f>
        <v>1</v>
      </c>
    </row>
    <row r="1467" spans="2:26" ht="15" customHeight="1">
      <c r="B1467" t="s">
        <v>4572</v>
      </c>
      <c r="C1467" s="10" t="s">
        <v>2905</v>
      </c>
      <c r="D1467" s="10" t="s">
        <v>4573</v>
      </c>
      <c r="E1467" t="s">
        <v>4574</v>
      </c>
      <c r="F1467" s="163" t="s">
        <v>4898</v>
      </c>
      <c r="G1467" s="14" t="s">
        <v>2866</v>
      </c>
      <c r="J1467" t="s">
        <v>1796</v>
      </c>
      <c r="K1467" t="s">
        <v>718</v>
      </c>
      <c r="L1467" t="s">
        <v>2929</v>
      </c>
      <c r="M1467" t="s">
        <v>2928</v>
      </c>
      <c r="O1467" t="e">
        <f>VLOOKUP(Table3263[[#This Row],[Column1]],'Tradução Atributos'!$A$1:$B$284,2,0)</f>
        <v>#N/A</v>
      </c>
      <c r="P1467" t="s">
        <v>5046</v>
      </c>
      <c r="Q1467" s="10" t="str">
        <f>_xlfn.CONCAT(Table3263[[#This Row],[Description]],Table3263[[#This Row],[attribute_name EN2]])</f>
        <v>Vibration - Gear Shaft LS Bearing NDE (2)</v>
      </c>
      <c r="R1467" s="10">
        <v>92.5</v>
      </c>
      <c r="S1467" s="10" t="s">
        <v>465</v>
      </c>
      <c r="U1467" s="26" t="s">
        <v>736</v>
      </c>
      <c r="V1467" s="10"/>
      <c r="W1467" t="str">
        <f t="shared" si="37"/>
        <v>subattribute</v>
      </c>
      <c r="X1467" t="str">
        <f>TRIM(INDEX(_xlfn.TEXTSPLIT(Table3263[[#This Row],[attribute_name]],"|"), 1,1))</f>
        <v>Vibração – Mancal LOA do Eixo de Baixa Velocidade (2)</v>
      </c>
      <c r="Y1467" t="str">
        <f>IFERROR(TRIM(INDEX(_xlfn.TEXTSPLIT(Table3263[[#This Row],[attribute_name]],"|"), 1,2)), "")</f>
        <v>Hi</v>
      </c>
      <c r="Z1467" t="b" cm="1">
        <f t="array" ref="Z1467">IF(ISERROR(IF(Table3263[[#This Row],[parent_attribute]]="subattribute", VLOOKUP(Table3263[[#This Row],[Área ]]&amp;Table3263[[#This Row],[child_attribute]],_xlfn._xlws.FILTER(Table3263[[#All],[Vessel]], Table3263[[#All],[parent_attribute]]="attribute"),1, FALSE), TRUE)), FALSE, TRUE)</f>
        <v>1</v>
      </c>
    </row>
    <row r="1468" spans="2:26" ht="15" customHeight="1">
      <c r="B1468" t="s">
        <v>4572</v>
      </c>
      <c r="C1468" s="10" t="s">
        <v>2905</v>
      </c>
      <c r="D1468" s="10" t="s">
        <v>4573</v>
      </c>
      <c r="E1468" t="s">
        <v>4574</v>
      </c>
      <c r="F1468" s="163" t="s">
        <v>4898</v>
      </c>
      <c r="G1468" s="14" t="s">
        <v>2866</v>
      </c>
      <c r="J1468" t="s">
        <v>1797</v>
      </c>
      <c r="K1468" t="s">
        <v>718</v>
      </c>
      <c r="L1468" t="s">
        <v>2930</v>
      </c>
      <c r="M1468" t="s">
        <v>2928</v>
      </c>
      <c r="O1468" t="e">
        <f>VLOOKUP(Table3263[[#This Row],[Column1]],'Tradução Atributos'!$A$1:$B$284,2,0)</f>
        <v>#N/A</v>
      </c>
      <c r="P1468" t="s">
        <v>5047</v>
      </c>
      <c r="Q1468" s="10" t="str">
        <f>_xlfn.CONCAT(Table3263[[#This Row],[Description]],Table3263[[#This Row],[attribute_name EN2]])</f>
        <v>Vibration - Gear Shaft LS Bearing NDE (2)</v>
      </c>
      <c r="R1468" s="10">
        <v>137.5</v>
      </c>
      <c r="S1468" s="10" t="s">
        <v>465</v>
      </c>
      <c r="U1468" s="26" t="s">
        <v>736</v>
      </c>
      <c r="V1468" s="83"/>
      <c r="W1468" t="str">
        <f t="shared" si="37"/>
        <v>subattribute</v>
      </c>
      <c r="X1468" t="str">
        <f>TRIM(INDEX(_xlfn.TEXTSPLIT(Table3263[[#This Row],[attribute_name]],"|"), 1,1))</f>
        <v>Vibração – Mancal LOA do Eixo de Baixa Velocidade (2)</v>
      </c>
      <c r="Y1468" t="str">
        <f>IFERROR(TRIM(INDEX(_xlfn.TEXTSPLIT(Table3263[[#This Row],[attribute_name]],"|"), 1,2)), "")</f>
        <v>HiHi</v>
      </c>
      <c r="Z1468" t="b" cm="1">
        <f t="array" ref="Z1468">IF(ISERROR(IF(Table3263[[#This Row],[parent_attribute]]="subattribute", VLOOKUP(Table3263[[#This Row],[Área ]]&amp;Table3263[[#This Row],[child_attribute]],_xlfn._xlws.FILTER(Table3263[[#All],[Vessel]], Table3263[[#All],[parent_attribute]]="attribute"),1, FALSE), TRUE)), FALSE, TRUE)</f>
        <v>1</v>
      </c>
    </row>
    <row r="1469" spans="2:26" ht="15" customHeight="1">
      <c r="B1469" t="s">
        <v>4572</v>
      </c>
      <c r="C1469" s="10" t="s">
        <v>2905</v>
      </c>
      <c r="D1469" s="10" t="s">
        <v>4573</v>
      </c>
      <c r="E1469" t="s">
        <v>4574</v>
      </c>
      <c r="F1469" s="164" t="s">
        <v>4898</v>
      </c>
      <c r="G1469" s="15" t="s">
        <v>2866</v>
      </c>
      <c r="J1469" t="s">
        <v>1798</v>
      </c>
      <c r="K1469" t="s">
        <v>718</v>
      </c>
      <c r="L1469" t="s">
        <v>2934</v>
      </c>
      <c r="M1469" t="s">
        <v>2928</v>
      </c>
      <c r="O1469" t="e">
        <f>VLOOKUP(Table3263[[#This Row],[Column1]],'Tradução Atributos'!$A$1:$B$284,2,0)</f>
        <v>#N/A</v>
      </c>
      <c r="P1469" t="s">
        <v>5048</v>
      </c>
      <c r="Q1469" s="10" t="str">
        <f>_xlfn.CONCAT(Table3263[[#This Row],[Description]],Table3263[[#This Row],[attribute_name EN2]])</f>
        <v>Vibration - Gear Shaft LS Bearing NDE (2)</v>
      </c>
      <c r="R1469" s="10">
        <v>83.25</v>
      </c>
      <c r="S1469" s="10" t="s">
        <v>465</v>
      </c>
      <c r="U1469" s="165" t="s">
        <v>736</v>
      </c>
      <c r="V1469" s="10"/>
      <c r="W1469" t="str">
        <f t="shared" si="37"/>
        <v>subattribute</v>
      </c>
      <c r="X1469" t="str">
        <f>TRIM(INDEX(_xlfn.TEXTSPLIT(Table3263[[#This Row],[attribute_name]],"|"), 1,1))</f>
        <v>Vibração – Mancal LOA do Eixo de Baixa Velocidade (2)</v>
      </c>
      <c r="Y1469" t="str">
        <f>IFERROR(TRIM(INDEX(_xlfn.TEXTSPLIT(Table3263[[#This Row],[attribute_name]],"|"), 1,2)), "")</f>
        <v>Pre-alarm Hi</v>
      </c>
      <c r="Z1469" t="b" cm="1">
        <f t="array" ref="Z1469">IF(ISERROR(IF(Table3263[[#This Row],[parent_attribute]]="subattribute", VLOOKUP(Table3263[[#This Row],[Área ]]&amp;Table3263[[#This Row],[child_attribute]],_xlfn._xlws.FILTER(Table3263[[#All],[Vessel]], Table3263[[#All],[parent_attribute]]="attribute"),1, FALSE), TRUE)), FALSE, TRUE)</f>
        <v>1</v>
      </c>
    </row>
  </sheetData>
  <conditionalFormatting sqref="O318">
    <cfRule type="duplicateValues" dxfId="13" priority="3"/>
    <cfRule type="duplicateValues" dxfId="12" priority="4"/>
  </conditionalFormatting>
  <conditionalFormatting sqref="P322">
    <cfRule type="duplicateValues" dxfId="11" priority="5"/>
    <cfRule type="duplicateValues" dxfId="10" priority="6"/>
  </conditionalFormatting>
  <pageMargins left="0.511811024" right="0.511811024" top="0.78740157499999996" bottom="0.78740157499999996" header="0.31496062000000002" footer="0.31496062000000002"/>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72BA72-18F4-4615-AB98-82F4CCC3A295}">
  <sheetPr>
    <tabColor theme="8" tint="0.39997558519241921"/>
  </sheetPr>
  <dimension ref="A1:Q64"/>
  <sheetViews>
    <sheetView showGridLines="0" topLeftCell="A22" zoomScale="90" zoomScaleNormal="90" workbookViewId="0">
      <selection activeCell="I2" sqref="I2:I64"/>
    </sheetView>
  </sheetViews>
  <sheetFormatPr defaultColWidth="8.88671875" defaultRowHeight="14.4"/>
  <cols>
    <col min="1" max="1" width="10.109375" customWidth="1"/>
    <col min="2" max="2" width="16.33203125" customWidth="1"/>
    <col min="3" max="3" width="23.109375" customWidth="1"/>
    <col min="4" max="4" width="36" customWidth="1"/>
    <col min="5" max="5" width="30.33203125" customWidth="1"/>
    <col min="6" max="6" width="41.44140625" customWidth="1"/>
    <col min="7" max="7" width="17.44140625" hidden="1" customWidth="1"/>
    <col min="8" max="8" width="10.88671875" hidden="1" customWidth="1"/>
    <col min="9" max="9" width="60.44140625" bestFit="1" customWidth="1"/>
    <col min="10" max="10" width="17.44140625" bestFit="1" customWidth="1"/>
    <col min="11" max="11" width="20" bestFit="1" customWidth="1"/>
    <col min="12" max="12" width="15.33203125" bestFit="1" customWidth="1"/>
    <col min="13" max="13" width="35.88671875" bestFit="1" customWidth="1"/>
    <col min="14" max="14" width="11.33203125" bestFit="1" customWidth="1"/>
    <col min="15" max="15" width="43.33203125" bestFit="1" customWidth="1"/>
    <col min="16" max="16" width="17.33203125" bestFit="1" customWidth="1"/>
    <col min="17" max="17" width="19.109375" bestFit="1" customWidth="1"/>
  </cols>
  <sheetData>
    <row r="1" spans="1:17">
      <c r="A1" s="121" t="s">
        <v>2886</v>
      </c>
      <c r="B1" s="122" t="s">
        <v>2887</v>
      </c>
      <c r="C1" s="122" t="s">
        <v>2549</v>
      </c>
      <c r="D1" s="122" t="s">
        <v>2888</v>
      </c>
      <c r="E1" s="122" t="s">
        <v>2889</v>
      </c>
      <c r="F1" s="122" t="s">
        <v>0</v>
      </c>
      <c r="G1" s="122" t="s">
        <v>4226</v>
      </c>
      <c r="H1" s="122" t="s">
        <v>2891</v>
      </c>
      <c r="I1" s="122" t="s">
        <v>2846</v>
      </c>
      <c r="J1" s="122" t="s">
        <v>726</v>
      </c>
      <c r="K1" s="122" t="s">
        <v>2847</v>
      </c>
      <c r="L1" s="122" t="s">
        <v>2848</v>
      </c>
      <c r="M1" s="122" t="s">
        <v>431</v>
      </c>
      <c r="N1" s="121" t="s">
        <v>2900</v>
      </c>
      <c r="O1" s="121" t="s">
        <v>2901</v>
      </c>
      <c r="P1" s="121" t="s">
        <v>2902</v>
      </c>
      <c r="Q1" s="121" t="s">
        <v>2903</v>
      </c>
    </row>
    <row r="2" spans="1:17">
      <c r="A2" s="13" t="str">
        <f t="shared" ref="A2:A33" si="0">C2&amp;O2</f>
        <v>Compressor AlternativoPressão - Descarga Compressor</v>
      </c>
      <c r="B2" s="14" t="s">
        <v>5087</v>
      </c>
      <c r="C2" s="95" t="s">
        <v>5088</v>
      </c>
      <c r="D2" s="95" t="s">
        <v>5089</v>
      </c>
      <c r="E2" s="95" t="s">
        <v>5090</v>
      </c>
      <c r="F2" s="95" t="s">
        <v>2867</v>
      </c>
      <c r="G2" t="s">
        <v>5091</v>
      </c>
      <c r="I2" t="s">
        <v>2868</v>
      </c>
      <c r="J2" t="s">
        <v>5091</v>
      </c>
      <c r="K2" t="s">
        <v>5092</v>
      </c>
      <c r="L2">
        <v>2</v>
      </c>
      <c r="M2" t="s">
        <v>531</v>
      </c>
      <c r="N2" s="14" t="str">
        <f t="shared" ref="N2:N33" si="1">IFERROR(IF(FIND("|",I2),"subattribute", "attribute"), "attribute")</f>
        <v>attribute</v>
      </c>
      <c r="O2" s="14" t="str">
        <f t="shared" ref="O2:O33" si="2">TRIM(INDEX(_xlfn.TEXTSPLIT(I2,"|"), 1,1))</f>
        <v>Pressão - Descarga Compressor</v>
      </c>
      <c r="P2" s="14" t="str">
        <f t="shared" ref="P2:P33" si="3">IFERROR(TRIM(INDEX(_xlfn.TEXTSPLIT(I2,"|"), 1,2)), "")</f>
        <v/>
      </c>
      <c r="Q2" t="b" cm="1">
        <f t="array" ref="Q2">IF(ISERROR(IF(Table7910[[#This Row],[type]]="subattribute", VLOOKUP(Table7910[[#This Row],[Template]]&amp;Table7910[[#This Row],[parent_attribute]],_xlfn._xlws.FILTER(Table7910[[#All],[concat]], Table7910[[#All],[type]]="attribute"),1, FALSE), TRUE)), FALSE, TRUE)</f>
        <v>1</v>
      </c>
    </row>
    <row r="3" spans="1:17">
      <c r="A3" s="13" t="str">
        <f t="shared" si="0"/>
        <v>Compressor AlternativoPressão - Descarga Compressor</v>
      </c>
      <c r="B3" s="14" t="s">
        <v>5087</v>
      </c>
      <c r="C3" s="95" t="s">
        <v>5088</v>
      </c>
      <c r="D3" s="95" t="s">
        <v>5089</v>
      </c>
      <c r="E3" s="95" t="s">
        <v>5090</v>
      </c>
      <c r="F3" s="95" t="s">
        <v>2870</v>
      </c>
      <c r="G3" t="s">
        <v>5093</v>
      </c>
      <c r="I3" t="s">
        <v>5094</v>
      </c>
      <c r="J3">
        <v>3500</v>
      </c>
      <c r="K3" t="s">
        <v>5092</v>
      </c>
      <c r="L3">
        <v>2</v>
      </c>
      <c r="M3" t="s">
        <v>4232</v>
      </c>
      <c r="N3" s="14" t="str">
        <f t="shared" si="1"/>
        <v>subattribute</v>
      </c>
      <c r="O3" s="14" t="str">
        <f t="shared" si="2"/>
        <v>Pressão - Descarga Compressor</v>
      </c>
      <c r="P3" s="14" t="str">
        <f t="shared" si="3"/>
        <v>Hi</v>
      </c>
      <c r="Q3" t="b" cm="1">
        <f t="array" ref="Q3">IF(ISERROR(IF(Table7910[[#This Row],[type]]="subattribute", VLOOKUP(Table7910[[#This Row],[Template]]&amp;Table7910[[#This Row],[parent_attribute]],_xlfn._xlws.FILTER(Table7910[[#All],[concat]], Table7910[[#All],[type]]="attribute"),1, FALSE), TRUE)), FALSE, TRUE)</f>
        <v>1</v>
      </c>
    </row>
    <row r="4" spans="1:17">
      <c r="A4" s="13" t="str">
        <f t="shared" si="0"/>
        <v>Compressor AlternativoPressão - Descarga Compressor</v>
      </c>
      <c r="B4" s="14" t="s">
        <v>5087</v>
      </c>
      <c r="C4" s="95" t="s">
        <v>5088</v>
      </c>
      <c r="D4" s="95" t="s">
        <v>5089</v>
      </c>
      <c r="E4" s="95" t="s">
        <v>5090</v>
      </c>
      <c r="F4" s="95" t="s">
        <v>2870</v>
      </c>
      <c r="G4" t="s">
        <v>5093</v>
      </c>
      <c r="I4" t="s">
        <v>5095</v>
      </c>
      <c r="J4">
        <v>4000</v>
      </c>
      <c r="K4" t="s">
        <v>5092</v>
      </c>
      <c r="L4">
        <v>2</v>
      </c>
      <c r="M4" t="s">
        <v>4232</v>
      </c>
      <c r="N4" s="14" t="str">
        <f t="shared" si="1"/>
        <v>subattribute</v>
      </c>
      <c r="O4" s="14" t="str">
        <f t="shared" si="2"/>
        <v>Pressão - Descarga Compressor</v>
      </c>
      <c r="P4" s="14" t="str">
        <f t="shared" si="3"/>
        <v>HiHi</v>
      </c>
      <c r="Q4" t="b" cm="1">
        <f t="array" ref="Q4">IF(ISERROR(IF(Table7910[[#This Row],[type]]="subattribute", VLOOKUP(Table7910[[#This Row],[Template]]&amp;Table7910[[#This Row],[parent_attribute]],_xlfn._xlws.FILTER(Table7910[[#All],[concat]], Table7910[[#All],[type]]="attribute"),1, FALSE), TRUE)), FALSE, TRUE)</f>
        <v>1</v>
      </c>
    </row>
    <row r="5" spans="1:17">
      <c r="A5" s="13" t="str">
        <f t="shared" si="0"/>
        <v>Compressor AlternativoPressão - Descarga Compressor</v>
      </c>
      <c r="B5" s="14" t="s">
        <v>5087</v>
      </c>
      <c r="C5" s="95" t="s">
        <v>5088</v>
      </c>
      <c r="D5" s="95" t="s">
        <v>5089</v>
      </c>
      <c r="E5" s="95" t="s">
        <v>5090</v>
      </c>
      <c r="F5" s="95" t="s">
        <v>2870</v>
      </c>
      <c r="G5" t="s">
        <v>5093</v>
      </c>
      <c r="I5" t="s">
        <v>5096</v>
      </c>
      <c r="J5">
        <v>3000</v>
      </c>
      <c r="K5" t="s">
        <v>5092</v>
      </c>
      <c r="L5">
        <v>2</v>
      </c>
      <c r="M5" t="s">
        <v>4232</v>
      </c>
      <c r="N5" s="14" t="str">
        <f t="shared" si="1"/>
        <v>subattribute</v>
      </c>
      <c r="O5" s="14" t="str">
        <f t="shared" si="2"/>
        <v>Pressão - Descarga Compressor</v>
      </c>
      <c r="P5" s="14" t="str">
        <f t="shared" si="3"/>
        <v>Lo</v>
      </c>
      <c r="Q5" t="b" cm="1">
        <f t="array" ref="Q5">IF(ISERROR(IF(Table7910[[#This Row],[type]]="subattribute", VLOOKUP(Table7910[[#This Row],[Template]]&amp;Table7910[[#This Row],[parent_attribute]],_xlfn._xlws.FILTER(Table7910[[#All],[concat]], Table7910[[#All],[type]]="attribute"),1, FALSE), TRUE)), FALSE, TRUE)</f>
        <v>1</v>
      </c>
    </row>
    <row r="6" spans="1:17">
      <c r="A6" s="13" t="str">
        <f t="shared" si="0"/>
        <v>Compressor AlternativoPressão - Descarga Compressor</v>
      </c>
      <c r="B6" s="14" t="s">
        <v>5087</v>
      </c>
      <c r="C6" s="95" t="s">
        <v>5088</v>
      </c>
      <c r="D6" s="95" t="s">
        <v>5089</v>
      </c>
      <c r="E6" s="95" t="s">
        <v>5090</v>
      </c>
      <c r="F6" s="95" t="s">
        <v>2870</v>
      </c>
      <c r="G6" t="s">
        <v>5093</v>
      </c>
      <c r="I6" t="s">
        <v>5097</v>
      </c>
      <c r="J6">
        <v>2900</v>
      </c>
      <c r="K6" t="s">
        <v>5092</v>
      </c>
      <c r="L6">
        <v>2</v>
      </c>
      <c r="M6" t="s">
        <v>4232</v>
      </c>
      <c r="N6" s="14" t="str">
        <f t="shared" si="1"/>
        <v>subattribute</v>
      </c>
      <c r="O6" s="14" t="str">
        <f t="shared" si="2"/>
        <v>Pressão - Descarga Compressor</v>
      </c>
      <c r="P6" s="14" t="str">
        <f t="shared" si="3"/>
        <v>LoLo</v>
      </c>
      <c r="Q6" t="b" cm="1">
        <f t="array" ref="Q6">IF(ISERROR(IF(Table7910[[#This Row],[type]]="subattribute", VLOOKUP(Table7910[[#This Row],[Template]]&amp;Table7910[[#This Row],[parent_attribute]],_xlfn._xlws.FILTER(Table7910[[#All],[concat]], Table7910[[#All],[type]]="attribute"),1, FALSE), TRUE)), FALSE, TRUE)</f>
        <v>1</v>
      </c>
    </row>
    <row r="7" spans="1:17">
      <c r="A7" s="13" t="str">
        <f t="shared" si="0"/>
        <v>Compressor AlternativoPressão - Descarga Compressor</v>
      </c>
      <c r="B7" s="14" t="s">
        <v>5087</v>
      </c>
      <c r="C7" s="95" t="s">
        <v>5088</v>
      </c>
      <c r="D7" s="95" t="s">
        <v>5089</v>
      </c>
      <c r="E7" s="95" t="s">
        <v>5090</v>
      </c>
      <c r="F7" s="95" t="s">
        <v>2870</v>
      </c>
      <c r="G7" t="s">
        <v>5093</v>
      </c>
      <c r="I7" t="s">
        <v>5098</v>
      </c>
      <c r="J7">
        <v>3325</v>
      </c>
      <c r="K7" t="s">
        <v>5092</v>
      </c>
      <c r="L7">
        <v>2</v>
      </c>
      <c r="M7" t="s">
        <v>4232</v>
      </c>
      <c r="N7" s="14" t="str">
        <f t="shared" si="1"/>
        <v>subattribute</v>
      </c>
      <c r="O7" s="14" t="str">
        <f t="shared" si="2"/>
        <v>Pressão - Descarga Compressor</v>
      </c>
      <c r="P7" s="14" t="str">
        <f t="shared" si="3"/>
        <v>Pre-alarm Hi</v>
      </c>
      <c r="Q7" t="b" cm="1">
        <f t="array" ref="Q7">IF(ISERROR(IF(Table7910[[#This Row],[type]]="subattribute", VLOOKUP(Table7910[[#This Row],[Template]]&amp;Table7910[[#This Row],[parent_attribute]],_xlfn._xlws.FILTER(Table7910[[#All],[concat]], Table7910[[#All],[type]]="attribute"),1, FALSE), TRUE)), FALSE, TRUE)</f>
        <v>1</v>
      </c>
    </row>
    <row r="8" spans="1:17">
      <c r="A8" s="13" t="str">
        <f t="shared" si="0"/>
        <v>Compressor AlternativoPressão - Descarga Compressor</v>
      </c>
      <c r="B8" s="14" t="s">
        <v>5087</v>
      </c>
      <c r="C8" s="95" t="s">
        <v>5088</v>
      </c>
      <c r="D8" s="95" t="s">
        <v>5089</v>
      </c>
      <c r="E8" s="95" t="s">
        <v>5090</v>
      </c>
      <c r="F8" s="95" t="s">
        <v>2870</v>
      </c>
      <c r="G8" t="s">
        <v>5093</v>
      </c>
      <c r="I8" t="s">
        <v>5099</v>
      </c>
      <c r="J8">
        <v>3150</v>
      </c>
      <c r="K8" t="s">
        <v>5092</v>
      </c>
      <c r="L8">
        <v>2</v>
      </c>
      <c r="M8" t="s">
        <v>4232</v>
      </c>
      <c r="N8" s="14" t="str">
        <f t="shared" si="1"/>
        <v>subattribute</v>
      </c>
      <c r="O8" s="14" t="str">
        <f t="shared" si="2"/>
        <v>Pressão - Descarga Compressor</v>
      </c>
      <c r="P8" s="14" t="str">
        <f t="shared" si="3"/>
        <v>Pre-alarm Lo</v>
      </c>
      <c r="Q8" t="b" cm="1">
        <f t="array" ref="Q8">IF(ISERROR(IF(Table7910[[#This Row],[type]]="subattribute", VLOOKUP(Table7910[[#This Row],[Template]]&amp;Table7910[[#This Row],[parent_attribute]],_xlfn._xlws.FILTER(Table7910[[#All],[concat]], Table7910[[#All],[type]]="attribute"),1, FALSE), TRUE)), FALSE, TRUE)</f>
        <v>1</v>
      </c>
    </row>
    <row r="9" spans="1:17">
      <c r="A9" s="13" t="str">
        <f t="shared" si="0"/>
        <v>Compressor AlternativoPressão - Descarga Compressor</v>
      </c>
      <c r="B9" s="14" t="s">
        <v>5087</v>
      </c>
      <c r="C9" s="95" t="s">
        <v>5088</v>
      </c>
      <c r="D9" s="95" t="s">
        <v>5089</v>
      </c>
      <c r="E9" s="95" t="s">
        <v>5090</v>
      </c>
      <c r="F9" s="95" t="s">
        <v>2867</v>
      </c>
      <c r="G9" t="s">
        <v>5091</v>
      </c>
      <c r="I9" t="s">
        <v>5094</v>
      </c>
      <c r="J9">
        <v>3500</v>
      </c>
      <c r="K9" t="s">
        <v>5092</v>
      </c>
      <c r="L9">
        <v>2</v>
      </c>
      <c r="M9" t="s">
        <v>4232</v>
      </c>
      <c r="N9" s="14" t="str">
        <f t="shared" si="1"/>
        <v>subattribute</v>
      </c>
      <c r="O9" s="14" t="str">
        <f t="shared" si="2"/>
        <v>Pressão - Descarga Compressor</v>
      </c>
      <c r="P9" s="14" t="str">
        <f t="shared" si="3"/>
        <v>Hi</v>
      </c>
      <c r="Q9" t="b" cm="1">
        <f t="array" ref="Q9">IF(ISERROR(IF(Table7910[[#This Row],[type]]="subattribute", VLOOKUP(Table7910[[#This Row],[Template]]&amp;Table7910[[#This Row],[parent_attribute]],_xlfn._xlws.FILTER(Table7910[[#All],[concat]], Table7910[[#All],[type]]="attribute"),1, FALSE), TRUE)), FALSE, TRUE)</f>
        <v>1</v>
      </c>
    </row>
    <row r="10" spans="1:17">
      <c r="A10" s="13" t="str">
        <f t="shared" si="0"/>
        <v>Compressor AlternativoPressão - Sucção Compressor</v>
      </c>
      <c r="B10" s="14" t="s">
        <v>5087</v>
      </c>
      <c r="C10" s="95" t="s">
        <v>5088</v>
      </c>
      <c r="D10" s="95" t="s">
        <v>5089</v>
      </c>
      <c r="E10" s="95" t="s">
        <v>5090</v>
      </c>
      <c r="F10" s="95" t="s">
        <v>2870</v>
      </c>
      <c r="G10" t="s">
        <v>5100</v>
      </c>
      <c r="I10" t="s">
        <v>5101</v>
      </c>
      <c r="J10">
        <v>5</v>
      </c>
      <c r="K10" t="s">
        <v>5092</v>
      </c>
      <c r="L10">
        <v>2</v>
      </c>
      <c r="M10" t="s">
        <v>4232</v>
      </c>
      <c r="N10" s="14" t="str">
        <f t="shared" si="1"/>
        <v>subattribute</v>
      </c>
      <c r="O10" s="14" t="str">
        <f t="shared" si="2"/>
        <v>Pressão - Sucção Compressor</v>
      </c>
      <c r="P10" s="14" t="str">
        <f t="shared" si="3"/>
        <v>Hi</v>
      </c>
      <c r="Q10" t="b" cm="1">
        <f t="array" ref="Q10">IF(ISERROR(IF(Table7910[[#This Row],[type]]="subattribute", VLOOKUP(Table7910[[#This Row],[Template]]&amp;Table7910[[#This Row],[parent_attribute]],_xlfn._xlws.FILTER(Table7910[[#All],[concat]], Table7910[[#All],[type]]="attribute"),1, FALSE), TRUE)), FALSE, TRUE)</f>
        <v>1</v>
      </c>
    </row>
    <row r="11" spans="1:17">
      <c r="A11" s="13" t="str">
        <f t="shared" si="0"/>
        <v>Compressor AlternativoPressão - Sucção Compressor</v>
      </c>
      <c r="B11" s="14" t="s">
        <v>5087</v>
      </c>
      <c r="C11" s="95" t="s">
        <v>5088</v>
      </c>
      <c r="D11" s="95" t="s">
        <v>5089</v>
      </c>
      <c r="E11" s="95" t="s">
        <v>5090</v>
      </c>
      <c r="F11" s="95" t="s">
        <v>2870</v>
      </c>
      <c r="G11" t="s">
        <v>5100</v>
      </c>
      <c r="I11" t="s">
        <v>5102</v>
      </c>
      <c r="J11">
        <v>1</v>
      </c>
      <c r="K11" t="s">
        <v>5092</v>
      </c>
      <c r="L11">
        <v>2</v>
      </c>
      <c r="M11" t="s">
        <v>4232</v>
      </c>
      <c r="N11" s="14" t="str">
        <f t="shared" si="1"/>
        <v>subattribute</v>
      </c>
      <c r="O11" s="14" t="str">
        <f t="shared" si="2"/>
        <v>Pressão - Sucção Compressor</v>
      </c>
      <c r="P11" s="14" t="str">
        <f t="shared" si="3"/>
        <v>Lo</v>
      </c>
      <c r="Q11" t="b" cm="1">
        <f t="array" ref="Q11">IF(ISERROR(IF(Table7910[[#This Row],[type]]="subattribute", VLOOKUP(Table7910[[#This Row],[Template]]&amp;Table7910[[#This Row],[parent_attribute]],_xlfn._xlws.FILTER(Table7910[[#All],[concat]], Table7910[[#All],[type]]="attribute"),1, FALSE), TRUE)), FALSE, TRUE)</f>
        <v>1</v>
      </c>
    </row>
    <row r="12" spans="1:17">
      <c r="A12" s="13" t="str">
        <f t="shared" si="0"/>
        <v>Compressor AlternativoPressão - Sucção Compressor</v>
      </c>
      <c r="B12" s="14" t="s">
        <v>5087</v>
      </c>
      <c r="C12" s="95" t="s">
        <v>5088</v>
      </c>
      <c r="D12" s="95" t="s">
        <v>5089</v>
      </c>
      <c r="E12" s="95" t="s">
        <v>5090</v>
      </c>
      <c r="F12" s="95" t="s">
        <v>2870</v>
      </c>
      <c r="G12" t="s">
        <v>5100</v>
      </c>
      <c r="I12" t="s">
        <v>5103</v>
      </c>
      <c r="J12">
        <v>4.75</v>
      </c>
      <c r="K12" t="s">
        <v>5092</v>
      </c>
      <c r="L12">
        <v>2</v>
      </c>
      <c r="M12" t="s">
        <v>4232</v>
      </c>
      <c r="N12" s="14" t="str">
        <f t="shared" si="1"/>
        <v>subattribute</v>
      </c>
      <c r="O12" s="14" t="str">
        <f t="shared" si="2"/>
        <v>Pressão - Sucção Compressor</v>
      </c>
      <c r="P12" s="14" t="str">
        <f t="shared" si="3"/>
        <v>Pre-alarm Hi</v>
      </c>
      <c r="Q12" t="b" cm="1">
        <f t="array" ref="Q12">IF(ISERROR(IF(Table7910[[#This Row],[type]]="subattribute", VLOOKUP(Table7910[[#This Row],[Template]]&amp;Table7910[[#This Row],[parent_attribute]],_xlfn._xlws.FILTER(Table7910[[#All],[concat]], Table7910[[#All],[type]]="attribute"),1, FALSE), TRUE)), FALSE, TRUE)</f>
        <v>1</v>
      </c>
    </row>
    <row r="13" spans="1:17">
      <c r="A13" s="13" t="str">
        <f t="shared" si="0"/>
        <v>Compressor AlternativoPressão - Sucção Compressor</v>
      </c>
      <c r="B13" s="14" t="s">
        <v>5087</v>
      </c>
      <c r="C13" s="95" t="s">
        <v>5088</v>
      </c>
      <c r="D13" s="95" t="s">
        <v>5089</v>
      </c>
      <c r="E13" s="95" t="s">
        <v>5090</v>
      </c>
      <c r="F13" s="95" t="s">
        <v>2870</v>
      </c>
      <c r="G13" t="s">
        <v>5100</v>
      </c>
      <c r="I13" t="s">
        <v>5104</v>
      </c>
      <c r="J13">
        <v>1.1000000000000001</v>
      </c>
      <c r="K13" t="s">
        <v>5092</v>
      </c>
      <c r="L13">
        <v>2</v>
      </c>
      <c r="M13" t="s">
        <v>4232</v>
      </c>
      <c r="N13" s="14" t="str">
        <f t="shared" si="1"/>
        <v>subattribute</v>
      </c>
      <c r="O13" s="14" t="str">
        <f t="shared" si="2"/>
        <v>Pressão - Sucção Compressor</v>
      </c>
      <c r="P13" s="14" t="str">
        <f t="shared" si="3"/>
        <v>Pre-alarm Lo</v>
      </c>
      <c r="Q13" t="b" cm="1">
        <f t="array" ref="Q13">IF(ISERROR(IF(Table7910[[#This Row],[type]]="subattribute", VLOOKUP(Table7910[[#This Row],[Template]]&amp;Table7910[[#This Row],[parent_attribute]],_xlfn._xlws.FILTER(Table7910[[#All],[concat]], Table7910[[#All],[type]]="attribute"),1, FALSE), TRUE)), FALSE, TRUE)</f>
        <v>1</v>
      </c>
    </row>
    <row r="14" spans="1:17">
      <c r="A14" s="13" t="str">
        <f t="shared" si="0"/>
        <v>Compressor AlternativoPressão - Descarga Compressor</v>
      </c>
      <c r="B14" s="14" t="s">
        <v>5087</v>
      </c>
      <c r="C14" s="95" t="s">
        <v>5088</v>
      </c>
      <c r="D14" s="95" t="s">
        <v>5089</v>
      </c>
      <c r="E14" s="95" t="s">
        <v>5090</v>
      </c>
      <c r="F14" s="95" t="s">
        <v>2867</v>
      </c>
      <c r="G14" t="s">
        <v>5091</v>
      </c>
      <c r="I14" t="s">
        <v>5095</v>
      </c>
      <c r="J14">
        <v>4000</v>
      </c>
      <c r="K14" t="s">
        <v>5092</v>
      </c>
      <c r="L14">
        <v>2</v>
      </c>
      <c r="M14" t="s">
        <v>4232</v>
      </c>
      <c r="N14" s="14" t="str">
        <f t="shared" si="1"/>
        <v>subattribute</v>
      </c>
      <c r="O14" s="14" t="str">
        <f t="shared" si="2"/>
        <v>Pressão - Descarga Compressor</v>
      </c>
      <c r="P14" s="14" t="str">
        <f t="shared" si="3"/>
        <v>HiHi</v>
      </c>
      <c r="Q14" t="b" cm="1">
        <f t="array" ref="Q14">IF(ISERROR(IF(Table7910[[#This Row],[type]]="subattribute", VLOOKUP(Table7910[[#This Row],[Template]]&amp;Table7910[[#This Row],[parent_attribute]],_xlfn._xlws.FILTER(Table7910[[#All],[concat]], Table7910[[#All],[type]]="attribute"),1, FALSE), TRUE)), FALSE, TRUE)</f>
        <v>1</v>
      </c>
    </row>
    <row r="15" spans="1:17">
      <c r="A15" s="13" t="str">
        <f t="shared" si="0"/>
        <v>Compressor AlternativoTemperatura - Descarga Bloco 1</v>
      </c>
      <c r="B15" s="14" t="s">
        <v>5087</v>
      </c>
      <c r="C15" s="95" t="s">
        <v>5088</v>
      </c>
      <c r="D15" s="95" t="s">
        <v>5089</v>
      </c>
      <c r="E15" s="95" t="s">
        <v>5090</v>
      </c>
      <c r="F15" s="95" t="s">
        <v>2870</v>
      </c>
      <c r="G15" t="s">
        <v>5105</v>
      </c>
      <c r="I15" t="s">
        <v>5106</v>
      </c>
      <c r="J15">
        <v>190</v>
      </c>
      <c r="K15" t="s">
        <v>4283</v>
      </c>
      <c r="L15">
        <v>2</v>
      </c>
      <c r="M15" t="s">
        <v>4232</v>
      </c>
      <c r="N15" s="14" t="str">
        <f t="shared" si="1"/>
        <v>subattribute</v>
      </c>
      <c r="O15" s="14" t="str">
        <f t="shared" si="2"/>
        <v>Temperatura - Descarga Bloco 1</v>
      </c>
      <c r="P15" s="14" t="str">
        <f t="shared" si="3"/>
        <v>Hi</v>
      </c>
      <c r="Q15" t="b" cm="1">
        <f t="array" ref="Q15">IF(ISERROR(IF(Table7910[[#This Row],[type]]="subattribute", VLOOKUP(Table7910[[#This Row],[Template]]&amp;Table7910[[#This Row],[parent_attribute]],_xlfn._xlws.FILTER(Table7910[[#All],[concat]], Table7910[[#All],[type]]="attribute"),1, FALSE), TRUE)), FALSE, TRUE)</f>
        <v>1</v>
      </c>
    </row>
    <row r="16" spans="1:17">
      <c r="A16" s="13" t="str">
        <f t="shared" si="0"/>
        <v>Compressor AlternativoTemperatura - Descarga Bloco 1</v>
      </c>
      <c r="B16" s="14" t="s">
        <v>5087</v>
      </c>
      <c r="C16" s="95" t="s">
        <v>5088</v>
      </c>
      <c r="D16" s="95" t="s">
        <v>5089</v>
      </c>
      <c r="E16" s="95" t="s">
        <v>5090</v>
      </c>
      <c r="F16" s="95" t="s">
        <v>2870</v>
      </c>
      <c r="G16" t="s">
        <v>5105</v>
      </c>
      <c r="I16" t="s">
        <v>5107</v>
      </c>
      <c r="J16">
        <v>180.5</v>
      </c>
      <c r="K16" t="s">
        <v>4283</v>
      </c>
      <c r="L16">
        <v>2</v>
      </c>
      <c r="M16" t="s">
        <v>4232</v>
      </c>
      <c r="N16" s="14" t="str">
        <f t="shared" si="1"/>
        <v>subattribute</v>
      </c>
      <c r="O16" s="14" t="str">
        <f t="shared" si="2"/>
        <v>Temperatura - Descarga Bloco 1</v>
      </c>
      <c r="P16" s="14" t="str">
        <f t="shared" si="3"/>
        <v>Pre-alarm Hi</v>
      </c>
      <c r="Q16" t="b" cm="1">
        <f t="array" ref="Q16">IF(ISERROR(IF(Table7910[[#This Row],[type]]="subattribute", VLOOKUP(Table7910[[#This Row],[Template]]&amp;Table7910[[#This Row],[parent_attribute]],_xlfn._xlws.FILTER(Table7910[[#All],[concat]], Table7910[[#All],[type]]="attribute"),1, FALSE), TRUE)), FALSE, TRUE)</f>
        <v>1</v>
      </c>
    </row>
    <row r="17" spans="1:17">
      <c r="A17" s="13" t="str">
        <f t="shared" si="0"/>
        <v>Compressor AlternativoPressão - Descarga Compressor</v>
      </c>
      <c r="B17" s="14" t="s">
        <v>5087</v>
      </c>
      <c r="C17" s="95" t="s">
        <v>5088</v>
      </c>
      <c r="D17" s="95" t="s">
        <v>5089</v>
      </c>
      <c r="E17" s="95" t="s">
        <v>5090</v>
      </c>
      <c r="F17" s="95" t="s">
        <v>2867</v>
      </c>
      <c r="G17" t="s">
        <v>5091</v>
      </c>
      <c r="I17" t="s">
        <v>5096</v>
      </c>
      <c r="J17">
        <v>3000</v>
      </c>
      <c r="K17" t="s">
        <v>5092</v>
      </c>
      <c r="L17">
        <v>2</v>
      </c>
      <c r="M17" t="s">
        <v>4232</v>
      </c>
      <c r="N17" s="14" t="str">
        <f t="shared" si="1"/>
        <v>subattribute</v>
      </c>
      <c r="O17" s="14" t="str">
        <f t="shared" si="2"/>
        <v>Pressão - Descarga Compressor</v>
      </c>
      <c r="P17" s="14" t="str">
        <f t="shared" si="3"/>
        <v>Lo</v>
      </c>
      <c r="Q17" t="b" cm="1">
        <f t="array" ref="Q17">IF(ISERROR(IF(Table7910[[#This Row],[type]]="subattribute", VLOOKUP(Table7910[[#This Row],[Template]]&amp;Table7910[[#This Row],[parent_attribute]],_xlfn._xlws.FILTER(Table7910[[#All],[concat]], Table7910[[#All],[type]]="attribute"),1, FALSE), TRUE)), FALSE, TRUE)</f>
        <v>1</v>
      </c>
    </row>
    <row r="18" spans="1:17">
      <c r="A18" s="13" t="str">
        <f t="shared" si="0"/>
        <v>Compressor AlternativoTemperatura - Descarga Bloco 2</v>
      </c>
      <c r="B18" s="14" t="s">
        <v>5087</v>
      </c>
      <c r="C18" s="95" t="s">
        <v>5088</v>
      </c>
      <c r="D18" s="95" t="s">
        <v>5089</v>
      </c>
      <c r="E18" s="95" t="s">
        <v>5090</v>
      </c>
      <c r="F18" s="95" t="s">
        <v>2870</v>
      </c>
      <c r="G18" t="s">
        <v>5108</v>
      </c>
      <c r="I18" t="s">
        <v>5109</v>
      </c>
      <c r="J18">
        <v>190</v>
      </c>
      <c r="K18" t="s">
        <v>4283</v>
      </c>
      <c r="L18">
        <v>2</v>
      </c>
      <c r="M18" t="s">
        <v>4232</v>
      </c>
      <c r="N18" s="14" t="str">
        <f t="shared" si="1"/>
        <v>subattribute</v>
      </c>
      <c r="O18" s="14" t="str">
        <f t="shared" si="2"/>
        <v>Temperatura - Descarga Bloco 2</v>
      </c>
      <c r="P18" s="14" t="str">
        <f t="shared" si="3"/>
        <v>Hi</v>
      </c>
      <c r="Q18" t="b" cm="1">
        <f t="array" ref="Q18">IF(ISERROR(IF(Table7910[[#This Row],[type]]="subattribute", VLOOKUP(Table7910[[#This Row],[Template]]&amp;Table7910[[#This Row],[parent_attribute]],_xlfn._xlws.FILTER(Table7910[[#All],[concat]], Table7910[[#All],[type]]="attribute"),1, FALSE), TRUE)), FALSE, TRUE)</f>
        <v>1</v>
      </c>
    </row>
    <row r="19" spans="1:17">
      <c r="A19" s="13" t="str">
        <f t="shared" si="0"/>
        <v>Compressor AlternativoTemperatura - Descarga Bloco 2</v>
      </c>
      <c r="B19" s="14" t="s">
        <v>5087</v>
      </c>
      <c r="C19" s="95" t="s">
        <v>5088</v>
      </c>
      <c r="D19" s="95" t="s">
        <v>5089</v>
      </c>
      <c r="E19" s="95" t="s">
        <v>5090</v>
      </c>
      <c r="F19" s="95" t="s">
        <v>2870</v>
      </c>
      <c r="G19" t="s">
        <v>5108</v>
      </c>
      <c r="I19" t="s">
        <v>5110</v>
      </c>
      <c r="J19">
        <v>180.5</v>
      </c>
      <c r="K19" t="s">
        <v>4283</v>
      </c>
      <c r="L19">
        <v>2</v>
      </c>
      <c r="M19" t="s">
        <v>4232</v>
      </c>
      <c r="N19" s="14" t="str">
        <f t="shared" si="1"/>
        <v>subattribute</v>
      </c>
      <c r="O19" s="14" t="str">
        <f t="shared" si="2"/>
        <v>Temperatura - Descarga Bloco 2</v>
      </c>
      <c r="P19" s="14" t="str">
        <f t="shared" si="3"/>
        <v>Pre-alarm Hi</v>
      </c>
      <c r="Q19" t="b" cm="1">
        <f t="array" ref="Q19">IF(ISERROR(IF(Table7910[[#This Row],[type]]="subattribute", VLOOKUP(Table7910[[#This Row],[Template]]&amp;Table7910[[#This Row],[parent_attribute]],_xlfn._xlws.FILTER(Table7910[[#All],[concat]], Table7910[[#All],[type]]="attribute"),1, FALSE), TRUE)), FALSE, TRUE)</f>
        <v>1</v>
      </c>
    </row>
    <row r="20" spans="1:17">
      <c r="A20" s="13" t="str">
        <f t="shared" si="0"/>
        <v>Compressor AlternativoPressão - Descarga Compressor</v>
      </c>
      <c r="B20" s="14" t="s">
        <v>5087</v>
      </c>
      <c r="C20" s="95" t="s">
        <v>5088</v>
      </c>
      <c r="D20" s="95" t="s">
        <v>5089</v>
      </c>
      <c r="E20" s="95" t="s">
        <v>5090</v>
      </c>
      <c r="F20" s="95" t="s">
        <v>2867</v>
      </c>
      <c r="G20" t="s">
        <v>5091</v>
      </c>
      <c r="I20" t="s">
        <v>5097</v>
      </c>
      <c r="J20">
        <v>2900</v>
      </c>
      <c r="K20" t="s">
        <v>5092</v>
      </c>
      <c r="L20">
        <v>2</v>
      </c>
      <c r="M20" t="s">
        <v>4232</v>
      </c>
      <c r="N20" s="14" t="str">
        <f t="shared" si="1"/>
        <v>subattribute</v>
      </c>
      <c r="O20" s="14" t="str">
        <f t="shared" si="2"/>
        <v>Pressão - Descarga Compressor</v>
      </c>
      <c r="P20" s="14" t="str">
        <f t="shared" si="3"/>
        <v>LoLo</v>
      </c>
      <c r="Q20" t="b" cm="1">
        <f t="array" ref="Q20">IF(ISERROR(IF(Table7910[[#This Row],[type]]="subattribute", VLOOKUP(Table7910[[#This Row],[Template]]&amp;Table7910[[#This Row],[parent_attribute]],_xlfn._xlws.FILTER(Table7910[[#All],[concat]], Table7910[[#All],[type]]="attribute"),1, FALSE), TRUE)), FALSE, TRUE)</f>
        <v>1</v>
      </c>
    </row>
    <row r="21" spans="1:17">
      <c r="A21" s="13" t="str">
        <f t="shared" si="0"/>
        <v>Compressor AlternativoTemperatura - Sucção Membrana</v>
      </c>
      <c r="B21" s="14" t="s">
        <v>5087</v>
      </c>
      <c r="C21" s="95" t="s">
        <v>5088</v>
      </c>
      <c r="D21" s="95" t="s">
        <v>5089</v>
      </c>
      <c r="E21" s="95" t="s">
        <v>5090</v>
      </c>
      <c r="F21" s="95" t="s">
        <v>2870</v>
      </c>
      <c r="G21" t="s">
        <v>5111</v>
      </c>
      <c r="I21" t="s">
        <v>5112</v>
      </c>
      <c r="J21">
        <v>52</v>
      </c>
      <c r="K21" t="s">
        <v>4283</v>
      </c>
      <c r="L21">
        <v>2</v>
      </c>
      <c r="M21" t="s">
        <v>4232</v>
      </c>
      <c r="N21" s="14" t="str">
        <f t="shared" si="1"/>
        <v>subattribute</v>
      </c>
      <c r="O21" s="14" t="str">
        <f t="shared" si="2"/>
        <v>Temperatura - Sucção Membrana</v>
      </c>
      <c r="P21" s="14" t="str">
        <f t="shared" si="3"/>
        <v>Hi</v>
      </c>
      <c r="Q21" t="b" cm="1">
        <f t="array" ref="Q21">IF(ISERROR(IF(Table7910[[#This Row],[type]]="subattribute", VLOOKUP(Table7910[[#This Row],[Template]]&amp;Table7910[[#This Row],[parent_attribute]],_xlfn._xlws.FILTER(Table7910[[#All],[concat]], Table7910[[#All],[type]]="attribute"),1, FALSE), TRUE)), FALSE, TRUE)</f>
        <v>1</v>
      </c>
    </row>
    <row r="22" spans="1:17">
      <c r="A22" s="13" t="str">
        <f t="shared" si="0"/>
        <v>Compressor AlternativoTemperatura - Sucção Membrana</v>
      </c>
      <c r="B22" s="14" t="s">
        <v>5087</v>
      </c>
      <c r="C22" s="95" t="s">
        <v>5088</v>
      </c>
      <c r="D22" s="95" t="s">
        <v>5089</v>
      </c>
      <c r="E22" s="95" t="s">
        <v>5090</v>
      </c>
      <c r="F22" s="95" t="s">
        <v>2870</v>
      </c>
      <c r="G22" t="s">
        <v>5111</v>
      </c>
      <c r="I22" t="s">
        <v>5113</v>
      </c>
      <c r="J22">
        <v>49.4</v>
      </c>
      <c r="K22" t="s">
        <v>4283</v>
      </c>
      <c r="L22">
        <v>2</v>
      </c>
      <c r="M22" t="s">
        <v>4232</v>
      </c>
      <c r="N22" s="14" t="str">
        <f t="shared" si="1"/>
        <v>subattribute</v>
      </c>
      <c r="O22" s="14" t="str">
        <f t="shared" si="2"/>
        <v>Temperatura - Sucção Membrana</v>
      </c>
      <c r="P22" s="14" t="str">
        <f t="shared" si="3"/>
        <v>Pre-alarm Hi</v>
      </c>
      <c r="Q22" t="b" cm="1">
        <f t="array" ref="Q22">IF(ISERROR(IF(Table7910[[#This Row],[type]]="subattribute", VLOOKUP(Table7910[[#This Row],[Template]]&amp;Table7910[[#This Row],[parent_attribute]],_xlfn._xlws.FILTER(Table7910[[#All],[concat]], Table7910[[#All],[type]]="attribute"),1, FALSE), TRUE)), FALSE, TRUE)</f>
        <v>1</v>
      </c>
    </row>
    <row r="23" spans="1:17">
      <c r="A23" s="13" t="str">
        <f t="shared" si="0"/>
        <v>Compressor AlternativoPressão - Descarga Compressor</v>
      </c>
      <c r="B23" s="14" t="s">
        <v>5087</v>
      </c>
      <c r="C23" s="95" t="s">
        <v>5088</v>
      </c>
      <c r="D23" s="95" t="s">
        <v>5089</v>
      </c>
      <c r="E23" s="95" t="s">
        <v>5090</v>
      </c>
      <c r="F23" s="95" t="s">
        <v>2869</v>
      </c>
      <c r="G23" t="s">
        <v>5114</v>
      </c>
      <c r="I23" t="s">
        <v>2868</v>
      </c>
      <c r="J23" t="s">
        <v>5114</v>
      </c>
      <c r="K23" t="s">
        <v>5092</v>
      </c>
      <c r="L23">
        <v>2</v>
      </c>
      <c r="M23" t="s">
        <v>531</v>
      </c>
      <c r="N23" s="14" t="str">
        <f t="shared" si="1"/>
        <v>attribute</v>
      </c>
      <c r="O23" s="14" t="str">
        <f t="shared" si="2"/>
        <v>Pressão - Descarga Compressor</v>
      </c>
      <c r="P23" s="14" t="str">
        <f t="shared" si="3"/>
        <v/>
      </c>
      <c r="Q23" t="b" cm="1">
        <f t="array" ref="Q23">IF(ISERROR(IF(Table7910[[#This Row],[type]]="subattribute", VLOOKUP(Table7910[[#This Row],[Template]]&amp;Table7910[[#This Row],[parent_attribute]],_xlfn._xlws.FILTER(Table7910[[#All],[concat]], Table7910[[#All],[type]]="attribute"),1, FALSE), TRUE)), FALSE, TRUE)</f>
        <v>1</v>
      </c>
    </row>
    <row r="24" spans="1:17">
      <c r="A24" s="13" t="str">
        <f t="shared" si="0"/>
        <v>Compressor AlternativoPressão - Descarga Compressor</v>
      </c>
      <c r="B24" s="14" t="s">
        <v>5087</v>
      </c>
      <c r="C24" s="95" t="s">
        <v>5088</v>
      </c>
      <c r="D24" s="95" t="s">
        <v>5089</v>
      </c>
      <c r="E24" s="95" t="s">
        <v>5090</v>
      </c>
      <c r="F24" s="95" t="s">
        <v>2869</v>
      </c>
      <c r="G24" t="s">
        <v>5114</v>
      </c>
      <c r="I24" t="s">
        <v>5094</v>
      </c>
      <c r="J24">
        <v>3500</v>
      </c>
      <c r="K24" t="s">
        <v>5092</v>
      </c>
      <c r="L24">
        <v>2</v>
      </c>
      <c r="M24" t="s">
        <v>4232</v>
      </c>
      <c r="N24" s="14" t="str">
        <f t="shared" si="1"/>
        <v>subattribute</v>
      </c>
      <c r="O24" s="14" t="str">
        <f t="shared" si="2"/>
        <v>Pressão - Descarga Compressor</v>
      </c>
      <c r="P24" s="14" t="str">
        <f t="shared" si="3"/>
        <v>Hi</v>
      </c>
      <c r="Q24" t="b" cm="1">
        <f t="array" ref="Q24">IF(ISERROR(IF(Table7910[[#This Row],[type]]="subattribute", VLOOKUP(Table7910[[#This Row],[Template]]&amp;Table7910[[#This Row],[parent_attribute]],_xlfn._xlws.FILTER(Table7910[[#All],[concat]], Table7910[[#All],[type]]="attribute"),1, FALSE), TRUE)), FALSE, TRUE)</f>
        <v>1</v>
      </c>
    </row>
    <row r="25" spans="1:17">
      <c r="A25" s="13" t="str">
        <f t="shared" si="0"/>
        <v>Compressor AlternativoPressão - Descarga Compressor</v>
      </c>
      <c r="B25" s="14" t="s">
        <v>5087</v>
      </c>
      <c r="C25" s="95" t="s">
        <v>5088</v>
      </c>
      <c r="D25" s="95" t="s">
        <v>5089</v>
      </c>
      <c r="E25" s="95" t="s">
        <v>5090</v>
      </c>
      <c r="F25" s="95" t="s">
        <v>2869</v>
      </c>
      <c r="G25" t="s">
        <v>5114</v>
      </c>
      <c r="I25" t="s">
        <v>5095</v>
      </c>
      <c r="J25">
        <v>4000</v>
      </c>
      <c r="K25" t="s">
        <v>5092</v>
      </c>
      <c r="L25">
        <v>2</v>
      </c>
      <c r="M25" t="s">
        <v>4232</v>
      </c>
      <c r="N25" s="14" t="str">
        <f t="shared" si="1"/>
        <v>subattribute</v>
      </c>
      <c r="O25" s="14" t="str">
        <f t="shared" si="2"/>
        <v>Pressão - Descarga Compressor</v>
      </c>
      <c r="P25" s="14" t="str">
        <f t="shared" si="3"/>
        <v>HiHi</v>
      </c>
      <c r="Q25" t="b" cm="1">
        <f t="array" ref="Q25">IF(ISERROR(IF(Table7910[[#This Row],[type]]="subattribute", VLOOKUP(Table7910[[#This Row],[Template]]&amp;Table7910[[#This Row],[parent_attribute]],_xlfn._xlws.FILTER(Table7910[[#All],[concat]], Table7910[[#All],[type]]="attribute"),1, FALSE), TRUE)), FALSE, TRUE)</f>
        <v>1</v>
      </c>
    </row>
    <row r="26" spans="1:17">
      <c r="A26" s="13" t="str">
        <f t="shared" si="0"/>
        <v>Compressor AlternativoPressão - Descarga Compressor</v>
      </c>
      <c r="B26" s="14" t="s">
        <v>5087</v>
      </c>
      <c r="C26" s="95" t="s">
        <v>5088</v>
      </c>
      <c r="D26" s="95" t="s">
        <v>5089</v>
      </c>
      <c r="E26" s="95" t="s">
        <v>5090</v>
      </c>
      <c r="F26" s="95" t="s">
        <v>2869</v>
      </c>
      <c r="G26" t="s">
        <v>5114</v>
      </c>
      <c r="I26" t="s">
        <v>5096</v>
      </c>
      <c r="J26">
        <v>3000</v>
      </c>
      <c r="K26" t="s">
        <v>5092</v>
      </c>
      <c r="L26">
        <v>2</v>
      </c>
      <c r="M26" t="s">
        <v>4232</v>
      </c>
      <c r="N26" s="14" t="str">
        <f t="shared" si="1"/>
        <v>subattribute</v>
      </c>
      <c r="O26" s="14" t="str">
        <f t="shared" si="2"/>
        <v>Pressão - Descarga Compressor</v>
      </c>
      <c r="P26" s="14" t="str">
        <f t="shared" si="3"/>
        <v>Lo</v>
      </c>
      <c r="Q26" t="b" cm="1">
        <f t="array" ref="Q26">IF(ISERROR(IF(Table7910[[#This Row],[type]]="subattribute", VLOOKUP(Table7910[[#This Row],[Template]]&amp;Table7910[[#This Row],[parent_attribute]],_xlfn._xlws.FILTER(Table7910[[#All],[concat]], Table7910[[#All],[type]]="attribute"),1, FALSE), TRUE)), FALSE, TRUE)</f>
        <v>1</v>
      </c>
    </row>
    <row r="27" spans="1:17">
      <c r="A27" s="13" t="str">
        <f t="shared" si="0"/>
        <v>Compressor AlternativoPressão - Descarga Compressor</v>
      </c>
      <c r="B27" s="14" t="s">
        <v>5087</v>
      </c>
      <c r="C27" s="95" t="s">
        <v>5088</v>
      </c>
      <c r="D27" s="95" t="s">
        <v>5089</v>
      </c>
      <c r="E27" s="95" t="s">
        <v>5090</v>
      </c>
      <c r="F27" s="95" t="s">
        <v>2869</v>
      </c>
      <c r="G27" t="s">
        <v>5114</v>
      </c>
      <c r="I27" t="s">
        <v>5097</v>
      </c>
      <c r="J27">
        <v>2900</v>
      </c>
      <c r="K27" t="s">
        <v>5092</v>
      </c>
      <c r="L27">
        <v>2</v>
      </c>
      <c r="M27" t="s">
        <v>4232</v>
      </c>
      <c r="N27" s="14" t="str">
        <f t="shared" si="1"/>
        <v>subattribute</v>
      </c>
      <c r="O27" s="14" t="str">
        <f t="shared" si="2"/>
        <v>Pressão - Descarga Compressor</v>
      </c>
      <c r="P27" s="14" t="str">
        <f t="shared" si="3"/>
        <v>LoLo</v>
      </c>
      <c r="Q27" t="b" cm="1">
        <f t="array" ref="Q27">IF(ISERROR(IF(Table7910[[#This Row],[type]]="subattribute", VLOOKUP(Table7910[[#This Row],[Template]]&amp;Table7910[[#This Row],[parent_attribute]],_xlfn._xlws.FILTER(Table7910[[#All],[concat]], Table7910[[#All],[type]]="attribute"),1, FALSE), TRUE)), FALSE, TRUE)</f>
        <v>1</v>
      </c>
    </row>
    <row r="28" spans="1:17">
      <c r="A28" s="13" t="str">
        <f t="shared" si="0"/>
        <v>Compressor AlternativoPressão - Descarga Compressor</v>
      </c>
      <c r="B28" s="14" t="s">
        <v>5087</v>
      </c>
      <c r="C28" s="95" t="s">
        <v>5088</v>
      </c>
      <c r="D28" s="95" t="s">
        <v>5089</v>
      </c>
      <c r="E28" s="95" t="s">
        <v>5090</v>
      </c>
      <c r="F28" s="95" t="s">
        <v>2869</v>
      </c>
      <c r="G28" t="s">
        <v>5114</v>
      </c>
      <c r="I28" t="s">
        <v>5098</v>
      </c>
      <c r="J28">
        <v>3325</v>
      </c>
      <c r="K28" t="s">
        <v>5092</v>
      </c>
      <c r="L28">
        <v>2</v>
      </c>
      <c r="M28" t="s">
        <v>4232</v>
      </c>
      <c r="N28" s="14" t="str">
        <f t="shared" si="1"/>
        <v>subattribute</v>
      </c>
      <c r="O28" s="14" t="str">
        <f t="shared" si="2"/>
        <v>Pressão - Descarga Compressor</v>
      </c>
      <c r="P28" s="14" t="str">
        <f t="shared" si="3"/>
        <v>Pre-alarm Hi</v>
      </c>
      <c r="Q28" t="b" cm="1">
        <f t="array" ref="Q28">IF(ISERROR(IF(Table7910[[#This Row],[type]]="subattribute", VLOOKUP(Table7910[[#This Row],[Template]]&amp;Table7910[[#This Row],[parent_attribute]],_xlfn._xlws.FILTER(Table7910[[#All],[concat]], Table7910[[#All],[type]]="attribute"),1, FALSE), TRUE)), FALSE, TRUE)</f>
        <v>1</v>
      </c>
    </row>
    <row r="29" spans="1:17">
      <c r="A29" s="13" t="str">
        <f t="shared" si="0"/>
        <v>Compressor AlternativoPressão - Descarga Compressor</v>
      </c>
      <c r="B29" s="14" t="s">
        <v>5087</v>
      </c>
      <c r="C29" s="95" t="s">
        <v>5088</v>
      </c>
      <c r="D29" s="95" t="s">
        <v>5089</v>
      </c>
      <c r="E29" s="95" t="s">
        <v>5090</v>
      </c>
      <c r="F29" s="95" t="s">
        <v>2869</v>
      </c>
      <c r="G29" t="s">
        <v>5114</v>
      </c>
      <c r="I29" t="s">
        <v>5099</v>
      </c>
      <c r="J29">
        <v>3150</v>
      </c>
      <c r="K29" t="s">
        <v>5092</v>
      </c>
      <c r="L29">
        <v>2</v>
      </c>
      <c r="M29" t="s">
        <v>4232</v>
      </c>
      <c r="N29" s="14" t="str">
        <f t="shared" si="1"/>
        <v>subattribute</v>
      </c>
      <c r="O29" s="14" t="str">
        <f t="shared" si="2"/>
        <v>Pressão - Descarga Compressor</v>
      </c>
      <c r="P29" s="14" t="str">
        <f t="shared" si="3"/>
        <v>Pre-alarm Lo</v>
      </c>
      <c r="Q29" t="b" cm="1">
        <f t="array" ref="Q29">IF(ISERROR(IF(Table7910[[#This Row],[type]]="subattribute", VLOOKUP(Table7910[[#This Row],[Template]]&amp;Table7910[[#This Row],[parent_attribute]],_xlfn._xlws.FILTER(Table7910[[#All],[concat]], Table7910[[#All],[type]]="attribute"),1, FALSE), TRUE)), FALSE, TRUE)</f>
        <v>1</v>
      </c>
    </row>
    <row r="30" spans="1:17">
      <c r="A30" s="13" t="str">
        <f t="shared" si="0"/>
        <v>Compressor AlternativoPressão - Sucção Compressor</v>
      </c>
      <c r="B30" s="14" t="s">
        <v>5087</v>
      </c>
      <c r="C30" s="95" t="s">
        <v>5088</v>
      </c>
      <c r="D30" s="95" t="s">
        <v>5089</v>
      </c>
      <c r="E30" s="95" t="s">
        <v>5090</v>
      </c>
      <c r="F30" s="95" t="s">
        <v>2869</v>
      </c>
      <c r="G30" t="s">
        <v>5115</v>
      </c>
      <c r="I30" t="s">
        <v>5116</v>
      </c>
      <c r="J30" t="s">
        <v>5115</v>
      </c>
      <c r="K30" t="s">
        <v>5092</v>
      </c>
      <c r="L30">
        <v>2</v>
      </c>
      <c r="M30" t="s">
        <v>531</v>
      </c>
      <c r="N30" s="14" t="str">
        <f t="shared" si="1"/>
        <v>attribute</v>
      </c>
      <c r="O30" s="14" t="str">
        <f t="shared" si="2"/>
        <v>Pressão - Sucção Compressor</v>
      </c>
      <c r="P30" s="14" t="str">
        <f t="shared" si="3"/>
        <v/>
      </c>
      <c r="Q30" t="b" cm="1">
        <f t="array" ref="Q30">IF(ISERROR(IF(Table7910[[#This Row],[type]]="subattribute", VLOOKUP(Table7910[[#This Row],[Template]]&amp;Table7910[[#This Row],[parent_attribute]],_xlfn._xlws.FILTER(Table7910[[#All],[concat]], Table7910[[#All],[type]]="attribute"),1, FALSE), TRUE)), FALSE, TRUE)</f>
        <v>1</v>
      </c>
    </row>
    <row r="31" spans="1:17">
      <c r="A31" s="13" t="str">
        <f t="shared" si="0"/>
        <v>Compressor AlternativoPressão - Sucção Compressor</v>
      </c>
      <c r="B31" s="14" t="s">
        <v>5087</v>
      </c>
      <c r="C31" s="95" t="s">
        <v>5088</v>
      </c>
      <c r="D31" s="95" t="s">
        <v>5089</v>
      </c>
      <c r="E31" s="95" t="s">
        <v>5090</v>
      </c>
      <c r="F31" s="95" t="s">
        <v>2869</v>
      </c>
      <c r="G31" t="s">
        <v>5115</v>
      </c>
      <c r="I31" t="s">
        <v>5101</v>
      </c>
      <c r="J31">
        <v>5</v>
      </c>
      <c r="K31" t="s">
        <v>5092</v>
      </c>
      <c r="L31">
        <v>2</v>
      </c>
      <c r="M31" t="s">
        <v>4232</v>
      </c>
      <c r="N31" s="14" t="str">
        <f t="shared" si="1"/>
        <v>subattribute</v>
      </c>
      <c r="O31" s="14" t="str">
        <f t="shared" si="2"/>
        <v>Pressão - Sucção Compressor</v>
      </c>
      <c r="P31" s="14" t="str">
        <f t="shared" si="3"/>
        <v>Hi</v>
      </c>
      <c r="Q31" t="b" cm="1">
        <f t="array" ref="Q31">IF(ISERROR(IF(Table7910[[#This Row],[type]]="subattribute", VLOOKUP(Table7910[[#This Row],[Template]]&amp;Table7910[[#This Row],[parent_attribute]],_xlfn._xlws.FILTER(Table7910[[#All],[concat]], Table7910[[#All],[type]]="attribute"),1, FALSE), TRUE)), FALSE, TRUE)</f>
        <v>1</v>
      </c>
    </row>
    <row r="32" spans="1:17">
      <c r="A32" s="13" t="str">
        <f t="shared" si="0"/>
        <v>Compressor AlternativoPressão - Sucção Compressor</v>
      </c>
      <c r="B32" s="14" t="s">
        <v>5087</v>
      </c>
      <c r="C32" s="95" t="s">
        <v>5088</v>
      </c>
      <c r="D32" s="95" t="s">
        <v>5089</v>
      </c>
      <c r="E32" s="95" t="s">
        <v>5090</v>
      </c>
      <c r="F32" s="95" t="s">
        <v>2869</v>
      </c>
      <c r="G32" t="s">
        <v>5115</v>
      </c>
      <c r="I32" t="s">
        <v>5102</v>
      </c>
      <c r="J32">
        <v>1</v>
      </c>
      <c r="K32" t="s">
        <v>5092</v>
      </c>
      <c r="L32">
        <v>2</v>
      </c>
      <c r="M32" t="s">
        <v>4232</v>
      </c>
      <c r="N32" s="14" t="str">
        <f t="shared" si="1"/>
        <v>subattribute</v>
      </c>
      <c r="O32" s="14" t="str">
        <f t="shared" si="2"/>
        <v>Pressão - Sucção Compressor</v>
      </c>
      <c r="P32" s="14" t="str">
        <f t="shared" si="3"/>
        <v>Lo</v>
      </c>
      <c r="Q32" t="b" cm="1">
        <f t="array" ref="Q32">IF(ISERROR(IF(Table7910[[#This Row],[type]]="subattribute", VLOOKUP(Table7910[[#This Row],[Template]]&amp;Table7910[[#This Row],[parent_attribute]],_xlfn._xlws.FILTER(Table7910[[#All],[concat]], Table7910[[#All],[type]]="attribute"),1, FALSE), TRUE)), FALSE, TRUE)</f>
        <v>1</v>
      </c>
    </row>
    <row r="33" spans="1:17">
      <c r="A33" s="13" t="str">
        <f t="shared" si="0"/>
        <v>Compressor AlternativoPressão - Sucção Compressor</v>
      </c>
      <c r="B33" s="14" t="s">
        <v>5087</v>
      </c>
      <c r="C33" s="95" t="s">
        <v>5088</v>
      </c>
      <c r="D33" s="95" t="s">
        <v>5089</v>
      </c>
      <c r="E33" s="95" t="s">
        <v>5090</v>
      </c>
      <c r="F33" s="95" t="s">
        <v>2869</v>
      </c>
      <c r="G33" t="s">
        <v>5115</v>
      </c>
      <c r="I33" t="s">
        <v>5103</v>
      </c>
      <c r="J33">
        <v>4.75</v>
      </c>
      <c r="K33" t="s">
        <v>5092</v>
      </c>
      <c r="L33">
        <v>2</v>
      </c>
      <c r="M33" t="s">
        <v>4232</v>
      </c>
      <c r="N33" s="14" t="str">
        <f t="shared" si="1"/>
        <v>subattribute</v>
      </c>
      <c r="O33" s="14" t="str">
        <f t="shared" si="2"/>
        <v>Pressão - Sucção Compressor</v>
      </c>
      <c r="P33" s="14" t="str">
        <f t="shared" si="3"/>
        <v>Pre-alarm Hi</v>
      </c>
      <c r="Q33" t="b" cm="1">
        <f t="array" ref="Q33">IF(ISERROR(IF(Table7910[[#This Row],[type]]="subattribute", VLOOKUP(Table7910[[#This Row],[Template]]&amp;Table7910[[#This Row],[parent_attribute]],_xlfn._xlws.FILTER(Table7910[[#All],[concat]], Table7910[[#All],[type]]="attribute"),1, FALSE), TRUE)), FALSE, TRUE)</f>
        <v>1</v>
      </c>
    </row>
    <row r="34" spans="1:17">
      <c r="A34" s="13" t="str">
        <f t="shared" ref="A34:A64" si="4">C34&amp;O34</f>
        <v>Compressor AlternativoPressão - Sucção Compressor</v>
      </c>
      <c r="B34" s="14" t="s">
        <v>5087</v>
      </c>
      <c r="C34" s="95" t="s">
        <v>5088</v>
      </c>
      <c r="D34" s="95" t="s">
        <v>5089</v>
      </c>
      <c r="E34" s="95" t="s">
        <v>5090</v>
      </c>
      <c r="F34" s="95" t="s">
        <v>2869</v>
      </c>
      <c r="G34" t="s">
        <v>5115</v>
      </c>
      <c r="I34" t="s">
        <v>5104</v>
      </c>
      <c r="J34">
        <v>1.1000000000000001</v>
      </c>
      <c r="K34" t="s">
        <v>5092</v>
      </c>
      <c r="L34">
        <v>2</v>
      </c>
      <c r="M34" t="s">
        <v>4232</v>
      </c>
      <c r="N34" s="14" t="str">
        <f t="shared" ref="N34:N64" si="5">IFERROR(IF(FIND("|",I34),"subattribute", "attribute"), "attribute")</f>
        <v>subattribute</v>
      </c>
      <c r="O34" s="14" t="str">
        <f t="shared" ref="O34:O64" si="6">TRIM(INDEX(_xlfn.TEXTSPLIT(I34,"|"), 1,1))</f>
        <v>Pressão - Sucção Compressor</v>
      </c>
      <c r="P34" s="14" t="str">
        <f t="shared" ref="P34:P64" si="7">IFERROR(TRIM(INDEX(_xlfn.TEXTSPLIT(I34,"|"), 1,2)), "")</f>
        <v>Pre-alarm Lo</v>
      </c>
      <c r="Q34" t="b" cm="1">
        <f t="array" ref="Q34">IF(ISERROR(IF(Table7910[[#This Row],[type]]="subattribute", VLOOKUP(Table7910[[#This Row],[Template]]&amp;Table7910[[#This Row],[parent_attribute]],_xlfn._xlws.FILTER(Table7910[[#All],[concat]], Table7910[[#All],[type]]="attribute"),1, FALSE), TRUE)), FALSE, TRUE)</f>
        <v>1</v>
      </c>
    </row>
    <row r="35" spans="1:17">
      <c r="A35" s="13" t="str">
        <f t="shared" si="4"/>
        <v>Compressor AlternativoTemperatura - Descarga Bloco 1</v>
      </c>
      <c r="B35" s="14" t="s">
        <v>5087</v>
      </c>
      <c r="C35" s="95" t="s">
        <v>5088</v>
      </c>
      <c r="D35" s="95" t="s">
        <v>5089</v>
      </c>
      <c r="E35" s="95" t="s">
        <v>5090</v>
      </c>
      <c r="F35" s="95" t="s">
        <v>2869</v>
      </c>
      <c r="G35" t="s">
        <v>5117</v>
      </c>
      <c r="I35" t="s">
        <v>5118</v>
      </c>
      <c r="J35" t="s">
        <v>5117</v>
      </c>
      <c r="K35" t="s">
        <v>4283</v>
      </c>
      <c r="L35">
        <v>2</v>
      </c>
      <c r="M35" t="s">
        <v>531</v>
      </c>
      <c r="N35" s="14" t="str">
        <f t="shared" si="5"/>
        <v>attribute</v>
      </c>
      <c r="O35" s="14" t="str">
        <f t="shared" si="6"/>
        <v>Temperatura - Descarga Bloco 1</v>
      </c>
      <c r="P35" s="14" t="str">
        <f t="shared" si="7"/>
        <v/>
      </c>
      <c r="Q35" t="b" cm="1">
        <f t="array" ref="Q35">IF(ISERROR(IF(Table7910[[#This Row],[type]]="subattribute", VLOOKUP(Table7910[[#This Row],[Template]]&amp;Table7910[[#This Row],[parent_attribute]],_xlfn._xlws.FILTER(Table7910[[#All],[concat]], Table7910[[#All],[type]]="attribute"),1, FALSE), TRUE)), FALSE, TRUE)</f>
        <v>1</v>
      </c>
    </row>
    <row r="36" spans="1:17">
      <c r="A36" s="13" t="str">
        <f t="shared" si="4"/>
        <v>Compressor AlternativoTemperatura - Descarga Bloco 1</v>
      </c>
      <c r="B36" s="14" t="s">
        <v>5087</v>
      </c>
      <c r="C36" s="95" t="s">
        <v>5088</v>
      </c>
      <c r="D36" s="95" t="s">
        <v>5089</v>
      </c>
      <c r="E36" s="95" t="s">
        <v>5090</v>
      </c>
      <c r="F36" s="95" t="s">
        <v>2869</v>
      </c>
      <c r="G36" t="s">
        <v>5117</v>
      </c>
      <c r="I36" t="s">
        <v>5106</v>
      </c>
      <c r="J36">
        <v>190</v>
      </c>
      <c r="K36" t="s">
        <v>4283</v>
      </c>
      <c r="L36">
        <v>2</v>
      </c>
      <c r="M36" t="s">
        <v>4232</v>
      </c>
      <c r="N36" s="14" t="str">
        <f t="shared" si="5"/>
        <v>subattribute</v>
      </c>
      <c r="O36" s="14" t="str">
        <f t="shared" si="6"/>
        <v>Temperatura - Descarga Bloco 1</v>
      </c>
      <c r="P36" s="14" t="str">
        <f t="shared" si="7"/>
        <v>Hi</v>
      </c>
      <c r="Q36" t="b" cm="1">
        <f t="array" ref="Q36">IF(ISERROR(IF(Table7910[[#This Row],[type]]="subattribute", VLOOKUP(Table7910[[#This Row],[Template]]&amp;Table7910[[#This Row],[parent_attribute]],_xlfn._xlws.FILTER(Table7910[[#All],[concat]], Table7910[[#All],[type]]="attribute"),1, FALSE), TRUE)), FALSE, TRUE)</f>
        <v>1</v>
      </c>
    </row>
    <row r="37" spans="1:17">
      <c r="A37" s="13" t="str">
        <f t="shared" si="4"/>
        <v>Compressor AlternativoTemperatura - Descarga Bloco 1</v>
      </c>
      <c r="B37" s="14" t="s">
        <v>5087</v>
      </c>
      <c r="C37" s="95" t="s">
        <v>5088</v>
      </c>
      <c r="D37" s="95" t="s">
        <v>5089</v>
      </c>
      <c r="E37" s="95" t="s">
        <v>5090</v>
      </c>
      <c r="F37" s="95" t="s">
        <v>2869</v>
      </c>
      <c r="G37" t="s">
        <v>5117</v>
      </c>
      <c r="I37" t="s">
        <v>5107</v>
      </c>
      <c r="J37">
        <v>180.5</v>
      </c>
      <c r="K37" t="s">
        <v>4283</v>
      </c>
      <c r="L37">
        <v>2</v>
      </c>
      <c r="M37" t="s">
        <v>4232</v>
      </c>
      <c r="N37" s="14" t="str">
        <f t="shared" si="5"/>
        <v>subattribute</v>
      </c>
      <c r="O37" s="14" t="str">
        <f t="shared" si="6"/>
        <v>Temperatura - Descarga Bloco 1</v>
      </c>
      <c r="P37" s="14" t="str">
        <f t="shared" si="7"/>
        <v>Pre-alarm Hi</v>
      </c>
      <c r="Q37" t="b" cm="1">
        <f t="array" ref="Q37">IF(ISERROR(IF(Table7910[[#This Row],[type]]="subattribute", VLOOKUP(Table7910[[#This Row],[Template]]&amp;Table7910[[#This Row],[parent_attribute]],_xlfn._xlws.FILTER(Table7910[[#All],[concat]], Table7910[[#All],[type]]="attribute"),1, FALSE), TRUE)), FALSE, TRUE)</f>
        <v>1</v>
      </c>
    </row>
    <row r="38" spans="1:17">
      <c r="A38" s="13" t="str">
        <f t="shared" si="4"/>
        <v>Compressor AlternativoTemperatura - Descarga Bloco 2</v>
      </c>
      <c r="B38" s="14" t="s">
        <v>5087</v>
      </c>
      <c r="C38" s="95" t="s">
        <v>5088</v>
      </c>
      <c r="D38" s="95" t="s">
        <v>5089</v>
      </c>
      <c r="E38" s="95" t="s">
        <v>5090</v>
      </c>
      <c r="F38" s="95" t="s">
        <v>2869</v>
      </c>
      <c r="G38" t="s">
        <v>5119</v>
      </c>
      <c r="I38" t="s">
        <v>5120</v>
      </c>
      <c r="J38" t="s">
        <v>5119</v>
      </c>
      <c r="K38" t="s">
        <v>4283</v>
      </c>
      <c r="L38">
        <v>2</v>
      </c>
      <c r="M38" t="s">
        <v>531</v>
      </c>
      <c r="N38" s="14" t="str">
        <f t="shared" si="5"/>
        <v>attribute</v>
      </c>
      <c r="O38" s="14" t="str">
        <f t="shared" si="6"/>
        <v>Temperatura - Descarga Bloco 2</v>
      </c>
      <c r="P38" s="14" t="str">
        <f t="shared" si="7"/>
        <v/>
      </c>
      <c r="Q38" t="b" cm="1">
        <f t="array" ref="Q38">IF(ISERROR(IF(Table7910[[#This Row],[type]]="subattribute", VLOOKUP(Table7910[[#This Row],[Template]]&amp;Table7910[[#This Row],[parent_attribute]],_xlfn._xlws.FILTER(Table7910[[#All],[concat]], Table7910[[#All],[type]]="attribute"),1, FALSE), TRUE)), FALSE, TRUE)</f>
        <v>1</v>
      </c>
    </row>
    <row r="39" spans="1:17">
      <c r="A39" s="13" t="str">
        <f t="shared" si="4"/>
        <v>Compressor AlternativoTemperatura - Descarga Bloco 2</v>
      </c>
      <c r="B39" s="14" t="s">
        <v>5087</v>
      </c>
      <c r="C39" s="95" t="s">
        <v>5088</v>
      </c>
      <c r="D39" s="95" t="s">
        <v>5089</v>
      </c>
      <c r="E39" s="95" t="s">
        <v>5090</v>
      </c>
      <c r="F39" s="95" t="s">
        <v>2869</v>
      </c>
      <c r="G39" t="s">
        <v>5119</v>
      </c>
      <c r="I39" t="s">
        <v>5109</v>
      </c>
      <c r="J39">
        <v>190</v>
      </c>
      <c r="K39" t="s">
        <v>4283</v>
      </c>
      <c r="L39">
        <v>2</v>
      </c>
      <c r="M39" t="s">
        <v>4232</v>
      </c>
      <c r="N39" s="14" t="str">
        <f t="shared" si="5"/>
        <v>subattribute</v>
      </c>
      <c r="O39" s="14" t="str">
        <f t="shared" si="6"/>
        <v>Temperatura - Descarga Bloco 2</v>
      </c>
      <c r="P39" s="14" t="str">
        <f t="shared" si="7"/>
        <v>Hi</v>
      </c>
      <c r="Q39" t="b" cm="1">
        <f t="array" ref="Q39">IF(ISERROR(IF(Table7910[[#This Row],[type]]="subattribute", VLOOKUP(Table7910[[#This Row],[Template]]&amp;Table7910[[#This Row],[parent_attribute]],_xlfn._xlws.FILTER(Table7910[[#All],[concat]], Table7910[[#All],[type]]="attribute"),1, FALSE), TRUE)), FALSE, TRUE)</f>
        <v>1</v>
      </c>
    </row>
    <row r="40" spans="1:17">
      <c r="A40" s="13" t="str">
        <f t="shared" si="4"/>
        <v>Compressor AlternativoTemperatura - Descarga Bloco 2</v>
      </c>
      <c r="B40" s="14" t="s">
        <v>5087</v>
      </c>
      <c r="C40" s="95" t="s">
        <v>5088</v>
      </c>
      <c r="D40" s="95" t="s">
        <v>5089</v>
      </c>
      <c r="E40" s="95" t="s">
        <v>5090</v>
      </c>
      <c r="F40" s="95" t="s">
        <v>2869</v>
      </c>
      <c r="G40" t="s">
        <v>5119</v>
      </c>
      <c r="I40" t="s">
        <v>5110</v>
      </c>
      <c r="J40">
        <v>180.5</v>
      </c>
      <c r="K40" t="s">
        <v>4283</v>
      </c>
      <c r="L40">
        <v>2</v>
      </c>
      <c r="M40" t="s">
        <v>4232</v>
      </c>
      <c r="N40" s="14" t="str">
        <f t="shared" si="5"/>
        <v>subattribute</v>
      </c>
      <c r="O40" s="14" t="str">
        <f t="shared" si="6"/>
        <v>Temperatura - Descarga Bloco 2</v>
      </c>
      <c r="P40" s="14" t="str">
        <f t="shared" si="7"/>
        <v>Pre-alarm Hi</v>
      </c>
      <c r="Q40" t="b" cm="1">
        <f t="array" ref="Q40">IF(ISERROR(IF(Table7910[[#This Row],[type]]="subattribute", VLOOKUP(Table7910[[#This Row],[Template]]&amp;Table7910[[#This Row],[parent_attribute]],_xlfn._xlws.FILTER(Table7910[[#All],[concat]], Table7910[[#All],[type]]="attribute"),1, FALSE), TRUE)), FALSE, TRUE)</f>
        <v>1</v>
      </c>
    </row>
    <row r="41" spans="1:17">
      <c r="A41" s="13" t="str">
        <f t="shared" si="4"/>
        <v>Compressor AlternativoTemperatura - Sucção Membrana</v>
      </c>
      <c r="B41" s="14" t="s">
        <v>5087</v>
      </c>
      <c r="C41" s="95" t="s">
        <v>5088</v>
      </c>
      <c r="D41" s="95" t="s">
        <v>5089</v>
      </c>
      <c r="E41" s="95" t="s">
        <v>5090</v>
      </c>
      <c r="F41" s="95" t="s">
        <v>2869</v>
      </c>
      <c r="G41" t="s">
        <v>5121</v>
      </c>
      <c r="I41" t="s">
        <v>5122</v>
      </c>
      <c r="J41" t="s">
        <v>5121</v>
      </c>
      <c r="K41" t="s">
        <v>4283</v>
      </c>
      <c r="L41">
        <v>2</v>
      </c>
      <c r="M41" t="s">
        <v>531</v>
      </c>
      <c r="N41" s="14" t="str">
        <f t="shared" si="5"/>
        <v>attribute</v>
      </c>
      <c r="O41" s="14" t="str">
        <f t="shared" si="6"/>
        <v>Temperatura - Sucção Membrana</v>
      </c>
      <c r="P41" s="14" t="str">
        <f t="shared" si="7"/>
        <v/>
      </c>
      <c r="Q41" t="b" cm="1">
        <f t="array" ref="Q41">IF(ISERROR(IF(Table7910[[#This Row],[type]]="subattribute", VLOOKUP(Table7910[[#This Row],[Template]]&amp;Table7910[[#This Row],[parent_attribute]],_xlfn._xlws.FILTER(Table7910[[#All],[concat]], Table7910[[#All],[type]]="attribute"),1, FALSE), TRUE)), FALSE, TRUE)</f>
        <v>1</v>
      </c>
    </row>
    <row r="42" spans="1:17">
      <c r="A42" s="13" t="str">
        <f t="shared" si="4"/>
        <v>Compressor AlternativoTemperatura - Sucção Membrana</v>
      </c>
      <c r="B42" s="14" t="s">
        <v>5087</v>
      </c>
      <c r="C42" s="95" t="s">
        <v>5088</v>
      </c>
      <c r="D42" s="95" t="s">
        <v>5089</v>
      </c>
      <c r="E42" s="95" t="s">
        <v>5090</v>
      </c>
      <c r="F42" s="95" t="s">
        <v>2869</v>
      </c>
      <c r="G42" t="s">
        <v>5121</v>
      </c>
      <c r="I42" t="s">
        <v>5112</v>
      </c>
      <c r="J42">
        <v>52</v>
      </c>
      <c r="K42" t="s">
        <v>4283</v>
      </c>
      <c r="L42">
        <v>2</v>
      </c>
      <c r="M42" t="s">
        <v>4232</v>
      </c>
      <c r="N42" s="14" t="str">
        <f t="shared" si="5"/>
        <v>subattribute</v>
      </c>
      <c r="O42" s="14" t="str">
        <f t="shared" si="6"/>
        <v>Temperatura - Sucção Membrana</v>
      </c>
      <c r="P42" s="14" t="str">
        <f t="shared" si="7"/>
        <v>Hi</v>
      </c>
      <c r="Q42" t="b" cm="1">
        <f t="array" ref="Q42">IF(ISERROR(IF(Table7910[[#This Row],[type]]="subattribute", VLOOKUP(Table7910[[#This Row],[Template]]&amp;Table7910[[#This Row],[parent_attribute]],_xlfn._xlws.FILTER(Table7910[[#All],[concat]], Table7910[[#All],[type]]="attribute"),1, FALSE), TRUE)), FALSE, TRUE)</f>
        <v>1</v>
      </c>
    </row>
    <row r="43" spans="1:17">
      <c r="A43" s="13" t="str">
        <f t="shared" si="4"/>
        <v>Compressor AlternativoTemperatura - Sucção Membrana</v>
      </c>
      <c r="B43" s="14" t="s">
        <v>5087</v>
      </c>
      <c r="C43" s="95" t="s">
        <v>5088</v>
      </c>
      <c r="D43" s="95" t="s">
        <v>5089</v>
      </c>
      <c r="E43" s="95" t="s">
        <v>5090</v>
      </c>
      <c r="F43" s="95" t="s">
        <v>2869</v>
      </c>
      <c r="G43" t="s">
        <v>5121</v>
      </c>
      <c r="I43" t="s">
        <v>5113</v>
      </c>
      <c r="J43">
        <v>49.4</v>
      </c>
      <c r="K43" t="s">
        <v>4283</v>
      </c>
      <c r="L43">
        <v>2</v>
      </c>
      <c r="M43" t="s">
        <v>4232</v>
      </c>
      <c r="N43" s="14" t="str">
        <f t="shared" si="5"/>
        <v>subattribute</v>
      </c>
      <c r="O43" s="14" t="str">
        <f t="shared" si="6"/>
        <v>Temperatura - Sucção Membrana</v>
      </c>
      <c r="P43" s="14" t="str">
        <f t="shared" si="7"/>
        <v>Pre-alarm Hi</v>
      </c>
      <c r="Q43" t="b" cm="1">
        <f t="array" ref="Q43">IF(ISERROR(IF(Table7910[[#This Row],[type]]="subattribute", VLOOKUP(Table7910[[#This Row],[Template]]&amp;Table7910[[#This Row],[parent_attribute]],_xlfn._xlws.FILTER(Table7910[[#All],[concat]], Table7910[[#All],[type]]="attribute"),1, FALSE), TRUE)), FALSE, TRUE)</f>
        <v>1</v>
      </c>
    </row>
    <row r="44" spans="1:17">
      <c r="A44" s="13" t="str">
        <f t="shared" si="4"/>
        <v>Compressor AlternativoPressão - Descarga Compressor</v>
      </c>
      <c r="B44" s="14" t="s">
        <v>5087</v>
      </c>
      <c r="C44" s="95" t="s">
        <v>5088</v>
      </c>
      <c r="D44" s="95" t="s">
        <v>5089</v>
      </c>
      <c r="E44" s="95" t="s">
        <v>5090</v>
      </c>
      <c r="F44" s="95" t="s">
        <v>2870</v>
      </c>
      <c r="G44" t="s">
        <v>5093</v>
      </c>
      <c r="I44" t="s">
        <v>2868</v>
      </c>
      <c r="J44" t="s">
        <v>5093</v>
      </c>
      <c r="K44" t="s">
        <v>5092</v>
      </c>
      <c r="L44">
        <v>2</v>
      </c>
      <c r="M44" t="s">
        <v>531</v>
      </c>
      <c r="N44" s="14" t="str">
        <f t="shared" si="5"/>
        <v>attribute</v>
      </c>
      <c r="O44" s="14" t="str">
        <f t="shared" si="6"/>
        <v>Pressão - Descarga Compressor</v>
      </c>
      <c r="P44" s="14" t="str">
        <f t="shared" si="7"/>
        <v/>
      </c>
      <c r="Q44" t="b" cm="1">
        <f t="array" ref="Q44">IF(ISERROR(IF(Table7910[[#This Row],[type]]="subattribute", VLOOKUP(Table7910[[#This Row],[Template]]&amp;Table7910[[#This Row],[parent_attribute]],_xlfn._xlws.FILTER(Table7910[[#All],[concat]], Table7910[[#All],[type]]="attribute"),1, FALSE), TRUE)), FALSE, TRUE)</f>
        <v>1</v>
      </c>
    </row>
    <row r="45" spans="1:17">
      <c r="A45" s="13" t="str">
        <f t="shared" si="4"/>
        <v>Compressor AlternativoPressão - Descarga Compressor</v>
      </c>
      <c r="B45" s="14" t="s">
        <v>5087</v>
      </c>
      <c r="C45" s="95" t="s">
        <v>5088</v>
      </c>
      <c r="D45" s="95" t="s">
        <v>5089</v>
      </c>
      <c r="E45" s="95" t="s">
        <v>5090</v>
      </c>
      <c r="F45" s="95" t="s">
        <v>2867</v>
      </c>
      <c r="G45" t="s">
        <v>5091</v>
      </c>
      <c r="I45" t="s">
        <v>5098</v>
      </c>
      <c r="J45">
        <v>3325</v>
      </c>
      <c r="K45" t="s">
        <v>5092</v>
      </c>
      <c r="L45">
        <v>2</v>
      </c>
      <c r="M45" t="s">
        <v>4232</v>
      </c>
      <c r="N45" s="14" t="str">
        <f t="shared" si="5"/>
        <v>subattribute</v>
      </c>
      <c r="O45" s="14" t="str">
        <f t="shared" si="6"/>
        <v>Pressão - Descarga Compressor</v>
      </c>
      <c r="P45" s="14" t="str">
        <f t="shared" si="7"/>
        <v>Pre-alarm Hi</v>
      </c>
      <c r="Q45" t="b" cm="1">
        <f t="array" ref="Q45">IF(ISERROR(IF(Table7910[[#This Row],[type]]="subattribute", VLOOKUP(Table7910[[#This Row],[Template]]&amp;Table7910[[#This Row],[parent_attribute]],_xlfn._xlws.FILTER(Table7910[[#All],[concat]], Table7910[[#All],[type]]="attribute"),1, FALSE), TRUE)), FALSE, TRUE)</f>
        <v>1</v>
      </c>
    </row>
    <row r="46" spans="1:17">
      <c r="A46" s="13" t="str">
        <f t="shared" si="4"/>
        <v>Compressor AlternativoPressão - Descarga Compressor</v>
      </c>
      <c r="B46" s="14" t="s">
        <v>5087</v>
      </c>
      <c r="C46" s="95" t="s">
        <v>5088</v>
      </c>
      <c r="D46" s="95" t="s">
        <v>5089</v>
      </c>
      <c r="E46" s="95" t="s">
        <v>5090</v>
      </c>
      <c r="F46" s="95" t="s">
        <v>2867</v>
      </c>
      <c r="G46" t="s">
        <v>5091</v>
      </c>
      <c r="I46" t="s">
        <v>5099</v>
      </c>
      <c r="J46">
        <v>3150</v>
      </c>
      <c r="K46" t="s">
        <v>5092</v>
      </c>
      <c r="L46">
        <v>2</v>
      </c>
      <c r="M46" t="s">
        <v>4232</v>
      </c>
      <c r="N46" s="14" t="str">
        <f t="shared" si="5"/>
        <v>subattribute</v>
      </c>
      <c r="O46" s="14" t="str">
        <f t="shared" si="6"/>
        <v>Pressão - Descarga Compressor</v>
      </c>
      <c r="P46" s="14" t="str">
        <f t="shared" si="7"/>
        <v>Pre-alarm Lo</v>
      </c>
      <c r="Q46" t="b" cm="1">
        <f t="array" ref="Q46">IF(ISERROR(IF(Table7910[[#This Row],[type]]="subattribute", VLOOKUP(Table7910[[#This Row],[Template]]&amp;Table7910[[#This Row],[parent_attribute]],_xlfn._xlws.FILTER(Table7910[[#All],[concat]], Table7910[[#All],[type]]="attribute"),1, FALSE), TRUE)), FALSE, TRUE)</f>
        <v>1</v>
      </c>
    </row>
    <row r="47" spans="1:17">
      <c r="A47" s="13" t="str">
        <f t="shared" si="4"/>
        <v>Compressor AlternativoPressão - Sucção Compressor</v>
      </c>
      <c r="B47" s="14" t="s">
        <v>5087</v>
      </c>
      <c r="C47" s="95" t="s">
        <v>5088</v>
      </c>
      <c r="D47" s="95" t="s">
        <v>5089</v>
      </c>
      <c r="E47" s="95" t="s">
        <v>5090</v>
      </c>
      <c r="F47" s="95" t="s">
        <v>2867</v>
      </c>
      <c r="G47" t="s">
        <v>5123</v>
      </c>
      <c r="I47" t="s">
        <v>5116</v>
      </c>
      <c r="J47" t="s">
        <v>5123</v>
      </c>
      <c r="K47" t="s">
        <v>5092</v>
      </c>
      <c r="L47">
        <v>2</v>
      </c>
      <c r="M47" t="s">
        <v>531</v>
      </c>
      <c r="N47" s="14" t="str">
        <f t="shared" si="5"/>
        <v>attribute</v>
      </c>
      <c r="O47" s="14" t="str">
        <f t="shared" si="6"/>
        <v>Pressão - Sucção Compressor</v>
      </c>
      <c r="P47" s="14" t="str">
        <f t="shared" si="7"/>
        <v/>
      </c>
      <c r="Q47" t="b" cm="1">
        <f t="array" ref="Q47">IF(ISERROR(IF(Table7910[[#This Row],[type]]="subattribute", VLOOKUP(Table7910[[#This Row],[Template]]&amp;Table7910[[#This Row],[parent_attribute]],_xlfn._xlws.FILTER(Table7910[[#All],[concat]], Table7910[[#All],[type]]="attribute"),1, FALSE), TRUE)), FALSE, TRUE)</f>
        <v>1</v>
      </c>
    </row>
    <row r="48" spans="1:17">
      <c r="A48" s="13" t="str">
        <f t="shared" si="4"/>
        <v>Compressor AlternativoPressão - Sucção Compressor</v>
      </c>
      <c r="B48" s="14" t="s">
        <v>5087</v>
      </c>
      <c r="C48" s="95" t="s">
        <v>5088</v>
      </c>
      <c r="D48" s="95" t="s">
        <v>5089</v>
      </c>
      <c r="E48" s="95" t="s">
        <v>5090</v>
      </c>
      <c r="F48" s="95" t="s">
        <v>2867</v>
      </c>
      <c r="G48" t="s">
        <v>5123</v>
      </c>
      <c r="I48" t="s">
        <v>5101</v>
      </c>
      <c r="J48">
        <v>5</v>
      </c>
      <c r="K48" t="s">
        <v>5092</v>
      </c>
      <c r="L48">
        <v>2</v>
      </c>
      <c r="M48" t="s">
        <v>4232</v>
      </c>
      <c r="N48" s="14" t="str">
        <f t="shared" si="5"/>
        <v>subattribute</v>
      </c>
      <c r="O48" s="14" t="str">
        <f t="shared" si="6"/>
        <v>Pressão - Sucção Compressor</v>
      </c>
      <c r="P48" s="14" t="str">
        <f t="shared" si="7"/>
        <v>Hi</v>
      </c>
      <c r="Q48" t="b" cm="1">
        <f t="array" ref="Q48">IF(ISERROR(IF(Table7910[[#This Row],[type]]="subattribute", VLOOKUP(Table7910[[#This Row],[Template]]&amp;Table7910[[#This Row],[parent_attribute]],_xlfn._xlws.FILTER(Table7910[[#All],[concat]], Table7910[[#All],[type]]="attribute"),1, FALSE), TRUE)), FALSE, TRUE)</f>
        <v>1</v>
      </c>
    </row>
    <row r="49" spans="1:17">
      <c r="A49" s="13" t="str">
        <f t="shared" si="4"/>
        <v>Compressor AlternativoPressão - Sucção Compressor</v>
      </c>
      <c r="B49" s="14" t="s">
        <v>5087</v>
      </c>
      <c r="C49" s="95" t="s">
        <v>5088</v>
      </c>
      <c r="D49" s="95" t="s">
        <v>5089</v>
      </c>
      <c r="E49" s="95" t="s">
        <v>5090</v>
      </c>
      <c r="F49" s="95" t="s">
        <v>2867</v>
      </c>
      <c r="G49" t="s">
        <v>5123</v>
      </c>
      <c r="I49" t="s">
        <v>5102</v>
      </c>
      <c r="J49">
        <v>1</v>
      </c>
      <c r="K49" t="s">
        <v>5092</v>
      </c>
      <c r="L49">
        <v>2</v>
      </c>
      <c r="M49" t="s">
        <v>4232</v>
      </c>
      <c r="N49" s="14" t="str">
        <f t="shared" si="5"/>
        <v>subattribute</v>
      </c>
      <c r="O49" s="14" t="str">
        <f t="shared" si="6"/>
        <v>Pressão - Sucção Compressor</v>
      </c>
      <c r="P49" s="14" t="str">
        <f t="shared" si="7"/>
        <v>Lo</v>
      </c>
      <c r="Q49" t="b" cm="1">
        <f t="array" ref="Q49">IF(ISERROR(IF(Table7910[[#This Row],[type]]="subattribute", VLOOKUP(Table7910[[#This Row],[Template]]&amp;Table7910[[#This Row],[parent_attribute]],_xlfn._xlws.FILTER(Table7910[[#All],[concat]], Table7910[[#All],[type]]="attribute"),1, FALSE), TRUE)), FALSE, TRUE)</f>
        <v>1</v>
      </c>
    </row>
    <row r="50" spans="1:17">
      <c r="A50" s="13" t="str">
        <f t="shared" si="4"/>
        <v>Compressor AlternativoPressão - Sucção Compressor</v>
      </c>
      <c r="B50" s="14" t="s">
        <v>5087</v>
      </c>
      <c r="C50" s="95" t="s">
        <v>5088</v>
      </c>
      <c r="D50" s="95" t="s">
        <v>5089</v>
      </c>
      <c r="E50" s="95" t="s">
        <v>5090</v>
      </c>
      <c r="F50" s="95" t="s">
        <v>2867</v>
      </c>
      <c r="G50" t="s">
        <v>5123</v>
      </c>
      <c r="I50" t="s">
        <v>5103</v>
      </c>
      <c r="J50">
        <v>4.75</v>
      </c>
      <c r="K50" t="s">
        <v>5092</v>
      </c>
      <c r="L50">
        <v>2</v>
      </c>
      <c r="M50" t="s">
        <v>4232</v>
      </c>
      <c r="N50" s="14" t="str">
        <f t="shared" si="5"/>
        <v>subattribute</v>
      </c>
      <c r="O50" s="14" t="str">
        <f t="shared" si="6"/>
        <v>Pressão - Sucção Compressor</v>
      </c>
      <c r="P50" s="14" t="str">
        <f t="shared" si="7"/>
        <v>Pre-alarm Hi</v>
      </c>
      <c r="Q50" t="b" cm="1">
        <f t="array" ref="Q50">IF(ISERROR(IF(Table7910[[#This Row],[type]]="subattribute", VLOOKUP(Table7910[[#This Row],[Template]]&amp;Table7910[[#This Row],[parent_attribute]],_xlfn._xlws.FILTER(Table7910[[#All],[concat]], Table7910[[#All],[type]]="attribute"),1, FALSE), TRUE)), FALSE, TRUE)</f>
        <v>1</v>
      </c>
    </row>
    <row r="51" spans="1:17">
      <c r="A51" s="13" t="str">
        <f t="shared" si="4"/>
        <v>Compressor AlternativoPressão - Sucção Compressor</v>
      </c>
      <c r="B51" s="14" t="s">
        <v>5087</v>
      </c>
      <c r="C51" s="95" t="s">
        <v>5088</v>
      </c>
      <c r="D51" s="95" t="s">
        <v>5089</v>
      </c>
      <c r="E51" s="95" t="s">
        <v>5090</v>
      </c>
      <c r="F51" s="95" t="s">
        <v>2870</v>
      </c>
      <c r="G51" t="s">
        <v>5100</v>
      </c>
      <c r="I51" t="s">
        <v>5116</v>
      </c>
      <c r="J51" t="s">
        <v>5100</v>
      </c>
      <c r="K51" t="s">
        <v>5092</v>
      </c>
      <c r="L51">
        <v>2</v>
      </c>
      <c r="M51" t="s">
        <v>531</v>
      </c>
      <c r="N51" s="14" t="str">
        <f t="shared" si="5"/>
        <v>attribute</v>
      </c>
      <c r="O51" s="14" t="str">
        <f t="shared" si="6"/>
        <v>Pressão - Sucção Compressor</v>
      </c>
      <c r="P51" s="14" t="str">
        <f t="shared" si="7"/>
        <v/>
      </c>
      <c r="Q51" t="b" cm="1">
        <f t="array" ref="Q51">IF(ISERROR(IF(Table7910[[#This Row],[type]]="subattribute", VLOOKUP(Table7910[[#This Row],[Template]]&amp;Table7910[[#This Row],[parent_attribute]],_xlfn._xlws.FILTER(Table7910[[#All],[concat]], Table7910[[#All],[type]]="attribute"),1, FALSE), TRUE)), FALSE, TRUE)</f>
        <v>1</v>
      </c>
    </row>
    <row r="52" spans="1:17">
      <c r="A52" s="13" t="str">
        <f t="shared" si="4"/>
        <v>Compressor AlternativoPressão - Sucção Compressor</v>
      </c>
      <c r="B52" s="14" t="s">
        <v>5087</v>
      </c>
      <c r="C52" s="95" t="s">
        <v>5088</v>
      </c>
      <c r="D52" s="95" t="s">
        <v>5089</v>
      </c>
      <c r="E52" s="95" t="s">
        <v>5090</v>
      </c>
      <c r="F52" s="95" t="s">
        <v>2867</v>
      </c>
      <c r="G52" t="s">
        <v>5123</v>
      </c>
      <c r="I52" t="s">
        <v>5104</v>
      </c>
      <c r="J52">
        <v>1.1000000000000001</v>
      </c>
      <c r="K52" t="s">
        <v>5092</v>
      </c>
      <c r="L52">
        <v>2</v>
      </c>
      <c r="M52" t="s">
        <v>4232</v>
      </c>
      <c r="N52" s="14" t="str">
        <f t="shared" si="5"/>
        <v>subattribute</v>
      </c>
      <c r="O52" s="14" t="str">
        <f t="shared" si="6"/>
        <v>Pressão - Sucção Compressor</v>
      </c>
      <c r="P52" s="14" t="str">
        <f t="shared" si="7"/>
        <v>Pre-alarm Lo</v>
      </c>
      <c r="Q52" t="b" cm="1">
        <f t="array" ref="Q52">IF(ISERROR(IF(Table7910[[#This Row],[type]]="subattribute", VLOOKUP(Table7910[[#This Row],[Template]]&amp;Table7910[[#This Row],[parent_attribute]],_xlfn._xlws.FILTER(Table7910[[#All],[concat]], Table7910[[#All],[type]]="attribute"),1, FALSE), TRUE)), FALSE, TRUE)</f>
        <v>1</v>
      </c>
    </row>
    <row r="53" spans="1:17">
      <c r="A53" s="13" t="str">
        <f t="shared" si="4"/>
        <v>Compressor AlternativoTemperatura - Descarga Bloco 1</v>
      </c>
      <c r="B53" s="14" t="s">
        <v>5087</v>
      </c>
      <c r="C53" s="95" t="s">
        <v>5088</v>
      </c>
      <c r="D53" s="95" t="s">
        <v>5089</v>
      </c>
      <c r="E53" s="95" t="s">
        <v>5090</v>
      </c>
      <c r="F53" s="95" t="s">
        <v>2867</v>
      </c>
      <c r="G53" t="s">
        <v>5124</v>
      </c>
      <c r="I53" t="s">
        <v>5118</v>
      </c>
      <c r="J53" t="s">
        <v>5124</v>
      </c>
      <c r="K53" t="s">
        <v>4283</v>
      </c>
      <c r="L53">
        <v>2</v>
      </c>
      <c r="M53" t="s">
        <v>531</v>
      </c>
      <c r="N53" s="14" t="str">
        <f t="shared" si="5"/>
        <v>attribute</v>
      </c>
      <c r="O53" s="14" t="str">
        <f t="shared" si="6"/>
        <v>Temperatura - Descarga Bloco 1</v>
      </c>
      <c r="P53" s="14" t="str">
        <f t="shared" si="7"/>
        <v/>
      </c>
      <c r="Q53" t="b" cm="1">
        <f t="array" ref="Q53">IF(ISERROR(IF(Table7910[[#This Row],[type]]="subattribute", VLOOKUP(Table7910[[#This Row],[Template]]&amp;Table7910[[#This Row],[parent_attribute]],_xlfn._xlws.FILTER(Table7910[[#All],[concat]], Table7910[[#All],[type]]="attribute"),1, FALSE), TRUE)), FALSE, TRUE)</f>
        <v>1</v>
      </c>
    </row>
    <row r="54" spans="1:17">
      <c r="A54" s="13" t="str">
        <f t="shared" si="4"/>
        <v>Compressor AlternativoTemperatura - Descarga Bloco 1</v>
      </c>
      <c r="B54" s="14" t="s">
        <v>5087</v>
      </c>
      <c r="C54" s="95" t="s">
        <v>5088</v>
      </c>
      <c r="D54" s="95" t="s">
        <v>5089</v>
      </c>
      <c r="E54" s="95" t="s">
        <v>5090</v>
      </c>
      <c r="F54" s="95" t="s">
        <v>2867</v>
      </c>
      <c r="G54" t="s">
        <v>5124</v>
      </c>
      <c r="I54" t="s">
        <v>5106</v>
      </c>
      <c r="J54">
        <v>190</v>
      </c>
      <c r="K54" t="s">
        <v>4283</v>
      </c>
      <c r="L54">
        <v>2</v>
      </c>
      <c r="M54" t="s">
        <v>4232</v>
      </c>
      <c r="N54" s="14" t="str">
        <f t="shared" si="5"/>
        <v>subattribute</v>
      </c>
      <c r="O54" s="14" t="str">
        <f t="shared" si="6"/>
        <v>Temperatura - Descarga Bloco 1</v>
      </c>
      <c r="P54" s="14" t="str">
        <f t="shared" si="7"/>
        <v>Hi</v>
      </c>
      <c r="Q54" t="b" cm="1">
        <f t="array" ref="Q54">IF(ISERROR(IF(Table7910[[#This Row],[type]]="subattribute", VLOOKUP(Table7910[[#This Row],[Template]]&amp;Table7910[[#This Row],[parent_attribute]],_xlfn._xlws.FILTER(Table7910[[#All],[concat]], Table7910[[#All],[type]]="attribute"),1, FALSE), TRUE)), FALSE, TRUE)</f>
        <v>1</v>
      </c>
    </row>
    <row r="55" spans="1:17">
      <c r="A55" s="13" t="str">
        <f t="shared" si="4"/>
        <v>Compressor AlternativoTemperatura - Descarga Bloco 1</v>
      </c>
      <c r="B55" s="14" t="s">
        <v>5087</v>
      </c>
      <c r="C55" s="95" t="s">
        <v>5088</v>
      </c>
      <c r="D55" s="95" t="s">
        <v>5089</v>
      </c>
      <c r="E55" s="95" t="s">
        <v>5090</v>
      </c>
      <c r="F55" s="95" t="s">
        <v>2867</v>
      </c>
      <c r="G55" t="s">
        <v>5124</v>
      </c>
      <c r="I55" t="s">
        <v>5107</v>
      </c>
      <c r="J55">
        <v>180.5</v>
      </c>
      <c r="K55" t="s">
        <v>4283</v>
      </c>
      <c r="L55">
        <v>2</v>
      </c>
      <c r="M55" t="s">
        <v>4232</v>
      </c>
      <c r="N55" s="14" t="str">
        <f t="shared" si="5"/>
        <v>subattribute</v>
      </c>
      <c r="O55" s="14" t="str">
        <f t="shared" si="6"/>
        <v>Temperatura - Descarga Bloco 1</v>
      </c>
      <c r="P55" s="14" t="str">
        <f t="shared" si="7"/>
        <v>Pre-alarm Hi</v>
      </c>
      <c r="Q55" t="b" cm="1">
        <f t="array" ref="Q55">IF(ISERROR(IF(Table7910[[#This Row],[type]]="subattribute", VLOOKUP(Table7910[[#This Row],[Template]]&amp;Table7910[[#This Row],[parent_attribute]],_xlfn._xlws.FILTER(Table7910[[#All],[concat]], Table7910[[#All],[type]]="attribute"),1, FALSE), TRUE)), FALSE, TRUE)</f>
        <v>1</v>
      </c>
    </row>
    <row r="56" spans="1:17">
      <c r="A56" s="13" t="str">
        <f t="shared" si="4"/>
        <v>Compressor AlternativoTemperatura - Descarga Bloco 1</v>
      </c>
      <c r="B56" s="14" t="s">
        <v>5087</v>
      </c>
      <c r="C56" s="95" t="s">
        <v>5088</v>
      </c>
      <c r="D56" s="95" t="s">
        <v>5089</v>
      </c>
      <c r="E56" s="95" t="s">
        <v>5090</v>
      </c>
      <c r="F56" s="95" t="s">
        <v>2870</v>
      </c>
      <c r="G56" t="s">
        <v>5105</v>
      </c>
      <c r="I56" t="s">
        <v>5118</v>
      </c>
      <c r="J56" t="s">
        <v>5105</v>
      </c>
      <c r="K56" t="s">
        <v>4283</v>
      </c>
      <c r="L56">
        <v>2</v>
      </c>
      <c r="M56" t="s">
        <v>531</v>
      </c>
      <c r="N56" s="14" t="str">
        <f t="shared" si="5"/>
        <v>attribute</v>
      </c>
      <c r="O56" s="14" t="str">
        <f t="shared" si="6"/>
        <v>Temperatura - Descarga Bloco 1</v>
      </c>
      <c r="P56" s="14" t="str">
        <f t="shared" si="7"/>
        <v/>
      </c>
      <c r="Q56" t="b" cm="1">
        <f t="array" ref="Q56">IF(ISERROR(IF(Table7910[[#This Row],[type]]="subattribute", VLOOKUP(Table7910[[#This Row],[Template]]&amp;Table7910[[#This Row],[parent_attribute]],_xlfn._xlws.FILTER(Table7910[[#All],[concat]], Table7910[[#All],[type]]="attribute"),1, FALSE), TRUE)), FALSE, TRUE)</f>
        <v>1</v>
      </c>
    </row>
    <row r="57" spans="1:17">
      <c r="A57" s="13" t="str">
        <f t="shared" si="4"/>
        <v>Compressor AlternativoTemperatura - Descarga Bloco 2</v>
      </c>
      <c r="B57" s="14" t="s">
        <v>5087</v>
      </c>
      <c r="C57" s="95" t="s">
        <v>5088</v>
      </c>
      <c r="D57" s="95" t="s">
        <v>5089</v>
      </c>
      <c r="E57" s="95" t="s">
        <v>5090</v>
      </c>
      <c r="F57" s="95" t="s">
        <v>2867</v>
      </c>
      <c r="G57" t="s">
        <v>5125</v>
      </c>
      <c r="I57" t="s">
        <v>5120</v>
      </c>
      <c r="J57" t="s">
        <v>5125</v>
      </c>
      <c r="K57" t="s">
        <v>4283</v>
      </c>
      <c r="L57">
        <v>2</v>
      </c>
      <c r="M57" t="s">
        <v>531</v>
      </c>
      <c r="N57" s="14" t="str">
        <f t="shared" si="5"/>
        <v>attribute</v>
      </c>
      <c r="O57" s="14" t="str">
        <f t="shared" si="6"/>
        <v>Temperatura - Descarga Bloco 2</v>
      </c>
      <c r="P57" s="14" t="str">
        <f t="shared" si="7"/>
        <v/>
      </c>
      <c r="Q57" t="b" cm="1">
        <f t="array" ref="Q57">IF(ISERROR(IF(Table7910[[#This Row],[type]]="subattribute", VLOOKUP(Table7910[[#This Row],[Template]]&amp;Table7910[[#This Row],[parent_attribute]],_xlfn._xlws.FILTER(Table7910[[#All],[concat]], Table7910[[#All],[type]]="attribute"),1, FALSE), TRUE)), FALSE, TRUE)</f>
        <v>1</v>
      </c>
    </row>
    <row r="58" spans="1:17">
      <c r="A58" s="13" t="str">
        <f t="shared" si="4"/>
        <v>Compressor AlternativoTemperatura - Descarga Bloco 2</v>
      </c>
      <c r="B58" s="14" t="s">
        <v>5087</v>
      </c>
      <c r="C58" s="95" t="s">
        <v>5088</v>
      </c>
      <c r="D58" s="95" t="s">
        <v>5089</v>
      </c>
      <c r="E58" s="95" t="s">
        <v>5090</v>
      </c>
      <c r="F58" s="95" t="s">
        <v>2867</v>
      </c>
      <c r="G58" t="s">
        <v>5125</v>
      </c>
      <c r="I58" t="s">
        <v>5109</v>
      </c>
      <c r="J58">
        <v>190</v>
      </c>
      <c r="K58" t="s">
        <v>4283</v>
      </c>
      <c r="L58">
        <v>2</v>
      </c>
      <c r="M58" t="s">
        <v>4232</v>
      </c>
      <c r="N58" s="14" t="str">
        <f t="shared" si="5"/>
        <v>subattribute</v>
      </c>
      <c r="O58" s="14" t="str">
        <f t="shared" si="6"/>
        <v>Temperatura - Descarga Bloco 2</v>
      </c>
      <c r="P58" s="14" t="str">
        <f t="shared" si="7"/>
        <v>Hi</v>
      </c>
      <c r="Q58" t="b" cm="1">
        <f t="array" ref="Q58">IF(ISERROR(IF(Table7910[[#This Row],[type]]="subattribute", VLOOKUP(Table7910[[#This Row],[Template]]&amp;Table7910[[#This Row],[parent_attribute]],_xlfn._xlws.FILTER(Table7910[[#All],[concat]], Table7910[[#All],[type]]="attribute"),1, FALSE), TRUE)), FALSE, TRUE)</f>
        <v>1</v>
      </c>
    </row>
    <row r="59" spans="1:17">
      <c r="A59" s="13" t="str">
        <f t="shared" si="4"/>
        <v>Compressor AlternativoTemperatura - Descarga Bloco 2</v>
      </c>
      <c r="B59" s="14" t="s">
        <v>5087</v>
      </c>
      <c r="C59" s="95" t="s">
        <v>5088</v>
      </c>
      <c r="D59" s="95" t="s">
        <v>5089</v>
      </c>
      <c r="E59" s="95" t="s">
        <v>5090</v>
      </c>
      <c r="F59" s="95" t="s">
        <v>2870</v>
      </c>
      <c r="G59" t="s">
        <v>5108</v>
      </c>
      <c r="I59" t="s">
        <v>5120</v>
      </c>
      <c r="J59" t="s">
        <v>5108</v>
      </c>
      <c r="K59" t="s">
        <v>4283</v>
      </c>
      <c r="L59">
        <v>2</v>
      </c>
      <c r="M59" t="s">
        <v>531</v>
      </c>
      <c r="N59" s="14" t="str">
        <f t="shared" si="5"/>
        <v>attribute</v>
      </c>
      <c r="O59" s="14" t="str">
        <f t="shared" si="6"/>
        <v>Temperatura - Descarga Bloco 2</v>
      </c>
      <c r="P59" s="14" t="str">
        <f t="shared" si="7"/>
        <v/>
      </c>
      <c r="Q59" t="b" cm="1">
        <f t="array" ref="Q59">IF(ISERROR(IF(Table7910[[#This Row],[type]]="subattribute", VLOOKUP(Table7910[[#This Row],[Template]]&amp;Table7910[[#This Row],[parent_attribute]],_xlfn._xlws.FILTER(Table7910[[#All],[concat]], Table7910[[#All],[type]]="attribute"),1, FALSE), TRUE)), FALSE, TRUE)</f>
        <v>1</v>
      </c>
    </row>
    <row r="60" spans="1:17">
      <c r="A60" s="13" t="str">
        <f t="shared" si="4"/>
        <v>Compressor AlternativoTemperatura - Descarga Bloco 2</v>
      </c>
      <c r="B60" s="14" t="s">
        <v>5087</v>
      </c>
      <c r="C60" s="95" t="s">
        <v>5088</v>
      </c>
      <c r="D60" s="95" t="s">
        <v>5089</v>
      </c>
      <c r="E60" s="95" t="s">
        <v>5090</v>
      </c>
      <c r="F60" s="95" t="s">
        <v>2867</v>
      </c>
      <c r="G60" t="s">
        <v>5125</v>
      </c>
      <c r="I60" t="s">
        <v>5110</v>
      </c>
      <c r="J60">
        <v>180.5</v>
      </c>
      <c r="K60" t="s">
        <v>4283</v>
      </c>
      <c r="L60">
        <v>2</v>
      </c>
      <c r="M60" t="s">
        <v>4232</v>
      </c>
      <c r="N60" s="14" t="str">
        <f t="shared" si="5"/>
        <v>subattribute</v>
      </c>
      <c r="O60" s="14" t="str">
        <f t="shared" si="6"/>
        <v>Temperatura - Descarga Bloco 2</v>
      </c>
      <c r="P60" s="14" t="str">
        <f t="shared" si="7"/>
        <v>Pre-alarm Hi</v>
      </c>
      <c r="Q60" t="b" cm="1">
        <f t="array" ref="Q60">IF(ISERROR(IF(Table7910[[#This Row],[type]]="subattribute", VLOOKUP(Table7910[[#This Row],[Template]]&amp;Table7910[[#This Row],[parent_attribute]],_xlfn._xlws.FILTER(Table7910[[#All],[concat]], Table7910[[#All],[type]]="attribute"),1, FALSE), TRUE)), FALSE, TRUE)</f>
        <v>1</v>
      </c>
    </row>
    <row r="61" spans="1:17">
      <c r="A61" s="13" t="str">
        <f t="shared" si="4"/>
        <v>Compressor AlternativoTemperatura - Sucção Membrana</v>
      </c>
      <c r="B61" s="14" t="s">
        <v>5087</v>
      </c>
      <c r="C61" s="95" t="s">
        <v>5088</v>
      </c>
      <c r="D61" s="95" t="s">
        <v>5089</v>
      </c>
      <c r="E61" s="95" t="s">
        <v>5090</v>
      </c>
      <c r="F61" s="95" t="s">
        <v>2867</v>
      </c>
      <c r="G61" t="s">
        <v>5126</v>
      </c>
      <c r="I61" t="s">
        <v>5122</v>
      </c>
      <c r="J61" t="s">
        <v>5126</v>
      </c>
      <c r="K61" t="s">
        <v>4283</v>
      </c>
      <c r="L61">
        <v>2</v>
      </c>
      <c r="M61" t="s">
        <v>531</v>
      </c>
      <c r="N61" s="14" t="str">
        <f t="shared" si="5"/>
        <v>attribute</v>
      </c>
      <c r="O61" s="14" t="str">
        <f t="shared" si="6"/>
        <v>Temperatura - Sucção Membrana</v>
      </c>
      <c r="P61" s="14" t="str">
        <f t="shared" si="7"/>
        <v/>
      </c>
      <c r="Q61" t="b" cm="1">
        <f t="array" ref="Q61">IF(ISERROR(IF(Table7910[[#This Row],[type]]="subattribute", VLOOKUP(Table7910[[#This Row],[Template]]&amp;Table7910[[#This Row],[parent_attribute]],_xlfn._xlws.FILTER(Table7910[[#All],[concat]], Table7910[[#All],[type]]="attribute"),1, FALSE), TRUE)), FALSE, TRUE)</f>
        <v>1</v>
      </c>
    </row>
    <row r="62" spans="1:17">
      <c r="A62" s="13" t="str">
        <f t="shared" si="4"/>
        <v>Compressor AlternativoTemperatura - Sucção Membrana</v>
      </c>
      <c r="B62" s="14" t="s">
        <v>5087</v>
      </c>
      <c r="C62" s="95" t="s">
        <v>5088</v>
      </c>
      <c r="D62" s="95" t="s">
        <v>5089</v>
      </c>
      <c r="E62" s="95" t="s">
        <v>5090</v>
      </c>
      <c r="F62" s="95" t="s">
        <v>2870</v>
      </c>
      <c r="G62" t="s">
        <v>5111</v>
      </c>
      <c r="I62" t="s">
        <v>5122</v>
      </c>
      <c r="J62" t="s">
        <v>5111</v>
      </c>
      <c r="K62" t="s">
        <v>4283</v>
      </c>
      <c r="L62">
        <v>2</v>
      </c>
      <c r="M62" t="s">
        <v>531</v>
      </c>
      <c r="N62" s="14" t="str">
        <f t="shared" si="5"/>
        <v>attribute</v>
      </c>
      <c r="O62" s="14" t="str">
        <f t="shared" si="6"/>
        <v>Temperatura - Sucção Membrana</v>
      </c>
      <c r="P62" s="14" t="str">
        <f t="shared" si="7"/>
        <v/>
      </c>
      <c r="Q62" t="b" cm="1">
        <f t="array" ref="Q62">IF(ISERROR(IF(Table7910[[#This Row],[type]]="subattribute", VLOOKUP(Table7910[[#This Row],[Template]]&amp;Table7910[[#This Row],[parent_attribute]],_xlfn._xlws.FILTER(Table7910[[#All],[concat]], Table7910[[#All],[type]]="attribute"),1, FALSE), TRUE)), FALSE, TRUE)</f>
        <v>1</v>
      </c>
    </row>
    <row r="63" spans="1:17">
      <c r="A63" s="13" t="str">
        <f t="shared" si="4"/>
        <v>Compressor AlternativoTemperatura - Sucção Membrana</v>
      </c>
      <c r="B63" s="14" t="s">
        <v>5087</v>
      </c>
      <c r="C63" s="95" t="s">
        <v>5088</v>
      </c>
      <c r="D63" s="95" t="s">
        <v>5089</v>
      </c>
      <c r="E63" s="95" t="s">
        <v>5090</v>
      </c>
      <c r="F63" s="95" t="s">
        <v>2867</v>
      </c>
      <c r="G63" t="s">
        <v>5126</v>
      </c>
      <c r="I63" t="s">
        <v>5112</v>
      </c>
      <c r="J63">
        <v>52</v>
      </c>
      <c r="K63" t="s">
        <v>4283</v>
      </c>
      <c r="L63">
        <v>2</v>
      </c>
      <c r="M63" t="s">
        <v>4232</v>
      </c>
      <c r="N63" s="14" t="str">
        <f t="shared" si="5"/>
        <v>subattribute</v>
      </c>
      <c r="O63" s="14" t="str">
        <f t="shared" si="6"/>
        <v>Temperatura - Sucção Membrana</v>
      </c>
      <c r="P63" s="14" t="str">
        <f t="shared" si="7"/>
        <v>Hi</v>
      </c>
      <c r="Q63" t="b" cm="1">
        <f t="array" ref="Q63">IF(ISERROR(IF(Table7910[[#This Row],[type]]="subattribute", VLOOKUP(Table7910[[#This Row],[Template]]&amp;Table7910[[#This Row],[parent_attribute]],_xlfn._xlws.FILTER(Table7910[[#All],[concat]], Table7910[[#All],[type]]="attribute"),1, FALSE), TRUE)), FALSE, TRUE)</f>
        <v>1</v>
      </c>
    </row>
    <row r="64" spans="1:17">
      <c r="A64" s="13" t="str">
        <f t="shared" si="4"/>
        <v>Compressor AlternativoTemperatura - Sucção Membrana</v>
      </c>
      <c r="B64" s="14" t="s">
        <v>5087</v>
      </c>
      <c r="C64" s="95" t="s">
        <v>5088</v>
      </c>
      <c r="D64" s="95" t="s">
        <v>5089</v>
      </c>
      <c r="E64" s="95" t="s">
        <v>5090</v>
      </c>
      <c r="F64" s="95" t="s">
        <v>2867</v>
      </c>
      <c r="G64" t="s">
        <v>5126</v>
      </c>
      <c r="I64" t="s">
        <v>5113</v>
      </c>
      <c r="J64">
        <v>49.4</v>
      </c>
      <c r="K64" t="s">
        <v>4283</v>
      </c>
      <c r="L64">
        <v>2</v>
      </c>
      <c r="M64" t="s">
        <v>4232</v>
      </c>
      <c r="N64" s="14" t="str">
        <f t="shared" si="5"/>
        <v>subattribute</v>
      </c>
      <c r="O64" s="14" t="str">
        <f t="shared" si="6"/>
        <v>Temperatura - Sucção Membrana</v>
      </c>
      <c r="P64" s="14" t="str">
        <f t="shared" si="7"/>
        <v>Pre-alarm Hi</v>
      </c>
      <c r="Q64" t="b" cm="1">
        <f t="array" ref="Q64">IF(ISERROR(IF(Table7910[[#This Row],[type]]="subattribute", VLOOKUP(Table7910[[#This Row],[Template]]&amp;Table7910[[#This Row],[parent_attribute]],_xlfn._xlws.FILTER(Table7910[[#All],[concat]], Table7910[[#All],[type]]="attribute"),1, FALSE), TRUE)), FALSE, TRUE)</f>
        <v>1</v>
      </c>
    </row>
  </sheetData>
  <pageMargins left="0.7" right="0.7" top="0.75" bottom="0.75" header="0.3" footer="0.3"/>
  <tableParts count="1">
    <tablePart r:id="rId1"/>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818E91-798B-4379-BAD0-D6CB5AF8189F}">
  <sheetPr>
    <tabColor rgb="FFFFC000"/>
  </sheetPr>
  <dimension ref="A1:Q190"/>
  <sheetViews>
    <sheetView topLeftCell="A148" zoomScale="90" zoomScaleNormal="90" workbookViewId="0">
      <selection activeCell="I2" sqref="I2:I190"/>
    </sheetView>
  </sheetViews>
  <sheetFormatPr defaultColWidth="8.88671875" defaultRowHeight="14.4"/>
  <cols>
    <col min="1" max="1" width="12.33203125" customWidth="1"/>
    <col min="2" max="2" width="20.109375" customWidth="1"/>
    <col min="3" max="3" width="21.33203125" bestFit="1" customWidth="1"/>
    <col min="4" max="4" width="32.88671875" bestFit="1" customWidth="1"/>
    <col min="5" max="5" width="32" bestFit="1" customWidth="1"/>
    <col min="6" max="6" width="37.44140625" bestFit="1" customWidth="1"/>
    <col min="7" max="7" width="21.6640625" customWidth="1"/>
    <col min="8" max="8" width="16.33203125" hidden="1" customWidth="1"/>
    <col min="9" max="9" width="65" customWidth="1"/>
    <col min="10" max="10" width="16.6640625" bestFit="1" customWidth="1"/>
    <col min="11" max="11" width="18.44140625" bestFit="1" customWidth="1"/>
    <col min="12" max="12" width="13.44140625" bestFit="1" customWidth="1"/>
    <col min="13" max="13" width="27.6640625" bestFit="1" customWidth="1"/>
    <col min="14" max="14" width="6.33203125" customWidth="1"/>
    <col min="15" max="15" width="66.44140625" bestFit="1" customWidth="1"/>
    <col min="16" max="16" width="19.88671875" customWidth="1"/>
    <col min="17" max="17" width="17.33203125" bestFit="1" customWidth="1"/>
  </cols>
  <sheetData>
    <row r="1" spans="1:17">
      <c r="A1" s="121" t="s">
        <v>2886</v>
      </c>
      <c r="B1" s="122" t="s">
        <v>2887</v>
      </c>
      <c r="C1" s="122" t="s">
        <v>2549</v>
      </c>
      <c r="D1" s="122" t="s">
        <v>2888</v>
      </c>
      <c r="E1" s="122" t="s">
        <v>2889</v>
      </c>
      <c r="F1" s="122" t="s">
        <v>0</v>
      </c>
      <c r="G1" s="122" t="s">
        <v>4226</v>
      </c>
      <c r="H1" s="122" t="s">
        <v>2891</v>
      </c>
      <c r="I1" s="122" t="s">
        <v>2846</v>
      </c>
      <c r="J1" s="122" t="s">
        <v>726</v>
      </c>
      <c r="K1" s="122" t="s">
        <v>2847</v>
      </c>
      <c r="L1" s="122" t="s">
        <v>2848</v>
      </c>
      <c r="M1" s="122" t="s">
        <v>431</v>
      </c>
      <c r="N1" s="121" t="s">
        <v>2900</v>
      </c>
      <c r="O1" s="121" t="s">
        <v>2901</v>
      </c>
      <c r="P1" s="121" t="s">
        <v>2902</v>
      </c>
      <c r="Q1" s="121" t="s">
        <v>2903</v>
      </c>
    </row>
    <row r="2" spans="1:17">
      <c r="A2" s="13" t="str">
        <f t="shared" ref="A2:A33" si="0">C2&amp;O2</f>
        <v>Compressor GenericCorrente - Bomba de Óleo Lubrificante A</v>
      </c>
      <c r="B2" s="14" t="s">
        <v>5087</v>
      </c>
      <c r="C2" s="95" t="s">
        <v>5127</v>
      </c>
      <c r="D2" s="95" t="s">
        <v>5089</v>
      </c>
      <c r="E2" s="95" t="s">
        <v>5128</v>
      </c>
      <c r="F2" s="95" t="s">
        <v>2871</v>
      </c>
      <c r="G2" t="s">
        <v>5129</v>
      </c>
      <c r="I2" t="s">
        <v>5130</v>
      </c>
      <c r="J2" t="s">
        <v>5129</v>
      </c>
      <c r="K2" t="s">
        <v>445</v>
      </c>
      <c r="L2">
        <v>2</v>
      </c>
      <c r="M2" t="s">
        <v>462</v>
      </c>
      <c r="N2" s="14" t="str">
        <f t="shared" ref="N2:N33" si="1">IFERROR(IF(FIND("|",I2),"subattribute", "attribute"), "attribute")</f>
        <v>attribute</v>
      </c>
      <c r="O2" s="14" t="str">
        <f>TRIM(INDEX(_xlfn.TEXTSPLIT(I2,"|"), 1,1))</f>
        <v>Corrente - Bomba de Óleo Lubrificante A</v>
      </c>
      <c r="P2" s="14" t="str">
        <f>IFERROR(TRIM(INDEX(_xlfn.TEXTSPLIT(I2,"|"), 1,2)), "")</f>
        <v/>
      </c>
      <c r="Q2" t="b" cm="1">
        <f t="array" ref="Q2">IF(ISERROR(IF(Table325[[#This Row],[type]]="subattribute", VLOOKUP(Table325[[#This Row],[Template]]&amp;Table325[[#This Row],[parent_attribute]],_xlfn._xlws.FILTER(Table325[[#All],[concat]], Table325[[#All],[type]]="attribute"),1, FALSE), TRUE)), FALSE, TRUE)</f>
        <v>1</v>
      </c>
    </row>
    <row r="3" spans="1:17">
      <c r="A3" s="13" t="str">
        <f t="shared" si="0"/>
        <v>Compressor GenericCorrente - Bomba de Óleo Lubrificante A</v>
      </c>
      <c r="B3" s="14" t="s">
        <v>5087</v>
      </c>
      <c r="C3" s="95" t="s">
        <v>5127</v>
      </c>
      <c r="D3" s="95" t="s">
        <v>5089</v>
      </c>
      <c r="E3" s="95" t="s">
        <v>5128</v>
      </c>
      <c r="F3" s="95" t="s">
        <v>2871</v>
      </c>
      <c r="G3" t="s">
        <v>5129</v>
      </c>
      <c r="I3" t="s">
        <v>5131</v>
      </c>
      <c r="J3">
        <v>38</v>
      </c>
      <c r="L3">
        <v>2</v>
      </c>
      <c r="M3" t="s">
        <v>4232</v>
      </c>
      <c r="N3" s="14" t="str">
        <f t="shared" si="1"/>
        <v>subattribute</v>
      </c>
      <c r="O3" s="14" t="str">
        <f t="shared" ref="O3:O66" si="2">TRIM(INDEX(_xlfn.TEXTSPLIT(I3,"|"), 1,1))</f>
        <v>Corrente - Bomba de Óleo Lubrificante A</v>
      </c>
      <c r="P3" s="14" t="str">
        <f t="shared" ref="P3:P66" si="3">IFERROR(TRIM(INDEX(_xlfn.TEXTSPLIT(I3,"|"), 1,2)), "")</f>
        <v>HiHi</v>
      </c>
      <c r="Q3" t="b" cm="1">
        <f t="array" ref="Q3">IF(ISERROR(IF(Table325[[#This Row],[type]]="subattribute", VLOOKUP(Table325[[#This Row],[Template]]&amp;Table325[[#This Row],[parent_attribute]],_xlfn._xlws.FILTER(Table325[[#All],[concat]], Table325[[#All],[type]]="attribute"),1, FALSE), TRUE)), FALSE, TRUE)</f>
        <v>1</v>
      </c>
    </row>
    <row r="4" spans="1:17">
      <c r="A4" s="13" t="str">
        <f t="shared" si="0"/>
        <v>Compressor GenericCorrente - Bomba de Óleo Lubrificante A</v>
      </c>
      <c r="B4" s="14" t="s">
        <v>5087</v>
      </c>
      <c r="C4" s="95" t="s">
        <v>5127</v>
      </c>
      <c r="D4" s="95" t="s">
        <v>5089</v>
      </c>
      <c r="E4" s="95" t="s">
        <v>5128</v>
      </c>
      <c r="F4" s="95" t="s">
        <v>2871</v>
      </c>
      <c r="G4" t="s">
        <v>5129</v>
      </c>
      <c r="I4" t="s">
        <v>5132</v>
      </c>
      <c r="J4">
        <v>34.200000000000003</v>
      </c>
      <c r="L4">
        <v>2</v>
      </c>
      <c r="M4" t="s">
        <v>4232</v>
      </c>
      <c r="N4" s="14" t="str">
        <f t="shared" si="1"/>
        <v>subattribute</v>
      </c>
      <c r="O4" s="14" t="str">
        <f t="shared" si="2"/>
        <v>Corrente - Bomba de Óleo Lubrificante A</v>
      </c>
      <c r="P4" s="14" t="str">
        <f t="shared" si="3"/>
        <v>Pre-alarm Hi</v>
      </c>
      <c r="Q4" t="b" cm="1">
        <f t="array" ref="Q4">IF(ISERROR(IF(Table325[[#This Row],[type]]="subattribute", VLOOKUP(Table325[[#This Row],[Template]]&amp;Table325[[#This Row],[parent_attribute]],_xlfn._xlws.FILTER(Table325[[#All],[concat]], Table325[[#All],[type]]="attribute"),1, FALSE), TRUE)), FALSE, TRUE)</f>
        <v>1</v>
      </c>
    </row>
    <row r="5" spans="1:17">
      <c r="A5" s="13" t="str">
        <f t="shared" si="0"/>
        <v>Compressor GenericCorrente - Bomba de Óleo Lubrificante A</v>
      </c>
      <c r="B5" s="14" t="s">
        <v>5087</v>
      </c>
      <c r="C5" s="95" t="s">
        <v>5127</v>
      </c>
      <c r="D5" s="95" t="s">
        <v>5089</v>
      </c>
      <c r="E5" s="95" t="s">
        <v>5128</v>
      </c>
      <c r="F5" s="95" t="s">
        <v>2871</v>
      </c>
      <c r="G5" t="s">
        <v>5129</v>
      </c>
      <c r="I5" t="s">
        <v>5133</v>
      </c>
      <c r="L5">
        <v>2</v>
      </c>
      <c r="M5" t="s">
        <v>4232</v>
      </c>
      <c r="N5" s="14" t="str">
        <f t="shared" si="1"/>
        <v>subattribute</v>
      </c>
      <c r="O5" s="14" t="str">
        <f t="shared" si="2"/>
        <v>Corrente - Bomba de Óleo Lubrificante A</v>
      </c>
      <c r="P5" s="14" t="str">
        <f t="shared" si="3"/>
        <v>Pre-alarm Lo</v>
      </c>
      <c r="Q5" t="b" cm="1">
        <f t="array" ref="Q5">IF(ISERROR(IF(Table325[[#This Row],[type]]="subattribute", VLOOKUP(Table325[[#This Row],[Template]]&amp;Table325[[#This Row],[parent_attribute]],_xlfn._xlws.FILTER(Table325[[#All],[concat]], Table325[[#All],[type]]="attribute"),1, FALSE), TRUE)), FALSE, TRUE)</f>
        <v>1</v>
      </c>
    </row>
    <row r="6" spans="1:17">
      <c r="A6" s="13" t="str">
        <f t="shared" si="0"/>
        <v>Compressor GenericCorrente - Bomba de Óleo Lubrificante B</v>
      </c>
      <c r="B6" s="14" t="s">
        <v>5087</v>
      </c>
      <c r="C6" s="95" t="s">
        <v>5127</v>
      </c>
      <c r="D6" s="95" t="s">
        <v>5089</v>
      </c>
      <c r="E6" s="95" t="s">
        <v>5128</v>
      </c>
      <c r="F6" s="95" t="s">
        <v>2871</v>
      </c>
      <c r="G6" t="s">
        <v>5134</v>
      </c>
      <c r="I6" t="s">
        <v>5135</v>
      </c>
      <c r="J6" t="s">
        <v>5134</v>
      </c>
      <c r="K6" t="s">
        <v>445</v>
      </c>
      <c r="L6">
        <v>2</v>
      </c>
      <c r="M6" t="s">
        <v>462</v>
      </c>
      <c r="N6" s="14" t="str">
        <f t="shared" si="1"/>
        <v>attribute</v>
      </c>
      <c r="O6" s="14" t="str">
        <f t="shared" si="2"/>
        <v>Corrente - Bomba de Óleo Lubrificante B</v>
      </c>
      <c r="P6" s="14" t="str">
        <f t="shared" si="3"/>
        <v/>
      </c>
      <c r="Q6" t="b" cm="1">
        <f t="array" ref="Q6">IF(ISERROR(IF(Table325[[#This Row],[type]]="subattribute", VLOOKUP(Table325[[#This Row],[Template]]&amp;Table325[[#This Row],[parent_attribute]],_xlfn._xlws.FILTER(Table325[[#All],[concat]], Table325[[#All],[type]]="attribute"),1, FALSE), TRUE)), FALSE, TRUE)</f>
        <v>1</v>
      </c>
    </row>
    <row r="7" spans="1:17">
      <c r="A7" s="13" t="str">
        <f t="shared" si="0"/>
        <v>Compressor GenericCorrente - Bomba de Óleo Lubrificante B</v>
      </c>
      <c r="B7" s="14" t="s">
        <v>5087</v>
      </c>
      <c r="C7" s="95" t="s">
        <v>5127</v>
      </c>
      <c r="D7" s="95" t="s">
        <v>5089</v>
      </c>
      <c r="E7" s="95" t="s">
        <v>5128</v>
      </c>
      <c r="F7" s="95" t="s">
        <v>2871</v>
      </c>
      <c r="G7" t="s">
        <v>5134</v>
      </c>
      <c r="I7" t="s">
        <v>5136</v>
      </c>
      <c r="J7">
        <v>38</v>
      </c>
      <c r="L7">
        <v>2</v>
      </c>
      <c r="M7" t="s">
        <v>4232</v>
      </c>
      <c r="N7" s="14" t="str">
        <f t="shared" si="1"/>
        <v>subattribute</v>
      </c>
      <c r="O7" s="14" t="str">
        <f t="shared" si="2"/>
        <v>Corrente - Bomba de Óleo Lubrificante B</v>
      </c>
      <c r="P7" s="14" t="str">
        <f t="shared" si="3"/>
        <v>HiHi</v>
      </c>
      <c r="Q7" t="b" cm="1">
        <f t="array" ref="Q7">IF(ISERROR(IF(Table325[[#This Row],[type]]="subattribute", VLOOKUP(Table325[[#This Row],[Template]]&amp;Table325[[#This Row],[parent_attribute]],_xlfn._xlws.FILTER(Table325[[#All],[concat]], Table325[[#All],[type]]="attribute"),1, FALSE), TRUE)), FALSE, TRUE)</f>
        <v>1</v>
      </c>
    </row>
    <row r="8" spans="1:17">
      <c r="A8" s="13" t="str">
        <f t="shared" si="0"/>
        <v>Compressor GenericCorrente - Bomba de Óleo Lubrificante B</v>
      </c>
      <c r="B8" s="14" t="s">
        <v>5087</v>
      </c>
      <c r="C8" s="95" t="s">
        <v>5127</v>
      </c>
      <c r="D8" s="95" t="s">
        <v>5089</v>
      </c>
      <c r="E8" s="95" t="s">
        <v>5128</v>
      </c>
      <c r="F8" s="95" t="s">
        <v>2871</v>
      </c>
      <c r="G8" t="s">
        <v>5134</v>
      </c>
      <c r="I8" t="s">
        <v>5137</v>
      </c>
      <c r="J8">
        <v>34.200000000000003</v>
      </c>
      <c r="L8">
        <v>2</v>
      </c>
      <c r="M8" t="s">
        <v>4232</v>
      </c>
      <c r="N8" s="14" t="str">
        <f t="shared" si="1"/>
        <v>subattribute</v>
      </c>
      <c r="O8" s="14" t="str">
        <f t="shared" si="2"/>
        <v>Corrente - Bomba de Óleo Lubrificante B</v>
      </c>
      <c r="P8" s="14" t="str">
        <f t="shared" si="3"/>
        <v>Pre-alarm Hi</v>
      </c>
      <c r="Q8" t="b" cm="1">
        <f t="array" ref="Q8">IF(ISERROR(IF(Table325[[#This Row],[type]]="subattribute", VLOOKUP(Table325[[#This Row],[Template]]&amp;Table325[[#This Row],[parent_attribute]],_xlfn._xlws.FILTER(Table325[[#All],[concat]], Table325[[#All],[type]]="attribute"),1, FALSE), TRUE)), FALSE, TRUE)</f>
        <v>1</v>
      </c>
    </row>
    <row r="9" spans="1:17">
      <c r="A9" s="13" t="str">
        <f t="shared" si="0"/>
        <v>Compressor GenericCorrente - Bomba de Óleo Lubrificante B</v>
      </c>
      <c r="B9" s="14" t="s">
        <v>5087</v>
      </c>
      <c r="C9" s="95" t="s">
        <v>5127</v>
      </c>
      <c r="D9" s="95" t="s">
        <v>5089</v>
      </c>
      <c r="E9" s="95" t="s">
        <v>5128</v>
      </c>
      <c r="F9" s="95" t="s">
        <v>2871</v>
      </c>
      <c r="G9" t="s">
        <v>5134</v>
      </c>
      <c r="I9" t="s">
        <v>5138</v>
      </c>
      <c r="L9">
        <v>2</v>
      </c>
      <c r="M9" t="s">
        <v>4232</v>
      </c>
      <c r="N9" s="14" t="str">
        <f t="shared" si="1"/>
        <v>subattribute</v>
      </c>
      <c r="O9" s="14" t="str">
        <f t="shared" si="2"/>
        <v>Corrente - Bomba de Óleo Lubrificante B</v>
      </c>
      <c r="P9" s="14" t="str">
        <f t="shared" si="3"/>
        <v>Pre-alarm Lo</v>
      </c>
      <c r="Q9" t="b" cm="1">
        <f t="array" ref="Q9">IF(ISERROR(IF(Table325[[#This Row],[type]]="subattribute", VLOOKUP(Table325[[#This Row],[Template]]&amp;Table325[[#This Row],[parent_attribute]],_xlfn._xlws.FILTER(Table325[[#All],[concat]], Table325[[#All],[type]]="attribute"),1, FALSE), TRUE)), FALSE, TRUE)</f>
        <v>1</v>
      </c>
    </row>
    <row r="10" spans="1:17">
      <c r="A10" s="13" t="str">
        <f t="shared" si="0"/>
        <v>Compressor GenericCorrente - Motor</v>
      </c>
      <c r="B10" s="14" t="s">
        <v>5087</v>
      </c>
      <c r="C10" s="95" t="s">
        <v>5127</v>
      </c>
      <c r="D10" s="95" t="s">
        <v>5089</v>
      </c>
      <c r="E10" s="95" t="s">
        <v>5128</v>
      </c>
      <c r="F10" s="95" t="s">
        <v>2871</v>
      </c>
      <c r="G10" t="s">
        <v>5139</v>
      </c>
      <c r="I10" t="s">
        <v>2872</v>
      </c>
      <c r="J10" t="s">
        <v>5139</v>
      </c>
      <c r="K10" t="s">
        <v>445</v>
      </c>
      <c r="L10">
        <v>2</v>
      </c>
      <c r="M10" t="s">
        <v>447</v>
      </c>
      <c r="N10" s="14" t="str">
        <f t="shared" si="1"/>
        <v>attribute</v>
      </c>
      <c r="O10" s="14" t="str">
        <f t="shared" si="2"/>
        <v>Corrente - Motor</v>
      </c>
      <c r="P10" s="14" t="str">
        <f t="shared" si="3"/>
        <v/>
      </c>
      <c r="Q10" t="b" cm="1">
        <f t="array" ref="Q10">IF(ISERROR(IF(N10="subattribute", VLOOKUP(C10&amp;O10,_xlfn._xlws.FILTER(Table325[[#All],[concat]], Table325[[#All],[type]]="attribute"),1, FALSE), TRUE)), FALSE, TRUE)</f>
        <v>1</v>
      </c>
    </row>
    <row r="11" spans="1:17">
      <c r="A11" s="13" t="str">
        <f t="shared" si="0"/>
        <v>Compressor GenericCorrente - Motor</v>
      </c>
      <c r="B11" s="14" t="s">
        <v>5087</v>
      </c>
      <c r="C11" s="95" t="s">
        <v>5127</v>
      </c>
      <c r="D11" s="95" t="s">
        <v>5089</v>
      </c>
      <c r="E11" s="95" t="s">
        <v>5128</v>
      </c>
      <c r="F11" s="95" t="s">
        <v>2871</v>
      </c>
      <c r="G11" t="s">
        <v>5139</v>
      </c>
      <c r="I11" t="s">
        <v>5140</v>
      </c>
      <c r="J11">
        <v>77</v>
      </c>
      <c r="L11">
        <v>2</v>
      </c>
      <c r="M11" t="s">
        <v>4232</v>
      </c>
      <c r="N11" s="14" t="str">
        <f t="shared" si="1"/>
        <v>subattribute</v>
      </c>
      <c r="O11" s="14" t="str">
        <f t="shared" si="2"/>
        <v>Corrente - Motor</v>
      </c>
      <c r="P11" s="14" t="str">
        <f t="shared" si="3"/>
        <v>Hi</v>
      </c>
      <c r="Q11" t="b" cm="1">
        <f t="array" ref="Q11">IF(ISERROR(IF(Table325[[#This Row],[type]]="subattribute", VLOOKUP(Table325[[#This Row],[Template]]&amp;Table325[[#This Row],[parent_attribute]],_xlfn._xlws.FILTER(Table325[[#All],[concat]], Table325[[#All],[type]]="attribute"),1, FALSE), TRUE)), FALSE, TRUE)</f>
        <v>1</v>
      </c>
    </row>
    <row r="12" spans="1:17">
      <c r="A12" s="13" t="str">
        <f t="shared" si="0"/>
        <v>Compressor GenericCorrente - Motor</v>
      </c>
      <c r="B12" s="14" t="s">
        <v>5087</v>
      </c>
      <c r="C12" s="95" t="s">
        <v>5127</v>
      </c>
      <c r="D12" s="95" t="s">
        <v>5089</v>
      </c>
      <c r="E12" s="95" t="s">
        <v>5128</v>
      </c>
      <c r="F12" s="95" t="s">
        <v>2871</v>
      </c>
      <c r="G12" t="s">
        <v>5139</v>
      </c>
      <c r="I12" t="s">
        <v>5141</v>
      </c>
      <c r="J12">
        <v>73.5</v>
      </c>
      <c r="L12">
        <v>2</v>
      </c>
      <c r="M12" t="s">
        <v>4232</v>
      </c>
      <c r="N12" s="14" t="str">
        <f t="shared" si="1"/>
        <v>subattribute</v>
      </c>
      <c r="O12" s="14" t="str">
        <f t="shared" si="2"/>
        <v>Corrente - Motor</v>
      </c>
      <c r="P12" s="14" t="str">
        <f t="shared" si="3"/>
        <v>HiHi</v>
      </c>
      <c r="Q12" t="b" cm="1">
        <f t="array" ref="Q12">IF(ISERROR(IF(Table325[[#This Row],[type]]="subattribute", VLOOKUP(Table325[[#This Row],[Template]]&amp;Table325[[#This Row],[parent_attribute]],_xlfn._xlws.FILTER(Table325[[#All],[concat]], Table325[[#All],[type]]="attribute"),1, FALSE), TRUE)), FALSE, TRUE)</f>
        <v>1</v>
      </c>
    </row>
    <row r="13" spans="1:17">
      <c r="A13" s="13" t="str">
        <f t="shared" si="0"/>
        <v>Compressor GenericCorrente - Motor</v>
      </c>
      <c r="B13" s="14" t="s">
        <v>5087</v>
      </c>
      <c r="C13" s="95" t="s">
        <v>5127</v>
      </c>
      <c r="D13" s="95" t="s">
        <v>5089</v>
      </c>
      <c r="E13" s="95" t="s">
        <v>5128</v>
      </c>
      <c r="F13" s="95" t="s">
        <v>2871</v>
      </c>
      <c r="G13" t="s">
        <v>5139</v>
      </c>
      <c r="I13" t="s">
        <v>5142</v>
      </c>
      <c r="J13">
        <v>69.3</v>
      </c>
      <c r="L13">
        <v>2</v>
      </c>
      <c r="M13" t="s">
        <v>4232</v>
      </c>
      <c r="N13" s="14" t="str">
        <f t="shared" si="1"/>
        <v>subattribute</v>
      </c>
      <c r="O13" s="14" t="str">
        <f t="shared" si="2"/>
        <v>Corrente - Motor</v>
      </c>
      <c r="P13" s="14" t="str">
        <f t="shared" si="3"/>
        <v>Pre-alarm Hi</v>
      </c>
      <c r="Q13" t="b" cm="1">
        <f t="array" ref="Q13">IF(ISERROR(IF(Table325[[#This Row],[type]]="subattribute", VLOOKUP(Table325[[#This Row],[Template]]&amp;Table325[[#This Row],[parent_attribute]],_xlfn._xlws.FILTER(Table325[[#All],[concat]], Table325[[#All],[type]]="attribute"),1, FALSE), TRUE)), FALSE, TRUE)</f>
        <v>1</v>
      </c>
    </row>
    <row r="14" spans="1:17">
      <c r="A14" s="13" t="str">
        <f t="shared" si="0"/>
        <v>Compressor GenericCorrente - Motor</v>
      </c>
      <c r="B14" s="14" t="s">
        <v>5087</v>
      </c>
      <c r="C14" s="95" t="s">
        <v>5127</v>
      </c>
      <c r="D14" s="95" t="s">
        <v>5089</v>
      </c>
      <c r="E14" s="95" t="s">
        <v>5128</v>
      </c>
      <c r="F14" s="95" t="s">
        <v>2871</v>
      </c>
      <c r="G14" t="s">
        <v>5139</v>
      </c>
      <c r="I14" t="s">
        <v>5143</v>
      </c>
      <c r="L14">
        <v>2</v>
      </c>
      <c r="M14" t="s">
        <v>4232</v>
      </c>
      <c r="N14" s="14" t="str">
        <f t="shared" si="1"/>
        <v>subattribute</v>
      </c>
      <c r="O14" s="14" t="str">
        <f t="shared" si="2"/>
        <v>Corrente - Motor</v>
      </c>
      <c r="P14" s="14" t="str">
        <f t="shared" si="3"/>
        <v>Pre-alarm Lo</v>
      </c>
      <c r="Q14" t="b" cm="1">
        <f t="array" ref="Q14">IF(ISERROR(IF(Table325[[#This Row],[type]]="subattribute", VLOOKUP(Table325[[#This Row],[Template]]&amp;Table325[[#This Row],[parent_attribute]],_xlfn._xlws.FILTER(Table325[[#All],[concat]], Table325[[#All],[type]]="attribute"),1, FALSE), TRUE)), FALSE, TRUE)</f>
        <v>1</v>
      </c>
    </row>
    <row r="15" spans="1:17">
      <c r="A15" s="13" t="str">
        <f t="shared" si="0"/>
        <v>Compressor GenericDiferencial de Pressão - Água do Trocador de Calor</v>
      </c>
      <c r="B15" s="14" t="s">
        <v>5087</v>
      </c>
      <c r="C15" s="95" t="s">
        <v>5127</v>
      </c>
      <c r="D15" s="95" t="s">
        <v>5089</v>
      </c>
      <c r="E15" s="95" t="s">
        <v>5128</v>
      </c>
      <c r="F15" s="95" t="s">
        <v>2871</v>
      </c>
      <c r="G15" t="s">
        <v>5144</v>
      </c>
      <c r="I15" t="s">
        <v>5145</v>
      </c>
      <c r="J15" t="s">
        <v>5144</v>
      </c>
      <c r="K15" t="s">
        <v>194</v>
      </c>
      <c r="L15">
        <v>2</v>
      </c>
      <c r="M15" t="s">
        <v>462</v>
      </c>
      <c r="N15" s="14" t="str">
        <f t="shared" si="1"/>
        <v>attribute</v>
      </c>
      <c r="O15" s="14" t="str">
        <f t="shared" si="2"/>
        <v>Diferencial de Pressão - Água do Trocador de Calor</v>
      </c>
      <c r="P15" s="14" t="str">
        <f t="shared" si="3"/>
        <v/>
      </c>
      <c r="Q15" t="b" cm="1">
        <f t="array" ref="Q15">IF(ISERROR(IF(Table325[[#This Row],[type]]="subattribute", VLOOKUP(Table325[[#This Row],[Template]]&amp;Table325[[#This Row],[parent_attribute]],_xlfn._xlws.FILTER(Table325[[#All],[concat]], Table325[[#All],[type]]="attribute"),1, FALSE), TRUE)), FALSE, TRUE)</f>
        <v>1</v>
      </c>
    </row>
    <row r="16" spans="1:17">
      <c r="A16" s="13" t="str">
        <f t="shared" si="0"/>
        <v>Compressor GenericDiferencial de Pressão - Água do Trocador de Calor</v>
      </c>
      <c r="B16" s="14" t="s">
        <v>5087</v>
      </c>
      <c r="C16" s="95" t="s">
        <v>5127</v>
      </c>
      <c r="D16" s="95" t="s">
        <v>5089</v>
      </c>
      <c r="E16" s="95" t="s">
        <v>5128</v>
      </c>
      <c r="F16" s="95" t="s">
        <v>2871</v>
      </c>
      <c r="G16" t="s">
        <v>5144</v>
      </c>
      <c r="I16" t="s">
        <v>5146</v>
      </c>
      <c r="J16">
        <v>104</v>
      </c>
      <c r="L16">
        <v>2</v>
      </c>
      <c r="M16" t="s">
        <v>4232</v>
      </c>
      <c r="N16" s="14" t="str">
        <f t="shared" si="1"/>
        <v>subattribute</v>
      </c>
      <c r="O16" s="14" t="str">
        <f t="shared" si="2"/>
        <v>Diferencial de Pressão - Água do Trocador de Calor</v>
      </c>
      <c r="P16" s="14" t="str">
        <f t="shared" si="3"/>
        <v>Hi</v>
      </c>
      <c r="Q16" t="b" cm="1">
        <f t="array" ref="Q16">IF(ISERROR(IF(Table325[[#This Row],[type]]="subattribute", VLOOKUP(Table325[[#This Row],[Template]]&amp;Table325[[#This Row],[parent_attribute]],_xlfn._xlws.FILTER(Table325[[#All],[concat]], Table325[[#All],[type]]="attribute"),1, FALSE), TRUE)), FALSE, TRUE)</f>
        <v>1</v>
      </c>
    </row>
    <row r="17" spans="1:17">
      <c r="A17" s="13" t="str">
        <f t="shared" si="0"/>
        <v>Compressor GenericDiferencial de Pressão - Água do Trocador de Calor</v>
      </c>
      <c r="B17" s="14" t="s">
        <v>5087</v>
      </c>
      <c r="C17" s="95" t="s">
        <v>5127</v>
      </c>
      <c r="D17" s="95" t="s">
        <v>5089</v>
      </c>
      <c r="E17" s="95" t="s">
        <v>5128</v>
      </c>
      <c r="F17" s="95" t="s">
        <v>2871</v>
      </c>
      <c r="G17" t="s">
        <v>5144</v>
      </c>
      <c r="I17" t="s">
        <v>5147</v>
      </c>
      <c r="L17">
        <v>2</v>
      </c>
      <c r="M17" t="s">
        <v>4232</v>
      </c>
      <c r="N17" s="14" t="str">
        <f t="shared" si="1"/>
        <v>subattribute</v>
      </c>
      <c r="O17" s="14" t="str">
        <f t="shared" si="2"/>
        <v>Diferencial de Pressão - Água do Trocador de Calor</v>
      </c>
      <c r="P17" s="14" t="str">
        <f t="shared" si="3"/>
        <v>HiHi</v>
      </c>
      <c r="Q17" t="b" cm="1">
        <f t="array" ref="Q17">IF(ISERROR(IF(Table325[[#This Row],[type]]="subattribute", VLOOKUP(Table325[[#This Row],[Template]]&amp;Table325[[#This Row],[parent_attribute]],_xlfn._xlws.FILTER(Table325[[#All],[concat]], Table325[[#All],[type]]="attribute"),1, FALSE), TRUE)), FALSE, TRUE)</f>
        <v>1</v>
      </c>
    </row>
    <row r="18" spans="1:17">
      <c r="A18" s="13" t="str">
        <f t="shared" si="0"/>
        <v>Compressor GenericDiferencial de Pressão - Água do Trocador de Calor</v>
      </c>
      <c r="B18" s="14" t="s">
        <v>5087</v>
      </c>
      <c r="C18" s="95" t="s">
        <v>5127</v>
      </c>
      <c r="D18" s="95" t="s">
        <v>5089</v>
      </c>
      <c r="E18" s="95" t="s">
        <v>5128</v>
      </c>
      <c r="F18" s="95" t="s">
        <v>2871</v>
      </c>
      <c r="G18" t="s">
        <v>5144</v>
      </c>
      <c r="I18" t="s">
        <v>5148</v>
      </c>
      <c r="L18">
        <v>2</v>
      </c>
      <c r="M18" t="s">
        <v>4232</v>
      </c>
      <c r="N18" s="14" t="str">
        <f t="shared" si="1"/>
        <v>subattribute</v>
      </c>
      <c r="O18" s="14" t="str">
        <f t="shared" si="2"/>
        <v>Diferencial de Pressão - Água do Trocador de Calor</v>
      </c>
      <c r="P18" s="14" t="str">
        <f t="shared" si="3"/>
        <v>Lo</v>
      </c>
      <c r="Q18" t="b" cm="1">
        <f t="array" ref="Q18">IF(ISERROR(IF(Table325[[#This Row],[type]]="subattribute", VLOOKUP(Table325[[#This Row],[Template]]&amp;Table325[[#This Row],[parent_attribute]],_xlfn._xlws.FILTER(Table325[[#All],[concat]], Table325[[#All],[type]]="attribute"),1, FALSE), TRUE)), FALSE, TRUE)</f>
        <v>1</v>
      </c>
    </row>
    <row r="19" spans="1:17">
      <c r="A19" s="13" t="str">
        <f t="shared" si="0"/>
        <v>Compressor GenericDiferencial de Pressão - Água do Trocador de Calor</v>
      </c>
      <c r="B19" s="14" t="s">
        <v>5087</v>
      </c>
      <c r="C19" s="95" t="s">
        <v>5127</v>
      </c>
      <c r="D19" s="95" t="s">
        <v>5089</v>
      </c>
      <c r="E19" s="95" t="s">
        <v>5128</v>
      </c>
      <c r="F19" s="95" t="s">
        <v>2871</v>
      </c>
      <c r="G19" t="s">
        <v>5144</v>
      </c>
      <c r="I19" t="s">
        <v>5149</v>
      </c>
      <c r="L19">
        <v>2</v>
      </c>
      <c r="M19" t="s">
        <v>4232</v>
      </c>
      <c r="N19" s="14" t="str">
        <f t="shared" si="1"/>
        <v>subattribute</v>
      </c>
      <c r="O19" s="14" t="str">
        <f t="shared" si="2"/>
        <v>Diferencial de Pressão - Água do Trocador de Calor</v>
      </c>
      <c r="P19" s="14" t="str">
        <f t="shared" si="3"/>
        <v>LoLo</v>
      </c>
      <c r="Q19" t="b" cm="1">
        <f t="array" ref="Q19">IF(ISERROR(IF(Table325[[#This Row],[type]]="subattribute", VLOOKUP(Table325[[#This Row],[Template]]&amp;Table325[[#This Row],[parent_attribute]],_xlfn._xlws.FILTER(Table325[[#All],[concat]], Table325[[#All],[type]]="attribute"),1, FALSE), TRUE)), FALSE, TRUE)</f>
        <v>1</v>
      </c>
    </row>
    <row r="20" spans="1:17">
      <c r="A20" s="13" t="str">
        <f t="shared" si="0"/>
        <v>Compressor GenericDiferencial de Pressão - Água do Trocador de Calor</v>
      </c>
      <c r="B20" s="14" t="s">
        <v>5087</v>
      </c>
      <c r="C20" s="95" t="s">
        <v>5127</v>
      </c>
      <c r="D20" s="95" t="s">
        <v>5089</v>
      </c>
      <c r="E20" s="95" t="s">
        <v>5128</v>
      </c>
      <c r="F20" s="95" t="s">
        <v>2871</v>
      </c>
      <c r="G20" t="s">
        <v>5144</v>
      </c>
      <c r="I20" t="s">
        <v>5150</v>
      </c>
      <c r="J20">
        <v>93.600000000000009</v>
      </c>
      <c r="L20">
        <v>2</v>
      </c>
      <c r="M20" t="s">
        <v>4232</v>
      </c>
      <c r="N20" s="14" t="str">
        <f t="shared" si="1"/>
        <v>subattribute</v>
      </c>
      <c r="O20" s="14" t="str">
        <f t="shared" si="2"/>
        <v>Diferencial de Pressão - Água do Trocador de Calor</v>
      </c>
      <c r="P20" s="14" t="str">
        <f t="shared" si="3"/>
        <v>Pre-alarm Hi</v>
      </c>
      <c r="Q20" t="b" cm="1">
        <f t="array" ref="Q20">IF(ISERROR(IF(Table325[[#This Row],[type]]="subattribute", VLOOKUP(Table325[[#This Row],[Template]]&amp;Table325[[#This Row],[parent_attribute]],_xlfn._xlws.FILTER(Table325[[#All],[concat]], Table325[[#All],[type]]="attribute"),1, FALSE), TRUE)), FALSE, TRUE)</f>
        <v>1</v>
      </c>
    </row>
    <row r="21" spans="1:17">
      <c r="A21" s="13" t="str">
        <f t="shared" si="0"/>
        <v>Compressor GenericDiferencial de Pressão - Água do Trocador de Calor</v>
      </c>
      <c r="B21" s="14" t="s">
        <v>5087</v>
      </c>
      <c r="C21" s="95" t="s">
        <v>5127</v>
      </c>
      <c r="D21" s="95" t="s">
        <v>5089</v>
      </c>
      <c r="E21" s="95" t="s">
        <v>5128</v>
      </c>
      <c r="F21" s="95" t="s">
        <v>2871</v>
      </c>
      <c r="G21" t="s">
        <v>5144</v>
      </c>
      <c r="I21" t="s">
        <v>5151</v>
      </c>
      <c r="L21">
        <v>2</v>
      </c>
      <c r="M21" t="s">
        <v>4232</v>
      </c>
      <c r="N21" s="14" t="str">
        <f t="shared" si="1"/>
        <v>subattribute</v>
      </c>
      <c r="O21" s="14" t="str">
        <f t="shared" si="2"/>
        <v>Diferencial de Pressão - Água do Trocador de Calor</v>
      </c>
      <c r="P21" s="14" t="str">
        <f t="shared" si="3"/>
        <v>Pre-alarm Lo</v>
      </c>
      <c r="Q21" t="b" cm="1">
        <f t="array" ref="Q21">IF(ISERROR(IF(Table325[[#This Row],[type]]="subattribute", VLOOKUP(Table325[[#This Row],[Template]]&amp;Table325[[#This Row],[parent_attribute]],_xlfn._xlws.FILTER(Table325[[#All],[concat]], Table325[[#All],[type]]="attribute"),1, FALSE), TRUE)), FALSE, TRUE)</f>
        <v>1</v>
      </c>
    </row>
    <row r="22" spans="1:17">
      <c r="A22" s="13" t="str">
        <f t="shared" si="0"/>
        <v>Compressor GenericDiferencial de Pressão - Filtro de Óleo Lubrificante</v>
      </c>
      <c r="B22" s="14" t="s">
        <v>5087</v>
      </c>
      <c r="C22" s="95" t="s">
        <v>5127</v>
      </c>
      <c r="D22" s="95" t="s">
        <v>5089</v>
      </c>
      <c r="E22" s="95" t="s">
        <v>5128</v>
      </c>
      <c r="F22" s="95" t="s">
        <v>2871</v>
      </c>
      <c r="G22" t="s">
        <v>5152</v>
      </c>
      <c r="I22" t="s">
        <v>5153</v>
      </c>
      <c r="J22" t="s">
        <v>5152</v>
      </c>
      <c r="K22" t="s">
        <v>194</v>
      </c>
      <c r="L22">
        <v>2</v>
      </c>
      <c r="M22" t="s">
        <v>462</v>
      </c>
      <c r="N22" s="14" t="str">
        <f t="shared" si="1"/>
        <v>attribute</v>
      </c>
      <c r="O22" s="14" t="str">
        <f t="shared" si="2"/>
        <v>Diferencial de Pressão - Filtro de Óleo Lubrificante</v>
      </c>
      <c r="P22" s="14" t="str">
        <f t="shared" si="3"/>
        <v/>
      </c>
      <c r="Q22" t="b" cm="1">
        <f t="array" ref="Q22">IF(ISERROR(IF(Table325[[#This Row],[type]]="subattribute", VLOOKUP(Table325[[#This Row],[Template]]&amp;Table325[[#This Row],[parent_attribute]],_xlfn._xlws.FILTER(Table325[[#All],[concat]], Table325[[#All],[type]]="attribute"),1, FALSE), TRUE)), FALSE, TRUE)</f>
        <v>1</v>
      </c>
    </row>
    <row r="23" spans="1:17">
      <c r="A23" s="13" t="str">
        <f t="shared" si="0"/>
        <v>Compressor GenericDiferencial de Pressão - Filtro de Óleo Lubrificante</v>
      </c>
      <c r="B23" s="14" t="s">
        <v>5087</v>
      </c>
      <c r="C23" s="95" t="s">
        <v>5127</v>
      </c>
      <c r="D23" s="95" t="s">
        <v>5089</v>
      </c>
      <c r="E23" s="95" t="s">
        <v>5128</v>
      </c>
      <c r="F23" s="95" t="s">
        <v>2871</v>
      </c>
      <c r="G23" t="s">
        <v>5152</v>
      </c>
      <c r="I23" t="s">
        <v>5154</v>
      </c>
      <c r="L23">
        <v>2</v>
      </c>
      <c r="M23" t="s">
        <v>4232</v>
      </c>
      <c r="N23" s="14" t="str">
        <f t="shared" si="1"/>
        <v>subattribute</v>
      </c>
      <c r="O23" s="14" t="str">
        <f t="shared" si="2"/>
        <v>Diferencial de Pressão - Filtro de Óleo Lubrificante</v>
      </c>
      <c r="P23" s="14" t="str">
        <f t="shared" si="3"/>
        <v>Hi</v>
      </c>
      <c r="Q23" t="b" cm="1">
        <f t="array" ref="Q23">IF(ISERROR(IF(Table325[[#This Row],[type]]="subattribute", VLOOKUP(Table325[[#This Row],[Template]]&amp;Table325[[#This Row],[parent_attribute]],_xlfn._xlws.FILTER(Table325[[#All],[concat]], Table325[[#All],[type]]="attribute"),1, FALSE), TRUE)), FALSE, TRUE)</f>
        <v>1</v>
      </c>
    </row>
    <row r="24" spans="1:17">
      <c r="A24" s="13" t="str">
        <f t="shared" si="0"/>
        <v>Compressor GenericDiferencial de Pressão - Filtro de Óleo Lubrificante</v>
      </c>
      <c r="B24" s="14" t="s">
        <v>5087</v>
      </c>
      <c r="C24" s="95" t="s">
        <v>5127</v>
      </c>
      <c r="D24" s="95" t="s">
        <v>5089</v>
      </c>
      <c r="E24" s="95" t="s">
        <v>5128</v>
      </c>
      <c r="F24" s="95" t="s">
        <v>2871</v>
      </c>
      <c r="G24" t="s">
        <v>5152</v>
      </c>
      <c r="I24" t="s">
        <v>5155</v>
      </c>
      <c r="L24">
        <v>2</v>
      </c>
      <c r="M24" t="s">
        <v>4232</v>
      </c>
      <c r="N24" s="14" t="str">
        <f t="shared" si="1"/>
        <v>subattribute</v>
      </c>
      <c r="O24" s="14" t="str">
        <f t="shared" si="2"/>
        <v>Diferencial de Pressão - Filtro de Óleo Lubrificante</v>
      </c>
      <c r="P24" s="14" t="str">
        <f t="shared" si="3"/>
        <v>HiHi</v>
      </c>
      <c r="Q24" t="b" cm="1">
        <f t="array" ref="Q24">IF(ISERROR(IF(Table325[[#This Row],[type]]="subattribute", VLOOKUP(Table325[[#This Row],[Template]]&amp;Table325[[#This Row],[parent_attribute]],_xlfn._xlws.FILTER(Table325[[#All],[concat]], Table325[[#All],[type]]="attribute"),1, FALSE), TRUE)), FALSE, TRUE)</f>
        <v>1</v>
      </c>
    </row>
    <row r="25" spans="1:17">
      <c r="A25" s="13" t="str">
        <f t="shared" si="0"/>
        <v>Compressor GenericDiferencial de Pressão - Filtro de Óleo Lubrificante</v>
      </c>
      <c r="B25" s="14" t="s">
        <v>5087</v>
      </c>
      <c r="C25" s="95" t="s">
        <v>5127</v>
      </c>
      <c r="D25" s="95" t="s">
        <v>5089</v>
      </c>
      <c r="E25" s="95" t="s">
        <v>5128</v>
      </c>
      <c r="F25" s="95" t="s">
        <v>2871</v>
      </c>
      <c r="G25" t="s">
        <v>5152</v>
      </c>
      <c r="I25" t="s">
        <v>5156</v>
      </c>
      <c r="L25">
        <v>2</v>
      </c>
      <c r="M25" t="s">
        <v>4232</v>
      </c>
      <c r="N25" s="14" t="str">
        <f t="shared" si="1"/>
        <v>subattribute</v>
      </c>
      <c r="O25" s="14" t="str">
        <f t="shared" si="2"/>
        <v>Diferencial de Pressão - Filtro de Óleo Lubrificante</v>
      </c>
      <c r="P25" s="14" t="str">
        <f t="shared" si="3"/>
        <v>Lo</v>
      </c>
      <c r="Q25" t="b" cm="1">
        <f t="array" ref="Q25">IF(ISERROR(IF(Table325[[#This Row],[type]]="subattribute", VLOOKUP(Table325[[#This Row],[Template]]&amp;Table325[[#This Row],[parent_attribute]],_xlfn._xlws.FILTER(Table325[[#All],[concat]], Table325[[#All],[type]]="attribute"),1, FALSE), TRUE)), FALSE, TRUE)</f>
        <v>1</v>
      </c>
    </row>
    <row r="26" spans="1:17">
      <c r="A26" s="13" t="str">
        <f t="shared" si="0"/>
        <v>Compressor GenericDiferencial de Pressão - Filtro de Óleo Lubrificante</v>
      </c>
      <c r="B26" s="14" t="s">
        <v>5087</v>
      </c>
      <c r="C26" s="95" t="s">
        <v>5127</v>
      </c>
      <c r="D26" s="95" t="s">
        <v>5089</v>
      </c>
      <c r="E26" s="95" t="s">
        <v>5128</v>
      </c>
      <c r="F26" s="95" t="s">
        <v>2871</v>
      </c>
      <c r="G26" t="s">
        <v>5152</v>
      </c>
      <c r="I26" t="s">
        <v>5157</v>
      </c>
      <c r="L26">
        <v>2</v>
      </c>
      <c r="M26" t="s">
        <v>4232</v>
      </c>
      <c r="N26" s="14" t="str">
        <f t="shared" si="1"/>
        <v>subattribute</v>
      </c>
      <c r="O26" s="14" t="str">
        <f t="shared" si="2"/>
        <v>Diferencial de Pressão - Filtro de Óleo Lubrificante</v>
      </c>
      <c r="P26" s="14" t="str">
        <f t="shared" si="3"/>
        <v>LoLo</v>
      </c>
      <c r="Q26" t="b" cm="1">
        <f t="array" ref="Q26">IF(ISERROR(IF(Table325[[#This Row],[type]]="subattribute", VLOOKUP(Table325[[#This Row],[Template]]&amp;Table325[[#This Row],[parent_attribute]],_xlfn._xlws.FILTER(Table325[[#All],[concat]], Table325[[#All],[type]]="attribute"),1, FALSE), TRUE)), FALSE, TRUE)</f>
        <v>1</v>
      </c>
    </row>
    <row r="27" spans="1:17">
      <c r="A27" s="13" t="str">
        <f t="shared" si="0"/>
        <v>Compressor GenericDiferencial de Pressão - Filtro de Óleo Lubrificante</v>
      </c>
      <c r="B27" s="14" t="s">
        <v>5087</v>
      </c>
      <c r="C27" s="95" t="s">
        <v>5127</v>
      </c>
      <c r="D27" s="95" t="s">
        <v>5089</v>
      </c>
      <c r="E27" s="95" t="s">
        <v>5128</v>
      </c>
      <c r="F27" s="95" t="s">
        <v>2871</v>
      </c>
      <c r="G27" t="s">
        <v>5152</v>
      </c>
      <c r="I27" t="s">
        <v>5158</v>
      </c>
      <c r="L27">
        <v>2</v>
      </c>
      <c r="M27" t="s">
        <v>4232</v>
      </c>
      <c r="N27" s="14" t="str">
        <f t="shared" si="1"/>
        <v>subattribute</v>
      </c>
      <c r="O27" s="14" t="str">
        <f t="shared" si="2"/>
        <v>Diferencial de Pressão - Filtro de Óleo Lubrificante</v>
      </c>
      <c r="P27" s="14" t="str">
        <f t="shared" si="3"/>
        <v>Pre-alarm Hi</v>
      </c>
      <c r="Q27" t="b" cm="1">
        <f t="array" ref="Q27">IF(ISERROR(IF(Table325[[#This Row],[type]]="subattribute", VLOOKUP(Table325[[#This Row],[Template]]&amp;Table325[[#This Row],[parent_attribute]],_xlfn._xlws.FILTER(Table325[[#All],[concat]], Table325[[#All],[type]]="attribute"),1, FALSE), TRUE)), FALSE, TRUE)</f>
        <v>1</v>
      </c>
    </row>
    <row r="28" spans="1:17">
      <c r="A28" s="13" t="str">
        <f t="shared" si="0"/>
        <v>Compressor GenericDiferencial de Pressão - Filtro de Óleo Lubrificante</v>
      </c>
      <c r="B28" s="14" t="s">
        <v>5087</v>
      </c>
      <c r="C28" s="95" t="s">
        <v>5127</v>
      </c>
      <c r="D28" s="95" t="s">
        <v>5089</v>
      </c>
      <c r="E28" s="95" t="s">
        <v>5128</v>
      </c>
      <c r="F28" s="95" t="s">
        <v>2871</v>
      </c>
      <c r="G28" t="s">
        <v>5152</v>
      </c>
      <c r="I28" t="s">
        <v>5159</v>
      </c>
      <c r="L28">
        <v>2</v>
      </c>
      <c r="M28" t="s">
        <v>4232</v>
      </c>
      <c r="N28" s="14" t="str">
        <f t="shared" si="1"/>
        <v>subattribute</v>
      </c>
      <c r="O28" s="14" t="str">
        <f t="shared" si="2"/>
        <v>Diferencial de Pressão - Filtro de Óleo Lubrificante</v>
      </c>
      <c r="P28" s="14" t="str">
        <f t="shared" si="3"/>
        <v>Pre-alarm Lo</v>
      </c>
      <c r="Q28" t="b" cm="1">
        <f t="array" ref="Q28">IF(ISERROR(IF(Table325[[#This Row],[type]]="subattribute", VLOOKUP(Table325[[#This Row],[Template]]&amp;Table325[[#This Row],[parent_attribute]],_xlfn._xlws.FILTER(Table325[[#All],[concat]], Table325[[#All],[type]]="attribute"),1, FALSE), TRUE)), FALSE, TRUE)</f>
        <v>1</v>
      </c>
    </row>
    <row r="29" spans="1:17">
      <c r="A29" s="13" t="str">
        <f t="shared" si="0"/>
        <v>Compressor GenericNível - K.O Drum</v>
      </c>
      <c r="B29" s="14" t="s">
        <v>5087</v>
      </c>
      <c r="C29" s="95" t="s">
        <v>5127</v>
      </c>
      <c r="D29" s="95" t="s">
        <v>5089</v>
      </c>
      <c r="E29" s="95" t="s">
        <v>5128</v>
      </c>
      <c r="F29" s="95" t="s">
        <v>2871</v>
      </c>
      <c r="G29" t="s">
        <v>5160</v>
      </c>
      <c r="I29" t="s">
        <v>5161</v>
      </c>
      <c r="J29" t="s">
        <v>5160</v>
      </c>
      <c r="K29" t="s">
        <v>13</v>
      </c>
      <c r="L29">
        <v>2</v>
      </c>
      <c r="M29" t="s">
        <v>483</v>
      </c>
      <c r="N29" s="14" t="str">
        <f t="shared" si="1"/>
        <v>attribute</v>
      </c>
      <c r="O29" s="14" t="str">
        <f t="shared" si="2"/>
        <v>Nível - K.O Drum</v>
      </c>
      <c r="P29" s="14" t="str">
        <f t="shared" si="3"/>
        <v/>
      </c>
      <c r="Q29" t="b" cm="1">
        <f t="array" ref="Q29">IF(ISERROR(IF(Table325[[#This Row],[type]]="subattribute", VLOOKUP(Table325[[#This Row],[Template]]&amp;Table325[[#This Row],[parent_attribute]],_xlfn._xlws.FILTER(Table325[[#All],[concat]], Table325[[#All],[type]]="attribute"),1, FALSE), TRUE)), FALSE, TRUE)</f>
        <v>1</v>
      </c>
    </row>
    <row r="30" spans="1:17">
      <c r="A30" s="13" t="str">
        <f t="shared" si="0"/>
        <v>Compressor GenericNível - K.O Drum</v>
      </c>
      <c r="B30" s="14" t="s">
        <v>5087</v>
      </c>
      <c r="C30" s="95" t="s">
        <v>5127</v>
      </c>
      <c r="D30" s="95" t="s">
        <v>5089</v>
      </c>
      <c r="E30" s="95" t="s">
        <v>5128</v>
      </c>
      <c r="F30" s="95" t="s">
        <v>2871</v>
      </c>
      <c r="G30" t="s">
        <v>5160</v>
      </c>
      <c r="I30" t="s">
        <v>5162</v>
      </c>
      <c r="J30">
        <v>1398.1</v>
      </c>
      <c r="L30">
        <v>2</v>
      </c>
      <c r="M30" t="s">
        <v>4232</v>
      </c>
      <c r="N30" s="14" t="str">
        <f t="shared" si="1"/>
        <v>subattribute</v>
      </c>
      <c r="O30" s="14" t="str">
        <f t="shared" si="2"/>
        <v>Nível - K.O Drum</v>
      </c>
      <c r="P30" s="14" t="str">
        <f t="shared" si="3"/>
        <v>Hi</v>
      </c>
      <c r="Q30" t="b" cm="1">
        <f t="array" ref="Q30">IF(ISERROR(IF(Table325[[#This Row],[type]]="subattribute", VLOOKUP(Table325[[#This Row],[Template]]&amp;Table325[[#This Row],[parent_attribute]],_xlfn._xlws.FILTER(Table325[[#All],[concat]], Table325[[#All],[type]]="attribute"),1, FALSE), TRUE)), FALSE, TRUE)</f>
        <v>1</v>
      </c>
    </row>
    <row r="31" spans="1:17">
      <c r="A31" s="13" t="str">
        <f t="shared" si="0"/>
        <v>Compressor GenericNível - K.O Drum</v>
      </c>
      <c r="B31" s="14" t="s">
        <v>5087</v>
      </c>
      <c r="C31" s="95" t="s">
        <v>5127</v>
      </c>
      <c r="D31" s="95" t="s">
        <v>5089</v>
      </c>
      <c r="E31" s="95" t="s">
        <v>5128</v>
      </c>
      <c r="F31" s="95" t="s">
        <v>2871</v>
      </c>
      <c r="G31" t="s">
        <v>5160</v>
      </c>
      <c r="I31" t="s">
        <v>5163</v>
      </c>
      <c r="L31">
        <v>2</v>
      </c>
      <c r="M31" t="s">
        <v>4232</v>
      </c>
      <c r="N31" s="14" t="str">
        <f t="shared" si="1"/>
        <v>subattribute</v>
      </c>
      <c r="O31" s="14" t="str">
        <f t="shared" si="2"/>
        <v>Nível - K.O Drum</v>
      </c>
      <c r="P31" s="14" t="str">
        <f t="shared" si="3"/>
        <v>HiHi</v>
      </c>
      <c r="Q31" t="b" cm="1">
        <f t="array" ref="Q31">IF(ISERROR(IF(Table325[[#This Row],[type]]="subattribute", VLOOKUP(Table325[[#This Row],[Template]]&amp;Table325[[#This Row],[parent_attribute]],_xlfn._xlws.FILTER(Table325[[#All],[concat]], Table325[[#All],[type]]="attribute"),1, FALSE), TRUE)), FALSE, TRUE)</f>
        <v>1</v>
      </c>
    </row>
    <row r="32" spans="1:17">
      <c r="A32" s="13" t="str">
        <f t="shared" si="0"/>
        <v>Compressor GenericNível - K.O Drum</v>
      </c>
      <c r="B32" s="14" t="s">
        <v>5087</v>
      </c>
      <c r="C32" s="95" t="s">
        <v>5127</v>
      </c>
      <c r="D32" s="95" t="s">
        <v>5089</v>
      </c>
      <c r="E32" s="95" t="s">
        <v>5128</v>
      </c>
      <c r="F32" s="95" t="s">
        <v>2871</v>
      </c>
      <c r="G32" t="s">
        <v>5160</v>
      </c>
      <c r="I32" t="s">
        <v>5164</v>
      </c>
      <c r="J32">
        <v>712.3</v>
      </c>
      <c r="L32">
        <v>2</v>
      </c>
      <c r="M32" t="s">
        <v>4232</v>
      </c>
      <c r="N32" s="14" t="str">
        <f t="shared" si="1"/>
        <v>subattribute</v>
      </c>
      <c r="O32" s="14" t="str">
        <f t="shared" si="2"/>
        <v>Nível - K.O Drum</v>
      </c>
      <c r="P32" s="14" t="str">
        <f t="shared" si="3"/>
        <v>Lo</v>
      </c>
      <c r="Q32" t="b" cm="1">
        <f t="array" ref="Q32">IF(ISERROR(IF(Table325[[#This Row],[type]]="subattribute", VLOOKUP(Table325[[#This Row],[Template]]&amp;Table325[[#This Row],[parent_attribute]],_xlfn._xlws.FILTER(Table325[[#All],[concat]], Table325[[#All],[type]]="attribute"),1, FALSE), TRUE)), FALSE, TRUE)</f>
        <v>1</v>
      </c>
    </row>
    <row r="33" spans="1:17">
      <c r="A33" s="13" t="str">
        <f t="shared" si="0"/>
        <v>Compressor GenericNível - K.O Drum</v>
      </c>
      <c r="B33" s="14" t="s">
        <v>5087</v>
      </c>
      <c r="C33" s="95" t="s">
        <v>5127</v>
      </c>
      <c r="D33" s="95" t="s">
        <v>5089</v>
      </c>
      <c r="E33" s="95" t="s">
        <v>5128</v>
      </c>
      <c r="F33" s="95" t="s">
        <v>2871</v>
      </c>
      <c r="G33" t="s">
        <v>5160</v>
      </c>
      <c r="I33" t="s">
        <v>5165</v>
      </c>
      <c r="L33">
        <v>2</v>
      </c>
      <c r="M33" t="s">
        <v>4232</v>
      </c>
      <c r="N33" s="14" t="str">
        <f t="shared" si="1"/>
        <v>subattribute</v>
      </c>
      <c r="O33" s="14" t="str">
        <f t="shared" si="2"/>
        <v>Nível - K.O Drum</v>
      </c>
      <c r="P33" s="14" t="str">
        <f t="shared" si="3"/>
        <v>LoLo</v>
      </c>
      <c r="Q33" t="b" cm="1">
        <f t="array" ref="Q33">IF(ISERROR(IF(Table325[[#This Row],[type]]="subattribute", VLOOKUP(Table325[[#This Row],[Template]]&amp;Table325[[#This Row],[parent_attribute]],_xlfn._xlws.FILTER(Table325[[#All],[concat]], Table325[[#All],[type]]="attribute"),1, FALSE), TRUE)), FALSE, TRUE)</f>
        <v>1</v>
      </c>
    </row>
    <row r="34" spans="1:17">
      <c r="A34" s="13" t="str">
        <f t="shared" ref="A34:A65" si="4">C34&amp;O34</f>
        <v>Compressor GenericNível - K.O Drum</v>
      </c>
      <c r="B34" s="14" t="s">
        <v>5087</v>
      </c>
      <c r="C34" s="95" t="s">
        <v>5127</v>
      </c>
      <c r="D34" s="95" t="s">
        <v>5089</v>
      </c>
      <c r="E34" s="95" t="s">
        <v>5128</v>
      </c>
      <c r="F34" s="95" t="s">
        <v>2871</v>
      </c>
      <c r="G34" t="s">
        <v>5160</v>
      </c>
      <c r="I34" t="s">
        <v>5166</v>
      </c>
      <c r="J34">
        <v>1258.29</v>
      </c>
      <c r="L34">
        <v>2</v>
      </c>
      <c r="M34" t="s">
        <v>4232</v>
      </c>
      <c r="N34" s="14" t="str">
        <f t="shared" ref="N34:N65" si="5">IFERROR(IF(FIND("|",I34),"subattribute", "attribute"), "attribute")</f>
        <v>subattribute</v>
      </c>
      <c r="O34" s="14" t="str">
        <f t="shared" si="2"/>
        <v>Nível - K.O Drum</v>
      </c>
      <c r="P34" s="14" t="str">
        <f t="shared" si="3"/>
        <v>Pre-alarm Hi</v>
      </c>
      <c r="Q34" t="b" cm="1">
        <f t="array" ref="Q34">IF(ISERROR(IF(Table325[[#This Row],[type]]="subattribute", VLOOKUP(Table325[[#This Row],[Template]]&amp;Table325[[#This Row],[parent_attribute]],_xlfn._xlws.FILTER(Table325[[#All],[concat]], Table325[[#All],[type]]="attribute"),1, FALSE), TRUE)), FALSE, TRUE)</f>
        <v>1</v>
      </c>
    </row>
    <row r="35" spans="1:17">
      <c r="A35" s="13" t="str">
        <f t="shared" si="4"/>
        <v>Compressor GenericNível - K.O Drum</v>
      </c>
      <c r="B35" s="14" t="s">
        <v>5087</v>
      </c>
      <c r="C35" s="95" t="s">
        <v>5127</v>
      </c>
      <c r="D35" s="95" t="s">
        <v>5089</v>
      </c>
      <c r="E35" s="95" t="s">
        <v>5128</v>
      </c>
      <c r="F35" s="95" t="s">
        <v>2871</v>
      </c>
      <c r="G35" t="s">
        <v>5160</v>
      </c>
      <c r="I35" t="s">
        <v>5167</v>
      </c>
      <c r="J35">
        <v>783.53</v>
      </c>
      <c r="L35">
        <v>2</v>
      </c>
      <c r="M35" s="14" t="s">
        <v>4232</v>
      </c>
      <c r="N35" s="14" t="str">
        <f t="shared" si="5"/>
        <v>subattribute</v>
      </c>
      <c r="O35" s="14" t="str">
        <f t="shared" si="2"/>
        <v>Nível - K.O Drum</v>
      </c>
      <c r="P35" s="14" t="str">
        <f t="shared" si="3"/>
        <v>Pre-alarm Lo</v>
      </c>
      <c r="Q35" t="b" cm="1">
        <f t="array" ref="Q35">IF(ISERROR(IF(Table325[[#This Row],[type]]="subattribute", VLOOKUP(Table325[[#This Row],[Template]]&amp;Table325[[#This Row],[parent_attribute]],_xlfn._xlws.FILTER(Table325[[#All],[concat]], Table325[[#All],[type]]="attribute"),1, FALSE), TRUE)), FALSE, TRUE)</f>
        <v>1</v>
      </c>
    </row>
    <row r="36" spans="1:17">
      <c r="A36" s="13" t="str">
        <f t="shared" si="4"/>
        <v>Compressor GenericNível - Scrubber</v>
      </c>
      <c r="B36" s="14" t="s">
        <v>5087</v>
      </c>
      <c r="C36" s="95" t="s">
        <v>5127</v>
      </c>
      <c r="D36" s="95" t="s">
        <v>5089</v>
      </c>
      <c r="E36" s="95" t="s">
        <v>5128</v>
      </c>
      <c r="F36" s="95" t="s">
        <v>2871</v>
      </c>
      <c r="G36" t="s">
        <v>5168</v>
      </c>
      <c r="I36" t="s">
        <v>4795</v>
      </c>
      <c r="J36" t="s">
        <v>5168</v>
      </c>
      <c r="K36" t="s">
        <v>13</v>
      </c>
      <c r="L36">
        <v>2</v>
      </c>
      <c r="M36" s="14" t="s">
        <v>483</v>
      </c>
      <c r="N36" s="14" t="str">
        <f t="shared" si="5"/>
        <v>attribute</v>
      </c>
      <c r="O36" s="14" t="str">
        <f t="shared" si="2"/>
        <v>Nível - Scrubber</v>
      </c>
      <c r="P36" s="14" t="str">
        <f t="shared" si="3"/>
        <v/>
      </c>
      <c r="Q36" t="b" cm="1">
        <f t="array" ref="Q36">IF(ISERROR(IF(Table325[[#This Row],[type]]="subattribute", VLOOKUP(Table325[[#This Row],[Template]]&amp;Table325[[#This Row],[parent_attribute]],_xlfn._xlws.FILTER(Table325[[#All],[concat]], Table325[[#All],[type]]="attribute"),1, FALSE), TRUE)), FALSE, TRUE)</f>
        <v>1</v>
      </c>
    </row>
    <row r="37" spans="1:17">
      <c r="A37" s="13" t="str">
        <f t="shared" si="4"/>
        <v>Compressor GenericNível - Scrubber</v>
      </c>
      <c r="B37" s="14" t="s">
        <v>5087</v>
      </c>
      <c r="C37" s="95" t="s">
        <v>5127</v>
      </c>
      <c r="D37" s="95" t="s">
        <v>5089</v>
      </c>
      <c r="E37" s="95" t="s">
        <v>5128</v>
      </c>
      <c r="F37" s="95" t="s">
        <v>2871</v>
      </c>
      <c r="G37" t="s">
        <v>5168</v>
      </c>
      <c r="I37" t="s">
        <v>5169</v>
      </c>
      <c r="L37">
        <v>2</v>
      </c>
      <c r="M37" s="14" t="s">
        <v>4232</v>
      </c>
      <c r="N37" s="14" t="str">
        <f t="shared" si="5"/>
        <v>subattribute</v>
      </c>
      <c r="O37" s="14" t="str">
        <f t="shared" si="2"/>
        <v>Nível - Scrubber</v>
      </c>
      <c r="P37" s="14" t="str">
        <f t="shared" si="3"/>
        <v>Hi</v>
      </c>
      <c r="Q37" t="b" cm="1">
        <f t="array" ref="Q37">IF(ISERROR(IF(Table325[[#This Row],[type]]="subattribute", VLOOKUP(Table325[[#This Row],[Template]]&amp;Table325[[#This Row],[parent_attribute]],_xlfn._xlws.FILTER(Table325[[#All],[concat]], Table325[[#All],[type]]="attribute"),1, FALSE), TRUE)), FALSE, TRUE)</f>
        <v>1</v>
      </c>
    </row>
    <row r="38" spans="1:17">
      <c r="A38" s="13" t="str">
        <f t="shared" si="4"/>
        <v>Compressor GenericNível - Scrubber</v>
      </c>
      <c r="B38" s="14" t="s">
        <v>5087</v>
      </c>
      <c r="C38" s="95" t="s">
        <v>5127</v>
      </c>
      <c r="D38" s="95" t="s">
        <v>5089</v>
      </c>
      <c r="E38" s="95" t="s">
        <v>5128</v>
      </c>
      <c r="F38" s="95" t="s">
        <v>2871</v>
      </c>
      <c r="G38" t="s">
        <v>5168</v>
      </c>
      <c r="I38" t="s">
        <v>5170</v>
      </c>
      <c r="J38">
        <v>1487</v>
      </c>
      <c r="L38">
        <v>2</v>
      </c>
      <c r="M38" s="14" t="s">
        <v>4232</v>
      </c>
      <c r="N38" s="14" t="str">
        <f t="shared" si="5"/>
        <v>subattribute</v>
      </c>
      <c r="O38" s="14" t="str">
        <f t="shared" si="2"/>
        <v>Nível - Scrubber</v>
      </c>
      <c r="P38" s="14" t="str">
        <f t="shared" si="3"/>
        <v>HiHi</v>
      </c>
      <c r="Q38" t="b" cm="1">
        <f t="array" ref="Q38">IF(ISERROR(IF(Table325[[#This Row],[type]]="subattribute", VLOOKUP(Table325[[#This Row],[Template]]&amp;Table325[[#This Row],[parent_attribute]],_xlfn._xlws.FILTER(Table325[[#All],[concat]], Table325[[#All],[type]]="attribute"),1, FALSE), TRUE)), FALSE, TRUE)</f>
        <v>1</v>
      </c>
    </row>
    <row r="39" spans="1:17">
      <c r="A39" s="13" t="str">
        <f t="shared" si="4"/>
        <v>Compressor GenericNível - Scrubber</v>
      </c>
      <c r="B39" s="14" t="s">
        <v>5087</v>
      </c>
      <c r="C39" s="95" t="s">
        <v>5127</v>
      </c>
      <c r="D39" s="95" t="s">
        <v>5089</v>
      </c>
      <c r="E39" s="95" t="s">
        <v>5128</v>
      </c>
      <c r="F39" s="95" t="s">
        <v>2871</v>
      </c>
      <c r="G39" t="s">
        <v>5168</v>
      </c>
      <c r="I39" t="s">
        <v>5171</v>
      </c>
      <c r="L39">
        <v>2</v>
      </c>
      <c r="M39" s="14" t="s">
        <v>4232</v>
      </c>
      <c r="N39" s="14" t="str">
        <f t="shared" si="5"/>
        <v>subattribute</v>
      </c>
      <c r="O39" s="14" t="str">
        <f t="shared" si="2"/>
        <v>Nível - Scrubber</v>
      </c>
      <c r="P39" s="14" t="str">
        <f t="shared" si="3"/>
        <v>Lo</v>
      </c>
      <c r="Q39" t="b" cm="1">
        <f t="array" ref="Q39">IF(ISERROR(IF(Table325[[#This Row],[type]]="subattribute", VLOOKUP(Table325[[#This Row],[Template]]&amp;Table325[[#This Row],[parent_attribute]],_xlfn._xlws.FILTER(Table325[[#All],[concat]], Table325[[#All],[type]]="attribute"),1, FALSE), TRUE)), FALSE, TRUE)</f>
        <v>1</v>
      </c>
    </row>
    <row r="40" spans="1:17">
      <c r="A40" s="13" t="str">
        <f t="shared" si="4"/>
        <v>Compressor GenericNível - Scrubber</v>
      </c>
      <c r="B40" s="14" t="s">
        <v>5087</v>
      </c>
      <c r="C40" s="95" t="s">
        <v>5127</v>
      </c>
      <c r="D40" s="95" t="s">
        <v>5089</v>
      </c>
      <c r="E40" s="95" t="s">
        <v>5128</v>
      </c>
      <c r="F40" s="95" t="s">
        <v>2871</v>
      </c>
      <c r="G40" t="s">
        <v>5168</v>
      </c>
      <c r="I40" t="s">
        <v>5172</v>
      </c>
      <c r="J40">
        <v>657.4</v>
      </c>
      <c r="L40">
        <v>2</v>
      </c>
      <c r="M40" s="14" t="s">
        <v>4232</v>
      </c>
      <c r="N40" s="14" t="str">
        <f t="shared" si="5"/>
        <v>subattribute</v>
      </c>
      <c r="O40" s="14" t="str">
        <f t="shared" si="2"/>
        <v>Nível - Scrubber</v>
      </c>
      <c r="P40" s="14" t="str">
        <f t="shared" si="3"/>
        <v>LoLo</v>
      </c>
      <c r="Q40" t="b" cm="1">
        <f t="array" ref="Q40">IF(ISERROR(IF(Table325[[#This Row],[type]]="subattribute", VLOOKUP(Table325[[#This Row],[Template]]&amp;Table325[[#This Row],[parent_attribute]],_xlfn._xlws.FILTER(Table325[[#All],[concat]], Table325[[#All],[type]]="attribute"),1, FALSE), TRUE)), FALSE, TRUE)</f>
        <v>1</v>
      </c>
    </row>
    <row r="41" spans="1:17">
      <c r="A41" s="13" t="str">
        <f t="shared" si="4"/>
        <v>Compressor GenericNível - Scrubber</v>
      </c>
      <c r="B41" s="14" t="s">
        <v>5087</v>
      </c>
      <c r="C41" s="95" t="s">
        <v>5127</v>
      </c>
      <c r="D41" s="95" t="s">
        <v>5089</v>
      </c>
      <c r="E41" s="95" t="s">
        <v>5128</v>
      </c>
      <c r="F41" s="95" t="s">
        <v>2871</v>
      </c>
      <c r="G41" t="s">
        <v>5168</v>
      </c>
      <c r="I41" t="s">
        <v>5173</v>
      </c>
      <c r="J41">
        <v>1338.3</v>
      </c>
      <c r="L41">
        <v>2</v>
      </c>
      <c r="M41" s="14" t="s">
        <v>4232</v>
      </c>
      <c r="N41" s="14" t="str">
        <f t="shared" si="5"/>
        <v>subattribute</v>
      </c>
      <c r="O41" s="14" t="str">
        <f t="shared" si="2"/>
        <v>Nível - Scrubber</v>
      </c>
      <c r="P41" s="14" t="str">
        <f t="shared" si="3"/>
        <v>Pre-alarm Hi</v>
      </c>
      <c r="Q41" t="b" cm="1">
        <f t="array" ref="Q41">IF(ISERROR(IF(Table325[[#This Row],[type]]="subattribute", VLOOKUP(Table325[[#This Row],[Template]]&amp;Table325[[#This Row],[parent_attribute]],_xlfn._xlws.FILTER(Table325[[#All],[concat]], Table325[[#All],[type]]="attribute"),1, FALSE), TRUE)), FALSE, TRUE)</f>
        <v>1</v>
      </c>
    </row>
    <row r="42" spans="1:17">
      <c r="A42" s="13" t="str">
        <f t="shared" si="4"/>
        <v>Compressor GenericNível - Scrubber</v>
      </c>
      <c r="B42" s="14" t="s">
        <v>5087</v>
      </c>
      <c r="C42" s="95" t="s">
        <v>5127</v>
      </c>
      <c r="D42" s="95" t="s">
        <v>5089</v>
      </c>
      <c r="E42" s="95" t="s">
        <v>5128</v>
      </c>
      <c r="F42" s="95" t="s">
        <v>2871</v>
      </c>
      <c r="G42" t="s">
        <v>5168</v>
      </c>
      <c r="I42" t="s">
        <v>5174</v>
      </c>
      <c r="J42">
        <v>723.14</v>
      </c>
      <c r="L42">
        <v>2</v>
      </c>
      <c r="M42" s="14" t="s">
        <v>4232</v>
      </c>
      <c r="N42" s="14" t="str">
        <f t="shared" si="5"/>
        <v>subattribute</v>
      </c>
      <c r="O42" s="14" t="str">
        <f t="shared" si="2"/>
        <v>Nível - Scrubber</v>
      </c>
      <c r="P42" s="14" t="str">
        <f t="shared" si="3"/>
        <v>Pre-alarm Lo</v>
      </c>
      <c r="Q42" t="b" cm="1">
        <f t="array" ref="Q42">IF(ISERROR(IF(Table325[[#This Row],[type]]="subattribute", VLOOKUP(Table325[[#This Row],[Template]]&amp;Table325[[#This Row],[parent_attribute]],_xlfn._xlws.FILTER(Table325[[#All],[concat]], Table325[[#All],[type]]="attribute"),1, FALSE), TRUE)), FALSE, TRUE)</f>
        <v>1</v>
      </c>
    </row>
    <row r="43" spans="1:17">
      <c r="A43" s="13" t="str">
        <f t="shared" si="4"/>
        <v>Compressor GenericNível - Separador de Óleo</v>
      </c>
      <c r="B43" s="14" t="s">
        <v>5087</v>
      </c>
      <c r="C43" s="95" t="s">
        <v>5127</v>
      </c>
      <c r="D43" s="95" t="s">
        <v>5089</v>
      </c>
      <c r="E43" s="95" t="s">
        <v>5128</v>
      </c>
      <c r="F43" s="95" t="s">
        <v>2871</v>
      </c>
      <c r="G43" t="s">
        <v>5175</v>
      </c>
      <c r="I43" t="s">
        <v>5176</v>
      </c>
      <c r="J43" t="s">
        <v>5175</v>
      </c>
      <c r="K43" t="s">
        <v>13</v>
      </c>
      <c r="L43">
        <v>2</v>
      </c>
      <c r="M43" s="14" t="s">
        <v>462</v>
      </c>
      <c r="N43" s="14" t="str">
        <f t="shared" si="5"/>
        <v>attribute</v>
      </c>
      <c r="O43" s="14" t="str">
        <f t="shared" si="2"/>
        <v>Nível - Separador de Óleo</v>
      </c>
      <c r="P43" s="14" t="str">
        <f t="shared" si="3"/>
        <v/>
      </c>
      <c r="Q43" t="b" cm="1">
        <f t="array" ref="Q43">IF(ISERROR(IF(Table325[[#This Row],[type]]="subattribute", VLOOKUP(Table325[[#This Row],[Template]]&amp;Table325[[#This Row],[parent_attribute]],_xlfn._xlws.FILTER(Table325[[#All],[concat]], Table325[[#All],[type]]="attribute"),1, FALSE), TRUE)), FALSE, TRUE)</f>
        <v>1</v>
      </c>
    </row>
    <row r="44" spans="1:17">
      <c r="A44" s="13" t="str">
        <f t="shared" si="4"/>
        <v>Compressor GenericNível - Separador de Óleo</v>
      </c>
      <c r="B44" s="14" t="s">
        <v>5087</v>
      </c>
      <c r="C44" s="95" t="s">
        <v>5127</v>
      </c>
      <c r="D44" s="95" t="s">
        <v>5089</v>
      </c>
      <c r="E44" s="95" t="s">
        <v>5128</v>
      </c>
      <c r="F44" s="95" t="s">
        <v>2871</v>
      </c>
      <c r="G44" t="s">
        <v>5175</v>
      </c>
      <c r="I44" t="s">
        <v>5177</v>
      </c>
      <c r="L44">
        <v>2</v>
      </c>
      <c r="M44" s="14" t="s">
        <v>4232</v>
      </c>
      <c r="N44" s="14" t="str">
        <f t="shared" si="5"/>
        <v>subattribute</v>
      </c>
      <c r="O44" s="14" t="str">
        <f t="shared" si="2"/>
        <v>Nível - Separador de Óleo</v>
      </c>
      <c r="P44" s="14" t="str">
        <f t="shared" si="3"/>
        <v>Hi</v>
      </c>
      <c r="Q44" t="b" cm="1">
        <f t="array" ref="Q44">IF(ISERROR(IF(Table325[[#This Row],[type]]="subattribute", VLOOKUP(Table325[[#This Row],[Template]]&amp;Table325[[#This Row],[parent_attribute]],_xlfn._xlws.FILTER(Table325[[#All],[concat]], Table325[[#All],[type]]="attribute"),1, FALSE), TRUE)), FALSE, TRUE)</f>
        <v>1</v>
      </c>
    </row>
    <row r="45" spans="1:17">
      <c r="A45" s="13" t="str">
        <f t="shared" si="4"/>
        <v>Compressor GenericNível - Separador de Óleo</v>
      </c>
      <c r="B45" s="14" t="s">
        <v>5087</v>
      </c>
      <c r="C45" s="95" t="s">
        <v>5127</v>
      </c>
      <c r="D45" s="95" t="s">
        <v>5089</v>
      </c>
      <c r="E45" s="95" t="s">
        <v>5128</v>
      </c>
      <c r="F45" s="95" t="s">
        <v>2871</v>
      </c>
      <c r="G45" t="s">
        <v>5175</v>
      </c>
      <c r="I45" t="s">
        <v>5178</v>
      </c>
      <c r="J45">
        <v>1040</v>
      </c>
      <c r="L45">
        <v>2</v>
      </c>
      <c r="M45" s="14" t="s">
        <v>4232</v>
      </c>
      <c r="N45" s="14" t="str">
        <f t="shared" si="5"/>
        <v>subattribute</v>
      </c>
      <c r="O45" s="14" t="str">
        <f t="shared" si="2"/>
        <v>Nível - Separador de Óleo</v>
      </c>
      <c r="P45" s="14" t="str">
        <f t="shared" si="3"/>
        <v>HiHi</v>
      </c>
      <c r="Q45" t="b" cm="1">
        <f t="array" ref="Q45">IF(ISERROR(IF(Table325[[#This Row],[type]]="subattribute", VLOOKUP(Table325[[#This Row],[Template]]&amp;Table325[[#This Row],[parent_attribute]],_xlfn._xlws.FILTER(Table325[[#All],[concat]], Table325[[#All],[type]]="attribute"),1, FALSE), TRUE)), FALSE, TRUE)</f>
        <v>1</v>
      </c>
    </row>
    <row r="46" spans="1:17">
      <c r="A46" s="13" t="str">
        <f t="shared" si="4"/>
        <v>Compressor GenericNível - Separador de Óleo</v>
      </c>
      <c r="B46" s="14" t="s">
        <v>5087</v>
      </c>
      <c r="C46" s="95" t="s">
        <v>5127</v>
      </c>
      <c r="D46" s="95" t="s">
        <v>5089</v>
      </c>
      <c r="E46" s="95" t="s">
        <v>5128</v>
      </c>
      <c r="F46" s="95" t="s">
        <v>2871</v>
      </c>
      <c r="G46" t="s">
        <v>5175</v>
      </c>
      <c r="I46" t="s">
        <v>5179</v>
      </c>
      <c r="L46">
        <v>2</v>
      </c>
      <c r="M46" s="14" t="s">
        <v>4232</v>
      </c>
      <c r="N46" s="14" t="str">
        <f t="shared" si="5"/>
        <v>subattribute</v>
      </c>
      <c r="O46" s="14" t="str">
        <f t="shared" si="2"/>
        <v>Nível - Separador de Óleo</v>
      </c>
      <c r="P46" s="14" t="str">
        <f t="shared" si="3"/>
        <v>Lo</v>
      </c>
      <c r="Q46" t="b" cm="1">
        <f t="array" ref="Q46">IF(ISERROR(IF(Table325[[#This Row],[type]]="subattribute", VLOOKUP(Table325[[#This Row],[Template]]&amp;Table325[[#This Row],[parent_attribute]],_xlfn._xlws.FILTER(Table325[[#All],[concat]], Table325[[#All],[type]]="attribute"),1, FALSE), TRUE)), FALSE, TRUE)</f>
        <v>1</v>
      </c>
    </row>
    <row r="47" spans="1:17">
      <c r="A47" s="13" t="str">
        <f t="shared" si="4"/>
        <v>Compressor GenericNível - Separador de Óleo</v>
      </c>
      <c r="B47" s="14" t="s">
        <v>5087</v>
      </c>
      <c r="C47" s="95" t="s">
        <v>5127</v>
      </c>
      <c r="D47" s="95" t="s">
        <v>5089</v>
      </c>
      <c r="E47" s="95" t="s">
        <v>5128</v>
      </c>
      <c r="F47" s="95" t="s">
        <v>2871</v>
      </c>
      <c r="G47" t="s">
        <v>5175</v>
      </c>
      <c r="I47" t="s">
        <v>5180</v>
      </c>
      <c r="J47">
        <v>481</v>
      </c>
      <c r="L47">
        <v>2</v>
      </c>
      <c r="M47" s="14" t="s">
        <v>4232</v>
      </c>
      <c r="N47" s="14" t="str">
        <f t="shared" si="5"/>
        <v>subattribute</v>
      </c>
      <c r="O47" s="14" t="str">
        <f t="shared" si="2"/>
        <v>Nível - Separador de Óleo</v>
      </c>
      <c r="P47" s="14" t="str">
        <f t="shared" si="3"/>
        <v>LoLo</v>
      </c>
      <c r="Q47" t="b" cm="1">
        <f t="array" ref="Q47">IF(ISERROR(IF(Table325[[#This Row],[type]]="subattribute", VLOOKUP(Table325[[#This Row],[Template]]&amp;Table325[[#This Row],[parent_attribute]],_xlfn._xlws.FILTER(Table325[[#All],[concat]], Table325[[#All],[type]]="attribute"),1, FALSE), TRUE)), FALSE, TRUE)</f>
        <v>1</v>
      </c>
    </row>
    <row r="48" spans="1:17">
      <c r="A48" s="13" t="str">
        <f t="shared" si="4"/>
        <v>Compressor GenericNível - Separador de Óleo</v>
      </c>
      <c r="B48" s="14" t="s">
        <v>5087</v>
      </c>
      <c r="C48" s="95" t="s">
        <v>5127</v>
      </c>
      <c r="D48" s="95" t="s">
        <v>5089</v>
      </c>
      <c r="E48" s="95" t="s">
        <v>5128</v>
      </c>
      <c r="F48" s="95" t="s">
        <v>2871</v>
      </c>
      <c r="G48" t="s">
        <v>5175</v>
      </c>
      <c r="I48" t="s">
        <v>5181</v>
      </c>
      <c r="J48">
        <v>936</v>
      </c>
      <c r="L48">
        <v>2</v>
      </c>
      <c r="M48" s="14" t="s">
        <v>4232</v>
      </c>
      <c r="N48" s="14" t="str">
        <f t="shared" si="5"/>
        <v>subattribute</v>
      </c>
      <c r="O48" s="14" t="str">
        <f t="shared" si="2"/>
        <v>Nível - Separador de Óleo</v>
      </c>
      <c r="P48" s="14" t="str">
        <f t="shared" si="3"/>
        <v>Pre-alarm Hi</v>
      </c>
      <c r="Q48" t="b" cm="1">
        <f t="array" ref="Q48">IF(ISERROR(IF(Table325[[#This Row],[type]]="subattribute", VLOOKUP(Table325[[#This Row],[Template]]&amp;Table325[[#This Row],[parent_attribute]],_xlfn._xlws.FILTER(Table325[[#All],[concat]], Table325[[#All],[type]]="attribute"),1, FALSE), TRUE)), FALSE, TRUE)</f>
        <v>1</v>
      </c>
    </row>
    <row r="49" spans="1:17">
      <c r="A49" s="13" t="str">
        <f t="shared" si="4"/>
        <v>Compressor GenericNível - Separador de Óleo</v>
      </c>
      <c r="B49" s="14" t="s">
        <v>5087</v>
      </c>
      <c r="C49" s="95" t="s">
        <v>5127</v>
      </c>
      <c r="D49" s="95" t="s">
        <v>5089</v>
      </c>
      <c r="E49" s="95" t="s">
        <v>5128</v>
      </c>
      <c r="F49" s="95" t="s">
        <v>2871</v>
      </c>
      <c r="G49" t="s">
        <v>5175</v>
      </c>
      <c r="I49" t="s">
        <v>5182</v>
      </c>
      <c r="J49">
        <v>529.1</v>
      </c>
      <c r="L49">
        <v>2</v>
      </c>
      <c r="M49" s="14" t="s">
        <v>4232</v>
      </c>
      <c r="N49" s="14" t="str">
        <f t="shared" si="5"/>
        <v>subattribute</v>
      </c>
      <c r="O49" s="14" t="str">
        <f t="shared" si="2"/>
        <v>Nível - Separador de Óleo</v>
      </c>
      <c r="P49" s="14" t="str">
        <f t="shared" si="3"/>
        <v>Pre-alarm Lo</v>
      </c>
      <c r="Q49" t="b" cm="1">
        <f t="array" ref="Q49">IF(ISERROR(IF(Table325[[#This Row],[type]]="subattribute", VLOOKUP(Table325[[#This Row],[Template]]&amp;Table325[[#This Row],[parent_attribute]],_xlfn._xlws.FILTER(Table325[[#All],[concat]], Table325[[#All],[type]]="attribute"),1, FALSE), TRUE)), FALSE, TRUE)</f>
        <v>1</v>
      </c>
    </row>
    <row r="50" spans="1:17">
      <c r="A50" s="13" t="str">
        <f t="shared" si="4"/>
        <v>Compressor GenericNível - Suction K.O Drum</v>
      </c>
      <c r="B50" s="14" t="s">
        <v>5087</v>
      </c>
      <c r="C50" s="95" t="s">
        <v>5127</v>
      </c>
      <c r="D50" s="95" t="s">
        <v>5089</v>
      </c>
      <c r="E50" s="95" t="s">
        <v>5128</v>
      </c>
      <c r="F50" s="95" t="s">
        <v>2871</v>
      </c>
      <c r="G50" t="s">
        <v>5183</v>
      </c>
      <c r="I50" t="s">
        <v>5184</v>
      </c>
      <c r="J50" t="s">
        <v>5183</v>
      </c>
      <c r="K50" t="s">
        <v>28</v>
      </c>
      <c r="L50">
        <v>2</v>
      </c>
      <c r="M50" s="14" t="s">
        <v>483</v>
      </c>
      <c r="N50" s="14" t="str">
        <f t="shared" si="5"/>
        <v>attribute</v>
      </c>
      <c r="O50" s="14" t="str">
        <f t="shared" si="2"/>
        <v>Nível - Suction K.O Drum</v>
      </c>
      <c r="P50" s="14" t="str">
        <f t="shared" si="3"/>
        <v/>
      </c>
      <c r="Q50" t="b" cm="1">
        <f t="array" ref="Q50">IF(ISERROR(IF(Table325[[#This Row],[type]]="subattribute", VLOOKUP(Table325[[#This Row],[Template]]&amp;Table325[[#This Row],[parent_attribute]],_xlfn._xlws.FILTER(Table325[[#All],[concat]], Table325[[#All],[type]]="attribute"),1, FALSE), TRUE)), FALSE, TRUE)</f>
        <v>1</v>
      </c>
    </row>
    <row r="51" spans="1:17">
      <c r="A51" s="13" t="str">
        <f t="shared" si="4"/>
        <v>Compressor GenericNível - Suction K.O Drum</v>
      </c>
      <c r="B51" s="14" t="s">
        <v>5087</v>
      </c>
      <c r="C51" s="95" t="s">
        <v>5127</v>
      </c>
      <c r="D51" s="95" t="s">
        <v>5089</v>
      </c>
      <c r="E51" s="95" t="s">
        <v>5128</v>
      </c>
      <c r="F51" s="95" t="s">
        <v>2871</v>
      </c>
      <c r="G51" t="s">
        <v>5183</v>
      </c>
      <c r="I51" t="s">
        <v>5185</v>
      </c>
      <c r="J51">
        <v>73</v>
      </c>
      <c r="L51">
        <v>2</v>
      </c>
      <c r="M51" s="14" t="s">
        <v>4232</v>
      </c>
      <c r="N51" s="14" t="str">
        <f t="shared" si="5"/>
        <v>subattribute</v>
      </c>
      <c r="O51" s="14" t="str">
        <f t="shared" si="2"/>
        <v>Nível - Suction K.O Drum</v>
      </c>
      <c r="P51" s="14" t="str">
        <f t="shared" si="3"/>
        <v>HiHi</v>
      </c>
      <c r="Q51" t="b" cm="1">
        <f t="array" ref="Q51">IF(ISERROR(IF(Table325[[#This Row],[type]]="subattribute", VLOOKUP(Table325[[#This Row],[Template]]&amp;Table325[[#This Row],[parent_attribute]],_xlfn._xlws.FILTER(Table325[[#All],[concat]], Table325[[#All],[type]]="attribute"),1, FALSE), TRUE)), FALSE, TRUE)</f>
        <v>1</v>
      </c>
    </row>
    <row r="52" spans="1:17">
      <c r="A52" s="13" t="str">
        <f t="shared" si="4"/>
        <v>Compressor GenericNível - Suction K.O Drum</v>
      </c>
      <c r="B52" s="14" t="s">
        <v>5087</v>
      </c>
      <c r="C52" s="95" t="s">
        <v>5127</v>
      </c>
      <c r="D52" s="95" t="s">
        <v>5089</v>
      </c>
      <c r="E52" s="95" t="s">
        <v>5128</v>
      </c>
      <c r="F52" s="95" t="s">
        <v>2871</v>
      </c>
      <c r="G52" t="s">
        <v>5183</v>
      </c>
      <c r="I52" t="s">
        <v>5186</v>
      </c>
      <c r="J52">
        <v>15</v>
      </c>
      <c r="K52" t="s">
        <v>28</v>
      </c>
      <c r="L52">
        <v>2</v>
      </c>
      <c r="M52" s="14" t="s">
        <v>4232</v>
      </c>
      <c r="N52" s="14" t="str">
        <f t="shared" si="5"/>
        <v>subattribute</v>
      </c>
      <c r="O52" s="14" t="str">
        <f t="shared" si="2"/>
        <v>Nível - Suction K.O Drum</v>
      </c>
      <c r="P52" s="14" t="str">
        <f t="shared" si="3"/>
        <v>LoLo</v>
      </c>
      <c r="Q52" t="b" cm="1">
        <f t="array" ref="Q52">IF(ISERROR(IF(Table325[[#This Row],[type]]="subattribute", VLOOKUP(Table325[[#This Row],[Template]]&amp;Table325[[#This Row],[parent_attribute]],_xlfn._xlws.FILTER(Table325[[#All],[concat]], Table325[[#All],[type]]="attribute"),1, FALSE), TRUE)), FALSE, TRUE)</f>
        <v>1</v>
      </c>
    </row>
    <row r="53" spans="1:17">
      <c r="A53" s="13" t="str">
        <f t="shared" si="4"/>
        <v>Compressor GenericNível - Suction K.O Drum</v>
      </c>
      <c r="B53" s="14" t="s">
        <v>5087</v>
      </c>
      <c r="C53" s="95" t="s">
        <v>5127</v>
      </c>
      <c r="D53" s="95" t="s">
        <v>5089</v>
      </c>
      <c r="E53" s="95" t="s">
        <v>5128</v>
      </c>
      <c r="F53" s="95" t="s">
        <v>2871</v>
      </c>
      <c r="G53" t="s">
        <v>5183</v>
      </c>
      <c r="I53" t="s">
        <v>5187</v>
      </c>
      <c r="J53">
        <v>65.7</v>
      </c>
      <c r="L53">
        <v>2</v>
      </c>
      <c r="M53" s="14" t="s">
        <v>4232</v>
      </c>
      <c r="N53" s="14" t="str">
        <f t="shared" si="5"/>
        <v>subattribute</v>
      </c>
      <c r="O53" s="14" t="str">
        <f t="shared" si="2"/>
        <v>Nível - Suction K.O Drum</v>
      </c>
      <c r="P53" s="14" t="str">
        <f t="shared" si="3"/>
        <v>Pre-alarm Hi</v>
      </c>
      <c r="Q53" t="b" cm="1">
        <f t="array" ref="Q53">IF(ISERROR(IF(Table325[[#This Row],[type]]="subattribute", VLOOKUP(Table325[[#This Row],[Template]]&amp;Table325[[#This Row],[parent_attribute]],_xlfn._xlws.FILTER(Table325[[#All],[concat]], Table325[[#All],[type]]="attribute"),1, FALSE), TRUE)), FALSE, TRUE)</f>
        <v>1</v>
      </c>
    </row>
    <row r="54" spans="1:17">
      <c r="A54" s="13" t="str">
        <f t="shared" si="4"/>
        <v>Compressor GenericNível - Suction K.O Drum</v>
      </c>
      <c r="B54" s="14" t="s">
        <v>5087</v>
      </c>
      <c r="C54" s="95" t="s">
        <v>5127</v>
      </c>
      <c r="D54" s="95" t="s">
        <v>5089</v>
      </c>
      <c r="E54" s="95" t="s">
        <v>5128</v>
      </c>
      <c r="F54" s="95" t="s">
        <v>2871</v>
      </c>
      <c r="G54" t="s">
        <v>5183</v>
      </c>
      <c r="I54" t="s">
        <v>5188</v>
      </c>
      <c r="J54">
        <v>18</v>
      </c>
      <c r="L54">
        <v>2</v>
      </c>
      <c r="M54" s="14" t="s">
        <v>4232</v>
      </c>
      <c r="N54" s="14" t="str">
        <f t="shared" si="5"/>
        <v>subattribute</v>
      </c>
      <c r="O54" s="14" t="str">
        <f t="shared" si="2"/>
        <v>Nível - Suction K.O Drum</v>
      </c>
      <c r="P54" s="14" t="str">
        <f t="shared" si="3"/>
        <v>Pre-alarm Lo</v>
      </c>
      <c r="Q54" t="b" cm="1">
        <f t="array" ref="Q54">IF(ISERROR(IF(Table325[[#This Row],[type]]="subattribute", VLOOKUP(Table325[[#This Row],[Template]]&amp;Table325[[#This Row],[parent_attribute]],_xlfn._xlws.FILTER(Table325[[#All],[concat]], Table325[[#All],[type]]="attribute"),1, FALSE), TRUE)), FALSE, TRUE)</f>
        <v>1</v>
      </c>
    </row>
    <row r="55" spans="1:17">
      <c r="A55" s="13" t="str">
        <f t="shared" si="4"/>
        <v>Compressor GenericPressão - Descarga do Processo</v>
      </c>
      <c r="B55" s="14" t="s">
        <v>5087</v>
      </c>
      <c r="C55" s="95" t="s">
        <v>5127</v>
      </c>
      <c r="D55" s="95" t="s">
        <v>5089</v>
      </c>
      <c r="E55" s="95" t="s">
        <v>5128</v>
      </c>
      <c r="F55" s="95" t="s">
        <v>2871</v>
      </c>
      <c r="G55" t="s">
        <v>5189</v>
      </c>
      <c r="I55" t="s">
        <v>628</v>
      </c>
      <c r="J55" t="s">
        <v>5189</v>
      </c>
      <c r="K55" t="s">
        <v>5190</v>
      </c>
      <c r="L55">
        <v>2</v>
      </c>
      <c r="M55" s="14" t="s">
        <v>531</v>
      </c>
      <c r="N55" s="14" t="str">
        <f t="shared" si="5"/>
        <v>attribute</v>
      </c>
      <c r="O55" s="14" t="str">
        <f t="shared" si="2"/>
        <v>Pressão - Descarga do Processo</v>
      </c>
      <c r="P55" s="14" t="str">
        <f t="shared" si="3"/>
        <v/>
      </c>
      <c r="Q55" t="b" cm="1">
        <f t="array" ref="Q55">IF(ISERROR(IF(Table325[[#This Row],[type]]="subattribute", VLOOKUP(Table325[[#This Row],[Template]]&amp;Table325[[#This Row],[parent_attribute]],_xlfn._xlws.FILTER(Table325[[#All],[concat]], Table325[[#All],[type]]="attribute"),1, FALSE), TRUE)), FALSE, TRUE)</f>
        <v>1</v>
      </c>
    </row>
    <row r="56" spans="1:17">
      <c r="A56" s="13" t="str">
        <f t="shared" si="4"/>
        <v>Compressor GenericPressão - Descarga do Processo (2)</v>
      </c>
      <c r="B56" s="14" t="s">
        <v>5087</v>
      </c>
      <c r="C56" s="95" t="s">
        <v>5127</v>
      </c>
      <c r="D56" s="95" t="s">
        <v>5089</v>
      </c>
      <c r="E56" s="95" t="s">
        <v>5128</v>
      </c>
      <c r="F56" s="95" t="s">
        <v>2871</v>
      </c>
      <c r="G56" t="s">
        <v>5191</v>
      </c>
      <c r="I56" t="s">
        <v>5192</v>
      </c>
      <c r="J56" t="s">
        <v>5191</v>
      </c>
      <c r="K56" t="s">
        <v>5190</v>
      </c>
      <c r="L56">
        <v>2</v>
      </c>
      <c r="M56" s="14" t="s">
        <v>531</v>
      </c>
      <c r="N56" s="14" t="str">
        <f t="shared" si="5"/>
        <v>attribute</v>
      </c>
      <c r="O56" s="14" t="str">
        <f t="shared" si="2"/>
        <v>Pressão - Descarga do Processo (2)</v>
      </c>
      <c r="P56" s="14" t="str">
        <f t="shared" si="3"/>
        <v/>
      </c>
      <c r="Q56" t="b" cm="1">
        <f t="array" ref="Q56">IF(ISERROR(IF(Table325[[#This Row],[type]]="subattribute", VLOOKUP(Table325[[#This Row],[Template]]&amp;Table325[[#This Row],[parent_attribute]],_xlfn._xlws.FILTER(Table325[[#All],[concat]], Table325[[#All],[type]]="attribute"),1, FALSE), TRUE)), FALSE, TRUE)</f>
        <v>1</v>
      </c>
    </row>
    <row r="57" spans="1:17">
      <c r="A57" s="13" t="str">
        <f t="shared" si="4"/>
        <v>Compressor GenericPressão - Descarga do Processo (2)</v>
      </c>
      <c r="B57" s="14" t="s">
        <v>5087</v>
      </c>
      <c r="C57" s="95" t="s">
        <v>5127</v>
      </c>
      <c r="D57" s="95" t="s">
        <v>5089</v>
      </c>
      <c r="E57" s="95" t="s">
        <v>5128</v>
      </c>
      <c r="F57" s="95" t="s">
        <v>2871</v>
      </c>
      <c r="G57" t="s">
        <v>5191</v>
      </c>
      <c r="I57" t="s">
        <v>5193</v>
      </c>
      <c r="J57">
        <v>978</v>
      </c>
      <c r="L57">
        <v>2</v>
      </c>
      <c r="M57" s="14" t="s">
        <v>4232</v>
      </c>
      <c r="N57" s="14" t="str">
        <f t="shared" si="5"/>
        <v>subattribute</v>
      </c>
      <c r="O57" s="14" t="str">
        <f t="shared" si="2"/>
        <v>Pressão - Descarga do Processo (2)</v>
      </c>
      <c r="P57" s="14" t="str">
        <f t="shared" si="3"/>
        <v>Hi</v>
      </c>
      <c r="Q57" t="b" cm="1">
        <f t="array" ref="Q57">IF(ISERROR(IF(Table325[[#This Row],[type]]="subattribute", VLOOKUP(Table325[[#This Row],[Template]]&amp;Table325[[#This Row],[parent_attribute]],_xlfn._xlws.FILTER(Table325[[#All],[concat]], Table325[[#All],[type]]="attribute"),1, FALSE), TRUE)), FALSE, TRUE)</f>
        <v>1</v>
      </c>
    </row>
    <row r="58" spans="1:17">
      <c r="A58" s="13" t="str">
        <f t="shared" si="4"/>
        <v>Compressor GenericPressão - Descarga do Processo (2)</v>
      </c>
      <c r="B58" s="14" t="s">
        <v>5087</v>
      </c>
      <c r="C58" s="95" t="s">
        <v>5127</v>
      </c>
      <c r="D58" s="95" t="s">
        <v>5089</v>
      </c>
      <c r="E58" s="95" t="s">
        <v>5128</v>
      </c>
      <c r="F58" s="95" t="s">
        <v>2871</v>
      </c>
      <c r="G58" t="s">
        <v>5191</v>
      </c>
      <c r="I58" t="s">
        <v>5194</v>
      </c>
      <c r="J58">
        <v>1026</v>
      </c>
      <c r="L58">
        <v>2</v>
      </c>
      <c r="M58" s="14" t="s">
        <v>4232</v>
      </c>
      <c r="N58" s="14" t="str">
        <f t="shared" si="5"/>
        <v>subattribute</v>
      </c>
      <c r="O58" s="14" t="str">
        <f t="shared" si="2"/>
        <v>Pressão - Descarga do Processo (2)</v>
      </c>
      <c r="P58" s="14" t="str">
        <f t="shared" si="3"/>
        <v>HiHi</v>
      </c>
      <c r="Q58" t="b" cm="1">
        <f t="array" ref="Q58">IF(ISERROR(IF(Table325[[#This Row],[type]]="subattribute", VLOOKUP(Table325[[#This Row],[Template]]&amp;Table325[[#This Row],[parent_attribute]],_xlfn._xlws.FILTER(Table325[[#All],[concat]], Table325[[#All],[type]]="attribute"),1, FALSE), TRUE)), FALSE, TRUE)</f>
        <v>1</v>
      </c>
    </row>
    <row r="59" spans="1:17">
      <c r="A59" s="13" t="str">
        <f t="shared" si="4"/>
        <v>Compressor GenericPressão - Descarga do Processo (2)</v>
      </c>
      <c r="B59" s="14" t="s">
        <v>5087</v>
      </c>
      <c r="C59" s="95" t="s">
        <v>5127</v>
      </c>
      <c r="D59" s="95" t="s">
        <v>5089</v>
      </c>
      <c r="E59" s="95" t="s">
        <v>5128</v>
      </c>
      <c r="F59" s="95" t="s">
        <v>2871</v>
      </c>
      <c r="G59" t="s">
        <v>5191</v>
      </c>
      <c r="I59" t="s">
        <v>5195</v>
      </c>
      <c r="J59">
        <v>885</v>
      </c>
      <c r="L59">
        <v>2</v>
      </c>
      <c r="M59" s="14" t="s">
        <v>4232</v>
      </c>
      <c r="N59" s="14" t="str">
        <f t="shared" si="5"/>
        <v>subattribute</v>
      </c>
      <c r="O59" s="14" t="str">
        <f t="shared" si="2"/>
        <v>Pressão - Descarga do Processo (2)</v>
      </c>
      <c r="P59" s="14" t="str">
        <f t="shared" si="3"/>
        <v>Lo</v>
      </c>
      <c r="Q59" t="b" cm="1">
        <f t="array" ref="Q59">IF(ISERROR(IF(Table325[[#This Row],[type]]="subattribute", VLOOKUP(Table325[[#This Row],[Template]]&amp;Table325[[#This Row],[parent_attribute]],_xlfn._xlws.FILTER(Table325[[#All],[concat]], Table325[[#All],[type]]="attribute"),1, FALSE), TRUE)), FALSE, TRUE)</f>
        <v>1</v>
      </c>
    </row>
    <row r="60" spans="1:17">
      <c r="A60" s="13" t="str">
        <f t="shared" si="4"/>
        <v>Compressor GenericPressão - Descarga do Processo (2)</v>
      </c>
      <c r="B60" s="14" t="s">
        <v>5087</v>
      </c>
      <c r="C60" s="95" t="s">
        <v>5127</v>
      </c>
      <c r="D60" s="95" t="s">
        <v>5089</v>
      </c>
      <c r="E60" s="95" t="s">
        <v>5128</v>
      </c>
      <c r="F60" s="95" t="s">
        <v>2871</v>
      </c>
      <c r="G60" t="s">
        <v>5191</v>
      </c>
      <c r="I60" t="s">
        <v>5196</v>
      </c>
      <c r="L60">
        <v>2</v>
      </c>
      <c r="M60" s="14" t="s">
        <v>4232</v>
      </c>
      <c r="N60" s="14" t="str">
        <f t="shared" si="5"/>
        <v>subattribute</v>
      </c>
      <c r="O60" s="14" t="str">
        <f t="shared" si="2"/>
        <v>Pressão - Descarga do Processo (2)</v>
      </c>
      <c r="P60" s="14" t="str">
        <f t="shared" si="3"/>
        <v>LoLo</v>
      </c>
      <c r="Q60" t="b" cm="1">
        <f t="array" ref="Q60">IF(ISERROR(IF(Table325[[#This Row],[type]]="subattribute", VLOOKUP(Table325[[#This Row],[Template]]&amp;Table325[[#This Row],[parent_attribute]],_xlfn._xlws.FILTER(Table325[[#All],[concat]], Table325[[#All],[type]]="attribute"),1, FALSE), TRUE)), FALSE, TRUE)</f>
        <v>1</v>
      </c>
    </row>
    <row r="61" spans="1:17">
      <c r="A61" s="13" t="str">
        <f t="shared" si="4"/>
        <v>Compressor GenericPressão - Descarga do Processo (2)</v>
      </c>
      <c r="B61" s="14" t="s">
        <v>5087</v>
      </c>
      <c r="C61" s="95" t="s">
        <v>5127</v>
      </c>
      <c r="D61" s="95" t="s">
        <v>5089</v>
      </c>
      <c r="E61" s="95" t="s">
        <v>5128</v>
      </c>
      <c r="F61" s="95" t="s">
        <v>2871</v>
      </c>
      <c r="G61" t="s">
        <v>5191</v>
      </c>
      <c r="I61" t="s">
        <v>5197</v>
      </c>
      <c r="J61">
        <v>880.2</v>
      </c>
      <c r="L61">
        <v>2</v>
      </c>
      <c r="M61" s="14" t="s">
        <v>4232</v>
      </c>
      <c r="N61" s="14" t="str">
        <f t="shared" si="5"/>
        <v>subattribute</v>
      </c>
      <c r="O61" s="14" t="str">
        <f t="shared" si="2"/>
        <v>Pressão - Descarga do Processo (2)</v>
      </c>
      <c r="P61" s="14" t="str">
        <f t="shared" si="3"/>
        <v>Pre-alarm Hi</v>
      </c>
      <c r="Q61" t="b" cm="1">
        <f t="array" ref="Q61">IF(ISERROR(IF(Table325[[#This Row],[type]]="subattribute", VLOOKUP(Table325[[#This Row],[Template]]&amp;Table325[[#This Row],[parent_attribute]],_xlfn._xlws.FILTER(Table325[[#All],[concat]], Table325[[#All],[type]]="attribute"),1, FALSE), TRUE)), FALSE, TRUE)</f>
        <v>1</v>
      </c>
    </row>
    <row r="62" spans="1:17">
      <c r="A62" s="13" t="str">
        <f t="shared" si="4"/>
        <v>Compressor GenericPressão - Descarga do Processo (2)</v>
      </c>
      <c r="B62" s="14" t="s">
        <v>5087</v>
      </c>
      <c r="C62" s="95" t="s">
        <v>5127</v>
      </c>
      <c r="D62" s="95" t="s">
        <v>5089</v>
      </c>
      <c r="E62" s="95" t="s">
        <v>5128</v>
      </c>
      <c r="F62" s="95" t="s">
        <v>2871</v>
      </c>
      <c r="G62" t="s">
        <v>5191</v>
      </c>
      <c r="I62" t="s">
        <v>5198</v>
      </c>
      <c r="J62">
        <v>973.50000000000011</v>
      </c>
      <c r="L62">
        <v>2</v>
      </c>
      <c r="M62" s="14" t="s">
        <v>4232</v>
      </c>
      <c r="N62" s="14" t="str">
        <f t="shared" si="5"/>
        <v>subattribute</v>
      </c>
      <c r="O62" s="14" t="str">
        <f t="shared" si="2"/>
        <v>Pressão - Descarga do Processo (2)</v>
      </c>
      <c r="P62" s="14" t="str">
        <f t="shared" si="3"/>
        <v>Pre-alarm Lo</v>
      </c>
      <c r="Q62" t="b" cm="1">
        <f t="array" ref="Q62">IF(ISERROR(IF(Table325[[#This Row],[type]]="subattribute", VLOOKUP(Table325[[#This Row],[Template]]&amp;Table325[[#This Row],[parent_attribute]],_xlfn._xlws.FILTER(Table325[[#All],[concat]], Table325[[#All],[type]]="attribute"),1, FALSE), TRUE)), FALSE, TRUE)</f>
        <v>1</v>
      </c>
    </row>
    <row r="63" spans="1:17">
      <c r="A63" s="13" t="str">
        <f t="shared" si="4"/>
        <v>Compressor GenericPressão - Descarga do Processo</v>
      </c>
      <c r="B63" s="14" t="s">
        <v>5087</v>
      </c>
      <c r="C63" s="95" t="s">
        <v>5127</v>
      </c>
      <c r="D63" s="95" t="s">
        <v>5089</v>
      </c>
      <c r="E63" s="95" t="s">
        <v>5128</v>
      </c>
      <c r="F63" s="95" t="s">
        <v>2871</v>
      </c>
      <c r="G63" t="s">
        <v>5189</v>
      </c>
      <c r="I63" t="s">
        <v>5199</v>
      </c>
      <c r="J63">
        <v>978</v>
      </c>
      <c r="L63">
        <v>2</v>
      </c>
      <c r="M63" s="14" t="s">
        <v>4232</v>
      </c>
      <c r="N63" s="14" t="str">
        <f t="shared" si="5"/>
        <v>subattribute</v>
      </c>
      <c r="O63" s="14" t="str">
        <f t="shared" si="2"/>
        <v>Pressão - Descarga do Processo</v>
      </c>
      <c r="P63" s="14" t="str">
        <f t="shared" si="3"/>
        <v>Hi</v>
      </c>
      <c r="Q63" t="b" cm="1">
        <f t="array" ref="Q63">IF(ISERROR(IF(Table325[[#This Row],[type]]="subattribute", VLOOKUP(Table325[[#This Row],[Template]]&amp;Table325[[#This Row],[parent_attribute]],_xlfn._xlws.FILTER(Table325[[#All],[concat]], Table325[[#All],[type]]="attribute"),1, FALSE), TRUE)), FALSE, TRUE)</f>
        <v>1</v>
      </c>
    </row>
    <row r="64" spans="1:17">
      <c r="A64" s="13" t="str">
        <f t="shared" si="4"/>
        <v>Compressor GenericPressão - Descarga do Processo</v>
      </c>
      <c r="B64" s="14" t="s">
        <v>5087</v>
      </c>
      <c r="C64" s="95" t="s">
        <v>5127</v>
      </c>
      <c r="D64" s="95" t="s">
        <v>5089</v>
      </c>
      <c r="E64" s="95" t="s">
        <v>5128</v>
      </c>
      <c r="F64" s="95" t="s">
        <v>2871</v>
      </c>
      <c r="G64" t="s">
        <v>5189</v>
      </c>
      <c r="I64" t="s">
        <v>4270</v>
      </c>
      <c r="J64">
        <v>1026</v>
      </c>
      <c r="L64">
        <v>2</v>
      </c>
      <c r="M64" s="14" t="s">
        <v>4232</v>
      </c>
      <c r="N64" s="14" t="str">
        <f t="shared" si="5"/>
        <v>subattribute</v>
      </c>
      <c r="O64" s="14" t="str">
        <f t="shared" si="2"/>
        <v>Pressão - Descarga do Processo</v>
      </c>
      <c r="P64" s="14" t="str">
        <f t="shared" si="3"/>
        <v>HiHi</v>
      </c>
      <c r="Q64" t="b" cm="1">
        <f t="array" ref="Q64">IF(ISERROR(IF(Table325[[#This Row],[type]]="subattribute", VLOOKUP(Table325[[#This Row],[Template]]&amp;Table325[[#This Row],[parent_attribute]],_xlfn._xlws.FILTER(Table325[[#All],[concat]], Table325[[#All],[type]]="attribute"),1, FALSE), TRUE)), FALSE, TRUE)</f>
        <v>1</v>
      </c>
    </row>
    <row r="65" spans="1:17">
      <c r="A65" s="13" t="str">
        <f t="shared" si="4"/>
        <v>Compressor GenericPressão - Descarga do Processo</v>
      </c>
      <c r="B65" s="14" t="s">
        <v>5087</v>
      </c>
      <c r="C65" s="95" t="s">
        <v>5127</v>
      </c>
      <c r="D65" s="95" t="s">
        <v>5089</v>
      </c>
      <c r="E65" s="95" t="s">
        <v>5128</v>
      </c>
      <c r="F65" s="95" t="s">
        <v>2871</v>
      </c>
      <c r="G65" t="s">
        <v>5189</v>
      </c>
      <c r="I65" t="s">
        <v>5200</v>
      </c>
      <c r="J65">
        <v>885</v>
      </c>
      <c r="L65">
        <v>2</v>
      </c>
      <c r="M65" s="14" t="s">
        <v>4232</v>
      </c>
      <c r="N65" s="14" t="str">
        <f t="shared" si="5"/>
        <v>subattribute</v>
      </c>
      <c r="O65" s="14" t="str">
        <f t="shared" si="2"/>
        <v>Pressão - Descarga do Processo</v>
      </c>
      <c r="P65" s="14" t="str">
        <f t="shared" si="3"/>
        <v>Lo</v>
      </c>
      <c r="Q65" t="b" cm="1">
        <f t="array" ref="Q65">IF(ISERROR(IF(Table325[[#This Row],[type]]="subattribute", VLOOKUP(Table325[[#This Row],[Template]]&amp;Table325[[#This Row],[parent_attribute]],_xlfn._xlws.FILTER(Table325[[#All],[concat]], Table325[[#All],[type]]="attribute"),1, FALSE), TRUE)), FALSE, TRUE)</f>
        <v>1</v>
      </c>
    </row>
    <row r="66" spans="1:17">
      <c r="A66" s="13" t="str">
        <f t="shared" ref="A66:A97" si="6">C66&amp;O66</f>
        <v>Compressor GenericPressão - Descarga do Processo</v>
      </c>
      <c r="B66" s="14" t="s">
        <v>5087</v>
      </c>
      <c r="C66" s="95" t="s">
        <v>5127</v>
      </c>
      <c r="D66" s="95" t="s">
        <v>5089</v>
      </c>
      <c r="E66" s="95" t="s">
        <v>5128</v>
      </c>
      <c r="F66" s="95" t="s">
        <v>2871</v>
      </c>
      <c r="G66" t="s">
        <v>5189</v>
      </c>
      <c r="I66" t="s">
        <v>4271</v>
      </c>
      <c r="L66">
        <v>2</v>
      </c>
      <c r="M66" s="14" t="s">
        <v>4232</v>
      </c>
      <c r="N66" s="14" t="str">
        <f t="shared" ref="N66:N97" si="7">IFERROR(IF(FIND("|",I66),"subattribute", "attribute"), "attribute")</f>
        <v>subattribute</v>
      </c>
      <c r="O66" s="14" t="str">
        <f t="shared" si="2"/>
        <v>Pressão - Descarga do Processo</v>
      </c>
      <c r="P66" s="14" t="str">
        <f t="shared" si="3"/>
        <v>LoLo</v>
      </c>
      <c r="Q66" t="b" cm="1">
        <f t="array" ref="Q66">IF(ISERROR(IF(Table325[[#This Row],[type]]="subattribute", VLOOKUP(Table325[[#This Row],[Template]]&amp;Table325[[#This Row],[parent_attribute]],_xlfn._xlws.FILTER(Table325[[#All],[concat]], Table325[[#All],[type]]="attribute"),1, FALSE), TRUE)), FALSE, TRUE)</f>
        <v>1</v>
      </c>
    </row>
    <row r="67" spans="1:17">
      <c r="A67" s="13" t="str">
        <f t="shared" si="6"/>
        <v>Compressor GenericPressão - Descarga do Processo</v>
      </c>
      <c r="B67" s="14" t="s">
        <v>5087</v>
      </c>
      <c r="C67" s="95" t="s">
        <v>5127</v>
      </c>
      <c r="D67" s="95" t="s">
        <v>5089</v>
      </c>
      <c r="E67" s="95" t="s">
        <v>5128</v>
      </c>
      <c r="F67" s="95" t="s">
        <v>2871</v>
      </c>
      <c r="G67" t="s">
        <v>5189</v>
      </c>
      <c r="I67" t="s">
        <v>4272</v>
      </c>
      <c r="J67">
        <v>880.2</v>
      </c>
      <c r="L67">
        <v>2</v>
      </c>
      <c r="M67" s="14" t="s">
        <v>4232</v>
      </c>
      <c r="N67" s="14" t="str">
        <f t="shared" si="7"/>
        <v>subattribute</v>
      </c>
      <c r="O67" s="14" t="str">
        <f t="shared" ref="O67:O130" si="8">TRIM(INDEX(_xlfn.TEXTSPLIT(I67,"|"), 1,1))</f>
        <v>Pressão - Descarga do Processo</v>
      </c>
      <c r="P67" s="14" t="str">
        <f t="shared" ref="P67:P130" si="9">IFERROR(TRIM(INDEX(_xlfn.TEXTSPLIT(I67,"|"), 1,2)), "")</f>
        <v>Pre-alarm Hi</v>
      </c>
      <c r="Q67" t="b" cm="1">
        <f t="array" ref="Q67">IF(ISERROR(IF(Table325[[#This Row],[type]]="subattribute", VLOOKUP(Table325[[#This Row],[Template]]&amp;Table325[[#This Row],[parent_attribute]],_xlfn._xlws.FILTER(Table325[[#All],[concat]], Table325[[#All],[type]]="attribute"),1, FALSE), TRUE)), FALSE, TRUE)</f>
        <v>1</v>
      </c>
    </row>
    <row r="68" spans="1:17">
      <c r="A68" s="13" t="str">
        <f t="shared" si="6"/>
        <v>Compressor GenericPressão - Descarga do Processo</v>
      </c>
      <c r="B68" s="14" t="s">
        <v>5087</v>
      </c>
      <c r="C68" s="95" t="s">
        <v>5127</v>
      </c>
      <c r="D68" s="95" t="s">
        <v>5089</v>
      </c>
      <c r="E68" s="95" t="s">
        <v>5128</v>
      </c>
      <c r="F68" s="95" t="s">
        <v>2871</v>
      </c>
      <c r="G68" t="s">
        <v>5189</v>
      </c>
      <c r="I68" t="s">
        <v>4273</v>
      </c>
      <c r="J68">
        <v>973.50000000000011</v>
      </c>
      <c r="L68">
        <v>2</v>
      </c>
      <c r="M68" s="14" t="s">
        <v>4232</v>
      </c>
      <c r="N68" s="14" t="str">
        <f t="shared" si="7"/>
        <v>subattribute</v>
      </c>
      <c r="O68" s="14" t="str">
        <f t="shared" si="8"/>
        <v>Pressão - Descarga do Processo</v>
      </c>
      <c r="P68" s="14" t="str">
        <f t="shared" si="9"/>
        <v>Pre-alarm Lo</v>
      </c>
      <c r="Q68" t="b" cm="1">
        <f t="array" ref="Q68">IF(ISERROR(IF(Table325[[#This Row],[type]]="subattribute", VLOOKUP(Table325[[#This Row],[Template]]&amp;Table325[[#This Row],[parent_attribute]],_xlfn._xlws.FILTER(Table325[[#All],[concat]], Table325[[#All],[type]]="attribute"),1, FALSE), TRUE)), FALSE, TRUE)</f>
        <v>1</v>
      </c>
    </row>
    <row r="69" spans="1:17">
      <c r="A69" s="13" t="str">
        <f t="shared" si="6"/>
        <v>Compressor GenericPressão - Entrada de Água do Resfriador</v>
      </c>
      <c r="B69" s="14" t="s">
        <v>5087</v>
      </c>
      <c r="C69" s="95" t="s">
        <v>5127</v>
      </c>
      <c r="D69" s="95" t="s">
        <v>5089</v>
      </c>
      <c r="E69" s="95" t="s">
        <v>5128</v>
      </c>
      <c r="F69" s="95" t="s">
        <v>2871</v>
      </c>
      <c r="G69" t="s">
        <v>5201</v>
      </c>
      <c r="I69" t="s">
        <v>5202</v>
      </c>
      <c r="J69" t="s">
        <v>5201</v>
      </c>
      <c r="K69" t="s">
        <v>194</v>
      </c>
      <c r="L69">
        <v>2</v>
      </c>
      <c r="M69" s="14" t="s">
        <v>462</v>
      </c>
      <c r="N69" s="14" t="str">
        <f t="shared" si="7"/>
        <v>attribute</v>
      </c>
      <c r="O69" s="14" t="str">
        <f t="shared" si="8"/>
        <v>Pressão - Entrada de Água do Resfriador</v>
      </c>
      <c r="P69" s="14" t="str">
        <f t="shared" si="9"/>
        <v/>
      </c>
      <c r="Q69" t="b" cm="1">
        <f t="array" ref="Q69">IF(ISERROR(IF(Table325[[#This Row],[type]]="subattribute", VLOOKUP(Table325[[#This Row],[Template]]&amp;Table325[[#This Row],[parent_attribute]],_xlfn._xlws.FILTER(Table325[[#All],[concat]], Table325[[#All],[type]]="attribute"),1, FALSE), TRUE)), FALSE, TRUE)</f>
        <v>1</v>
      </c>
    </row>
    <row r="70" spans="1:17">
      <c r="A70" s="13" t="str">
        <f t="shared" si="6"/>
        <v>Compressor GenericPressão - Entrada de Água do Resfriador</v>
      </c>
      <c r="B70" s="14" t="s">
        <v>5087</v>
      </c>
      <c r="C70" s="95" t="s">
        <v>5127</v>
      </c>
      <c r="D70" s="95" t="s">
        <v>5089</v>
      </c>
      <c r="E70" s="95" t="s">
        <v>5128</v>
      </c>
      <c r="F70" s="95" t="s">
        <v>2871</v>
      </c>
      <c r="G70" t="s">
        <v>5201</v>
      </c>
      <c r="I70" t="s">
        <v>5203</v>
      </c>
      <c r="L70">
        <v>2</v>
      </c>
      <c r="M70" s="14" t="s">
        <v>4232</v>
      </c>
      <c r="N70" s="14" t="str">
        <f t="shared" si="7"/>
        <v>subattribute</v>
      </c>
      <c r="O70" s="14" t="str">
        <f t="shared" si="8"/>
        <v>Pressão - Entrada de Água do Resfriador</v>
      </c>
      <c r="P70" s="14" t="str">
        <f t="shared" si="9"/>
        <v>Hi</v>
      </c>
      <c r="Q70" t="b" cm="1">
        <f t="array" ref="Q70">IF(ISERROR(IF(Table325[[#This Row],[type]]="subattribute", VLOOKUP(Table325[[#This Row],[Template]]&amp;Table325[[#This Row],[parent_attribute]],_xlfn._xlws.FILTER(Table325[[#All],[concat]], Table325[[#All],[type]]="attribute"),1, FALSE), TRUE)), FALSE, TRUE)</f>
        <v>1</v>
      </c>
    </row>
    <row r="71" spans="1:17">
      <c r="A71" s="13" t="str">
        <f t="shared" si="6"/>
        <v>Compressor GenericPressão - Entrada de Água do Resfriador</v>
      </c>
      <c r="B71" s="14" t="s">
        <v>5087</v>
      </c>
      <c r="C71" s="95" t="s">
        <v>5127</v>
      </c>
      <c r="D71" s="95" t="s">
        <v>5089</v>
      </c>
      <c r="E71" s="95" t="s">
        <v>5128</v>
      </c>
      <c r="F71" s="95" t="s">
        <v>2871</v>
      </c>
      <c r="G71" t="s">
        <v>5201</v>
      </c>
      <c r="I71" t="s">
        <v>5204</v>
      </c>
      <c r="L71">
        <v>2</v>
      </c>
      <c r="M71" s="14" t="s">
        <v>4232</v>
      </c>
      <c r="N71" s="14" t="str">
        <f t="shared" si="7"/>
        <v>subattribute</v>
      </c>
      <c r="O71" s="14" t="str">
        <f t="shared" si="8"/>
        <v>Pressão - Entrada de Água do Resfriador</v>
      </c>
      <c r="P71" s="14" t="str">
        <f t="shared" si="9"/>
        <v>HiHi</v>
      </c>
      <c r="Q71" t="b" cm="1">
        <f t="array" ref="Q71">IF(ISERROR(IF(Table325[[#This Row],[type]]="subattribute", VLOOKUP(Table325[[#This Row],[Template]]&amp;Table325[[#This Row],[parent_attribute]],_xlfn._xlws.FILTER(Table325[[#All],[concat]], Table325[[#All],[type]]="attribute"),1, FALSE), TRUE)), FALSE, TRUE)</f>
        <v>1</v>
      </c>
    </row>
    <row r="72" spans="1:17">
      <c r="A72" s="13" t="str">
        <f t="shared" si="6"/>
        <v>Compressor GenericPressão - Entrada de Água do Resfriador</v>
      </c>
      <c r="B72" s="14" t="s">
        <v>5087</v>
      </c>
      <c r="C72" s="95" t="s">
        <v>5127</v>
      </c>
      <c r="D72" s="95" t="s">
        <v>5089</v>
      </c>
      <c r="E72" s="95" t="s">
        <v>5128</v>
      </c>
      <c r="F72" s="95" t="s">
        <v>2871</v>
      </c>
      <c r="G72" t="s">
        <v>5201</v>
      </c>
      <c r="I72" t="s">
        <v>5205</v>
      </c>
      <c r="L72">
        <v>2</v>
      </c>
      <c r="M72" s="14" t="s">
        <v>4232</v>
      </c>
      <c r="N72" s="14" t="str">
        <f t="shared" si="7"/>
        <v>subattribute</v>
      </c>
      <c r="O72" s="14" t="str">
        <f t="shared" si="8"/>
        <v>Pressão - Entrada de Água do Resfriador</v>
      </c>
      <c r="P72" s="14" t="str">
        <f t="shared" si="9"/>
        <v>Lo</v>
      </c>
      <c r="Q72" t="b" cm="1">
        <f t="array" ref="Q72">IF(ISERROR(IF(Table325[[#This Row],[type]]="subattribute", VLOOKUP(Table325[[#This Row],[Template]]&amp;Table325[[#This Row],[parent_attribute]],_xlfn._xlws.FILTER(Table325[[#All],[concat]], Table325[[#All],[type]]="attribute"),1, FALSE), TRUE)), FALSE, TRUE)</f>
        <v>1</v>
      </c>
    </row>
    <row r="73" spans="1:17">
      <c r="A73" s="13" t="str">
        <f t="shared" si="6"/>
        <v>Compressor GenericPressão - Entrada de Água do Resfriador</v>
      </c>
      <c r="B73" s="14" t="s">
        <v>5087</v>
      </c>
      <c r="C73" s="95" t="s">
        <v>5127</v>
      </c>
      <c r="D73" s="95" t="s">
        <v>5089</v>
      </c>
      <c r="E73" s="95" t="s">
        <v>5128</v>
      </c>
      <c r="F73" s="95" t="s">
        <v>2871</v>
      </c>
      <c r="G73" t="s">
        <v>5201</v>
      </c>
      <c r="I73" t="s">
        <v>5206</v>
      </c>
      <c r="L73">
        <v>2</v>
      </c>
      <c r="M73" s="14" t="s">
        <v>4232</v>
      </c>
      <c r="N73" s="14" t="str">
        <f t="shared" si="7"/>
        <v>subattribute</v>
      </c>
      <c r="O73" s="14" t="str">
        <f t="shared" si="8"/>
        <v>Pressão - Entrada de Água do Resfriador</v>
      </c>
      <c r="P73" s="14" t="str">
        <f t="shared" si="9"/>
        <v>LoLo</v>
      </c>
      <c r="Q73" t="b" cm="1">
        <f t="array" ref="Q73">IF(ISERROR(IF(Table325[[#This Row],[type]]="subattribute", VLOOKUP(Table325[[#This Row],[Template]]&amp;Table325[[#This Row],[parent_attribute]],_xlfn._xlws.FILTER(Table325[[#All],[concat]], Table325[[#All],[type]]="attribute"),1, FALSE), TRUE)), FALSE, TRUE)</f>
        <v>1</v>
      </c>
    </row>
    <row r="74" spans="1:17">
      <c r="A74" s="13" t="str">
        <f t="shared" si="6"/>
        <v>Compressor GenericPressão - Entrada de Água do Resfriador</v>
      </c>
      <c r="B74" s="14" t="s">
        <v>5087</v>
      </c>
      <c r="C74" s="95" t="s">
        <v>5127</v>
      </c>
      <c r="D74" s="95" t="s">
        <v>5089</v>
      </c>
      <c r="E74" s="95" t="s">
        <v>5128</v>
      </c>
      <c r="F74" s="95" t="s">
        <v>2871</v>
      </c>
      <c r="G74" t="s">
        <v>5201</v>
      </c>
      <c r="I74" t="s">
        <v>5207</v>
      </c>
      <c r="L74">
        <v>2</v>
      </c>
      <c r="M74" s="14" t="s">
        <v>4232</v>
      </c>
      <c r="N74" s="14" t="str">
        <f t="shared" si="7"/>
        <v>subattribute</v>
      </c>
      <c r="O74" s="14" t="str">
        <f t="shared" si="8"/>
        <v>Pressão - Entrada de Água do Resfriador</v>
      </c>
      <c r="P74" s="14" t="str">
        <f t="shared" si="9"/>
        <v>Pre-alarm Hi</v>
      </c>
      <c r="Q74" t="b" cm="1">
        <f t="array" ref="Q74">IF(ISERROR(IF(Table325[[#This Row],[type]]="subattribute", VLOOKUP(Table325[[#This Row],[Template]]&amp;Table325[[#This Row],[parent_attribute]],_xlfn._xlws.FILTER(Table325[[#All],[concat]], Table325[[#All],[type]]="attribute"),1, FALSE), TRUE)), FALSE, TRUE)</f>
        <v>1</v>
      </c>
    </row>
    <row r="75" spans="1:17">
      <c r="A75" s="13" t="str">
        <f t="shared" si="6"/>
        <v>Compressor GenericPressão - Entrada de Água do Resfriador</v>
      </c>
      <c r="B75" s="14" t="s">
        <v>5087</v>
      </c>
      <c r="C75" s="95" t="s">
        <v>5127</v>
      </c>
      <c r="D75" s="95" t="s">
        <v>5089</v>
      </c>
      <c r="E75" s="95" t="s">
        <v>5128</v>
      </c>
      <c r="F75" s="95" t="s">
        <v>2871</v>
      </c>
      <c r="G75" t="s">
        <v>5201</v>
      </c>
      <c r="I75" t="s">
        <v>5208</v>
      </c>
      <c r="L75">
        <v>2</v>
      </c>
      <c r="M75" s="14" t="s">
        <v>4232</v>
      </c>
      <c r="N75" s="14" t="str">
        <f t="shared" si="7"/>
        <v>subattribute</v>
      </c>
      <c r="O75" s="14" t="str">
        <f t="shared" si="8"/>
        <v>Pressão - Entrada de Água do Resfriador</v>
      </c>
      <c r="P75" s="14" t="str">
        <f t="shared" si="9"/>
        <v>Pre-alarm Lo</v>
      </c>
      <c r="Q75" t="b" cm="1">
        <f t="array" ref="Q75">IF(ISERROR(IF(Table325[[#This Row],[type]]="subattribute", VLOOKUP(Table325[[#This Row],[Template]]&amp;Table325[[#This Row],[parent_attribute]],_xlfn._xlws.FILTER(Table325[[#All],[concat]], Table325[[#All],[type]]="attribute"),1, FALSE), TRUE)), FALSE, TRUE)</f>
        <v>1</v>
      </c>
    </row>
    <row r="76" spans="1:17">
      <c r="A76" s="13" t="str">
        <f t="shared" si="6"/>
        <v>Compressor GenericPressão - Entrada de Gás do Resfriador</v>
      </c>
      <c r="B76" s="14" t="s">
        <v>5087</v>
      </c>
      <c r="C76" s="95" t="s">
        <v>5127</v>
      </c>
      <c r="D76" s="95" t="s">
        <v>5089</v>
      </c>
      <c r="E76" s="95" t="s">
        <v>5128</v>
      </c>
      <c r="F76" s="95" t="s">
        <v>2871</v>
      </c>
      <c r="G76" t="s">
        <v>5209</v>
      </c>
      <c r="I76" t="s">
        <v>5210</v>
      </c>
      <c r="J76" t="s">
        <v>5209</v>
      </c>
      <c r="K76" t="s">
        <v>194</v>
      </c>
      <c r="L76">
        <v>2</v>
      </c>
      <c r="M76" s="14" t="s">
        <v>462</v>
      </c>
      <c r="N76" s="14" t="str">
        <f t="shared" si="7"/>
        <v>attribute</v>
      </c>
      <c r="O76" s="14" t="str">
        <f t="shared" si="8"/>
        <v>Pressão - Entrada de Gás do Resfriador</v>
      </c>
      <c r="P76" s="14" t="str">
        <f t="shared" si="9"/>
        <v/>
      </c>
      <c r="Q76" t="b" cm="1">
        <f t="array" ref="Q76">IF(ISERROR(IF(Table325[[#This Row],[type]]="subattribute", VLOOKUP(Table325[[#This Row],[Template]]&amp;Table325[[#This Row],[parent_attribute]],_xlfn._xlws.FILTER(Table325[[#All],[concat]], Table325[[#All],[type]]="attribute"),1, FALSE), TRUE)), FALSE, TRUE)</f>
        <v>1</v>
      </c>
    </row>
    <row r="77" spans="1:17">
      <c r="A77" s="13" t="str">
        <f t="shared" si="6"/>
        <v>Compressor GenericPressão - Entrada de Gás do Resfriador</v>
      </c>
      <c r="B77" s="14" t="s">
        <v>5087</v>
      </c>
      <c r="C77" s="95" t="s">
        <v>5127</v>
      </c>
      <c r="D77" s="95" t="s">
        <v>5089</v>
      </c>
      <c r="E77" s="95" t="s">
        <v>5128</v>
      </c>
      <c r="F77" s="95" t="s">
        <v>2871</v>
      </c>
      <c r="G77" t="s">
        <v>5209</v>
      </c>
      <c r="I77" t="s">
        <v>5211</v>
      </c>
      <c r="J77">
        <v>123.5</v>
      </c>
      <c r="L77">
        <v>2</v>
      </c>
      <c r="M77" s="14" t="s">
        <v>4232</v>
      </c>
      <c r="N77" s="14" t="str">
        <f t="shared" si="7"/>
        <v>subattribute</v>
      </c>
      <c r="O77" s="14" t="str">
        <f t="shared" si="8"/>
        <v>Pressão - Entrada de Gás do Resfriador</v>
      </c>
      <c r="P77" s="14" t="str">
        <f t="shared" si="9"/>
        <v>Hi</v>
      </c>
      <c r="Q77" t="b" cm="1">
        <f t="array" ref="Q77">IF(ISERROR(IF(Table325[[#This Row],[type]]="subattribute", VLOOKUP(Table325[[#This Row],[Template]]&amp;Table325[[#This Row],[parent_attribute]],_xlfn._xlws.FILTER(Table325[[#All],[concat]], Table325[[#All],[type]]="attribute"),1, FALSE), TRUE)), FALSE, TRUE)</f>
        <v>1</v>
      </c>
    </row>
    <row r="78" spans="1:17">
      <c r="A78" s="13" t="str">
        <f t="shared" si="6"/>
        <v>Compressor GenericPressão - Entrada de Gás do Resfriador</v>
      </c>
      <c r="B78" s="14" t="s">
        <v>5087</v>
      </c>
      <c r="C78" s="95" t="s">
        <v>5127</v>
      </c>
      <c r="D78" s="95" t="s">
        <v>5089</v>
      </c>
      <c r="E78" s="95" t="s">
        <v>5128</v>
      </c>
      <c r="F78" s="95" t="s">
        <v>2871</v>
      </c>
      <c r="G78" t="s">
        <v>5209</v>
      </c>
      <c r="I78" t="s">
        <v>5212</v>
      </c>
      <c r="L78">
        <v>2</v>
      </c>
      <c r="M78" s="14" t="s">
        <v>4232</v>
      </c>
      <c r="N78" s="14" t="str">
        <f t="shared" si="7"/>
        <v>subattribute</v>
      </c>
      <c r="O78" s="14" t="str">
        <f t="shared" si="8"/>
        <v>Pressão - Entrada de Gás do Resfriador</v>
      </c>
      <c r="P78" s="14" t="str">
        <f t="shared" si="9"/>
        <v>HiHi</v>
      </c>
      <c r="Q78" t="b" cm="1">
        <f t="array" ref="Q78">IF(ISERROR(IF(Table325[[#This Row],[type]]="subattribute", VLOOKUP(Table325[[#This Row],[Template]]&amp;Table325[[#This Row],[parent_attribute]],_xlfn._xlws.FILTER(Table325[[#All],[concat]], Table325[[#All],[type]]="attribute"),1, FALSE), TRUE)), FALSE, TRUE)</f>
        <v>1</v>
      </c>
    </row>
    <row r="79" spans="1:17">
      <c r="A79" s="13" t="str">
        <f t="shared" si="6"/>
        <v>Compressor GenericPressão - Entrada de Gás do Resfriador</v>
      </c>
      <c r="B79" s="14" t="s">
        <v>5087</v>
      </c>
      <c r="C79" s="95" t="s">
        <v>5127</v>
      </c>
      <c r="D79" s="95" t="s">
        <v>5089</v>
      </c>
      <c r="E79" s="95" t="s">
        <v>5128</v>
      </c>
      <c r="F79" s="95" t="s">
        <v>2871</v>
      </c>
      <c r="G79" t="s">
        <v>5209</v>
      </c>
      <c r="I79" t="s">
        <v>5213</v>
      </c>
      <c r="J79">
        <v>112</v>
      </c>
      <c r="L79">
        <v>2</v>
      </c>
      <c r="M79" s="14" t="s">
        <v>4232</v>
      </c>
      <c r="N79" s="14" t="str">
        <f t="shared" si="7"/>
        <v>subattribute</v>
      </c>
      <c r="O79" s="14" t="str">
        <f t="shared" si="8"/>
        <v>Pressão - Entrada de Gás do Resfriador</v>
      </c>
      <c r="P79" s="14" t="str">
        <f t="shared" si="9"/>
        <v>Lo</v>
      </c>
      <c r="Q79" t="b" cm="1">
        <f t="array" ref="Q79">IF(ISERROR(IF(Table325[[#This Row],[type]]="subattribute", VLOOKUP(Table325[[#This Row],[Template]]&amp;Table325[[#This Row],[parent_attribute]],_xlfn._xlws.FILTER(Table325[[#All],[concat]], Table325[[#All],[type]]="attribute"),1, FALSE), TRUE)), FALSE, TRUE)</f>
        <v>1</v>
      </c>
    </row>
    <row r="80" spans="1:17">
      <c r="A80" s="13" t="str">
        <f t="shared" si="6"/>
        <v>Compressor GenericPressão - Entrada de Gás do Resfriador</v>
      </c>
      <c r="B80" s="14" t="s">
        <v>5087</v>
      </c>
      <c r="C80" s="95" t="s">
        <v>5127</v>
      </c>
      <c r="D80" s="95" t="s">
        <v>5089</v>
      </c>
      <c r="E80" s="95" t="s">
        <v>5128</v>
      </c>
      <c r="F80" s="95" t="s">
        <v>2871</v>
      </c>
      <c r="G80" t="s">
        <v>5209</v>
      </c>
      <c r="I80" t="s">
        <v>5214</v>
      </c>
      <c r="L80">
        <v>2</v>
      </c>
      <c r="M80" s="14" t="s">
        <v>4232</v>
      </c>
      <c r="N80" s="14" t="str">
        <f t="shared" si="7"/>
        <v>subattribute</v>
      </c>
      <c r="O80" s="14" t="str">
        <f t="shared" si="8"/>
        <v>Pressão - Entrada de Gás do Resfriador</v>
      </c>
      <c r="P80" s="14" t="str">
        <f t="shared" si="9"/>
        <v>LoLo</v>
      </c>
      <c r="Q80" t="b" cm="1">
        <f t="array" ref="Q80">IF(ISERROR(IF(Table325[[#This Row],[type]]="subattribute", VLOOKUP(Table325[[#This Row],[Template]]&amp;Table325[[#This Row],[parent_attribute]],_xlfn._xlws.FILTER(Table325[[#All],[concat]], Table325[[#All],[type]]="attribute"),1, FALSE), TRUE)), FALSE, TRUE)</f>
        <v>1</v>
      </c>
    </row>
    <row r="81" spans="1:17">
      <c r="A81" s="13" t="str">
        <f t="shared" si="6"/>
        <v>Compressor GenericPressão - Entrada de Gás do Resfriador</v>
      </c>
      <c r="B81" s="14" t="s">
        <v>5087</v>
      </c>
      <c r="C81" s="95" t="s">
        <v>5127</v>
      </c>
      <c r="D81" s="95" t="s">
        <v>5089</v>
      </c>
      <c r="E81" s="95" t="s">
        <v>5128</v>
      </c>
      <c r="F81" s="95" t="s">
        <v>2871</v>
      </c>
      <c r="G81" t="s">
        <v>5209</v>
      </c>
      <c r="I81" t="s">
        <v>5215</v>
      </c>
      <c r="J81">
        <v>111.15</v>
      </c>
      <c r="L81">
        <v>2</v>
      </c>
      <c r="M81" s="14" t="s">
        <v>4232</v>
      </c>
      <c r="N81" s="14" t="str">
        <f t="shared" si="7"/>
        <v>subattribute</v>
      </c>
      <c r="O81" s="14" t="str">
        <f t="shared" si="8"/>
        <v>Pressão - Entrada de Gás do Resfriador</v>
      </c>
      <c r="P81" s="14" t="str">
        <f t="shared" si="9"/>
        <v>Pre-alarm Hi</v>
      </c>
      <c r="Q81" t="b" cm="1">
        <f t="array" ref="Q81">IF(ISERROR(IF(Table325[[#This Row],[type]]="subattribute", VLOOKUP(Table325[[#This Row],[Template]]&amp;Table325[[#This Row],[parent_attribute]],_xlfn._xlws.FILTER(Table325[[#All],[concat]], Table325[[#All],[type]]="attribute"),1, FALSE), TRUE)), FALSE, TRUE)</f>
        <v>1</v>
      </c>
    </row>
    <row r="82" spans="1:17">
      <c r="A82" s="13" t="str">
        <f t="shared" si="6"/>
        <v>Compressor GenericPressão - Entrada de Gás do Resfriador</v>
      </c>
      <c r="B82" s="14" t="s">
        <v>5087</v>
      </c>
      <c r="C82" s="95" t="s">
        <v>5127</v>
      </c>
      <c r="D82" s="95" t="s">
        <v>5089</v>
      </c>
      <c r="E82" s="95" t="s">
        <v>5128</v>
      </c>
      <c r="F82" s="95" t="s">
        <v>2871</v>
      </c>
      <c r="G82" t="s">
        <v>5209</v>
      </c>
      <c r="I82" t="s">
        <v>5216</v>
      </c>
      <c r="J82">
        <v>123.20000000000002</v>
      </c>
      <c r="L82">
        <v>2</v>
      </c>
      <c r="M82" s="14" t="s">
        <v>4232</v>
      </c>
      <c r="N82" s="14" t="str">
        <f t="shared" si="7"/>
        <v>subattribute</v>
      </c>
      <c r="O82" s="14" t="str">
        <f t="shared" si="8"/>
        <v>Pressão - Entrada de Gás do Resfriador</v>
      </c>
      <c r="P82" s="14" t="str">
        <f t="shared" si="9"/>
        <v>Pre-alarm Lo</v>
      </c>
      <c r="Q82" t="b" cm="1">
        <f t="array" ref="Q82">IF(ISERROR(IF(Table325[[#This Row],[type]]="subattribute", VLOOKUP(Table325[[#This Row],[Template]]&amp;Table325[[#This Row],[parent_attribute]],_xlfn._xlws.FILTER(Table325[[#All],[concat]], Table325[[#All],[type]]="attribute"),1, FALSE), TRUE)), FALSE, TRUE)</f>
        <v>1</v>
      </c>
    </row>
    <row r="83" spans="1:17">
      <c r="A83" s="13" t="str">
        <f t="shared" si="6"/>
        <v>Compressor GenericPressão - Saída de Gás do Resfriador</v>
      </c>
      <c r="B83" s="14" t="s">
        <v>5087</v>
      </c>
      <c r="C83" s="95" t="s">
        <v>5127</v>
      </c>
      <c r="D83" s="95" t="s">
        <v>5089</v>
      </c>
      <c r="E83" s="95" t="s">
        <v>5128</v>
      </c>
      <c r="F83" s="95" t="s">
        <v>2871</v>
      </c>
      <c r="G83" t="s">
        <v>5217</v>
      </c>
      <c r="I83" t="s">
        <v>5218</v>
      </c>
      <c r="J83" t="s">
        <v>5217</v>
      </c>
      <c r="K83" t="s">
        <v>194</v>
      </c>
      <c r="L83">
        <v>2</v>
      </c>
      <c r="M83" s="14" t="s">
        <v>462</v>
      </c>
      <c r="N83" s="14" t="str">
        <f t="shared" si="7"/>
        <v>attribute</v>
      </c>
      <c r="O83" s="14" t="str">
        <f t="shared" si="8"/>
        <v>Pressão - Saída de Gás do Resfriador</v>
      </c>
      <c r="P83" s="14" t="str">
        <f t="shared" si="9"/>
        <v/>
      </c>
      <c r="Q83" t="b" cm="1">
        <f t="array" ref="Q83">IF(ISERROR(IF(Table325[[#This Row],[type]]="subattribute", VLOOKUP(Table325[[#This Row],[Template]]&amp;Table325[[#This Row],[parent_attribute]],_xlfn._xlws.FILTER(Table325[[#All],[concat]], Table325[[#All],[type]]="attribute"),1, FALSE), TRUE)), FALSE, TRUE)</f>
        <v>1</v>
      </c>
    </row>
    <row r="84" spans="1:17">
      <c r="A84" s="13" t="str">
        <f t="shared" si="6"/>
        <v>Compressor GenericPressão - Saída de Gás do Resfriador</v>
      </c>
      <c r="B84" s="14" t="s">
        <v>5087</v>
      </c>
      <c r="C84" s="95" t="s">
        <v>5127</v>
      </c>
      <c r="D84" s="95" t="s">
        <v>5089</v>
      </c>
      <c r="E84" s="95" t="s">
        <v>5128</v>
      </c>
      <c r="F84" s="95" t="s">
        <v>2871</v>
      </c>
      <c r="G84" t="s">
        <v>5217</v>
      </c>
      <c r="I84" t="s">
        <v>5219</v>
      </c>
      <c r="L84">
        <v>2</v>
      </c>
      <c r="M84" s="14" t="s">
        <v>4232</v>
      </c>
      <c r="N84" s="14" t="str">
        <f t="shared" si="7"/>
        <v>subattribute</v>
      </c>
      <c r="O84" s="14" t="str">
        <f t="shared" si="8"/>
        <v>Pressão - Saída de Gás do Resfriador</v>
      </c>
      <c r="P84" s="14" t="str">
        <f t="shared" si="9"/>
        <v>Hi</v>
      </c>
      <c r="Q84" t="b" cm="1">
        <f t="array" ref="Q84">IF(ISERROR(IF(Table325[[#This Row],[type]]="subattribute", VLOOKUP(Table325[[#This Row],[Template]]&amp;Table325[[#This Row],[parent_attribute]],_xlfn._xlws.FILTER(Table325[[#All],[concat]], Table325[[#All],[type]]="attribute"),1, FALSE), TRUE)), FALSE, TRUE)</f>
        <v>1</v>
      </c>
    </row>
    <row r="85" spans="1:17">
      <c r="A85" s="13" t="str">
        <f t="shared" si="6"/>
        <v>Compressor GenericPressão - Saída de Gás do Resfriador</v>
      </c>
      <c r="B85" s="14" t="s">
        <v>5087</v>
      </c>
      <c r="C85" s="95" t="s">
        <v>5127</v>
      </c>
      <c r="D85" s="95" t="s">
        <v>5089</v>
      </c>
      <c r="E85" s="95" t="s">
        <v>5128</v>
      </c>
      <c r="F85" s="95" t="s">
        <v>2871</v>
      </c>
      <c r="G85" t="s">
        <v>5217</v>
      </c>
      <c r="I85" t="s">
        <v>5220</v>
      </c>
      <c r="L85">
        <v>2</v>
      </c>
      <c r="M85" s="14" t="s">
        <v>4232</v>
      </c>
      <c r="N85" s="14" t="str">
        <f t="shared" si="7"/>
        <v>subattribute</v>
      </c>
      <c r="O85" s="14" t="str">
        <f t="shared" si="8"/>
        <v>Pressão - Saída de Gás do Resfriador</v>
      </c>
      <c r="P85" s="14" t="str">
        <f t="shared" si="9"/>
        <v>HiHi</v>
      </c>
      <c r="Q85" t="b" cm="1">
        <f t="array" ref="Q85">IF(ISERROR(IF(Table325[[#This Row],[type]]="subattribute", VLOOKUP(Table325[[#This Row],[Template]]&amp;Table325[[#This Row],[parent_attribute]],_xlfn._xlws.FILTER(Table325[[#All],[concat]], Table325[[#All],[type]]="attribute"),1, FALSE), TRUE)), FALSE, TRUE)</f>
        <v>1</v>
      </c>
    </row>
    <row r="86" spans="1:17">
      <c r="A86" s="13" t="str">
        <f t="shared" si="6"/>
        <v>Compressor GenericPressão - Saída de Gás do Resfriador</v>
      </c>
      <c r="B86" s="14" t="s">
        <v>5087</v>
      </c>
      <c r="C86" s="95" t="s">
        <v>5127</v>
      </c>
      <c r="D86" s="95" t="s">
        <v>5089</v>
      </c>
      <c r="E86" s="95" t="s">
        <v>5128</v>
      </c>
      <c r="F86" s="95" t="s">
        <v>2871</v>
      </c>
      <c r="G86" t="s">
        <v>5217</v>
      </c>
      <c r="I86" t="s">
        <v>5221</v>
      </c>
      <c r="L86">
        <v>2</v>
      </c>
      <c r="M86" s="14" t="s">
        <v>4232</v>
      </c>
      <c r="N86" s="14" t="str">
        <f t="shared" si="7"/>
        <v>subattribute</v>
      </c>
      <c r="O86" s="14" t="str">
        <f t="shared" si="8"/>
        <v>Pressão - Saída de Gás do Resfriador</v>
      </c>
      <c r="P86" s="14" t="str">
        <f t="shared" si="9"/>
        <v>Lo</v>
      </c>
      <c r="Q86" t="b" cm="1">
        <f t="array" ref="Q86">IF(ISERROR(IF(Table325[[#This Row],[type]]="subattribute", VLOOKUP(Table325[[#This Row],[Template]]&amp;Table325[[#This Row],[parent_attribute]],_xlfn._xlws.FILTER(Table325[[#All],[concat]], Table325[[#All],[type]]="attribute"),1, FALSE), TRUE)), FALSE, TRUE)</f>
        <v>1</v>
      </c>
    </row>
    <row r="87" spans="1:17">
      <c r="A87" s="13" t="str">
        <f t="shared" si="6"/>
        <v>Compressor GenericPressão - Saída de Gás do Resfriador</v>
      </c>
      <c r="B87" s="14" t="s">
        <v>5087</v>
      </c>
      <c r="C87" s="95" t="s">
        <v>5127</v>
      </c>
      <c r="D87" s="95" t="s">
        <v>5089</v>
      </c>
      <c r="E87" s="95" t="s">
        <v>5128</v>
      </c>
      <c r="F87" s="95" t="s">
        <v>2871</v>
      </c>
      <c r="G87" t="s">
        <v>5217</v>
      </c>
      <c r="I87" t="s">
        <v>5222</v>
      </c>
      <c r="L87">
        <v>2</v>
      </c>
      <c r="M87" s="14" t="s">
        <v>4232</v>
      </c>
      <c r="N87" s="14" t="str">
        <f t="shared" si="7"/>
        <v>subattribute</v>
      </c>
      <c r="O87" s="14" t="str">
        <f t="shared" si="8"/>
        <v>Pressão - Saída de Gás do Resfriador</v>
      </c>
      <c r="P87" s="14" t="str">
        <f t="shared" si="9"/>
        <v>LoLo</v>
      </c>
      <c r="Q87" t="b" cm="1">
        <f t="array" ref="Q87">IF(ISERROR(IF(Table325[[#This Row],[type]]="subattribute", VLOOKUP(Table325[[#This Row],[Template]]&amp;Table325[[#This Row],[parent_attribute]],_xlfn._xlws.FILTER(Table325[[#All],[concat]], Table325[[#All],[type]]="attribute"),1, FALSE), TRUE)), FALSE, TRUE)</f>
        <v>1</v>
      </c>
    </row>
    <row r="88" spans="1:17">
      <c r="A88" s="13" t="str">
        <f t="shared" si="6"/>
        <v>Compressor GenericPressão - Saída de Gás do Resfriador</v>
      </c>
      <c r="B88" s="14" t="s">
        <v>5087</v>
      </c>
      <c r="C88" s="95" t="s">
        <v>5127</v>
      </c>
      <c r="D88" s="95" t="s">
        <v>5089</v>
      </c>
      <c r="E88" s="95" t="s">
        <v>5128</v>
      </c>
      <c r="F88" s="95" t="s">
        <v>2871</v>
      </c>
      <c r="G88" t="s">
        <v>5217</v>
      </c>
      <c r="I88" t="s">
        <v>5223</v>
      </c>
      <c r="L88">
        <v>2</v>
      </c>
      <c r="M88" s="14" t="s">
        <v>4232</v>
      </c>
      <c r="N88" s="14" t="str">
        <f t="shared" si="7"/>
        <v>subattribute</v>
      </c>
      <c r="O88" s="14" t="str">
        <f t="shared" si="8"/>
        <v>Pressão - Saída de Gás do Resfriador</v>
      </c>
      <c r="P88" s="14" t="str">
        <f t="shared" si="9"/>
        <v>Pre-alarm Hi</v>
      </c>
      <c r="Q88" t="b" cm="1">
        <f t="array" ref="Q88">IF(ISERROR(IF(Table325[[#This Row],[type]]="subattribute", VLOOKUP(Table325[[#This Row],[Template]]&amp;Table325[[#This Row],[parent_attribute]],_xlfn._xlws.FILTER(Table325[[#All],[concat]], Table325[[#All],[type]]="attribute"),1, FALSE), TRUE)), FALSE, TRUE)</f>
        <v>1</v>
      </c>
    </row>
    <row r="89" spans="1:17">
      <c r="A89" s="13" t="str">
        <f t="shared" si="6"/>
        <v>Compressor GenericPressão - Saída de Gás do Resfriador</v>
      </c>
      <c r="B89" s="14" t="s">
        <v>5087</v>
      </c>
      <c r="C89" s="95" t="s">
        <v>5127</v>
      </c>
      <c r="D89" s="95" t="s">
        <v>5089</v>
      </c>
      <c r="E89" s="95" t="s">
        <v>5128</v>
      </c>
      <c r="F89" s="95" t="s">
        <v>2871</v>
      </c>
      <c r="G89" t="s">
        <v>5217</v>
      </c>
      <c r="I89" t="s">
        <v>5224</v>
      </c>
      <c r="L89">
        <v>2</v>
      </c>
      <c r="M89" s="14" t="s">
        <v>4232</v>
      </c>
      <c r="N89" s="14" t="str">
        <f t="shared" si="7"/>
        <v>subattribute</v>
      </c>
      <c r="O89" s="14" t="str">
        <f t="shared" si="8"/>
        <v>Pressão - Saída de Gás do Resfriador</v>
      </c>
      <c r="P89" s="14" t="str">
        <f t="shared" si="9"/>
        <v>Pre-alarm Lo</v>
      </c>
      <c r="Q89" t="b" cm="1">
        <f t="array" ref="Q89">IF(ISERROR(IF(Table325[[#This Row],[type]]="subattribute", VLOOKUP(Table325[[#This Row],[Template]]&amp;Table325[[#This Row],[parent_attribute]],_xlfn._xlws.FILTER(Table325[[#All],[concat]], Table325[[#All],[type]]="attribute"),1, FALSE), TRUE)), FALSE, TRUE)</f>
        <v>1</v>
      </c>
    </row>
    <row r="90" spans="1:17">
      <c r="A90" s="13" t="str">
        <f t="shared" si="6"/>
        <v>Compressor GenericPressão - Saída Scrubber 2º Estágio</v>
      </c>
      <c r="B90" s="14" t="s">
        <v>5087</v>
      </c>
      <c r="C90" s="95" t="s">
        <v>5127</v>
      </c>
      <c r="D90" s="95" t="s">
        <v>5089</v>
      </c>
      <c r="E90" s="95" t="s">
        <v>5128</v>
      </c>
      <c r="F90" s="95" t="s">
        <v>2871</v>
      </c>
      <c r="G90" t="s">
        <v>5225</v>
      </c>
      <c r="I90" t="s">
        <v>5226</v>
      </c>
      <c r="J90" t="s">
        <v>5225</v>
      </c>
      <c r="K90" t="s">
        <v>194</v>
      </c>
      <c r="L90">
        <v>2</v>
      </c>
      <c r="M90" s="14" t="s">
        <v>531</v>
      </c>
      <c r="N90" s="14" t="str">
        <f t="shared" si="7"/>
        <v>attribute</v>
      </c>
      <c r="O90" s="14" t="str">
        <f t="shared" si="8"/>
        <v>Pressão - Saída Scrubber 2º Estágio</v>
      </c>
      <c r="P90" s="14" t="str">
        <f t="shared" si="9"/>
        <v/>
      </c>
      <c r="Q90" t="b" cm="1">
        <f t="array" ref="Q90">IF(ISERROR(IF(Table325[[#This Row],[type]]="subattribute", VLOOKUP(Table325[[#This Row],[Template]]&amp;Table325[[#This Row],[parent_attribute]],_xlfn._xlws.FILTER(Table325[[#All],[concat]], Table325[[#All],[type]]="attribute"),1, FALSE), TRUE)), FALSE, TRUE)</f>
        <v>1</v>
      </c>
    </row>
    <row r="91" spans="1:17">
      <c r="A91" s="13" t="str">
        <f t="shared" si="6"/>
        <v>Compressor GenericPressão - Saída Scrubber 2º Estágio</v>
      </c>
      <c r="B91" s="14" t="s">
        <v>5087</v>
      </c>
      <c r="C91" s="95" t="s">
        <v>5127</v>
      </c>
      <c r="D91" s="95" t="s">
        <v>5089</v>
      </c>
      <c r="E91" s="95" t="s">
        <v>5128</v>
      </c>
      <c r="F91" s="95" t="s">
        <v>2871</v>
      </c>
      <c r="G91" t="s">
        <v>5225</v>
      </c>
      <c r="I91" t="s">
        <v>5227</v>
      </c>
      <c r="L91">
        <v>2</v>
      </c>
      <c r="M91" s="14" t="s">
        <v>4232</v>
      </c>
      <c r="N91" s="14" t="str">
        <f t="shared" si="7"/>
        <v>subattribute</v>
      </c>
      <c r="O91" s="14" t="str">
        <f t="shared" si="8"/>
        <v>Pressão - Saída Scrubber 2º Estágio</v>
      </c>
      <c r="P91" s="14" t="str">
        <f t="shared" si="9"/>
        <v>Hi</v>
      </c>
      <c r="Q91" t="b" cm="1">
        <f t="array" ref="Q91">IF(ISERROR(IF(Table325[[#This Row],[type]]="subattribute", VLOOKUP(Table325[[#This Row],[Template]]&amp;Table325[[#This Row],[parent_attribute]],_xlfn._xlws.FILTER(Table325[[#All],[concat]], Table325[[#All],[type]]="attribute"),1, FALSE), TRUE)), FALSE, TRUE)</f>
        <v>1</v>
      </c>
    </row>
    <row r="92" spans="1:17">
      <c r="A92" s="13" t="str">
        <f t="shared" si="6"/>
        <v>Compressor GenericPressão - Saída Scrubber 2º Estágio</v>
      </c>
      <c r="B92" s="14" t="s">
        <v>5087</v>
      </c>
      <c r="C92" s="95" t="s">
        <v>5127</v>
      </c>
      <c r="D92" s="95" t="s">
        <v>5089</v>
      </c>
      <c r="E92" s="95" t="s">
        <v>5128</v>
      </c>
      <c r="F92" s="95" t="s">
        <v>2871</v>
      </c>
      <c r="G92" t="s">
        <v>5225</v>
      </c>
      <c r="I92" t="s">
        <v>5228</v>
      </c>
      <c r="L92">
        <v>2</v>
      </c>
      <c r="M92" s="14" t="s">
        <v>4232</v>
      </c>
      <c r="N92" s="14" t="str">
        <f t="shared" si="7"/>
        <v>subattribute</v>
      </c>
      <c r="O92" s="14" t="str">
        <f t="shared" si="8"/>
        <v>Pressão - Saída Scrubber 2º Estágio</v>
      </c>
      <c r="P92" s="14" t="str">
        <f t="shared" si="9"/>
        <v>HiHi</v>
      </c>
      <c r="Q92" t="b" cm="1">
        <f t="array" ref="Q92">IF(ISERROR(IF(Table325[[#This Row],[type]]="subattribute", VLOOKUP(Table325[[#This Row],[Template]]&amp;Table325[[#This Row],[parent_attribute]],_xlfn._xlws.FILTER(Table325[[#All],[concat]], Table325[[#All],[type]]="attribute"),1, FALSE), TRUE)), FALSE, TRUE)</f>
        <v>1</v>
      </c>
    </row>
    <row r="93" spans="1:17">
      <c r="A93" s="13" t="str">
        <f t="shared" si="6"/>
        <v>Compressor GenericPressão - Saída Scrubber 2º Estágio</v>
      </c>
      <c r="B93" s="14" t="s">
        <v>5087</v>
      </c>
      <c r="C93" s="95" t="s">
        <v>5127</v>
      </c>
      <c r="D93" s="95" t="s">
        <v>5089</v>
      </c>
      <c r="E93" s="95" t="s">
        <v>5128</v>
      </c>
      <c r="F93" s="95" t="s">
        <v>2871</v>
      </c>
      <c r="G93" t="s">
        <v>5225</v>
      </c>
      <c r="I93" t="s">
        <v>5229</v>
      </c>
      <c r="L93">
        <v>2</v>
      </c>
      <c r="M93" s="14" t="s">
        <v>4232</v>
      </c>
      <c r="N93" s="14" t="str">
        <f t="shared" si="7"/>
        <v>subattribute</v>
      </c>
      <c r="O93" s="14" t="str">
        <f t="shared" si="8"/>
        <v>Pressão - Saída Scrubber 2º Estágio</v>
      </c>
      <c r="P93" s="14" t="str">
        <f t="shared" si="9"/>
        <v>Lo</v>
      </c>
      <c r="Q93" t="b" cm="1">
        <f t="array" ref="Q93">IF(ISERROR(IF(Table325[[#This Row],[type]]="subattribute", VLOOKUP(Table325[[#This Row],[Template]]&amp;Table325[[#This Row],[parent_attribute]],_xlfn._xlws.FILTER(Table325[[#All],[concat]], Table325[[#All],[type]]="attribute"),1, FALSE), TRUE)), FALSE, TRUE)</f>
        <v>1</v>
      </c>
    </row>
    <row r="94" spans="1:17">
      <c r="A94" s="13" t="str">
        <f t="shared" si="6"/>
        <v>Compressor GenericPressão - Saída Scrubber 2º Estágio</v>
      </c>
      <c r="B94" s="14" t="s">
        <v>5087</v>
      </c>
      <c r="C94" s="95" t="s">
        <v>5127</v>
      </c>
      <c r="D94" s="95" t="s">
        <v>5089</v>
      </c>
      <c r="E94" s="95" t="s">
        <v>5128</v>
      </c>
      <c r="F94" s="95" t="s">
        <v>2871</v>
      </c>
      <c r="G94" t="s">
        <v>5225</v>
      </c>
      <c r="I94" t="s">
        <v>5230</v>
      </c>
      <c r="L94">
        <v>2</v>
      </c>
      <c r="M94" s="14" t="s">
        <v>4232</v>
      </c>
      <c r="N94" s="14" t="str">
        <f t="shared" si="7"/>
        <v>subattribute</v>
      </c>
      <c r="O94" s="14" t="str">
        <f t="shared" si="8"/>
        <v>Pressão - Saída Scrubber 2º Estágio</v>
      </c>
      <c r="P94" s="14" t="str">
        <f t="shared" si="9"/>
        <v>LoLo</v>
      </c>
      <c r="Q94" t="b" cm="1">
        <f t="array" ref="Q94">IF(ISERROR(IF(Table325[[#This Row],[type]]="subattribute", VLOOKUP(Table325[[#This Row],[Template]]&amp;Table325[[#This Row],[parent_attribute]],_xlfn._xlws.FILTER(Table325[[#All],[concat]], Table325[[#All],[type]]="attribute"),1, FALSE), TRUE)), FALSE, TRUE)</f>
        <v>1</v>
      </c>
    </row>
    <row r="95" spans="1:17">
      <c r="A95" s="13" t="str">
        <f t="shared" si="6"/>
        <v>Compressor GenericPressão - Saída Scrubber 2º Estágio</v>
      </c>
      <c r="B95" s="14" t="s">
        <v>5087</v>
      </c>
      <c r="C95" s="95" t="s">
        <v>5127</v>
      </c>
      <c r="D95" s="95" t="s">
        <v>5089</v>
      </c>
      <c r="E95" s="95" t="s">
        <v>5128</v>
      </c>
      <c r="F95" s="95" t="s">
        <v>2871</v>
      </c>
      <c r="G95" t="s">
        <v>5225</v>
      </c>
      <c r="I95" t="s">
        <v>5231</v>
      </c>
      <c r="L95">
        <v>2</v>
      </c>
      <c r="M95" s="14" t="s">
        <v>4232</v>
      </c>
      <c r="N95" s="14" t="str">
        <f t="shared" si="7"/>
        <v>subattribute</v>
      </c>
      <c r="O95" s="14" t="str">
        <f t="shared" si="8"/>
        <v>Pressão - Saída Scrubber 2º Estágio</v>
      </c>
      <c r="P95" s="14" t="str">
        <f t="shared" si="9"/>
        <v>Pre-alarm Hi</v>
      </c>
      <c r="Q95" t="b" cm="1">
        <f t="array" ref="Q95">IF(ISERROR(IF(Table325[[#This Row],[type]]="subattribute", VLOOKUP(Table325[[#This Row],[Template]]&amp;Table325[[#This Row],[parent_attribute]],_xlfn._xlws.FILTER(Table325[[#All],[concat]], Table325[[#All],[type]]="attribute"),1, FALSE), TRUE)), FALSE, TRUE)</f>
        <v>1</v>
      </c>
    </row>
    <row r="96" spans="1:17">
      <c r="A96" s="13" t="str">
        <f t="shared" si="6"/>
        <v>Compressor GenericPressão - Saída Scrubber 2º Estágio</v>
      </c>
      <c r="B96" s="14" t="s">
        <v>5087</v>
      </c>
      <c r="C96" s="95" t="s">
        <v>5127</v>
      </c>
      <c r="D96" s="95" t="s">
        <v>5089</v>
      </c>
      <c r="E96" s="95" t="s">
        <v>5128</v>
      </c>
      <c r="F96" s="95" t="s">
        <v>2871</v>
      </c>
      <c r="G96" t="s">
        <v>5225</v>
      </c>
      <c r="I96" t="s">
        <v>5232</v>
      </c>
      <c r="L96">
        <v>2</v>
      </c>
      <c r="M96" s="14" t="s">
        <v>4232</v>
      </c>
      <c r="N96" s="14" t="str">
        <f t="shared" si="7"/>
        <v>subattribute</v>
      </c>
      <c r="O96" s="14" t="str">
        <f t="shared" si="8"/>
        <v>Pressão - Saída Scrubber 2º Estágio</v>
      </c>
      <c r="P96" s="14" t="str">
        <f t="shared" si="9"/>
        <v>Pre-alarm Lo</v>
      </c>
      <c r="Q96" t="b" cm="1">
        <f t="array" ref="Q96">IF(ISERROR(IF(Table325[[#This Row],[type]]="subattribute", VLOOKUP(Table325[[#This Row],[Template]]&amp;Table325[[#This Row],[parent_attribute]],_xlfn._xlws.FILTER(Table325[[#All],[concat]], Table325[[#All],[type]]="attribute"),1, FALSE), TRUE)), FALSE, TRUE)</f>
        <v>1</v>
      </c>
    </row>
    <row r="97" spans="1:17">
      <c r="A97" s="13" t="str">
        <f t="shared" si="6"/>
        <v>Compressor GenericPressão - Sucção</v>
      </c>
      <c r="B97" s="14" t="s">
        <v>5087</v>
      </c>
      <c r="C97" s="95" t="s">
        <v>5127</v>
      </c>
      <c r="D97" s="95" t="s">
        <v>5089</v>
      </c>
      <c r="E97" s="95" t="s">
        <v>5128</v>
      </c>
      <c r="F97" s="95" t="s">
        <v>2871</v>
      </c>
      <c r="G97" t="s">
        <v>5233</v>
      </c>
      <c r="I97" t="s">
        <v>3166</v>
      </c>
      <c r="J97" t="s">
        <v>5233</v>
      </c>
      <c r="K97" t="s">
        <v>194</v>
      </c>
      <c r="L97">
        <v>2</v>
      </c>
      <c r="M97" s="14" t="s">
        <v>531</v>
      </c>
      <c r="N97" s="14" t="str">
        <f t="shared" si="7"/>
        <v>attribute</v>
      </c>
      <c r="O97" s="14" t="str">
        <f t="shared" si="8"/>
        <v>Pressão - Sucção</v>
      </c>
      <c r="P97" s="14" t="str">
        <f t="shared" si="9"/>
        <v/>
      </c>
      <c r="Q97" t="b" cm="1">
        <f t="array" ref="Q97">IF(ISERROR(IF(Table325[[#This Row],[type]]="subattribute", VLOOKUP(Table325[[#This Row],[Template]]&amp;Table325[[#This Row],[parent_attribute]],_xlfn._xlws.FILTER(Table325[[#All],[concat]], Table325[[#All],[type]]="attribute"),1, FALSE), TRUE)), FALSE, TRUE)</f>
        <v>1</v>
      </c>
    </row>
    <row r="98" spans="1:17">
      <c r="A98" s="13" t="str">
        <f t="shared" ref="A98:A129" si="10">C98&amp;O98</f>
        <v>Compressor GenericPressão - Sucção</v>
      </c>
      <c r="B98" s="14" t="s">
        <v>5087</v>
      </c>
      <c r="C98" s="95" t="s">
        <v>5127</v>
      </c>
      <c r="D98" s="95" t="s">
        <v>5089</v>
      </c>
      <c r="E98" s="95" t="s">
        <v>5128</v>
      </c>
      <c r="F98" s="95" t="s">
        <v>2871</v>
      </c>
      <c r="G98" t="s">
        <v>5233</v>
      </c>
      <c r="I98" t="s">
        <v>3168</v>
      </c>
      <c r="J98">
        <v>114</v>
      </c>
      <c r="L98">
        <v>2</v>
      </c>
      <c r="M98" s="14" t="s">
        <v>4232</v>
      </c>
      <c r="N98" s="14" t="str">
        <f t="shared" ref="N98:N129" si="11">IFERROR(IF(FIND("|",I98),"subattribute", "attribute"), "attribute")</f>
        <v>subattribute</v>
      </c>
      <c r="O98" s="14" t="str">
        <f t="shared" si="8"/>
        <v>Pressão - Sucção</v>
      </c>
      <c r="P98" s="14" t="str">
        <f t="shared" si="9"/>
        <v>Hi</v>
      </c>
      <c r="Q98" t="b" cm="1">
        <f t="array" ref="Q98">IF(ISERROR(IF(Table325[[#This Row],[type]]="subattribute", VLOOKUP(Table325[[#This Row],[Template]]&amp;Table325[[#This Row],[parent_attribute]],_xlfn._xlws.FILTER(Table325[[#All],[concat]], Table325[[#All],[type]]="attribute"),1, FALSE), TRUE)), FALSE, TRUE)</f>
        <v>1</v>
      </c>
    </row>
    <row r="99" spans="1:17">
      <c r="A99" s="13" t="str">
        <f t="shared" si="10"/>
        <v>Compressor GenericPressão - Sucção</v>
      </c>
      <c r="B99" s="14" t="s">
        <v>5087</v>
      </c>
      <c r="C99" s="95" t="s">
        <v>5127</v>
      </c>
      <c r="D99" s="95" t="s">
        <v>5089</v>
      </c>
      <c r="E99" s="95" t="s">
        <v>5128</v>
      </c>
      <c r="F99" s="95" t="s">
        <v>2871</v>
      </c>
      <c r="G99" t="s">
        <v>5233</v>
      </c>
      <c r="I99" t="s">
        <v>3169</v>
      </c>
      <c r="J99">
        <v>120</v>
      </c>
      <c r="L99">
        <v>2</v>
      </c>
      <c r="M99" s="14" t="s">
        <v>4232</v>
      </c>
      <c r="N99" s="14" t="str">
        <f t="shared" si="11"/>
        <v>subattribute</v>
      </c>
      <c r="O99" s="14" t="str">
        <f t="shared" si="8"/>
        <v>Pressão - Sucção</v>
      </c>
      <c r="P99" s="14" t="str">
        <f t="shared" si="9"/>
        <v>HiHi</v>
      </c>
      <c r="Q99" t="b" cm="1">
        <f t="array" ref="Q99">IF(ISERROR(IF(Table325[[#This Row],[type]]="subattribute", VLOOKUP(Table325[[#This Row],[Template]]&amp;Table325[[#This Row],[parent_attribute]],_xlfn._xlws.FILTER(Table325[[#All],[concat]], Table325[[#All],[type]]="attribute"),1, FALSE), TRUE)), FALSE, TRUE)</f>
        <v>1</v>
      </c>
    </row>
    <row r="100" spans="1:17">
      <c r="A100" s="13" t="str">
        <f t="shared" si="10"/>
        <v>Compressor GenericPressão - Sucção</v>
      </c>
      <c r="B100" s="14" t="s">
        <v>5087</v>
      </c>
      <c r="C100" s="95" t="s">
        <v>5127</v>
      </c>
      <c r="D100" s="95" t="s">
        <v>5089</v>
      </c>
      <c r="E100" s="95" t="s">
        <v>5128</v>
      </c>
      <c r="F100" s="95" t="s">
        <v>2871</v>
      </c>
      <c r="G100" t="s">
        <v>5233</v>
      </c>
      <c r="I100" t="s">
        <v>3170</v>
      </c>
      <c r="J100">
        <v>102</v>
      </c>
      <c r="L100">
        <v>2</v>
      </c>
      <c r="M100" s="14" t="s">
        <v>4232</v>
      </c>
      <c r="N100" s="14" t="str">
        <f t="shared" si="11"/>
        <v>subattribute</v>
      </c>
      <c r="O100" s="14" t="str">
        <f t="shared" si="8"/>
        <v>Pressão - Sucção</v>
      </c>
      <c r="P100" s="14" t="str">
        <f t="shared" si="9"/>
        <v>Lo</v>
      </c>
      <c r="Q100" t="b" cm="1">
        <f t="array" ref="Q100">IF(ISERROR(IF(Table325[[#This Row],[type]]="subattribute", VLOOKUP(Table325[[#This Row],[Template]]&amp;Table325[[#This Row],[parent_attribute]],_xlfn._xlws.FILTER(Table325[[#All],[concat]], Table325[[#All],[type]]="attribute"),1, FALSE), TRUE)), FALSE, TRUE)</f>
        <v>1</v>
      </c>
    </row>
    <row r="101" spans="1:17">
      <c r="A101" s="13" t="str">
        <f t="shared" si="10"/>
        <v>Compressor GenericPressão - Sucção</v>
      </c>
      <c r="B101" s="14" t="s">
        <v>5087</v>
      </c>
      <c r="C101" s="95" t="s">
        <v>5127</v>
      </c>
      <c r="D101" s="95" t="s">
        <v>5089</v>
      </c>
      <c r="E101" s="95" t="s">
        <v>5128</v>
      </c>
      <c r="F101" s="95" t="s">
        <v>2871</v>
      </c>
      <c r="G101" t="s">
        <v>5233</v>
      </c>
      <c r="I101" t="s">
        <v>3171</v>
      </c>
      <c r="J101">
        <v>97</v>
      </c>
      <c r="L101">
        <v>2</v>
      </c>
      <c r="M101" s="14" t="s">
        <v>4232</v>
      </c>
      <c r="N101" s="14" t="str">
        <f t="shared" si="11"/>
        <v>subattribute</v>
      </c>
      <c r="O101" s="14" t="str">
        <f t="shared" si="8"/>
        <v>Pressão - Sucção</v>
      </c>
      <c r="P101" s="14" t="str">
        <f t="shared" si="9"/>
        <v>LoLo</v>
      </c>
      <c r="Q101" t="b" cm="1">
        <f t="array" ref="Q101">IF(ISERROR(IF(Table325[[#This Row],[type]]="subattribute", VLOOKUP(Table325[[#This Row],[Template]]&amp;Table325[[#This Row],[parent_attribute]],_xlfn._xlws.FILTER(Table325[[#All],[concat]], Table325[[#All],[type]]="attribute"),1, FALSE), TRUE)), FALSE, TRUE)</f>
        <v>1</v>
      </c>
    </row>
    <row r="102" spans="1:17">
      <c r="A102" s="13" t="str">
        <f t="shared" si="10"/>
        <v>Compressor GenericPressão - Sucção</v>
      </c>
      <c r="B102" s="14" t="s">
        <v>5087</v>
      </c>
      <c r="C102" s="95" t="s">
        <v>5127</v>
      </c>
      <c r="D102" s="95" t="s">
        <v>5089</v>
      </c>
      <c r="E102" s="95" t="s">
        <v>5128</v>
      </c>
      <c r="F102" s="95" t="s">
        <v>2871</v>
      </c>
      <c r="G102" t="s">
        <v>5233</v>
      </c>
      <c r="I102" t="s">
        <v>5234</v>
      </c>
      <c r="J102">
        <v>102.60000000000001</v>
      </c>
      <c r="L102">
        <v>2</v>
      </c>
      <c r="M102" s="14" t="s">
        <v>4232</v>
      </c>
      <c r="N102" s="14" t="str">
        <f t="shared" si="11"/>
        <v>subattribute</v>
      </c>
      <c r="O102" s="14" t="str">
        <f t="shared" si="8"/>
        <v>Pressão - Sucção</v>
      </c>
      <c r="P102" s="14" t="str">
        <f t="shared" si="9"/>
        <v>Pre-alarm Hi</v>
      </c>
      <c r="Q102" t="b" cm="1">
        <f t="array" ref="Q102">IF(ISERROR(IF(Table325[[#This Row],[type]]="subattribute", VLOOKUP(Table325[[#This Row],[Template]]&amp;Table325[[#This Row],[parent_attribute]],_xlfn._xlws.FILTER(Table325[[#All],[concat]], Table325[[#All],[type]]="attribute"),1, FALSE), TRUE)), FALSE, TRUE)</f>
        <v>1</v>
      </c>
    </row>
    <row r="103" spans="1:17">
      <c r="A103" s="13" t="str">
        <f t="shared" si="10"/>
        <v>Compressor GenericPressão - Sucção</v>
      </c>
      <c r="B103" s="14" t="s">
        <v>5087</v>
      </c>
      <c r="C103" s="95" t="s">
        <v>5127</v>
      </c>
      <c r="D103" s="95" t="s">
        <v>5089</v>
      </c>
      <c r="E103" s="95" t="s">
        <v>5128</v>
      </c>
      <c r="F103" s="95" t="s">
        <v>2871</v>
      </c>
      <c r="G103" t="s">
        <v>5233</v>
      </c>
      <c r="I103" t="s">
        <v>4728</v>
      </c>
      <c r="J103">
        <v>112.2</v>
      </c>
      <c r="L103">
        <v>2</v>
      </c>
      <c r="M103" s="14" t="s">
        <v>4232</v>
      </c>
      <c r="N103" s="14" t="str">
        <f t="shared" si="11"/>
        <v>subattribute</v>
      </c>
      <c r="O103" s="14" t="str">
        <f t="shared" si="8"/>
        <v>Pressão - Sucção</v>
      </c>
      <c r="P103" s="14" t="str">
        <f t="shared" si="9"/>
        <v>Pre-alarm Lo</v>
      </c>
      <c r="Q103" t="b" cm="1">
        <f t="array" ref="Q103">IF(ISERROR(IF(Table325[[#This Row],[type]]="subattribute", VLOOKUP(Table325[[#This Row],[Template]]&amp;Table325[[#This Row],[parent_attribute]],_xlfn._xlws.FILTER(Table325[[#All],[concat]], Table325[[#All],[type]]="attribute"),1, FALSE), TRUE)), FALSE, TRUE)</f>
        <v>1</v>
      </c>
    </row>
    <row r="104" spans="1:17">
      <c r="A104" s="13" t="str">
        <f t="shared" si="10"/>
        <v>Compressor GenericTemperatura - Descarga do Processo</v>
      </c>
      <c r="B104" s="14" t="s">
        <v>5087</v>
      </c>
      <c r="C104" s="95" t="s">
        <v>5127</v>
      </c>
      <c r="D104" s="95" t="s">
        <v>5089</v>
      </c>
      <c r="E104" s="95" t="s">
        <v>5128</v>
      </c>
      <c r="F104" s="95" t="s">
        <v>2871</v>
      </c>
      <c r="G104" t="s">
        <v>5235</v>
      </c>
      <c r="I104" t="s">
        <v>678</v>
      </c>
      <c r="J104" t="s">
        <v>5235</v>
      </c>
      <c r="K104" t="s">
        <v>5236</v>
      </c>
      <c r="L104">
        <v>2</v>
      </c>
      <c r="M104" s="14" t="s">
        <v>531</v>
      </c>
      <c r="N104" s="14" t="str">
        <f t="shared" si="11"/>
        <v>attribute</v>
      </c>
      <c r="O104" s="14" t="str">
        <f t="shared" si="8"/>
        <v>Temperatura - Descarga do Processo</v>
      </c>
      <c r="P104" s="14" t="str">
        <f t="shared" si="9"/>
        <v/>
      </c>
      <c r="Q104" t="b" cm="1">
        <f t="array" ref="Q104">IF(ISERROR(IF(Table325[[#This Row],[type]]="subattribute", VLOOKUP(Table325[[#This Row],[Template]]&amp;Table325[[#This Row],[parent_attribute]],_xlfn._xlws.FILTER(Table325[[#All],[concat]], Table325[[#All],[type]]="attribute"),1, FALSE), TRUE)), FALSE, TRUE)</f>
        <v>1</v>
      </c>
    </row>
    <row r="105" spans="1:17">
      <c r="A105" s="13" t="str">
        <f t="shared" si="10"/>
        <v>Compressor GenericTemperatura - Descarga do Processo (2)</v>
      </c>
      <c r="B105" s="14" t="s">
        <v>5087</v>
      </c>
      <c r="C105" s="95" t="s">
        <v>5127</v>
      </c>
      <c r="D105" s="95" t="s">
        <v>5089</v>
      </c>
      <c r="E105" s="95" t="s">
        <v>5128</v>
      </c>
      <c r="F105" s="95" t="s">
        <v>2871</v>
      </c>
      <c r="G105" t="s">
        <v>5237</v>
      </c>
      <c r="I105" t="s">
        <v>5238</v>
      </c>
      <c r="J105" t="s">
        <v>5237</v>
      </c>
      <c r="K105" t="s">
        <v>5236</v>
      </c>
      <c r="L105">
        <v>2</v>
      </c>
      <c r="M105" s="14" t="s">
        <v>531</v>
      </c>
      <c r="N105" s="14" t="str">
        <f t="shared" si="11"/>
        <v>attribute</v>
      </c>
      <c r="O105" s="14" t="str">
        <f t="shared" si="8"/>
        <v>Temperatura - Descarga do Processo (2)</v>
      </c>
      <c r="P105" s="14" t="str">
        <f t="shared" si="9"/>
        <v/>
      </c>
      <c r="Q105" t="b" cm="1">
        <f t="array" ref="Q105">IF(ISERROR(IF(Table325[[#This Row],[type]]="subattribute", VLOOKUP(Table325[[#This Row],[Template]]&amp;Table325[[#This Row],[parent_attribute]],_xlfn._xlws.FILTER(Table325[[#All],[concat]], Table325[[#All],[type]]="attribute"),1, FALSE), TRUE)), FALSE, TRUE)</f>
        <v>1</v>
      </c>
    </row>
    <row r="106" spans="1:17">
      <c r="A106" s="13" t="str">
        <f t="shared" si="10"/>
        <v>Compressor GenericTemperatura - Descarga do Processo (2)</v>
      </c>
      <c r="B106" s="14" t="s">
        <v>5087</v>
      </c>
      <c r="C106" s="95" t="s">
        <v>5127</v>
      </c>
      <c r="D106" s="95" t="s">
        <v>5089</v>
      </c>
      <c r="E106" s="95" t="s">
        <v>5128</v>
      </c>
      <c r="F106" s="95" t="s">
        <v>2871</v>
      </c>
      <c r="G106" t="s">
        <v>5237</v>
      </c>
      <c r="I106" t="s">
        <v>5239</v>
      </c>
      <c r="J106">
        <v>124</v>
      </c>
      <c r="L106">
        <v>2</v>
      </c>
      <c r="M106" s="14" t="s">
        <v>4232</v>
      </c>
      <c r="N106" s="14" t="str">
        <f t="shared" si="11"/>
        <v>subattribute</v>
      </c>
      <c r="O106" s="14" t="str">
        <f t="shared" si="8"/>
        <v>Temperatura - Descarga do Processo (2)</v>
      </c>
      <c r="P106" s="14" t="str">
        <f t="shared" si="9"/>
        <v>Hi</v>
      </c>
      <c r="Q106" t="b" cm="1">
        <f t="array" ref="Q106">IF(ISERROR(IF(Table325[[#This Row],[type]]="subattribute", VLOOKUP(Table325[[#This Row],[Template]]&amp;Table325[[#This Row],[parent_attribute]],_xlfn._xlws.FILTER(Table325[[#All],[concat]], Table325[[#All],[type]]="attribute"),1, FALSE), TRUE)), FALSE, TRUE)</f>
        <v>1</v>
      </c>
    </row>
    <row r="107" spans="1:17">
      <c r="A107" s="13" t="str">
        <f t="shared" si="10"/>
        <v>Compressor GenericTemperatura - Descarga do Processo (2)</v>
      </c>
      <c r="B107" s="14" t="s">
        <v>5087</v>
      </c>
      <c r="C107" s="95" t="s">
        <v>5127</v>
      </c>
      <c r="D107" s="95" t="s">
        <v>5089</v>
      </c>
      <c r="E107" s="95" t="s">
        <v>5128</v>
      </c>
      <c r="F107" s="95" t="s">
        <v>2871</v>
      </c>
      <c r="G107" t="s">
        <v>5237</v>
      </c>
      <c r="I107" t="s">
        <v>5240</v>
      </c>
      <c r="L107">
        <v>2</v>
      </c>
      <c r="M107" s="14" t="s">
        <v>4232</v>
      </c>
      <c r="N107" s="14" t="str">
        <f t="shared" si="11"/>
        <v>subattribute</v>
      </c>
      <c r="O107" s="14" t="str">
        <f t="shared" si="8"/>
        <v>Temperatura - Descarga do Processo (2)</v>
      </c>
      <c r="P107" s="14" t="str">
        <f t="shared" si="9"/>
        <v>HiHi</v>
      </c>
      <c r="Q107" t="b" cm="1">
        <f t="array" ref="Q107">IF(ISERROR(IF(Table325[[#This Row],[type]]="subattribute", VLOOKUP(Table325[[#This Row],[Template]]&amp;Table325[[#This Row],[parent_attribute]],_xlfn._xlws.FILTER(Table325[[#All],[concat]], Table325[[#All],[type]]="attribute"),1, FALSE), TRUE)), FALSE, TRUE)</f>
        <v>1</v>
      </c>
    </row>
    <row r="108" spans="1:17">
      <c r="A108" s="13" t="str">
        <f t="shared" si="10"/>
        <v>Compressor GenericTemperatura - Descarga do Processo (2)</v>
      </c>
      <c r="B108" s="14" t="s">
        <v>5087</v>
      </c>
      <c r="C108" s="95" t="s">
        <v>5127</v>
      </c>
      <c r="D108" s="95" t="s">
        <v>5089</v>
      </c>
      <c r="E108" s="95" t="s">
        <v>5128</v>
      </c>
      <c r="F108" s="95" t="s">
        <v>2871</v>
      </c>
      <c r="G108" t="s">
        <v>5237</v>
      </c>
      <c r="I108" t="s">
        <v>5241</v>
      </c>
      <c r="J108">
        <v>107</v>
      </c>
      <c r="L108">
        <v>2</v>
      </c>
      <c r="M108" s="14" t="s">
        <v>4232</v>
      </c>
      <c r="N108" s="14" t="str">
        <f t="shared" si="11"/>
        <v>subattribute</v>
      </c>
      <c r="O108" s="14" t="str">
        <f t="shared" si="8"/>
        <v>Temperatura - Descarga do Processo (2)</v>
      </c>
      <c r="P108" s="14" t="str">
        <f t="shared" si="9"/>
        <v>Lo</v>
      </c>
      <c r="Q108" t="b" cm="1">
        <f t="array" ref="Q108">IF(ISERROR(IF(Table325[[#This Row],[type]]="subattribute", VLOOKUP(Table325[[#This Row],[Template]]&amp;Table325[[#This Row],[parent_attribute]],_xlfn._xlws.FILTER(Table325[[#All],[concat]], Table325[[#All],[type]]="attribute"),1, FALSE), TRUE)), FALSE, TRUE)</f>
        <v>1</v>
      </c>
    </row>
    <row r="109" spans="1:17">
      <c r="A109" s="13" t="str">
        <f t="shared" si="10"/>
        <v>Compressor GenericTemperatura - Descarga do Processo (2)</v>
      </c>
      <c r="B109" s="14" t="s">
        <v>5087</v>
      </c>
      <c r="C109" s="95" t="s">
        <v>5127</v>
      </c>
      <c r="D109" s="95" t="s">
        <v>5089</v>
      </c>
      <c r="E109" s="95" t="s">
        <v>5128</v>
      </c>
      <c r="F109" s="95" t="s">
        <v>2871</v>
      </c>
      <c r="G109" t="s">
        <v>5237</v>
      </c>
      <c r="I109" t="s">
        <v>5242</v>
      </c>
      <c r="L109">
        <v>2</v>
      </c>
      <c r="M109" s="14" t="s">
        <v>4232</v>
      </c>
      <c r="N109" s="14" t="str">
        <f t="shared" si="11"/>
        <v>subattribute</v>
      </c>
      <c r="O109" s="14" t="str">
        <f t="shared" si="8"/>
        <v>Temperatura - Descarga do Processo (2)</v>
      </c>
      <c r="P109" s="14" t="str">
        <f t="shared" si="9"/>
        <v>LoLo</v>
      </c>
      <c r="Q109" t="b" cm="1">
        <f t="array" ref="Q109">IF(ISERROR(IF(Table325[[#This Row],[type]]="subattribute", VLOOKUP(Table325[[#This Row],[Template]]&amp;Table325[[#This Row],[parent_attribute]],_xlfn._xlws.FILTER(Table325[[#All],[concat]], Table325[[#All],[type]]="attribute"),1, FALSE), TRUE)), FALSE, TRUE)</f>
        <v>1</v>
      </c>
    </row>
    <row r="110" spans="1:17">
      <c r="A110" s="13" t="str">
        <f t="shared" si="10"/>
        <v>Compressor GenericTemperatura - Descarga do Processo (2)</v>
      </c>
      <c r="B110" s="14" t="s">
        <v>5087</v>
      </c>
      <c r="C110" s="95" t="s">
        <v>5127</v>
      </c>
      <c r="D110" s="95" t="s">
        <v>5089</v>
      </c>
      <c r="E110" s="95" t="s">
        <v>5128</v>
      </c>
      <c r="F110" s="95" t="s">
        <v>2871</v>
      </c>
      <c r="G110" t="s">
        <v>5237</v>
      </c>
      <c r="I110" t="s">
        <v>5243</v>
      </c>
      <c r="J110">
        <v>111.60000000000001</v>
      </c>
      <c r="L110">
        <v>2</v>
      </c>
      <c r="M110" s="14" t="s">
        <v>4232</v>
      </c>
      <c r="N110" s="14" t="str">
        <f t="shared" si="11"/>
        <v>subattribute</v>
      </c>
      <c r="O110" s="14" t="str">
        <f t="shared" si="8"/>
        <v>Temperatura - Descarga do Processo (2)</v>
      </c>
      <c r="P110" s="14" t="str">
        <f t="shared" si="9"/>
        <v>Pre-alarm Hi</v>
      </c>
      <c r="Q110" t="b" cm="1">
        <f t="array" ref="Q110">IF(ISERROR(IF(Table325[[#This Row],[type]]="subattribute", VLOOKUP(Table325[[#This Row],[Template]]&amp;Table325[[#This Row],[parent_attribute]],_xlfn._xlws.FILTER(Table325[[#All],[concat]], Table325[[#All],[type]]="attribute"),1, FALSE), TRUE)), FALSE, TRUE)</f>
        <v>1</v>
      </c>
    </row>
    <row r="111" spans="1:17">
      <c r="A111" s="13" t="str">
        <f t="shared" si="10"/>
        <v>Compressor GenericTemperatura - Descarga do Processo (2)</v>
      </c>
      <c r="B111" s="14" t="s">
        <v>5087</v>
      </c>
      <c r="C111" s="95" t="s">
        <v>5127</v>
      </c>
      <c r="D111" s="95" t="s">
        <v>5089</v>
      </c>
      <c r="E111" s="95" t="s">
        <v>5128</v>
      </c>
      <c r="F111" s="95" t="s">
        <v>2871</v>
      </c>
      <c r="G111" t="s">
        <v>5237</v>
      </c>
      <c r="I111" t="s">
        <v>5244</v>
      </c>
      <c r="J111">
        <v>117.7</v>
      </c>
      <c r="L111">
        <v>2</v>
      </c>
      <c r="M111" s="14" t="s">
        <v>4232</v>
      </c>
      <c r="N111" s="14" t="str">
        <f t="shared" si="11"/>
        <v>subattribute</v>
      </c>
      <c r="O111" s="14" t="str">
        <f t="shared" si="8"/>
        <v>Temperatura - Descarga do Processo (2)</v>
      </c>
      <c r="P111" s="14" t="str">
        <f t="shared" si="9"/>
        <v>Pre-alarm Lo</v>
      </c>
      <c r="Q111" t="b" cm="1">
        <f t="array" ref="Q111">IF(ISERROR(IF(Table325[[#This Row],[type]]="subattribute", VLOOKUP(Table325[[#This Row],[Template]]&amp;Table325[[#This Row],[parent_attribute]],_xlfn._xlws.FILTER(Table325[[#All],[concat]], Table325[[#All],[type]]="attribute"),1, FALSE), TRUE)), FALSE, TRUE)</f>
        <v>1</v>
      </c>
    </row>
    <row r="112" spans="1:17">
      <c r="A112" s="13" t="str">
        <f t="shared" si="10"/>
        <v>Compressor GenericTemperatura - Descarga do Processo</v>
      </c>
      <c r="B112" s="14" t="s">
        <v>5087</v>
      </c>
      <c r="C112" s="95" t="s">
        <v>5127</v>
      </c>
      <c r="D112" s="95" t="s">
        <v>5089</v>
      </c>
      <c r="E112" s="95" t="s">
        <v>5128</v>
      </c>
      <c r="F112" s="95" t="s">
        <v>2871</v>
      </c>
      <c r="G112" t="s">
        <v>5235</v>
      </c>
      <c r="I112" t="s">
        <v>4284</v>
      </c>
      <c r="L112">
        <v>2</v>
      </c>
      <c r="M112" s="14" t="s">
        <v>4232</v>
      </c>
      <c r="N112" s="14" t="str">
        <f t="shared" si="11"/>
        <v>subattribute</v>
      </c>
      <c r="O112" s="14" t="str">
        <f t="shared" si="8"/>
        <v>Temperatura - Descarga do Processo</v>
      </c>
      <c r="P112" s="14" t="str">
        <f t="shared" si="9"/>
        <v>Hi</v>
      </c>
      <c r="Q112" t="b" cm="1">
        <f t="array" ref="Q112">IF(ISERROR(IF(Table325[[#This Row],[type]]="subattribute", VLOOKUP(Table325[[#This Row],[Template]]&amp;Table325[[#This Row],[parent_attribute]],_xlfn._xlws.FILTER(Table325[[#All],[concat]], Table325[[#All],[type]]="attribute"),1, FALSE), TRUE)), FALSE, TRUE)</f>
        <v>1</v>
      </c>
    </row>
    <row r="113" spans="1:17">
      <c r="A113" s="13" t="str">
        <f t="shared" si="10"/>
        <v>Compressor GenericTemperatura - Descarga do Processo</v>
      </c>
      <c r="B113" s="14" t="s">
        <v>5087</v>
      </c>
      <c r="C113" s="95" t="s">
        <v>5127</v>
      </c>
      <c r="D113" s="95" t="s">
        <v>5089</v>
      </c>
      <c r="E113" s="95" t="s">
        <v>5128</v>
      </c>
      <c r="F113" s="95" t="s">
        <v>2871</v>
      </c>
      <c r="G113" t="s">
        <v>5235</v>
      </c>
      <c r="I113" t="s">
        <v>5245</v>
      </c>
      <c r="J113">
        <v>130</v>
      </c>
      <c r="L113">
        <v>2</v>
      </c>
      <c r="M113" s="14" t="s">
        <v>4232</v>
      </c>
      <c r="N113" s="14" t="str">
        <f t="shared" si="11"/>
        <v>subattribute</v>
      </c>
      <c r="O113" s="14" t="str">
        <f t="shared" si="8"/>
        <v>Temperatura - Descarga do Processo</v>
      </c>
      <c r="P113" s="14" t="str">
        <f t="shared" si="9"/>
        <v>HiHi</v>
      </c>
      <c r="Q113" t="b" cm="1">
        <f t="array" ref="Q113">IF(ISERROR(IF(Table325[[#This Row],[type]]="subattribute", VLOOKUP(Table325[[#This Row],[Template]]&amp;Table325[[#This Row],[parent_attribute]],_xlfn._xlws.FILTER(Table325[[#All],[concat]], Table325[[#All],[type]]="attribute"),1, FALSE), TRUE)), FALSE, TRUE)</f>
        <v>1</v>
      </c>
    </row>
    <row r="114" spans="1:17">
      <c r="A114" s="13" t="str">
        <f t="shared" si="10"/>
        <v>Compressor GenericTemperatura - Descarga do Processo</v>
      </c>
      <c r="B114" s="14" t="s">
        <v>5087</v>
      </c>
      <c r="C114" s="95" t="s">
        <v>5127</v>
      </c>
      <c r="D114" s="95" t="s">
        <v>5089</v>
      </c>
      <c r="E114" s="95" t="s">
        <v>5128</v>
      </c>
      <c r="F114" s="95" t="s">
        <v>2871</v>
      </c>
      <c r="G114" t="s">
        <v>5235</v>
      </c>
      <c r="I114" t="s">
        <v>5246</v>
      </c>
      <c r="L114">
        <v>2</v>
      </c>
      <c r="M114" s="14" t="s">
        <v>4232</v>
      </c>
      <c r="N114" s="14" t="str">
        <f t="shared" si="11"/>
        <v>subattribute</v>
      </c>
      <c r="O114" s="14" t="str">
        <f t="shared" si="8"/>
        <v>Temperatura - Descarga do Processo</v>
      </c>
      <c r="P114" s="14" t="str">
        <f t="shared" si="9"/>
        <v>Lo</v>
      </c>
      <c r="Q114" t="b" cm="1">
        <f t="array" ref="Q114">IF(ISERROR(IF(Table325[[#This Row],[type]]="subattribute", VLOOKUP(Table325[[#This Row],[Template]]&amp;Table325[[#This Row],[parent_attribute]],_xlfn._xlws.FILTER(Table325[[#All],[concat]], Table325[[#All],[type]]="attribute"),1, FALSE), TRUE)), FALSE, TRUE)</f>
        <v>1</v>
      </c>
    </row>
    <row r="115" spans="1:17">
      <c r="A115" s="13" t="str">
        <f t="shared" si="10"/>
        <v>Compressor GenericTemperatura - Descarga do Processo</v>
      </c>
      <c r="B115" s="14" t="s">
        <v>5087</v>
      </c>
      <c r="C115" s="95" t="s">
        <v>5127</v>
      </c>
      <c r="D115" s="95" t="s">
        <v>5089</v>
      </c>
      <c r="E115" s="95" t="s">
        <v>5128</v>
      </c>
      <c r="F115" s="95" t="s">
        <v>2871</v>
      </c>
      <c r="G115" t="s">
        <v>5235</v>
      </c>
      <c r="I115" t="s">
        <v>5247</v>
      </c>
      <c r="J115">
        <v>100</v>
      </c>
      <c r="L115">
        <v>2</v>
      </c>
      <c r="M115" s="14" t="s">
        <v>4232</v>
      </c>
      <c r="N115" s="14" t="str">
        <f t="shared" si="11"/>
        <v>subattribute</v>
      </c>
      <c r="O115" s="14" t="str">
        <f t="shared" si="8"/>
        <v>Temperatura - Descarga do Processo</v>
      </c>
      <c r="P115" s="14" t="str">
        <f t="shared" si="9"/>
        <v>LoLo</v>
      </c>
      <c r="Q115" t="b" cm="1">
        <f t="array" ref="Q115">IF(ISERROR(IF(Table325[[#This Row],[type]]="subattribute", VLOOKUP(Table325[[#This Row],[Template]]&amp;Table325[[#This Row],[parent_attribute]],_xlfn._xlws.FILTER(Table325[[#All],[concat]], Table325[[#All],[type]]="attribute"),1, FALSE), TRUE)), FALSE, TRUE)</f>
        <v>1</v>
      </c>
    </row>
    <row r="116" spans="1:17">
      <c r="A116" s="13" t="str">
        <f t="shared" si="10"/>
        <v>Compressor GenericTemperatura - Descarga do Processo</v>
      </c>
      <c r="B116" s="14" t="s">
        <v>5087</v>
      </c>
      <c r="C116" s="95" t="s">
        <v>5127</v>
      </c>
      <c r="D116" s="95" t="s">
        <v>5089</v>
      </c>
      <c r="E116" s="95" t="s">
        <v>5128</v>
      </c>
      <c r="F116" s="95" t="s">
        <v>2871</v>
      </c>
      <c r="G116" t="s">
        <v>5235</v>
      </c>
      <c r="I116" t="s">
        <v>4285</v>
      </c>
      <c r="J116">
        <v>117</v>
      </c>
      <c r="L116">
        <v>2</v>
      </c>
      <c r="M116" s="14" t="s">
        <v>4232</v>
      </c>
      <c r="N116" s="14" t="str">
        <f t="shared" si="11"/>
        <v>subattribute</v>
      </c>
      <c r="O116" s="14" t="str">
        <f t="shared" si="8"/>
        <v>Temperatura - Descarga do Processo</v>
      </c>
      <c r="P116" s="14" t="str">
        <f t="shared" si="9"/>
        <v>Pre-alarm Hi</v>
      </c>
      <c r="Q116" t="b" cm="1">
        <f t="array" ref="Q116">IF(ISERROR(IF(Table325[[#This Row],[type]]="subattribute", VLOOKUP(Table325[[#This Row],[Template]]&amp;Table325[[#This Row],[parent_attribute]],_xlfn._xlws.FILTER(Table325[[#All],[concat]], Table325[[#All],[type]]="attribute"),1, FALSE), TRUE)), FALSE, TRUE)</f>
        <v>1</v>
      </c>
    </row>
    <row r="117" spans="1:17">
      <c r="A117" s="13" t="str">
        <f t="shared" si="10"/>
        <v>Compressor GenericTemperatura - Descarga do Processo</v>
      </c>
      <c r="B117" s="14" t="s">
        <v>5087</v>
      </c>
      <c r="C117" s="95" t="s">
        <v>5127</v>
      </c>
      <c r="D117" s="95" t="s">
        <v>5089</v>
      </c>
      <c r="E117" s="95" t="s">
        <v>5128</v>
      </c>
      <c r="F117" s="95" t="s">
        <v>2871</v>
      </c>
      <c r="G117" t="s">
        <v>5235</v>
      </c>
      <c r="I117" t="s">
        <v>5248</v>
      </c>
      <c r="J117">
        <v>110.00000000000001</v>
      </c>
      <c r="L117">
        <v>2</v>
      </c>
      <c r="M117" s="14" t="s">
        <v>4232</v>
      </c>
      <c r="N117" s="14" t="str">
        <f t="shared" si="11"/>
        <v>subattribute</v>
      </c>
      <c r="O117" s="14" t="str">
        <f t="shared" si="8"/>
        <v>Temperatura - Descarga do Processo</v>
      </c>
      <c r="P117" s="14" t="str">
        <f t="shared" si="9"/>
        <v>Pre-alarm Lo</v>
      </c>
      <c r="Q117" t="b" cm="1">
        <f t="array" ref="Q117">IF(ISERROR(IF(Table325[[#This Row],[type]]="subattribute", VLOOKUP(Table325[[#This Row],[Template]]&amp;Table325[[#This Row],[parent_attribute]],_xlfn._xlws.FILTER(Table325[[#All],[concat]], Table325[[#All],[type]]="attribute"),1, FALSE), TRUE)), FALSE, TRUE)</f>
        <v>1</v>
      </c>
    </row>
    <row r="118" spans="1:17">
      <c r="A118" s="13" t="str">
        <f t="shared" si="10"/>
        <v>Compressor GenericTemperatura - Entrada de Água do Resfriador</v>
      </c>
      <c r="B118" s="14" t="s">
        <v>5087</v>
      </c>
      <c r="C118" s="95" t="s">
        <v>5127</v>
      </c>
      <c r="D118" s="95" t="s">
        <v>5089</v>
      </c>
      <c r="E118" s="95" t="s">
        <v>5128</v>
      </c>
      <c r="F118" s="95" t="s">
        <v>2871</v>
      </c>
      <c r="G118" t="s">
        <v>5249</v>
      </c>
      <c r="I118" t="s">
        <v>5250</v>
      </c>
      <c r="J118" t="s">
        <v>5249</v>
      </c>
      <c r="K118" t="s">
        <v>5236</v>
      </c>
      <c r="L118">
        <v>2</v>
      </c>
      <c r="M118" s="14" t="s">
        <v>462</v>
      </c>
      <c r="N118" s="14" t="str">
        <f t="shared" si="11"/>
        <v>attribute</v>
      </c>
      <c r="O118" s="14" t="str">
        <f t="shared" si="8"/>
        <v>Temperatura - Entrada de Água do Resfriador</v>
      </c>
      <c r="P118" s="14" t="str">
        <f t="shared" si="9"/>
        <v/>
      </c>
      <c r="Q118" t="b" cm="1">
        <f t="array" ref="Q118">IF(ISERROR(IF(Table325[[#This Row],[type]]="subattribute", VLOOKUP(Table325[[#This Row],[Template]]&amp;Table325[[#This Row],[parent_attribute]],_xlfn._xlws.FILTER(Table325[[#All],[concat]], Table325[[#All],[type]]="attribute"),1, FALSE), TRUE)), FALSE, TRUE)</f>
        <v>1</v>
      </c>
    </row>
    <row r="119" spans="1:17">
      <c r="A119" s="13" t="str">
        <f t="shared" si="10"/>
        <v>Compressor GenericTemperatura - Entrada de Água do Resfriador</v>
      </c>
      <c r="B119" s="14" t="s">
        <v>5087</v>
      </c>
      <c r="C119" s="95" t="s">
        <v>5127</v>
      </c>
      <c r="D119" s="95" t="s">
        <v>5089</v>
      </c>
      <c r="E119" s="95" t="s">
        <v>5128</v>
      </c>
      <c r="F119" s="95" t="s">
        <v>2871</v>
      </c>
      <c r="G119" t="s">
        <v>5249</v>
      </c>
      <c r="I119" t="s">
        <v>5251</v>
      </c>
      <c r="L119">
        <v>2</v>
      </c>
      <c r="M119" s="14" t="s">
        <v>4232</v>
      </c>
      <c r="N119" s="14" t="str">
        <f t="shared" si="11"/>
        <v>subattribute</v>
      </c>
      <c r="O119" s="14" t="str">
        <f t="shared" si="8"/>
        <v>Temperatura - Entrada de Água do Resfriador</v>
      </c>
      <c r="P119" s="14" t="str">
        <f t="shared" si="9"/>
        <v>Hi</v>
      </c>
      <c r="Q119" t="b" cm="1">
        <f t="array" ref="Q119">IF(ISERROR(IF(Table325[[#This Row],[type]]="subattribute", VLOOKUP(Table325[[#This Row],[Template]]&amp;Table325[[#This Row],[parent_attribute]],_xlfn._xlws.FILTER(Table325[[#All],[concat]], Table325[[#All],[type]]="attribute"),1, FALSE), TRUE)), FALSE, TRUE)</f>
        <v>1</v>
      </c>
    </row>
    <row r="120" spans="1:17">
      <c r="A120" s="13" t="str">
        <f t="shared" si="10"/>
        <v>Compressor GenericTemperatura - Entrada de Água do Resfriador</v>
      </c>
      <c r="B120" s="14" t="s">
        <v>5087</v>
      </c>
      <c r="C120" s="95" t="s">
        <v>5127</v>
      </c>
      <c r="D120" s="95" t="s">
        <v>5089</v>
      </c>
      <c r="E120" s="95" t="s">
        <v>5128</v>
      </c>
      <c r="F120" s="95" t="s">
        <v>2871</v>
      </c>
      <c r="G120" t="s">
        <v>5249</v>
      </c>
      <c r="I120" t="s">
        <v>5252</v>
      </c>
      <c r="L120">
        <v>2</v>
      </c>
      <c r="M120" s="14" t="s">
        <v>4232</v>
      </c>
      <c r="N120" s="14" t="str">
        <f t="shared" si="11"/>
        <v>subattribute</v>
      </c>
      <c r="O120" s="14" t="str">
        <f t="shared" si="8"/>
        <v>Temperatura - Entrada de Água do Resfriador</v>
      </c>
      <c r="P120" s="14" t="str">
        <f t="shared" si="9"/>
        <v>HiHi</v>
      </c>
      <c r="Q120" t="b" cm="1">
        <f t="array" ref="Q120">IF(ISERROR(IF(Table325[[#This Row],[type]]="subattribute", VLOOKUP(Table325[[#This Row],[Template]]&amp;Table325[[#This Row],[parent_attribute]],_xlfn._xlws.FILTER(Table325[[#All],[concat]], Table325[[#All],[type]]="attribute"),1, FALSE), TRUE)), FALSE, TRUE)</f>
        <v>1</v>
      </c>
    </row>
    <row r="121" spans="1:17">
      <c r="A121" s="13" t="str">
        <f t="shared" si="10"/>
        <v>Compressor GenericTemperatura - Entrada de Água do Resfriador</v>
      </c>
      <c r="B121" s="14" t="s">
        <v>5087</v>
      </c>
      <c r="C121" s="95" t="s">
        <v>5127</v>
      </c>
      <c r="D121" s="95" t="s">
        <v>5089</v>
      </c>
      <c r="E121" s="95" t="s">
        <v>5128</v>
      </c>
      <c r="F121" s="95" t="s">
        <v>2871</v>
      </c>
      <c r="G121" t="s">
        <v>5249</v>
      </c>
      <c r="I121" t="s">
        <v>5253</v>
      </c>
      <c r="L121">
        <v>2</v>
      </c>
      <c r="M121" s="14" t="s">
        <v>4232</v>
      </c>
      <c r="N121" s="14" t="str">
        <f t="shared" si="11"/>
        <v>subattribute</v>
      </c>
      <c r="O121" s="14" t="str">
        <f t="shared" si="8"/>
        <v>Temperatura - Entrada de Água do Resfriador</v>
      </c>
      <c r="P121" s="14" t="str">
        <f t="shared" si="9"/>
        <v>Lo</v>
      </c>
      <c r="Q121" t="b" cm="1">
        <f t="array" ref="Q121">IF(ISERROR(IF(Table325[[#This Row],[type]]="subattribute", VLOOKUP(Table325[[#This Row],[Template]]&amp;Table325[[#This Row],[parent_attribute]],_xlfn._xlws.FILTER(Table325[[#All],[concat]], Table325[[#All],[type]]="attribute"),1, FALSE), TRUE)), FALSE, TRUE)</f>
        <v>1</v>
      </c>
    </row>
    <row r="122" spans="1:17">
      <c r="A122" s="13" t="str">
        <f t="shared" si="10"/>
        <v>Compressor GenericTemperatura - Entrada de Água do Resfriador</v>
      </c>
      <c r="B122" s="14" t="s">
        <v>5087</v>
      </c>
      <c r="C122" s="95" t="s">
        <v>5127</v>
      </c>
      <c r="D122" s="95" t="s">
        <v>5089</v>
      </c>
      <c r="E122" s="95" t="s">
        <v>5128</v>
      </c>
      <c r="F122" s="95" t="s">
        <v>2871</v>
      </c>
      <c r="G122" t="s">
        <v>5249</v>
      </c>
      <c r="I122" t="s">
        <v>5254</v>
      </c>
      <c r="L122">
        <v>2</v>
      </c>
      <c r="M122" s="14" t="s">
        <v>4232</v>
      </c>
      <c r="N122" s="14" t="str">
        <f t="shared" si="11"/>
        <v>subattribute</v>
      </c>
      <c r="O122" s="14" t="str">
        <f t="shared" si="8"/>
        <v>Temperatura - Entrada de Água do Resfriador</v>
      </c>
      <c r="P122" s="14" t="str">
        <f t="shared" si="9"/>
        <v>LoLo</v>
      </c>
      <c r="Q122" t="b" cm="1">
        <f t="array" ref="Q122">IF(ISERROR(IF(Table325[[#This Row],[type]]="subattribute", VLOOKUP(Table325[[#This Row],[Template]]&amp;Table325[[#This Row],[parent_attribute]],_xlfn._xlws.FILTER(Table325[[#All],[concat]], Table325[[#All],[type]]="attribute"),1, FALSE), TRUE)), FALSE, TRUE)</f>
        <v>1</v>
      </c>
    </row>
    <row r="123" spans="1:17">
      <c r="A123" s="13" t="str">
        <f t="shared" si="10"/>
        <v>Compressor GenericTemperatura - Entrada de Água do Resfriador</v>
      </c>
      <c r="B123" s="14" t="s">
        <v>5087</v>
      </c>
      <c r="C123" s="95" t="s">
        <v>5127</v>
      </c>
      <c r="D123" s="95" t="s">
        <v>5089</v>
      </c>
      <c r="E123" s="95" t="s">
        <v>5128</v>
      </c>
      <c r="F123" s="95" t="s">
        <v>2871</v>
      </c>
      <c r="G123" t="s">
        <v>5249</v>
      </c>
      <c r="I123" t="s">
        <v>5255</v>
      </c>
      <c r="L123">
        <v>2</v>
      </c>
      <c r="M123" s="14" t="s">
        <v>4232</v>
      </c>
      <c r="N123" s="14" t="str">
        <f t="shared" si="11"/>
        <v>subattribute</v>
      </c>
      <c r="O123" s="14" t="str">
        <f t="shared" si="8"/>
        <v>Temperatura - Entrada de Água do Resfriador</v>
      </c>
      <c r="P123" s="14" t="str">
        <f t="shared" si="9"/>
        <v>Pre-alarm Hi</v>
      </c>
      <c r="Q123" t="b" cm="1">
        <f t="array" ref="Q123">IF(ISERROR(IF(Table325[[#This Row],[type]]="subattribute", VLOOKUP(Table325[[#This Row],[Template]]&amp;Table325[[#This Row],[parent_attribute]],_xlfn._xlws.FILTER(Table325[[#All],[concat]], Table325[[#All],[type]]="attribute"),1, FALSE), TRUE)), FALSE, TRUE)</f>
        <v>1</v>
      </c>
    </row>
    <row r="124" spans="1:17">
      <c r="A124" s="13" t="str">
        <f t="shared" si="10"/>
        <v>Compressor GenericTemperatura - Entrada de Água do Resfriador</v>
      </c>
      <c r="B124" s="14" t="s">
        <v>5087</v>
      </c>
      <c r="C124" s="95" t="s">
        <v>5127</v>
      </c>
      <c r="D124" s="95" t="s">
        <v>5089</v>
      </c>
      <c r="E124" s="95" t="s">
        <v>5128</v>
      </c>
      <c r="F124" s="95" t="s">
        <v>2871</v>
      </c>
      <c r="G124" t="s">
        <v>5249</v>
      </c>
      <c r="I124" t="s">
        <v>5256</v>
      </c>
      <c r="L124">
        <v>2</v>
      </c>
      <c r="M124" s="14" t="s">
        <v>4232</v>
      </c>
      <c r="N124" s="14" t="str">
        <f t="shared" si="11"/>
        <v>subattribute</v>
      </c>
      <c r="O124" s="14" t="str">
        <f t="shared" si="8"/>
        <v>Temperatura - Entrada de Água do Resfriador</v>
      </c>
      <c r="P124" s="14" t="str">
        <f t="shared" si="9"/>
        <v>Pre-alarm Lo</v>
      </c>
      <c r="Q124" t="b" cm="1">
        <f t="array" ref="Q124">IF(ISERROR(IF(Table325[[#This Row],[type]]="subattribute", VLOOKUP(Table325[[#This Row],[Template]]&amp;Table325[[#This Row],[parent_attribute]],_xlfn._xlws.FILTER(Table325[[#All],[concat]], Table325[[#All],[type]]="attribute"),1, FALSE), TRUE)), FALSE, TRUE)</f>
        <v>1</v>
      </c>
    </row>
    <row r="125" spans="1:17">
      <c r="A125" s="13" t="str">
        <f t="shared" si="10"/>
        <v>Compressor GenericTemperatura - Header de Óleo Lubrificante</v>
      </c>
      <c r="B125" s="14" t="s">
        <v>5087</v>
      </c>
      <c r="C125" s="95" t="s">
        <v>5127</v>
      </c>
      <c r="D125" s="95" t="s">
        <v>5089</v>
      </c>
      <c r="E125" s="95" t="s">
        <v>5128</v>
      </c>
      <c r="F125" s="95" t="s">
        <v>2871</v>
      </c>
      <c r="G125" t="s">
        <v>5257</v>
      </c>
      <c r="I125" t="s">
        <v>5258</v>
      </c>
      <c r="J125" t="s">
        <v>5257</v>
      </c>
      <c r="K125" t="s">
        <v>5236</v>
      </c>
      <c r="L125">
        <v>2</v>
      </c>
      <c r="M125" s="14" t="s">
        <v>462</v>
      </c>
      <c r="N125" s="14" t="str">
        <f t="shared" si="11"/>
        <v>attribute</v>
      </c>
      <c r="O125" s="14" t="str">
        <f t="shared" si="8"/>
        <v>Temperatura - Header de Óleo Lubrificante</v>
      </c>
      <c r="P125" s="14" t="str">
        <f t="shared" si="9"/>
        <v/>
      </c>
      <c r="Q125" t="b" cm="1">
        <f t="array" ref="Q125">IF(ISERROR(IF(Table325[[#This Row],[type]]="subattribute", VLOOKUP(Table325[[#This Row],[Template]]&amp;Table325[[#This Row],[parent_attribute]],_xlfn._xlws.FILTER(Table325[[#All],[concat]], Table325[[#All],[type]]="attribute"),1, FALSE), TRUE)), FALSE, TRUE)</f>
        <v>1</v>
      </c>
    </row>
    <row r="126" spans="1:17">
      <c r="A126" s="13" t="str">
        <f t="shared" si="10"/>
        <v>Compressor GenericTemperatura - Header de Óleo Lubrificante</v>
      </c>
      <c r="B126" s="14" t="s">
        <v>5087</v>
      </c>
      <c r="C126" s="95" t="s">
        <v>5127</v>
      </c>
      <c r="D126" s="95" t="s">
        <v>5089</v>
      </c>
      <c r="E126" s="95" t="s">
        <v>5128</v>
      </c>
      <c r="F126" s="95" t="s">
        <v>2871</v>
      </c>
      <c r="G126" t="s">
        <v>5257</v>
      </c>
      <c r="I126" t="s">
        <v>5259</v>
      </c>
      <c r="L126">
        <v>2</v>
      </c>
      <c r="M126" s="14" t="s">
        <v>4232</v>
      </c>
      <c r="N126" s="14" t="str">
        <f t="shared" si="11"/>
        <v>subattribute</v>
      </c>
      <c r="O126" s="14" t="str">
        <f t="shared" si="8"/>
        <v>Temperatura - Header de Óleo Lubrificante</v>
      </c>
      <c r="P126" s="14" t="str">
        <f t="shared" si="9"/>
        <v>Hi</v>
      </c>
      <c r="Q126" t="b" cm="1">
        <f t="array" ref="Q126">IF(ISERROR(IF(Table325[[#This Row],[type]]="subattribute", VLOOKUP(Table325[[#This Row],[Template]]&amp;Table325[[#This Row],[parent_attribute]],_xlfn._xlws.FILTER(Table325[[#All],[concat]], Table325[[#All],[type]]="attribute"),1, FALSE), TRUE)), FALSE, TRUE)</f>
        <v>1</v>
      </c>
    </row>
    <row r="127" spans="1:17">
      <c r="A127" s="13" t="str">
        <f t="shared" si="10"/>
        <v>Compressor GenericTemperatura - Header de Óleo Lubrificante</v>
      </c>
      <c r="B127" s="14" t="s">
        <v>5087</v>
      </c>
      <c r="C127" s="95" t="s">
        <v>5127</v>
      </c>
      <c r="D127" s="95" t="s">
        <v>5089</v>
      </c>
      <c r="E127" s="95" t="s">
        <v>5128</v>
      </c>
      <c r="F127" s="95" t="s">
        <v>2871</v>
      </c>
      <c r="G127" t="s">
        <v>5257</v>
      </c>
      <c r="I127" t="s">
        <v>5260</v>
      </c>
      <c r="J127">
        <v>74</v>
      </c>
      <c r="L127">
        <v>2</v>
      </c>
      <c r="M127" s="14" t="s">
        <v>4232</v>
      </c>
      <c r="N127" s="14" t="str">
        <f t="shared" si="11"/>
        <v>subattribute</v>
      </c>
      <c r="O127" s="14" t="str">
        <f t="shared" si="8"/>
        <v>Temperatura - Header de Óleo Lubrificante</v>
      </c>
      <c r="P127" s="14" t="str">
        <f t="shared" si="9"/>
        <v>HiHi</v>
      </c>
      <c r="Q127" t="b" cm="1">
        <f t="array" ref="Q127">IF(ISERROR(IF(Table325[[#This Row],[type]]="subattribute", VLOOKUP(Table325[[#This Row],[Template]]&amp;Table325[[#This Row],[parent_attribute]],_xlfn._xlws.FILTER(Table325[[#All],[concat]], Table325[[#All],[type]]="attribute"),1, FALSE), TRUE)), FALSE, TRUE)</f>
        <v>1</v>
      </c>
    </row>
    <row r="128" spans="1:17">
      <c r="A128" s="13" t="str">
        <f t="shared" si="10"/>
        <v>Compressor GenericTemperatura - Header de Óleo Lubrificante</v>
      </c>
      <c r="B128" s="14" t="s">
        <v>5087</v>
      </c>
      <c r="C128" s="95" t="s">
        <v>5127</v>
      </c>
      <c r="D128" s="95" t="s">
        <v>5089</v>
      </c>
      <c r="E128" s="95" t="s">
        <v>5128</v>
      </c>
      <c r="F128" s="95" t="s">
        <v>2871</v>
      </c>
      <c r="G128" t="s">
        <v>5257</v>
      </c>
      <c r="I128" t="s">
        <v>5261</v>
      </c>
      <c r="J128">
        <v>64</v>
      </c>
      <c r="L128">
        <v>2</v>
      </c>
      <c r="M128" s="14" t="s">
        <v>4232</v>
      </c>
      <c r="N128" s="14" t="str">
        <f t="shared" si="11"/>
        <v>subattribute</v>
      </c>
      <c r="O128" s="14" t="str">
        <f t="shared" si="8"/>
        <v>Temperatura - Header de Óleo Lubrificante</v>
      </c>
      <c r="P128" s="14" t="str">
        <f t="shared" si="9"/>
        <v>Lo</v>
      </c>
      <c r="Q128" t="b" cm="1">
        <f t="array" ref="Q128">IF(ISERROR(IF(Table325[[#This Row],[type]]="subattribute", VLOOKUP(Table325[[#This Row],[Template]]&amp;Table325[[#This Row],[parent_attribute]],_xlfn._xlws.FILTER(Table325[[#All],[concat]], Table325[[#All],[type]]="attribute"),1, FALSE), TRUE)), FALSE, TRUE)</f>
        <v>1</v>
      </c>
    </row>
    <row r="129" spans="1:17">
      <c r="A129" s="13" t="str">
        <f t="shared" si="10"/>
        <v>Compressor GenericTemperatura - Header de Óleo Lubrificante</v>
      </c>
      <c r="B129" s="14" t="s">
        <v>5087</v>
      </c>
      <c r="C129" s="95" t="s">
        <v>5127</v>
      </c>
      <c r="D129" s="95" t="s">
        <v>5089</v>
      </c>
      <c r="E129" s="95" t="s">
        <v>5128</v>
      </c>
      <c r="F129" s="95" t="s">
        <v>2871</v>
      </c>
      <c r="G129" t="s">
        <v>5257</v>
      </c>
      <c r="I129" t="s">
        <v>5262</v>
      </c>
      <c r="J129">
        <v>60</v>
      </c>
      <c r="L129">
        <v>2</v>
      </c>
      <c r="M129" s="14" t="s">
        <v>4232</v>
      </c>
      <c r="N129" s="14" t="str">
        <f t="shared" si="11"/>
        <v>subattribute</v>
      </c>
      <c r="O129" s="14" t="str">
        <f t="shared" si="8"/>
        <v>Temperatura - Header de Óleo Lubrificante</v>
      </c>
      <c r="P129" s="14" t="str">
        <f t="shared" si="9"/>
        <v>LoLo</v>
      </c>
      <c r="Q129" t="b" cm="1">
        <f t="array" ref="Q129">IF(ISERROR(IF(Table325[[#This Row],[type]]="subattribute", VLOOKUP(Table325[[#This Row],[Template]]&amp;Table325[[#This Row],[parent_attribute]],_xlfn._xlws.FILTER(Table325[[#All],[concat]], Table325[[#All],[type]]="attribute"),1, FALSE), TRUE)), FALSE, TRUE)</f>
        <v>1</v>
      </c>
    </row>
    <row r="130" spans="1:17">
      <c r="A130" s="13" t="str">
        <f t="shared" ref="A130:A161" si="12">C130&amp;O130</f>
        <v>Compressor GenericTemperatura - Header de Óleo Lubrificante</v>
      </c>
      <c r="B130" s="14" t="s">
        <v>5087</v>
      </c>
      <c r="C130" s="95" t="s">
        <v>5127</v>
      </c>
      <c r="D130" s="95" t="s">
        <v>5089</v>
      </c>
      <c r="E130" s="95" t="s">
        <v>5128</v>
      </c>
      <c r="F130" s="95" t="s">
        <v>2871</v>
      </c>
      <c r="G130" t="s">
        <v>5257</v>
      </c>
      <c r="I130" t="s">
        <v>5263</v>
      </c>
      <c r="J130">
        <v>66.600000000000009</v>
      </c>
      <c r="L130">
        <v>2</v>
      </c>
      <c r="M130" s="14" t="s">
        <v>4232</v>
      </c>
      <c r="N130" s="14" t="str">
        <f t="shared" ref="N130:N161" si="13">IFERROR(IF(FIND("|",I130),"subattribute", "attribute"), "attribute")</f>
        <v>subattribute</v>
      </c>
      <c r="O130" s="14" t="str">
        <f t="shared" si="8"/>
        <v>Temperatura - Header de Óleo Lubrificante</v>
      </c>
      <c r="P130" s="14" t="str">
        <f t="shared" si="9"/>
        <v>Pre-alarm Hi</v>
      </c>
      <c r="Q130" t="b" cm="1">
        <f t="array" ref="Q130">IF(ISERROR(IF(Table325[[#This Row],[type]]="subattribute", VLOOKUP(Table325[[#This Row],[Template]]&amp;Table325[[#This Row],[parent_attribute]],_xlfn._xlws.FILTER(Table325[[#All],[concat]], Table325[[#All],[type]]="attribute"),1, FALSE), TRUE)), FALSE, TRUE)</f>
        <v>1</v>
      </c>
    </row>
    <row r="131" spans="1:17">
      <c r="A131" s="13" t="str">
        <f t="shared" si="12"/>
        <v>Compressor GenericTemperatura - Header de Óleo Lubrificante</v>
      </c>
      <c r="B131" s="14" t="s">
        <v>5087</v>
      </c>
      <c r="C131" s="95" t="s">
        <v>5127</v>
      </c>
      <c r="D131" s="95" t="s">
        <v>5089</v>
      </c>
      <c r="E131" s="95" t="s">
        <v>5128</v>
      </c>
      <c r="F131" s="95" t="s">
        <v>2871</v>
      </c>
      <c r="G131" t="s">
        <v>5257</v>
      </c>
      <c r="I131" t="s">
        <v>5264</v>
      </c>
      <c r="J131">
        <v>70.400000000000006</v>
      </c>
      <c r="L131">
        <v>2</v>
      </c>
      <c r="M131" s="14" t="s">
        <v>4232</v>
      </c>
      <c r="N131" s="14" t="str">
        <f t="shared" si="13"/>
        <v>subattribute</v>
      </c>
      <c r="O131" s="14" t="str">
        <f t="shared" ref="O131:O190" si="14">TRIM(INDEX(_xlfn.TEXTSPLIT(I131,"|"), 1,1))</f>
        <v>Temperatura - Header de Óleo Lubrificante</v>
      </c>
      <c r="P131" s="14" t="str">
        <f t="shared" ref="P131:P190" si="15">IFERROR(TRIM(INDEX(_xlfn.TEXTSPLIT(I131,"|"), 1,2)), "")</f>
        <v>Pre-alarm Lo</v>
      </c>
      <c r="Q131" t="b" cm="1">
        <f t="array" ref="Q131">IF(ISERROR(IF(Table325[[#This Row],[type]]="subattribute", VLOOKUP(Table325[[#This Row],[Template]]&amp;Table325[[#This Row],[parent_attribute]],_xlfn._xlws.FILTER(Table325[[#All],[concat]], Table325[[#All],[type]]="attribute"),1, FALSE), TRUE)), FALSE, TRUE)</f>
        <v>1</v>
      </c>
    </row>
    <row r="132" spans="1:17">
      <c r="A132" s="13" t="str">
        <f t="shared" si="12"/>
        <v>Compressor GenericTemperatura - Óleo Lubrificante a Jusante do Resfriador de Óleo</v>
      </c>
      <c r="B132" s="14" t="s">
        <v>5087</v>
      </c>
      <c r="C132" s="95" t="s">
        <v>5127</v>
      </c>
      <c r="D132" s="95" t="s">
        <v>5089</v>
      </c>
      <c r="E132" s="95" t="s">
        <v>5128</v>
      </c>
      <c r="F132" s="95" t="s">
        <v>2871</v>
      </c>
      <c r="G132" t="s">
        <v>5265</v>
      </c>
      <c r="I132" t="s">
        <v>5266</v>
      </c>
      <c r="J132" t="s">
        <v>5265</v>
      </c>
      <c r="K132" t="s">
        <v>5236</v>
      </c>
      <c r="L132">
        <v>2</v>
      </c>
      <c r="M132" s="14" t="s">
        <v>462</v>
      </c>
      <c r="N132" s="14" t="str">
        <f t="shared" si="13"/>
        <v>attribute</v>
      </c>
      <c r="O132" s="14" t="str">
        <f t="shared" si="14"/>
        <v>Temperatura - Óleo Lubrificante a Jusante do Resfriador de Óleo</v>
      </c>
      <c r="P132" s="14" t="str">
        <f t="shared" si="15"/>
        <v/>
      </c>
      <c r="Q132" t="b" cm="1">
        <f t="array" ref="Q132">IF(ISERROR(IF(Table325[[#This Row],[type]]="subattribute", VLOOKUP(Table325[[#This Row],[Template]]&amp;Table325[[#This Row],[parent_attribute]],_xlfn._xlws.FILTER(Table325[[#All],[concat]], Table325[[#All],[type]]="attribute"),1, FALSE), TRUE)), FALSE, TRUE)</f>
        <v>1</v>
      </c>
    </row>
    <row r="133" spans="1:17">
      <c r="A133" s="13" t="str">
        <f t="shared" si="12"/>
        <v>Compressor GenericTemperatura - Óleo Lubrificante a Jusante do Resfriador de Óleo</v>
      </c>
      <c r="B133" s="14" t="s">
        <v>5087</v>
      </c>
      <c r="C133" s="95" t="s">
        <v>5127</v>
      </c>
      <c r="D133" s="95" t="s">
        <v>5089</v>
      </c>
      <c r="E133" s="95" t="s">
        <v>5128</v>
      </c>
      <c r="F133" s="95" t="s">
        <v>2871</v>
      </c>
      <c r="G133" t="s">
        <v>5265</v>
      </c>
      <c r="I133" t="s">
        <v>5267</v>
      </c>
      <c r="J133">
        <v>70</v>
      </c>
      <c r="L133">
        <v>2</v>
      </c>
      <c r="M133" s="14" t="s">
        <v>4232</v>
      </c>
      <c r="N133" s="14" t="str">
        <f t="shared" si="13"/>
        <v>subattribute</v>
      </c>
      <c r="O133" s="14" t="str">
        <f t="shared" si="14"/>
        <v>Temperatura - Óleo Lubrificante a Jusante do Resfriador de Óleo</v>
      </c>
      <c r="P133" s="14" t="str">
        <f t="shared" si="15"/>
        <v>Hi</v>
      </c>
      <c r="Q133" t="b" cm="1">
        <f t="array" ref="Q133">IF(ISERROR(IF(Table325[[#This Row],[type]]="subattribute", VLOOKUP(Table325[[#This Row],[Template]]&amp;Table325[[#This Row],[parent_attribute]],_xlfn._xlws.FILTER(Table325[[#All],[concat]], Table325[[#All],[type]]="attribute"),1, FALSE), TRUE)), FALSE, TRUE)</f>
        <v>1</v>
      </c>
    </row>
    <row r="134" spans="1:17">
      <c r="A134" s="13" t="str">
        <f t="shared" si="12"/>
        <v>Compressor GenericTemperatura - Óleo Lubrificante a Jusante do Resfriador de Óleo</v>
      </c>
      <c r="B134" s="14" t="s">
        <v>5087</v>
      </c>
      <c r="C134" s="95" t="s">
        <v>5127</v>
      </c>
      <c r="D134" s="95" t="s">
        <v>5089</v>
      </c>
      <c r="E134" s="95" t="s">
        <v>5128</v>
      </c>
      <c r="F134" s="95" t="s">
        <v>2871</v>
      </c>
      <c r="G134" t="s">
        <v>5265</v>
      </c>
      <c r="I134" t="s">
        <v>5268</v>
      </c>
      <c r="L134">
        <v>2</v>
      </c>
      <c r="M134" s="14" t="s">
        <v>4232</v>
      </c>
      <c r="N134" s="14" t="str">
        <f t="shared" si="13"/>
        <v>subattribute</v>
      </c>
      <c r="O134" s="14" t="str">
        <f t="shared" si="14"/>
        <v>Temperatura - Óleo Lubrificante a Jusante do Resfriador de Óleo</v>
      </c>
      <c r="P134" s="14" t="str">
        <f t="shared" si="15"/>
        <v>HiHi</v>
      </c>
      <c r="Q134" t="b" cm="1">
        <f t="array" ref="Q134">IF(ISERROR(IF(Table325[[#This Row],[type]]="subattribute", VLOOKUP(Table325[[#This Row],[Template]]&amp;Table325[[#This Row],[parent_attribute]],_xlfn._xlws.FILTER(Table325[[#All],[concat]], Table325[[#All],[type]]="attribute"),1, FALSE), TRUE)), FALSE, TRUE)</f>
        <v>1</v>
      </c>
    </row>
    <row r="135" spans="1:17">
      <c r="A135" s="13" t="str">
        <f t="shared" si="12"/>
        <v>Compressor GenericTemperatura - Óleo Lubrificante a Jusante do Resfriador de Óleo</v>
      </c>
      <c r="B135" s="14" t="s">
        <v>5087</v>
      </c>
      <c r="C135" s="95" t="s">
        <v>5127</v>
      </c>
      <c r="D135" s="95" t="s">
        <v>5089</v>
      </c>
      <c r="E135" s="95" t="s">
        <v>5128</v>
      </c>
      <c r="F135" s="95" t="s">
        <v>2871</v>
      </c>
      <c r="G135" t="s">
        <v>5265</v>
      </c>
      <c r="I135" t="s">
        <v>5269</v>
      </c>
      <c r="L135">
        <v>2</v>
      </c>
      <c r="M135" s="14" t="s">
        <v>4232</v>
      </c>
      <c r="N135" s="14" t="str">
        <f t="shared" si="13"/>
        <v>subattribute</v>
      </c>
      <c r="O135" s="14" t="str">
        <f t="shared" si="14"/>
        <v>Temperatura - Óleo Lubrificante a Jusante do Resfriador de Óleo</v>
      </c>
      <c r="P135" s="14" t="str">
        <f t="shared" si="15"/>
        <v>Lo</v>
      </c>
      <c r="Q135" t="b" cm="1">
        <f t="array" ref="Q135">IF(ISERROR(IF(Table325[[#This Row],[type]]="subattribute", VLOOKUP(Table325[[#This Row],[Template]]&amp;Table325[[#This Row],[parent_attribute]],_xlfn._xlws.FILTER(Table325[[#All],[concat]], Table325[[#All],[type]]="attribute"),1, FALSE), TRUE)), FALSE, TRUE)</f>
        <v>1</v>
      </c>
    </row>
    <row r="136" spans="1:17">
      <c r="A136" s="13" t="str">
        <f t="shared" si="12"/>
        <v>Compressor GenericTemperatura - Óleo Lubrificante a Jusante do Resfriador de Óleo</v>
      </c>
      <c r="B136" s="14" t="s">
        <v>5087</v>
      </c>
      <c r="C136" s="95" t="s">
        <v>5127</v>
      </c>
      <c r="D136" s="95" t="s">
        <v>5089</v>
      </c>
      <c r="E136" s="95" t="s">
        <v>5128</v>
      </c>
      <c r="F136" s="95" t="s">
        <v>2871</v>
      </c>
      <c r="G136" t="s">
        <v>5265</v>
      </c>
      <c r="I136" t="s">
        <v>5270</v>
      </c>
      <c r="L136">
        <v>2</v>
      </c>
      <c r="M136" s="14" t="s">
        <v>4232</v>
      </c>
      <c r="N136" s="14" t="str">
        <f t="shared" si="13"/>
        <v>subattribute</v>
      </c>
      <c r="O136" s="14" t="str">
        <f t="shared" si="14"/>
        <v>Temperatura - Óleo Lubrificante a Jusante do Resfriador de Óleo</v>
      </c>
      <c r="P136" s="14" t="str">
        <f t="shared" si="15"/>
        <v>LoLo</v>
      </c>
      <c r="Q136" t="b" cm="1">
        <f t="array" ref="Q136">IF(ISERROR(IF(Table325[[#This Row],[type]]="subattribute", VLOOKUP(Table325[[#This Row],[Template]]&amp;Table325[[#This Row],[parent_attribute]],_xlfn._xlws.FILTER(Table325[[#All],[concat]], Table325[[#All],[type]]="attribute"),1, FALSE), TRUE)), FALSE, TRUE)</f>
        <v>1</v>
      </c>
    </row>
    <row r="137" spans="1:17">
      <c r="A137" s="13" t="str">
        <f t="shared" si="12"/>
        <v>Compressor GenericTemperatura - Óleo Lubrificante a Jusante do Resfriador de Óleo</v>
      </c>
      <c r="B137" s="14" t="s">
        <v>5087</v>
      </c>
      <c r="C137" s="95" t="s">
        <v>5127</v>
      </c>
      <c r="D137" s="95" t="s">
        <v>5089</v>
      </c>
      <c r="E137" s="95" t="s">
        <v>5128</v>
      </c>
      <c r="F137" s="95" t="s">
        <v>2871</v>
      </c>
      <c r="G137" t="s">
        <v>5265</v>
      </c>
      <c r="I137" t="s">
        <v>5271</v>
      </c>
      <c r="J137">
        <v>63</v>
      </c>
      <c r="L137">
        <v>2</v>
      </c>
      <c r="M137" s="14" t="s">
        <v>4232</v>
      </c>
      <c r="N137" s="14" t="str">
        <f t="shared" si="13"/>
        <v>subattribute</v>
      </c>
      <c r="O137" s="14" t="str">
        <f t="shared" si="14"/>
        <v>Temperatura - Óleo Lubrificante a Jusante do Resfriador de Óleo</v>
      </c>
      <c r="P137" s="14" t="str">
        <f t="shared" si="15"/>
        <v>Pre-alarm Hi</v>
      </c>
      <c r="Q137" t="b" cm="1">
        <f t="array" ref="Q137">IF(ISERROR(IF(Table325[[#This Row],[type]]="subattribute", VLOOKUP(Table325[[#This Row],[Template]]&amp;Table325[[#This Row],[parent_attribute]],_xlfn._xlws.FILTER(Table325[[#All],[concat]], Table325[[#All],[type]]="attribute"),1, FALSE), TRUE)), FALSE, TRUE)</f>
        <v>1</v>
      </c>
    </row>
    <row r="138" spans="1:17">
      <c r="A138" s="13" t="str">
        <f t="shared" si="12"/>
        <v>Compressor GenericTemperatura - Óleo Lubrificante a Jusante do Resfriador de Óleo</v>
      </c>
      <c r="B138" s="14" t="s">
        <v>5087</v>
      </c>
      <c r="C138" s="95" t="s">
        <v>5127</v>
      </c>
      <c r="D138" s="95" t="s">
        <v>5089</v>
      </c>
      <c r="E138" s="95" t="s">
        <v>5128</v>
      </c>
      <c r="F138" s="95" t="s">
        <v>2871</v>
      </c>
      <c r="G138" t="s">
        <v>5265</v>
      </c>
      <c r="I138" t="s">
        <v>5272</v>
      </c>
      <c r="L138">
        <v>2</v>
      </c>
      <c r="M138" s="14" t="s">
        <v>4232</v>
      </c>
      <c r="N138" s="14" t="str">
        <f t="shared" si="13"/>
        <v>subattribute</v>
      </c>
      <c r="O138" s="14" t="str">
        <f t="shared" si="14"/>
        <v>Temperatura - Óleo Lubrificante a Jusante do Resfriador de Óleo</v>
      </c>
      <c r="P138" s="14" t="str">
        <f t="shared" si="15"/>
        <v>Pre-alarm Lo</v>
      </c>
      <c r="Q138" t="b" cm="1">
        <f t="array" ref="Q138">IF(ISERROR(IF(Table325[[#This Row],[type]]="subattribute", VLOOKUP(Table325[[#This Row],[Template]]&amp;Table325[[#This Row],[parent_attribute]],_xlfn._xlws.FILTER(Table325[[#All],[concat]], Table325[[#All],[type]]="attribute"),1, FALSE), TRUE)), FALSE, TRUE)</f>
        <v>1</v>
      </c>
    </row>
    <row r="139" spans="1:17">
      <c r="A139" s="13" t="str">
        <f t="shared" si="12"/>
        <v>Compressor GenericTemperatura - Óleo Lubrificante a Montante do Filtro</v>
      </c>
      <c r="B139" s="14" t="s">
        <v>5087</v>
      </c>
      <c r="C139" s="95" t="s">
        <v>5127</v>
      </c>
      <c r="D139" s="95" t="s">
        <v>5089</v>
      </c>
      <c r="E139" s="95" t="s">
        <v>5128</v>
      </c>
      <c r="F139" s="95" t="s">
        <v>2871</v>
      </c>
      <c r="G139" t="s">
        <v>5273</v>
      </c>
      <c r="I139" t="s">
        <v>4369</v>
      </c>
      <c r="J139" t="s">
        <v>5273</v>
      </c>
      <c r="K139" t="s">
        <v>5236</v>
      </c>
      <c r="L139">
        <v>2</v>
      </c>
      <c r="M139" s="14" t="s">
        <v>462</v>
      </c>
      <c r="N139" s="14" t="str">
        <f t="shared" si="13"/>
        <v>attribute</v>
      </c>
      <c r="O139" s="14" t="str">
        <f t="shared" si="14"/>
        <v>Temperatura - Óleo Lubrificante a Montante do Filtro</v>
      </c>
      <c r="P139" s="14" t="str">
        <f t="shared" si="15"/>
        <v/>
      </c>
      <c r="Q139" t="b" cm="1">
        <f t="array" ref="Q139">IF(ISERROR(IF(Table325[[#This Row],[type]]="subattribute", VLOOKUP(Table325[[#This Row],[Template]]&amp;Table325[[#This Row],[parent_attribute]],_xlfn._xlws.FILTER(Table325[[#All],[concat]], Table325[[#All],[type]]="attribute"),1, FALSE), TRUE)), FALSE, TRUE)</f>
        <v>1</v>
      </c>
    </row>
    <row r="140" spans="1:17">
      <c r="A140" s="13" t="str">
        <f t="shared" si="12"/>
        <v>Compressor GenericTemperatura - Óleo Lubrificante a Montante do Filtro</v>
      </c>
      <c r="B140" s="14" t="s">
        <v>5087</v>
      </c>
      <c r="C140" s="95" t="s">
        <v>5127</v>
      </c>
      <c r="D140" s="95" t="s">
        <v>5089</v>
      </c>
      <c r="E140" s="95" t="s">
        <v>5128</v>
      </c>
      <c r="F140" s="95" t="s">
        <v>2871</v>
      </c>
      <c r="G140" t="s">
        <v>5273</v>
      </c>
      <c r="I140" t="s">
        <v>4370</v>
      </c>
      <c r="J140">
        <v>74</v>
      </c>
      <c r="L140">
        <v>2</v>
      </c>
      <c r="M140" s="14" t="s">
        <v>4232</v>
      </c>
      <c r="N140" s="14" t="str">
        <f t="shared" si="13"/>
        <v>subattribute</v>
      </c>
      <c r="O140" s="14" t="str">
        <f t="shared" si="14"/>
        <v>Temperatura - Óleo Lubrificante a Montante do Filtro</v>
      </c>
      <c r="P140" s="14" t="str">
        <f t="shared" si="15"/>
        <v>Hi</v>
      </c>
      <c r="Q140" t="b" cm="1">
        <f t="array" ref="Q140">IF(ISERROR(IF(Table325[[#This Row],[type]]="subattribute", VLOOKUP(Table325[[#This Row],[Template]]&amp;Table325[[#This Row],[parent_attribute]],_xlfn._xlws.FILTER(Table325[[#All],[concat]], Table325[[#All],[type]]="attribute"),1, FALSE), TRUE)), FALSE, TRUE)</f>
        <v>1</v>
      </c>
    </row>
    <row r="141" spans="1:17">
      <c r="A141" s="13" t="str">
        <f t="shared" si="12"/>
        <v>Compressor GenericTemperatura - Óleo Lubrificante a Montante do Filtro</v>
      </c>
      <c r="B141" s="14" t="s">
        <v>5087</v>
      </c>
      <c r="C141" s="95" t="s">
        <v>5127</v>
      </c>
      <c r="D141" s="95" t="s">
        <v>5089</v>
      </c>
      <c r="E141" s="95" t="s">
        <v>5128</v>
      </c>
      <c r="F141" s="95" t="s">
        <v>2871</v>
      </c>
      <c r="G141" t="s">
        <v>5273</v>
      </c>
      <c r="I141" t="s">
        <v>5274</v>
      </c>
      <c r="L141">
        <v>2</v>
      </c>
      <c r="M141" s="14" t="s">
        <v>4232</v>
      </c>
      <c r="N141" s="14" t="str">
        <f t="shared" si="13"/>
        <v>subattribute</v>
      </c>
      <c r="O141" s="14" t="str">
        <f t="shared" si="14"/>
        <v>Temperatura - Óleo Lubrificante a Montante do Filtro</v>
      </c>
      <c r="P141" s="14" t="str">
        <f t="shared" si="15"/>
        <v>HiHi</v>
      </c>
      <c r="Q141" t="b" cm="1">
        <f t="array" ref="Q141">IF(ISERROR(IF(Table325[[#This Row],[type]]="subattribute", VLOOKUP(Table325[[#This Row],[Template]]&amp;Table325[[#This Row],[parent_attribute]],_xlfn._xlws.FILTER(Table325[[#All],[concat]], Table325[[#All],[type]]="attribute"),1, FALSE), TRUE)), FALSE, TRUE)</f>
        <v>1</v>
      </c>
    </row>
    <row r="142" spans="1:17">
      <c r="A142" s="13" t="str">
        <f t="shared" si="12"/>
        <v>Compressor GenericTemperatura - Óleo Lubrificante a Montante do Filtro</v>
      </c>
      <c r="B142" s="14" t="s">
        <v>5087</v>
      </c>
      <c r="C142" s="95" t="s">
        <v>5127</v>
      </c>
      <c r="D142" s="95" t="s">
        <v>5089</v>
      </c>
      <c r="E142" s="95" t="s">
        <v>5128</v>
      </c>
      <c r="F142" s="95" t="s">
        <v>2871</v>
      </c>
      <c r="G142" t="s">
        <v>5273</v>
      </c>
      <c r="I142" t="s">
        <v>5275</v>
      </c>
      <c r="J142">
        <v>64</v>
      </c>
      <c r="L142">
        <v>2</v>
      </c>
      <c r="M142" s="14" t="s">
        <v>4232</v>
      </c>
      <c r="N142" s="14" t="str">
        <f t="shared" si="13"/>
        <v>subattribute</v>
      </c>
      <c r="O142" s="14" t="str">
        <f t="shared" si="14"/>
        <v>Temperatura - Óleo Lubrificante a Montante do Filtro</v>
      </c>
      <c r="P142" s="14" t="str">
        <f t="shared" si="15"/>
        <v>Lo</v>
      </c>
      <c r="Q142" t="b" cm="1">
        <f t="array" ref="Q142">IF(ISERROR(IF(Table325[[#This Row],[type]]="subattribute", VLOOKUP(Table325[[#This Row],[Template]]&amp;Table325[[#This Row],[parent_attribute]],_xlfn._xlws.FILTER(Table325[[#All],[concat]], Table325[[#All],[type]]="attribute"),1, FALSE), TRUE)), FALSE, TRUE)</f>
        <v>1</v>
      </c>
    </row>
    <row r="143" spans="1:17">
      <c r="A143" s="13" t="str">
        <f t="shared" si="12"/>
        <v>Compressor GenericTemperatura - Óleo Lubrificante a Montante do Filtro</v>
      </c>
      <c r="B143" s="14" t="s">
        <v>5087</v>
      </c>
      <c r="C143" s="95" t="s">
        <v>5127</v>
      </c>
      <c r="D143" s="95" t="s">
        <v>5089</v>
      </c>
      <c r="E143" s="95" t="s">
        <v>5128</v>
      </c>
      <c r="F143" s="95" t="s">
        <v>2871</v>
      </c>
      <c r="G143" t="s">
        <v>5273</v>
      </c>
      <c r="I143" t="s">
        <v>5276</v>
      </c>
      <c r="L143">
        <v>2</v>
      </c>
      <c r="M143" s="14" t="s">
        <v>4232</v>
      </c>
      <c r="N143" s="14" t="str">
        <f t="shared" si="13"/>
        <v>subattribute</v>
      </c>
      <c r="O143" s="14" t="str">
        <f t="shared" si="14"/>
        <v>Temperatura - Óleo Lubrificante a Montante do Filtro</v>
      </c>
      <c r="P143" s="14" t="str">
        <f t="shared" si="15"/>
        <v>LoLo</v>
      </c>
      <c r="Q143" t="b" cm="1">
        <f t="array" ref="Q143">IF(ISERROR(IF(Table325[[#This Row],[type]]="subattribute", VLOOKUP(Table325[[#This Row],[Template]]&amp;Table325[[#This Row],[parent_attribute]],_xlfn._xlws.FILTER(Table325[[#All],[concat]], Table325[[#All],[type]]="attribute"),1, FALSE), TRUE)), FALSE, TRUE)</f>
        <v>1</v>
      </c>
    </row>
    <row r="144" spans="1:17">
      <c r="A144" s="13" t="str">
        <f t="shared" si="12"/>
        <v>Compressor GenericTemperatura - Óleo Lubrificante a Montante do Filtro</v>
      </c>
      <c r="B144" s="14" t="s">
        <v>5087</v>
      </c>
      <c r="C144" s="95" t="s">
        <v>5127</v>
      </c>
      <c r="D144" s="95" t="s">
        <v>5089</v>
      </c>
      <c r="E144" s="95" t="s">
        <v>5128</v>
      </c>
      <c r="F144" s="95" t="s">
        <v>2871</v>
      </c>
      <c r="G144" t="s">
        <v>5273</v>
      </c>
      <c r="I144" t="s">
        <v>4371</v>
      </c>
      <c r="J144">
        <v>66.600000000000009</v>
      </c>
      <c r="L144">
        <v>2</v>
      </c>
      <c r="M144" s="14" t="s">
        <v>4232</v>
      </c>
      <c r="N144" s="14" t="str">
        <f t="shared" si="13"/>
        <v>subattribute</v>
      </c>
      <c r="O144" s="14" t="str">
        <f t="shared" si="14"/>
        <v>Temperatura - Óleo Lubrificante a Montante do Filtro</v>
      </c>
      <c r="P144" s="14" t="str">
        <f t="shared" si="15"/>
        <v>Pre-alarm Hi</v>
      </c>
      <c r="Q144" t="b" cm="1">
        <f t="array" ref="Q144">IF(ISERROR(IF(Table325[[#This Row],[type]]="subattribute", VLOOKUP(Table325[[#This Row],[Template]]&amp;Table325[[#This Row],[parent_attribute]],_xlfn._xlws.FILTER(Table325[[#All],[concat]], Table325[[#All],[type]]="attribute"),1, FALSE), TRUE)), FALSE, TRUE)</f>
        <v>1</v>
      </c>
    </row>
    <row r="145" spans="1:17">
      <c r="A145" s="13" t="str">
        <f t="shared" si="12"/>
        <v>Compressor GenericTemperatura - Óleo Lubrificante a Montante do Filtro</v>
      </c>
      <c r="B145" s="14" t="s">
        <v>5087</v>
      </c>
      <c r="C145" s="95" t="s">
        <v>5127</v>
      </c>
      <c r="D145" s="95" t="s">
        <v>5089</v>
      </c>
      <c r="E145" s="95" t="s">
        <v>5128</v>
      </c>
      <c r="F145" s="95" t="s">
        <v>2871</v>
      </c>
      <c r="G145" t="s">
        <v>5273</v>
      </c>
      <c r="I145" t="s">
        <v>5277</v>
      </c>
      <c r="J145">
        <v>70.400000000000006</v>
      </c>
      <c r="L145">
        <v>2</v>
      </c>
      <c r="M145" s="14" t="s">
        <v>4232</v>
      </c>
      <c r="N145" s="14" t="str">
        <f t="shared" si="13"/>
        <v>subattribute</v>
      </c>
      <c r="O145" s="14" t="str">
        <f t="shared" si="14"/>
        <v>Temperatura - Óleo Lubrificante a Montante do Filtro</v>
      </c>
      <c r="P145" s="14" t="str">
        <f t="shared" si="15"/>
        <v>Pre-alarm Lo</v>
      </c>
      <c r="Q145" t="b" cm="1">
        <f t="array" ref="Q145">IF(ISERROR(IF(Table325[[#This Row],[type]]="subattribute", VLOOKUP(Table325[[#This Row],[Template]]&amp;Table325[[#This Row],[parent_attribute]],_xlfn._xlws.FILTER(Table325[[#All],[concat]], Table325[[#All],[type]]="attribute"),1, FALSE), TRUE)), FALSE, TRUE)</f>
        <v>1</v>
      </c>
    </row>
    <row r="146" spans="1:17">
      <c r="A146" s="13" t="str">
        <f t="shared" si="12"/>
        <v>Compressor GenericTemperatura - Saída de Água do Resfriador</v>
      </c>
      <c r="B146" s="14" t="s">
        <v>5087</v>
      </c>
      <c r="C146" s="95" t="s">
        <v>5127</v>
      </c>
      <c r="D146" s="95" t="s">
        <v>5089</v>
      </c>
      <c r="E146" s="95" t="s">
        <v>5128</v>
      </c>
      <c r="F146" s="95" t="s">
        <v>2871</v>
      </c>
      <c r="G146" t="s">
        <v>5278</v>
      </c>
      <c r="I146" t="s">
        <v>5279</v>
      </c>
      <c r="J146" t="s">
        <v>5278</v>
      </c>
      <c r="K146" t="s">
        <v>5236</v>
      </c>
      <c r="L146">
        <v>2</v>
      </c>
      <c r="M146" s="14" t="s">
        <v>462</v>
      </c>
      <c r="N146" s="14" t="str">
        <f t="shared" si="13"/>
        <v>attribute</v>
      </c>
      <c r="O146" s="14" t="str">
        <f t="shared" si="14"/>
        <v>Temperatura - Saída de Água do Resfriador</v>
      </c>
      <c r="P146" s="14" t="str">
        <f t="shared" si="15"/>
        <v/>
      </c>
      <c r="Q146" t="b" cm="1">
        <f t="array" ref="Q146">IF(ISERROR(IF(Table325[[#This Row],[type]]="subattribute", VLOOKUP(Table325[[#This Row],[Template]]&amp;Table325[[#This Row],[parent_attribute]],_xlfn._xlws.FILTER(Table325[[#All],[concat]], Table325[[#All],[type]]="attribute"),1, FALSE), TRUE)), FALSE, TRUE)</f>
        <v>1</v>
      </c>
    </row>
    <row r="147" spans="1:17">
      <c r="A147" s="13" t="str">
        <f t="shared" si="12"/>
        <v>Compressor GenericTemperatura - Saída de Água do Resfriador</v>
      </c>
      <c r="B147" s="14" t="s">
        <v>5087</v>
      </c>
      <c r="C147" s="95" t="s">
        <v>5127</v>
      </c>
      <c r="D147" s="95" t="s">
        <v>5089</v>
      </c>
      <c r="E147" s="95" t="s">
        <v>5128</v>
      </c>
      <c r="F147" s="95" t="s">
        <v>2871</v>
      </c>
      <c r="G147" t="s">
        <v>5278</v>
      </c>
      <c r="I147" t="s">
        <v>5280</v>
      </c>
      <c r="L147">
        <v>2</v>
      </c>
      <c r="M147" s="14" t="s">
        <v>4232</v>
      </c>
      <c r="N147" s="14" t="str">
        <f t="shared" si="13"/>
        <v>subattribute</v>
      </c>
      <c r="O147" s="14" t="str">
        <f t="shared" si="14"/>
        <v>Temperatura - Saída de Água do Resfriador</v>
      </c>
      <c r="P147" s="14" t="str">
        <f t="shared" si="15"/>
        <v>Hi</v>
      </c>
      <c r="Q147" t="b" cm="1">
        <f t="array" ref="Q147">IF(ISERROR(IF(Table325[[#This Row],[type]]="subattribute", VLOOKUP(Table325[[#This Row],[Template]]&amp;Table325[[#This Row],[parent_attribute]],_xlfn._xlws.FILTER(Table325[[#All],[concat]], Table325[[#All],[type]]="attribute"),1, FALSE), TRUE)), FALSE, TRUE)</f>
        <v>1</v>
      </c>
    </row>
    <row r="148" spans="1:17">
      <c r="A148" s="13" t="str">
        <f t="shared" si="12"/>
        <v>Compressor GenericTemperatura - Saída de Água do Resfriador</v>
      </c>
      <c r="B148" s="14" t="s">
        <v>5087</v>
      </c>
      <c r="C148" s="95" t="s">
        <v>5127</v>
      </c>
      <c r="D148" s="95" t="s">
        <v>5089</v>
      </c>
      <c r="E148" s="95" t="s">
        <v>5128</v>
      </c>
      <c r="F148" s="95" t="s">
        <v>2871</v>
      </c>
      <c r="G148" t="s">
        <v>5278</v>
      </c>
      <c r="I148" t="s">
        <v>5281</v>
      </c>
      <c r="L148">
        <v>2</v>
      </c>
      <c r="M148" s="14" t="s">
        <v>4232</v>
      </c>
      <c r="N148" s="14" t="str">
        <f t="shared" si="13"/>
        <v>subattribute</v>
      </c>
      <c r="O148" s="14" t="str">
        <f t="shared" si="14"/>
        <v>Temperatura - Saída de Água do Resfriador</v>
      </c>
      <c r="P148" s="14" t="str">
        <f t="shared" si="15"/>
        <v>HiHi</v>
      </c>
      <c r="Q148" t="b" cm="1">
        <f t="array" ref="Q148">IF(ISERROR(IF(Table325[[#This Row],[type]]="subattribute", VLOOKUP(Table325[[#This Row],[Template]]&amp;Table325[[#This Row],[parent_attribute]],_xlfn._xlws.FILTER(Table325[[#All],[concat]], Table325[[#All],[type]]="attribute"),1, FALSE), TRUE)), FALSE, TRUE)</f>
        <v>1</v>
      </c>
    </row>
    <row r="149" spans="1:17">
      <c r="A149" s="13" t="str">
        <f t="shared" si="12"/>
        <v>Compressor GenericTemperatura - Saída de Água do Resfriador</v>
      </c>
      <c r="B149" s="14" t="s">
        <v>5087</v>
      </c>
      <c r="C149" s="95" t="s">
        <v>5127</v>
      </c>
      <c r="D149" s="95" t="s">
        <v>5089</v>
      </c>
      <c r="E149" s="95" t="s">
        <v>5128</v>
      </c>
      <c r="F149" s="95" t="s">
        <v>2871</v>
      </c>
      <c r="G149" t="s">
        <v>5278</v>
      </c>
      <c r="I149" t="s">
        <v>5282</v>
      </c>
      <c r="L149">
        <v>2</v>
      </c>
      <c r="M149" s="14" t="s">
        <v>4232</v>
      </c>
      <c r="N149" s="14" t="str">
        <f t="shared" si="13"/>
        <v>subattribute</v>
      </c>
      <c r="O149" s="14" t="str">
        <f t="shared" si="14"/>
        <v>Temperatura - Saída de Água do Resfriador</v>
      </c>
      <c r="P149" s="14" t="str">
        <f t="shared" si="15"/>
        <v>Lo</v>
      </c>
      <c r="Q149" t="b" cm="1">
        <f t="array" ref="Q149">IF(ISERROR(IF(Table325[[#This Row],[type]]="subattribute", VLOOKUP(Table325[[#This Row],[Template]]&amp;Table325[[#This Row],[parent_attribute]],_xlfn._xlws.FILTER(Table325[[#All],[concat]], Table325[[#All],[type]]="attribute"),1, FALSE), TRUE)), FALSE, TRUE)</f>
        <v>1</v>
      </c>
    </row>
    <row r="150" spans="1:17">
      <c r="A150" s="13" t="str">
        <f t="shared" si="12"/>
        <v>Compressor GenericTemperatura - Saída de Água do Resfriador</v>
      </c>
      <c r="B150" s="14" t="s">
        <v>5087</v>
      </c>
      <c r="C150" s="95" t="s">
        <v>5127</v>
      </c>
      <c r="D150" s="95" t="s">
        <v>5089</v>
      </c>
      <c r="E150" s="95" t="s">
        <v>5128</v>
      </c>
      <c r="F150" s="95" t="s">
        <v>2871</v>
      </c>
      <c r="G150" t="s">
        <v>5278</v>
      </c>
      <c r="I150" t="s">
        <v>5283</v>
      </c>
      <c r="L150">
        <v>2</v>
      </c>
      <c r="M150" s="14" t="s">
        <v>4232</v>
      </c>
      <c r="N150" s="14" t="str">
        <f t="shared" si="13"/>
        <v>subattribute</v>
      </c>
      <c r="O150" s="14" t="str">
        <f t="shared" si="14"/>
        <v>Temperatura - Saída de Água do Resfriador</v>
      </c>
      <c r="P150" s="14" t="str">
        <f t="shared" si="15"/>
        <v>LoLo</v>
      </c>
      <c r="Q150" t="b" cm="1">
        <f t="array" ref="Q150">IF(ISERROR(IF(Table325[[#This Row],[type]]="subattribute", VLOOKUP(Table325[[#This Row],[Template]]&amp;Table325[[#This Row],[parent_attribute]],_xlfn._xlws.FILTER(Table325[[#All],[concat]], Table325[[#All],[type]]="attribute"),1, FALSE), TRUE)), FALSE, TRUE)</f>
        <v>1</v>
      </c>
    </row>
    <row r="151" spans="1:17">
      <c r="A151" s="13" t="str">
        <f t="shared" si="12"/>
        <v>Compressor GenericTemperatura - Saída de Água do Resfriador</v>
      </c>
      <c r="B151" s="14" t="s">
        <v>5087</v>
      </c>
      <c r="C151" s="95" t="s">
        <v>5127</v>
      </c>
      <c r="D151" s="95" t="s">
        <v>5089</v>
      </c>
      <c r="E151" s="95" t="s">
        <v>5128</v>
      </c>
      <c r="F151" s="95" t="s">
        <v>2871</v>
      </c>
      <c r="G151" t="s">
        <v>5278</v>
      </c>
      <c r="I151" t="s">
        <v>5284</v>
      </c>
      <c r="L151">
        <v>2</v>
      </c>
      <c r="M151" s="14" t="s">
        <v>4232</v>
      </c>
      <c r="N151" s="14" t="str">
        <f t="shared" si="13"/>
        <v>subattribute</v>
      </c>
      <c r="O151" s="14" t="str">
        <f t="shared" si="14"/>
        <v>Temperatura - Saída de Água do Resfriador</v>
      </c>
      <c r="P151" s="14" t="str">
        <f t="shared" si="15"/>
        <v>Pre-alarm Hi</v>
      </c>
      <c r="Q151" t="b" cm="1">
        <f t="array" ref="Q151">IF(ISERROR(IF(Table325[[#This Row],[type]]="subattribute", VLOOKUP(Table325[[#This Row],[Template]]&amp;Table325[[#This Row],[parent_attribute]],_xlfn._xlws.FILTER(Table325[[#All],[concat]], Table325[[#All],[type]]="attribute"),1, FALSE), TRUE)), FALSE, TRUE)</f>
        <v>1</v>
      </c>
    </row>
    <row r="152" spans="1:17">
      <c r="A152" s="13" t="str">
        <f t="shared" si="12"/>
        <v>Compressor GenericTemperatura - Saída de Água do Resfriador</v>
      </c>
      <c r="B152" s="14" t="s">
        <v>5087</v>
      </c>
      <c r="C152" s="95" t="s">
        <v>5127</v>
      </c>
      <c r="D152" s="95" t="s">
        <v>5089</v>
      </c>
      <c r="E152" s="95" t="s">
        <v>5128</v>
      </c>
      <c r="F152" s="95" t="s">
        <v>2871</v>
      </c>
      <c r="G152" t="s">
        <v>5278</v>
      </c>
      <c r="I152" t="s">
        <v>5285</v>
      </c>
      <c r="L152">
        <v>2</v>
      </c>
      <c r="M152" s="14" t="s">
        <v>4232</v>
      </c>
      <c r="N152" s="14" t="str">
        <f t="shared" si="13"/>
        <v>subattribute</v>
      </c>
      <c r="O152" s="14" t="str">
        <f t="shared" si="14"/>
        <v>Temperatura - Saída de Água do Resfriador</v>
      </c>
      <c r="P152" s="14" t="str">
        <f t="shared" si="15"/>
        <v>Pre-alarm Lo</v>
      </c>
      <c r="Q152" t="b" cm="1">
        <f t="array" ref="Q152">IF(ISERROR(IF(Table325[[#This Row],[type]]="subattribute", VLOOKUP(Table325[[#This Row],[Template]]&amp;Table325[[#This Row],[parent_attribute]],_xlfn._xlws.FILTER(Table325[[#All],[concat]], Table325[[#All],[type]]="attribute"),1, FALSE), TRUE)), FALSE, TRUE)</f>
        <v>1</v>
      </c>
    </row>
    <row r="153" spans="1:17">
      <c r="A153" s="13" t="str">
        <f t="shared" si="12"/>
        <v>Compressor GenericTemperatura - Saída de Gás do Resfriador (1)</v>
      </c>
      <c r="B153" s="14" t="s">
        <v>5087</v>
      </c>
      <c r="C153" s="95" t="s">
        <v>5127</v>
      </c>
      <c r="D153" s="95" t="s">
        <v>5089</v>
      </c>
      <c r="E153" s="95" t="s">
        <v>5128</v>
      </c>
      <c r="F153" s="95" t="s">
        <v>2871</v>
      </c>
      <c r="G153" t="s">
        <v>5286</v>
      </c>
      <c r="I153" t="s">
        <v>5287</v>
      </c>
      <c r="J153" t="s">
        <v>5286</v>
      </c>
      <c r="K153" t="s">
        <v>5236</v>
      </c>
      <c r="L153">
        <v>2</v>
      </c>
      <c r="M153" s="14" t="s">
        <v>462</v>
      </c>
      <c r="N153" s="14" t="str">
        <f t="shared" si="13"/>
        <v>attribute</v>
      </c>
      <c r="O153" s="14" t="str">
        <f t="shared" si="14"/>
        <v>Temperatura - Saída de Gás do Resfriador (1)</v>
      </c>
      <c r="P153" s="14" t="str">
        <f t="shared" si="15"/>
        <v/>
      </c>
      <c r="Q153" t="b" cm="1">
        <f t="array" ref="Q153">IF(ISERROR(IF(Table325[[#This Row],[type]]="subattribute", VLOOKUP(Table325[[#This Row],[Template]]&amp;Table325[[#This Row],[parent_attribute]],_xlfn._xlws.FILTER(Table325[[#All],[concat]], Table325[[#All],[type]]="attribute"),1, FALSE), TRUE)), FALSE, TRUE)</f>
        <v>1</v>
      </c>
    </row>
    <row r="154" spans="1:17">
      <c r="A154" s="13" t="str">
        <f t="shared" si="12"/>
        <v>Compressor GenericTemperatura - Saída de Gás do Resfriador (1)</v>
      </c>
      <c r="B154" s="14" t="s">
        <v>5087</v>
      </c>
      <c r="C154" s="95" t="s">
        <v>5127</v>
      </c>
      <c r="D154" s="95" t="s">
        <v>5089</v>
      </c>
      <c r="E154" s="95" t="s">
        <v>5128</v>
      </c>
      <c r="F154" s="95" t="s">
        <v>2871</v>
      </c>
      <c r="G154" t="s">
        <v>5286</v>
      </c>
      <c r="I154" t="s">
        <v>5288</v>
      </c>
      <c r="J154">
        <v>42.5</v>
      </c>
      <c r="L154">
        <v>2</v>
      </c>
      <c r="M154" s="14" t="s">
        <v>4232</v>
      </c>
      <c r="N154" s="14" t="str">
        <f t="shared" si="13"/>
        <v>subattribute</v>
      </c>
      <c r="O154" s="14" t="str">
        <f t="shared" si="14"/>
        <v>Temperatura - Saída de Gás do Resfriador (1)</v>
      </c>
      <c r="P154" s="14" t="str">
        <f t="shared" si="15"/>
        <v>Hi</v>
      </c>
      <c r="Q154" t="b" cm="1">
        <f t="array" ref="Q154">IF(ISERROR(IF(Table325[[#This Row],[type]]="subattribute", VLOOKUP(Table325[[#This Row],[Template]]&amp;Table325[[#This Row],[parent_attribute]],_xlfn._xlws.FILTER(Table325[[#All],[concat]], Table325[[#All],[type]]="attribute"),1, FALSE), TRUE)), FALSE, TRUE)</f>
        <v>1</v>
      </c>
    </row>
    <row r="155" spans="1:17">
      <c r="A155" s="13" t="str">
        <f t="shared" si="12"/>
        <v>Compressor GenericTemperatura - Saída de Gás do Resfriador (1)</v>
      </c>
      <c r="B155" s="14" t="s">
        <v>5087</v>
      </c>
      <c r="C155" s="95" t="s">
        <v>5127</v>
      </c>
      <c r="D155" s="95" t="s">
        <v>5089</v>
      </c>
      <c r="E155" s="95" t="s">
        <v>5128</v>
      </c>
      <c r="F155" s="95" t="s">
        <v>2871</v>
      </c>
      <c r="G155" t="s">
        <v>5286</v>
      </c>
      <c r="I155" t="s">
        <v>5289</v>
      </c>
      <c r="L155">
        <v>2</v>
      </c>
      <c r="M155" s="14" t="s">
        <v>4232</v>
      </c>
      <c r="N155" s="14" t="str">
        <f t="shared" si="13"/>
        <v>subattribute</v>
      </c>
      <c r="O155" s="14" t="str">
        <f t="shared" si="14"/>
        <v>Temperatura - Saída de Gás do Resfriador (1)</v>
      </c>
      <c r="P155" s="14" t="str">
        <f t="shared" si="15"/>
        <v>HiHi</v>
      </c>
      <c r="Q155" t="b" cm="1">
        <f t="array" ref="Q155">IF(ISERROR(IF(Table325[[#This Row],[type]]="subattribute", VLOOKUP(Table325[[#This Row],[Template]]&amp;Table325[[#This Row],[parent_attribute]],_xlfn._xlws.FILTER(Table325[[#All],[concat]], Table325[[#All],[type]]="attribute"),1, FALSE), TRUE)), FALSE, TRUE)</f>
        <v>1</v>
      </c>
    </row>
    <row r="156" spans="1:17">
      <c r="A156" s="13" t="str">
        <f t="shared" si="12"/>
        <v>Compressor GenericTemperatura - Saída de Gás do Resfriador (1)</v>
      </c>
      <c r="B156" s="14" t="s">
        <v>5087</v>
      </c>
      <c r="C156" s="95" t="s">
        <v>5127</v>
      </c>
      <c r="D156" s="95" t="s">
        <v>5089</v>
      </c>
      <c r="E156" s="95" t="s">
        <v>5128</v>
      </c>
      <c r="F156" s="95" t="s">
        <v>2871</v>
      </c>
      <c r="G156" t="s">
        <v>5286</v>
      </c>
      <c r="I156" t="s">
        <v>5290</v>
      </c>
      <c r="J156">
        <v>35</v>
      </c>
      <c r="L156">
        <v>2</v>
      </c>
      <c r="M156" s="14" t="s">
        <v>4232</v>
      </c>
      <c r="N156" s="14" t="str">
        <f t="shared" si="13"/>
        <v>subattribute</v>
      </c>
      <c r="O156" s="14" t="str">
        <f t="shared" si="14"/>
        <v>Temperatura - Saída de Gás do Resfriador (1)</v>
      </c>
      <c r="P156" s="14" t="str">
        <f t="shared" si="15"/>
        <v>Lo</v>
      </c>
      <c r="Q156" t="b" cm="1">
        <f t="array" ref="Q156">IF(ISERROR(IF(Table325[[#This Row],[type]]="subattribute", VLOOKUP(Table325[[#This Row],[Template]]&amp;Table325[[#This Row],[parent_attribute]],_xlfn._xlws.FILTER(Table325[[#All],[concat]], Table325[[#All],[type]]="attribute"),1, FALSE), TRUE)), FALSE, TRUE)</f>
        <v>1</v>
      </c>
    </row>
    <row r="157" spans="1:17">
      <c r="A157" s="13" t="str">
        <f t="shared" si="12"/>
        <v>Compressor GenericTemperatura - Saída de Gás do Resfriador (1)</v>
      </c>
      <c r="B157" s="14" t="s">
        <v>5087</v>
      </c>
      <c r="C157" s="95" t="s">
        <v>5127</v>
      </c>
      <c r="D157" s="95" t="s">
        <v>5089</v>
      </c>
      <c r="E157" s="95" t="s">
        <v>5128</v>
      </c>
      <c r="F157" s="95" t="s">
        <v>2871</v>
      </c>
      <c r="G157" t="s">
        <v>5286</v>
      </c>
      <c r="I157" t="s">
        <v>5291</v>
      </c>
      <c r="L157">
        <v>2</v>
      </c>
      <c r="M157" s="14" t="s">
        <v>4232</v>
      </c>
      <c r="N157" s="14" t="str">
        <f t="shared" si="13"/>
        <v>subattribute</v>
      </c>
      <c r="O157" s="14" t="str">
        <f t="shared" si="14"/>
        <v>Temperatura - Saída de Gás do Resfriador (1)</v>
      </c>
      <c r="P157" s="14" t="str">
        <f t="shared" si="15"/>
        <v>LoLo</v>
      </c>
      <c r="Q157" t="b" cm="1">
        <f t="array" ref="Q157">IF(ISERROR(IF(Table325[[#This Row],[type]]="subattribute", VLOOKUP(Table325[[#This Row],[Template]]&amp;Table325[[#This Row],[parent_attribute]],_xlfn._xlws.FILTER(Table325[[#All],[concat]], Table325[[#All],[type]]="attribute"),1, FALSE), TRUE)), FALSE, TRUE)</f>
        <v>1</v>
      </c>
    </row>
    <row r="158" spans="1:17">
      <c r="A158" s="13" t="str">
        <f t="shared" si="12"/>
        <v>Compressor GenericTemperatura - Saída de Gás do Resfriador (1)</v>
      </c>
      <c r="B158" s="14" t="s">
        <v>5087</v>
      </c>
      <c r="C158" s="95" t="s">
        <v>5127</v>
      </c>
      <c r="D158" s="95" t="s">
        <v>5089</v>
      </c>
      <c r="E158" s="95" t="s">
        <v>5128</v>
      </c>
      <c r="F158" s="95" t="s">
        <v>2871</v>
      </c>
      <c r="G158" t="s">
        <v>5286</v>
      </c>
      <c r="I158" t="s">
        <v>5292</v>
      </c>
      <c r="J158">
        <v>38.25</v>
      </c>
      <c r="L158">
        <v>2</v>
      </c>
      <c r="M158" s="14" t="s">
        <v>4232</v>
      </c>
      <c r="N158" s="14" t="str">
        <f t="shared" si="13"/>
        <v>subattribute</v>
      </c>
      <c r="O158" s="14" t="str">
        <f t="shared" si="14"/>
        <v>Temperatura - Saída de Gás do Resfriador (1)</v>
      </c>
      <c r="P158" s="14" t="str">
        <f t="shared" si="15"/>
        <v>Pre-alarm Hi</v>
      </c>
      <c r="Q158" t="b" cm="1">
        <f t="array" ref="Q158">IF(ISERROR(IF(Table325[[#This Row],[type]]="subattribute", VLOOKUP(Table325[[#This Row],[Template]]&amp;Table325[[#This Row],[parent_attribute]],_xlfn._xlws.FILTER(Table325[[#All],[concat]], Table325[[#All],[type]]="attribute"),1, FALSE), TRUE)), FALSE, TRUE)</f>
        <v>1</v>
      </c>
    </row>
    <row r="159" spans="1:17">
      <c r="A159" s="13" t="str">
        <f t="shared" si="12"/>
        <v>Compressor GenericTemperatura - Saída de Gás do Resfriador (1)</v>
      </c>
      <c r="B159" s="14" t="s">
        <v>5087</v>
      </c>
      <c r="C159" s="95" t="s">
        <v>5127</v>
      </c>
      <c r="D159" s="95" t="s">
        <v>5089</v>
      </c>
      <c r="E159" s="95" t="s">
        <v>5128</v>
      </c>
      <c r="F159" s="95" t="s">
        <v>2871</v>
      </c>
      <c r="G159" t="s">
        <v>5286</v>
      </c>
      <c r="I159" t="s">
        <v>5293</v>
      </c>
      <c r="J159">
        <v>38.5</v>
      </c>
      <c r="L159">
        <v>2</v>
      </c>
      <c r="M159" s="14" t="s">
        <v>4232</v>
      </c>
      <c r="N159" s="14" t="str">
        <f t="shared" si="13"/>
        <v>subattribute</v>
      </c>
      <c r="O159" s="14" t="str">
        <f t="shared" si="14"/>
        <v>Temperatura - Saída de Gás do Resfriador (1)</v>
      </c>
      <c r="P159" s="14" t="str">
        <f t="shared" si="15"/>
        <v>Pre-alarm Lo</v>
      </c>
      <c r="Q159" t="b" cm="1">
        <f t="array" ref="Q159">IF(ISERROR(IF(Table325[[#This Row],[type]]="subattribute", VLOOKUP(Table325[[#This Row],[Template]]&amp;Table325[[#This Row],[parent_attribute]],_xlfn._xlws.FILTER(Table325[[#All],[concat]], Table325[[#All],[type]]="attribute"),1, FALSE), TRUE)), FALSE, TRUE)</f>
        <v>1</v>
      </c>
    </row>
    <row r="160" spans="1:17">
      <c r="A160" s="13" t="str">
        <f t="shared" si="12"/>
        <v>Compressor GenericTemperatura - Saída de Gás do Resfriador (2)</v>
      </c>
      <c r="B160" s="14" t="s">
        <v>5087</v>
      </c>
      <c r="C160" s="95" t="s">
        <v>5127</v>
      </c>
      <c r="D160" s="95" t="s">
        <v>5089</v>
      </c>
      <c r="E160" s="95" t="s">
        <v>5128</v>
      </c>
      <c r="F160" s="95" t="s">
        <v>2871</v>
      </c>
      <c r="G160" t="s">
        <v>5294</v>
      </c>
      <c r="I160" t="s">
        <v>5295</v>
      </c>
      <c r="J160" t="s">
        <v>5294</v>
      </c>
      <c r="K160" t="s">
        <v>5236</v>
      </c>
      <c r="L160">
        <v>2</v>
      </c>
      <c r="M160" s="14" t="s">
        <v>462</v>
      </c>
      <c r="N160" s="14" t="str">
        <f t="shared" si="13"/>
        <v>attribute</v>
      </c>
      <c r="O160" s="14" t="str">
        <f t="shared" si="14"/>
        <v>Temperatura - Saída de Gás do Resfriador (2)</v>
      </c>
      <c r="P160" s="14" t="str">
        <f t="shared" si="15"/>
        <v/>
      </c>
      <c r="Q160" t="b" cm="1">
        <f t="array" ref="Q160">IF(ISERROR(IF(Table325[[#This Row],[type]]="subattribute", VLOOKUP(Table325[[#This Row],[Template]]&amp;Table325[[#This Row],[parent_attribute]],_xlfn._xlws.FILTER(Table325[[#All],[concat]], Table325[[#All],[type]]="attribute"),1, FALSE), TRUE)), FALSE, TRUE)</f>
        <v>1</v>
      </c>
    </row>
    <row r="161" spans="1:17">
      <c r="A161" s="13" t="str">
        <f t="shared" si="12"/>
        <v>Compressor GenericTemperatura - Saída de Gás do Resfriador (2)</v>
      </c>
      <c r="B161" s="14" t="s">
        <v>5087</v>
      </c>
      <c r="C161" s="95" t="s">
        <v>5127</v>
      </c>
      <c r="D161" s="95" t="s">
        <v>5089</v>
      </c>
      <c r="E161" s="95" t="s">
        <v>5128</v>
      </c>
      <c r="F161" s="95" t="s">
        <v>2871</v>
      </c>
      <c r="G161" t="s">
        <v>5294</v>
      </c>
      <c r="I161" t="s">
        <v>5296</v>
      </c>
      <c r="L161">
        <v>2</v>
      </c>
      <c r="M161" s="14" t="s">
        <v>4232</v>
      </c>
      <c r="N161" s="14" t="str">
        <f t="shared" si="13"/>
        <v>subattribute</v>
      </c>
      <c r="O161" s="14" t="str">
        <f t="shared" si="14"/>
        <v>Temperatura - Saída de Gás do Resfriador (2)</v>
      </c>
      <c r="P161" s="14" t="str">
        <f t="shared" si="15"/>
        <v>Hi</v>
      </c>
      <c r="Q161" t="b" cm="1">
        <f t="array" ref="Q161">IF(ISERROR(IF(Table325[[#This Row],[type]]="subattribute", VLOOKUP(Table325[[#This Row],[Template]]&amp;Table325[[#This Row],[parent_attribute]],_xlfn._xlws.FILTER(Table325[[#All],[concat]], Table325[[#All],[type]]="attribute"),1, FALSE), TRUE)), FALSE, TRUE)</f>
        <v>1</v>
      </c>
    </row>
    <row r="162" spans="1:17">
      <c r="A162" s="13" t="str">
        <f t="shared" ref="A162:A190" si="16">C162&amp;O162</f>
        <v>Compressor GenericTemperatura - Saída de Gás do Resfriador (2)</v>
      </c>
      <c r="B162" s="14" t="s">
        <v>5087</v>
      </c>
      <c r="C162" s="95" t="s">
        <v>5127</v>
      </c>
      <c r="D162" s="95" t="s">
        <v>5089</v>
      </c>
      <c r="E162" s="95" t="s">
        <v>5128</v>
      </c>
      <c r="F162" s="95" t="s">
        <v>2871</v>
      </c>
      <c r="G162" t="s">
        <v>5294</v>
      </c>
      <c r="I162" t="s">
        <v>5297</v>
      </c>
      <c r="J162">
        <v>45</v>
      </c>
      <c r="L162">
        <v>2</v>
      </c>
      <c r="M162" s="14" t="s">
        <v>4232</v>
      </c>
      <c r="N162" s="14" t="str">
        <f t="shared" ref="N162:N190" si="17">IFERROR(IF(FIND("|",I162),"subattribute", "attribute"), "attribute")</f>
        <v>subattribute</v>
      </c>
      <c r="O162" s="14" t="str">
        <f t="shared" si="14"/>
        <v>Temperatura - Saída de Gás do Resfriador (2)</v>
      </c>
      <c r="P162" s="14" t="str">
        <f t="shared" si="15"/>
        <v>HiHi</v>
      </c>
      <c r="Q162" t="b" cm="1">
        <f t="array" ref="Q162">IF(ISERROR(IF(Table325[[#This Row],[type]]="subattribute", VLOOKUP(Table325[[#This Row],[Template]]&amp;Table325[[#This Row],[parent_attribute]],_xlfn._xlws.FILTER(Table325[[#All],[concat]], Table325[[#All],[type]]="attribute"),1, FALSE), TRUE)), FALSE, TRUE)</f>
        <v>1</v>
      </c>
    </row>
    <row r="163" spans="1:17">
      <c r="A163" s="13" t="str">
        <f t="shared" si="16"/>
        <v>Compressor GenericTemperatura - Saída de Gás do Resfriador (2)</v>
      </c>
      <c r="B163" s="14" t="s">
        <v>5087</v>
      </c>
      <c r="C163" s="95" t="s">
        <v>5127</v>
      </c>
      <c r="D163" s="95" t="s">
        <v>5089</v>
      </c>
      <c r="E163" s="95" t="s">
        <v>5128</v>
      </c>
      <c r="F163" s="95" t="s">
        <v>2871</v>
      </c>
      <c r="G163" t="s">
        <v>5294</v>
      </c>
      <c r="I163" t="s">
        <v>5298</v>
      </c>
      <c r="L163">
        <v>2</v>
      </c>
      <c r="M163" s="14" t="s">
        <v>4232</v>
      </c>
      <c r="N163" s="14" t="str">
        <f t="shared" si="17"/>
        <v>subattribute</v>
      </c>
      <c r="O163" s="14" t="str">
        <f t="shared" si="14"/>
        <v>Temperatura - Saída de Gás do Resfriador (2)</v>
      </c>
      <c r="P163" s="14" t="str">
        <f t="shared" si="15"/>
        <v>Lo</v>
      </c>
      <c r="Q163" t="b" cm="1">
        <f t="array" ref="Q163">IF(ISERROR(IF(Table325[[#This Row],[type]]="subattribute", VLOOKUP(Table325[[#This Row],[Template]]&amp;Table325[[#This Row],[parent_attribute]],_xlfn._xlws.FILTER(Table325[[#All],[concat]], Table325[[#All],[type]]="attribute"),1, FALSE), TRUE)), FALSE, TRUE)</f>
        <v>1</v>
      </c>
    </row>
    <row r="164" spans="1:17">
      <c r="A164" s="13" t="str">
        <f t="shared" si="16"/>
        <v>Compressor GenericTemperatura - Saída de Gás do Resfriador (2)</v>
      </c>
      <c r="B164" s="14" t="s">
        <v>5087</v>
      </c>
      <c r="C164" s="95" t="s">
        <v>5127</v>
      </c>
      <c r="D164" s="95" t="s">
        <v>5089</v>
      </c>
      <c r="E164" s="95" t="s">
        <v>5128</v>
      </c>
      <c r="F164" s="95" t="s">
        <v>2871</v>
      </c>
      <c r="G164" t="s">
        <v>5294</v>
      </c>
      <c r="I164" t="s">
        <v>5299</v>
      </c>
      <c r="L164">
        <v>2</v>
      </c>
      <c r="M164" s="14" t="s">
        <v>4232</v>
      </c>
      <c r="N164" s="14" t="str">
        <f t="shared" si="17"/>
        <v>subattribute</v>
      </c>
      <c r="O164" s="14" t="str">
        <f t="shared" si="14"/>
        <v>Temperatura - Saída de Gás do Resfriador (2)</v>
      </c>
      <c r="P164" s="14" t="str">
        <f t="shared" si="15"/>
        <v>LoLo</v>
      </c>
      <c r="Q164" t="b" cm="1">
        <f t="array" ref="Q164">IF(ISERROR(IF(Table325[[#This Row],[type]]="subattribute", VLOOKUP(Table325[[#This Row],[Template]]&amp;Table325[[#This Row],[parent_attribute]],_xlfn._xlws.FILTER(Table325[[#All],[concat]], Table325[[#All],[type]]="attribute"),1, FALSE), TRUE)), FALSE, TRUE)</f>
        <v>1</v>
      </c>
    </row>
    <row r="165" spans="1:17">
      <c r="A165" s="13" t="str">
        <f t="shared" si="16"/>
        <v>Compressor GenericTemperatura - Saída de Gás do Resfriador (2)</v>
      </c>
      <c r="B165" s="14" t="s">
        <v>5087</v>
      </c>
      <c r="C165" s="95" t="s">
        <v>5127</v>
      </c>
      <c r="D165" s="95" t="s">
        <v>5089</v>
      </c>
      <c r="E165" s="95" t="s">
        <v>5128</v>
      </c>
      <c r="F165" s="95" t="s">
        <v>2871</v>
      </c>
      <c r="G165" t="s">
        <v>5294</v>
      </c>
      <c r="I165" t="s">
        <v>5300</v>
      </c>
      <c r="J165">
        <v>40.5</v>
      </c>
      <c r="L165">
        <v>2</v>
      </c>
      <c r="M165" s="14" t="s">
        <v>4232</v>
      </c>
      <c r="N165" s="14" t="str">
        <f t="shared" si="17"/>
        <v>subattribute</v>
      </c>
      <c r="O165" s="14" t="str">
        <f t="shared" si="14"/>
        <v>Temperatura - Saída de Gás do Resfriador (2)</v>
      </c>
      <c r="P165" s="14" t="str">
        <f t="shared" si="15"/>
        <v>Pre-alarm Hi</v>
      </c>
      <c r="Q165" t="b" cm="1">
        <f t="array" ref="Q165">IF(ISERROR(IF(Table325[[#This Row],[type]]="subattribute", VLOOKUP(Table325[[#This Row],[Template]]&amp;Table325[[#This Row],[parent_attribute]],_xlfn._xlws.FILTER(Table325[[#All],[concat]], Table325[[#All],[type]]="attribute"),1, FALSE), TRUE)), FALSE, TRUE)</f>
        <v>1</v>
      </c>
    </row>
    <row r="166" spans="1:17">
      <c r="A166" s="13" t="str">
        <f t="shared" si="16"/>
        <v>Compressor GenericTemperatura - Saída de Gás do Resfriador (2)</v>
      </c>
      <c r="B166" s="14" t="s">
        <v>5087</v>
      </c>
      <c r="C166" s="95" t="s">
        <v>5127</v>
      </c>
      <c r="D166" s="95" t="s">
        <v>5089</v>
      </c>
      <c r="E166" s="95" t="s">
        <v>5128</v>
      </c>
      <c r="F166" s="95" t="s">
        <v>2871</v>
      </c>
      <c r="G166" t="s">
        <v>5294</v>
      </c>
      <c r="I166" t="s">
        <v>5301</v>
      </c>
      <c r="L166">
        <v>2</v>
      </c>
      <c r="M166" s="14" t="s">
        <v>4232</v>
      </c>
      <c r="N166" s="14" t="str">
        <f t="shared" si="17"/>
        <v>subattribute</v>
      </c>
      <c r="O166" s="14" t="str">
        <f t="shared" si="14"/>
        <v>Temperatura - Saída de Gás do Resfriador (2)</v>
      </c>
      <c r="P166" s="14" t="str">
        <f t="shared" si="15"/>
        <v>Pre-alarm Lo</v>
      </c>
      <c r="Q166" t="b" cm="1">
        <f t="array" ref="Q166">IF(ISERROR(IF(Table325[[#This Row],[type]]="subattribute", VLOOKUP(Table325[[#This Row],[Template]]&amp;Table325[[#This Row],[parent_attribute]],_xlfn._xlws.FILTER(Table325[[#All],[concat]], Table325[[#All],[type]]="attribute"),1, FALSE), TRUE)), FALSE, TRUE)</f>
        <v>1</v>
      </c>
    </row>
    <row r="167" spans="1:17">
      <c r="A167" s="13" t="str">
        <f t="shared" si="16"/>
        <v>Compressor GenericTemperatura - Separador de Óleo</v>
      </c>
      <c r="B167" s="14" t="s">
        <v>5087</v>
      </c>
      <c r="C167" s="95" t="s">
        <v>5127</v>
      </c>
      <c r="D167" s="95" t="s">
        <v>5089</v>
      </c>
      <c r="E167" s="95" t="s">
        <v>5128</v>
      </c>
      <c r="F167" s="95" t="s">
        <v>2871</v>
      </c>
      <c r="G167" t="s">
        <v>5302</v>
      </c>
      <c r="I167" t="s">
        <v>5303</v>
      </c>
      <c r="J167" t="s">
        <v>5302</v>
      </c>
      <c r="K167" t="s">
        <v>5236</v>
      </c>
      <c r="L167">
        <v>2</v>
      </c>
      <c r="M167" s="14" t="s">
        <v>462</v>
      </c>
      <c r="N167" s="14" t="str">
        <f t="shared" si="17"/>
        <v>attribute</v>
      </c>
      <c r="O167" s="14" t="str">
        <f t="shared" si="14"/>
        <v>Temperatura - Separador de Óleo</v>
      </c>
      <c r="P167" s="14" t="str">
        <f t="shared" si="15"/>
        <v/>
      </c>
      <c r="Q167" t="b" cm="1">
        <f t="array" ref="Q167">IF(ISERROR(IF(Table325[[#This Row],[type]]="subattribute", VLOOKUP(Table325[[#This Row],[Template]]&amp;Table325[[#This Row],[parent_attribute]],_xlfn._xlws.FILTER(Table325[[#All],[concat]], Table325[[#All],[type]]="attribute"),1, FALSE), TRUE)), FALSE, TRUE)</f>
        <v>1</v>
      </c>
    </row>
    <row r="168" spans="1:17">
      <c r="A168" s="13" t="str">
        <f t="shared" si="16"/>
        <v>Compressor GenericTemperatura - Separador de Óleo</v>
      </c>
      <c r="B168" s="14" t="s">
        <v>5087</v>
      </c>
      <c r="C168" s="95" t="s">
        <v>5127</v>
      </c>
      <c r="D168" s="95" t="s">
        <v>5089</v>
      </c>
      <c r="E168" s="95" t="s">
        <v>5128</v>
      </c>
      <c r="F168" s="95" t="s">
        <v>2871</v>
      </c>
      <c r="G168" t="s">
        <v>5302</v>
      </c>
      <c r="I168" t="s">
        <v>5304</v>
      </c>
      <c r="L168">
        <v>2</v>
      </c>
      <c r="M168" s="14" t="s">
        <v>4232</v>
      </c>
      <c r="N168" s="14" t="str">
        <f t="shared" si="17"/>
        <v>subattribute</v>
      </c>
      <c r="O168" s="14" t="str">
        <f t="shared" si="14"/>
        <v>Temperatura - Separador de Óleo</v>
      </c>
      <c r="P168" s="14" t="str">
        <f t="shared" si="15"/>
        <v>Hi</v>
      </c>
      <c r="Q168" t="b" cm="1">
        <f t="array" ref="Q168">IF(ISERROR(IF(Table325[[#This Row],[type]]="subattribute", VLOOKUP(Table325[[#This Row],[Template]]&amp;Table325[[#This Row],[parent_attribute]],_xlfn._xlws.FILTER(Table325[[#All],[concat]], Table325[[#All],[type]]="attribute"),1, FALSE), TRUE)), FALSE, TRUE)</f>
        <v>1</v>
      </c>
    </row>
    <row r="169" spans="1:17">
      <c r="A169" s="13" t="str">
        <f t="shared" si="16"/>
        <v>Compressor GenericTemperatura - Separador de Óleo</v>
      </c>
      <c r="B169" s="14" t="s">
        <v>5087</v>
      </c>
      <c r="C169" s="95" t="s">
        <v>5127</v>
      </c>
      <c r="D169" s="95" t="s">
        <v>5089</v>
      </c>
      <c r="E169" s="95" t="s">
        <v>5128</v>
      </c>
      <c r="F169" s="95" t="s">
        <v>2871</v>
      </c>
      <c r="G169" t="s">
        <v>5302</v>
      </c>
      <c r="I169" t="s">
        <v>5305</v>
      </c>
      <c r="L169">
        <v>2</v>
      </c>
      <c r="M169" s="14" t="s">
        <v>4232</v>
      </c>
      <c r="N169" s="14" t="str">
        <f t="shared" si="17"/>
        <v>subattribute</v>
      </c>
      <c r="O169" s="14" t="str">
        <f t="shared" si="14"/>
        <v>Temperatura - Separador de Óleo</v>
      </c>
      <c r="P169" s="14" t="str">
        <f t="shared" si="15"/>
        <v>HiHi</v>
      </c>
      <c r="Q169" t="b" cm="1">
        <f t="array" ref="Q169">IF(ISERROR(IF(Table325[[#This Row],[type]]="subattribute", VLOOKUP(Table325[[#This Row],[Template]]&amp;Table325[[#This Row],[parent_attribute]],_xlfn._xlws.FILTER(Table325[[#All],[concat]], Table325[[#All],[type]]="attribute"),1, FALSE), TRUE)), FALSE, TRUE)</f>
        <v>1</v>
      </c>
    </row>
    <row r="170" spans="1:17">
      <c r="A170" s="13" t="str">
        <f t="shared" si="16"/>
        <v>Compressor GenericTemperatura - Separador de Óleo</v>
      </c>
      <c r="B170" s="14" t="s">
        <v>5087</v>
      </c>
      <c r="C170" s="95" t="s">
        <v>5127</v>
      </c>
      <c r="D170" s="95" t="s">
        <v>5089</v>
      </c>
      <c r="E170" s="95" t="s">
        <v>5128</v>
      </c>
      <c r="F170" s="95" t="s">
        <v>2871</v>
      </c>
      <c r="G170" t="s">
        <v>5302</v>
      </c>
      <c r="I170" t="s">
        <v>5306</v>
      </c>
      <c r="L170">
        <v>2</v>
      </c>
      <c r="M170" s="14" t="s">
        <v>4232</v>
      </c>
      <c r="N170" s="14" t="str">
        <f t="shared" si="17"/>
        <v>subattribute</v>
      </c>
      <c r="O170" s="14" t="str">
        <f t="shared" si="14"/>
        <v>Temperatura - Separador de Óleo</v>
      </c>
      <c r="P170" s="14" t="str">
        <f t="shared" si="15"/>
        <v>Lo</v>
      </c>
      <c r="Q170" t="b" cm="1">
        <f t="array" ref="Q170">IF(ISERROR(IF(Table325[[#This Row],[type]]="subattribute", VLOOKUP(Table325[[#This Row],[Template]]&amp;Table325[[#This Row],[parent_attribute]],_xlfn._xlws.FILTER(Table325[[#All],[concat]], Table325[[#All],[type]]="attribute"),1, FALSE), TRUE)), FALSE, TRUE)</f>
        <v>1</v>
      </c>
    </row>
    <row r="171" spans="1:17">
      <c r="A171" s="13" t="str">
        <f t="shared" si="16"/>
        <v>Compressor GenericTemperatura - Separador de Óleo</v>
      </c>
      <c r="B171" s="14" t="s">
        <v>5087</v>
      </c>
      <c r="C171" s="95" t="s">
        <v>5127</v>
      </c>
      <c r="D171" s="95" t="s">
        <v>5089</v>
      </c>
      <c r="E171" s="95" t="s">
        <v>5128</v>
      </c>
      <c r="F171" s="95" t="s">
        <v>2871</v>
      </c>
      <c r="G171" t="s">
        <v>5302</v>
      </c>
      <c r="I171" t="s">
        <v>5307</v>
      </c>
      <c r="L171">
        <v>2</v>
      </c>
      <c r="M171" s="14" t="s">
        <v>4232</v>
      </c>
      <c r="N171" s="14" t="str">
        <f t="shared" si="17"/>
        <v>subattribute</v>
      </c>
      <c r="O171" s="14" t="str">
        <f t="shared" si="14"/>
        <v>Temperatura - Separador de Óleo</v>
      </c>
      <c r="P171" s="14" t="str">
        <f t="shared" si="15"/>
        <v>LoLo</v>
      </c>
      <c r="Q171" t="b" cm="1">
        <f t="array" ref="Q171">IF(ISERROR(IF(Table325[[#This Row],[type]]="subattribute", VLOOKUP(Table325[[#This Row],[Template]]&amp;Table325[[#This Row],[parent_attribute]],_xlfn._xlws.FILTER(Table325[[#All],[concat]], Table325[[#All],[type]]="attribute"),1, FALSE), TRUE)), FALSE, TRUE)</f>
        <v>1</v>
      </c>
    </row>
    <row r="172" spans="1:17">
      <c r="A172" s="13" t="str">
        <f t="shared" si="16"/>
        <v>Compressor GenericTemperatura - Separador de Óleo</v>
      </c>
      <c r="B172" s="14" t="s">
        <v>5087</v>
      </c>
      <c r="C172" s="95" t="s">
        <v>5127</v>
      </c>
      <c r="D172" s="95" t="s">
        <v>5089</v>
      </c>
      <c r="E172" s="95" t="s">
        <v>5128</v>
      </c>
      <c r="F172" s="95" t="s">
        <v>2871</v>
      </c>
      <c r="G172" t="s">
        <v>5302</v>
      </c>
      <c r="I172" t="s">
        <v>5308</v>
      </c>
      <c r="L172">
        <v>2</v>
      </c>
      <c r="M172" s="14" t="s">
        <v>4232</v>
      </c>
      <c r="N172" s="14" t="str">
        <f t="shared" si="17"/>
        <v>subattribute</v>
      </c>
      <c r="O172" s="14" t="str">
        <f t="shared" si="14"/>
        <v>Temperatura - Separador de Óleo</v>
      </c>
      <c r="P172" s="14" t="str">
        <f t="shared" si="15"/>
        <v>Pre-alarm Hi</v>
      </c>
      <c r="Q172" t="b" cm="1">
        <f t="array" ref="Q172">IF(ISERROR(IF(Table325[[#This Row],[type]]="subattribute", VLOOKUP(Table325[[#This Row],[Template]]&amp;Table325[[#This Row],[parent_attribute]],_xlfn._xlws.FILTER(Table325[[#All],[concat]], Table325[[#All],[type]]="attribute"),1, FALSE), TRUE)), FALSE, TRUE)</f>
        <v>1</v>
      </c>
    </row>
    <row r="173" spans="1:17">
      <c r="A173" s="13" t="str">
        <f t="shared" si="16"/>
        <v>Compressor GenericTemperatura - Separador de Óleo</v>
      </c>
      <c r="B173" s="14" t="s">
        <v>5087</v>
      </c>
      <c r="C173" s="95" t="s">
        <v>5127</v>
      </c>
      <c r="D173" s="95" t="s">
        <v>5089</v>
      </c>
      <c r="E173" s="95" t="s">
        <v>5128</v>
      </c>
      <c r="F173" s="95" t="s">
        <v>2871</v>
      </c>
      <c r="G173" t="s">
        <v>5302</v>
      </c>
      <c r="I173" t="s">
        <v>5309</v>
      </c>
      <c r="L173">
        <v>2</v>
      </c>
      <c r="M173" s="14" t="s">
        <v>4232</v>
      </c>
      <c r="N173" s="14" t="str">
        <f t="shared" si="17"/>
        <v>subattribute</v>
      </c>
      <c r="O173" s="14" t="str">
        <f t="shared" si="14"/>
        <v>Temperatura - Separador de Óleo</v>
      </c>
      <c r="P173" s="14" t="str">
        <f t="shared" si="15"/>
        <v>Pre-alarm Lo</v>
      </c>
      <c r="Q173" t="b" cm="1">
        <f t="array" ref="Q173">IF(ISERROR(IF(Table325[[#This Row],[type]]="subattribute", VLOOKUP(Table325[[#This Row],[Template]]&amp;Table325[[#This Row],[parent_attribute]],_xlfn._xlws.FILTER(Table325[[#All],[concat]], Table325[[#All],[type]]="attribute"),1, FALSE), TRUE)), FALSE, TRUE)</f>
        <v>1</v>
      </c>
    </row>
    <row r="174" spans="1:17">
      <c r="A174" s="13" t="str">
        <f t="shared" si="16"/>
        <v>Compressor GenericVálvula - Nível do Vaso Separador de Líquido</v>
      </c>
      <c r="B174" s="14" t="s">
        <v>5087</v>
      </c>
      <c r="C174" s="95" t="s">
        <v>5127</v>
      </c>
      <c r="D174" s="95" t="s">
        <v>5089</v>
      </c>
      <c r="E174" s="95" t="s">
        <v>5128</v>
      </c>
      <c r="F174" s="95" t="s">
        <v>2871</v>
      </c>
      <c r="G174" t="s">
        <v>5310</v>
      </c>
      <c r="I174" t="s">
        <v>5311</v>
      </c>
      <c r="J174" t="s">
        <v>5310</v>
      </c>
      <c r="K174" t="s">
        <v>393</v>
      </c>
      <c r="L174">
        <v>2</v>
      </c>
      <c r="M174" s="14" t="s">
        <v>483</v>
      </c>
      <c r="N174" s="14" t="str">
        <f t="shared" si="17"/>
        <v>attribute</v>
      </c>
      <c r="O174" s="14" t="str">
        <f t="shared" si="14"/>
        <v>Válvula - Nível do Vaso Separador de Líquido</v>
      </c>
      <c r="P174" s="14" t="str">
        <f t="shared" si="15"/>
        <v/>
      </c>
      <c r="Q174" t="b" cm="1">
        <f t="array" ref="Q174">IF(ISERROR(IF(Table325[[#This Row],[type]]="subattribute", VLOOKUP(Table325[[#This Row],[Template]]&amp;Table325[[#This Row],[parent_attribute]],_xlfn._xlws.FILTER(Table325[[#All],[concat]], Table325[[#All],[type]]="attribute"),1, FALSE), TRUE)), FALSE, TRUE)</f>
        <v>1</v>
      </c>
    </row>
    <row r="175" spans="1:17">
      <c r="A175" s="13" t="str">
        <f t="shared" si="16"/>
        <v>Compressor GenericVálvula - Nível do Vaso Separador de Líquido</v>
      </c>
      <c r="B175" s="14" t="s">
        <v>5087</v>
      </c>
      <c r="C175" s="95" t="s">
        <v>5127</v>
      </c>
      <c r="D175" s="95" t="s">
        <v>5089</v>
      </c>
      <c r="E175" s="95" t="s">
        <v>5128</v>
      </c>
      <c r="F175" s="95" t="s">
        <v>2871</v>
      </c>
      <c r="G175" t="s">
        <v>5310</v>
      </c>
      <c r="I175" t="s">
        <v>5312</v>
      </c>
      <c r="L175">
        <v>2</v>
      </c>
      <c r="M175" s="14" t="s">
        <v>4232</v>
      </c>
      <c r="N175" s="14" t="str">
        <f t="shared" si="17"/>
        <v>subattribute</v>
      </c>
      <c r="O175" s="14" t="str">
        <f t="shared" si="14"/>
        <v>Válvula - Nível do Vaso Separador de Líquido</v>
      </c>
      <c r="P175" s="14" t="str">
        <f t="shared" si="15"/>
        <v>Pre-alarm Hi</v>
      </c>
      <c r="Q175" t="b" cm="1">
        <f t="array" ref="Q175">IF(ISERROR(IF(Table325[[#This Row],[type]]="subattribute", VLOOKUP(Table325[[#This Row],[Template]]&amp;Table325[[#This Row],[parent_attribute]],_xlfn._xlws.FILTER(Table325[[#All],[concat]], Table325[[#All],[type]]="attribute"),1, FALSE), TRUE)), FALSE, TRUE)</f>
        <v>1</v>
      </c>
    </row>
    <row r="176" spans="1:17">
      <c r="A176" s="13" t="str">
        <f t="shared" si="16"/>
        <v>Compressor GenericVálvula - Nível do Vaso Separador de Líquido</v>
      </c>
      <c r="B176" s="14" t="s">
        <v>5087</v>
      </c>
      <c r="C176" s="95" t="s">
        <v>5127</v>
      </c>
      <c r="D176" s="95" t="s">
        <v>5089</v>
      </c>
      <c r="E176" s="95" t="s">
        <v>5128</v>
      </c>
      <c r="F176" s="95" t="s">
        <v>2871</v>
      </c>
      <c r="G176" t="s">
        <v>5310</v>
      </c>
      <c r="I176" t="s">
        <v>5313</v>
      </c>
      <c r="L176">
        <v>2</v>
      </c>
      <c r="M176" s="14" t="s">
        <v>4232</v>
      </c>
      <c r="N176" s="14" t="str">
        <f t="shared" si="17"/>
        <v>subattribute</v>
      </c>
      <c r="O176" s="14" t="str">
        <f t="shared" si="14"/>
        <v>Válvula - Nível do Vaso Separador de Líquido</v>
      </c>
      <c r="P176" s="14" t="str">
        <f t="shared" si="15"/>
        <v>Pre-alarm Lo</v>
      </c>
      <c r="Q176" t="b" cm="1">
        <f t="array" ref="Q176">IF(ISERROR(IF(Table325[[#This Row],[type]]="subattribute", VLOOKUP(Table325[[#This Row],[Template]]&amp;Table325[[#This Row],[parent_attribute]],_xlfn._xlws.FILTER(Table325[[#All],[concat]], Table325[[#All],[type]]="attribute"),1, FALSE), TRUE)), FALSE, TRUE)</f>
        <v>1</v>
      </c>
    </row>
    <row r="177" spans="1:17">
      <c r="A177" s="13" t="str">
        <f t="shared" si="16"/>
        <v>Compressor GenericVálvula - Temperatura Água a Jusante do Resfriador de Gás</v>
      </c>
      <c r="B177" s="14" t="s">
        <v>5087</v>
      </c>
      <c r="C177" s="95" t="s">
        <v>5127</v>
      </c>
      <c r="D177" s="95" t="s">
        <v>5089</v>
      </c>
      <c r="E177" s="95" t="s">
        <v>5128</v>
      </c>
      <c r="F177" s="95" t="s">
        <v>2871</v>
      </c>
      <c r="G177" t="s">
        <v>5314</v>
      </c>
      <c r="I177" t="s">
        <v>5315</v>
      </c>
      <c r="J177" t="s">
        <v>5314</v>
      </c>
      <c r="K177" t="s">
        <v>393</v>
      </c>
      <c r="L177">
        <v>2</v>
      </c>
      <c r="M177" s="14" t="s">
        <v>483</v>
      </c>
      <c r="N177" s="14" t="str">
        <f t="shared" si="17"/>
        <v>attribute</v>
      </c>
      <c r="O177" s="14" t="str">
        <f t="shared" si="14"/>
        <v>Válvula - Temperatura Água a Jusante do Resfriador de Gás</v>
      </c>
      <c r="P177" s="14" t="str">
        <f t="shared" si="15"/>
        <v/>
      </c>
      <c r="Q177" t="b" cm="1">
        <f t="array" ref="Q177">IF(ISERROR(IF(Table325[[#This Row],[type]]="subattribute", VLOOKUP(Table325[[#This Row],[Template]]&amp;Table325[[#This Row],[parent_attribute]],_xlfn._xlws.FILTER(Table325[[#All],[concat]], Table325[[#All],[type]]="attribute"),1, FALSE), TRUE)), FALSE, TRUE)</f>
        <v>1</v>
      </c>
    </row>
    <row r="178" spans="1:17">
      <c r="A178" s="13" t="str">
        <f t="shared" si="16"/>
        <v>Compressor GenericVálvula - Temperatura Água a Jusante do Resfriador de Gás</v>
      </c>
      <c r="B178" s="14" t="s">
        <v>5087</v>
      </c>
      <c r="C178" s="95" t="s">
        <v>5127</v>
      </c>
      <c r="D178" s="95" t="s">
        <v>5089</v>
      </c>
      <c r="E178" s="95" t="s">
        <v>5128</v>
      </c>
      <c r="F178" s="95" t="s">
        <v>2871</v>
      </c>
      <c r="G178" t="s">
        <v>5314</v>
      </c>
      <c r="I178" t="s">
        <v>5316</v>
      </c>
      <c r="L178">
        <v>2</v>
      </c>
      <c r="M178" s="14" t="s">
        <v>4232</v>
      </c>
      <c r="N178" s="14" t="str">
        <f t="shared" si="17"/>
        <v>subattribute</v>
      </c>
      <c r="O178" s="14" t="str">
        <f t="shared" si="14"/>
        <v>Válvula - Temperatura Água a Jusante do Resfriador de Gás</v>
      </c>
      <c r="P178" s="14" t="str">
        <f t="shared" si="15"/>
        <v>Hi</v>
      </c>
      <c r="Q178" t="b" cm="1">
        <f t="array" ref="Q178">IF(ISERROR(IF(Table325[[#This Row],[type]]="subattribute", VLOOKUP(Table325[[#This Row],[Template]]&amp;Table325[[#This Row],[parent_attribute]],_xlfn._xlws.FILTER(Table325[[#All],[concat]], Table325[[#All],[type]]="attribute"),1, FALSE), TRUE)), FALSE, TRUE)</f>
        <v>1</v>
      </c>
    </row>
    <row r="179" spans="1:17">
      <c r="A179" s="13" t="str">
        <f t="shared" si="16"/>
        <v>Compressor GenericVálvula - Temperatura Água a Jusante do Resfriador de Gás</v>
      </c>
      <c r="B179" s="14" t="s">
        <v>5087</v>
      </c>
      <c r="C179" s="95" t="s">
        <v>5127</v>
      </c>
      <c r="D179" s="95" t="s">
        <v>5089</v>
      </c>
      <c r="E179" s="95" t="s">
        <v>5128</v>
      </c>
      <c r="F179" s="95" t="s">
        <v>2871</v>
      </c>
      <c r="G179" t="s">
        <v>5314</v>
      </c>
      <c r="I179" t="s">
        <v>5317</v>
      </c>
      <c r="L179">
        <v>2</v>
      </c>
      <c r="M179" s="14" t="s">
        <v>4232</v>
      </c>
      <c r="N179" s="14" t="str">
        <f t="shared" si="17"/>
        <v>subattribute</v>
      </c>
      <c r="O179" s="14" t="str">
        <f t="shared" si="14"/>
        <v>Válvula - Temperatura Água a Jusante do Resfriador de Gás</v>
      </c>
      <c r="P179" s="14" t="str">
        <f t="shared" si="15"/>
        <v>HiHi</v>
      </c>
      <c r="Q179" t="b" cm="1">
        <f t="array" ref="Q179">IF(ISERROR(IF(Table325[[#This Row],[type]]="subattribute", VLOOKUP(Table325[[#This Row],[Template]]&amp;Table325[[#This Row],[parent_attribute]],_xlfn._xlws.FILTER(Table325[[#All],[concat]], Table325[[#All],[type]]="attribute"),1, FALSE), TRUE)), FALSE, TRUE)</f>
        <v>1</v>
      </c>
    </row>
    <row r="180" spans="1:17">
      <c r="A180" s="13" t="str">
        <f t="shared" si="16"/>
        <v>Compressor GenericVálvula - Temperatura Água a Jusante do Resfriador de Gás</v>
      </c>
      <c r="B180" s="14" t="s">
        <v>5087</v>
      </c>
      <c r="C180" s="95" t="s">
        <v>5127</v>
      </c>
      <c r="D180" s="95" t="s">
        <v>5089</v>
      </c>
      <c r="E180" s="95" t="s">
        <v>5128</v>
      </c>
      <c r="F180" s="95" t="s">
        <v>2871</v>
      </c>
      <c r="G180" t="s">
        <v>5314</v>
      </c>
      <c r="I180" t="s">
        <v>5318</v>
      </c>
      <c r="L180">
        <v>2</v>
      </c>
      <c r="M180" s="14" t="s">
        <v>4232</v>
      </c>
      <c r="N180" s="14" t="str">
        <f t="shared" si="17"/>
        <v>subattribute</v>
      </c>
      <c r="O180" s="14" t="str">
        <f t="shared" si="14"/>
        <v>Válvula - Temperatura Água a Jusante do Resfriador de Gás</v>
      </c>
      <c r="P180" s="14" t="str">
        <f t="shared" si="15"/>
        <v>Lo</v>
      </c>
      <c r="Q180" t="b" cm="1">
        <f t="array" ref="Q180">IF(ISERROR(IF(Table325[[#This Row],[type]]="subattribute", VLOOKUP(Table325[[#This Row],[Template]]&amp;Table325[[#This Row],[parent_attribute]],_xlfn._xlws.FILTER(Table325[[#All],[concat]], Table325[[#All],[type]]="attribute"),1, FALSE), TRUE)), FALSE, TRUE)</f>
        <v>1</v>
      </c>
    </row>
    <row r="181" spans="1:17">
      <c r="A181" s="13" t="str">
        <f t="shared" si="16"/>
        <v>Compressor GenericVálvula - Temperatura Água a Jusante do Resfriador de Gás</v>
      </c>
      <c r="B181" s="14" t="s">
        <v>5087</v>
      </c>
      <c r="C181" s="95" t="s">
        <v>5127</v>
      </c>
      <c r="D181" s="95" t="s">
        <v>5089</v>
      </c>
      <c r="E181" s="95" t="s">
        <v>5128</v>
      </c>
      <c r="F181" s="95" t="s">
        <v>2871</v>
      </c>
      <c r="G181" t="s">
        <v>5314</v>
      </c>
      <c r="I181" t="s">
        <v>5319</v>
      </c>
      <c r="L181">
        <v>2</v>
      </c>
      <c r="M181" s="14" t="s">
        <v>4232</v>
      </c>
      <c r="N181" s="14" t="str">
        <f t="shared" si="17"/>
        <v>subattribute</v>
      </c>
      <c r="O181" s="14" t="str">
        <f t="shared" si="14"/>
        <v>Válvula - Temperatura Água a Jusante do Resfriador de Gás</v>
      </c>
      <c r="P181" s="14" t="str">
        <f t="shared" si="15"/>
        <v>LoLo</v>
      </c>
      <c r="Q181" t="b" cm="1">
        <f t="array" ref="Q181">IF(ISERROR(IF(Table325[[#This Row],[type]]="subattribute", VLOOKUP(Table325[[#This Row],[Template]]&amp;Table325[[#This Row],[parent_attribute]],_xlfn._xlws.FILTER(Table325[[#All],[concat]], Table325[[#All],[type]]="attribute"),1, FALSE), TRUE)), FALSE, TRUE)</f>
        <v>1</v>
      </c>
    </row>
    <row r="182" spans="1:17">
      <c r="A182" s="13" t="str">
        <f t="shared" si="16"/>
        <v>Compressor GenericVálvula - Temperatura Água a Jusante do Resfriador de Gás</v>
      </c>
      <c r="B182" s="14" t="s">
        <v>5087</v>
      </c>
      <c r="C182" s="95" t="s">
        <v>5127</v>
      </c>
      <c r="D182" s="95" t="s">
        <v>5089</v>
      </c>
      <c r="E182" s="95" t="s">
        <v>5128</v>
      </c>
      <c r="F182" s="95" t="s">
        <v>2871</v>
      </c>
      <c r="G182" t="s">
        <v>5314</v>
      </c>
      <c r="I182" t="s">
        <v>5320</v>
      </c>
      <c r="L182">
        <v>2</v>
      </c>
      <c r="M182" s="14" t="s">
        <v>4232</v>
      </c>
      <c r="N182" s="14" t="str">
        <f t="shared" si="17"/>
        <v>subattribute</v>
      </c>
      <c r="O182" s="14" t="str">
        <f t="shared" si="14"/>
        <v>Válvula - Temperatura Água a Jusante do Resfriador de Gás</v>
      </c>
      <c r="P182" s="14" t="str">
        <f t="shared" si="15"/>
        <v>Pre-alarm Hi</v>
      </c>
      <c r="Q182" t="b" cm="1">
        <f t="array" ref="Q182">IF(ISERROR(IF(Table325[[#This Row],[type]]="subattribute", VLOOKUP(Table325[[#This Row],[Template]]&amp;Table325[[#This Row],[parent_attribute]],_xlfn._xlws.FILTER(Table325[[#All],[concat]], Table325[[#All],[type]]="attribute"),1, FALSE), TRUE)), FALSE, TRUE)</f>
        <v>1</v>
      </c>
    </row>
    <row r="183" spans="1:17">
      <c r="A183" s="13" t="str">
        <f t="shared" si="16"/>
        <v>Compressor GenericVálvula - Temperatura Água a Jusante do Resfriador de Gás</v>
      </c>
      <c r="B183" s="14" t="s">
        <v>5087</v>
      </c>
      <c r="C183" s="95" t="s">
        <v>5127</v>
      </c>
      <c r="D183" s="95" t="s">
        <v>5089</v>
      </c>
      <c r="E183" s="95" t="s">
        <v>5128</v>
      </c>
      <c r="F183" s="95" t="s">
        <v>2871</v>
      </c>
      <c r="G183" t="s">
        <v>5314</v>
      </c>
      <c r="I183" t="s">
        <v>5321</v>
      </c>
      <c r="L183">
        <v>2</v>
      </c>
      <c r="M183" s="14" t="s">
        <v>4232</v>
      </c>
      <c r="N183" s="14" t="str">
        <f t="shared" si="17"/>
        <v>subattribute</v>
      </c>
      <c r="O183" s="14" t="str">
        <f t="shared" si="14"/>
        <v>Válvula - Temperatura Água a Jusante do Resfriador de Gás</v>
      </c>
      <c r="P183" s="14" t="str">
        <f t="shared" si="15"/>
        <v>Pre-alarm Lo</v>
      </c>
      <c r="Q183" t="b" cm="1">
        <f t="array" ref="Q183">IF(ISERROR(IF(Table325[[#This Row],[type]]="subattribute", VLOOKUP(Table325[[#This Row],[Template]]&amp;Table325[[#This Row],[parent_attribute]],_xlfn._xlws.FILTER(Table325[[#All],[concat]], Table325[[#All],[type]]="attribute"),1, FALSE), TRUE)), FALSE, TRUE)</f>
        <v>1</v>
      </c>
    </row>
    <row r="184" spans="1:17">
      <c r="A184" s="13" t="str">
        <f t="shared" si="16"/>
        <v>Compressor GenericVálvula - Temperatura Óleo a Jusante do Resfriador de Óleo</v>
      </c>
      <c r="B184" s="14" t="s">
        <v>5087</v>
      </c>
      <c r="C184" s="95" t="s">
        <v>5127</v>
      </c>
      <c r="D184" s="95" t="s">
        <v>5089</v>
      </c>
      <c r="E184" s="95" t="s">
        <v>5128</v>
      </c>
      <c r="F184" s="95" t="s">
        <v>2871</v>
      </c>
      <c r="G184" t="s">
        <v>5322</v>
      </c>
      <c r="I184" t="s">
        <v>5323</v>
      </c>
      <c r="J184" t="s">
        <v>5322</v>
      </c>
      <c r="K184" t="s">
        <v>393</v>
      </c>
      <c r="L184">
        <v>2</v>
      </c>
      <c r="M184" s="14" t="s">
        <v>462</v>
      </c>
      <c r="N184" s="14" t="str">
        <f t="shared" si="17"/>
        <v>attribute</v>
      </c>
      <c r="O184" s="14" t="str">
        <f t="shared" si="14"/>
        <v>Válvula - Temperatura Óleo a Jusante do Resfriador de Óleo</v>
      </c>
      <c r="P184" s="14" t="str">
        <f t="shared" si="15"/>
        <v/>
      </c>
      <c r="Q184" t="b" cm="1">
        <f t="array" ref="Q184">IF(ISERROR(IF(Table325[[#This Row],[type]]="subattribute", VLOOKUP(Table325[[#This Row],[Template]]&amp;Table325[[#This Row],[parent_attribute]],_xlfn._xlws.FILTER(Table325[[#All],[concat]], Table325[[#All],[type]]="attribute"),1, FALSE), TRUE)), FALSE, TRUE)</f>
        <v>1</v>
      </c>
    </row>
    <row r="185" spans="1:17">
      <c r="A185" s="13" t="str">
        <f t="shared" si="16"/>
        <v>Compressor GenericVálvula - Temperatura Óleo a Jusante do Resfriador de Óleo</v>
      </c>
      <c r="B185" s="14" t="s">
        <v>5087</v>
      </c>
      <c r="C185" s="95" t="s">
        <v>5127</v>
      </c>
      <c r="D185" s="95" t="s">
        <v>5089</v>
      </c>
      <c r="E185" s="95" t="s">
        <v>5128</v>
      </c>
      <c r="F185" s="95" t="s">
        <v>2871</v>
      </c>
      <c r="G185" t="s">
        <v>5322</v>
      </c>
      <c r="I185" t="s">
        <v>5324</v>
      </c>
      <c r="L185">
        <v>2</v>
      </c>
      <c r="M185" s="14" t="s">
        <v>4232</v>
      </c>
      <c r="N185" s="14" t="str">
        <f t="shared" si="17"/>
        <v>subattribute</v>
      </c>
      <c r="O185" s="14" t="str">
        <f t="shared" si="14"/>
        <v>Válvula - Temperatura Óleo a Jusante do Resfriador de Óleo</v>
      </c>
      <c r="P185" s="14" t="str">
        <f t="shared" si="15"/>
        <v>Hi</v>
      </c>
      <c r="Q185" t="b" cm="1">
        <f t="array" ref="Q185">IF(ISERROR(IF(Table325[[#This Row],[type]]="subattribute", VLOOKUP(Table325[[#This Row],[Template]]&amp;Table325[[#This Row],[parent_attribute]],_xlfn._xlws.FILTER(Table325[[#All],[concat]], Table325[[#All],[type]]="attribute"),1, FALSE), TRUE)), FALSE, TRUE)</f>
        <v>1</v>
      </c>
    </row>
    <row r="186" spans="1:17">
      <c r="A186" s="13" t="str">
        <f t="shared" si="16"/>
        <v>Compressor GenericVálvula - Temperatura Óleo a Jusante do Resfriador de Óleo</v>
      </c>
      <c r="B186" s="14" t="s">
        <v>5087</v>
      </c>
      <c r="C186" s="95" t="s">
        <v>5127</v>
      </c>
      <c r="D186" s="95" t="s">
        <v>5089</v>
      </c>
      <c r="E186" s="95" t="s">
        <v>5128</v>
      </c>
      <c r="F186" s="95" t="s">
        <v>2871</v>
      </c>
      <c r="G186" t="s">
        <v>5322</v>
      </c>
      <c r="I186" t="s">
        <v>5325</v>
      </c>
      <c r="L186">
        <v>2</v>
      </c>
      <c r="M186" s="14" t="s">
        <v>4232</v>
      </c>
      <c r="N186" s="14" t="str">
        <f t="shared" si="17"/>
        <v>subattribute</v>
      </c>
      <c r="O186" s="14" t="str">
        <f t="shared" si="14"/>
        <v>Válvula - Temperatura Óleo a Jusante do Resfriador de Óleo</v>
      </c>
      <c r="P186" s="14" t="str">
        <f t="shared" si="15"/>
        <v>HiHi</v>
      </c>
      <c r="Q186" t="b" cm="1">
        <f t="array" ref="Q186">IF(ISERROR(IF(Table325[[#This Row],[type]]="subattribute", VLOOKUP(Table325[[#This Row],[Template]]&amp;Table325[[#This Row],[parent_attribute]],_xlfn._xlws.FILTER(Table325[[#All],[concat]], Table325[[#All],[type]]="attribute"),1, FALSE), TRUE)), FALSE, TRUE)</f>
        <v>1</v>
      </c>
    </row>
    <row r="187" spans="1:17">
      <c r="A187" s="13" t="str">
        <f t="shared" si="16"/>
        <v>Compressor GenericVálvula - Temperatura Óleo a Jusante do Resfriador de Óleo</v>
      </c>
      <c r="B187" s="14" t="s">
        <v>5087</v>
      </c>
      <c r="C187" s="95" t="s">
        <v>5127</v>
      </c>
      <c r="D187" s="95" t="s">
        <v>5089</v>
      </c>
      <c r="E187" s="95" t="s">
        <v>5128</v>
      </c>
      <c r="F187" s="95" t="s">
        <v>2871</v>
      </c>
      <c r="G187" t="s">
        <v>5322</v>
      </c>
      <c r="I187" t="s">
        <v>5326</v>
      </c>
      <c r="L187">
        <v>2</v>
      </c>
      <c r="M187" s="14" t="s">
        <v>4232</v>
      </c>
      <c r="N187" s="14" t="str">
        <f t="shared" si="17"/>
        <v>subattribute</v>
      </c>
      <c r="O187" s="14" t="str">
        <f t="shared" si="14"/>
        <v>Válvula - Temperatura Óleo a Jusante do Resfriador de Óleo</v>
      </c>
      <c r="P187" s="14" t="str">
        <f t="shared" si="15"/>
        <v>Lo</v>
      </c>
      <c r="Q187" t="b" cm="1">
        <f t="array" ref="Q187">IF(ISERROR(IF(Table325[[#This Row],[type]]="subattribute", VLOOKUP(Table325[[#This Row],[Template]]&amp;Table325[[#This Row],[parent_attribute]],_xlfn._xlws.FILTER(Table325[[#All],[concat]], Table325[[#All],[type]]="attribute"),1, FALSE), TRUE)), FALSE, TRUE)</f>
        <v>1</v>
      </c>
    </row>
    <row r="188" spans="1:17">
      <c r="A188" s="13" t="str">
        <f t="shared" si="16"/>
        <v>Compressor GenericVálvula - Temperatura Óleo a Jusante do Resfriador de Óleo</v>
      </c>
      <c r="B188" s="14" t="s">
        <v>5087</v>
      </c>
      <c r="C188" s="95" t="s">
        <v>5127</v>
      </c>
      <c r="D188" s="95" t="s">
        <v>5089</v>
      </c>
      <c r="E188" s="95" t="s">
        <v>5128</v>
      </c>
      <c r="F188" s="95" t="s">
        <v>2871</v>
      </c>
      <c r="G188" t="s">
        <v>5322</v>
      </c>
      <c r="I188" t="s">
        <v>5327</v>
      </c>
      <c r="L188">
        <v>2</v>
      </c>
      <c r="M188" s="14" t="s">
        <v>4232</v>
      </c>
      <c r="N188" s="14" t="str">
        <f t="shared" si="17"/>
        <v>subattribute</v>
      </c>
      <c r="O188" s="14" t="str">
        <f t="shared" si="14"/>
        <v>Válvula - Temperatura Óleo a Jusante do Resfriador de Óleo</v>
      </c>
      <c r="P188" s="14" t="str">
        <f t="shared" si="15"/>
        <v>LoLo</v>
      </c>
      <c r="Q188" t="b" cm="1">
        <f t="array" ref="Q188">IF(ISERROR(IF(Table325[[#This Row],[type]]="subattribute", VLOOKUP(Table325[[#This Row],[Template]]&amp;Table325[[#This Row],[parent_attribute]],_xlfn._xlws.FILTER(Table325[[#All],[concat]], Table325[[#All],[type]]="attribute"),1, FALSE), TRUE)), FALSE, TRUE)</f>
        <v>1</v>
      </c>
    </row>
    <row r="189" spans="1:17">
      <c r="A189" s="13" t="str">
        <f t="shared" si="16"/>
        <v>Compressor GenericVálvula - Temperatura Óleo a Jusante do Resfriador de Óleo</v>
      </c>
      <c r="B189" s="14" t="s">
        <v>5087</v>
      </c>
      <c r="C189" s="95" t="s">
        <v>5127</v>
      </c>
      <c r="D189" s="95" t="s">
        <v>5089</v>
      </c>
      <c r="E189" s="95" t="s">
        <v>5128</v>
      </c>
      <c r="F189" s="95" t="s">
        <v>2871</v>
      </c>
      <c r="G189" t="s">
        <v>5322</v>
      </c>
      <c r="I189" t="s">
        <v>5328</v>
      </c>
      <c r="L189">
        <v>2</v>
      </c>
      <c r="M189" s="14" t="s">
        <v>4232</v>
      </c>
      <c r="N189" s="14" t="str">
        <f t="shared" si="17"/>
        <v>subattribute</v>
      </c>
      <c r="O189" s="14" t="str">
        <f t="shared" si="14"/>
        <v>Válvula - Temperatura Óleo a Jusante do Resfriador de Óleo</v>
      </c>
      <c r="P189" s="14" t="str">
        <f t="shared" si="15"/>
        <v>Pre-alarm Hi</v>
      </c>
      <c r="Q189" t="b" cm="1">
        <f t="array" ref="Q189">IF(ISERROR(IF(Table325[[#This Row],[type]]="subattribute", VLOOKUP(Table325[[#This Row],[Template]]&amp;Table325[[#This Row],[parent_attribute]],_xlfn._xlws.FILTER(Table325[[#All],[concat]], Table325[[#All],[type]]="attribute"),1, FALSE), TRUE)), FALSE, TRUE)</f>
        <v>1</v>
      </c>
    </row>
    <row r="190" spans="1:17">
      <c r="A190" s="13" t="str">
        <f t="shared" si="16"/>
        <v>Compressor GenericVálvula - Temperatura Óleo a Jusante do Resfriador de Óleo</v>
      </c>
      <c r="B190" s="14" t="s">
        <v>5087</v>
      </c>
      <c r="C190" s="95" t="s">
        <v>5127</v>
      </c>
      <c r="D190" s="95" t="s">
        <v>5089</v>
      </c>
      <c r="E190" s="95" t="s">
        <v>5128</v>
      </c>
      <c r="F190" s="95" t="s">
        <v>2871</v>
      </c>
      <c r="G190" t="s">
        <v>5322</v>
      </c>
      <c r="I190" t="s">
        <v>5329</v>
      </c>
      <c r="J190" t="s">
        <v>393</v>
      </c>
      <c r="L190">
        <v>2</v>
      </c>
      <c r="M190" s="14" t="s">
        <v>4232</v>
      </c>
      <c r="N190" s="14" t="str">
        <f t="shared" si="17"/>
        <v>subattribute</v>
      </c>
      <c r="O190" s="14" t="str">
        <f t="shared" si="14"/>
        <v>Válvula - Temperatura Óleo a Jusante do Resfriador de Óleo</v>
      </c>
      <c r="P190" s="14" t="str">
        <f t="shared" si="15"/>
        <v>Pre-alarm Lo</v>
      </c>
      <c r="Q190" t="b" cm="1">
        <f t="array" ref="Q190">IF(ISERROR(IF(Table325[[#This Row],[type]]="subattribute", VLOOKUP(Table325[[#This Row],[Template]]&amp;Table325[[#This Row],[parent_attribute]],_xlfn._xlws.FILTER(Table325[[#All],[concat]], Table325[[#All],[type]]="attribute"),1, FALSE), TRUE)), FALSE, TRUE)</f>
        <v>1</v>
      </c>
    </row>
  </sheetData>
  <autoFilter ref="A1:Q190" xr:uid="{B2818E91-798B-4379-BAD0-D6CB5AF8189F}"/>
  <pageMargins left="0.511811024" right="0.511811024" top="0.78740157499999996" bottom="0.78740157499999996" header="0.31496062000000002" footer="0.31496062000000002"/>
  <pageSetup paperSize="9"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1E9C16-6978-49C4-8076-7260DAE7EB70}">
  <sheetPr filterMode="1"/>
  <dimension ref="A1:O218"/>
  <sheetViews>
    <sheetView workbookViewId="0">
      <selection activeCell="G228" sqref="G227:G228"/>
    </sheetView>
  </sheetViews>
  <sheetFormatPr defaultColWidth="8.88671875" defaultRowHeight="14.4"/>
  <cols>
    <col min="1" max="1" width="8.44140625" bestFit="1" customWidth="1"/>
    <col min="2" max="2" width="8.44140625" customWidth="1"/>
    <col min="3" max="5" width="8.88671875" hidden="1" customWidth="1"/>
    <col min="6" max="6" width="5.6640625" customWidth="1"/>
    <col min="7" max="7" width="40" customWidth="1"/>
    <col min="8" max="8" width="10.88671875" hidden="1" customWidth="1"/>
    <col min="9" max="9" width="10.88671875" customWidth="1"/>
    <col min="10" max="10" width="13.44140625" hidden="1" customWidth="1"/>
    <col min="11" max="11" width="11.33203125" customWidth="1"/>
    <col min="12" max="12" width="8" bestFit="1" customWidth="1"/>
    <col min="13" max="13" width="8" customWidth="1"/>
    <col min="14" max="14" width="10" bestFit="1" customWidth="1"/>
  </cols>
  <sheetData>
    <row r="1" spans="1:15" ht="21.6">
      <c r="A1" s="35" t="s">
        <v>5330</v>
      </c>
      <c r="B1" s="35" t="s">
        <v>5331</v>
      </c>
      <c r="C1" s="37" t="s">
        <v>5332</v>
      </c>
      <c r="D1" s="62" t="s">
        <v>5333</v>
      </c>
      <c r="E1" s="62" t="s">
        <v>5334</v>
      </c>
      <c r="F1" s="62" t="s">
        <v>722</v>
      </c>
      <c r="G1" s="37" t="s">
        <v>5335</v>
      </c>
      <c r="H1" s="35" t="s">
        <v>5336</v>
      </c>
      <c r="I1" s="37" t="s">
        <v>5337</v>
      </c>
      <c r="J1" s="37" t="s">
        <v>5332</v>
      </c>
      <c r="K1" s="37" t="s">
        <v>5338</v>
      </c>
      <c r="L1" s="37" t="s">
        <v>5339</v>
      </c>
      <c r="M1" s="37" t="s">
        <v>5340</v>
      </c>
      <c r="N1" s="36" t="s">
        <v>5334</v>
      </c>
      <c r="O1" s="37" t="s">
        <v>729</v>
      </c>
    </row>
    <row r="2" spans="1:15" ht="103.2" hidden="1">
      <c r="A2" s="38" t="s">
        <v>5341</v>
      </c>
      <c r="B2" s="38" t="str">
        <f>VLOOKUP(A2,REF!$A$1:$B$20,2,0)</f>
        <v>Lo</v>
      </c>
      <c r="C2" s="39" t="s">
        <v>5342</v>
      </c>
      <c r="D2" s="44" t="str">
        <f>LEFT(C2,1)&amp;VLOOKUP(MID(C2,2,1),REF!$D$1:$F$9,2,0)&amp;RIGHT(C2,LEN(C2)-2)</f>
        <v>1212B</v>
      </c>
      <c r="E2" s="44" t="str">
        <f t="shared" ref="E2:E65" si="0">MID(C2,2,1)</f>
        <v>Y</v>
      </c>
      <c r="F2" s="44" t="str">
        <f>VLOOKUP(E2,REF!$D$1:$F$9,3,0)</f>
        <v>FRADE-CAE-1340 &amp; 1345 (LP/IP COMPRESSOR TRAIN 1)</v>
      </c>
      <c r="G2" s="44" t="s">
        <v>5343</v>
      </c>
      <c r="H2" s="38" t="s">
        <v>5344</v>
      </c>
      <c r="I2" s="38" t="str">
        <f t="shared" ref="I2:I65" si="1">_xlfn.CONCAT(H2,D2)</f>
        <v>LIT1212B</v>
      </c>
      <c r="J2" s="38" t="s">
        <v>5342</v>
      </c>
      <c r="K2" s="38" t="s">
        <v>5345</v>
      </c>
      <c r="L2" s="39" t="s">
        <v>5346</v>
      </c>
      <c r="M2" s="40" t="s">
        <v>736</v>
      </c>
      <c r="N2" s="41">
        <v>837032562</v>
      </c>
      <c r="O2" s="42" t="s">
        <v>5347</v>
      </c>
    </row>
    <row r="3" spans="1:15" ht="103.2" hidden="1">
      <c r="A3" s="38" t="s">
        <v>5348</v>
      </c>
      <c r="B3" s="38" t="str">
        <f>VLOOKUP(A3,REF!$A$1:$B$20,2,0)</f>
        <v>LoLo</v>
      </c>
      <c r="C3" s="39" t="s">
        <v>5349</v>
      </c>
      <c r="D3" s="44" t="str">
        <f>LEFT(C3,1)&amp;VLOOKUP(MID(C3,2,1),REF!$D$1:$F$9,2,0)&amp;RIGHT(C3,LEN(C3)-2)</f>
        <v>1212A</v>
      </c>
      <c r="E3" s="44" t="str">
        <f t="shared" si="0"/>
        <v>Y</v>
      </c>
      <c r="F3" s="44" t="str">
        <f>VLOOKUP(E3,REF!$D$1:$F$9,3,0)</f>
        <v>FRADE-CAE-1340 &amp; 1345 (LP/IP COMPRESSOR TRAIN 1)</v>
      </c>
      <c r="G3" s="44" t="s">
        <v>5343</v>
      </c>
      <c r="H3" s="38" t="s">
        <v>5344</v>
      </c>
      <c r="I3" s="38" t="str">
        <f t="shared" si="1"/>
        <v>LIT1212A</v>
      </c>
      <c r="J3" s="38" t="s">
        <v>5349</v>
      </c>
      <c r="K3" s="38" t="s">
        <v>5345</v>
      </c>
      <c r="L3" s="43" t="s">
        <v>736</v>
      </c>
      <c r="M3" s="44" t="s">
        <v>5346</v>
      </c>
      <c r="N3" s="41">
        <v>837032562</v>
      </c>
      <c r="O3" s="45" t="s">
        <v>736</v>
      </c>
    </row>
    <row r="4" spans="1:15" ht="103.2" hidden="1">
      <c r="A4" s="38" t="s">
        <v>5350</v>
      </c>
      <c r="B4" s="38" t="str">
        <f>VLOOKUP(A4,REF!$A$1:$B$20,2,0)</f>
        <v>Hi</v>
      </c>
      <c r="C4" s="39" t="s">
        <v>5351</v>
      </c>
      <c r="D4" s="44" t="str">
        <f>LEFT(C4,1)&amp;VLOOKUP(MID(C4,2,1),REF!$D$1:$F$9,2,0)&amp;RIGHT(C4,LEN(C4)-2)</f>
        <v>1222</v>
      </c>
      <c r="E4" s="44" t="str">
        <f t="shared" si="0"/>
        <v>Y</v>
      </c>
      <c r="F4" s="44" t="str">
        <f>VLOOKUP(E4,REF!$D$1:$F$9,3,0)</f>
        <v>FRADE-CAE-1340 &amp; 1345 (LP/IP COMPRESSOR TRAIN 1)</v>
      </c>
      <c r="G4" s="44" t="s">
        <v>5352</v>
      </c>
      <c r="H4" s="38" cm="1">
        <f t="array" aca="1" ref="H4" ca="1">INDEX('Alarm Trip LP_IP_HP'!$I$2:$I$218,)</f>
        <v>0</v>
      </c>
      <c r="I4" s="38" t="str">
        <f t="shared" ca="1" si="1"/>
        <v>PDIT1222</v>
      </c>
      <c r="J4" s="38" t="s">
        <v>5351</v>
      </c>
      <c r="K4" s="38" t="s">
        <v>5353</v>
      </c>
      <c r="L4" s="39" t="s">
        <v>5346</v>
      </c>
      <c r="M4" s="40" t="s">
        <v>736</v>
      </c>
      <c r="N4" s="41">
        <v>837032562</v>
      </c>
      <c r="O4" s="45" t="s">
        <v>736</v>
      </c>
    </row>
    <row r="5" spans="1:15" ht="103.2" hidden="1">
      <c r="A5" s="38" t="s">
        <v>5354</v>
      </c>
      <c r="B5" s="38" t="str">
        <f>VLOOKUP(A5,REF!$A$1:$B$20,2,0)</f>
        <v>Hi</v>
      </c>
      <c r="C5" s="39" t="s">
        <v>5355</v>
      </c>
      <c r="D5" s="44" t="str">
        <f>LEFT(C5,1)&amp;VLOOKUP(MID(C5,2,1),REF!$D$1:$F$9,2,0)&amp;RIGHT(C5,LEN(C5)-2)</f>
        <v>1213</v>
      </c>
      <c r="E5" s="44" t="str">
        <f t="shared" si="0"/>
        <v>Y</v>
      </c>
      <c r="F5" s="44" t="str">
        <f>VLOOKUP(E5,REF!$D$1:$F$9,3,0)</f>
        <v>FRADE-CAE-1340 &amp; 1345 (LP/IP COMPRESSOR TRAIN 1)</v>
      </c>
      <c r="G5" s="44" t="s">
        <v>5356</v>
      </c>
      <c r="H5" s="38" t="s">
        <v>5357</v>
      </c>
      <c r="I5" s="38" t="str">
        <f t="shared" si="1"/>
        <v>TIT1213</v>
      </c>
      <c r="J5" s="38" t="s">
        <v>5355</v>
      </c>
      <c r="K5" s="38" t="s">
        <v>5358</v>
      </c>
      <c r="L5" s="39" t="s">
        <v>5346</v>
      </c>
      <c r="M5" s="40" t="s">
        <v>736</v>
      </c>
      <c r="N5" s="41">
        <v>837032562</v>
      </c>
      <c r="O5" s="45" t="s">
        <v>736</v>
      </c>
    </row>
    <row r="6" spans="1:15" ht="103.2" hidden="1">
      <c r="A6" s="38" t="s">
        <v>5359</v>
      </c>
      <c r="B6" s="38" t="str">
        <f>VLOOKUP(A6,REF!$A$1:$B$20,2,0)</f>
        <v>Lo</v>
      </c>
      <c r="C6" s="39" t="s">
        <v>5355</v>
      </c>
      <c r="D6" s="44" t="str">
        <f>LEFT(C6,1)&amp;VLOOKUP(MID(C6,2,1),REF!$D$1:$F$9,2,0)&amp;RIGHT(C6,LEN(C6)-2)</f>
        <v>1213</v>
      </c>
      <c r="E6" s="44" t="str">
        <f t="shared" si="0"/>
        <v>Y</v>
      </c>
      <c r="F6" s="44" t="str">
        <f>VLOOKUP(E6,REF!$D$1:$F$9,3,0)</f>
        <v>FRADE-CAE-1340 &amp; 1345 (LP/IP COMPRESSOR TRAIN 1)</v>
      </c>
      <c r="G6" s="44" t="s">
        <v>5356</v>
      </c>
      <c r="H6" s="38" t="s">
        <v>5357</v>
      </c>
      <c r="I6" s="38" t="str">
        <f t="shared" si="1"/>
        <v>TIT1213</v>
      </c>
      <c r="J6" s="38" t="s">
        <v>5355</v>
      </c>
      <c r="K6" s="38" t="s">
        <v>5360</v>
      </c>
      <c r="L6" s="39" t="s">
        <v>5346</v>
      </c>
      <c r="M6" s="40" t="s">
        <v>736</v>
      </c>
      <c r="N6" s="41">
        <v>837032562</v>
      </c>
      <c r="O6" s="45" t="s">
        <v>736</v>
      </c>
    </row>
    <row r="7" spans="1:15" ht="103.2" hidden="1">
      <c r="A7" s="38" t="s">
        <v>5354</v>
      </c>
      <c r="B7" s="38" t="str">
        <f>VLOOKUP(A7,REF!$A$1:$B$20,2,0)</f>
        <v>Hi</v>
      </c>
      <c r="C7" s="39" t="s">
        <v>5361</v>
      </c>
      <c r="D7" s="44" t="str">
        <f>LEFT(C7,1)&amp;VLOOKUP(MID(C7,2,1),REF!$D$1:$F$9,2,0)&amp;RIGHT(C7,LEN(C7)-2)</f>
        <v>1223</v>
      </c>
      <c r="E7" s="44" t="str">
        <f t="shared" si="0"/>
        <v>Y</v>
      </c>
      <c r="F7" s="44" t="str">
        <f>VLOOKUP(E7,REF!$D$1:$F$9,3,0)</f>
        <v>FRADE-CAE-1340 &amp; 1345 (LP/IP COMPRESSOR TRAIN 1)</v>
      </c>
      <c r="G7" s="44" t="s">
        <v>5362</v>
      </c>
      <c r="H7" s="38" t="s">
        <v>5357</v>
      </c>
      <c r="I7" s="38" t="str">
        <f t="shared" si="1"/>
        <v>TIT1223</v>
      </c>
      <c r="J7" s="38" t="s">
        <v>5361</v>
      </c>
      <c r="K7" s="38" t="s">
        <v>5363</v>
      </c>
      <c r="L7" s="39" t="s">
        <v>5346</v>
      </c>
      <c r="M7" s="40" t="s">
        <v>736</v>
      </c>
      <c r="N7" s="41">
        <v>837032562</v>
      </c>
      <c r="O7" s="45" t="s">
        <v>736</v>
      </c>
    </row>
    <row r="8" spans="1:15" ht="103.2" hidden="1">
      <c r="A8" s="38" t="s">
        <v>5359</v>
      </c>
      <c r="B8" s="38" t="str">
        <f>VLOOKUP(A8,REF!$A$1:$B$20,2,0)</f>
        <v>Lo</v>
      </c>
      <c r="C8" s="39" t="s">
        <v>5361</v>
      </c>
      <c r="D8" s="44" t="str">
        <f>LEFT(C8,1)&amp;VLOOKUP(MID(C8,2,1),REF!$D$1:$F$9,2,0)&amp;RIGHT(C8,LEN(C8)-2)</f>
        <v>1223</v>
      </c>
      <c r="E8" s="44" t="str">
        <f t="shared" si="0"/>
        <v>Y</v>
      </c>
      <c r="F8" s="44" t="str">
        <f>VLOOKUP(E8,REF!$D$1:$F$9,3,0)</f>
        <v>FRADE-CAE-1340 &amp; 1345 (LP/IP COMPRESSOR TRAIN 1)</v>
      </c>
      <c r="G8" s="44" t="s">
        <v>5362</v>
      </c>
      <c r="H8" s="38" t="s">
        <v>5357</v>
      </c>
      <c r="I8" s="38" t="str">
        <f t="shared" si="1"/>
        <v>TIT1223</v>
      </c>
      <c r="J8" s="38" t="s">
        <v>5361</v>
      </c>
      <c r="K8" s="38" t="s">
        <v>5360</v>
      </c>
      <c r="L8" s="39" t="s">
        <v>5346</v>
      </c>
      <c r="M8" s="40" t="s">
        <v>736</v>
      </c>
      <c r="N8" s="41">
        <v>837032562</v>
      </c>
      <c r="O8" s="42" t="s">
        <v>5347</v>
      </c>
    </row>
    <row r="9" spans="1:15" ht="103.2" hidden="1">
      <c r="A9" s="38" t="s">
        <v>5364</v>
      </c>
      <c r="B9" s="38" t="str">
        <f>VLOOKUP(A9,REF!$A$1:$B$20,2,0)</f>
        <v>Hi</v>
      </c>
      <c r="C9" s="39" t="s">
        <v>5365</v>
      </c>
      <c r="D9" s="44" t="str">
        <f>LEFT(C9,1)&amp;VLOOKUP(MID(C9,2,1),REF!$D$1:$F$9,2,0)&amp;RIGHT(C9,LEN(C9)-2)</f>
        <v>1145</v>
      </c>
      <c r="E9" s="44" t="str">
        <f t="shared" si="0"/>
        <v>X</v>
      </c>
      <c r="F9" s="44" t="str">
        <f>VLOOKUP(E9,REF!$D$1:$F$9,3,0)</f>
        <v>FRADE-CAE-1340 &amp; 1345 (LP/IP COMPRESSOR TRAIN 1)</v>
      </c>
      <c r="G9" s="44" t="s">
        <v>5366</v>
      </c>
      <c r="H9" s="38" t="s">
        <v>5367</v>
      </c>
      <c r="I9" s="38" t="str">
        <f t="shared" si="1"/>
        <v>PIT1145</v>
      </c>
      <c r="J9" s="38" t="s">
        <v>5365</v>
      </c>
      <c r="K9" s="38" t="s">
        <v>5368</v>
      </c>
      <c r="L9" s="39" t="s">
        <v>5346</v>
      </c>
      <c r="M9" s="40" t="s">
        <v>736</v>
      </c>
      <c r="N9" s="41">
        <v>837032556</v>
      </c>
      <c r="O9" s="45" t="s">
        <v>736</v>
      </c>
    </row>
    <row r="10" spans="1:15" ht="103.2" hidden="1">
      <c r="A10" s="38" t="s">
        <v>5369</v>
      </c>
      <c r="B10" s="38" t="str">
        <f>VLOOKUP(A10,REF!$A$1:$B$20,2,0)</f>
        <v>Lo</v>
      </c>
      <c r="C10" s="39" t="s">
        <v>5365</v>
      </c>
      <c r="D10" s="44" t="str">
        <f>LEFT(C10,1)&amp;VLOOKUP(MID(C10,2,1),REF!$D$1:$F$9,2,0)&amp;RIGHT(C10,LEN(C10)-2)</f>
        <v>1145</v>
      </c>
      <c r="E10" s="44" t="str">
        <f t="shared" si="0"/>
        <v>X</v>
      </c>
      <c r="F10" s="44" t="str">
        <f>VLOOKUP(E10,REF!$D$1:$F$9,3,0)</f>
        <v>FRADE-CAE-1340 &amp; 1345 (LP/IP COMPRESSOR TRAIN 1)</v>
      </c>
      <c r="G10" s="44" t="s">
        <v>5366</v>
      </c>
      <c r="H10" s="38" t="s">
        <v>5367</v>
      </c>
      <c r="I10" s="38" t="str">
        <f t="shared" si="1"/>
        <v>PIT1145</v>
      </c>
      <c r="J10" s="38" t="s">
        <v>5365</v>
      </c>
      <c r="K10" s="38" t="s">
        <v>5370</v>
      </c>
      <c r="L10" s="39" t="s">
        <v>5346</v>
      </c>
      <c r="M10" s="40" t="s">
        <v>736</v>
      </c>
      <c r="N10" s="41">
        <v>837032556</v>
      </c>
      <c r="O10" s="42" t="s">
        <v>5347</v>
      </c>
    </row>
    <row r="11" spans="1:15" ht="103.2" hidden="1">
      <c r="A11" s="38" t="s">
        <v>5371</v>
      </c>
      <c r="B11" s="38" t="str">
        <f>VLOOKUP(A11,REF!$A$1:$B$20,2,0)</f>
        <v>LoLo</v>
      </c>
      <c r="C11" s="39" t="s">
        <v>5372</v>
      </c>
      <c r="D11" s="44" t="str">
        <f>LEFT(C11,1)&amp;VLOOKUP(MID(C11,2,1),REF!$D$1:$F$9,2,0)&amp;RIGHT(C11,LEN(C11)-2)</f>
        <v>1146</v>
      </c>
      <c r="E11" s="44" t="str">
        <f t="shared" si="0"/>
        <v>X</v>
      </c>
      <c r="F11" s="44" t="str">
        <f>VLOOKUP(E11,REF!$D$1:$F$9,3,0)</f>
        <v>FRADE-CAE-1340 &amp; 1345 (LP/IP COMPRESSOR TRAIN 1)</v>
      </c>
      <c r="G11" s="44" t="s">
        <v>5366</v>
      </c>
      <c r="H11" s="38" t="s">
        <v>5373</v>
      </c>
      <c r="I11" s="38" t="str">
        <f t="shared" si="1"/>
        <v>PT1146</v>
      </c>
      <c r="J11" s="38" t="s">
        <v>5372</v>
      </c>
      <c r="K11" s="38" t="s">
        <v>5374</v>
      </c>
      <c r="L11" s="43" t="s">
        <v>736</v>
      </c>
      <c r="M11" s="44" t="s">
        <v>5346</v>
      </c>
      <c r="N11" s="41">
        <v>837032556</v>
      </c>
      <c r="O11" s="45" t="s">
        <v>736</v>
      </c>
    </row>
    <row r="12" spans="1:15" ht="103.2" hidden="1">
      <c r="A12" s="38" t="s">
        <v>5354</v>
      </c>
      <c r="B12" s="38" t="str">
        <f>VLOOKUP(A12,REF!$A$1:$B$20,2,0)</f>
        <v>Hi</v>
      </c>
      <c r="C12" s="39" t="s">
        <v>5375</v>
      </c>
      <c r="D12" s="44" t="str">
        <f>LEFT(C12,1)&amp;VLOOKUP(MID(C12,2,1),REF!$D$1:$F$9,2,0)&amp;RIGHT(C12,LEN(C12)-2)</f>
        <v>1105C</v>
      </c>
      <c r="E12" s="44" t="str">
        <f t="shared" si="0"/>
        <v>X</v>
      </c>
      <c r="F12" s="44" t="str">
        <f>VLOOKUP(E12,REF!$D$1:$F$9,3,0)</f>
        <v>FRADE-CAE-1340 &amp; 1345 (LP/IP COMPRESSOR TRAIN 1)</v>
      </c>
      <c r="G12" s="44" t="s">
        <v>5376</v>
      </c>
      <c r="H12" s="38" t="s">
        <v>5377</v>
      </c>
      <c r="I12" s="38" t="str">
        <f t="shared" si="1"/>
        <v>TE1105C</v>
      </c>
      <c r="J12" s="38" t="s">
        <v>5375</v>
      </c>
      <c r="K12" s="38" t="s">
        <v>5378</v>
      </c>
      <c r="L12" s="39" t="s">
        <v>5346</v>
      </c>
      <c r="M12" s="40" t="s">
        <v>736</v>
      </c>
      <c r="N12" s="41">
        <v>837032556</v>
      </c>
      <c r="O12" s="42" t="s">
        <v>5379</v>
      </c>
    </row>
    <row r="13" spans="1:15" ht="103.2" hidden="1">
      <c r="A13" s="38" t="s">
        <v>5380</v>
      </c>
      <c r="B13" s="38" t="str">
        <f>VLOOKUP(A13,REF!$A$1:$B$20,2,0)</f>
        <v>HiHi</v>
      </c>
      <c r="C13" s="39" t="s">
        <v>5381</v>
      </c>
      <c r="D13" s="44" t="str">
        <f>LEFT(C13,1)&amp;VLOOKUP(MID(C13,2,1),REF!$D$1:$F$9,2,0)&amp;RIGHT(C13,LEN(C13)-2)</f>
        <v>1105A</v>
      </c>
      <c r="E13" s="44" t="str">
        <f t="shared" si="0"/>
        <v>X</v>
      </c>
      <c r="F13" s="44" t="str">
        <f>VLOOKUP(E13,REF!$D$1:$F$9,3,0)</f>
        <v>FRADE-CAE-1340 &amp; 1345 (LP/IP COMPRESSOR TRAIN 1)</v>
      </c>
      <c r="G13" s="44" t="s">
        <v>5376</v>
      </c>
      <c r="H13" s="38" t="s">
        <v>5377</v>
      </c>
      <c r="I13" s="38" t="str">
        <f t="shared" si="1"/>
        <v>TE1105A</v>
      </c>
      <c r="J13" s="38" t="s">
        <v>5381</v>
      </c>
      <c r="K13" s="38" t="s">
        <v>5382</v>
      </c>
      <c r="L13" s="43" t="s">
        <v>736</v>
      </c>
      <c r="M13" s="44" t="s">
        <v>5346</v>
      </c>
      <c r="N13" s="41">
        <v>837032556</v>
      </c>
      <c r="O13" s="42" t="s">
        <v>5383</v>
      </c>
    </row>
    <row r="14" spans="1:15" ht="103.2" hidden="1">
      <c r="A14" s="38" t="s">
        <v>5354</v>
      </c>
      <c r="B14" s="38" t="str">
        <f>VLOOKUP(A14,REF!$A$1:$B$20,2,0)</f>
        <v>Hi</v>
      </c>
      <c r="C14" s="39" t="s">
        <v>5384</v>
      </c>
      <c r="D14" s="44" t="str">
        <f>LEFT(C14,1)&amp;VLOOKUP(MID(C14,2,1),REF!$D$1:$F$9,2,0)&amp;RIGHT(C14,LEN(C14)-2)</f>
        <v>1104C</v>
      </c>
      <c r="E14" s="44" t="str">
        <f t="shared" si="0"/>
        <v>X</v>
      </c>
      <c r="F14" s="44" t="str">
        <f>VLOOKUP(E14,REF!$D$1:$F$9,3,0)</f>
        <v>FRADE-CAE-1340 &amp; 1345 (LP/IP COMPRESSOR TRAIN 1)</v>
      </c>
      <c r="G14" s="44" t="s">
        <v>5385</v>
      </c>
      <c r="H14" s="38" t="s">
        <v>5377</v>
      </c>
      <c r="I14" s="38" t="str">
        <f t="shared" si="1"/>
        <v>TE1104C</v>
      </c>
      <c r="J14" s="38" t="s">
        <v>5384</v>
      </c>
      <c r="K14" s="38" t="s">
        <v>5378</v>
      </c>
      <c r="L14" s="39" t="s">
        <v>5346</v>
      </c>
      <c r="M14" s="40" t="s">
        <v>736</v>
      </c>
      <c r="N14" s="41">
        <v>837032556</v>
      </c>
      <c r="O14" s="42" t="s">
        <v>5379</v>
      </c>
    </row>
    <row r="15" spans="1:15" ht="103.2" hidden="1">
      <c r="A15" s="38" t="s">
        <v>5380</v>
      </c>
      <c r="B15" s="38" t="str">
        <f>VLOOKUP(A15,REF!$A$1:$B$20,2,0)</f>
        <v>HiHi</v>
      </c>
      <c r="C15" s="39" t="s">
        <v>5386</v>
      </c>
      <c r="D15" s="44" t="str">
        <f>LEFT(C15,1)&amp;VLOOKUP(MID(C15,2,1),REF!$D$1:$F$9,2,0)&amp;RIGHT(C15,LEN(C15)-2)</f>
        <v>1104A</v>
      </c>
      <c r="E15" s="44" t="str">
        <f t="shared" si="0"/>
        <v>X</v>
      </c>
      <c r="F15" s="44" t="str">
        <f>VLOOKUP(E15,REF!$D$1:$F$9,3,0)</f>
        <v>FRADE-CAE-1340 &amp; 1345 (LP/IP COMPRESSOR TRAIN 1)</v>
      </c>
      <c r="G15" s="44" t="s">
        <v>5385</v>
      </c>
      <c r="H15" s="38" t="s">
        <v>5377</v>
      </c>
      <c r="I15" s="38" t="str">
        <f t="shared" si="1"/>
        <v>TE1104A</v>
      </c>
      <c r="J15" s="38" t="s">
        <v>5386</v>
      </c>
      <c r="K15" s="38" t="s">
        <v>5382</v>
      </c>
      <c r="L15" s="43" t="s">
        <v>736</v>
      </c>
      <c r="M15" s="44" t="s">
        <v>5346</v>
      </c>
      <c r="N15" s="41">
        <v>837032556</v>
      </c>
      <c r="O15" s="42" t="s">
        <v>5383</v>
      </c>
    </row>
    <row r="16" spans="1:15" ht="103.2" hidden="1">
      <c r="A16" s="38" t="s">
        <v>5354</v>
      </c>
      <c r="B16" s="38" t="str">
        <f>VLOOKUP(A16,REF!$A$1:$B$20,2,0)</f>
        <v>Hi</v>
      </c>
      <c r="C16" s="39" t="s">
        <v>5387</v>
      </c>
      <c r="D16" s="44" t="str">
        <f>LEFT(C16,1)&amp;VLOOKUP(MID(C16,2,1),REF!$D$1:$F$9,2,0)&amp;RIGHT(C16,LEN(C16)-2)</f>
        <v>1108D</v>
      </c>
      <c r="E16" s="44" t="str">
        <f t="shared" si="0"/>
        <v>X</v>
      </c>
      <c r="F16" s="44" t="str">
        <f>VLOOKUP(E16,REF!$D$1:$F$9,3,0)</f>
        <v>FRADE-CAE-1340 &amp; 1345 (LP/IP COMPRESSOR TRAIN 1)</v>
      </c>
      <c r="G16" s="44" t="s">
        <v>5388</v>
      </c>
      <c r="H16" s="38" t="s">
        <v>5377</v>
      </c>
      <c r="I16" s="38" t="str">
        <f t="shared" si="1"/>
        <v>TE1108D</v>
      </c>
      <c r="J16" s="38" t="s">
        <v>5387</v>
      </c>
      <c r="K16" s="38" t="s">
        <v>5389</v>
      </c>
      <c r="L16" s="39" t="s">
        <v>5346</v>
      </c>
      <c r="M16" s="40" t="s">
        <v>736</v>
      </c>
      <c r="N16" s="41">
        <v>837032556</v>
      </c>
      <c r="O16" s="45" t="s">
        <v>736</v>
      </c>
    </row>
    <row r="17" spans="1:15" ht="103.2" hidden="1">
      <c r="A17" s="38" t="s">
        <v>5380</v>
      </c>
      <c r="B17" s="38" t="str">
        <f>VLOOKUP(A17,REF!$A$1:$B$20,2,0)</f>
        <v>HiHi</v>
      </c>
      <c r="C17" s="39" t="s">
        <v>5390</v>
      </c>
      <c r="D17" s="44" t="str">
        <f>LEFT(C17,1)&amp;VLOOKUP(MID(C17,2,1),REF!$D$1:$F$9,2,0)&amp;RIGHT(C17,LEN(C17)-2)</f>
        <v>1108A</v>
      </c>
      <c r="E17" s="44" t="str">
        <f t="shared" si="0"/>
        <v>X</v>
      </c>
      <c r="F17" s="44" t="str">
        <f>VLOOKUP(E17,REF!$D$1:$F$9,3,0)</f>
        <v>FRADE-CAE-1340 &amp; 1345 (LP/IP COMPRESSOR TRAIN 1)</v>
      </c>
      <c r="G17" s="44" t="s">
        <v>5388</v>
      </c>
      <c r="H17" s="38" t="s">
        <v>5377</v>
      </c>
      <c r="I17" s="38" t="str">
        <f t="shared" si="1"/>
        <v>TE1108A</v>
      </c>
      <c r="J17" s="38" t="s">
        <v>5390</v>
      </c>
      <c r="K17" s="38" t="s">
        <v>5391</v>
      </c>
      <c r="L17" s="43" t="s">
        <v>736</v>
      </c>
      <c r="M17" s="44" t="s">
        <v>5346</v>
      </c>
      <c r="N17" s="41">
        <v>837032556</v>
      </c>
      <c r="O17" s="45" t="s">
        <v>736</v>
      </c>
    </row>
    <row r="18" spans="1:15" ht="103.2" hidden="1">
      <c r="A18" s="38" t="s">
        <v>5354</v>
      </c>
      <c r="B18" s="38" t="str">
        <f>VLOOKUP(A18,REF!$A$1:$B$20,2,0)</f>
        <v>Hi</v>
      </c>
      <c r="C18" s="39" t="s">
        <v>5392</v>
      </c>
      <c r="D18" s="44" t="str">
        <f>LEFT(C18,1)&amp;VLOOKUP(MID(C18,2,1),REF!$D$1:$F$9,2,0)&amp;RIGHT(C18,LEN(C18)-2)</f>
        <v>1108E</v>
      </c>
      <c r="E18" s="44" t="str">
        <f t="shared" si="0"/>
        <v>X</v>
      </c>
      <c r="F18" s="44" t="str">
        <f>VLOOKUP(E18,REF!$D$1:$F$9,3,0)</f>
        <v>FRADE-CAE-1340 &amp; 1345 (LP/IP COMPRESSOR TRAIN 1)</v>
      </c>
      <c r="G18" s="44" t="s">
        <v>5393</v>
      </c>
      <c r="H18" s="38" t="s">
        <v>5377</v>
      </c>
      <c r="I18" s="38" t="str">
        <f t="shared" si="1"/>
        <v>TE1108E</v>
      </c>
      <c r="J18" s="38" t="s">
        <v>5392</v>
      </c>
      <c r="K18" s="38" t="s">
        <v>5389</v>
      </c>
      <c r="L18" s="39" t="s">
        <v>5346</v>
      </c>
      <c r="M18" s="40" t="s">
        <v>736</v>
      </c>
      <c r="N18" s="41">
        <v>837032556</v>
      </c>
      <c r="O18" s="45" t="s">
        <v>736</v>
      </c>
    </row>
    <row r="19" spans="1:15" ht="103.2" hidden="1">
      <c r="A19" s="38" t="s">
        <v>5380</v>
      </c>
      <c r="B19" s="38" t="str">
        <f>VLOOKUP(A19,REF!$A$1:$B$20,2,0)</f>
        <v>HiHi</v>
      </c>
      <c r="C19" s="39" t="s">
        <v>5394</v>
      </c>
      <c r="D19" s="44" t="str">
        <f>LEFT(C19,1)&amp;VLOOKUP(MID(C19,2,1),REF!$D$1:$F$9,2,0)&amp;RIGHT(C19,LEN(C19)-2)</f>
        <v>1108B</v>
      </c>
      <c r="E19" s="44" t="str">
        <f t="shared" si="0"/>
        <v>X</v>
      </c>
      <c r="F19" s="44" t="str">
        <f>VLOOKUP(E19,REF!$D$1:$F$9,3,0)</f>
        <v>FRADE-CAE-1340 &amp; 1345 (LP/IP COMPRESSOR TRAIN 1)</v>
      </c>
      <c r="G19" s="44" t="s">
        <v>5393</v>
      </c>
      <c r="H19" s="38" t="s">
        <v>5377</v>
      </c>
      <c r="I19" s="38" t="str">
        <f t="shared" si="1"/>
        <v>TE1108B</v>
      </c>
      <c r="J19" s="38" t="s">
        <v>5394</v>
      </c>
      <c r="K19" s="38" t="s">
        <v>5391</v>
      </c>
      <c r="L19" s="43" t="s">
        <v>736</v>
      </c>
      <c r="M19" s="44" t="s">
        <v>5346</v>
      </c>
      <c r="N19" s="41">
        <v>837032556</v>
      </c>
      <c r="O19" s="45" t="s">
        <v>736</v>
      </c>
    </row>
    <row r="20" spans="1:15" ht="103.2" hidden="1">
      <c r="A20" s="38" t="s">
        <v>5354</v>
      </c>
      <c r="B20" s="38" t="str">
        <f>VLOOKUP(A20,REF!$A$1:$B$20,2,0)</f>
        <v>Hi</v>
      </c>
      <c r="C20" s="39" t="s">
        <v>5395</v>
      </c>
      <c r="D20" s="44" t="str">
        <f>LEFT(C20,1)&amp;VLOOKUP(MID(C20,2,1),REF!$D$1:$F$9,2,0)&amp;RIGHT(C20,LEN(C20)-2)</f>
        <v>1108F</v>
      </c>
      <c r="E20" s="44" t="str">
        <f t="shared" si="0"/>
        <v>X</v>
      </c>
      <c r="F20" s="44" t="str">
        <f>VLOOKUP(E20,REF!$D$1:$F$9,3,0)</f>
        <v>FRADE-CAE-1340 &amp; 1345 (LP/IP COMPRESSOR TRAIN 1)</v>
      </c>
      <c r="G20" s="44" t="s">
        <v>5396</v>
      </c>
      <c r="H20" s="38" t="s">
        <v>5377</v>
      </c>
      <c r="I20" s="38" t="str">
        <f t="shared" si="1"/>
        <v>TE1108F</v>
      </c>
      <c r="J20" s="38" t="s">
        <v>5395</v>
      </c>
      <c r="K20" s="38" t="s">
        <v>5389</v>
      </c>
      <c r="L20" s="39" t="s">
        <v>5346</v>
      </c>
      <c r="M20" s="40" t="s">
        <v>736</v>
      </c>
      <c r="N20" s="41">
        <v>837032556</v>
      </c>
      <c r="O20" s="45" t="s">
        <v>736</v>
      </c>
    </row>
    <row r="21" spans="1:15" ht="103.2" hidden="1">
      <c r="A21" s="38" t="s">
        <v>5380</v>
      </c>
      <c r="B21" s="38" t="str">
        <f>VLOOKUP(A21,REF!$A$1:$B$20,2,0)</f>
        <v>HiHi</v>
      </c>
      <c r="C21" s="39" t="s">
        <v>5397</v>
      </c>
      <c r="D21" s="44" t="str">
        <f>LEFT(C21,1)&amp;VLOOKUP(MID(C21,2,1),REF!$D$1:$F$9,2,0)&amp;RIGHT(C21,LEN(C21)-2)</f>
        <v>1108C</v>
      </c>
      <c r="E21" s="44" t="str">
        <f t="shared" si="0"/>
        <v>X</v>
      </c>
      <c r="F21" s="44" t="str">
        <f>VLOOKUP(E21,REF!$D$1:$F$9,3,0)</f>
        <v>FRADE-CAE-1340 &amp; 1345 (LP/IP COMPRESSOR TRAIN 1)</v>
      </c>
      <c r="G21" s="44" t="s">
        <v>5396</v>
      </c>
      <c r="H21" s="38" t="s">
        <v>5377</v>
      </c>
      <c r="I21" s="38" t="str">
        <f t="shared" si="1"/>
        <v>TE1108C</v>
      </c>
      <c r="J21" s="38" t="s">
        <v>5397</v>
      </c>
      <c r="K21" s="38" t="s">
        <v>5391</v>
      </c>
      <c r="L21" s="43" t="s">
        <v>736</v>
      </c>
      <c r="M21" s="44" t="s">
        <v>5346</v>
      </c>
      <c r="N21" s="41">
        <v>837032556</v>
      </c>
      <c r="O21" s="45" t="s">
        <v>736</v>
      </c>
    </row>
    <row r="22" spans="1:15" ht="103.2" hidden="1">
      <c r="A22" s="38" t="s">
        <v>5354</v>
      </c>
      <c r="B22" s="38" t="str">
        <f>VLOOKUP(A22,REF!$A$1:$B$20,2,0)</f>
        <v>Hi</v>
      </c>
      <c r="C22" s="39" t="s">
        <v>5398</v>
      </c>
      <c r="D22" s="44" t="str">
        <f>LEFT(C22,1)&amp;VLOOKUP(MID(C22,2,1),REF!$D$1:$F$9,2,0)&amp;RIGHT(C22,LEN(C22)-2)</f>
        <v>1109A</v>
      </c>
      <c r="E22" s="44" t="str">
        <f t="shared" si="0"/>
        <v>X</v>
      </c>
      <c r="F22" s="44" t="str">
        <f>VLOOKUP(E22,REF!$D$1:$F$9,3,0)</f>
        <v>FRADE-CAE-1340 &amp; 1345 (LP/IP COMPRESSOR TRAIN 1)</v>
      </c>
      <c r="G22" s="44" t="s">
        <v>5399</v>
      </c>
      <c r="H22" s="38" t="s">
        <v>5377</v>
      </c>
      <c r="I22" s="38" t="str">
        <f t="shared" si="1"/>
        <v>TE1109A</v>
      </c>
      <c r="J22" s="38" t="s">
        <v>5398</v>
      </c>
      <c r="K22" s="38" t="s">
        <v>5363</v>
      </c>
      <c r="L22" s="39" t="s">
        <v>5346</v>
      </c>
      <c r="M22" s="40" t="s">
        <v>736</v>
      </c>
      <c r="N22" s="41">
        <v>837032556</v>
      </c>
      <c r="O22" s="45" t="s">
        <v>736</v>
      </c>
    </row>
    <row r="23" spans="1:15" ht="103.2" hidden="1">
      <c r="A23" s="38" t="s">
        <v>5380</v>
      </c>
      <c r="B23" s="38" t="str">
        <f>VLOOKUP(A23,REF!$A$1:$B$20,2,0)</f>
        <v>HiHi</v>
      </c>
      <c r="C23" s="39" t="s">
        <v>5398</v>
      </c>
      <c r="D23" s="44" t="str">
        <f>LEFT(C23,1)&amp;VLOOKUP(MID(C23,2,1),REF!$D$1:$F$9,2,0)&amp;RIGHT(C23,LEN(C23)-2)</f>
        <v>1109A</v>
      </c>
      <c r="E23" s="44" t="str">
        <f t="shared" si="0"/>
        <v>X</v>
      </c>
      <c r="F23" s="44" t="str">
        <f>VLOOKUP(E23,REF!$D$1:$F$9,3,0)</f>
        <v>FRADE-CAE-1340 &amp; 1345 (LP/IP COMPRESSOR TRAIN 1)</v>
      </c>
      <c r="G23" s="44" t="s">
        <v>5399</v>
      </c>
      <c r="H23" s="38" t="s">
        <v>5377</v>
      </c>
      <c r="I23" s="38" t="str">
        <f t="shared" si="1"/>
        <v>TE1109A</v>
      </c>
      <c r="J23" s="38" t="s">
        <v>5398</v>
      </c>
      <c r="K23" s="38" t="s">
        <v>5400</v>
      </c>
      <c r="L23" s="43" t="s">
        <v>736</v>
      </c>
      <c r="M23" s="44" t="s">
        <v>5346</v>
      </c>
      <c r="N23" s="41">
        <v>837032556</v>
      </c>
      <c r="O23" s="45" t="s">
        <v>736</v>
      </c>
    </row>
    <row r="24" spans="1:15" ht="103.2" hidden="1">
      <c r="A24" s="38" t="s">
        <v>5354</v>
      </c>
      <c r="B24" s="38" t="str">
        <f>VLOOKUP(A24,REF!$A$1:$B$20,2,0)</f>
        <v>Hi</v>
      </c>
      <c r="C24" s="39" t="s">
        <v>5401</v>
      </c>
      <c r="D24" s="44" t="str">
        <f>LEFT(C24,1)&amp;VLOOKUP(MID(C24,2,1),REF!$D$1:$F$9,2,0)&amp;RIGHT(C24,LEN(C24)-2)</f>
        <v>1109B</v>
      </c>
      <c r="E24" s="44" t="str">
        <f t="shared" si="0"/>
        <v>X</v>
      </c>
      <c r="F24" s="44" t="str">
        <f>VLOOKUP(E24,REF!$D$1:$F$9,3,0)</f>
        <v>FRADE-CAE-1340 &amp; 1345 (LP/IP COMPRESSOR TRAIN 1)</v>
      </c>
      <c r="G24" s="44" t="s">
        <v>5402</v>
      </c>
      <c r="H24" s="38" t="s">
        <v>5377</v>
      </c>
      <c r="I24" s="38" t="str">
        <f t="shared" si="1"/>
        <v>TE1109B</v>
      </c>
      <c r="J24" s="38" t="s">
        <v>5401</v>
      </c>
      <c r="K24" s="38" t="s">
        <v>5403</v>
      </c>
      <c r="L24" s="39" t="s">
        <v>5346</v>
      </c>
      <c r="M24" s="40" t="s">
        <v>736</v>
      </c>
      <c r="N24" s="41">
        <v>837032556</v>
      </c>
      <c r="O24" s="45" t="s">
        <v>736</v>
      </c>
    </row>
    <row r="25" spans="1:15" ht="103.2" hidden="1">
      <c r="A25" s="38" t="s">
        <v>5380</v>
      </c>
      <c r="B25" s="38" t="str">
        <f>VLOOKUP(A25,REF!$A$1:$B$20,2,0)</f>
        <v>HiHi</v>
      </c>
      <c r="C25" s="39" t="s">
        <v>5401</v>
      </c>
      <c r="D25" s="44" t="str">
        <f>LEFT(C25,1)&amp;VLOOKUP(MID(C25,2,1),REF!$D$1:$F$9,2,0)&amp;RIGHT(C25,LEN(C25)-2)</f>
        <v>1109B</v>
      </c>
      <c r="E25" s="44" t="str">
        <f t="shared" si="0"/>
        <v>X</v>
      </c>
      <c r="F25" s="44" t="str">
        <f>VLOOKUP(E25,REF!$D$1:$F$9,3,0)</f>
        <v>FRADE-CAE-1340 &amp; 1345 (LP/IP COMPRESSOR TRAIN 1)</v>
      </c>
      <c r="G25" s="44" t="s">
        <v>5402</v>
      </c>
      <c r="H25" s="38" t="s">
        <v>5377</v>
      </c>
      <c r="I25" s="38" t="str">
        <f t="shared" si="1"/>
        <v>TE1109B</v>
      </c>
      <c r="J25" s="38" t="s">
        <v>5401</v>
      </c>
      <c r="K25" s="38" t="s">
        <v>5404</v>
      </c>
      <c r="L25" s="43" t="s">
        <v>736</v>
      </c>
      <c r="M25" s="44" t="s">
        <v>5346</v>
      </c>
      <c r="N25" s="41">
        <v>837032556</v>
      </c>
      <c r="O25" s="45" t="s">
        <v>736</v>
      </c>
    </row>
    <row r="26" spans="1:15" ht="103.2" hidden="1">
      <c r="A26" s="38" t="s">
        <v>5354</v>
      </c>
      <c r="B26" s="38" t="str">
        <f>VLOOKUP(A26,REF!$A$1:$B$20,2,0)</f>
        <v>Hi</v>
      </c>
      <c r="C26" s="39" t="s">
        <v>5405</v>
      </c>
      <c r="D26" s="44" t="str">
        <f>LEFT(C26,1)&amp;VLOOKUP(MID(C26,2,1),REF!$D$1:$F$9,2,0)&amp;RIGHT(C26,LEN(C26)-2)</f>
        <v>1120C</v>
      </c>
      <c r="E26" s="44" t="str">
        <f t="shared" si="0"/>
        <v>X</v>
      </c>
      <c r="F26" s="44" t="str">
        <f>VLOOKUP(E26,REF!$D$1:$F$9,3,0)</f>
        <v>FRADE-CAE-1340 &amp; 1345 (LP/IP COMPRESSOR TRAIN 1)</v>
      </c>
      <c r="G26" s="44" t="s">
        <v>5406</v>
      </c>
      <c r="H26" s="38" t="s">
        <v>5377</v>
      </c>
      <c r="I26" s="38" t="str">
        <f t="shared" si="1"/>
        <v>TE1120C</v>
      </c>
      <c r="J26" s="38" t="s">
        <v>5405</v>
      </c>
      <c r="K26" s="38" t="s">
        <v>5407</v>
      </c>
      <c r="L26" s="39" t="s">
        <v>5346</v>
      </c>
      <c r="M26" s="40" t="s">
        <v>736</v>
      </c>
      <c r="N26" s="41">
        <v>837032556</v>
      </c>
      <c r="O26" s="42" t="s">
        <v>5408</v>
      </c>
    </row>
    <row r="27" spans="1:15" ht="103.2" hidden="1">
      <c r="A27" s="38" t="s">
        <v>5380</v>
      </c>
      <c r="B27" s="38" t="str">
        <f>VLOOKUP(A27,REF!$A$1:$B$20,2,0)</f>
        <v>HiHi</v>
      </c>
      <c r="C27" s="39" t="s">
        <v>5409</v>
      </c>
      <c r="D27" s="44" t="str">
        <f>LEFT(C27,1)&amp;VLOOKUP(MID(C27,2,1),REF!$D$1:$F$9,2,0)&amp;RIGHT(C27,LEN(C27)-2)</f>
        <v>1120A</v>
      </c>
      <c r="E27" s="44" t="str">
        <f t="shared" si="0"/>
        <v>X</v>
      </c>
      <c r="F27" s="44" t="str">
        <f>VLOOKUP(E27,REF!$D$1:$F$9,3,0)</f>
        <v>FRADE-CAE-1340 &amp; 1345 (LP/IP COMPRESSOR TRAIN 1)</v>
      </c>
      <c r="G27" s="44" t="s">
        <v>5406</v>
      </c>
      <c r="H27" s="38" t="s">
        <v>5377</v>
      </c>
      <c r="I27" s="38" t="str">
        <f t="shared" si="1"/>
        <v>TE1120A</v>
      </c>
      <c r="J27" s="38" t="s">
        <v>5409</v>
      </c>
      <c r="K27" s="38" t="s">
        <v>5410</v>
      </c>
      <c r="L27" s="43" t="s">
        <v>736</v>
      </c>
      <c r="M27" s="44" t="s">
        <v>5346</v>
      </c>
      <c r="N27" s="41">
        <v>837032556</v>
      </c>
      <c r="O27" s="42" t="s">
        <v>5411</v>
      </c>
    </row>
    <row r="28" spans="1:15" ht="103.2" hidden="1">
      <c r="A28" s="38" t="s">
        <v>5354</v>
      </c>
      <c r="B28" s="38" t="str">
        <f>VLOOKUP(A28,REF!$A$1:$B$20,2,0)</f>
        <v>Hi</v>
      </c>
      <c r="C28" s="39" t="s">
        <v>5412</v>
      </c>
      <c r="D28" s="44" t="str">
        <f>LEFT(C28,1)&amp;VLOOKUP(MID(C28,2,1),REF!$D$1:$F$9,2,0)&amp;RIGHT(C28,LEN(C28)-2)</f>
        <v>1121C</v>
      </c>
      <c r="E28" s="44" t="str">
        <f t="shared" si="0"/>
        <v>X</v>
      </c>
      <c r="F28" s="44" t="str">
        <f>VLOOKUP(E28,REF!$D$1:$F$9,3,0)</f>
        <v>FRADE-CAE-1340 &amp; 1345 (LP/IP COMPRESSOR TRAIN 1)</v>
      </c>
      <c r="G28" s="44" t="s">
        <v>5413</v>
      </c>
      <c r="H28" s="38" t="s">
        <v>5377</v>
      </c>
      <c r="I28" s="38" t="str">
        <f t="shared" si="1"/>
        <v>TE1121C</v>
      </c>
      <c r="J28" s="38" t="s">
        <v>5412</v>
      </c>
      <c r="K28" s="38" t="s">
        <v>5407</v>
      </c>
      <c r="L28" s="39" t="s">
        <v>5346</v>
      </c>
      <c r="M28" s="40" t="s">
        <v>736</v>
      </c>
      <c r="N28" s="41">
        <v>837032556</v>
      </c>
      <c r="O28" s="42" t="s">
        <v>5408</v>
      </c>
    </row>
    <row r="29" spans="1:15" ht="103.2" hidden="1">
      <c r="A29" s="38" t="s">
        <v>5380</v>
      </c>
      <c r="B29" s="38" t="str">
        <f>VLOOKUP(A29,REF!$A$1:$B$20,2,0)</f>
        <v>HiHi</v>
      </c>
      <c r="C29" s="39" t="s">
        <v>5414</v>
      </c>
      <c r="D29" s="44" t="str">
        <f>LEFT(C29,1)&amp;VLOOKUP(MID(C29,2,1),REF!$D$1:$F$9,2,0)&amp;RIGHT(C29,LEN(C29)-2)</f>
        <v>1121A</v>
      </c>
      <c r="E29" s="44" t="str">
        <f t="shared" si="0"/>
        <v>X</v>
      </c>
      <c r="F29" s="44" t="str">
        <f>VLOOKUP(E29,REF!$D$1:$F$9,3,0)</f>
        <v>FRADE-CAE-1340 &amp; 1345 (LP/IP COMPRESSOR TRAIN 1)</v>
      </c>
      <c r="G29" s="44" t="s">
        <v>5413</v>
      </c>
      <c r="H29" s="38" t="s">
        <v>5377</v>
      </c>
      <c r="I29" s="38" t="str">
        <f t="shared" si="1"/>
        <v>TE1121A</v>
      </c>
      <c r="J29" s="38" t="s">
        <v>5414</v>
      </c>
      <c r="K29" s="38" t="s">
        <v>5410</v>
      </c>
      <c r="L29" s="43" t="s">
        <v>736</v>
      </c>
      <c r="M29" s="44" t="s">
        <v>5346</v>
      </c>
      <c r="N29" s="41">
        <v>837032556</v>
      </c>
      <c r="O29" s="42" t="s">
        <v>5411</v>
      </c>
    </row>
    <row r="30" spans="1:15" ht="103.2" hidden="1">
      <c r="A30" s="38" t="s">
        <v>5354</v>
      </c>
      <c r="B30" s="38" t="str">
        <f>VLOOKUP(A30,REF!$A$1:$B$20,2,0)</f>
        <v>Hi</v>
      </c>
      <c r="C30" s="39" t="s">
        <v>5415</v>
      </c>
      <c r="D30" s="44" t="str">
        <f>LEFT(C30,1)&amp;VLOOKUP(MID(C30,2,1),REF!$D$1:$F$9,2,0)&amp;RIGHT(C30,LEN(C30)-2)</f>
        <v>1123C</v>
      </c>
      <c r="E30" s="44" t="str">
        <f t="shared" si="0"/>
        <v>X</v>
      </c>
      <c r="F30" s="44" t="str">
        <f>VLOOKUP(E30,REF!$D$1:$F$9,3,0)</f>
        <v>FRADE-CAE-1340 &amp; 1345 (LP/IP COMPRESSOR TRAIN 1)</v>
      </c>
      <c r="G30" s="44" t="s">
        <v>5416</v>
      </c>
      <c r="H30" s="38" t="s">
        <v>5377</v>
      </c>
      <c r="I30" s="38" t="str">
        <f t="shared" si="1"/>
        <v>TE1123C</v>
      </c>
      <c r="J30" s="38" t="s">
        <v>5415</v>
      </c>
      <c r="K30" s="38" t="s">
        <v>5417</v>
      </c>
      <c r="L30" s="39" t="s">
        <v>5346</v>
      </c>
      <c r="M30" s="40" t="s">
        <v>736</v>
      </c>
      <c r="N30" s="41">
        <v>837032556</v>
      </c>
      <c r="O30" s="42" t="s">
        <v>5408</v>
      </c>
    </row>
    <row r="31" spans="1:15" ht="103.2" hidden="1">
      <c r="A31" s="38" t="s">
        <v>5380</v>
      </c>
      <c r="B31" s="38" t="str">
        <f>VLOOKUP(A31,REF!$A$1:$B$20,2,0)</f>
        <v>HiHi</v>
      </c>
      <c r="C31" s="39" t="s">
        <v>5418</v>
      </c>
      <c r="D31" s="44" t="str">
        <f>LEFT(C31,1)&amp;VLOOKUP(MID(C31,2,1),REF!$D$1:$F$9,2,0)&amp;RIGHT(C31,LEN(C31)-2)</f>
        <v>1123A</v>
      </c>
      <c r="E31" s="44" t="str">
        <f t="shared" si="0"/>
        <v>X</v>
      </c>
      <c r="F31" s="44" t="str">
        <f>VLOOKUP(E31,REF!$D$1:$F$9,3,0)</f>
        <v>FRADE-CAE-1340 &amp; 1345 (LP/IP COMPRESSOR TRAIN 1)</v>
      </c>
      <c r="G31" s="44" t="s">
        <v>5416</v>
      </c>
      <c r="H31" s="38" t="s">
        <v>5377</v>
      </c>
      <c r="I31" s="38" t="str">
        <f t="shared" si="1"/>
        <v>TE1123A</v>
      </c>
      <c r="J31" s="38" t="s">
        <v>5418</v>
      </c>
      <c r="K31" s="38" t="s">
        <v>5419</v>
      </c>
      <c r="L31" s="43" t="s">
        <v>736</v>
      </c>
      <c r="M31" s="44" t="s">
        <v>5346</v>
      </c>
      <c r="N31" s="41">
        <v>837032556</v>
      </c>
      <c r="O31" s="42" t="s">
        <v>5411</v>
      </c>
    </row>
    <row r="32" spans="1:15" ht="103.2" hidden="1">
      <c r="A32" s="38" t="s">
        <v>5354</v>
      </c>
      <c r="B32" s="38" t="str">
        <f>VLOOKUP(A32,REF!$A$1:$B$20,2,0)</f>
        <v>Hi</v>
      </c>
      <c r="C32" s="39" t="s">
        <v>5420</v>
      </c>
      <c r="D32" s="44" t="str">
        <f>LEFT(C32,1)&amp;VLOOKUP(MID(C32,2,1),REF!$D$1:$F$9,2,0)&amp;RIGHT(C32,LEN(C32)-2)</f>
        <v>1122C</v>
      </c>
      <c r="E32" s="44" t="str">
        <f t="shared" si="0"/>
        <v>X</v>
      </c>
      <c r="F32" s="44" t="str">
        <f>VLOOKUP(E32,REF!$D$1:$F$9,3,0)</f>
        <v>FRADE-CAE-1340 &amp; 1345 (LP/IP COMPRESSOR TRAIN 1)</v>
      </c>
      <c r="G32" s="44" t="s">
        <v>5421</v>
      </c>
      <c r="H32" s="38" t="s">
        <v>5377</v>
      </c>
      <c r="I32" s="38" t="str">
        <f t="shared" si="1"/>
        <v>TE1122C</v>
      </c>
      <c r="J32" s="38" t="s">
        <v>5420</v>
      </c>
      <c r="K32" s="38" t="s">
        <v>5417</v>
      </c>
      <c r="L32" s="39" t="s">
        <v>5346</v>
      </c>
      <c r="M32" s="40" t="s">
        <v>736</v>
      </c>
      <c r="N32" s="41">
        <v>837032556</v>
      </c>
      <c r="O32" s="42" t="s">
        <v>5408</v>
      </c>
    </row>
    <row r="33" spans="1:15" ht="103.2" hidden="1">
      <c r="A33" s="38" t="s">
        <v>5380</v>
      </c>
      <c r="B33" s="38" t="str">
        <f>VLOOKUP(A33,REF!$A$1:$B$20,2,0)</f>
        <v>HiHi</v>
      </c>
      <c r="C33" s="39" t="s">
        <v>5422</v>
      </c>
      <c r="D33" s="44" t="str">
        <f>LEFT(C33,1)&amp;VLOOKUP(MID(C33,2,1),REF!$D$1:$F$9,2,0)&amp;RIGHT(C33,LEN(C33)-2)</f>
        <v>1122A</v>
      </c>
      <c r="E33" s="44" t="str">
        <f t="shared" si="0"/>
        <v>X</v>
      </c>
      <c r="F33" s="44" t="str">
        <f>VLOOKUP(E33,REF!$D$1:$F$9,3,0)</f>
        <v>FRADE-CAE-1340 &amp; 1345 (LP/IP COMPRESSOR TRAIN 1)</v>
      </c>
      <c r="G33" s="44" t="s">
        <v>5421</v>
      </c>
      <c r="H33" s="38" t="s">
        <v>5377</v>
      </c>
      <c r="I33" s="38" t="str">
        <f t="shared" si="1"/>
        <v>TE1122A</v>
      </c>
      <c r="J33" s="38" t="s">
        <v>5422</v>
      </c>
      <c r="K33" s="38" t="s">
        <v>5419</v>
      </c>
      <c r="L33" s="43" t="s">
        <v>736</v>
      </c>
      <c r="M33" s="44" t="s">
        <v>5346</v>
      </c>
      <c r="N33" s="41">
        <v>837032556</v>
      </c>
      <c r="O33" s="42" t="s">
        <v>5411</v>
      </c>
    </row>
    <row r="34" spans="1:15" ht="103.2" hidden="1">
      <c r="A34" s="38" t="s">
        <v>5354</v>
      </c>
      <c r="B34" s="38" t="str">
        <f>VLOOKUP(A34,REF!$A$1:$B$20,2,0)</f>
        <v>Hi</v>
      </c>
      <c r="C34" s="39" t="s">
        <v>5423</v>
      </c>
      <c r="D34" s="44" t="str">
        <f>LEFT(C34,1)&amp;VLOOKUP(MID(C34,2,1),REF!$D$1:$F$9,2,0)&amp;RIGHT(C34,LEN(C34)-2)</f>
        <v>1126C</v>
      </c>
      <c r="E34" s="44" t="str">
        <f t="shared" si="0"/>
        <v>X</v>
      </c>
      <c r="F34" s="44" t="str">
        <f>VLOOKUP(E34,REF!$D$1:$F$9,3,0)</f>
        <v>FRADE-CAE-1340 &amp; 1345 (LP/IP COMPRESSOR TRAIN 1)</v>
      </c>
      <c r="G34" s="44" t="s">
        <v>5424</v>
      </c>
      <c r="H34" s="38" t="s">
        <v>5377</v>
      </c>
      <c r="I34" s="38" t="str">
        <f t="shared" si="1"/>
        <v>TE1126C</v>
      </c>
      <c r="J34" s="38" t="s">
        <v>5423</v>
      </c>
      <c r="K34" s="38" t="s">
        <v>5407</v>
      </c>
      <c r="L34" s="39" t="s">
        <v>5346</v>
      </c>
      <c r="M34" s="40" t="s">
        <v>736</v>
      </c>
      <c r="N34" s="41">
        <v>837032556</v>
      </c>
      <c r="O34" s="42" t="s">
        <v>5408</v>
      </c>
    </row>
    <row r="35" spans="1:15" ht="103.2" hidden="1">
      <c r="A35" s="38" t="s">
        <v>5380</v>
      </c>
      <c r="B35" s="38" t="str">
        <f>VLOOKUP(A35,REF!$A$1:$B$20,2,0)</f>
        <v>HiHi</v>
      </c>
      <c r="C35" s="39" t="s">
        <v>5425</v>
      </c>
      <c r="D35" s="44" t="str">
        <f>LEFT(C35,1)&amp;VLOOKUP(MID(C35,2,1),REF!$D$1:$F$9,2,0)&amp;RIGHT(C35,LEN(C35)-2)</f>
        <v>1126A</v>
      </c>
      <c r="E35" s="44" t="str">
        <f t="shared" si="0"/>
        <v>X</v>
      </c>
      <c r="F35" s="44" t="str">
        <f>VLOOKUP(E35,REF!$D$1:$F$9,3,0)</f>
        <v>FRADE-CAE-1340 &amp; 1345 (LP/IP COMPRESSOR TRAIN 1)</v>
      </c>
      <c r="G35" s="44" t="s">
        <v>5424</v>
      </c>
      <c r="H35" s="38" t="s">
        <v>5377</v>
      </c>
      <c r="I35" s="38" t="str">
        <f t="shared" si="1"/>
        <v>TE1126A</v>
      </c>
      <c r="J35" s="38" t="s">
        <v>5425</v>
      </c>
      <c r="K35" s="38" t="s">
        <v>5410</v>
      </c>
      <c r="L35" s="43" t="s">
        <v>736</v>
      </c>
      <c r="M35" s="44" t="s">
        <v>5346</v>
      </c>
      <c r="N35" s="41">
        <v>837032556</v>
      </c>
      <c r="O35" s="42" t="s">
        <v>5411</v>
      </c>
    </row>
    <row r="36" spans="1:15" ht="103.2" hidden="1">
      <c r="A36" s="38" t="s">
        <v>5354</v>
      </c>
      <c r="B36" s="38" t="str">
        <f>VLOOKUP(A36,REF!$A$1:$B$20,2,0)</f>
        <v>Hi</v>
      </c>
      <c r="C36" s="39" t="s">
        <v>5426</v>
      </c>
      <c r="D36" s="44" t="str">
        <f>LEFT(C36,1)&amp;VLOOKUP(MID(C36,2,1),REF!$D$1:$F$9,2,0)&amp;RIGHT(C36,LEN(C36)-2)</f>
        <v>1127C</v>
      </c>
      <c r="E36" s="44" t="str">
        <f t="shared" si="0"/>
        <v>X</v>
      </c>
      <c r="F36" s="44" t="str">
        <f>VLOOKUP(E36,REF!$D$1:$F$9,3,0)</f>
        <v>FRADE-CAE-1340 &amp; 1345 (LP/IP COMPRESSOR TRAIN 1)</v>
      </c>
      <c r="G36" s="44" t="s">
        <v>5427</v>
      </c>
      <c r="H36" s="38" t="s">
        <v>5377</v>
      </c>
      <c r="I36" s="38" t="str">
        <f t="shared" si="1"/>
        <v>TE1127C</v>
      </c>
      <c r="J36" s="38" t="s">
        <v>5426</v>
      </c>
      <c r="K36" s="38" t="s">
        <v>5407</v>
      </c>
      <c r="L36" s="39" t="s">
        <v>5346</v>
      </c>
      <c r="M36" s="40" t="s">
        <v>736</v>
      </c>
      <c r="N36" s="41">
        <v>837032556</v>
      </c>
      <c r="O36" s="42" t="s">
        <v>5408</v>
      </c>
    </row>
    <row r="37" spans="1:15" ht="103.2" hidden="1">
      <c r="A37" s="38" t="s">
        <v>5380</v>
      </c>
      <c r="B37" s="38" t="str">
        <f>VLOOKUP(A37,REF!$A$1:$B$20,2,0)</f>
        <v>HiHi</v>
      </c>
      <c r="C37" s="39" t="s">
        <v>5428</v>
      </c>
      <c r="D37" s="44" t="str">
        <f>LEFT(C37,1)&amp;VLOOKUP(MID(C37,2,1),REF!$D$1:$F$9,2,0)&amp;RIGHT(C37,LEN(C37)-2)</f>
        <v>1127A</v>
      </c>
      <c r="E37" s="44" t="str">
        <f t="shared" si="0"/>
        <v>X</v>
      </c>
      <c r="F37" s="44" t="str">
        <f>VLOOKUP(E37,REF!$D$1:$F$9,3,0)</f>
        <v>FRADE-CAE-1340 &amp; 1345 (LP/IP COMPRESSOR TRAIN 1)</v>
      </c>
      <c r="G37" s="44" t="s">
        <v>5427</v>
      </c>
      <c r="H37" s="38" t="s">
        <v>5377</v>
      </c>
      <c r="I37" s="38" t="str">
        <f t="shared" si="1"/>
        <v>TE1127A</v>
      </c>
      <c r="J37" s="38" t="s">
        <v>5428</v>
      </c>
      <c r="K37" s="38" t="s">
        <v>5410</v>
      </c>
      <c r="L37" s="43" t="s">
        <v>736</v>
      </c>
      <c r="M37" s="44" t="s">
        <v>5346</v>
      </c>
      <c r="N37" s="41">
        <v>837032556</v>
      </c>
      <c r="O37" s="42" t="s">
        <v>5411</v>
      </c>
    </row>
    <row r="38" spans="1:15" ht="103.2" hidden="1">
      <c r="A38" s="38" t="s">
        <v>5354</v>
      </c>
      <c r="B38" s="38" t="str">
        <f>VLOOKUP(A38,REF!$A$1:$B$20,2,0)</f>
        <v>Hi</v>
      </c>
      <c r="C38" s="39" t="s">
        <v>5429</v>
      </c>
      <c r="D38" s="44" t="str">
        <f>LEFT(C38,1)&amp;VLOOKUP(MID(C38,2,1),REF!$D$1:$F$9,2,0)&amp;RIGHT(C38,LEN(C38)-2)</f>
        <v>1133C</v>
      </c>
      <c r="E38" s="44" t="str">
        <f t="shared" si="0"/>
        <v>X</v>
      </c>
      <c r="F38" s="44" t="str">
        <f>VLOOKUP(E38,REF!$D$1:$F$9,3,0)</f>
        <v>FRADE-CAE-1340 &amp; 1345 (LP/IP COMPRESSOR TRAIN 1)</v>
      </c>
      <c r="G38" s="44" t="s">
        <v>5430</v>
      </c>
      <c r="H38" s="38" t="s">
        <v>5377</v>
      </c>
      <c r="I38" s="38" t="str">
        <f t="shared" si="1"/>
        <v>TE1133C</v>
      </c>
      <c r="J38" s="38" t="s">
        <v>5429</v>
      </c>
      <c r="K38" s="38" t="s">
        <v>5404</v>
      </c>
      <c r="L38" s="39" t="s">
        <v>5346</v>
      </c>
      <c r="M38" s="40" t="s">
        <v>736</v>
      </c>
      <c r="N38" s="41">
        <v>837032556</v>
      </c>
      <c r="O38" s="42" t="s">
        <v>5379</v>
      </c>
    </row>
    <row r="39" spans="1:15" ht="103.2" hidden="1">
      <c r="A39" s="38" t="s">
        <v>5380</v>
      </c>
      <c r="B39" s="38" t="str">
        <f>VLOOKUP(A39,REF!$A$1:$B$20,2,0)</f>
        <v>HiHi</v>
      </c>
      <c r="C39" s="39" t="s">
        <v>5431</v>
      </c>
      <c r="D39" s="44" t="str">
        <f>LEFT(C39,1)&amp;VLOOKUP(MID(C39,2,1),REF!$D$1:$F$9,2,0)&amp;RIGHT(C39,LEN(C39)-2)</f>
        <v>1133A</v>
      </c>
      <c r="E39" s="44" t="str">
        <f t="shared" si="0"/>
        <v>X</v>
      </c>
      <c r="F39" s="44" t="str">
        <f>VLOOKUP(E39,REF!$D$1:$F$9,3,0)</f>
        <v>FRADE-CAE-1340 &amp; 1345 (LP/IP COMPRESSOR TRAIN 1)</v>
      </c>
      <c r="G39" s="44" t="s">
        <v>5430</v>
      </c>
      <c r="H39" s="38" t="s">
        <v>5377</v>
      </c>
      <c r="I39" s="38" t="str">
        <f t="shared" si="1"/>
        <v>TE1133A</v>
      </c>
      <c r="J39" s="38" t="s">
        <v>5431</v>
      </c>
      <c r="K39" s="38" t="s">
        <v>5419</v>
      </c>
      <c r="L39" s="43" t="s">
        <v>736</v>
      </c>
      <c r="M39" s="44" t="s">
        <v>5346</v>
      </c>
      <c r="N39" s="41">
        <v>837032556</v>
      </c>
      <c r="O39" s="42" t="s">
        <v>5383</v>
      </c>
    </row>
    <row r="40" spans="1:15" ht="103.2" hidden="1">
      <c r="A40" s="38" t="s">
        <v>5354</v>
      </c>
      <c r="B40" s="38" t="str">
        <f>VLOOKUP(A40,REF!$A$1:$B$20,2,0)</f>
        <v>Hi</v>
      </c>
      <c r="C40" s="39" t="s">
        <v>5432</v>
      </c>
      <c r="D40" s="44" t="str">
        <f>LEFT(C40,1)&amp;VLOOKUP(MID(C40,2,1),REF!$D$1:$F$9,2,0)&amp;RIGHT(C40,LEN(C40)-2)</f>
        <v>1134C</v>
      </c>
      <c r="E40" s="44" t="str">
        <f t="shared" si="0"/>
        <v>X</v>
      </c>
      <c r="F40" s="44" t="str">
        <f>VLOOKUP(E40,REF!$D$1:$F$9,3,0)</f>
        <v>FRADE-CAE-1340 &amp; 1345 (LP/IP COMPRESSOR TRAIN 1)</v>
      </c>
      <c r="G40" s="44" t="s">
        <v>5433</v>
      </c>
      <c r="H40" s="38" t="s">
        <v>5377</v>
      </c>
      <c r="I40" s="38" t="str">
        <f t="shared" si="1"/>
        <v>TE1134C</v>
      </c>
      <c r="J40" s="38" t="s">
        <v>5432</v>
      </c>
      <c r="K40" s="38" t="s">
        <v>5404</v>
      </c>
      <c r="L40" s="39" t="s">
        <v>5346</v>
      </c>
      <c r="M40" s="40" t="s">
        <v>736</v>
      </c>
      <c r="N40" s="41">
        <v>837032556</v>
      </c>
      <c r="O40" s="42" t="s">
        <v>5379</v>
      </c>
    </row>
    <row r="41" spans="1:15" ht="103.2" hidden="1">
      <c r="A41" s="38" t="s">
        <v>5380</v>
      </c>
      <c r="B41" s="38" t="str">
        <f>VLOOKUP(A41,REF!$A$1:$B$20,2,0)</f>
        <v>HiHi</v>
      </c>
      <c r="C41" s="39" t="s">
        <v>5434</v>
      </c>
      <c r="D41" s="44" t="str">
        <f>LEFT(C41,1)&amp;VLOOKUP(MID(C41,2,1),REF!$D$1:$F$9,2,0)&amp;RIGHT(C41,LEN(C41)-2)</f>
        <v>1134A</v>
      </c>
      <c r="E41" s="44" t="str">
        <f t="shared" si="0"/>
        <v>X</v>
      </c>
      <c r="F41" s="44" t="str">
        <f>VLOOKUP(E41,REF!$D$1:$F$9,3,0)</f>
        <v>FRADE-CAE-1340 &amp; 1345 (LP/IP COMPRESSOR TRAIN 1)</v>
      </c>
      <c r="G41" s="44" t="s">
        <v>5433</v>
      </c>
      <c r="H41" s="38" t="s">
        <v>5377</v>
      </c>
      <c r="I41" s="38" t="str">
        <f t="shared" si="1"/>
        <v>TE1134A</v>
      </c>
      <c r="J41" s="38" t="s">
        <v>5434</v>
      </c>
      <c r="K41" s="38" t="s">
        <v>5419</v>
      </c>
      <c r="L41" s="43" t="s">
        <v>736</v>
      </c>
      <c r="M41" s="44" t="s">
        <v>5346</v>
      </c>
      <c r="N41" s="41">
        <v>837032556</v>
      </c>
      <c r="O41" s="42" t="s">
        <v>5383</v>
      </c>
    </row>
    <row r="42" spans="1:15" ht="103.2" hidden="1">
      <c r="A42" s="38" t="s">
        <v>5354</v>
      </c>
      <c r="B42" s="38" t="str">
        <f>VLOOKUP(A42,REF!$A$1:$B$20,2,0)</f>
        <v>Hi</v>
      </c>
      <c r="C42" s="39" t="s">
        <v>5435</v>
      </c>
      <c r="D42" s="44" t="str">
        <f>LEFT(C42,1)&amp;VLOOKUP(MID(C42,2,1),REF!$D$1:$F$9,2,0)&amp;RIGHT(C42,LEN(C42)-2)</f>
        <v>1137C</v>
      </c>
      <c r="E42" s="44" t="str">
        <f t="shared" si="0"/>
        <v>X</v>
      </c>
      <c r="F42" s="44" t="str">
        <f>VLOOKUP(E42,REF!$D$1:$F$9,3,0)</f>
        <v>FRADE-CAE-1340 &amp; 1345 (LP/IP COMPRESSOR TRAIN 1)</v>
      </c>
      <c r="G42" s="44" t="s">
        <v>5436</v>
      </c>
      <c r="H42" s="38" t="s">
        <v>5377</v>
      </c>
      <c r="I42" s="38" t="str">
        <f t="shared" si="1"/>
        <v>TE1137C</v>
      </c>
      <c r="J42" s="38" t="s">
        <v>5435</v>
      </c>
      <c r="K42" s="38" t="s">
        <v>5437</v>
      </c>
      <c r="L42" s="39" t="s">
        <v>5346</v>
      </c>
      <c r="M42" s="40" t="s">
        <v>736</v>
      </c>
      <c r="N42" s="41">
        <v>837032556</v>
      </c>
      <c r="O42" s="42" t="s">
        <v>5379</v>
      </c>
    </row>
    <row r="43" spans="1:15" ht="103.2" hidden="1">
      <c r="A43" s="38" t="s">
        <v>5380</v>
      </c>
      <c r="B43" s="38" t="str">
        <f>VLOOKUP(A43,REF!$A$1:$B$20,2,0)</f>
        <v>HiHi</v>
      </c>
      <c r="C43" s="39" t="s">
        <v>5438</v>
      </c>
      <c r="D43" s="44" t="str">
        <f>LEFT(C43,1)&amp;VLOOKUP(MID(C43,2,1),REF!$D$1:$F$9,2,0)&amp;RIGHT(C43,LEN(C43)-2)</f>
        <v>1137A</v>
      </c>
      <c r="E43" s="44" t="str">
        <f t="shared" si="0"/>
        <v>X</v>
      </c>
      <c r="F43" s="44" t="str">
        <f>VLOOKUP(E43,REF!$D$1:$F$9,3,0)</f>
        <v>FRADE-CAE-1340 &amp; 1345 (LP/IP COMPRESSOR TRAIN 1)</v>
      </c>
      <c r="G43" s="44" t="s">
        <v>5436</v>
      </c>
      <c r="H43" s="38" t="s">
        <v>5377</v>
      </c>
      <c r="I43" s="38" t="str">
        <f t="shared" si="1"/>
        <v>TE1137A</v>
      </c>
      <c r="J43" s="38" t="s">
        <v>5438</v>
      </c>
      <c r="K43" s="38" t="s">
        <v>5404</v>
      </c>
      <c r="L43" s="43" t="s">
        <v>736</v>
      </c>
      <c r="M43" s="44" t="s">
        <v>5346</v>
      </c>
      <c r="N43" s="41">
        <v>837032556</v>
      </c>
      <c r="O43" s="42" t="s">
        <v>5383</v>
      </c>
    </row>
    <row r="44" spans="1:15" ht="103.2" hidden="1">
      <c r="A44" s="38" t="s">
        <v>5354</v>
      </c>
      <c r="B44" s="38" t="str">
        <f>VLOOKUP(A44,REF!$A$1:$B$20,2,0)</f>
        <v>Hi</v>
      </c>
      <c r="C44" s="39" t="s">
        <v>5439</v>
      </c>
      <c r="D44" s="44" t="str">
        <f>LEFT(C44,1)&amp;VLOOKUP(MID(C44,2,1),REF!$D$1:$F$9,2,0)&amp;RIGHT(C44,LEN(C44)-2)</f>
        <v>1138C</v>
      </c>
      <c r="E44" s="44" t="str">
        <f t="shared" si="0"/>
        <v>X</v>
      </c>
      <c r="F44" s="44" t="str">
        <f>VLOOKUP(E44,REF!$D$1:$F$9,3,0)</f>
        <v>FRADE-CAE-1340 &amp; 1345 (LP/IP COMPRESSOR TRAIN 1)</v>
      </c>
      <c r="G44" s="44" t="s">
        <v>5440</v>
      </c>
      <c r="H44" s="38" t="s">
        <v>5377</v>
      </c>
      <c r="I44" s="38" t="str">
        <f t="shared" si="1"/>
        <v>TE1138C</v>
      </c>
      <c r="J44" s="38" t="s">
        <v>5439</v>
      </c>
      <c r="K44" s="38" t="s">
        <v>5437</v>
      </c>
      <c r="L44" s="39" t="s">
        <v>5346</v>
      </c>
      <c r="M44" s="40" t="s">
        <v>736</v>
      </c>
      <c r="N44" s="41">
        <v>837032556</v>
      </c>
      <c r="O44" s="42" t="s">
        <v>5379</v>
      </c>
    </row>
    <row r="45" spans="1:15" ht="103.2" hidden="1">
      <c r="A45" s="38" t="s">
        <v>5380</v>
      </c>
      <c r="B45" s="38" t="str">
        <f>VLOOKUP(A45,REF!$A$1:$B$20,2,0)</f>
        <v>HiHi</v>
      </c>
      <c r="C45" s="39" t="s">
        <v>5441</v>
      </c>
      <c r="D45" s="44" t="str">
        <f>LEFT(C45,1)&amp;VLOOKUP(MID(C45,2,1),REF!$D$1:$F$9,2,0)&amp;RIGHT(C45,LEN(C45)-2)</f>
        <v>1138A</v>
      </c>
      <c r="E45" s="44" t="str">
        <f t="shared" si="0"/>
        <v>X</v>
      </c>
      <c r="F45" s="44" t="str">
        <f>VLOOKUP(E45,REF!$D$1:$F$9,3,0)</f>
        <v>FRADE-CAE-1340 &amp; 1345 (LP/IP COMPRESSOR TRAIN 1)</v>
      </c>
      <c r="G45" s="44" t="s">
        <v>5440</v>
      </c>
      <c r="H45" s="38" t="s">
        <v>5377</v>
      </c>
      <c r="I45" s="38" t="str">
        <f t="shared" si="1"/>
        <v>TE1138A</v>
      </c>
      <c r="J45" s="38" t="s">
        <v>5441</v>
      </c>
      <c r="K45" s="38" t="s">
        <v>5404</v>
      </c>
      <c r="L45" s="43" t="s">
        <v>736</v>
      </c>
      <c r="M45" s="44" t="s">
        <v>5346</v>
      </c>
      <c r="N45" s="41">
        <v>837032556</v>
      </c>
      <c r="O45" s="42" t="s">
        <v>5383</v>
      </c>
    </row>
    <row r="46" spans="1:15" ht="103.2" hidden="1">
      <c r="A46" s="38" t="s">
        <v>5442</v>
      </c>
      <c r="B46" s="38" t="str">
        <f>VLOOKUP(A46,REF!$A$1:$B$20,2,0)</f>
        <v>Hi</v>
      </c>
      <c r="C46" s="39" t="s">
        <v>5443</v>
      </c>
      <c r="D46" s="44" t="str">
        <f>LEFT(C46,1)&amp;VLOOKUP(MID(C46,2,1),REF!$D$1:$F$9,2,0)&amp;RIGHT(C46,LEN(C46)-2)</f>
        <v>1107A</v>
      </c>
      <c r="E46" s="44" t="str">
        <f t="shared" si="0"/>
        <v>X</v>
      </c>
      <c r="F46" s="44" t="str">
        <f>VLOOKUP(E46,REF!$D$1:$F$9,3,0)</f>
        <v>FRADE-CAE-1340 &amp; 1345 (LP/IP COMPRESSOR TRAIN 1)</v>
      </c>
      <c r="G46" s="44" t="s">
        <v>5444</v>
      </c>
      <c r="H46" s="38" t="s">
        <v>5445</v>
      </c>
      <c r="I46" s="38" t="str">
        <f t="shared" si="1"/>
        <v>VE1107A</v>
      </c>
      <c r="J46" s="38" t="s">
        <v>5443</v>
      </c>
      <c r="K46" s="65" t="s">
        <v>5446</v>
      </c>
      <c r="L46" s="39" t="s">
        <v>5346</v>
      </c>
      <c r="M46" s="40" t="s">
        <v>736</v>
      </c>
      <c r="N46" s="41">
        <v>837032556</v>
      </c>
      <c r="O46" s="42" t="s">
        <v>5447</v>
      </c>
    </row>
    <row r="47" spans="1:15" ht="103.2" hidden="1">
      <c r="A47" s="38" t="s">
        <v>5448</v>
      </c>
      <c r="B47" s="38" t="str">
        <f>VLOOKUP(A47,REF!$A$1:$B$20,2,0)</f>
        <v>HiHi</v>
      </c>
      <c r="C47" s="39" t="s">
        <v>5443</v>
      </c>
      <c r="D47" s="44" t="str">
        <f>LEFT(C47,1)&amp;VLOOKUP(MID(C47,2,1),REF!$D$1:$F$9,2,0)&amp;RIGHT(C47,LEN(C47)-2)</f>
        <v>1107A</v>
      </c>
      <c r="E47" s="44" t="str">
        <f t="shared" si="0"/>
        <v>X</v>
      </c>
      <c r="F47" s="44" t="str">
        <f>VLOOKUP(E47,REF!$D$1:$F$9,3,0)</f>
        <v>FRADE-CAE-1340 &amp; 1345 (LP/IP COMPRESSOR TRAIN 1)</v>
      </c>
      <c r="G47" s="44" t="s">
        <v>5444</v>
      </c>
      <c r="H47" s="38" t="s">
        <v>5445</v>
      </c>
      <c r="I47" s="38" t="str">
        <f t="shared" si="1"/>
        <v>VE1107A</v>
      </c>
      <c r="J47" s="38" t="s">
        <v>5443</v>
      </c>
      <c r="K47" s="38" t="s">
        <v>5449</v>
      </c>
      <c r="L47" s="43" t="s">
        <v>736</v>
      </c>
      <c r="M47" s="44" t="s">
        <v>5346</v>
      </c>
      <c r="N47" s="41">
        <v>837032556</v>
      </c>
      <c r="O47" s="42" t="s">
        <v>5450</v>
      </c>
    </row>
    <row r="48" spans="1:15" ht="103.2" hidden="1">
      <c r="A48" s="38" t="s">
        <v>5442</v>
      </c>
      <c r="B48" s="38" t="str">
        <f>VLOOKUP(A48,REF!$A$1:$B$20,2,0)</f>
        <v>Hi</v>
      </c>
      <c r="C48" s="39" t="s">
        <v>5451</v>
      </c>
      <c r="D48" s="44" t="str">
        <f>LEFT(C48,1)&amp;VLOOKUP(MID(C48,2,1),REF!$D$1:$F$9,2,0)&amp;RIGHT(C48,LEN(C48)-2)</f>
        <v>1107B</v>
      </c>
      <c r="E48" s="44" t="str">
        <f t="shared" si="0"/>
        <v>X</v>
      </c>
      <c r="F48" s="44" t="str">
        <f>VLOOKUP(E48,REF!$D$1:$F$9,3,0)</f>
        <v>FRADE-CAE-1340 &amp; 1345 (LP/IP COMPRESSOR TRAIN 1)</v>
      </c>
      <c r="G48" s="44" t="s">
        <v>5444</v>
      </c>
      <c r="H48" s="38" t="s">
        <v>5445</v>
      </c>
      <c r="I48" s="38" t="str">
        <f t="shared" si="1"/>
        <v>VE1107B</v>
      </c>
      <c r="J48" s="38" t="s">
        <v>5451</v>
      </c>
      <c r="K48" s="38" t="s">
        <v>5452</v>
      </c>
      <c r="L48" s="39" t="s">
        <v>5346</v>
      </c>
      <c r="M48" s="40" t="s">
        <v>736</v>
      </c>
      <c r="N48" s="41">
        <v>837032556</v>
      </c>
      <c r="O48" s="42" t="s">
        <v>5447</v>
      </c>
    </row>
    <row r="49" spans="1:15" ht="103.2" hidden="1">
      <c r="A49" s="38" t="s">
        <v>5448</v>
      </c>
      <c r="B49" s="38" t="str">
        <f>VLOOKUP(A49,REF!$A$1:$B$20,2,0)</f>
        <v>HiHi</v>
      </c>
      <c r="C49" s="39" t="s">
        <v>5451</v>
      </c>
      <c r="D49" s="44" t="str">
        <f>LEFT(C49,1)&amp;VLOOKUP(MID(C49,2,1),REF!$D$1:$F$9,2,0)&amp;RIGHT(C49,LEN(C49)-2)</f>
        <v>1107B</v>
      </c>
      <c r="E49" s="44" t="str">
        <f t="shared" si="0"/>
        <v>X</v>
      </c>
      <c r="F49" s="44" t="str">
        <f>VLOOKUP(E49,REF!$D$1:$F$9,3,0)</f>
        <v>FRADE-CAE-1340 &amp; 1345 (LP/IP COMPRESSOR TRAIN 1)</v>
      </c>
      <c r="G49" s="44" t="s">
        <v>5444</v>
      </c>
      <c r="H49" s="38" t="s">
        <v>5445</v>
      </c>
      <c r="I49" s="38" t="str">
        <f t="shared" si="1"/>
        <v>VE1107B</v>
      </c>
      <c r="J49" s="38" t="s">
        <v>5451</v>
      </c>
      <c r="K49" s="38" t="s">
        <v>5449</v>
      </c>
      <c r="L49" s="43" t="s">
        <v>736</v>
      </c>
      <c r="M49" s="44" t="s">
        <v>5346</v>
      </c>
      <c r="N49" s="41">
        <v>837032556</v>
      </c>
      <c r="O49" s="42" t="s">
        <v>5450</v>
      </c>
    </row>
    <row r="50" spans="1:15" ht="103.2" hidden="1">
      <c r="A50" s="38" t="s">
        <v>5442</v>
      </c>
      <c r="B50" s="38" t="str">
        <f>VLOOKUP(A50,REF!$A$1:$B$20,2,0)</f>
        <v>Hi</v>
      </c>
      <c r="C50" s="39" t="s">
        <v>5453</v>
      </c>
      <c r="D50" s="44" t="str">
        <f>LEFT(C50,1)&amp;VLOOKUP(MID(C50,2,1),REF!$D$1:$F$9,2,0)&amp;RIGHT(C50,LEN(C50)-2)</f>
        <v>1106A</v>
      </c>
      <c r="E50" s="44" t="str">
        <f t="shared" si="0"/>
        <v>X</v>
      </c>
      <c r="F50" s="44" t="str">
        <f>VLOOKUP(E50,REF!$D$1:$F$9,3,0)</f>
        <v>FRADE-CAE-1340 &amp; 1345 (LP/IP COMPRESSOR TRAIN 1)</v>
      </c>
      <c r="G50" s="44" t="s">
        <v>5454</v>
      </c>
      <c r="H50" s="38" t="s">
        <v>5445</v>
      </c>
      <c r="I50" s="38" t="str">
        <f t="shared" si="1"/>
        <v>VE1106A</v>
      </c>
      <c r="J50" s="38" t="s">
        <v>5453</v>
      </c>
      <c r="K50" s="38" t="s">
        <v>5452</v>
      </c>
      <c r="L50" s="39" t="s">
        <v>5346</v>
      </c>
      <c r="M50" s="40" t="s">
        <v>736</v>
      </c>
      <c r="N50" s="41">
        <v>837032556</v>
      </c>
      <c r="O50" s="42" t="s">
        <v>5447</v>
      </c>
    </row>
    <row r="51" spans="1:15" ht="103.2" hidden="1">
      <c r="A51" s="38" t="s">
        <v>5448</v>
      </c>
      <c r="B51" s="38" t="str">
        <f>VLOOKUP(A51,REF!$A$1:$B$20,2,0)</f>
        <v>HiHi</v>
      </c>
      <c r="C51" s="39" t="s">
        <v>5453</v>
      </c>
      <c r="D51" s="44" t="str">
        <f>LEFT(C51,1)&amp;VLOOKUP(MID(C51,2,1),REF!$D$1:$F$9,2,0)&amp;RIGHT(C51,LEN(C51)-2)</f>
        <v>1106A</v>
      </c>
      <c r="E51" s="44" t="str">
        <f t="shared" si="0"/>
        <v>X</v>
      </c>
      <c r="F51" s="44" t="str">
        <f>VLOOKUP(E51,REF!$D$1:$F$9,3,0)</f>
        <v>FRADE-CAE-1340 &amp; 1345 (LP/IP COMPRESSOR TRAIN 1)</v>
      </c>
      <c r="G51" s="44" t="s">
        <v>5454</v>
      </c>
      <c r="H51" s="38" t="s">
        <v>5445</v>
      </c>
      <c r="I51" s="38" t="str">
        <f t="shared" si="1"/>
        <v>VE1106A</v>
      </c>
      <c r="J51" s="38" t="s">
        <v>5453</v>
      </c>
      <c r="K51" s="38" t="s">
        <v>5449</v>
      </c>
      <c r="L51" s="43" t="s">
        <v>736</v>
      </c>
      <c r="M51" s="44" t="s">
        <v>5346</v>
      </c>
      <c r="N51" s="41">
        <v>837032556</v>
      </c>
      <c r="O51" s="42" t="s">
        <v>5450</v>
      </c>
    </row>
    <row r="52" spans="1:15" ht="103.2" hidden="1">
      <c r="A52" s="38" t="s">
        <v>5442</v>
      </c>
      <c r="B52" s="38" t="str">
        <f>VLOOKUP(A52,REF!$A$1:$B$20,2,0)</f>
        <v>Hi</v>
      </c>
      <c r="C52" s="39" t="s">
        <v>5455</v>
      </c>
      <c r="D52" s="44" t="str">
        <f>LEFT(C52,1)&amp;VLOOKUP(MID(C52,2,1),REF!$D$1:$F$9,2,0)&amp;RIGHT(C52,LEN(C52)-2)</f>
        <v>1106B</v>
      </c>
      <c r="E52" s="44" t="str">
        <f t="shared" si="0"/>
        <v>X</v>
      </c>
      <c r="F52" s="44" t="str">
        <f>VLOOKUP(E52,REF!$D$1:$F$9,3,0)</f>
        <v>FRADE-CAE-1340 &amp; 1345 (LP/IP COMPRESSOR TRAIN 1)</v>
      </c>
      <c r="G52" s="44" t="s">
        <v>5454</v>
      </c>
      <c r="H52" s="38" t="s">
        <v>5445</v>
      </c>
      <c r="I52" s="38" t="str">
        <f t="shared" si="1"/>
        <v>VE1106B</v>
      </c>
      <c r="J52" s="38" t="s">
        <v>5455</v>
      </c>
      <c r="K52" s="38" t="s">
        <v>5452</v>
      </c>
      <c r="L52" s="39" t="s">
        <v>5346</v>
      </c>
      <c r="M52" s="40" t="s">
        <v>736</v>
      </c>
      <c r="N52" s="41">
        <v>837032556</v>
      </c>
      <c r="O52" s="42" t="s">
        <v>5447</v>
      </c>
    </row>
    <row r="53" spans="1:15" ht="103.2" hidden="1">
      <c r="A53" s="38" t="s">
        <v>5448</v>
      </c>
      <c r="B53" s="38" t="str">
        <f>VLOOKUP(A53,REF!$A$1:$B$20,2,0)</f>
        <v>HiHi</v>
      </c>
      <c r="C53" s="39" t="s">
        <v>5455</v>
      </c>
      <c r="D53" s="44" t="str">
        <f>LEFT(C53,1)&amp;VLOOKUP(MID(C53,2,1),REF!$D$1:$F$9,2,0)&amp;RIGHT(C53,LEN(C53)-2)</f>
        <v>1106B</v>
      </c>
      <c r="E53" s="44" t="str">
        <f t="shared" si="0"/>
        <v>X</v>
      </c>
      <c r="F53" s="44" t="str">
        <f>VLOOKUP(E53,REF!$D$1:$F$9,3,0)</f>
        <v>FRADE-CAE-1340 &amp; 1345 (LP/IP COMPRESSOR TRAIN 1)</v>
      </c>
      <c r="G53" s="44" t="s">
        <v>5454</v>
      </c>
      <c r="H53" s="38" t="s">
        <v>5445</v>
      </c>
      <c r="I53" s="38" t="str">
        <f t="shared" si="1"/>
        <v>VE1106B</v>
      </c>
      <c r="J53" s="38" t="s">
        <v>5455</v>
      </c>
      <c r="K53" s="38" t="s">
        <v>5449</v>
      </c>
      <c r="L53" s="43" t="s">
        <v>736</v>
      </c>
      <c r="M53" s="44" t="s">
        <v>5346</v>
      </c>
      <c r="N53" s="41">
        <v>837032556</v>
      </c>
      <c r="O53" s="42" t="s">
        <v>5450</v>
      </c>
    </row>
    <row r="54" spans="1:15" ht="103.2" hidden="1">
      <c r="A54" s="38" t="s">
        <v>5442</v>
      </c>
      <c r="B54" s="38" t="str">
        <f>VLOOKUP(A54,REF!$A$1:$B$20,2,0)</f>
        <v>Hi</v>
      </c>
      <c r="C54" s="39" t="s">
        <v>5456</v>
      </c>
      <c r="D54" s="44" t="str">
        <f>LEFT(C54,1)&amp;VLOOKUP(MID(C54,2,1),REF!$D$1:$F$9,2,0)&amp;RIGHT(C54,LEN(C54)-2)</f>
        <v>1124A</v>
      </c>
      <c r="E54" s="44" t="str">
        <f t="shared" si="0"/>
        <v>X</v>
      </c>
      <c r="F54" s="44" t="str">
        <f>VLOOKUP(E54,REF!$D$1:$F$9,3,0)</f>
        <v>FRADE-CAE-1340 &amp; 1345 (LP/IP COMPRESSOR TRAIN 1)</v>
      </c>
      <c r="G54" s="44" t="s">
        <v>5457</v>
      </c>
      <c r="H54" s="38" t="s">
        <v>5445</v>
      </c>
      <c r="I54" s="38" t="str">
        <f t="shared" si="1"/>
        <v>VE1124A</v>
      </c>
      <c r="J54" s="38" t="s">
        <v>5456</v>
      </c>
      <c r="K54" s="38" t="s">
        <v>5458</v>
      </c>
      <c r="L54" s="39" t="s">
        <v>5346</v>
      </c>
      <c r="M54" s="40" t="s">
        <v>736</v>
      </c>
      <c r="N54" s="41">
        <v>837032556</v>
      </c>
      <c r="O54" s="42" t="s">
        <v>5459</v>
      </c>
    </row>
    <row r="55" spans="1:15" ht="103.2" hidden="1">
      <c r="A55" s="38" t="s">
        <v>5448</v>
      </c>
      <c r="B55" s="38" t="str">
        <f>VLOOKUP(A55,REF!$A$1:$B$20,2,0)</f>
        <v>HiHi</v>
      </c>
      <c r="C55" s="39" t="s">
        <v>5456</v>
      </c>
      <c r="D55" s="44" t="str">
        <f>LEFT(C55,1)&amp;VLOOKUP(MID(C55,2,1),REF!$D$1:$F$9,2,0)&amp;RIGHT(C55,LEN(C55)-2)</f>
        <v>1124A</v>
      </c>
      <c r="E55" s="44" t="str">
        <f t="shared" si="0"/>
        <v>X</v>
      </c>
      <c r="F55" s="44" t="str">
        <f>VLOOKUP(E55,REF!$D$1:$F$9,3,0)</f>
        <v>FRADE-CAE-1340 &amp; 1345 (LP/IP COMPRESSOR TRAIN 1)</v>
      </c>
      <c r="G55" s="44" t="s">
        <v>5457</v>
      </c>
      <c r="H55" s="38" t="s">
        <v>5445</v>
      </c>
      <c r="I55" s="38" t="str">
        <f t="shared" si="1"/>
        <v>VE1124A</v>
      </c>
      <c r="J55" s="38" t="s">
        <v>5456</v>
      </c>
      <c r="K55" s="38" t="s">
        <v>5460</v>
      </c>
      <c r="L55" s="43" t="s">
        <v>736</v>
      </c>
      <c r="M55" s="44" t="s">
        <v>5346</v>
      </c>
      <c r="N55" s="41">
        <v>837032556</v>
      </c>
      <c r="O55" s="42" t="s">
        <v>5461</v>
      </c>
    </row>
    <row r="56" spans="1:15" ht="103.2" hidden="1">
      <c r="A56" s="38" t="s">
        <v>5442</v>
      </c>
      <c r="B56" s="38" t="str">
        <f>VLOOKUP(A56,REF!$A$1:$B$20,2,0)</f>
        <v>Hi</v>
      </c>
      <c r="C56" s="39" t="s">
        <v>5462</v>
      </c>
      <c r="D56" s="44" t="str">
        <f>LEFT(C56,1)&amp;VLOOKUP(MID(C56,2,1),REF!$D$1:$F$9,2,0)&amp;RIGHT(C56,LEN(C56)-2)</f>
        <v>1124B</v>
      </c>
      <c r="E56" s="44" t="str">
        <f t="shared" si="0"/>
        <v>X</v>
      </c>
      <c r="F56" s="44" t="str">
        <f>VLOOKUP(E56,REF!$D$1:$F$9,3,0)</f>
        <v>FRADE-CAE-1340 &amp; 1345 (LP/IP COMPRESSOR TRAIN 1)</v>
      </c>
      <c r="G56" s="44" t="s">
        <v>5457</v>
      </c>
      <c r="H56" s="38" t="s">
        <v>5445</v>
      </c>
      <c r="I56" s="38" t="str">
        <f t="shared" si="1"/>
        <v>VE1124B</v>
      </c>
      <c r="J56" s="38" t="s">
        <v>5462</v>
      </c>
      <c r="K56" s="38" t="s">
        <v>5458</v>
      </c>
      <c r="L56" s="39" t="s">
        <v>5346</v>
      </c>
      <c r="M56" s="40" t="s">
        <v>736</v>
      </c>
      <c r="N56" s="41">
        <v>837032556</v>
      </c>
      <c r="O56" s="42" t="s">
        <v>5459</v>
      </c>
    </row>
    <row r="57" spans="1:15" ht="103.2" hidden="1">
      <c r="A57" s="38" t="s">
        <v>5448</v>
      </c>
      <c r="B57" s="38" t="str">
        <f>VLOOKUP(A57,REF!$A$1:$B$20,2,0)</f>
        <v>HiHi</v>
      </c>
      <c r="C57" s="39" t="s">
        <v>5462</v>
      </c>
      <c r="D57" s="44" t="str">
        <f>LEFT(C57,1)&amp;VLOOKUP(MID(C57,2,1),REF!$D$1:$F$9,2,0)&amp;RIGHT(C57,LEN(C57)-2)</f>
        <v>1124B</v>
      </c>
      <c r="E57" s="44" t="str">
        <f t="shared" si="0"/>
        <v>X</v>
      </c>
      <c r="F57" s="44" t="str">
        <f>VLOOKUP(E57,REF!$D$1:$F$9,3,0)</f>
        <v>FRADE-CAE-1340 &amp; 1345 (LP/IP COMPRESSOR TRAIN 1)</v>
      </c>
      <c r="G57" s="44" t="s">
        <v>5457</v>
      </c>
      <c r="H57" s="38" t="s">
        <v>5445</v>
      </c>
      <c r="I57" s="38" t="str">
        <f t="shared" si="1"/>
        <v>VE1124B</v>
      </c>
      <c r="J57" s="38" t="s">
        <v>5462</v>
      </c>
      <c r="K57" s="38" t="s">
        <v>5460</v>
      </c>
      <c r="L57" s="43" t="s">
        <v>736</v>
      </c>
      <c r="M57" s="44" t="s">
        <v>5346</v>
      </c>
      <c r="N57" s="41">
        <v>837032556</v>
      </c>
      <c r="O57" s="42" t="s">
        <v>5461</v>
      </c>
    </row>
    <row r="58" spans="1:15" ht="103.2" hidden="1">
      <c r="A58" s="38" t="s">
        <v>5442</v>
      </c>
      <c r="B58" s="38" t="str">
        <f>VLOOKUP(A58,REF!$A$1:$B$20,2,0)</f>
        <v>Hi</v>
      </c>
      <c r="C58" s="39" t="s">
        <v>5463</v>
      </c>
      <c r="D58" s="44" t="str">
        <f>LEFT(C58,1)&amp;VLOOKUP(MID(C58,2,1),REF!$D$1:$F$9,2,0)&amp;RIGHT(C58,LEN(C58)-2)</f>
        <v>1125A</v>
      </c>
      <c r="E58" s="44" t="str">
        <f t="shared" si="0"/>
        <v>X</v>
      </c>
      <c r="F58" s="44" t="str">
        <f>VLOOKUP(E58,REF!$D$1:$F$9,3,0)</f>
        <v>FRADE-CAE-1340 &amp; 1345 (LP/IP COMPRESSOR TRAIN 1)</v>
      </c>
      <c r="G58" s="44" t="s">
        <v>5464</v>
      </c>
      <c r="H58" s="38" t="s">
        <v>5445</v>
      </c>
      <c r="I58" s="38" t="str">
        <f t="shared" si="1"/>
        <v>VE1125A</v>
      </c>
      <c r="J58" s="38" t="s">
        <v>5463</v>
      </c>
      <c r="K58" s="38" t="s">
        <v>5465</v>
      </c>
      <c r="L58" s="39" t="s">
        <v>5346</v>
      </c>
      <c r="M58" s="40" t="s">
        <v>736</v>
      </c>
      <c r="N58" s="41">
        <v>837032556</v>
      </c>
      <c r="O58" s="42" t="s">
        <v>5466</v>
      </c>
    </row>
    <row r="59" spans="1:15" ht="103.2" hidden="1">
      <c r="A59" s="38" t="s">
        <v>5448</v>
      </c>
      <c r="B59" s="38" t="str">
        <f>VLOOKUP(A59,REF!$A$1:$B$20,2,0)</f>
        <v>HiHi</v>
      </c>
      <c r="C59" s="39" t="s">
        <v>5463</v>
      </c>
      <c r="D59" s="44" t="str">
        <f>LEFT(C59,1)&amp;VLOOKUP(MID(C59,2,1),REF!$D$1:$F$9,2,0)&amp;RIGHT(C59,LEN(C59)-2)</f>
        <v>1125A</v>
      </c>
      <c r="E59" s="44" t="str">
        <f t="shared" si="0"/>
        <v>X</v>
      </c>
      <c r="F59" s="44" t="str">
        <f>VLOOKUP(E59,REF!$D$1:$F$9,3,0)</f>
        <v>FRADE-CAE-1340 &amp; 1345 (LP/IP COMPRESSOR TRAIN 1)</v>
      </c>
      <c r="G59" s="44" t="s">
        <v>5464</v>
      </c>
      <c r="H59" s="38" t="s">
        <v>5445</v>
      </c>
      <c r="I59" s="38" t="str">
        <f t="shared" si="1"/>
        <v>VE1125A</v>
      </c>
      <c r="J59" s="38" t="s">
        <v>5463</v>
      </c>
      <c r="K59" s="38" t="s">
        <v>5467</v>
      </c>
      <c r="L59" s="43" t="s">
        <v>736</v>
      </c>
      <c r="M59" s="44" t="s">
        <v>5346</v>
      </c>
      <c r="N59" s="41">
        <v>837032556</v>
      </c>
      <c r="O59" s="42" t="s">
        <v>5468</v>
      </c>
    </row>
    <row r="60" spans="1:15" ht="103.2" hidden="1">
      <c r="A60" s="38" t="s">
        <v>5442</v>
      </c>
      <c r="B60" s="38" t="str">
        <f>VLOOKUP(A60,REF!$A$1:$B$20,2,0)</f>
        <v>Hi</v>
      </c>
      <c r="C60" s="39" t="s">
        <v>5469</v>
      </c>
      <c r="D60" s="44" t="str">
        <f>LEFT(C60,1)&amp;VLOOKUP(MID(C60,2,1),REF!$D$1:$F$9,2,0)&amp;RIGHT(C60,LEN(C60)-2)</f>
        <v>1125B</v>
      </c>
      <c r="E60" s="44" t="str">
        <f t="shared" si="0"/>
        <v>X</v>
      </c>
      <c r="F60" s="44" t="str">
        <f>VLOOKUP(E60,REF!$D$1:$F$9,3,0)</f>
        <v>FRADE-CAE-1340 &amp; 1345 (LP/IP COMPRESSOR TRAIN 1)</v>
      </c>
      <c r="G60" s="44" t="s">
        <v>5464</v>
      </c>
      <c r="H60" s="38" t="s">
        <v>5445</v>
      </c>
      <c r="I60" s="38" t="str">
        <f t="shared" si="1"/>
        <v>VE1125B</v>
      </c>
      <c r="J60" s="38" t="s">
        <v>5469</v>
      </c>
      <c r="K60" s="38" t="s">
        <v>5465</v>
      </c>
      <c r="L60" s="39" t="s">
        <v>5346</v>
      </c>
      <c r="M60" s="40" t="s">
        <v>736</v>
      </c>
      <c r="N60" s="41">
        <v>837032556</v>
      </c>
      <c r="O60" s="42" t="s">
        <v>5466</v>
      </c>
    </row>
    <row r="61" spans="1:15" ht="103.2" hidden="1">
      <c r="A61" s="38" t="s">
        <v>5448</v>
      </c>
      <c r="B61" s="38" t="str">
        <f>VLOOKUP(A61,REF!$A$1:$B$20,2,0)</f>
        <v>HiHi</v>
      </c>
      <c r="C61" s="39" t="s">
        <v>5469</v>
      </c>
      <c r="D61" s="44" t="str">
        <f>LEFT(C61,1)&amp;VLOOKUP(MID(C61,2,1),REF!$D$1:$F$9,2,0)&amp;RIGHT(C61,LEN(C61)-2)</f>
        <v>1125B</v>
      </c>
      <c r="E61" s="44" t="str">
        <f t="shared" si="0"/>
        <v>X</v>
      </c>
      <c r="F61" s="44" t="str">
        <f>VLOOKUP(E61,REF!$D$1:$F$9,3,0)</f>
        <v>FRADE-CAE-1340 &amp; 1345 (LP/IP COMPRESSOR TRAIN 1)</v>
      </c>
      <c r="G61" s="44" t="s">
        <v>5464</v>
      </c>
      <c r="H61" s="38" t="s">
        <v>5445</v>
      </c>
      <c r="I61" s="38" t="str">
        <f t="shared" si="1"/>
        <v>VE1125B</v>
      </c>
      <c r="J61" s="38" t="s">
        <v>5469</v>
      </c>
      <c r="K61" s="38" t="s">
        <v>5467</v>
      </c>
      <c r="L61" s="43" t="s">
        <v>736</v>
      </c>
      <c r="M61" s="44" t="s">
        <v>5346</v>
      </c>
      <c r="N61" s="41">
        <v>837032556</v>
      </c>
      <c r="O61" s="42" t="s">
        <v>5468</v>
      </c>
    </row>
    <row r="62" spans="1:15" ht="103.2" hidden="1">
      <c r="A62" s="38" t="s">
        <v>5470</v>
      </c>
      <c r="B62" s="38" t="str">
        <f>VLOOKUP(A62,REF!$A$1:$B$20,2,0)</f>
        <v>Hi</v>
      </c>
      <c r="C62" s="39" t="s">
        <v>5471</v>
      </c>
      <c r="D62" s="44" t="str">
        <f>LEFT(C62,1)&amp;VLOOKUP(MID(C62,2,1),REF!$D$1:$F$9,2,0)&amp;RIGHT(C62,LEN(C62)-2)</f>
        <v>1128A</v>
      </c>
      <c r="E62" s="44" t="str">
        <f t="shared" si="0"/>
        <v>X</v>
      </c>
      <c r="F62" s="44" t="str">
        <f>VLOOKUP(E62,REF!$D$1:$F$9,3,0)</f>
        <v>FRADE-CAE-1340 &amp; 1345 (LP/IP COMPRESSOR TRAIN 1)</v>
      </c>
      <c r="G62" s="44" t="s">
        <v>5472</v>
      </c>
      <c r="H62" s="38" t="s">
        <v>5473</v>
      </c>
      <c r="I62" s="38" t="str">
        <f t="shared" si="1"/>
        <v>ZE1128A</v>
      </c>
      <c r="J62" s="38" t="s">
        <v>5471</v>
      </c>
      <c r="K62" s="38" t="s">
        <v>5474</v>
      </c>
      <c r="L62" s="39" t="s">
        <v>5346</v>
      </c>
      <c r="M62" s="40" t="s">
        <v>736</v>
      </c>
      <c r="N62" s="41">
        <v>837032556</v>
      </c>
      <c r="O62" s="42" t="s">
        <v>5475</v>
      </c>
    </row>
    <row r="63" spans="1:15" ht="103.2" hidden="1">
      <c r="A63" s="38" t="s">
        <v>5476</v>
      </c>
      <c r="B63" s="38" t="str">
        <f>VLOOKUP(A63,REF!$A$1:$B$20,2,0)</f>
        <v>HiHi</v>
      </c>
      <c r="C63" s="39" t="s">
        <v>5471</v>
      </c>
      <c r="D63" s="44" t="str">
        <f>LEFT(C63,1)&amp;VLOOKUP(MID(C63,2,1),REF!$D$1:$F$9,2,0)&amp;RIGHT(C63,LEN(C63)-2)</f>
        <v>1128A</v>
      </c>
      <c r="E63" s="44" t="str">
        <f t="shared" si="0"/>
        <v>X</v>
      </c>
      <c r="F63" s="44" t="str">
        <f>VLOOKUP(E63,REF!$D$1:$F$9,3,0)</f>
        <v>FRADE-CAE-1340 &amp; 1345 (LP/IP COMPRESSOR TRAIN 1)</v>
      </c>
      <c r="G63" s="44" t="s">
        <v>5472</v>
      </c>
      <c r="H63" s="38" t="s">
        <v>5473</v>
      </c>
      <c r="I63" s="38" t="str">
        <f t="shared" si="1"/>
        <v>ZE1128A</v>
      </c>
      <c r="J63" s="38" t="s">
        <v>5471</v>
      </c>
      <c r="K63" s="38" t="s">
        <v>5477</v>
      </c>
      <c r="L63" s="43" t="s">
        <v>736</v>
      </c>
      <c r="M63" s="44" t="s">
        <v>5346</v>
      </c>
      <c r="N63" s="41">
        <v>837032556</v>
      </c>
      <c r="O63" s="42" t="s">
        <v>5478</v>
      </c>
    </row>
    <row r="64" spans="1:15" ht="103.2" hidden="1">
      <c r="A64" s="38" t="s">
        <v>5470</v>
      </c>
      <c r="B64" s="38" t="str">
        <f>VLOOKUP(A64,REF!$A$1:$B$20,2,0)</f>
        <v>Hi</v>
      </c>
      <c r="C64" s="39" t="s">
        <v>5479</v>
      </c>
      <c r="D64" s="44" t="str">
        <f>LEFT(C64,1)&amp;VLOOKUP(MID(C64,2,1),REF!$D$1:$F$9,2,0)&amp;RIGHT(C64,LEN(C64)-2)</f>
        <v>1128B</v>
      </c>
      <c r="E64" s="44" t="str">
        <f t="shared" si="0"/>
        <v>X</v>
      </c>
      <c r="F64" s="44" t="str">
        <f>VLOOKUP(E64,REF!$D$1:$F$9,3,0)</f>
        <v>FRADE-CAE-1340 &amp; 1345 (LP/IP COMPRESSOR TRAIN 1)</v>
      </c>
      <c r="G64" s="44" t="s">
        <v>5472</v>
      </c>
      <c r="H64" s="38" t="s">
        <v>5473</v>
      </c>
      <c r="I64" s="38" t="str">
        <f t="shared" si="1"/>
        <v>ZE1128B</v>
      </c>
      <c r="J64" s="38" t="s">
        <v>5479</v>
      </c>
      <c r="K64" s="38" t="s">
        <v>5474</v>
      </c>
      <c r="L64" s="39" t="s">
        <v>5346</v>
      </c>
      <c r="M64" s="40" t="s">
        <v>736</v>
      </c>
      <c r="N64" s="41">
        <v>837032556</v>
      </c>
      <c r="O64" s="42" t="s">
        <v>5475</v>
      </c>
    </row>
    <row r="65" spans="1:15" ht="103.2" hidden="1">
      <c r="A65" s="38" t="s">
        <v>5476</v>
      </c>
      <c r="B65" s="38" t="str">
        <f>VLOOKUP(A65,REF!$A$1:$B$20,2,0)</f>
        <v>HiHi</v>
      </c>
      <c r="C65" s="39" t="s">
        <v>5479</v>
      </c>
      <c r="D65" s="44" t="str">
        <f>LEFT(C65,1)&amp;VLOOKUP(MID(C65,2,1),REF!$D$1:$F$9,2,0)&amp;RIGHT(C65,LEN(C65)-2)</f>
        <v>1128B</v>
      </c>
      <c r="E65" s="44" t="str">
        <f t="shared" si="0"/>
        <v>X</v>
      </c>
      <c r="F65" s="44" t="str">
        <f>VLOOKUP(E65,REF!$D$1:$F$9,3,0)</f>
        <v>FRADE-CAE-1340 &amp; 1345 (LP/IP COMPRESSOR TRAIN 1)</v>
      </c>
      <c r="G65" s="44" t="s">
        <v>5472</v>
      </c>
      <c r="H65" s="38" t="s">
        <v>5473</v>
      </c>
      <c r="I65" s="38" t="str">
        <f t="shared" si="1"/>
        <v>ZE1128B</v>
      </c>
      <c r="J65" s="38" t="s">
        <v>5479</v>
      </c>
      <c r="K65" s="38" t="s">
        <v>5477</v>
      </c>
      <c r="L65" s="43" t="s">
        <v>736</v>
      </c>
      <c r="M65" s="44" t="s">
        <v>5346</v>
      </c>
      <c r="N65" s="41">
        <v>837032556</v>
      </c>
      <c r="O65" s="42" t="s">
        <v>5478</v>
      </c>
    </row>
    <row r="66" spans="1:15" ht="103.2" hidden="1">
      <c r="A66" s="38" t="s">
        <v>5442</v>
      </c>
      <c r="B66" s="38" t="str">
        <f>VLOOKUP(A66,REF!$A$1:$B$20,2,0)</f>
        <v>Hi</v>
      </c>
      <c r="C66" s="39" t="s">
        <v>5480</v>
      </c>
      <c r="D66" s="44" t="str">
        <f>LEFT(C66,1)&amp;VLOOKUP(MID(C66,2,1),REF!$D$1:$F$9,2,0)&amp;RIGHT(C66,LEN(C66)-2)</f>
        <v>1135A</v>
      </c>
      <c r="E66" s="44" t="str">
        <f t="shared" ref="E66:E129" si="2">MID(C66,2,1)</f>
        <v>X</v>
      </c>
      <c r="F66" s="44" t="str">
        <f>VLOOKUP(E66,REF!$D$1:$F$9,3,0)</f>
        <v>FRADE-CAE-1340 &amp; 1345 (LP/IP COMPRESSOR TRAIN 1)</v>
      </c>
      <c r="G66" s="44" t="s">
        <v>5481</v>
      </c>
      <c r="H66" s="38" t="s">
        <v>5445</v>
      </c>
      <c r="I66" s="38" t="str">
        <f t="shared" ref="I66:I129" si="3">_xlfn.CONCAT(H66,D66)</f>
        <v>VE1135A</v>
      </c>
      <c r="J66" s="38" t="s">
        <v>5480</v>
      </c>
      <c r="K66" s="65" t="s">
        <v>5482</v>
      </c>
      <c r="L66" s="39" t="s">
        <v>5346</v>
      </c>
      <c r="M66" s="40" t="s">
        <v>736</v>
      </c>
      <c r="N66" s="41">
        <v>837032556</v>
      </c>
      <c r="O66" s="42" t="s">
        <v>5466</v>
      </c>
    </row>
    <row r="67" spans="1:15" ht="103.2" hidden="1">
      <c r="A67" s="38" t="s">
        <v>5448</v>
      </c>
      <c r="B67" s="38" t="str">
        <f>VLOOKUP(A67,REF!$A$1:$B$20,2,0)</f>
        <v>HiHi</v>
      </c>
      <c r="C67" s="39" t="s">
        <v>5480</v>
      </c>
      <c r="D67" s="44" t="str">
        <f>LEFT(C67,1)&amp;VLOOKUP(MID(C67,2,1),REF!$D$1:$F$9,2,0)&amp;RIGHT(C67,LEN(C67)-2)</f>
        <v>1135A</v>
      </c>
      <c r="E67" s="44" t="str">
        <f t="shared" si="2"/>
        <v>X</v>
      </c>
      <c r="F67" s="44" t="str">
        <f>VLOOKUP(E67,REF!$D$1:$F$9,3,0)</f>
        <v>FRADE-CAE-1340 &amp; 1345 (LP/IP COMPRESSOR TRAIN 1)</v>
      </c>
      <c r="G67" s="44" t="s">
        <v>5481</v>
      </c>
      <c r="H67" s="38" t="s">
        <v>5445</v>
      </c>
      <c r="I67" s="38" t="str">
        <f t="shared" si="3"/>
        <v>VE1135A</v>
      </c>
      <c r="J67" s="38" t="s">
        <v>5480</v>
      </c>
      <c r="K67" s="38" t="s">
        <v>5467</v>
      </c>
      <c r="L67" s="43" t="s">
        <v>736</v>
      </c>
      <c r="M67" s="44" t="s">
        <v>5346</v>
      </c>
      <c r="N67" s="41">
        <v>837032556</v>
      </c>
      <c r="O67" s="42" t="s">
        <v>5468</v>
      </c>
    </row>
    <row r="68" spans="1:15" ht="103.2" hidden="1">
      <c r="A68" s="38" t="s">
        <v>5442</v>
      </c>
      <c r="B68" s="38" t="str">
        <f>VLOOKUP(A68,REF!$A$1:$B$20,2,0)</f>
        <v>Hi</v>
      </c>
      <c r="C68" s="39" t="s">
        <v>5483</v>
      </c>
      <c r="D68" s="44" t="str">
        <f>LEFT(C68,1)&amp;VLOOKUP(MID(C68,2,1),REF!$D$1:$F$9,2,0)&amp;RIGHT(C68,LEN(C68)-2)</f>
        <v>1135B</v>
      </c>
      <c r="E68" s="44" t="str">
        <f t="shared" si="2"/>
        <v>X</v>
      </c>
      <c r="F68" s="44" t="str">
        <f>VLOOKUP(E68,REF!$D$1:$F$9,3,0)</f>
        <v>FRADE-CAE-1340 &amp; 1345 (LP/IP COMPRESSOR TRAIN 1)</v>
      </c>
      <c r="G68" s="44" t="s">
        <v>5481</v>
      </c>
      <c r="H68" s="38" t="s">
        <v>5445</v>
      </c>
      <c r="I68" s="38" t="str">
        <f t="shared" si="3"/>
        <v>VE1135B</v>
      </c>
      <c r="J68" s="38" t="s">
        <v>5483</v>
      </c>
      <c r="K68" s="38" t="s">
        <v>5465</v>
      </c>
      <c r="L68" s="39" t="s">
        <v>5346</v>
      </c>
      <c r="M68" s="40" t="s">
        <v>736</v>
      </c>
      <c r="N68" s="41">
        <v>837032556</v>
      </c>
      <c r="O68" s="42" t="s">
        <v>5466</v>
      </c>
    </row>
    <row r="69" spans="1:15" ht="103.2" hidden="1">
      <c r="A69" s="38" t="s">
        <v>5448</v>
      </c>
      <c r="B69" s="38" t="str">
        <f>VLOOKUP(A69,REF!$A$1:$B$20,2,0)</f>
        <v>HiHi</v>
      </c>
      <c r="C69" s="39" t="s">
        <v>5483</v>
      </c>
      <c r="D69" s="44" t="str">
        <f>LEFT(C69,1)&amp;VLOOKUP(MID(C69,2,1),REF!$D$1:$F$9,2,0)&amp;RIGHT(C69,LEN(C69)-2)</f>
        <v>1135B</v>
      </c>
      <c r="E69" s="44" t="str">
        <f t="shared" si="2"/>
        <v>X</v>
      </c>
      <c r="F69" s="44" t="str">
        <f>VLOOKUP(E69,REF!$D$1:$F$9,3,0)</f>
        <v>FRADE-CAE-1340 &amp; 1345 (LP/IP COMPRESSOR TRAIN 1)</v>
      </c>
      <c r="G69" s="44" t="s">
        <v>5481</v>
      </c>
      <c r="H69" s="38" t="s">
        <v>5445</v>
      </c>
      <c r="I69" s="38" t="str">
        <f t="shared" si="3"/>
        <v>VE1135B</v>
      </c>
      <c r="J69" s="38" t="s">
        <v>5483</v>
      </c>
      <c r="K69" s="38" t="s">
        <v>5467</v>
      </c>
      <c r="L69" s="43" t="s">
        <v>736</v>
      </c>
      <c r="M69" s="44" t="s">
        <v>5346</v>
      </c>
      <c r="N69" s="41">
        <v>837032556</v>
      </c>
      <c r="O69" s="42" t="s">
        <v>5468</v>
      </c>
    </row>
    <row r="70" spans="1:15" ht="103.2" hidden="1">
      <c r="A70" s="38" t="s">
        <v>5442</v>
      </c>
      <c r="B70" s="38" t="str">
        <f>VLOOKUP(A70,REF!$A$1:$B$20,2,0)</f>
        <v>Hi</v>
      </c>
      <c r="C70" s="39" t="s">
        <v>5484</v>
      </c>
      <c r="D70" s="44" t="str">
        <f>LEFT(C70,1)&amp;VLOOKUP(MID(C70,2,1),REF!$D$1:$F$9,2,0)&amp;RIGHT(C70,LEN(C70)-2)</f>
        <v>1136A</v>
      </c>
      <c r="E70" s="44" t="str">
        <f t="shared" si="2"/>
        <v>X</v>
      </c>
      <c r="F70" s="44" t="str">
        <f>VLOOKUP(E70,REF!$D$1:$F$9,3,0)</f>
        <v>FRADE-CAE-1340 &amp; 1345 (LP/IP COMPRESSOR TRAIN 1)</v>
      </c>
      <c r="G70" s="44" t="s">
        <v>5485</v>
      </c>
      <c r="H70" s="38" t="s">
        <v>5445</v>
      </c>
      <c r="I70" s="38" t="str">
        <f t="shared" si="3"/>
        <v>VE1136A</v>
      </c>
      <c r="J70" s="38" t="s">
        <v>5484</v>
      </c>
      <c r="K70" s="38" t="s">
        <v>5465</v>
      </c>
      <c r="L70" s="39" t="s">
        <v>5346</v>
      </c>
      <c r="M70" s="40" t="s">
        <v>736</v>
      </c>
      <c r="N70" s="41">
        <v>837032556</v>
      </c>
      <c r="O70" s="42" t="s">
        <v>5466</v>
      </c>
    </row>
    <row r="71" spans="1:15" ht="103.2" hidden="1">
      <c r="A71" s="38" t="s">
        <v>5448</v>
      </c>
      <c r="B71" s="38" t="str">
        <f>VLOOKUP(A71,REF!$A$1:$B$20,2,0)</f>
        <v>HiHi</v>
      </c>
      <c r="C71" s="39" t="s">
        <v>5484</v>
      </c>
      <c r="D71" s="44" t="str">
        <f>LEFT(C71,1)&amp;VLOOKUP(MID(C71,2,1),REF!$D$1:$F$9,2,0)&amp;RIGHT(C71,LEN(C71)-2)</f>
        <v>1136A</v>
      </c>
      <c r="E71" s="44" t="str">
        <f t="shared" si="2"/>
        <v>X</v>
      </c>
      <c r="F71" s="44" t="str">
        <f>VLOOKUP(E71,REF!$D$1:$F$9,3,0)</f>
        <v>FRADE-CAE-1340 &amp; 1345 (LP/IP COMPRESSOR TRAIN 1)</v>
      </c>
      <c r="G71" s="44" t="s">
        <v>5485</v>
      </c>
      <c r="H71" s="38" t="s">
        <v>5445</v>
      </c>
      <c r="I71" s="38" t="str">
        <f t="shared" si="3"/>
        <v>VE1136A</v>
      </c>
      <c r="J71" s="38" t="s">
        <v>5484</v>
      </c>
      <c r="K71" s="38" t="s">
        <v>5467</v>
      </c>
      <c r="L71" s="43" t="s">
        <v>736</v>
      </c>
      <c r="M71" s="44" t="s">
        <v>5346</v>
      </c>
      <c r="N71" s="41">
        <v>837032556</v>
      </c>
      <c r="O71" s="42" t="s">
        <v>5468</v>
      </c>
    </row>
    <row r="72" spans="1:15" ht="103.2" hidden="1">
      <c r="A72" s="38" t="s">
        <v>5442</v>
      </c>
      <c r="B72" s="38" t="str">
        <f>VLOOKUP(A72,REF!$A$1:$B$20,2,0)</f>
        <v>Hi</v>
      </c>
      <c r="C72" s="39" t="s">
        <v>5486</v>
      </c>
      <c r="D72" s="44" t="str">
        <f>LEFT(C72,1)&amp;VLOOKUP(MID(C72,2,1),REF!$D$1:$F$9,2,0)&amp;RIGHT(C72,LEN(C72)-2)</f>
        <v>1136B</v>
      </c>
      <c r="E72" s="44" t="str">
        <f t="shared" si="2"/>
        <v>X</v>
      </c>
      <c r="F72" s="44" t="str">
        <f>VLOOKUP(E72,REF!$D$1:$F$9,3,0)</f>
        <v>FRADE-CAE-1340 &amp; 1345 (LP/IP COMPRESSOR TRAIN 1)</v>
      </c>
      <c r="G72" s="44" t="s">
        <v>5485</v>
      </c>
      <c r="H72" s="38" t="s">
        <v>5445</v>
      </c>
      <c r="I72" s="38" t="str">
        <f t="shared" si="3"/>
        <v>VE1136B</v>
      </c>
      <c r="J72" s="38" t="s">
        <v>5486</v>
      </c>
      <c r="K72" s="38" t="s">
        <v>5465</v>
      </c>
      <c r="L72" s="39" t="s">
        <v>5346</v>
      </c>
      <c r="M72" s="40" t="s">
        <v>736</v>
      </c>
      <c r="N72" s="41">
        <v>837032556</v>
      </c>
      <c r="O72" s="42" t="s">
        <v>5466</v>
      </c>
    </row>
    <row r="73" spans="1:15" ht="103.2" hidden="1">
      <c r="A73" s="38" t="s">
        <v>5448</v>
      </c>
      <c r="B73" s="38" t="str">
        <f>VLOOKUP(A73,REF!$A$1:$B$20,2,0)</f>
        <v>HiHi</v>
      </c>
      <c r="C73" s="39" t="s">
        <v>5486</v>
      </c>
      <c r="D73" s="44" t="str">
        <f>LEFT(C73,1)&amp;VLOOKUP(MID(C73,2,1),REF!$D$1:$F$9,2,0)&amp;RIGHT(C73,LEN(C73)-2)</f>
        <v>1136B</v>
      </c>
      <c r="E73" s="44" t="str">
        <f t="shared" si="2"/>
        <v>X</v>
      </c>
      <c r="F73" s="44" t="str">
        <f>VLOOKUP(E73,REF!$D$1:$F$9,3,0)</f>
        <v>FRADE-CAE-1340 &amp; 1345 (LP/IP COMPRESSOR TRAIN 1)</v>
      </c>
      <c r="G73" s="44" t="s">
        <v>5485</v>
      </c>
      <c r="H73" s="38" t="s">
        <v>5445</v>
      </c>
      <c r="I73" s="38" t="str">
        <f t="shared" si="3"/>
        <v>VE1136B</v>
      </c>
      <c r="J73" s="38" t="s">
        <v>5486</v>
      </c>
      <c r="K73" s="38" t="s">
        <v>5467</v>
      </c>
      <c r="L73" s="43" t="s">
        <v>736</v>
      </c>
      <c r="M73" s="44" t="s">
        <v>5346</v>
      </c>
      <c r="N73" s="41">
        <v>837032556</v>
      </c>
      <c r="O73" s="42" t="s">
        <v>5468</v>
      </c>
    </row>
    <row r="74" spans="1:15" ht="103.2" hidden="1">
      <c r="A74" s="38" t="s">
        <v>5470</v>
      </c>
      <c r="B74" s="38" t="str">
        <f>VLOOKUP(A74,REF!$A$1:$B$20,2,0)</f>
        <v>Hi</v>
      </c>
      <c r="C74" s="39" t="s">
        <v>5487</v>
      </c>
      <c r="D74" s="44" t="str">
        <f>LEFT(C74,1)&amp;VLOOKUP(MID(C74,2,1),REF!$D$1:$F$9,2,0)&amp;RIGHT(C74,LEN(C74)-2)</f>
        <v>1139A</v>
      </c>
      <c r="E74" s="44" t="str">
        <f t="shared" si="2"/>
        <v>X</v>
      </c>
      <c r="F74" s="44" t="str">
        <f>VLOOKUP(E74,REF!$D$1:$F$9,3,0)</f>
        <v>FRADE-CAE-1340 &amp; 1345 (LP/IP COMPRESSOR TRAIN 1)</v>
      </c>
      <c r="G74" s="44" t="s">
        <v>5488</v>
      </c>
      <c r="H74" s="38" t="s">
        <v>5473</v>
      </c>
      <c r="I74" s="38" t="str">
        <f t="shared" si="3"/>
        <v>ZE1139A</v>
      </c>
      <c r="J74" s="38" t="s">
        <v>5487</v>
      </c>
      <c r="K74" s="38" t="s">
        <v>5489</v>
      </c>
      <c r="L74" s="39" t="s">
        <v>5346</v>
      </c>
      <c r="M74" s="40" t="s">
        <v>736</v>
      </c>
      <c r="N74" s="41">
        <v>837032556</v>
      </c>
      <c r="O74" s="42" t="s">
        <v>5475</v>
      </c>
    </row>
    <row r="75" spans="1:15" ht="103.2" hidden="1">
      <c r="A75" s="38" t="s">
        <v>5476</v>
      </c>
      <c r="B75" s="38" t="str">
        <f>VLOOKUP(A75,REF!$A$1:$B$20,2,0)</f>
        <v>HiHi</v>
      </c>
      <c r="C75" s="39" t="s">
        <v>5487</v>
      </c>
      <c r="D75" s="44" t="str">
        <f>LEFT(C75,1)&amp;VLOOKUP(MID(C75,2,1),REF!$D$1:$F$9,2,0)&amp;RIGHT(C75,LEN(C75)-2)</f>
        <v>1139A</v>
      </c>
      <c r="E75" s="44" t="str">
        <f t="shared" si="2"/>
        <v>X</v>
      </c>
      <c r="F75" s="44" t="str">
        <f>VLOOKUP(E75,REF!$D$1:$F$9,3,0)</f>
        <v>FRADE-CAE-1340 &amp; 1345 (LP/IP COMPRESSOR TRAIN 1)</v>
      </c>
      <c r="G75" s="44" t="s">
        <v>5488</v>
      </c>
      <c r="H75" s="38" t="s">
        <v>5473</v>
      </c>
      <c r="I75" s="38" t="str">
        <f t="shared" si="3"/>
        <v>ZE1139A</v>
      </c>
      <c r="J75" s="38" t="s">
        <v>5487</v>
      </c>
      <c r="K75" s="38" t="s">
        <v>5474</v>
      </c>
      <c r="L75" s="43" t="s">
        <v>736</v>
      </c>
      <c r="M75" s="44" t="s">
        <v>5346</v>
      </c>
      <c r="N75" s="41">
        <v>837032556</v>
      </c>
      <c r="O75" s="42" t="s">
        <v>5478</v>
      </c>
    </row>
    <row r="76" spans="1:15" ht="103.2" hidden="1">
      <c r="A76" s="38" t="s">
        <v>5470</v>
      </c>
      <c r="B76" s="38" t="str">
        <f>VLOOKUP(A76,REF!$A$1:$B$20,2,0)</f>
        <v>Hi</v>
      </c>
      <c r="C76" s="39" t="s">
        <v>5490</v>
      </c>
      <c r="D76" s="44" t="str">
        <f>LEFT(C76,1)&amp;VLOOKUP(MID(C76,2,1),REF!$D$1:$F$9,2,0)&amp;RIGHT(C76,LEN(C76)-2)</f>
        <v>1139B</v>
      </c>
      <c r="E76" s="44" t="str">
        <f t="shared" si="2"/>
        <v>X</v>
      </c>
      <c r="F76" s="44" t="str">
        <f>VLOOKUP(E76,REF!$D$1:$F$9,3,0)</f>
        <v>FRADE-CAE-1340 &amp; 1345 (LP/IP COMPRESSOR TRAIN 1)</v>
      </c>
      <c r="G76" s="44" t="s">
        <v>5488</v>
      </c>
      <c r="H76" s="38" t="s">
        <v>5473</v>
      </c>
      <c r="I76" s="38" t="str">
        <f t="shared" si="3"/>
        <v>ZE1139B</v>
      </c>
      <c r="J76" s="38" t="s">
        <v>5490</v>
      </c>
      <c r="K76" s="38" t="s">
        <v>5489</v>
      </c>
      <c r="L76" s="39" t="s">
        <v>5346</v>
      </c>
      <c r="M76" s="40" t="s">
        <v>736</v>
      </c>
      <c r="N76" s="41">
        <v>837032556</v>
      </c>
      <c r="O76" s="42" t="s">
        <v>5475</v>
      </c>
    </row>
    <row r="77" spans="1:15" ht="103.2" hidden="1">
      <c r="A77" s="38" t="s">
        <v>5476</v>
      </c>
      <c r="B77" s="38" t="str">
        <f>VLOOKUP(A77,REF!$A$1:$B$20,2,0)</f>
        <v>HiHi</v>
      </c>
      <c r="C77" s="39" t="s">
        <v>5490</v>
      </c>
      <c r="D77" s="44" t="str">
        <f>LEFT(C77,1)&amp;VLOOKUP(MID(C77,2,1),REF!$D$1:$F$9,2,0)&amp;RIGHT(C77,LEN(C77)-2)</f>
        <v>1139B</v>
      </c>
      <c r="E77" s="44" t="str">
        <f t="shared" si="2"/>
        <v>X</v>
      </c>
      <c r="F77" s="44" t="str">
        <f>VLOOKUP(E77,REF!$D$1:$F$9,3,0)</f>
        <v>FRADE-CAE-1340 &amp; 1345 (LP/IP COMPRESSOR TRAIN 1)</v>
      </c>
      <c r="G77" s="44" t="s">
        <v>5488</v>
      </c>
      <c r="H77" s="38" t="s">
        <v>5473</v>
      </c>
      <c r="I77" s="38" t="str">
        <f t="shared" si="3"/>
        <v>ZE1139B</v>
      </c>
      <c r="J77" s="38" t="s">
        <v>5490</v>
      </c>
      <c r="K77" s="38" t="s">
        <v>5474</v>
      </c>
      <c r="L77" s="43" t="s">
        <v>736</v>
      </c>
      <c r="M77" s="44" t="s">
        <v>5346</v>
      </c>
      <c r="N77" s="41">
        <v>837032556</v>
      </c>
      <c r="O77" s="42" t="s">
        <v>5478</v>
      </c>
    </row>
    <row r="78" spans="1:15" ht="103.2" hidden="1">
      <c r="A78" s="38" t="s">
        <v>5369</v>
      </c>
      <c r="B78" s="38" t="str">
        <f>VLOOKUP(A78,REF!$A$1:$B$20,2,0)</f>
        <v>Lo</v>
      </c>
      <c r="C78" s="39" t="s">
        <v>5491</v>
      </c>
      <c r="D78" s="44" t="str">
        <f>LEFT(C78,1)&amp;VLOOKUP(MID(C78,2,1),REF!$D$1:$F$9,2,0)&amp;RIGHT(C78,LEN(C78)-2)</f>
        <v>1112A</v>
      </c>
      <c r="E78" s="44" t="str">
        <f t="shared" si="2"/>
        <v>X</v>
      </c>
      <c r="F78" s="44" t="str">
        <f>VLOOKUP(E78,REF!$D$1:$F$9,3,0)</f>
        <v>FRADE-CAE-1340 &amp; 1345 (LP/IP COMPRESSOR TRAIN 1)</v>
      </c>
      <c r="G78" s="44" t="s">
        <v>5492</v>
      </c>
      <c r="H78" s="38" t="s">
        <v>5493</v>
      </c>
      <c r="I78" s="38" t="str">
        <f t="shared" si="3"/>
        <v>PSL1112A</v>
      </c>
      <c r="J78" s="38" t="s">
        <v>5491</v>
      </c>
      <c r="K78" s="38" t="s">
        <v>5494</v>
      </c>
      <c r="L78" s="39" t="s">
        <v>5346</v>
      </c>
      <c r="M78" s="40" t="s">
        <v>736</v>
      </c>
      <c r="N78" s="41">
        <v>837032556</v>
      </c>
      <c r="O78" s="45" t="s">
        <v>736</v>
      </c>
    </row>
    <row r="79" spans="1:15" ht="103.2" hidden="1">
      <c r="A79" s="38" t="s">
        <v>5371</v>
      </c>
      <c r="B79" s="38" t="str">
        <f>VLOOKUP(A79,REF!$A$1:$B$20,2,0)</f>
        <v>LoLo</v>
      </c>
      <c r="C79" s="39" t="s">
        <v>5495</v>
      </c>
      <c r="D79" s="44" t="str">
        <f>LEFT(C79,1)&amp;VLOOKUP(MID(C79,2,1),REF!$D$1:$F$9,2,0)&amp;RIGHT(C79,LEN(C79)-2)</f>
        <v>1112B</v>
      </c>
      <c r="E79" s="44" t="str">
        <f t="shared" si="2"/>
        <v>X</v>
      </c>
      <c r="F79" s="44" t="str">
        <f>VLOOKUP(E79,REF!$D$1:$F$9,3,0)</f>
        <v>FRADE-CAE-1340 &amp; 1345 (LP/IP COMPRESSOR TRAIN 1)</v>
      </c>
      <c r="G79" s="44" t="s">
        <v>5492</v>
      </c>
      <c r="H79" s="38" t="s">
        <v>5496</v>
      </c>
      <c r="I79" s="38" t="str">
        <f t="shared" si="3"/>
        <v>PSLL1112B</v>
      </c>
      <c r="J79" s="38" t="s">
        <v>5495</v>
      </c>
      <c r="K79" s="38" t="s">
        <v>5497</v>
      </c>
      <c r="L79" s="43" t="s">
        <v>736</v>
      </c>
      <c r="M79" s="44" t="s">
        <v>5346</v>
      </c>
      <c r="N79" s="41">
        <v>837032556</v>
      </c>
      <c r="O79" s="45" t="s">
        <v>736</v>
      </c>
    </row>
    <row r="80" spans="1:15" ht="103.2" hidden="1">
      <c r="A80" s="38" t="s">
        <v>5498</v>
      </c>
      <c r="B80" s="38" t="str">
        <f>VLOOKUP(A80,REF!$A$1:$B$20,2,0)</f>
        <v>HiHi</v>
      </c>
      <c r="C80" s="39" t="s">
        <v>5499</v>
      </c>
      <c r="D80" s="44" t="str">
        <f>LEFT(C80,1)&amp;VLOOKUP(MID(C80,2,1),REF!$D$1:$F$9,2,0)&amp;RIGHT(C80,LEN(C80)-2)</f>
        <v>1110</v>
      </c>
      <c r="E80" s="44" t="str">
        <f t="shared" si="2"/>
        <v>X</v>
      </c>
      <c r="F80" s="44" t="str">
        <f>VLOOKUP(E80,REF!$D$1:$F$9,3,0)</f>
        <v>FRADE-CAE-1340 &amp; 1345 (LP/IP COMPRESSOR TRAIN 1)</v>
      </c>
      <c r="G80" s="44" t="s">
        <v>5500</v>
      </c>
      <c r="H80" s="38" t="s">
        <v>5501</v>
      </c>
      <c r="I80" s="38" t="str">
        <f t="shared" si="3"/>
        <v>LSH1110</v>
      </c>
      <c r="J80" s="38" t="s">
        <v>5499</v>
      </c>
      <c r="K80" s="38" t="s">
        <v>5502</v>
      </c>
      <c r="L80" s="43" t="s">
        <v>736</v>
      </c>
      <c r="M80" s="44" t="s">
        <v>5346</v>
      </c>
      <c r="N80" s="41">
        <v>837032556</v>
      </c>
      <c r="O80" s="45" t="s">
        <v>736</v>
      </c>
    </row>
    <row r="81" spans="1:15" ht="103.2" hidden="1">
      <c r="A81" s="38" t="s">
        <v>5364</v>
      </c>
      <c r="B81" s="38" t="str">
        <f>VLOOKUP(A81,REF!$A$1:$B$20,2,0)</f>
        <v>Hi</v>
      </c>
      <c r="C81" s="39" t="s">
        <v>5503</v>
      </c>
      <c r="D81" s="44" t="str">
        <f>LEFT(C81,1)&amp;VLOOKUP(MID(C81,2,1),REF!$D$1:$F$9,2,0)&amp;RIGHT(C81,LEN(C81)-2)</f>
        <v>1159B</v>
      </c>
      <c r="E81" s="44" t="str">
        <f t="shared" si="2"/>
        <v>X</v>
      </c>
      <c r="F81" s="44" t="str">
        <f>VLOOKUP(E81,REF!$D$1:$F$9,3,0)</f>
        <v>FRADE-CAE-1340 &amp; 1345 (LP/IP COMPRESSOR TRAIN 1)</v>
      </c>
      <c r="G81" s="44" t="s">
        <v>5504</v>
      </c>
      <c r="H81" s="38" t="s">
        <v>5367</v>
      </c>
      <c r="I81" s="38" t="str">
        <f t="shared" si="3"/>
        <v>PIT1159B</v>
      </c>
      <c r="J81" s="38" t="s">
        <v>5503</v>
      </c>
      <c r="K81" s="38" t="s">
        <v>5505</v>
      </c>
      <c r="L81" s="39" t="s">
        <v>5346</v>
      </c>
      <c r="M81" s="40" t="s">
        <v>736</v>
      </c>
      <c r="N81" s="41">
        <v>837032557</v>
      </c>
      <c r="O81" s="45" t="s">
        <v>736</v>
      </c>
    </row>
    <row r="82" spans="1:15" ht="103.2" hidden="1">
      <c r="A82" s="38" t="s">
        <v>5506</v>
      </c>
      <c r="B82" s="38" t="str">
        <f>VLOOKUP(A82,REF!$A$1:$B$20,2,0)</f>
        <v>HiHi</v>
      </c>
      <c r="C82" s="39" t="s">
        <v>5507</v>
      </c>
      <c r="D82" s="44" t="str">
        <f>LEFT(C82,1)&amp;VLOOKUP(MID(C82,2,1),REF!$D$1:$F$9,2,0)&amp;RIGHT(C82,LEN(C82)-2)</f>
        <v>1159A</v>
      </c>
      <c r="E82" s="44" t="str">
        <f t="shared" si="2"/>
        <v>X</v>
      </c>
      <c r="F82" s="44" t="str">
        <f>VLOOKUP(E82,REF!$D$1:$F$9,3,0)</f>
        <v>FRADE-CAE-1340 &amp; 1345 (LP/IP COMPRESSOR TRAIN 1)</v>
      </c>
      <c r="G82" s="44" t="s">
        <v>5504</v>
      </c>
      <c r="H82" s="38" t="s">
        <v>5367</v>
      </c>
      <c r="I82" s="38" t="str">
        <f t="shared" si="3"/>
        <v>PIT1159A</v>
      </c>
      <c r="J82" s="38" t="s">
        <v>5507</v>
      </c>
      <c r="K82" s="38" t="s">
        <v>5368</v>
      </c>
      <c r="L82" s="43" t="s">
        <v>736</v>
      </c>
      <c r="M82" s="44" t="s">
        <v>5346</v>
      </c>
      <c r="N82" s="41">
        <v>837032557</v>
      </c>
      <c r="O82" s="42" t="s">
        <v>5508</v>
      </c>
    </row>
    <row r="83" spans="1:15" ht="103.2" hidden="1">
      <c r="A83" s="38" t="s">
        <v>5369</v>
      </c>
      <c r="B83" s="38" t="str">
        <f>VLOOKUP(A83,REF!$A$1:$B$20,2,0)</f>
        <v>Lo</v>
      </c>
      <c r="C83" s="39" t="s">
        <v>5503</v>
      </c>
      <c r="D83" s="44" t="str">
        <f>LEFT(C83,1)&amp;VLOOKUP(MID(C83,2,1),REF!$D$1:$F$9,2,0)&amp;RIGHT(C83,LEN(C83)-2)</f>
        <v>1159B</v>
      </c>
      <c r="E83" s="44" t="str">
        <f t="shared" si="2"/>
        <v>X</v>
      </c>
      <c r="F83" s="44" t="str">
        <f>VLOOKUP(E83,REF!$D$1:$F$9,3,0)</f>
        <v>FRADE-CAE-1340 &amp; 1345 (LP/IP COMPRESSOR TRAIN 1)</v>
      </c>
      <c r="G83" s="44" t="s">
        <v>5504</v>
      </c>
      <c r="H83" s="38" t="s">
        <v>5367</v>
      </c>
      <c r="I83" s="38" t="str">
        <f t="shared" si="3"/>
        <v>PIT1159B</v>
      </c>
      <c r="J83" s="38" t="s">
        <v>5503</v>
      </c>
      <c r="K83" s="38" t="s">
        <v>5509</v>
      </c>
      <c r="L83" s="39" t="s">
        <v>5346</v>
      </c>
      <c r="M83" s="40" t="s">
        <v>736</v>
      </c>
      <c r="N83" s="41">
        <v>837032557</v>
      </c>
      <c r="O83" s="45" t="s">
        <v>736</v>
      </c>
    </row>
    <row r="84" spans="1:15" ht="103.2" hidden="1">
      <c r="A84" s="38" t="s">
        <v>5371</v>
      </c>
      <c r="B84" s="38" t="str">
        <f>VLOOKUP(A84,REF!$A$1:$B$20,2,0)</f>
        <v>LoLo</v>
      </c>
      <c r="C84" s="39" t="s">
        <v>5507</v>
      </c>
      <c r="D84" s="44" t="str">
        <f>LEFT(C84,1)&amp;VLOOKUP(MID(C84,2,1),REF!$D$1:$F$9,2,0)&amp;RIGHT(C84,LEN(C84)-2)</f>
        <v>1159A</v>
      </c>
      <c r="E84" s="44" t="str">
        <f t="shared" si="2"/>
        <v>X</v>
      </c>
      <c r="F84" s="44" t="str">
        <f>VLOOKUP(E84,REF!$D$1:$F$9,3,0)</f>
        <v>FRADE-CAE-1340 &amp; 1345 (LP/IP COMPRESSOR TRAIN 1)</v>
      </c>
      <c r="G84" s="44" t="s">
        <v>5504</v>
      </c>
      <c r="H84" s="38" t="s">
        <v>5367</v>
      </c>
      <c r="I84" s="38" t="str">
        <f t="shared" si="3"/>
        <v>PIT1159A</v>
      </c>
      <c r="J84" s="38" t="s">
        <v>5507</v>
      </c>
      <c r="K84" s="38" t="s">
        <v>5510</v>
      </c>
      <c r="L84" s="43" t="s">
        <v>736</v>
      </c>
      <c r="M84" s="44" t="s">
        <v>5346</v>
      </c>
      <c r="N84" s="41">
        <v>837032557</v>
      </c>
      <c r="O84" s="42" t="s">
        <v>5508</v>
      </c>
    </row>
    <row r="85" spans="1:15" ht="103.2" hidden="1">
      <c r="A85" s="38" t="s">
        <v>5364</v>
      </c>
      <c r="B85" s="38" t="str">
        <f>VLOOKUP(A85,REF!$A$1:$B$20,2,0)</f>
        <v>Hi</v>
      </c>
      <c r="C85" s="39" t="s">
        <v>5511</v>
      </c>
      <c r="D85" s="44" t="str">
        <f>LEFT(C85,1)&amp;VLOOKUP(MID(C85,2,1),REF!$D$1:$F$9,2,0)&amp;RIGHT(C85,LEN(C85)-2)</f>
        <v>1162B</v>
      </c>
      <c r="E85" s="44" t="str">
        <f t="shared" si="2"/>
        <v>X</v>
      </c>
      <c r="F85" s="44" t="str">
        <f>VLOOKUP(E85,REF!$D$1:$F$9,3,0)</f>
        <v>FRADE-CAE-1340 &amp; 1345 (LP/IP COMPRESSOR TRAIN 1)</v>
      </c>
      <c r="G85" s="44" t="s">
        <v>5512</v>
      </c>
      <c r="H85" s="38" t="s">
        <v>5367</v>
      </c>
      <c r="I85" s="38" t="str">
        <f t="shared" si="3"/>
        <v>PIT1162B</v>
      </c>
      <c r="J85" s="38" t="s">
        <v>5511</v>
      </c>
      <c r="K85" s="38" t="s">
        <v>5505</v>
      </c>
      <c r="L85" s="39" t="s">
        <v>5346</v>
      </c>
      <c r="M85" s="40" t="s">
        <v>736</v>
      </c>
      <c r="N85" s="41">
        <v>837032557</v>
      </c>
      <c r="O85" s="45" t="s">
        <v>736</v>
      </c>
    </row>
    <row r="86" spans="1:15" ht="103.2" hidden="1">
      <c r="A86" s="38" t="s">
        <v>5506</v>
      </c>
      <c r="B86" s="38" t="str">
        <f>VLOOKUP(A86,REF!$A$1:$B$20,2,0)</f>
        <v>HiHi</v>
      </c>
      <c r="C86" s="39" t="s">
        <v>5513</v>
      </c>
      <c r="D86" s="44" t="str">
        <f>LEFT(C86,1)&amp;VLOOKUP(MID(C86,2,1),REF!$D$1:$F$9,2,0)&amp;RIGHT(C86,LEN(C86)-2)</f>
        <v>1162A</v>
      </c>
      <c r="E86" s="44" t="str">
        <f t="shared" si="2"/>
        <v>X</v>
      </c>
      <c r="F86" s="44" t="str">
        <f>VLOOKUP(E86,REF!$D$1:$F$9,3,0)</f>
        <v>FRADE-CAE-1340 &amp; 1345 (LP/IP COMPRESSOR TRAIN 1)</v>
      </c>
      <c r="G86" s="44" t="s">
        <v>5512</v>
      </c>
      <c r="H86" s="38" t="s">
        <v>5367</v>
      </c>
      <c r="I86" s="38" t="str">
        <f t="shared" si="3"/>
        <v>PIT1162A</v>
      </c>
      <c r="J86" s="38" t="s">
        <v>5513</v>
      </c>
      <c r="K86" s="38" t="s">
        <v>5368</v>
      </c>
      <c r="L86" s="43" t="s">
        <v>736</v>
      </c>
      <c r="M86" s="44" t="s">
        <v>5346</v>
      </c>
      <c r="N86" s="41">
        <v>837032557</v>
      </c>
      <c r="O86" s="42" t="s">
        <v>5508</v>
      </c>
    </row>
    <row r="87" spans="1:15" ht="103.2" hidden="1">
      <c r="A87" s="38" t="s">
        <v>5369</v>
      </c>
      <c r="B87" s="38" t="str">
        <f>VLOOKUP(A87,REF!$A$1:$B$20,2,0)</f>
        <v>Lo</v>
      </c>
      <c r="C87" s="39" t="s">
        <v>5511</v>
      </c>
      <c r="D87" s="44" t="str">
        <f>LEFT(C87,1)&amp;VLOOKUP(MID(C87,2,1),REF!$D$1:$F$9,2,0)&amp;RIGHT(C87,LEN(C87)-2)</f>
        <v>1162B</v>
      </c>
      <c r="E87" s="44" t="str">
        <f t="shared" si="2"/>
        <v>X</v>
      </c>
      <c r="F87" s="44" t="str">
        <f>VLOOKUP(E87,REF!$D$1:$F$9,3,0)</f>
        <v>FRADE-CAE-1340 &amp; 1345 (LP/IP COMPRESSOR TRAIN 1)</v>
      </c>
      <c r="G87" s="44" t="s">
        <v>5512</v>
      </c>
      <c r="H87" s="38" t="s">
        <v>5367</v>
      </c>
      <c r="I87" s="38" t="str">
        <f t="shared" si="3"/>
        <v>PIT1162B</v>
      </c>
      <c r="J87" s="38" t="s">
        <v>5511</v>
      </c>
      <c r="K87" s="38" t="s">
        <v>5509</v>
      </c>
      <c r="L87" s="39" t="s">
        <v>5346</v>
      </c>
      <c r="M87" s="40" t="s">
        <v>736</v>
      </c>
      <c r="N87" s="41">
        <v>837032557</v>
      </c>
      <c r="O87" s="45" t="s">
        <v>736</v>
      </c>
    </row>
    <row r="88" spans="1:15" ht="103.2" hidden="1">
      <c r="A88" s="38" t="s">
        <v>5371</v>
      </c>
      <c r="B88" s="38" t="str">
        <f>VLOOKUP(A88,REF!$A$1:$B$20,2,0)</f>
        <v>LoLo</v>
      </c>
      <c r="C88" s="39" t="s">
        <v>5513</v>
      </c>
      <c r="D88" s="44" t="str">
        <f>LEFT(C88,1)&amp;VLOOKUP(MID(C88,2,1),REF!$D$1:$F$9,2,0)&amp;RIGHT(C88,LEN(C88)-2)</f>
        <v>1162A</v>
      </c>
      <c r="E88" s="44" t="str">
        <f t="shared" si="2"/>
        <v>X</v>
      </c>
      <c r="F88" s="44" t="str">
        <f>VLOOKUP(E88,REF!$D$1:$F$9,3,0)</f>
        <v>FRADE-CAE-1340 &amp; 1345 (LP/IP COMPRESSOR TRAIN 1)</v>
      </c>
      <c r="G88" s="44" t="s">
        <v>5512</v>
      </c>
      <c r="H88" s="38" t="s">
        <v>5367</v>
      </c>
      <c r="I88" s="38" t="str">
        <f t="shared" si="3"/>
        <v>PIT1162A</v>
      </c>
      <c r="J88" s="38" t="s">
        <v>5513</v>
      </c>
      <c r="K88" s="38" t="s">
        <v>5510</v>
      </c>
      <c r="L88" s="43" t="s">
        <v>736</v>
      </c>
      <c r="M88" s="44" t="s">
        <v>5346</v>
      </c>
      <c r="N88" s="41">
        <v>837032557</v>
      </c>
      <c r="O88" s="42" t="s">
        <v>5508</v>
      </c>
    </row>
    <row r="89" spans="1:15" ht="103.2" hidden="1">
      <c r="A89" s="38" t="s">
        <v>5514</v>
      </c>
      <c r="B89" s="38" t="str">
        <f>VLOOKUP(A89,REF!$A$1:$B$20,2,0)</f>
        <v>Hi</v>
      </c>
      <c r="C89" s="39" t="s">
        <v>5515</v>
      </c>
      <c r="D89" s="44" t="str">
        <f>LEFT(C89,1)&amp;VLOOKUP(MID(C89,2,1),REF!$D$1:$F$9,2,0)&amp;RIGHT(C89,LEN(C89)-2)</f>
        <v>1160</v>
      </c>
      <c r="E89" s="44" t="str">
        <f t="shared" si="2"/>
        <v>X</v>
      </c>
      <c r="F89" s="44" t="str">
        <f>VLOOKUP(E89,REF!$D$1:$F$9,3,0)</f>
        <v>FRADE-CAE-1340 &amp; 1345 (LP/IP COMPRESSOR TRAIN 1)</v>
      </c>
      <c r="G89" s="44" t="s">
        <v>5504</v>
      </c>
      <c r="H89" s="38" t="s">
        <v>5516</v>
      </c>
      <c r="I89" s="38" t="str">
        <f t="shared" si="3"/>
        <v>FIT1160</v>
      </c>
      <c r="J89" s="38" t="s">
        <v>5515</v>
      </c>
      <c r="K89" s="38" t="s">
        <v>5517</v>
      </c>
      <c r="L89" s="39" t="s">
        <v>5346</v>
      </c>
      <c r="M89" s="40" t="s">
        <v>736</v>
      </c>
      <c r="N89" s="41">
        <v>837032557</v>
      </c>
      <c r="O89" s="42" t="s">
        <v>5475</v>
      </c>
    </row>
    <row r="90" spans="1:15" ht="103.2" hidden="1">
      <c r="A90" s="38" t="s">
        <v>5518</v>
      </c>
      <c r="B90" s="38" t="str">
        <f>VLOOKUP(A90,REF!$A$1:$B$20,2,0)</f>
        <v>Lo</v>
      </c>
      <c r="C90" s="39" t="s">
        <v>5515</v>
      </c>
      <c r="D90" s="44" t="str">
        <f>LEFT(C90,1)&amp;VLOOKUP(MID(C90,2,1),REF!$D$1:$F$9,2,0)&amp;RIGHT(C90,LEN(C90)-2)</f>
        <v>1160</v>
      </c>
      <c r="E90" s="44" t="str">
        <f t="shared" si="2"/>
        <v>X</v>
      </c>
      <c r="F90" s="44" t="str">
        <f>VLOOKUP(E90,REF!$D$1:$F$9,3,0)</f>
        <v>FRADE-CAE-1340 &amp; 1345 (LP/IP COMPRESSOR TRAIN 1)</v>
      </c>
      <c r="G90" s="44" t="s">
        <v>5504</v>
      </c>
      <c r="H90" s="38" t="s">
        <v>5516</v>
      </c>
      <c r="I90" s="38" t="str">
        <f t="shared" si="3"/>
        <v>FIT1160</v>
      </c>
      <c r="J90" s="38" t="s">
        <v>5515</v>
      </c>
      <c r="K90" s="38" t="s">
        <v>5519</v>
      </c>
      <c r="L90" s="39" t="s">
        <v>5346</v>
      </c>
      <c r="M90" s="40" t="s">
        <v>736</v>
      </c>
      <c r="N90" s="41">
        <v>837032557</v>
      </c>
      <c r="O90" s="42" t="s">
        <v>5475</v>
      </c>
    </row>
    <row r="91" spans="1:15" ht="103.2" hidden="1">
      <c r="A91" s="38" t="s">
        <v>5514</v>
      </c>
      <c r="B91" s="38" t="str">
        <f>VLOOKUP(A91,REF!$A$1:$B$20,2,0)</f>
        <v>Hi</v>
      </c>
      <c r="C91" s="39" t="s">
        <v>5520</v>
      </c>
      <c r="D91" s="44" t="str">
        <f>LEFT(C91,1)&amp;VLOOKUP(MID(C91,2,1),REF!$D$1:$F$9,2,0)&amp;RIGHT(C91,LEN(C91)-2)</f>
        <v>1163</v>
      </c>
      <c r="E91" s="44" t="str">
        <f t="shared" si="2"/>
        <v>X</v>
      </c>
      <c r="F91" s="44" t="str">
        <f>VLOOKUP(E91,REF!$D$1:$F$9,3,0)</f>
        <v>FRADE-CAE-1340 &amp; 1345 (LP/IP COMPRESSOR TRAIN 1)</v>
      </c>
      <c r="G91" s="44" t="s">
        <v>5512</v>
      </c>
      <c r="H91" s="38" t="s">
        <v>5516</v>
      </c>
      <c r="I91" s="38" t="str">
        <f t="shared" si="3"/>
        <v>FIT1163</v>
      </c>
      <c r="J91" s="38" t="s">
        <v>5520</v>
      </c>
      <c r="K91" s="38" t="s">
        <v>5517</v>
      </c>
      <c r="L91" s="39" t="s">
        <v>5346</v>
      </c>
      <c r="M91" s="40" t="s">
        <v>736</v>
      </c>
      <c r="N91" s="41">
        <v>837032557</v>
      </c>
      <c r="O91" s="42" t="s">
        <v>5475</v>
      </c>
    </row>
    <row r="92" spans="1:15" ht="103.2" hidden="1">
      <c r="A92" s="38" t="s">
        <v>5518</v>
      </c>
      <c r="B92" s="38" t="str">
        <f>VLOOKUP(A92,REF!$A$1:$B$20,2,0)</f>
        <v>Lo</v>
      </c>
      <c r="C92" s="39" t="s">
        <v>5520</v>
      </c>
      <c r="D92" s="44" t="str">
        <f>LEFT(C92,1)&amp;VLOOKUP(MID(C92,2,1),REF!$D$1:$F$9,2,0)&amp;RIGHT(C92,LEN(C92)-2)</f>
        <v>1163</v>
      </c>
      <c r="E92" s="44" t="str">
        <f t="shared" si="2"/>
        <v>X</v>
      </c>
      <c r="F92" s="44" t="str">
        <f>VLOOKUP(E92,REF!$D$1:$F$9,3,0)</f>
        <v>FRADE-CAE-1340 &amp; 1345 (LP/IP COMPRESSOR TRAIN 1)</v>
      </c>
      <c r="G92" s="44" t="s">
        <v>5512</v>
      </c>
      <c r="H92" s="38" t="s">
        <v>5516</v>
      </c>
      <c r="I92" s="38" t="str">
        <f t="shared" si="3"/>
        <v>FIT1163</v>
      </c>
      <c r="J92" s="38" t="s">
        <v>5520</v>
      </c>
      <c r="K92" s="38" t="s">
        <v>5519</v>
      </c>
      <c r="L92" s="39" t="s">
        <v>5346</v>
      </c>
      <c r="M92" s="40" t="s">
        <v>736</v>
      </c>
      <c r="N92" s="41">
        <v>837032557</v>
      </c>
      <c r="O92" s="42" t="s">
        <v>5475</v>
      </c>
    </row>
    <row r="93" spans="1:15" ht="103.2" hidden="1">
      <c r="A93" s="38" t="s">
        <v>5514</v>
      </c>
      <c r="B93" s="38" t="str">
        <f>VLOOKUP(A93,REF!$A$1:$B$20,2,0)</f>
        <v>Hi</v>
      </c>
      <c r="C93" s="39" t="s">
        <v>5521</v>
      </c>
      <c r="D93" s="44" t="str">
        <f>LEFT(C93,1)&amp;VLOOKUP(MID(C93,2,1),REF!$D$1:$F$9,2,0)&amp;RIGHT(C93,LEN(C93)-2)</f>
        <v>1169</v>
      </c>
      <c r="E93" s="44" t="str">
        <f t="shared" si="2"/>
        <v>X</v>
      </c>
      <c r="F93" s="44" t="str">
        <f>VLOOKUP(E93,REF!$D$1:$F$9,3,0)</f>
        <v>FRADE-CAE-1340 &amp; 1345 (LP/IP COMPRESSOR TRAIN 1)</v>
      </c>
      <c r="G93" s="44" t="s">
        <v>5522</v>
      </c>
      <c r="H93" s="38" t="s">
        <v>5516</v>
      </c>
      <c r="I93" s="38" t="str">
        <f t="shared" si="3"/>
        <v>FIT1169</v>
      </c>
      <c r="J93" s="38" t="s">
        <v>5521</v>
      </c>
      <c r="K93" s="38" t="s">
        <v>5523</v>
      </c>
      <c r="L93" s="39" t="s">
        <v>5346</v>
      </c>
      <c r="M93" s="40" t="s">
        <v>736</v>
      </c>
      <c r="N93" s="41">
        <v>837032557</v>
      </c>
      <c r="O93" s="45" t="s">
        <v>736</v>
      </c>
    </row>
    <row r="94" spans="1:15" ht="103.2" hidden="1">
      <c r="A94" s="38" t="s">
        <v>5350</v>
      </c>
      <c r="B94" s="38" t="str">
        <f>VLOOKUP(A94,REF!$A$1:$B$20,2,0)</f>
        <v>Hi</v>
      </c>
      <c r="C94" s="39" t="s">
        <v>5524</v>
      </c>
      <c r="D94" s="44" t="str">
        <f>LEFT(C94,1)&amp;VLOOKUP(MID(C94,2,1),REF!$D$1:$F$9,2,0)&amp;RIGHT(C94,LEN(C94)-2)</f>
        <v>1156</v>
      </c>
      <c r="E94" s="44" t="str">
        <f t="shared" si="2"/>
        <v>X</v>
      </c>
      <c r="F94" s="44" t="str">
        <f>VLOOKUP(E94,REF!$D$1:$F$9,3,0)</f>
        <v>FRADE-CAE-1340 &amp; 1345 (LP/IP COMPRESSOR TRAIN 1)</v>
      </c>
      <c r="G94" s="44" t="s">
        <v>5525</v>
      </c>
      <c r="H94" s="38" t="s">
        <v>5526</v>
      </c>
      <c r="I94" s="38" t="str">
        <f t="shared" si="3"/>
        <v>PDIT1156</v>
      </c>
      <c r="J94" s="38" t="s">
        <v>5524</v>
      </c>
      <c r="K94" s="38" t="s">
        <v>5353</v>
      </c>
      <c r="L94" s="39" t="s">
        <v>5346</v>
      </c>
      <c r="M94" s="40" t="s">
        <v>736</v>
      </c>
      <c r="N94" s="41">
        <v>837032557</v>
      </c>
      <c r="O94" s="45" t="s">
        <v>736</v>
      </c>
    </row>
    <row r="95" spans="1:15" ht="103.2" hidden="1">
      <c r="A95" s="38" t="s">
        <v>5364</v>
      </c>
      <c r="B95" s="38" t="str">
        <f>VLOOKUP(A95,REF!$A$1:$B$20,2,0)</f>
        <v>Hi</v>
      </c>
      <c r="C95" s="39" t="s">
        <v>5527</v>
      </c>
      <c r="D95" s="44" t="str">
        <f>LEFT(C95,1)&amp;VLOOKUP(MID(C95,2,1),REF!$D$1:$F$9,2,0)&amp;RIGHT(C95,LEN(C95)-2)</f>
        <v>1152B</v>
      </c>
      <c r="E95" s="44" t="str">
        <f t="shared" si="2"/>
        <v>X</v>
      </c>
      <c r="F95" s="44" t="str">
        <f>VLOOKUP(E95,REF!$D$1:$F$9,3,0)</f>
        <v>FRADE-CAE-1340 &amp; 1345 (LP/IP COMPRESSOR TRAIN 1)</v>
      </c>
      <c r="G95" s="44" t="s">
        <v>5528</v>
      </c>
      <c r="H95" s="38" t="s">
        <v>5367</v>
      </c>
      <c r="I95" s="38" t="str">
        <f t="shared" si="3"/>
        <v>PIT1152B</v>
      </c>
      <c r="J95" s="38" t="s">
        <v>5527</v>
      </c>
      <c r="K95" s="38" t="s">
        <v>5529</v>
      </c>
      <c r="L95" s="39" t="s">
        <v>5346</v>
      </c>
      <c r="M95" s="40" t="s">
        <v>736</v>
      </c>
      <c r="N95" s="41">
        <v>837032557</v>
      </c>
      <c r="O95" s="45" t="s">
        <v>736</v>
      </c>
    </row>
    <row r="96" spans="1:15" ht="103.2" hidden="1">
      <c r="A96" s="38" t="s">
        <v>5369</v>
      </c>
      <c r="B96" s="38" t="str">
        <f>VLOOKUP(A96,REF!$A$1:$B$20,2,0)</f>
        <v>Lo</v>
      </c>
      <c r="C96" s="39" t="s">
        <v>5527</v>
      </c>
      <c r="D96" s="44" t="str">
        <f>LEFT(C96,1)&amp;VLOOKUP(MID(C96,2,1),REF!$D$1:$F$9,2,0)&amp;RIGHT(C96,LEN(C96)-2)</f>
        <v>1152B</v>
      </c>
      <c r="E96" s="44" t="str">
        <f t="shared" si="2"/>
        <v>X</v>
      </c>
      <c r="F96" s="44" t="str">
        <f>VLOOKUP(E96,REF!$D$1:$F$9,3,0)</f>
        <v>FRADE-CAE-1340 &amp; 1345 (LP/IP COMPRESSOR TRAIN 1)</v>
      </c>
      <c r="G96" s="44" t="s">
        <v>5528</v>
      </c>
      <c r="H96" s="38" t="s">
        <v>5367</v>
      </c>
      <c r="I96" s="38" t="str">
        <f t="shared" si="3"/>
        <v>PIT1152B</v>
      </c>
      <c r="J96" s="38" t="s">
        <v>5527</v>
      </c>
      <c r="K96" s="38" t="s">
        <v>5530</v>
      </c>
      <c r="L96" s="39" t="s">
        <v>5346</v>
      </c>
      <c r="M96" s="40" t="s">
        <v>736</v>
      </c>
      <c r="N96" s="41">
        <v>837032557</v>
      </c>
      <c r="O96" s="42" t="s">
        <v>5347</v>
      </c>
    </row>
    <row r="97" spans="1:15" ht="103.2" hidden="1">
      <c r="A97" s="38" t="s">
        <v>5371</v>
      </c>
      <c r="B97" s="38" t="str">
        <f>VLOOKUP(A97,REF!$A$1:$B$20,2,0)</f>
        <v>LoLo</v>
      </c>
      <c r="C97" s="39" t="s">
        <v>5531</v>
      </c>
      <c r="D97" s="44" t="str">
        <f>LEFT(C97,1)&amp;VLOOKUP(MID(C97,2,1),REF!$D$1:$F$9,2,0)&amp;RIGHT(C97,LEN(C97)-2)</f>
        <v>1152A</v>
      </c>
      <c r="E97" s="44" t="str">
        <f t="shared" si="2"/>
        <v>X</v>
      </c>
      <c r="F97" s="44" t="str">
        <f>VLOOKUP(E97,REF!$D$1:$F$9,3,0)</f>
        <v>FRADE-CAE-1340 &amp; 1345 (LP/IP COMPRESSOR TRAIN 1)</v>
      </c>
      <c r="G97" s="44" t="s">
        <v>5528</v>
      </c>
      <c r="H97" s="38" t="s">
        <v>5367</v>
      </c>
      <c r="I97" s="38" t="str">
        <f t="shared" si="3"/>
        <v>PIT1152A</v>
      </c>
      <c r="J97" s="38" t="s">
        <v>5531</v>
      </c>
      <c r="K97" s="38" t="s">
        <v>5532</v>
      </c>
      <c r="L97" s="43" t="s">
        <v>736</v>
      </c>
      <c r="M97" s="44" t="s">
        <v>5346</v>
      </c>
      <c r="N97" s="41">
        <v>837032557</v>
      </c>
      <c r="O97" s="42" t="s">
        <v>5508</v>
      </c>
    </row>
    <row r="98" spans="1:15" ht="103.2" hidden="1">
      <c r="A98" s="38" t="s">
        <v>5533</v>
      </c>
      <c r="B98" s="38">
        <f>VLOOKUP(A98,REF!$A$1:$B$20,2,0)</f>
        <v>0</v>
      </c>
      <c r="C98" s="39" t="s">
        <v>5534</v>
      </c>
      <c r="D98" s="44" t="str">
        <f>LEFT(C98,1)&amp;VLOOKUP(MID(C98,2,1),REF!$D$1:$F$9,2,0)&amp;RIGHT(C98,LEN(C98)-2)</f>
        <v>1165</v>
      </c>
      <c r="E98" s="44" t="str">
        <f t="shared" si="2"/>
        <v>X</v>
      </c>
      <c r="F98" s="44" t="str">
        <f>VLOOKUP(E98,REF!$D$1:$F$9,3,0)</f>
        <v>FRADE-CAE-1340 &amp; 1345 (LP/IP COMPRESSOR TRAIN 1)</v>
      </c>
      <c r="G98" s="44" t="s">
        <v>5535</v>
      </c>
      <c r="H98" s="38" t="s">
        <v>5536</v>
      </c>
      <c r="I98" s="38" t="str">
        <f t="shared" si="3"/>
        <v>FSE1165</v>
      </c>
      <c r="J98" s="38" t="s">
        <v>5534</v>
      </c>
      <c r="K98" s="38" t="b">
        <v>0</v>
      </c>
      <c r="L98" s="46" t="s">
        <v>5346</v>
      </c>
      <c r="M98" s="40" t="s">
        <v>736</v>
      </c>
      <c r="N98" s="41">
        <v>837032557</v>
      </c>
      <c r="O98" s="42" t="s">
        <v>5537</v>
      </c>
    </row>
    <row r="99" spans="1:15" ht="103.2" hidden="1">
      <c r="A99" s="38" t="s">
        <v>5533</v>
      </c>
      <c r="B99" s="38">
        <f>VLOOKUP(A99,REF!$A$1:$B$20,2,0)</f>
        <v>0</v>
      </c>
      <c r="C99" s="39" t="s">
        <v>5538</v>
      </c>
      <c r="D99" s="44" t="str">
        <f>LEFT(C99,1)&amp;VLOOKUP(MID(C99,2,1),REF!$D$1:$F$9,2,0)&amp;RIGHT(C99,LEN(C99)-2)</f>
        <v>1167</v>
      </c>
      <c r="E99" s="44" t="str">
        <f t="shared" si="2"/>
        <v>X</v>
      </c>
      <c r="F99" s="44" t="str">
        <f>VLOOKUP(E99,REF!$D$1:$F$9,3,0)</f>
        <v>FRADE-CAE-1340 &amp; 1345 (LP/IP COMPRESSOR TRAIN 1)</v>
      </c>
      <c r="G99" s="44" t="s">
        <v>5539</v>
      </c>
      <c r="H99" s="38" t="s">
        <v>5536</v>
      </c>
      <c r="I99" s="38" t="str">
        <f t="shared" si="3"/>
        <v>FSE1167</v>
      </c>
      <c r="J99" s="38" t="s">
        <v>5538</v>
      </c>
      <c r="K99" s="38" t="b">
        <v>0</v>
      </c>
      <c r="L99" s="46" t="s">
        <v>5346</v>
      </c>
      <c r="M99" s="40" t="s">
        <v>736</v>
      </c>
      <c r="N99" s="41">
        <v>837032557</v>
      </c>
      <c r="O99" s="42" t="s">
        <v>5537</v>
      </c>
    </row>
    <row r="100" spans="1:15" ht="103.2" hidden="1">
      <c r="A100" s="38" t="s">
        <v>5533</v>
      </c>
      <c r="B100" s="38">
        <f>VLOOKUP(A100,REF!$A$1:$B$20,2,0)</f>
        <v>0</v>
      </c>
      <c r="C100" s="39" t="s">
        <v>5540</v>
      </c>
      <c r="D100" s="44" t="str">
        <f>LEFT(C100,1)&amp;VLOOKUP(MID(C100,2,1),REF!$D$1:$F$9,2,0)&amp;RIGHT(C100,LEN(C100)-2)</f>
        <v>1166</v>
      </c>
      <c r="E100" s="44" t="str">
        <f t="shared" si="2"/>
        <v>X</v>
      </c>
      <c r="F100" s="44" t="str">
        <f>VLOOKUP(E100,REF!$D$1:$F$9,3,0)</f>
        <v>FRADE-CAE-1340 &amp; 1345 (LP/IP COMPRESSOR TRAIN 1)</v>
      </c>
      <c r="G100" s="44" t="s">
        <v>5541</v>
      </c>
      <c r="H100" s="38" t="s">
        <v>5536</v>
      </c>
      <c r="I100" s="38" t="str">
        <f t="shared" si="3"/>
        <v>FSE1166</v>
      </c>
      <c r="J100" s="38" t="s">
        <v>5540</v>
      </c>
      <c r="K100" s="38" t="b">
        <v>0</v>
      </c>
      <c r="L100" s="46" t="s">
        <v>5346</v>
      </c>
      <c r="M100" s="40" t="s">
        <v>736</v>
      </c>
      <c r="N100" s="41">
        <v>837032557</v>
      </c>
      <c r="O100" s="42" t="s">
        <v>5537</v>
      </c>
    </row>
    <row r="101" spans="1:15" ht="103.2" hidden="1">
      <c r="A101" s="38" t="s">
        <v>5533</v>
      </c>
      <c r="B101" s="38">
        <f>VLOOKUP(A101,REF!$A$1:$B$20,2,0)</f>
        <v>0</v>
      </c>
      <c r="C101" s="39" t="s">
        <v>5542</v>
      </c>
      <c r="D101" s="44" t="str">
        <f>LEFT(C101,1)&amp;VLOOKUP(MID(C101,2,1),REF!$D$1:$F$9,2,0)&amp;RIGHT(C101,LEN(C101)-2)</f>
        <v>1168</v>
      </c>
      <c r="E101" s="44" t="str">
        <f t="shared" si="2"/>
        <v>X</v>
      </c>
      <c r="F101" s="44" t="str">
        <f>VLOOKUP(E101,REF!$D$1:$F$9,3,0)</f>
        <v>FRADE-CAE-1340 &amp; 1345 (LP/IP COMPRESSOR TRAIN 1)</v>
      </c>
      <c r="G101" s="44" t="s">
        <v>5543</v>
      </c>
      <c r="H101" s="38" t="s">
        <v>5536</v>
      </c>
      <c r="I101" s="38" t="str">
        <f t="shared" si="3"/>
        <v>FSE1168</v>
      </c>
      <c r="J101" s="38" t="s">
        <v>5542</v>
      </c>
      <c r="K101" s="38" t="b">
        <v>0</v>
      </c>
      <c r="L101" s="46" t="s">
        <v>5346</v>
      </c>
      <c r="M101" s="40" t="s">
        <v>736</v>
      </c>
      <c r="N101" s="41">
        <v>837032557</v>
      </c>
      <c r="O101" s="42" t="s">
        <v>5537</v>
      </c>
    </row>
    <row r="102" spans="1:15" ht="103.2" hidden="1">
      <c r="A102" s="38" t="s">
        <v>5354</v>
      </c>
      <c r="B102" s="38" t="str">
        <f>VLOOKUP(A102,REF!$A$1:$B$20,2,0)</f>
        <v>Hi</v>
      </c>
      <c r="C102" s="39" t="s">
        <v>5544</v>
      </c>
      <c r="D102" s="44" t="str">
        <f>LEFT(C102,1)&amp;VLOOKUP(MID(C102,2,1),REF!$D$1:$F$9,2,0)&amp;RIGHT(C102,LEN(C102)-2)</f>
        <v>1170</v>
      </c>
      <c r="E102" s="44" t="str">
        <f t="shared" si="2"/>
        <v>X</v>
      </c>
      <c r="F102" s="44" t="str">
        <f>VLOOKUP(E102,REF!$D$1:$F$9,3,0)</f>
        <v>FRADE-CAE-1340 &amp; 1345 (LP/IP COMPRESSOR TRAIN 1)</v>
      </c>
      <c r="G102" s="44" t="s">
        <v>5545</v>
      </c>
      <c r="H102" s="38" t="s">
        <v>5377</v>
      </c>
      <c r="I102" s="38" t="str">
        <f t="shared" si="3"/>
        <v>TE1170</v>
      </c>
      <c r="J102" s="38" t="s">
        <v>5544</v>
      </c>
      <c r="K102" s="38" t="s">
        <v>5389</v>
      </c>
      <c r="L102" s="39" t="s">
        <v>5346</v>
      </c>
      <c r="M102" s="40" t="s">
        <v>736</v>
      </c>
      <c r="N102" s="41">
        <v>837032557</v>
      </c>
      <c r="O102" s="45" t="s">
        <v>736</v>
      </c>
    </row>
    <row r="103" spans="1:15" ht="103.2" hidden="1">
      <c r="A103" s="38" t="s">
        <v>5380</v>
      </c>
      <c r="B103" s="38" t="str">
        <f>VLOOKUP(A103,REF!$A$1:$B$20,2,0)</f>
        <v>HiHi</v>
      </c>
      <c r="C103" s="39" t="s">
        <v>5544</v>
      </c>
      <c r="D103" s="44" t="str">
        <f>LEFT(C103,1)&amp;VLOOKUP(MID(C103,2,1),REF!$D$1:$F$9,2,0)&amp;RIGHT(C103,LEN(C103)-2)</f>
        <v>1170</v>
      </c>
      <c r="E103" s="44" t="str">
        <f t="shared" si="2"/>
        <v>X</v>
      </c>
      <c r="F103" s="44" t="str">
        <f>VLOOKUP(E103,REF!$D$1:$F$9,3,0)</f>
        <v>FRADE-CAE-1340 &amp; 1345 (LP/IP COMPRESSOR TRAIN 1)</v>
      </c>
      <c r="G103" s="44" t="s">
        <v>5545</v>
      </c>
      <c r="H103" s="38" t="s">
        <v>5377</v>
      </c>
      <c r="I103" s="38" t="str">
        <f t="shared" si="3"/>
        <v>TE1170</v>
      </c>
      <c r="J103" s="38" t="s">
        <v>5544</v>
      </c>
      <c r="K103" s="38" t="s">
        <v>5546</v>
      </c>
      <c r="L103" s="43" t="s">
        <v>736</v>
      </c>
      <c r="M103" s="44" t="s">
        <v>5346</v>
      </c>
      <c r="N103" s="41">
        <v>837032557</v>
      </c>
      <c r="O103" s="42" t="s">
        <v>5508</v>
      </c>
    </row>
    <row r="104" spans="1:15" ht="103.2" hidden="1">
      <c r="A104" s="38" t="s">
        <v>5359</v>
      </c>
      <c r="B104" s="38" t="str">
        <f>VLOOKUP(A104,REF!$A$1:$B$20,2,0)</f>
        <v>Lo</v>
      </c>
      <c r="C104" s="39" t="s">
        <v>5544</v>
      </c>
      <c r="D104" s="44" t="str">
        <f>LEFT(C104,1)&amp;VLOOKUP(MID(C104,2,1),REF!$D$1:$F$9,2,0)&amp;RIGHT(C104,LEN(C104)-2)</f>
        <v>1170</v>
      </c>
      <c r="E104" s="44" t="str">
        <f t="shared" si="2"/>
        <v>X</v>
      </c>
      <c r="F104" s="44" t="str">
        <f>VLOOKUP(E104,REF!$D$1:$F$9,3,0)</f>
        <v>FRADE-CAE-1340 &amp; 1345 (LP/IP COMPRESSOR TRAIN 1)</v>
      </c>
      <c r="G104" s="44" t="s">
        <v>5545</v>
      </c>
      <c r="H104" s="38" t="s">
        <v>5377</v>
      </c>
      <c r="I104" s="38" t="str">
        <f t="shared" si="3"/>
        <v>TE1170</v>
      </c>
      <c r="J104" s="38" t="s">
        <v>5544</v>
      </c>
      <c r="K104" s="38" t="s">
        <v>5363</v>
      </c>
      <c r="L104" s="39" t="s">
        <v>5346</v>
      </c>
      <c r="M104" s="40" t="s">
        <v>736</v>
      </c>
      <c r="N104" s="41">
        <v>837032557</v>
      </c>
      <c r="O104" s="42" t="s">
        <v>5547</v>
      </c>
    </row>
    <row r="105" spans="1:15" ht="103.2" hidden="1">
      <c r="A105" s="38" t="s">
        <v>5548</v>
      </c>
      <c r="B105" s="38" t="str">
        <f>VLOOKUP(A105,REF!$A$1:$B$20,2,0)</f>
        <v>LoLo</v>
      </c>
      <c r="C105" s="39" t="s">
        <v>5544</v>
      </c>
      <c r="D105" s="44" t="str">
        <f>LEFT(C105,1)&amp;VLOOKUP(MID(C105,2,1),REF!$D$1:$F$9,2,0)&amp;RIGHT(C105,LEN(C105)-2)</f>
        <v>1170</v>
      </c>
      <c r="E105" s="44" t="str">
        <f t="shared" si="2"/>
        <v>X</v>
      </c>
      <c r="F105" s="44" t="str">
        <f>VLOOKUP(E105,REF!$D$1:$F$9,3,0)</f>
        <v>FRADE-CAE-1340 &amp; 1345 (LP/IP COMPRESSOR TRAIN 1)</v>
      </c>
      <c r="G105" s="44" t="s">
        <v>5545</v>
      </c>
      <c r="H105" s="38" t="s">
        <v>5377</v>
      </c>
      <c r="I105" s="38" t="str">
        <f t="shared" si="3"/>
        <v>TE1170</v>
      </c>
      <c r="J105" s="38" t="s">
        <v>5544</v>
      </c>
      <c r="K105" s="38" t="s">
        <v>5549</v>
      </c>
      <c r="L105" s="43" t="s">
        <v>736</v>
      </c>
      <c r="M105" s="44" t="s">
        <v>5346</v>
      </c>
      <c r="N105" s="41">
        <v>837032557</v>
      </c>
      <c r="O105" s="42" t="s">
        <v>5550</v>
      </c>
    </row>
    <row r="106" spans="1:15" ht="103.2" hidden="1">
      <c r="A106" s="47" t="s">
        <v>5514</v>
      </c>
      <c r="B106" s="38" t="str">
        <f>VLOOKUP(A106,REF!$A$1:$B$20,2,0)</f>
        <v>Hi</v>
      </c>
      <c r="C106" s="46" t="s">
        <v>5551</v>
      </c>
      <c r="D106" s="44" t="str">
        <f>LEFT(C106,1)&amp;VLOOKUP(MID(C106,2,1),REF!$D$1:$F$9,2,0)&amp;RIGHT(C106,LEN(C106)-2)</f>
        <v>1114</v>
      </c>
      <c r="E106" s="44" t="str">
        <f t="shared" si="2"/>
        <v>X</v>
      </c>
      <c r="F106" s="44" t="str">
        <f>VLOOKUP(E106,REF!$D$1:$F$9,3,0)</f>
        <v>FRADE-CAE-1340 &amp; 1345 (LP/IP COMPRESSOR TRAIN 1)</v>
      </c>
      <c r="G106" s="49" t="s">
        <v>5552</v>
      </c>
      <c r="H106" s="47" t="s">
        <v>5553</v>
      </c>
      <c r="I106" s="38" t="str">
        <f t="shared" si="3"/>
        <v>FS1114</v>
      </c>
      <c r="J106" s="47" t="s">
        <v>5551</v>
      </c>
      <c r="K106" s="47" t="b">
        <v>1</v>
      </c>
      <c r="L106" s="46" t="s">
        <v>5346</v>
      </c>
      <c r="M106" s="40" t="s">
        <v>736</v>
      </c>
      <c r="N106" s="48">
        <v>837032557</v>
      </c>
      <c r="O106" s="45" t="s">
        <v>736</v>
      </c>
    </row>
    <row r="107" spans="1:15" ht="103.2" hidden="1">
      <c r="A107" s="47" t="s">
        <v>5518</v>
      </c>
      <c r="B107" s="38" t="str">
        <f>VLOOKUP(A107,REF!$A$1:$B$20,2,0)</f>
        <v>Lo</v>
      </c>
      <c r="C107" s="46" t="s">
        <v>5551</v>
      </c>
      <c r="D107" s="44" t="str">
        <f>LEFT(C107,1)&amp;VLOOKUP(MID(C107,2,1),REF!$D$1:$F$9,2,0)&amp;RIGHT(C107,LEN(C107)-2)</f>
        <v>1114</v>
      </c>
      <c r="E107" s="44" t="str">
        <f t="shared" si="2"/>
        <v>X</v>
      </c>
      <c r="F107" s="44" t="str">
        <f>VLOOKUP(E107,REF!$D$1:$F$9,3,0)</f>
        <v>FRADE-CAE-1340 &amp; 1345 (LP/IP COMPRESSOR TRAIN 1)</v>
      </c>
      <c r="G107" s="49" t="s">
        <v>5552</v>
      </c>
      <c r="H107" s="47" t="s">
        <v>5553</v>
      </c>
      <c r="I107" s="38" t="str">
        <f t="shared" si="3"/>
        <v>FS1114</v>
      </c>
      <c r="J107" s="47" t="s">
        <v>5551</v>
      </c>
      <c r="K107" s="47" t="b">
        <v>1</v>
      </c>
      <c r="L107" s="46" t="s">
        <v>5346</v>
      </c>
      <c r="M107" s="40" t="s">
        <v>736</v>
      </c>
      <c r="N107" s="48">
        <v>837032557</v>
      </c>
      <c r="O107" s="45" t="s">
        <v>736</v>
      </c>
    </row>
    <row r="108" spans="1:15" ht="21.6" hidden="1">
      <c r="A108" s="38" t="s">
        <v>5341</v>
      </c>
      <c r="B108" s="38" t="str">
        <f>VLOOKUP(A108,REF!$A$1:$B$20,2,0)</f>
        <v>Lo</v>
      </c>
      <c r="C108" s="39" t="s">
        <v>5554</v>
      </c>
      <c r="D108" s="44" t="str">
        <f>LEFT(C108,1)&amp;VLOOKUP(MID(C108,2,1),REF!$D$1:$F$9,2,0)&amp;RIGHT(C108,LEN(C108)-2)</f>
        <v>1412B</v>
      </c>
      <c r="E108" s="44" t="str">
        <f t="shared" si="2"/>
        <v>W</v>
      </c>
      <c r="F108" s="44" t="str">
        <f>VLOOKUP(E108,REF!$D$1:$F$9,3,0)</f>
        <v>Train 1 (HP)</v>
      </c>
      <c r="G108" s="44" t="s">
        <v>5555</v>
      </c>
      <c r="H108" s="38" t="s">
        <v>5344</v>
      </c>
      <c r="I108" s="38" t="str">
        <f t="shared" si="3"/>
        <v>LIT1412B</v>
      </c>
      <c r="J108" s="38" t="s">
        <v>5554</v>
      </c>
      <c r="K108" s="38" t="s">
        <v>5345</v>
      </c>
      <c r="L108" s="39" t="s">
        <v>5346</v>
      </c>
      <c r="M108" s="40" t="s">
        <v>736</v>
      </c>
      <c r="N108" s="41">
        <v>837035639</v>
      </c>
      <c r="O108" s="42" t="s">
        <v>5347</v>
      </c>
    </row>
    <row r="109" spans="1:15" ht="21.6" hidden="1">
      <c r="A109" s="38" t="s">
        <v>5348</v>
      </c>
      <c r="B109" s="38" t="str">
        <f>VLOOKUP(A109,REF!$A$1:$B$20,2,0)</f>
        <v>LoLo</v>
      </c>
      <c r="C109" s="39" t="s">
        <v>5556</v>
      </c>
      <c r="D109" s="44" t="str">
        <f>LEFT(C109,1)&amp;VLOOKUP(MID(C109,2,1),REF!$D$1:$F$9,2,0)&amp;RIGHT(C109,LEN(C109)-2)</f>
        <v>1412A</v>
      </c>
      <c r="E109" s="44" t="str">
        <f t="shared" si="2"/>
        <v>W</v>
      </c>
      <c r="F109" s="44" t="str">
        <f>VLOOKUP(E109,REF!$D$1:$F$9,3,0)</f>
        <v>Train 1 (HP)</v>
      </c>
      <c r="G109" s="44" t="s">
        <v>5555</v>
      </c>
      <c r="H109" s="38" t="s">
        <v>5344</v>
      </c>
      <c r="I109" s="38" t="str">
        <f t="shared" si="3"/>
        <v>LIT1412A</v>
      </c>
      <c r="J109" s="38" t="s">
        <v>5556</v>
      </c>
      <c r="K109" s="38" t="s">
        <v>5345</v>
      </c>
      <c r="L109" s="43" t="s">
        <v>736</v>
      </c>
      <c r="M109" s="44" t="s">
        <v>5346</v>
      </c>
      <c r="N109" s="41">
        <v>837035639</v>
      </c>
      <c r="O109" s="45" t="s">
        <v>736</v>
      </c>
    </row>
    <row r="110" spans="1:15" ht="21.6" hidden="1">
      <c r="A110" s="38" t="s">
        <v>5350</v>
      </c>
      <c r="B110" s="38" t="str">
        <f>VLOOKUP(A110,REF!$A$1:$B$20,2,0)</f>
        <v>Hi</v>
      </c>
      <c r="C110" s="39" t="s">
        <v>5557</v>
      </c>
      <c r="D110" s="44" t="str">
        <f>LEFT(C110,1)&amp;VLOOKUP(MID(C110,2,1),REF!$D$1:$F$9,2,0)&amp;RIGHT(C110,LEN(C110)-2)</f>
        <v>1422</v>
      </c>
      <c r="E110" s="44" t="str">
        <f t="shared" si="2"/>
        <v>W</v>
      </c>
      <c r="F110" s="44" t="str">
        <f>VLOOKUP(E110,REF!$D$1:$F$9,3,0)</f>
        <v>Train 1 (HP)</v>
      </c>
      <c r="G110" s="44" t="s">
        <v>5558</v>
      </c>
      <c r="H110" s="38" t="s">
        <v>5526</v>
      </c>
      <c r="I110" s="38" t="str">
        <f t="shared" si="3"/>
        <v>PDIT1422</v>
      </c>
      <c r="J110" s="38" t="s">
        <v>5557</v>
      </c>
      <c r="K110" s="38" t="s">
        <v>5353</v>
      </c>
      <c r="L110" s="39" t="s">
        <v>5346</v>
      </c>
      <c r="M110" s="40" t="s">
        <v>736</v>
      </c>
      <c r="N110" s="41">
        <v>837035639</v>
      </c>
      <c r="O110" s="45" t="s">
        <v>736</v>
      </c>
    </row>
    <row r="111" spans="1:15" ht="21.6" hidden="1">
      <c r="A111" s="38" t="s">
        <v>5354</v>
      </c>
      <c r="B111" s="38" t="str">
        <f>VLOOKUP(A111,REF!$A$1:$B$20,2,0)</f>
        <v>Hi</v>
      </c>
      <c r="C111" s="39" t="s">
        <v>5559</v>
      </c>
      <c r="D111" s="44" t="str">
        <f>LEFT(C111,1)&amp;VLOOKUP(MID(C111,2,1),REF!$D$1:$F$9,2,0)&amp;RIGHT(C111,LEN(C111)-2)</f>
        <v>1413</v>
      </c>
      <c r="E111" s="44" t="str">
        <f t="shared" si="2"/>
        <v>W</v>
      </c>
      <c r="F111" s="44" t="str">
        <f>VLOOKUP(E111,REF!$D$1:$F$9,3,0)</f>
        <v>Train 1 (HP)</v>
      </c>
      <c r="G111" s="44" t="s">
        <v>5560</v>
      </c>
      <c r="H111" s="38" t="s">
        <v>5357</v>
      </c>
      <c r="I111" s="38" t="str">
        <f t="shared" si="3"/>
        <v>TIT1413</v>
      </c>
      <c r="J111" s="38" t="s">
        <v>5559</v>
      </c>
      <c r="K111" s="38" t="s">
        <v>5358</v>
      </c>
      <c r="L111" s="39" t="s">
        <v>5346</v>
      </c>
      <c r="M111" s="40" t="s">
        <v>736</v>
      </c>
      <c r="N111" s="41">
        <v>837035639</v>
      </c>
      <c r="O111" s="45" t="s">
        <v>736</v>
      </c>
    </row>
    <row r="112" spans="1:15" ht="21.6" hidden="1">
      <c r="A112" s="38" t="s">
        <v>5359</v>
      </c>
      <c r="B112" s="38" t="str">
        <f>VLOOKUP(A112,REF!$A$1:$B$20,2,0)</f>
        <v>Lo</v>
      </c>
      <c r="C112" s="39" t="s">
        <v>5559</v>
      </c>
      <c r="D112" s="44" t="str">
        <f>LEFT(C112,1)&amp;VLOOKUP(MID(C112,2,1),REF!$D$1:$F$9,2,0)&amp;RIGHT(C112,LEN(C112)-2)</f>
        <v>1413</v>
      </c>
      <c r="E112" s="44" t="str">
        <f t="shared" si="2"/>
        <v>W</v>
      </c>
      <c r="F112" s="44" t="str">
        <f>VLOOKUP(E112,REF!$D$1:$F$9,3,0)</f>
        <v>Train 1 (HP)</v>
      </c>
      <c r="G112" s="44" t="s">
        <v>5560</v>
      </c>
      <c r="H112" s="38" t="s">
        <v>5357</v>
      </c>
      <c r="I112" s="38" t="str">
        <f t="shared" si="3"/>
        <v>TIT1413</v>
      </c>
      <c r="J112" s="38" t="s">
        <v>5559</v>
      </c>
      <c r="K112" s="38" t="s">
        <v>5360</v>
      </c>
      <c r="L112" s="39" t="s">
        <v>5346</v>
      </c>
      <c r="M112" s="40" t="s">
        <v>736</v>
      </c>
      <c r="N112" s="41">
        <v>837035639</v>
      </c>
      <c r="O112" s="45" t="s">
        <v>736</v>
      </c>
    </row>
    <row r="113" spans="1:15" ht="21.6" hidden="1">
      <c r="A113" s="38" t="s">
        <v>5354</v>
      </c>
      <c r="B113" s="38" t="str">
        <f>VLOOKUP(A113,REF!$A$1:$B$20,2,0)</f>
        <v>Hi</v>
      </c>
      <c r="C113" s="39" t="s">
        <v>5561</v>
      </c>
      <c r="D113" s="44" t="str">
        <f>LEFT(C113,1)&amp;VLOOKUP(MID(C113,2,1),REF!$D$1:$F$9,2,0)&amp;RIGHT(C113,LEN(C113)-2)</f>
        <v>1423</v>
      </c>
      <c r="E113" s="44" t="str">
        <f t="shared" si="2"/>
        <v>W</v>
      </c>
      <c r="F113" s="44" t="str">
        <f>VLOOKUP(E113,REF!$D$1:$F$9,3,0)</f>
        <v>Train 1 (HP)</v>
      </c>
      <c r="G113" s="109" t="s">
        <v>5562</v>
      </c>
      <c r="H113" s="38" t="s">
        <v>5357</v>
      </c>
      <c r="I113" s="38" t="str">
        <f t="shared" si="3"/>
        <v>TIT1423</v>
      </c>
      <c r="J113" s="38" t="s">
        <v>5561</v>
      </c>
      <c r="K113" s="38" t="s">
        <v>5363</v>
      </c>
      <c r="L113" s="39" t="s">
        <v>5346</v>
      </c>
      <c r="M113" s="40" t="s">
        <v>736</v>
      </c>
      <c r="N113" s="41">
        <v>837035639</v>
      </c>
      <c r="O113" s="45" t="s">
        <v>736</v>
      </c>
    </row>
    <row r="114" spans="1:15" ht="21.6" hidden="1">
      <c r="A114" s="38" t="s">
        <v>5359</v>
      </c>
      <c r="B114" s="38" t="str">
        <f>VLOOKUP(A114,REF!$A$1:$B$20,2,0)</f>
        <v>Lo</v>
      </c>
      <c r="C114" s="39" t="s">
        <v>5561</v>
      </c>
      <c r="D114" s="44" t="str">
        <f>LEFT(C114,1)&amp;VLOOKUP(MID(C114,2,1),REF!$D$1:$F$9,2,0)&amp;RIGHT(C114,LEN(C114)-2)</f>
        <v>1423</v>
      </c>
      <c r="E114" s="44" t="str">
        <f t="shared" si="2"/>
        <v>W</v>
      </c>
      <c r="F114" s="44" t="str">
        <f>VLOOKUP(E114,REF!$D$1:$F$9,3,0)</f>
        <v>Train 1 (HP)</v>
      </c>
      <c r="G114" s="109" t="s">
        <v>5562</v>
      </c>
      <c r="H114" s="38" t="s">
        <v>5357</v>
      </c>
      <c r="I114" s="38" t="str">
        <f t="shared" si="3"/>
        <v>TIT1423</v>
      </c>
      <c r="J114" s="38" t="s">
        <v>5561</v>
      </c>
      <c r="K114" s="38" t="s">
        <v>5360</v>
      </c>
      <c r="L114" s="39" t="s">
        <v>5346</v>
      </c>
      <c r="M114" s="40" t="s">
        <v>736</v>
      </c>
      <c r="N114" s="41">
        <v>837035639</v>
      </c>
      <c r="O114" s="42" t="s">
        <v>5347</v>
      </c>
    </row>
    <row r="115" spans="1:15" ht="21.6" hidden="1">
      <c r="A115" s="38" t="s">
        <v>5364</v>
      </c>
      <c r="B115" s="38" t="str">
        <f>VLOOKUP(A115,REF!$A$1:$B$20,2,0)</f>
        <v>Hi</v>
      </c>
      <c r="C115" s="39" t="s">
        <v>5563</v>
      </c>
      <c r="D115" s="44" t="str">
        <f>LEFT(C115,1)&amp;VLOOKUP(MID(C115,2,1),REF!$D$1:$F$9,2,0)&amp;RIGHT(C115,LEN(C115)-2)</f>
        <v>1345</v>
      </c>
      <c r="E115" s="44" t="str">
        <f t="shared" si="2"/>
        <v>V</v>
      </c>
      <c r="F115" s="44" t="str">
        <f>VLOOKUP(E115,REF!$D$1:$F$9,3,0)</f>
        <v>Train 1 (HP)</v>
      </c>
      <c r="G115" s="109" t="s">
        <v>5564</v>
      </c>
      <c r="H115" s="38" t="s">
        <v>5367</v>
      </c>
      <c r="I115" s="38" t="str">
        <f t="shared" si="3"/>
        <v>PIT1345</v>
      </c>
      <c r="J115" s="38" t="s">
        <v>5563</v>
      </c>
      <c r="K115" s="38" t="s">
        <v>5368</v>
      </c>
      <c r="L115" s="39" t="s">
        <v>5346</v>
      </c>
      <c r="M115" s="40" t="s">
        <v>736</v>
      </c>
      <c r="N115" s="41">
        <v>837032560</v>
      </c>
      <c r="O115" s="45" t="s">
        <v>736</v>
      </c>
    </row>
    <row r="116" spans="1:15" ht="21.6" hidden="1">
      <c r="A116" s="38" t="s">
        <v>5369</v>
      </c>
      <c r="B116" s="38" t="str">
        <f>VLOOKUP(A116,REF!$A$1:$B$20,2,0)</f>
        <v>Lo</v>
      </c>
      <c r="C116" s="39" t="s">
        <v>5563</v>
      </c>
      <c r="D116" s="44" t="str">
        <f>LEFT(C116,1)&amp;VLOOKUP(MID(C116,2,1),REF!$D$1:$F$9,2,0)&amp;RIGHT(C116,LEN(C116)-2)</f>
        <v>1345</v>
      </c>
      <c r="E116" s="44" t="str">
        <f t="shared" si="2"/>
        <v>V</v>
      </c>
      <c r="F116" s="44" t="str">
        <f>VLOOKUP(E116,REF!$D$1:$F$9,3,0)</f>
        <v>Train 1 (HP)</v>
      </c>
      <c r="G116" s="109" t="s">
        <v>5564</v>
      </c>
      <c r="H116" s="38" t="s">
        <v>5367</v>
      </c>
      <c r="I116" s="38" t="str">
        <f t="shared" si="3"/>
        <v>PIT1345</v>
      </c>
      <c r="J116" s="38" t="s">
        <v>5563</v>
      </c>
      <c r="K116" s="38" t="s">
        <v>5370</v>
      </c>
      <c r="L116" s="39" t="s">
        <v>5346</v>
      </c>
      <c r="M116" s="40" t="s">
        <v>736</v>
      </c>
      <c r="N116" s="41">
        <v>837032560</v>
      </c>
      <c r="O116" s="42" t="s">
        <v>5347</v>
      </c>
    </row>
    <row r="117" spans="1:15" ht="21.6" hidden="1">
      <c r="A117" s="38" t="s">
        <v>5371</v>
      </c>
      <c r="B117" s="38" t="str">
        <f>VLOOKUP(A117,REF!$A$1:$B$20,2,0)</f>
        <v>LoLo</v>
      </c>
      <c r="C117" s="39" t="s">
        <v>5565</v>
      </c>
      <c r="D117" s="44" t="str">
        <f>LEFT(C117,1)&amp;VLOOKUP(MID(C117,2,1),REF!$D$1:$F$9,2,0)&amp;RIGHT(C117,LEN(C117)-2)</f>
        <v>1346</v>
      </c>
      <c r="E117" s="44" t="str">
        <f t="shared" si="2"/>
        <v>V</v>
      </c>
      <c r="F117" s="44" t="str">
        <f>VLOOKUP(E117,REF!$D$1:$F$9,3,0)</f>
        <v>Train 1 (HP)</v>
      </c>
      <c r="G117" s="44" t="s">
        <v>5564</v>
      </c>
      <c r="H117" s="38" t="s">
        <v>5373</v>
      </c>
      <c r="I117" s="38" t="str">
        <f t="shared" si="3"/>
        <v>PT1346</v>
      </c>
      <c r="J117" s="38" t="s">
        <v>5565</v>
      </c>
      <c r="K117" s="38" t="s">
        <v>5374</v>
      </c>
      <c r="L117" s="43" t="s">
        <v>736</v>
      </c>
      <c r="M117" s="44" t="s">
        <v>5346</v>
      </c>
      <c r="N117" s="41">
        <v>837032560</v>
      </c>
      <c r="O117" s="45" t="s">
        <v>736</v>
      </c>
    </row>
    <row r="118" spans="1:15" ht="21.6" hidden="1">
      <c r="A118" s="38" t="s">
        <v>5354</v>
      </c>
      <c r="B118" s="38" t="str">
        <f>VLOOKUP(A118,REF!$A$1:$B$20,2,0)</f>
        <v>Hi</v>
      </c>
      <c r="C118" s="39" t="s">
        <v>5566</v>
      </c>
      <c r="D118" s="44" t="str">
        <f>LEFT(C118,1)&amp;VLOOKUP(MID(C118,2,1),REF!$D$1:$F$9,2,0)&amp;RIGHT(C118,LEN(C118)-2)</f>
        <v>1305C</v>
      </c>
      <c r="E118" s="44" t="str">
        <f t="shared" si="2"/>
        <v>V</v>
      </c>
      <c r="F118" s="44" t="str">
        <f>VLOOKUP(E118,REF!$D$1:$F$9,3,0)</f>
        <v>Train 1 (HP)</v>
      </c>
      <c r="G118" s="44" t="s">
        <v>5567</v>
      </c>
      <c r="H118" s="38" t="s">
        <v>5377</v>
      </c>
      <c r="I118" s="38" t="str">
        <f t="shared" si="3"/>
        <v>TE1305C</v>
      </c>
      <c r="J118" s="38" t="s">
        <v>5566</v>
      </c>
      <c r="K118" s="38" t="s">
        <v>5378</v>
      </c>
      <c r="L118" s="39" t="s">
        <v>5346</v>
      </c>
      <c r="M118" s="40" t="s">
        <v>736</v>
      </c>
      <c r="N118" s="41">
        <v>837032560</v>
      </c>
      <c r="O118" s="42" t="s">
        <v>5379</v>
      </c>
    </row>
    <row r="119" spans="1:15" ht="21.6" hidden="1">
      <c r="A119" s="38" t="s">
        <v>5380</v>
      </c>
      <c r="B119" s="38" t="str">
        <f>VLOOKUP(A119,REF!$A$1:$B$20,2,0)</f>
        <v>HiHi</v>
      </c>
      <c r="C119" s="39" t="s">
        <v>5568</v>
      </c>
      <c r="D119" s="44" t="str">
        <f>LEFT(C119,1)&amp;VLOOKUP(MID(C119,2,1),REF!$D$1:$F$9,2,0)&amp;RIGHT(C119,LEN(C119)-2)</f>
        <v>1305A</v>
      </c>
      <c r="E119" s="44" t="str">
        <f t="shared" si="2"/>
        <v>V</v>
      </c>
      <c r="F119" s="44" t="str">
        <f>VLOOKUP(E119,REF!$D$1:$F$9,3,0)</f>
        <v>Train 1 (HP)</v>
      </c>
      <c r="G119" s="44" t="s">
        <v>5567</v>
      </c>
      <c r="H119" s="38" t="s">
        <v>5377</v>
      </c>
      <c r="I119" s="38" t="str">
        <f t="shared" si="3"/>
        <v>TE1305A</v>
      </c>
      <c r="J119" s="38" t="s">
        <v>5568</v>
      </c>
      <c r="K119" s="38" t="s">
        <v>5382</v>
      </c>
      <c r="L119" s="43" t="s">
        <v>736</v>
      </c>
      <c r="M119" s="44" t="s">
        <v>5346</v>
      </c>
      <c r="N119" s="41">
        <v>837032560</v>
      </c>
      <c r="O119" s="42" t="s">
        <v>5383</v>
      </c>
    </row>
    <row r="120" spans="1:15" ht="21.6" hidden="1">
      <c r="A120" s="38" t="s">
        <v>5354</v>
      </c>
      <c r="B120" s="38" t="str">
        <f>VLOOKUP(A120,REF!$A$1:$B$20,2,0)</f>
        <v>Hi</v>
      </c>
      <c r="C120" s="39" t="s">
        <v>5569</v>
      </c>
      <c r="D120" s="44" t="str">
        <f>LEFT(C120,1)&amp;VLOOKUP(MID(C120,2,1),REF!$D$1:$F$9,2,0)&amp;RIGHT(C120,LEN(C120)-2)</f>
        <v>1304C</v>
      </c>
      <c r="E120" s="44" t="str">
        <f t="shared" si="2"/>
        <v>V</v>
      </c>
      <c r="F120" s="44" t="str">
        <f>VLOOKUP(E120,REF!$D$1:$F$9,3,0)</f>
        <v>Train 1 (HP)</v>
      </c>
      <c r="G120" s="44" t="s">
        <v>5570</v>
      </c>
      <c r="H120" s="38" t="s">
        <v>5377</v>
      </c>
      <c r="I120" s="38" t="str">
        <f t="shared" si="3"/>
        <v>TE1304C</v>
      </c>
      <c r="J120" s="38" t="s">
        <v>5569</v>
      </c>
      <c r="K120" s="38" t="s">
        <v>5378</v>
      </c>
      <c r="L120" s="39" t="s">
        <v>5346</v>
      </c>
      <c r="M120" s="40" t="s">
        <v>736</v>
      </c>
      <c r="N120" s="41">
        <v>837032560</v>
      </c>
      <c r="O120" s="42" t="s">
        <v>5379</v>
      </c>
    </row>
    <row r="121" spans="1:15" ht="21.6" hidden="1">
      <c r="A121" s="38" t="s">
        <v>5380</v>
      </c>
      <c r="B121" s="38" t="str">
        <f>VLOOKUP(A121,REF!$A$1:$B$20,2,0)</f>
        <v>HiHi</v>
      </c>
      <c r="C121" s="39" t="s">
        <v>5571</v>
      </c>
      <c r="D121" s="44" t="str">
        <f>LEFT(C121,1)&amp;VLOOKUP(MID(C121,2,1),REF!$D$1:$F$9,2,0)&amp;RIGHT(C121,LEN(C121)-2)</f>
        <v>1304A</v>
      </c>
      <c r="E121" s="44" t="str">
        <f t="shared" si="2"/>
        <v>V</v>
      </c>
      <c r="F121" s="44" t="str">
        <f>VLOOKUP(E121,REF!$D$1:$F$9,3,0)</f>
        <v>Train 1 (HP)</v>
      </c>
      <c r="G121" s="44" t="s">
        <v>5570</v>
      </c>
      <c r="H121" s="38" t="s">
        <v>5377</v>
      </c>
      <c r="I121" s="38" t="str">
        <f t="shared" si="3"/>
        <v>TE1304A</v>
      </c>
      <c r="J121" s="38" t="s">
        <v>5571</v>
      </c>
      <c r="K121" s="38" t="s">
        <v>5382</v>
      </c>
      <c r="L121" s="43" t="s">
        <v>736</v>
      </c>
      <c r="M121" s="44" t="s">
        <v>5346</v>
      </c>
      <c r="N121" s="41">
        <v>837032560</v>
      </c>
      <c r="O121" s="42" t="s">
        <v>5383</v>
      </c>
    </row>
    <row r="122" spans="1:15" ht="21.6">
      <c r="A122" s="38" t="s">
        <v>5354</v>
      </c>
      <c r="B122" s="38" t="str">
        <f>VLOOKUP(A122,REF!$A$1:$B$20,2,0)</f>
        <v>Hi</v>
      </c>
      <c r="C122" s="39" t="s">
        <v>5572</v>
      </c>
      <c r="D122" s="44" t="str">
        <f>LEFT(C122,1)&amp;VLOOKUP(MID(C122,2,1),REF!$D$1:$F$9,2,0)&amp;RIGHT(C122,LEN(C122)-2)</f>
        <v>1308D</v>
      </c>
      <c r="E122" s="44" t="str">
        <f t="shared" si="2"/>
        <v>V</v>
      </c>
      <c r="F122" s="44" t="str">
        <f>VLOOKUP(E122,REF!$D$1:$F$9,3,0)</f>
        <v>Train 1 (HP)</v>
      </c>
      <c r="G122" s="44" t="s">
        <v>5573</v>
      </c>
      <c r="H122" s="38" t="s">
        <v>5377</v>
      </c>
      <c r="I122" s="38" t="str">
        <f t="shared" si="3"/>
        <v>TE1308D</v>
      </c>
      <c r="J122" s="38" t="s">
        <v>5572</v>
      </c>
      <c r="K122" s="38" t="s">
        <v>5389</v>
      </c>
      <c r="L122" s="39" t="s">
        <v>5346</v>
      </c>
      <c r="M122" s="40" t="s">
        <v>736</v>
      </c>
      <c r="N122" s="41">
        <v>837032560</v>
      </c>
      <c r="O122" s="45" t="s">
        <v>736</v>
      </c>
    </row>
    <row r="123" spans="1:15" ht="21.6">
      <c r="A123" s="38" t="s">
        <v>5380</v>
      </c>
      <c r="B123" s="38" t="str">
        <f>VLOOKUP(A123,REF!$A$1:$B$20,2,0)</f>
        <v>HiHi</v>
      </c>
      <c r="C123" s="39" t="s">
        <v>5574</v>
      </c>
      <c r="D123" s="44" t="str">
        <f>LEFT(C123,1)&amp;VLOOKUP(MID(C123,2,1),REF!$D$1:$F$9,2,0)&amp;RIGHT(C123,LEN(C123)-2)</f>
        <v>1308A</v>
      </c>
      <c r="E123" s="44" t="str">
        <f t="shared" si="2"/>
        <v>V</v>
      </c>
      <c r="F123" s="44" t="str">
        <f>VLOOKUP(E123,REF!$D$1:$F$9,3,0)</f>
        <v>Train 1 (HP)</v>
      </c>
      <c r="G123" s="44" t="s">
        <v>5573</v>
      </c>
      <c r="H123" s="38" t="s">
        <v>5377</v>
      </c>
      <c r="I123" s="38" t="str">
        <f t="shared" si="3"/>
        <v>TE1308A</v>
      </c>
      <c r="J123" s="38" t="s">
        <v>5574</v>
      </c>
      <c r="K123" s="38" t="s">
        <v>5391</v>
      </c>
      <c r="L123" s="43" t="s">
        <v>736</v>
      </c>
      <c r="M123" s="44" t="s">
        <v>5346</v>
      </c>
      <c r="N123" s="41">
        <v>837032560</v>
      </c>
      <c r="O123" s="45" t="s">
        <v>736</v>
      </c>
    </row>
    <row r="124" spans="1:15" ht="21.6">
      <c r="A124" s="38" t="s">
        <v>5354</v>
      </c>
      <c r="B124" s="38" t="str">
        <f>VLOOKUP(A124,REF!$A$1:$B$20,2,0)</f>
        <v>Hi</v>
      </c>
      <c r="C124" s="39" t="s">
        <v>5575</v>
      </c>
      <c r="D124" s="44" t="str">
        <f>LEFT(C124,1)&amp;VLOOKUP(MID(C124,2,1),REF!$D$1:$F$9,2,0)&amp;RIGHT(C124,LEN(C124)-2)</f>
        <v>1308E</v>
      </c>
      <c r="E124" s="44" t="str">
        <f t="shared" si="2"/>
        <v>V</v>
      </c>
      <c r="F124" s="44" t="str">
        <f>VLOOKUP(E124,REF!$D$1:$F$9,3,0)</f>
        <v>Train 1 (HP)</v>
      </c>
      <c r="G124" s="44" t="s">
        <v>5576</v>
      </c>
      <c r="H124" s="38" t="s">
        <v>5377</v>
      </c>
      <c r="I124" s="38" t="str">
        <f t="shared" si="3"/>
        <v>TE1308E</v>
      </c>
      <c r="J124" s="38" t="s">
        <v>5575</v>
      </c>
      <c r="K124" s="38" t="s">
        <v>5389</v>
      </c>
      <c r="L124" s="39" t="s">
        <v>5346</v>
      </c>
      <c r="M124" s="40" t="s">
        <v>736</v>
      </c>
      <c r="N124" s="41">
        <v>837032560</v>
      </c>
      <c r="O124" s="45" t="s">
        <v>736</v>
      </c>
    </row>
    <row r="125" spans="1:15" ht="21.6">
      <c r="A125" s="38" t="s">
        <v>5380</v>
      </c>
      <c r="B125" s="38" t="str">
        <f>VLOOKUP(A125,REF!$A$1:$B$20,2,0)</f>
        <v>HiHi</v>
      </c>
      <c r="C125" s="39" t="s">
        <v>5577</v>
      </c>
      <c r="D125" s="44" t="str">
        <f>LEFT(C125,1)&amp;VLOOKUP(MID(C125,2,1),REF!$D$1:$F$9,2,0)&amp;RIGHT(C125,LEN(C125)-2)</f>
        <v>1308B</v>
      </c>
      <c r="E125" s="44" t="str">
        <f t="shared" si="2"/>
        <v>V</v>
      </c>
      <c r="F125" s="44" t="str">
        <f>VLOOKUP(E125,REF!$D$1:$F$9,3,0)</f>
        <v>Train 1 (HP)</v>
      </c>
      <c r="G125" s="44" t="s">
        <v>5576</v>
      </c>
      <c r="H125" s="38" t="s">
        <v>5377</v>
      </c>
      <c r="I125" s="38" t="str">
        <f t="shared" si="3"/>
        <v>TE1308B</v>
      </c>
      <c r="J125" s="38" t="s">
        <v>5577</v>
      </c>
      <c r="K125" s="38" t="s">
        <v>5391</v>
      </c>
      <c r="L125" s="43" t="s">
        <v>736</v>
      </c>
      <c r="M125" s="44" t="s">
        <v>5346</v>
      </c>
      <c r="N125" s="41">
        <v>837032560</v>
      </c>
      <c r="O125" s="45" t="s">
        <v>736</v>
      </c>
    </row>
    <row r="126" spans="1:15" ht="21.6">
      <c r="A126" s="38" t="s">
        <v>5354</v>
      </c>
      <c r="B126" s="38" t="str">
        <f>VLOOKUP(A126,REF!$A$1:$B$20,2,0)</f>
        <v>Hi</v>
      </c>
      <c r="C126" s="39" t="s">
        <v>5578</v>
      </c>
      <c r="D126" s="44" t="str">
        <f>LEFT(C126,1)&amp;VLOOKUP(MID(C126,2,1),REF!$D$1:$F$9,2,0)&amp;RIGHT(C126,LEN(C126)-2)</f>
        <v>1308F</v>
      </c>
      <c r="E126" s="44" t="str">
        <f t="shared" si="2"/>
        <v>V</v>
      </c>
      <c r="F126" s="44" t="str">
        <f>VLOOKUP(E126,REF!$D$1:$F$9,3,0)</f>
        <v>Train 1 (HP)</v>
      </c>
      <c r="G126" s="44" t="s">
        <v>5579</v>
      </c>
      <c r="H126" s="38" t="s">
        <v>5377</v>
      </c>
      <c r="I126" s="38" t="str">
        <f t="shared" si="3"/>
        <v>TE1308F</v>
      </c>
      <c r="J126" s="38" t="s">
        <v>5578</v>
      </c>
      <c r="K126" s="38" t="s">
        <v>5389</v>
      </c>
      <c r="L126" s="39" t="s">
        <v>5346</v>
      </c>
      <c r="M126" s="40" t="s">
        <v>736</v>
      </c>
      <c r="N126" s="41">
        <v>837032560</v>
      </c>
      <c r="O126" s="45" t="s">
        <v>736</v>
      </c>
    </row>
    <row r="127" spans="1:15" ht="21.6">
      <c r="A127" s="38" t="s">
        <v>5380</v>
      </c>
      <c r="B127" s="38" t="str">
        <f>VLOOKUP(A127,REF!$A$1:$B$20,2,0)</f>
        <v>HiHi</v>
      </c>
      <c r="C127" s="39" t="s">
        <v>5580</v>
      </c>
      <c r="D127" s="44" t="str">
        <f>LEFT(C127,1)&amp;VLOOKUP(MID(C127,2,1),REF!$D$1:$F$9,2,0)&amp;RIGHT(C127,LEN(C127)-2)</f>
        <v>1308C</v>
      </c>
      <c r="E127" s="44" t="str">
        <f t="shared" si="2"/>
        <v>V</v>
      </c>
      <c r="F127" s="44" t="str">
        <f>VLOOKUP(E127,REF!$D$1:$F$9,3,0)</f>
        <v>Train 1 (HP)</v>
      </c>
      <c r="G127" s="44" t="s">
        <v>5579</v>
      </c>
      <c r="H127" s="38" t="s">
        <v>5377</v>
      </c>
      <c r="I127" s="38" t="str">
        <f t="shared" si="3"/>
        <v>TE1308C</v>
      </c>
      <c r="J127" s="38" t="s">
        <v>5580</v>
      </c>
      <c r="K127" s="38" t="s">
        <v>5391</v>
      </c>
      <c r="L127" s="43" t="s">
        <v>736</v>
      </c>
      <c r="M127" s="44" t="s">
        <v>5346</v>
      </c>
      <c r="N127" s="41">
        <v>837032560</v>
      </c>
      <c r="O127" s="45" t="s">
        <v>736</v>
      </c>
    </row>
    <row r="128" spans="1:15" ht="21.6" hidden="1">
      <c r="A128" s="38" t="s">
        <v>5354</v>
      </c>
      <c r="B128" s="38" t="str">
        <f>VLOOKUP(A128,REF!$A$1:$B$20,2,0)</f>
        <v>Hi</v>
      </c>
      <c r="C128" s="39" t="s">
        <v>5581</v>
      </c>
      <c r="D128" s="44" t="str">
        <f>LEFT(C128,1)&amp;VLOOKUP(MID(C128,2,1),REF!$D$1:$F$9,2,0)&amp;RIGHT(C128,LEN(C128)-2)</f>
        <v>1309A</v>
      </c>
      <c r="E128" s="44" t="str">
        <f t="shared" si="2"/>
        <v>V</v>
      </c>
      <c r="F128" s="44" t="str">
        <f>VLOOKUP(E128,REF!$D$1:$F$9,3,0)</f>
        <v>Train 1 (HP)</v>
      </c>
      <c r="G128" s="44" t="s">
        <v>5582</v>
      </c>
      <c r="H128" s="38" t="s">
        <v>5377</v>
      </c>
      <c r="I128" s="38" t="str">
        <f t="shared" si="3"/>
        <v>TE1309A</v>
      </c>
      <c r="J128" s="38" t="s">
        <v>5581</v>
      </c>
      <c r="K128" s="38" t="s">
        <v>5363</v>
      </c>
      <c r="L128" s="39" t="s">
        <v>5346</v>
      </c>
      <c r="M128" s="40" t="s">
        <v>736</v>
      </c>
      <c r="N128" s="41">
        <v>837032560</v>
      </c>
      <c r="O128" s="45" t="s">
        <v>736</v>
      </c>
    </row>
    <row r="129" spans="1:15" ht="21.6" hidden="1">
      <c r="A129" s="38" t="s">
        <v>5380</v>
      </c>
      <c r="B129" s="38" t="str">
        <f>VLOOKUP(A129,REF!$A$1:$B$20,2,0)</f>
        <v>HiHi</v>
      </c>
      <c r="C129" s="39" t="s">
        <v>5581</v>
      </c>
      <c r="D129" s="44" t="str">
        <f>LEFT(C129,1)&amp;VLOOKUP(MID(C129,2,1),REF!$D$1:$F$9,2,0)&amp;RIGHT(C129,LEN(C129)-2)</f>
        <v>1309A</v>
      </c>
      <c r="E129" s="44" t="str">
        <f t="shared" si="2"/>
        <v>V</v>
      </c>
      <c r="F129" s="44" t="str">
        <f>VLOOKUP(E129,REF!$D$1:$F$9,3,0)</f>
        <v>Train 1 (HP)</v>
      </c>
      <c r="G129" s="44" t="s">
        <v>5582</v>
      </c>
      <c r="H129" s="38" t="s">
        <v>5377</v>
      </c>
      <c r="I129" s="38" t="str">
        <f t="shared" si="3"/>
        <v>TE1309A</v>
      </c>
      <c r="J129" s="38" t="s">
        <v>5581</v>
      </c>
      <c r="K129" s="38" t="s">
        <v>5400</v>
      </c>
      <c r="L129" s="43" t="s">
        <v>736</v>
      </c>
      <c r="M129" s="44" t="s">
        <v>5346</v>
      </c>
      <c r="N129" s="41">
        <v>837032560</v>
      </c>
      <c r="O129" s="45" t="s">
        <v>736</v>
      </c>
    </row>
    <row r="130" spans="1:15" ht="21.6" hidden="1">
      <c r="A130" s="38" t="s">
        <v>5354</v>
      </c>
      <c r="B130" s="38" t="str">
        <f>VLOOKUP(A130,REF!$A$1:$B$20,2,0)</f>
        <v>Hi</v>
      </c>
      <c r="C130" s="39" t="s">
        <v>5583</v>
      </c>
      <c r="D130" s="44" t="str">
        <f>LEFT(C130,1)&amp;VLOOKUP(MID(C130,2,1),REF!$D$1:$F$9,2,0)&amp;RIGHT(C130,LEN(C130)-2)</f>
        <v>1309B</v>
      </c>
      <c r="E130" s="44" t="str">
        <f t="shared" ref="E130:E193" si="4">MID(C130,2,1)</f>
        <v>V</v>
      </c>
      <c r="F130" s="44" t="str">
        <f>VLOOKUP(E130,REF!$D$1:$F$9,3,0)</f>
        <v>Train 1 (HP)</v>
      </c>
      <c r="G130" s="44" t="s">
        <v>5584</v>
      </c>
      <c r="H130" s="38" t="s">
        <v>5377</v>
      </c>
      <c r="I130" s="38" t="str">
        <f t="shared" ref="I130:I193" si="5">_xlfn.CONCAT(H130,D130)</f>
        <v>TE1309B</v>
      </c>
      <c r="J130" s="38" t="s">
        <v>5583</v>
      </c>
      <c r="K130" s="38" t="s">
        <v>5403</v>
      </c>
      <c r="L130" s="39" t="s">
        <v>5346</v>
      </c>
      <c r="M130" s="40" t="s">
        <v>736</v>
      </c>
      <c r="N130" s="41">
        <v>837032560</v>
      </c>
      <c r="O130" s="45" t="s">
        <v>736</v>
      </c>
    </row>
    <row r="131" spans="1:15" ht="21.6" hidden="1">
      <c r="A131" s="38" t="s">
        <v>5380</v>
      </c>
      <c r="B131" s="38" t="str">
        <f>VLOOKUP(A131,REF!$A$1:$B$20,2,0)</f>
        <v>HiHi</v>
      </c>
      <c r="C131" s="39" t="s">
        <v>5583</v>
      </c>
      <c r="D131" s="44" t="str">
        <f>LEFT(C131,1)&amp;VLOOKUP(MID(C131,2,1),REF!$D$1:$F$9,2,0)&amp;RIGHT(C131,LEN(C131)-2)</f>
        <v>1309B</v>
      </c>
      <c r="E131" s="44" t="str">
        <f t="shared" si="4"/>
        <v>V</v>
      </c>
      <c r="F131" s="44" t="str">
        <f>VLOOKUP(E131,REF!$D$1:$F$9,3,0)</f>
        <v>Train 1 (HP)</v>
      </c>
      <c r="G131" s="44" t="s">
        <v>5584</v>
      </c>
      <c r="H131" s="38" t="s">
        <v>5377</v>
      </c>
      <c r="I131" s="38" t="str">
        <f t="shared" si="5"/>
        <v>TE1309B</v>
      </c>
      <c r="J131" s="38" t="s">
        <v>5583</v>
      </c>
      <c r="K131" s="38" t="s">
        <v>5404</v>
      </c>
      <c r="L131" s="43" t="s">
        <v>736</v>
      </c>
      <c r="M131" s="44" t="s">
        <v>5346</v>
      </c>
      <c r="N131" s="41">
        <v>837032560</v>
      </c>
      <c r="O131" s="45" t="s">
        <v>736</v>
      </c>
    </row>
    <row r="132" spans="1:15" ht="21.6" hidden="1">
      <c r="A132" s="38" t="s">
        <v>5354</v>
      </c>
      <c r="B132" s="38" t="str">
        <f>VLOOKUP(A132,REF!$A$1:$B$20,2,0)</f>
        <v>Hi</v>
      </c>
      <c r="C132" s="39" t="s">
        <v>5585</v>
      </c>
      <c r="D132" s="44" t="str">
        <f>LEFT(C132,1)&amp;VLOOKUP(MID(C132,2,1),REF!$D$1:$F$9,2,0)&amp;RIGHT(C132,LEN(C132)-2)</f>
        <v>1320C</v>
      </c>
      <c r="E132" s="44" t="str">
        <f t="shared" si="4"/>
        <v>V</v>
      </c>
      <c r="F132" s="44" t="str">
        <f>VLOOKUP(E132,REF!$D$1:$F$9,3,0)</f>
        <v>Train 1 (HP)</v>
      </c>
      <c r="G132" s="44" t="s">
        <v>5586</v>
      </c>
      <c r="H132" s="38" t="s">
        <v>5377</v>
      </c>
      <c r="I132" s="38" t="str">
        <f t="shared" si="5"/>
        <v>TE1320C</v>
      </c>
      <c r="J132" s="38" t="s">
        <v>5585</v>
      </c>
      <c r="K132" s="38" t="s">
        <v>5407</v>
      </c>
      <c r="L132" s="39" t="s">
        <v>5346</v>
      </c>
      <c r="M132" s="40" t="s">
        <v>736</v>
      </c>
      <c r="N132" s="41">
        <v>837032560</v>
      </c>
      <c r="O132" s="42" t="s">
        <v>5408</v>
      </c>
    </row>
    <row r="133" spans="1:15" ht="21.6" hidden="1">
      <c r="A133" s="38" t="s">
        <v>5380</v>
      </c>
      <c r="B133" s="38" t="str">
        <f>VLOOKUP(A133,REF!$A$1:$B$20,2,0)</f>
        <v>HiHi</v>
      </c>
      <c r="C133" s="39" t="s">
        <v>5587</v>
      </c>
      <c r="D133" s="44" t="str">
        <f>LEFT(C133,1)&amp;VLOOKUP(MID(C133,2,1),REF!$D$1:$F$9,2,0)&amp;RIGHT(C133,LEN(C133)-2)</f>
        <v>1320A</v>
      </c>
      <c r="E133" s="44" t="str">
        <f t="shared" si="4"/>
        <v>V</v>
      </c>
      <c r="F133" s="44" t="str">
        <f>VLOOKUP(E133,REF!$D$1:$F$9,3,0)</f>
        <v>Train 1 (HP)</v>
      </c>
      <c r="G133" s="44" t="s">
        <v>5586</v>
      </c>
      <c r="H133" s="38" t="s">
        <v>5377</v>
      </c>
      <c r="I133" s="38" t="str">
        <f t="shared" si="5"/>
        <v>TE1320A</v>
      </c>
      <c r="J133" s="38" t="s">
        <v>5587</v>
      </c>
      <c r="K133" s="38" t="s">
        <v>5410</v>
      </c>
      <c r="L133" s="43" t="s">
        <v>736</v>
      </c>
      <c r="M133" s="44" t="s">
        <v>5346</v>
      </c>
      <c r="N133" s="41">
        <v>837032560</v>
      </c>
      <c r="O133" s="42" t="s">
        <v>5411</v>
      </c>
    </row>
    <row r="134" spans="1:15" ht="21.6" hidden="1">
      <c r="A134" s="38" t="s">
        <v>5354</v>
      </c>
      <c r="B134" s="38" t="str">
        <f>VLOOKUP(A134,REF!$A$1:$B$20,2,0)</f>
        <v>Hi</v>
      </c>
      <c r="C134" s="39" t="s">
        <v>5588</v>
      </c>
      <c r="D134" s="44" t="str">
        <f>LEFT(C134,1)&amp;VLOOKUP(MID(C134,2,1),REF!$D$1:$F$9,2,0)&amp;RIGHT(C134,LEN(C134)-2)</f>
        <v>1321C</v>
      </c>
      <c r="E134" s="44" t="str">
        <f t="shared" si="4"/>
        <v>V</v>
      </c>
      <c r="F134" s="44" t="str">
        <f>VLOOKUP(E134,REF!$D$1:$F$9,3,0)</f>
        <v>Train 1 (HP)</v>
      </c>
      <c r="G134" s="44" t="s">
        <v>5589</v>
      </c>
      <c r="H134" s="38" t="s">
        <v>5377</v>
      </c>
      <c r="I134" s="38" t="str">
        <f t="shared" si="5"/>
        <v>TE1321C</v>
      </c>
      <c r="J134" s="38" t="s">
        <v>5588</v>
      </c>
      <c r="K134" s="38" t="s">
        <v>5407</v>
      </c>
      <c r="L134" s="39" t="s">
        <v>5346</v>
      </c>
      <c r="M134" s="40" t="s">
        <v>736</v>
      </c>
      <c r="N134" s="41">
        <v>837032560</v>
      </c>
      <c r="O134" s="42" t="s">
        <v>5408</v>
      </c>
    </row>
    <row r="135" spans="1:15" ht="21.6" hidden="1">
      <c r="A135" s="38" t="s">
        <v>5380</v>
      </c>
      <c r="B135" s="38" t="str">
        <f>VLOOKUP(A135,REF!$A$1:$B$20,2,0)</f>
        <v>HiHi</v>
      </c>
      <c r="C135" s="39" t="s">
        <v>5590</v>
      </c>
      <c r="D135" s="44" t="str">
        <f>LEFT(C135,1)&amp;VLOOKUP(MID(C135,2,1),REF!$D$1:$F$9,2,0)&amp;RIGHT(C135,LEN(C135)-2)</f>
        <v>1321A</v>
      </c>
      <c r="E135" s="44" t="str">
        <f t="shared" si="4"/>
        <v>V</v>
      </c>
      <c r="F135" s="44" t="str">
        <f>VLOOKUP(E135,REF!$D$1:$F$9,3,0)</f>
        <v>Train 1 (HP)</v>
      </c>
      <c r="G135" s="44" t="s">
        <v>5589</v>
      </c>
      <c r="H135" s="38" t="s">
        <v>5377</v>
      </c>
      <c r="I135" s="38" t="str">
        <f t="shared" si="5"/>
        <v>TE1321A</v>
      </c>
      <c r="J135" s="38" t="s">
        <v>5590</v>
      </c>
      <c r="K135" s="38" t="s">
        <v>5410</v>
      </c>
      <c r="L135" s="43" t="s">
        <v>736</v>
      </c>
      <c r="M135" s="44" t="s">
        <v>5346</v>
      </c>
      <c r="N135" s="41">
        <v>837032560</v>
      </c>
      <c r="O135" s="42" t="s">
        <v>5411</v>
      </c>
    </row>
    <row r="136" spans="1:15" ht="21.6" hidden="1">
      <c r="A136" s="38" t="s">
        <v>5354</v>
      </c>
      <c r="B136" s="38" t="str">
        <f>VLOOKUP(A136,REF!$A$1:$B$20,2,0)</f>
        <v>Hi</v>
      </c>
      <c r="C136" s="39" t="s">
        <v>5591</v>
      </c>
      <c r="D136" s="44" t="str">
        <f>LEFT(C136,1)&amp;VLOOKUP(MID(C136,2,1),REF!$D$1:$F$9,2,0)&amp;RIGHT(C136,LEN(C136)-2)</f>
        <v>1323C</v>
      </c>
      <c r="E136" s="44" t="str">
        <f t="shared" si="4"/>
        <v>V</v>
      </c>
      <c r="F136" s="44" t="str">
        <f>VLOOKUP(E136,REF!$D$1:$F$9,3,0)</f>
        <v>Train 1 (HP)</v>
      </c>
      <c r="G136" s="44" t="s">
        <v>5592</v>
      </c>
      <c r="H136" s="38" t="s">
        <v>5377</v>
      </c>
      <c r="I136" s="38" t="str">
        <f t="shared" si="5"/>
        <v>TE1323C</v>
      </c>
      <c r="J136" s="38" t="s">
        <v>5591</v>
      </c>
      <c r="K136" s="38" t="s">
        <v>5417</v>
      </c>
      <c r="L136" s="39" t="s">
        <v>5346</v>
      </c>
      <c r="M136" s="40" t="s">
        <v>736</v>
      </c>
      <c r="N136" s="41">
        <v>837032560</v>
      </c>
      <c r="O136" s="42" t="s">
        <v>5408</v>
      </c>
    </row>
    <row r="137" spans="1:15" ht="21.6" hidden="1">
      <c r="A137" s="38" t="s">
        <v>5380</v>
      </c>
      <c r="B137" s="38" t="str">
        <f>VLOOKUP(A137,REF!$A$1:$B$20,2,0)</f>
        <v>HiHi</v>
      </c>
      <c r="C137" s="39" t="s">
        <v>5593</v>
      </c>
      <c r="D137" s="44" t="str">
        <f>LEFT(C137,1)&amp;VLOOKUP(MID(C137,2,1),REF!$D$1:$F$9,2,0)&amp;RIGHT(C137,LEN(C137)-2)</f>
        <v>1323A</v>
      </c>
      <c r="E137" s="44" t="str">
        <f t="shared" si="4"/>
        <v>V</v>
      </c>
      <c r="F137" s="44" t="str">
        <f>VLOOKUP(E137,REF!$D$1:$F$9,3,0)</f>
        <v>Train 1 (HP)</v>
      </c>
      <c r="G137" s="44" t="s">
        <v>5592</v>
      </c>
      <c r="H137" s="38" t="s">
        <v>5377</v>
      </c>
      <c r="I137" s="38" t="str">
        <f t="shared" si="5"/>
        <v>TE1323A</v>
      </c>
      <c r="J137" s="38" t="s">
        <v>5593</v>
      </c>
      <c r="K137" s="38" t="s">
        <v>5419</v>
      </c>
      <c r="L137" s="43" t="s">
        <v>736</v>
      </c>
      <c r="M137" s="44" t="s">
        <v>5346</v>
      </c>
      <c r="N137" s="41">
        <v>837032560</v>
      </c>
      <c r="O137" s="42" t="s">
        <v>5411</v>
      </c>
    </row>
    <row r="138" spans="1:15" ht="21.6" hidden="1">
      <c r="A138" s="38" t="s">
        <v>5354</v>
      </c>
      <c r="B138" s="38" t="str">
        <f>VLOOKUP(A138,REF!$A$1:$B$20,2,0)</f>
        <v>Hi</v>
      </c>
      <c r="C138" s="39" t="s">
        <v>5594</v>
      </c>
      <c r="D138" s="44" t="str">
        <f>LEFT(C138,1)&amp;VLOOKUP(MID(C138,2,1),REF!$D$1:$F$9,2,0)&amp;RIGHT(C138,LEN(C138)-2)</f>
        <v>1322C</v>
      </c>
      <c r="E138" s="44" t="str">
        <f t="shared" si="4"/>
        <v>V</v>
      </c>
      <c r="F138" s="44" t="str">
        <f>VLOOKUP(E138,REF!$D$1:$F$9,3,0)</f>
        <v>Train 1 (HP)</v>
      </c>
      <c r="G138" s="44" t="s">
        <v>5595</v>
      </c>
      <c r="H138" s="38" t="s">
        <v>5377</v>
      </c>
      <c r="I138" s="38" t="str">
        <f t="shared" si="5"/>
        <v>TE1322C</v>
      </c>
      <c r="J138" s="38" t="s">
        <v>5594</v>
      </c>
      <c r="K138" s="38" t="s">
        <v>5417</v>
      </c>
      <c r="L138" s="39" t="s">
        <v>5346</v>
      </c>
      <c r="M138" s="40" t="s">
        <v>736</v>
      </c>
      <c r="N138" s="41">
        <v>837032560</v>
      </c>
      <c r="O138" s="42" t="s">
        <v>5408</v>
      </c>
    </row>
    <row r="139" spans="1:15" ht="21.6" hidden="1">
      <c r="A139" s="38" t="s">
        <v>5380</v>
      </c>
      <c r="B139" s="38" t="str">
        <f>VLOOKUP(A139,REF!$A$1:$B$20,2,0)</f>
        <v>HiHi</v>
      </c>
      <c r="C139" s="39" t="s">
        <v>5596</v>
      </c>
      <c r="D139" s="44" t="str">
        <f>LEFT(C139,1)&amp;VLOOKUP(MID(C139,2,1),REF!$D$1:$F$9,2,0)&amp;RIGHT(C139,LEN(C139)-2)</f>
        <v>1322A</v>
      </c>
      <c r="E139" s="44" t="str">
        <f t="shared" si="4"/>
        <v>V</v>
      </c>
      <c r="F139" s="44" t="str">
        <f>VLOOKUP(E139,REF!$D$1:$F$9,3,0)</f>
        <v>Train 1 (HP)</v>
      </c>
      <c r="G139" s="44" t="s">
        <v>5595</v>
      </c>
      <c r="H139" s="38" t="s">
        <v>5377</v>
      </c>
      <c r="I139" s="38" t="str">
        <f t="shared" si="5"/>
        <v>TE1322A</v>
      </c>
      <c r="J139" s="38" t="s">
        <v>5596</v>
      </c>
      <c r="K139" s="38" t="s">
        <v>5419</v>
      </c>
      <c r="L139" s="43" t="s">
        <v>736</v>
      </c>
      <c r="M139" s="44" t="s">
        <v>5346</v>
      </c>
      <c r="N139" s="41">
        <v>837032560</v>
      </c>
      <c r="O139" s="42" t="s">
        <v>5411</v>
      </c>
    </row>
    <row r="140" spans="1:15" ht="21.6" hidden="1">
      <c r="A140" s="38" t="s">
        <v>5354</v>
      </c>
      <c r="B140" s="38" t="str">
        <f>VLOOKUP(A140,REF!$A$1:$B$20,2,0)</f>
        <v>Hi</v>
      </c>
      <c r="C140" s="39" t="s">
        <v>5597</v>
      </c>
      <c r="D140" s="44" t="str">
        <f>LEFT(C140,1)&amp;VLOOKUP(MID(C140,2,1),REF!$D$1:$F$9,2,0)&amp;RIGHT(C140,LEN(C140)-2)</f>
        <v>1326C</v>
      </c>
      <c r="E140" s="44" t="str">
        <f t="shared" si="4"/>
        <v>V</v>
      </c>
      <c r="F140" s="44" t="str">
        <f>VLOOKUP(E140,REF!$D$1:$F$9,3,0)</f>
        <v>Train 1 (HP)</v>
      </c>
      <c r="G140" s="44" t="s">
        <v>5598</v>
      </c>
      <c r="H140" s="38" t="s">
        <v>5377</v>
      </c>
      <c r="I140" s="38" t="str">
        <f t="shared" si="5"/>
        <v>TE1326C</v>
      </c>
      <c r="J140" s="38" t="s">
        <v>5597</v>
      </c>
      <c r="K140" s="38" t="s">
        <v>5407</v>
      </c>
      <c r="L140" s="39" t="s">
        <v>5346</v>
      </c>
      <c r="M140" s="40" t="s">
        <v>736</v>
      </c>
      <c r="N140" s="41">
        <v>837032560</v>
      </c>
      <c r="O140" s="42" t="s">
        <v>5408</v>
      </c>
    </row>
    <row r="141" spans="1:15" ht="21.6" hidden="1">
      <c r="A141" s="38" t="s">
        <v>5380</v>
      </c>
      <c r="B141" s="38" t="str">
        <f>VLOOKUP(A141,REF!$A$1:$B$20,2,0)</f>
        <v>HiHi</v>
      </c>
      <c r="C141" s="39" t="s">
        <v>5599</v>
      </c>
      <c r="D141" s="44" t="str">
        <f>LEFT(C141,1)&amp;VLOOKUP(MID(C141,2,1),REF!$D$1:$F$9,2,0)&amp;RIGHT(C141,LEN(C141)-2)</f>
        <v>1326A</v>
      </c>
      <c r="E141" s="44" t="str">
        <f t="shared" si="4"/>
        <v>V</v>
      </c>
      <c r="F141" s="44" t="str">
        <f>VLOOKUP(E141,REF!$D$1:$F$9,3,0)</f>
        <v>Train 1 (HP)</v>
      </c>
      <c r="G141" s="44" t="s">
        <v>5598</v>
      </c>
      <c r="H141" s="38" t="s">
        <v>5377</v>
      </c>
      <c r="I141" s="38" t="str">
        <f t="shared" si="5"/>
        <v>TE1326A</v>
      </c>
      <c r="J141" s="38" t="s">
        <v>5599</v>
      </c>
      <c r="K141" s="38" t="s">
        <v>5410</v>
      </c>
      <c r="L141" s="43" t="s">
        <v>736</v>
      </c>
      <c r="M141" s="44" t="s">
        <v>5346</v>
      </c>
      <c r="N141" s="41">
        <v>837032560</v>
      </c>
      <c r="O141" s="42" t="s">
        <v>5411</v>
      </c>
    </row>
    <row r="142" spans="1:15" ht="21.6" hidden="1">
      <c r="A142" s="38" t="s">
        <v>5354</v>
      </c>
      <c r="B142" s="38" t="str">
        <f>VLOOKUP(A142,REF!$A$1:$B$20,2,0)</f>
        <v>Hi</v>
      </c>
      <c r="C142" s="39" t="s">
        <v>5600</v>
      </c>
      <c r="D142" s="44" t="str">
        <f>LEFT(C142,1)&amp;VLOOKUP(MID(C142,2,1),REF!$D$1:$F$9,2,0)&amp;RIGHT(C142,LEN(C142)-2)</f>
        <v>1327C</v>
      </c>
      <c r="E142" s="44" t="str">
        <f t="shared" si="4"/>
        <v>V</v>
      </c>
      <c r="F142" s="44" t="str">
        <f>VLOOKUP(E142,REF!$D$1:$F$9,3,0)</f>
        <v>Train 1 (HP)</v>
      </c>
      <c r="G142" s="44" t="s">
        <v>5601</v>
      </c>
      <c r="H142" s="38" t="s">
        <v>5377</v>
      </c>
      <c r="I142" s="38" t="str">
        <f t="shared" si="5"/>
        <v>TE1327C</v>
      </c>
      <c r="J142" s="38" t="s">
        <v>5600</v>
      </c>
      <c r="K142" s="38" t="s">
        <v>5407</v>
      </c>
      <c r="L142" s="39" t="s">
        <v>5346</v>
      </c>
      <c r="M142" s="40" t="s">
        <v>736</v>
      </c>
      <c r="N142" s="41">
        <v>837032560</v>
      </c>
      <c r="O142" s="42" t="s">
        <v>5408</v>
      </c>
    </row>
    <row r="143" spans="1:15" ht="21.6" hidden="1">
      <c r="A143" s="38" t="s">
        <v>5380</v>
      </c>
      <c r="B143" s="38" t="str">
        <f>VLOOKUP(A143,REF!$A$1:$B$20,2,0)</f>
        <v>HiHi</v>
      </c>
      <c r="C143" s="39" t="s">
        <v>5602</v>
      </c>
      <c r="D143" s="44" t="str">
        <f>LEFT(C143,1)&amp;VLOOKUP(MID(C143,2,1),REF!$D$1:$F$9,2,0)&amp;RIGHT(C143,LEN(C143)-2)</f>
        <v>1327A</v>
      </c>
      <c r="E143" s="44" t="str">
        <f t="shared" si="4"/>
        <v>V</v>
      </c>
      <c r="F143" s="44" t="str">
        <f>VLOOKUP(E143,REF!$D$1:$F$9,3,0)</f>
        <v>Train 1 (HP)</v>
      </c>
      <c r="G143" s="44" t="s">
        <v>5601</v>
      </c>
      <c r="H143" s="38" t="s">
        <v>5377</v>
      </c>
      <c r="I143" s="38" t="str">
        <f t="shared" si="5"/>
        <v>TE1327A</v>
      </c>
      <c r="J143" s="38" t="s">
        <v>5602</v>
      </c>
      <c r="K143" s="38" t="s">
        <v>5410</v>
      </c>
      <c r="L143" s="43" t="s">
        <v>736</v>
      </c>
      <c r="M143" s="44" t="s">
        <v>5346</v>
      </c>
      <c r="N143" s="41">
        <v>837032560</v>
      </c>
      <c r="O143" s="42" t="s">
        <v>5411</v>
      </c>
    </row>
    <row r="144" spans="1:15" ht="21.6" hidden="1">
      <c r="A144" s="38" t="s">
        <v>5354</v>
      </c>
      <c r="B144" s="38" t="str">
        <f>VLOOKUP(A144,REF!$A$1:$B$20,2,0)</f>
        <v>Hi</v>
      </c>
      <c r="C144" s="39" t="s">
        <v>5603</v>
      </c>
      <c r="D144" s="44" t="str">
        <f>LEFT(C144,1)&amp;VLOOKUP(MID(C144,2,1),REF!$D$1:$F$9,2,0)&amp;RIGHT(C144,LEN(C144)-2)</f>
        <v>1333C</v>
      </c>
      <c r="E144" s="44" t="str">
        <f t="shared" si="4"/>
        <v>V</v>
      </c>
      <c r="F144" s="44" t="str">
        <f>VLOOKUP(E144,REF!$D$1:$F$9,3,0)</f>
        <v>Train 1 (HP)</v>
      </c>
      <c r="G144" s="44" t="s">
        <v>5604</v>
      </c>
      <c r="H144" s="38" t="s">
        <v>5377</v>
      </c>
      <c r="I144" s="38" t="str">
        <f t="shared" si="5"/>
        <v>TE1333C</v>
      </c>
      <c r="J144" s="38" t="s">
        <v>5603</v>
      </c>
      <c r="K144" s="38" t="s">
        <v>5404</v>
      </c>
      <c r="L144" s="39" t="s">
        <v>5346</v>
      </c>
      <c r="M144" s="40" t="s">
        <v>736</v>
      </c>
      <c r="N144" s="41">
        <v>837032560</v>
      </c>
      <c r="O144" s="42" t="s">
        <v>5379</v>
      </c>
    </row>
    <row r="145" spans="1:15" ht="21.6" hidden="1">
      <c r="A145" s="38" t="s">
        <v>5380</v>
      </c>
      <c r="B145" s="38" t="str">
        <f>VLOOKUP(A145,REF!$A$1:$B$20,2,0)</f>
        <v>HiHi</v>
      </c>
      <c r="C145" s="39" t="s">
        <v>5605</v>
      </c>
      <c r="D145" s="44" t="str">
        <f>LEFT(C145,1)&amp;VLOOKUP(MID(C145,2,1),REF!$D$1:$F$9,2,0)&amp;RIGHT(C145,LEN(C145)-2)</f>
        <v>1333A</v>
      </c>
      <c r="E145" s="44" t="str">
        <f t="shared" si="4"/>
        <v>V</v>
      </c>
      <c r="F145" s="44" t="str">
        <f>VLOOKUP(E145,REF!$D$1:$F$9,3,0)</f>
        <v>Train 1 (HP)</v>
      </c>
      <c r="G145" s="44" t="s">
        <v>5604</v>
      </c>
      <c r="H145" s="38" t="s">
        <v>5377</v>
      </c>
      <c r="I145" s="38" t="str">
        <f t="shared" si="5"/>
        <v>TE1333A</v>
      </c>
      <c r="J145" s="38" t="s">
        <v>5605</v>
      </c>
      <c r="K145" s="38" t="s">
        <v>5419</v>
      </c>
      <c r="L145" s="43" t="s">
        <v>736</v>
      </c>
      <c r="M145" s="44" t="s">
        <v>5346</v>
      </c>
      <c r="N145" s="41">
        <v>837032560</v>
      </c>
      <c r="O145" s="42" t="s">
        <v>5383</v>
      </c>
    </row>
    <row r="146" spans="1:15" ht="21.6" hidden="1">
      <c r="A146" s="38" t="s">
        <v>5354</v>
      </c>
      <c r="B146" s="38" t="str">
        <f>VLOOKUP(A146,REF!$A$1:$B$20,2,0)</f>
        <v>Hi</v>
      </c>
      <c r="C146" s="39" t="s">
        <v>5606</v>
      </c>
      <c r="D146" s="44" t="str">
        <f>LEFT(C146,1)&amp;VLOOKUP(MID(C146,2,1),REF!$D$1:$F$9,2,0)&amp;RIGHT(C146,LEN(C146)-2)</f>
        <v>1334C</v>
      </c>
      <c r="E146" s="44" t="str">
        <f t="shared" si="4"/>
        <v>V</v>
      </c>
      <c r="F146" s="44" t="str">
        <f>VLOOKUP(E146,REF!$D$1:$F$9,3,0)</f>
        <v>Train 1 (HP)</v>
      </c>
      <c r="G146" s="44" t="s">
        <v>5607</v>
      </c>
      <c r="H146" s="38" t="s">
        <v>5377</v>
      </c>
      <c r="I146" s="38" t="str">
        <f t="shared" si="5"/>
        <v>TE1334C</v>
      </c>
      <c r="J146" s="38" t="s">
        <v>5606</v>
      </c>
      <c r="K146" s="38" t="s">
        <v>5404</v>
      </c>
      <c r="L146" s="39" t="s">
        <v>5346</v>
      </c>
      <c r="M146" s="40" t="s">
        <v>736</v>
      </c>
      <c r="N146" s="41">
        <v>837032560</v>
      </c>
      <c r="O146" s="42" t="s">
        <v>5379</v>
      </c>
    </row>
    <row r="147" spans="1:15" ht="21.6" hidden="1">
      <c r="A147" s="38" t="s">
        <v>5380</v>
      </c>
      <c r="B147" s="38" t="str">
        <f>VLOOKUP(A147,REF!$A$1:$B$20,2,0)</f>
        <v>HiHi</v>
      </c>
      <c r="C147" s="39" t="s">
        <v>5608</v>
      </c>
      <c r="D147" s="44" t="str">
        <f>LEFT(C147,1)&amp;VLOOKUP(MID(C147,2,1),REF!$D$1:$F$9,2,0)&amp;RIGHT(C147,LEN(C147)-2)</f>
        <v>1334A</v>
      </c>
      <c r="E147" s="44" t="str">
        <f t="shared" si="4"/>
        <v>V</v>
      </c>
      <c r="F147" s="44" t="str">
        <f>VLOOKUP(E147,REF!$D$1:$F$9,3,0)</f>
        <v>Train 1 (HP)</v>
      </c>
      <c r="G147" s="44" t="s">
        <v>5607</v>
      </c>
      <c r="H147" s="38" t="s">
        <v>5377</v>
      </c>
      <c r="I147" s="38" t="str">
        <f t="shared" si="5"/>
        <v>TE1334A</v>
      </c>
      <c r="J147" s="38" t="s">
        <v>5608</v>
      </c>
      <c r="K147" s="38" t="s">
        <v>5419</v>
      </c>
      <c r="L147" s="43" t="s">
        <v>736</v>
      </c>
      <c r="M147" s="44" t="s">
        <v>5346</v>
      </c>
      <c r="N147" s="41">
        <v>837032560</v>
      </c>
      <c r="O147" s="42" t="s">
        <v>5383</v>
      </c>
    </row>
    <row r="148" spans="1:15" ht="21.6" hidden="1">
      <c r="A148" s="38" t="s">
        <v>5354</v>
      </c>
      <c r="B148" s="38" t="str">
        <f>VLOOKUP(A148,REF!$A$1:$B$20,2,0)</f>
        <v>Hi</v>
      </c>
      <c r="C148" s="39" t="s">
        <v>5609</v>
      </c>
      <c r="D148" s="44" t="str">
        <f>LEFT(C148,1)&amp;VLOOKUP(MID(C148,2,1),REF!$D$1:$F$9,2,0)&amp;RIGHT(C148,LEN(C148)-2)</f>
        <v>1337C</v>
      </c>
      <c r="E148" s="44" t="str">
        <f t="shared" si="4"/>
        <v>V</v>
      </c>
      <c r="F148" s="44" t="str">
        <f>VLOOKUP(E148,REF!$D$1:$F$9,3,0)</f>
        <v>Train 1 (HP)</v>
      </c>
      <c r="G148" s="44" t="s">
        <v>5610</v>
      </c>
      <c r="H148" s="38" t="s">
        <v>5377</v>
      </c>
      <c r="I148" s="38" t="str">
        <f t="shared" si="5"/>
        <v>TE1337C</v>
      </c>
      <c r="J148" s="38" t="s">
        <v>5609</v>
      </c>
      <c r="K148" s="38" t="s">
        <v>5437</v>
      </c>
      <c r="L148" s="39" t="s">
        <v>5346</v>
      </c>
      <c r="M148" s="40" t="s">
        <v>736</v>
      </c>
      <c r="N148" s="41">
        <v>837032560</v>
      </c>
      <c r="O148" s="42" t="s">
        <v>5379</v>
      </c>
    </row>
    <row r="149" spans="1:15" ht="21.6" hidden="1">
      <c r="A149" s="38" t="s">
        <v>5380</v>
      </c>
      <c r="B149" s="38" t="str">
        <f>VLOOKUP(A149,REF!$A$1:$B$20,2,0)</f>
        <v>HiHi</v>
      </c>
      <c r="C149" s="39" t="s">
        <v>5611</v>
      </c>
      <c r="D149" s="44" t="str">
        <f>LEFT(C149,1)&amp;VLOOKUP(MID(C149,2,1),REF!$D$1:$F$9,2,0)&amp;RIGHT(C149,LEN(C149)-2)</f>
        <v>1337A</v>
      </c>
      <c r="E149" s="44" t="str">
        <f t="shared" si="4"/>
        <v>V</v>
      </c>
      <c r="F149" s="44" t="str">
        <f>VLOOKUP(E149,REF!$D$1:$F$9,3,0)</f>
        <v>Train 1 (HP)</v>
      </c>
      <c r="G149" s="44" t="s">
        <v>5610</v>
      </c>
      <c r="H149" s="38" t="s">
        <v>5377</v>
      </c>
      <c r="I149" s="38" t="str">
        <f t="shared" si="5"/>
        <v>TE1337A</v>
      </c>
      <c r="J149" s="38" t="s">
        <v>5611</v>
      </c>
      <c r="K149" s="38" t="s">
        <v>5404</v>
      </c>
      <c r="L149" s="43" t="s">
        <v>736</v>
      </c>
      <c r="M149" s="44" t="s">
        <v>5346</v>
      </c>
      <c r="N149" s="41">
        <v>837032560</v>
      </c>
      <c r="O149" s="42" t="s">
        <v>5383</v>
      </c>
    </row>
    <row r="150" spans="1:15" ht="21.6" hidden="1">
      <c r="A150" s="38" t="s">
        <v>5354</v>
      </c>
      <c r="B150" s="38" t="str">
        <f>VLOOKUP(A150,REF!$A$1:$B$20,2,0)</f>
        <v>Hi</v>
      </c>
      <c r="C150" s="39" t="s">
        <v>5612</v>
      </c>
      <c r="D150" s="44" t="str">
        <f>LEFT(C150,1)&amp;VLOOKUP(MID(C150,2,1),REF!$D$1:$F$9,2,0)&amp;RIGHT(C150,LEN(C150)-2)</f>
        <v>1338C</v>
      </c>
      <c r="E150" s="44" t="str">
        <f t="shared" si="4"/>
        <v>V</v>
      </c>
      <c r="F150" s="44" t="str">
        <f>VLOOKUP(E150,REF!$D$1:$F$9,3,0)</f>
        <v>Train 1 (HP)</v>
      </c>
      <c r="G150" s="44" t="s">
        <v>5613</v>
      </c>
      <c r="H150" s="38" t="s">
        <v>5377</v>
      </c>
      <c r="I150" s="38" t="str">
        <f t="shared" si="5"/>
        <v>TE1338C</v>
      </c>
      <c r="J150" s="38" t="s">
        <v>5612</v>
      </c>
      <c r="K150" s="38" t="s">
        <v>5437</v>
      </c>
      <c r="L150" s="39" t="s">
        <v>5346</v>
      </c>
      <c r="M150" s="40" t="s">
        <v>736</v>
      </c>
      <c r="N150" s="41">
        <v>837032560</v>
      </c>
      <c r="O150" s="42" t="s">
        <v>5379</v>
      </c>
    </row>
    <row r="151" spans="1:15" ht="21.6" hidden="1">
      <c r="A151" s="38" t="s">
        <v>5380</v>
      </c>
      <c r="B151" s="38" t="str">
        <f>VLOOKUP(A151,REF!$A$1:$B$20,2,0)</f>
        <v>HiHi</v>
      </c>
      <c r="C151" s="39" t="s">
        <v>5614</v>
      </c>
      <c r="D151" s="44" t="str">
        <f>LEFT(C151,1)&amp;VLOOKUP(MID(C151,2,1),REF!$D$1:$F$9,2,0)&amp;RIGHT(C151,LEN(C151)-2)</f>
        <v>1338A</v>
      </c>
      <c r="E151" s="44" t="str">
        <f t="shared" si="4"/>
        <v>V</v>
      </c>
      <c r="F151" s="44" t="str">
        <f>VLOOKUP(E151,REF!$D$1:$F$9,3,0)</f>
        <v>Train 1 (HP)</v>
      </c>
      <c r="G151" s="44" t="s">
        <v>5613</v>
      </c>
      <c r="H151" s="38" t="s">
        <v>5377</v>
      </c>
      <c r="I151" s="38" t="str">
        <f t="shared" si="5"/>
        <v>TE1338A</v>
      </c>
      <c r="J151" s="38" t="s">
        <v>5614</v>
      </c>
      <c r="K151" s="38" t="s">
        <v>5404</v>
      </c>
      <c r="L151" s="43" t="s">
        <v>736</v>
      </c>
      <c r="M151" s="44" t="s">
        <v>5346</v>
      </c>
      <c r="N151" s="41">
        <v>837032560</v>
      </c>
      <c r="O151" s="42" t="s">
        <v>5383</v>
      </c>
    </row>
    <row r="152" spans="1:15" ht="21.6" hidden="1">
      <c r="A152" s="38" t="s">
        <v>5442</v>
      </c>
      <c r="B152" s="38" t="str">
        <f>VLOOKUP(A152,REF!$A$1:$B$20,2,0)</f>
        <v>Hi</v>
      </c>
      <c r="C152" s="39" t="s">
        <v>5615</v>
      </c>
      <c r="D152" s="44" t="str">
        <f>LEFT(C152,1)&amp;VLOOKUP(MID(C152,2,1),REF!$D$1:$F$9,2,0)&amp;RIGHT(C152,LEN(C152)-2)</f>
        <v>1307A</v>
      </c>
      <c r="E152" s="44" t="str">
        <f t="shared" si="4"/>
        <v>V</v>
      </c>
      <c r="F152" s="44" t="str">
        <f>VLOOKUP(E152,REF!$D$1:$F$9,3,0)</f>
        <v>Train 1 (HP)</v>
      </c>
      <c r="G152" s="44" t="s">
        <v>5616</v>
      </c>
      <c r="H152" s="38" t="s">
        <v>5445</v>
      </c>
      <c r="I152" s="38" t="str">
        <f t="shared" si="5"/>
        <v>VE1307A</v>
      </c>
      <c r="J152" s="38" t="s">
        <v>5615</v>
      </c>
      <c r="K152" s="38" t="s">
        <v>5452</v>
      </c>
      <c r="L152" s="39" t="s">
        <v>5346</v>
      </c>
      <c r="M152" s="40" t="s">
        <v>736</v>
      </c>
      <c r="N152" s="41">
        <v>837032560</v>
      </c>
      <c r="O152" s="42" t="s">
        <v>5447</v>
      </c>
    </row>
    <row r="153" spans="1:15" ht="21.6" hidden="1">
      <c r="A153" s="38" t="s">
        <v>5448</v>
      </c>
      <c r="B153" s="38" t="str">
        <f>VLOOKUP(A153,REF!$A$1:$B$20,2,0)</f>
        <v>HiHi</v>
      </c>
      <c r="C153" s="39" t="s">
        <v>5615</v>
      </c>
      <c r="D153" s="44" t="str">
        <f>LEFT(C153,1)&amp;VLOOKUP(MID(C153,2,1),REF!$D$1:$F$9,2,0)&amp;RIGHT(C153,LEN(C153)-2)</f>
        <v>1307A</v>
      </c>
      <c r="E153" s="44" t="str">
        <f t="shared" si="4"/>
        <v>V</v>
      </c>
      <c r="F153" s="44" t="str">
        <f>VLOOKUP(E153,REF!$D$1:$F$9,3,0)</f>
        <v>Train 1 (HP)</v>
      </c>
      <c r="G153" s="44" t="s">
        <v>5616</v>
      </c>
      <c r="H153" s="38" t="s">
        <v>5445</v>
      </c>
      <c r="I153" s="38" t="str">
        <f t="shared" si="5"/>
        <v>VE1307A</v>
      </c>
      <c r="J153" s="38" t="s">
        <v>5615</v>
      </c>
      <c r="K153" s="38" t="s">
        <v>5449</v>
      </c>
      <c r="L153" s="43" t="s">
        <v>736</v>
      </c>
      <c r="M153" s="44" t="s">
        <v>5346</v>
      </c>
      <c r="N153" s="41">
        <v>837032560</v>
      </c>
      <c r="O153" s="42" t="s">
        <v>5450</v>
      </c>
    </row>
    <row r="154" spans="1:15" ht="21.6" hidden="1">
      <c r="A154" s="38" t="s">
        <v>5442</v>
      </c>
      <c r="B154" s="38" t="str">
        <f>VLOOKUP(A154,REF!$A$1:$B$20,2,0)</f>
        <v>Hi</v>
      </c>
      <c r="C154" s="39" t="s">
        <v>5617</v>
      </c>
      <c r="D154" s="44" t="str">
        <f>LEFT(C154,1)&amp;VLOOKUP(MID(C154,2,1),REF!$D$1:$F$9,2,0)&amp;RIGHT(C154,LEN(C154)-2)</f>
        <v>1307B</v>
      </c>
      <c r="E154" s="44" t="str">
        <f t="shared" si="4"/>
        <v>V</v>
      </c>
      <c r="F154" s="44" t="str">
        <f>VLOOKUP(E154,REF!$D$1:$F$9,3,0)</f>
        <v>Train 1 (HP)</v>
      </c>
      <c r="G154" s="44" t="s">
        <v>5616</v>
      </c>
      <c r="H154" s="38" t="s">
        <v>5445</v>
      </c>
      <c r="I154" s="38" t="str">
        <f t="shared" si="5"/>
        <v>VE1307B</v>
      </c>
      <c r="J154" s="38" t="s">
        <v>5617</v>
      </c>
      <c r="K154" s="38" t="s">
        <v>5452</v>
      </c>
      <c r="L154" s="39" t="s">
        <v>5346</v>
      </c>
      <c r="M154" s="40" t="s">
        <v>736</v>
      </c>
      <c r="N154" s="41">
        <v>837032560</v>
      </c>
      <c r="O154" s="42" t="s">
        <v>5447</v>
      </c>
    </row>
    <row r="155" spans="1:15" ht="21.6" hidden="1">
      <c r="A155" s="38" t="s">
        <v>5448</v>
      </c>
      <c r="B155" s="38" t="str">
        <f>VLOOKUP(A155,REF!$A$1:$B$20,2,0)</f>
        <v>HiHi</v>
      </c>
      <c r="C155" s="39" t="s">
        <v>5617</v>
      </c>
      <c r="D155" s="44" t="str">
        <f>LEFT(C155,1)&amp;VLOOKUP(MID(C155,2,1),REF!$D$1:$F$9,2,0)&amp;RIGHT(C155,LEN(C155)-2)</f>
        <v>1307B</v>
      </c>
      <c r="E155" s="44" t="str">
        <f t="shared" si="4"/>
        <v>V</v>
      </c>
      <c r="F155" s="44" t="str">
        <f>VLOOKUP(E155,REF!$D$1:$F$9,3,0)</f>
        <v>Train 1 (HP)</v>
      </c>
      <c r="G155" s="44" t="s">
        <v>5616</v>
      </c>
      <c r="H155" s="38" t="s">
        <v>5445</v>
      </c>
      <c r="I155" s="38" t="str">
        <f t="shared" si="5"/>
        <v>VE1307B</v>
      </c>
      <c r="J155" s="38" t="s">
        <v>5617</v>
      </c>
      <c r="K155" s="38" t="s">
        <v>5449</v>
      </c>
      <c r="L155" s="43" t="s">
        <v>736</v>
      </c>
      <c r="M155" s="44" t="s">
        <v>5346</v>
      </c>
      <c r="N155" s="41">
        <v>837032560</v>
      </c>
      <c r="O155" s="42" t="s">
        <v>5450</v>
      </c>
    </row>
    <row r="156" spans="1:15" ht="21.6" hidden="1">
      <c r="A156" s="38" t="s">
        <v>5442</v>
      </c>
      <c r="B156" s="38" t="str">
        <f>VLOOKUP(A156,REF!$A$1:$B$20,2,0)</f>
        <v>Hi</v>
      </c>
      <c r="C156" s="39" t="s">
        <v>5618</v>
      </c>
      <c r="D156" s="44" t="str">
        <f>LEFT(C156,1)&amp;VLOOKUP(MID(C156,2,1),REF!$D$1:$F$9,2,0)&amp;RIGHT(C156,LEN(C156)-2)</f>
        <v>1306A</v>
      </c>
      <c r="E156" s="44" t="str">
        <f t="shared" si="4"/>
        <v>V</v>
      </c>
      <c r="F156" s="44" t="str">
        <f>VLOOKUP(E156,REF!$D$1:$F$9,3,0)</f>
        <v>Train 1 (HP)</v>
      </c>
      <c r="G156" s="44" t="s">
        <v>5619</v>
      </c>
      <c r="H156" s="38" t="s">
        <v>5445</v>
      </c>
      <c r="I156" s="38" t="str">
        <f t="shared" si="5"/>
        <v>VE1306A</v>
      </c>
      <c r="J156" s="38" t="s">
        <v>5618</v>
      </c>
      <c r="K156" s="38" t="s">
        <v>5452</v>
      </c>
      <c r="L156" s="39" t="s">
        <v>5346</v>
      </c>
      <c r="M156" s="40" t="s">
        <v>736</v>
      </c>
      <c r="N156" s="41">
        <v>837032560</v>
      </c>
      <c r="O156" s="42" t="s">
        <v>5447</v>
      </c>
    </row>
    <row r="157" spans="1:15" ht="21.6" hidden="1">
      <c r="A157" s="38" t="s">
        <v>5448</v>
      </c>
      <c r="B157" s="38" t="str">
        <f>VLOOKUP(A157,REF!$A$1:$B$20,2,0)</f>
        <v>HiHi</v>
      </c>
      <c r="C157" s="39" t="s">
        <v>5618</v>
      </c>
      <c r="D157" s="44" t="str">
        <f>LEFT(C157,1)&amp;VLOOKUP(MID(C157,2,1),REF!$D$1:$F$9,2,0)&amp;RIGHT(C157,LEN(C157)-2)</f>
        <v>1306A</v>
      </c>
      <c r="E157" s="44" t="str">
        <f t="shared" si="4"/>
        <v>V</v>
      </c>
      <c r="F157" s="44" t="str">
        <f>VLOOKUP(E157,REF!$D$1:$F$9,3,0)</f>
        <v>Train 1 (HP)</v>
      </c>
      <c r="G157" s="44" t="s">
        <v>5619</v>
      </c>
      <c r="H157" s="38" t="s">
        <v>5445</v>
      </c>
      <c r="I157" s="38" t="str">
        <f t="shared" si="5"/>
        <v>VE1306A</v>
      </c>
      <c r="J157" s="38" t="s">
        <v>5618</v>
      </c>
      <c r="K157" s="38" t="s">
        <v>5449</v>
      </c>
      <c r="L157" s="43" t="s">
        <v>736</v>
      </c>
      <c r="M157" s="44" t="s">
        <v>5346</v>
      </c>
      <c r="N157" s="41">
        <v>837032560</v>
      </c>
      <c r="O157" s="42" t="s">
        <v>5450</v>
      </c>
    </row>
    <row r="158" spans="1:15" ht="21.6" hidden="1">
      <c r="A158" s="38" t="s">
        <v>5442</v>
      </c>
      <c r="B158" s="38" t="str">
        <f>VLOOKUP(A158,REF!$A$1:$B$20,2,0)</f>
        <v>Hi</v>
      </c>
      <c r="C158" s="39" t="s">
        <v>5620</v>
      </c>
      <c r="D158" s="44" t="str">
        <f>LEFT(C158,1)&amp;VLOOKUP(MID(C158,2,1),REF!$D$1:$F$9,2,0)&amp;RIGHT(C158,LEN(C158)-2)</f>
        <v>1306B</v>
      </c>
      <c r="E158" s="44" t="str">
        <f t="shared" si="4"/>
        <v>V</v>
      </c>
      <c r="F158" s="44" t="str">
        <f>VLOOKUP(E158,REF!$D$1:$F$9,3,0)</f>
        <v>Train 1 (HP)</v>
      </c>
      <c r="G158" s="44" t="s">
        <v>5619</v>
      </c>
      <c r="H158" s="38" t="s">
        <v>5445</v>
      </c>
      <c r="I158" s="38" t="str">
        <f t="shared" si="5"/>
        <v>VE1306B</v>
      </c>
      <c r="J158" s="38" t="s">
        <v>5620</v>
      </c>
      <c r="K158" s="38" t="s">
        <v>5452</v>
      </c>
      <c r="L158" s="39" t="s">
        <v>5346</v>
      </c>
      <c r="M158" s="40" t="s">
        <v>736</v>
      </c>
      <c r="N158" s="41">
        <v>837032560</v>
      </c>
      <c r="O158" s="42" t="s">
        <v>5447</v>
      </c>
    </row>
    <row r="159" spans="1:15" ht="21.6" hidden="1">
      <c r="A159" s="38" t="s">
        <v>5448</v>
      </c>
      <c r="B159" s="38" t="str">
        <f>VLOOKUP(A159,REF!$A$1:$B$20,2,0)</f>
        <v>HiHi</v>
      </c>
      <c r="C159" s="39" t="s">
        <v>5620</v>
      </c>
      <c r="D159" s="44" t="str">
        <f>LEFT(C159,1)&amp;VLOOKUP(MID(C159,2,1),REF!$D$1:$F$9,2,0)&amp;RIGHT(C159,LEN(C159)-2)</f>
        <v>1306B</v>
      </c>
      <c r="E159" s="44" t="str">
        <f t="shared" si="4"/>
        <v>V</v>
      </c>
      <c r="F159" s="44" t="str">
        <f>VLOOKUP(E159,REF!$D$1:$F$9,3,0)</f>
        <v>Train 1 (HP)</v>
      </c>
      <c r="G159" s="44" t="s">
        <v>5619</v>
      </c>
      <c r="H159" s="38" t="s">
        <v>5445</v>
      </c>
      <c r="I159" s="38" t="str">
        <f t="shared" si="5"/>
        <v>VE1306B</v>
      </c>
      <c r="J159" s="38" t="s">
        <v>5620</v>
      </c>
      <c r="K159" s="38" t="s">
        <v>5449</v>
      </c>
      <c r="L159" s="43" t="s">
        <v>736</v>
      </c>
      <c r="M159" s="44" t="s">
        <v>5346</v>
      </c>
      <c r="N159" s="41">
        <v>837032560</v>
      </c>
      <c r="O159" s="42" t="s">
        <v>5450</v>
      </c>
    </row>
    <row r="160" spans="1:15" ht="21.6" hidden="1">
      <c r="A160" s="38" t="s">
        <v>5442</v>
      </c>
      <c r="B160" s="38" t="str">
        <f>VLOOKUP(A160,REF!$A$1:$B$20,2,0)</f>
        <v>Hi</v>
      </c>
      <c r="C160" s="39" t="s">
        <v>5621</v>
      </c>
      <c r="D160" s="44" t="str">
        <f>LEFT(C160,1)&amp;VLOOKUP(MID(C160,2,1),REF!$D$1:$F$9,2,0)&amp;RIGHT(C160,LEN(C160)-2)</f>
        <v>1324A</v>
      </c>
      <c r="E160" s="44" t="str">
        <f t="shared" si="4"/>
        <v>V</v>
      </c>
      <c r="F160" s="44" t="str">
        <f>VLOOKUP(E160,REF!$D$1:$F$9,3,0)</f>
        <v>Train 1 (HP)</v>
      </c>
      <c r="G160" s="44" t="s">
        <v>5622</v>
      </c>
      <c r="H160" s="38" t="s">
        <v>5445</v>
      </c>
      <c r="I160" s="38" t="str">
        <f t="shared" si="5"/>
        <v>VE1324A</v>
      </c>
      <c r="J160" s="38" t="s">
        <v>5621</v>
      </c>
      <c r="K160" s="38" t="s">
        <v>5623</v>
      </c>
      <c r="L160" s="39" t="s">
        <v>5346</v>
      </c>
      <c r="M160" s="40" t="s">
        <v>736</v>
      </c>
      <c r="N160" s="41">
        <v>837032560</v>
      </c>
      <c r="O160" s="42" t="s">
        <v>5459</v>
      </c>
    </row>
    <row r="161" spans="1:15" ht="21.6" hidden="1">
      <c r="A161" s="38" t="s">
        <v>5448</v>
      </c>
      <c r="B161" s="38" t="str">
        <f>VLOOKUP(A161,REF!$A$1:$B$20,2,0)</f>
        <v>HiHi</v>
      </c>
      <c r="C161" s="39" t="s">
        <v>5621</v>
      </c>
      <c r="D161" s="44" t="str">
        <f>LEFT(C161,1)&amp;VLOOKUP(MID(C161,2,1),REF!$D$1:$F$9,2,0)&amp;RIGHT(C161,LEN(C161)-2)</f>
        <v>1324A</v>
      </c>
      <c r="E161" s="44" t="str">
        <f t="shared" si="4"/>
        <v>V</v>
      </c>
      <c r="F161" s="44" t="str">
        <f>VLOOKUP(E161,REF!$D$1:$F$9,3,0)</f>
        <v>Train 1 (HP)</v>
      </c>
      <c r="G161" s="44" t="s">
        <v>5622</v>
      </c>
      <c r="H161" s="38" t="s">
        <v>5445</v>
      </c>
      <c r="I161" s="38" t="str">
        <f t="shared" si="5"/>
        <v>VE1324A</v>
      </c>
      <c r="J161" s="38" t="s">
        <v>5621</v>
      </c>
      <c r="K161" s="38" t="s">
        <v>5624</v>
      </c>
      <c r="L161" s="43" t="s">
        <v>736</v>
      </c>
      <c r="M161" s="44" t="s">
        <v>5346</v>
      </c>
      <c r="N161" s="41">
        <v>837032560</v>
      </c>
      <c r="O161" s="42" t="s">
        <v>5461</v>
      </c>
    </row>
    <row r="162" spans="1:15" ht="21.6" hidden="1">
      <c r="A162" s="38" t="s">
        <v>5442</v>
      </c>
      <c r="B162" s="38" t="str">
        <f>VLOOKUP(A162,REF!$A$1:$B$20,2,0)</f>
        <v>Hi</v>
      </c>
      <c r="C162" s="39" t="s">
        <v>5625</v>
      </c>
      <c r="D162" s="44" t="str">
        <f>LEFT(C162,1)&amp;VLOOKUP(MID(C162,2,1),REF!$D$1:$F$9,2,0)&amp;RIGHT(C162,LEN(C162)-2)</f>
        <v>1324B</v>
      </c>
      <c r="E162" s="44" t="str">
        <f t="shared" si="4"/>
        <v>V</v>
      </c>
      <c r="F162" s="44" t="str">
        <f>VLOOKUP(E162,REF!$D$1:$F$9,3,0)</f>
        <v>Train 1 (HP)</v>
      </c>
      <c r="G162" s="44" t="s">
        <v>5622</v>
      </c>
      <c r="H162" s="38" t="s">
        <v>5445</v>
      </c>
      <c r="I162" s="38" t="str">
        <f t="shared" si="5"/>
        <v>VE1324B</v>
      </c>
      <c r="J162" s="38" t="s">
        <v>5625</v>
      </c>
      <c r="K162" s="38" t="s">
        <v>5623</v>
      </c>
      <c r="L162" s="39" t="s">
        <v>5346</v>
      </c>
      <c r="M162" s="40" t="s">
        <v>736</v>
      </c>
      <c r="N162" s="41">
        <v>837032560</v>
      </c>
      <c r="O162" s="42" t="s">
        <v>5459</v>
      </c>
    </row>
    <row r="163" spans="1:15" ht="21.6" hidden="1">
      <c r="A163" s="38" t="s">
        <v>5448</v>
      </c>
      <c r="B163" s="38" t="str">
        <f>VLOOKUP(A163,REF!$A$1:$B$20,2,0)</f>
        <v>HiHi</v>
      </c>
      <c r="C163" s="39" t="s">
        <v>5625</v>
      </c>
      <c r="D163" s="44" t="str">
        <f>LEFT(C163,1)&amp;VLOOKUP(MID(C163,2,1),REF!$D$1:$F$9,2,0)&amp;RIGHT(C163,LEN(C163)-2)</f>
        <v>1324B</v>
      </c>
      <c r="E163" s="44" t="str">
        <f t="shared" si="4"/>
        <v>V</v>
      </c>
      <c r="F163" s="44" t="str">
        <f>VLOOKUP(E163,REF!$D$1:$F$9,3,0)</f>
        <v>Train 1 (HP)</v>
      </c>
      <c r="G163" s="44" t="s">
        <v>5622</v>
      </c>
      <c r="H163" s="38" t="s">
        <v>5445</v>
      </c>
      <c r="I163" s="38" t="str">
        <f t="shared" si="5"/>
        <v>VE1324B</v>
      </c>
      <c r="J163" s="38" t="s">
        <v>5625</v>
      </c>
      <c r="K163" s="38" t="s">
        <v>5624</v>
      </c>
      <c r="L163" s="43" t="s">
        <v>736</v>
      </c>
      <c r="M163" s="44" t="s">
        <v>5346</v>
      </c>
      <c r="N163" s="41">
        <v>837032560</v>
      </c>
      <c r="O163" s="42" t="s">
        <v>5461</v>
      </c>
    </row>
    <row r="164" spans="1:15" ht="21.6" hidden="1">
      <c r="A164" s="38" t="s">
        <v>5442</v>
      </c>
      <c r="B164" s="38" t="str">
        <f>VLOOKUP(A164,REF!$A$1:$B$20,2,0)</f>
        <v>Hi</v>
      </c>
      <c r="C164" s="39" t="s">
        <v>5626</v>
      </c>
      <c r="D164" s="44" t="str">
        <f>LEFT(C164,1)&amp;VLOOKUP(MID(C164,2,1),REF!$D$1:$F$9,2,0)&amp;RIGHT(C164,LEN(C164)-2)</f>
        <v>1325A</v>
      </c>
      <c r="E164" s="44" t="str">
        <f t="shared" si="4"/>
        <v>V</v>
      </c>
      <c r="F164" s="44" t="str">
        <f>VLOOKUP(E164,REF!$D$1:$F$9,3,0)</f>
        <v>Train 1 (HP)</v>
      </c>
      <c r="G164" s="44" t="s">
        <v>5627</v>
      </c>
      <c r="H164" s="38" t="s">
        <v>5445</v>
      </c>
      <c r="I164" s="38" t="str">
        <f t="shared" si="5"/>
        <v>VE1325A</v>
      </c>
      <c r="J164" s="38" t="s">
        <v>5626</v>
      </c>
      <c r="K164" s="38" t="s">
        <v>5628</v>
      </c>
      <c r="L164" s="39" t="s">
        <v>5346</v>
      </c>
      <c r="M164" s="40" t="s">
        <v>736</v>
      </c>
      <c r="N164" s="41">
        <v>837032560</v>
      </c>
      <c r="O164" s="42" t="s">
        <v>5466</v>
      </c>
    </row>
    <row r="165" spans="1:15" ht="21.6" hidden="1">
      <c r="A165" s="38" t="s">
        <v>5448</v>
      </c>
      <c r="B165" s="38" t="str">
        <f>VLOOKUP(A165,REF!$A$1:$B$20,2,0)</f>
        <v>HiHi</v>
      </c>
      <c r="C165" s="39" t="s">
        <v>5626</v>
      </c>
      <c r="D165" s="44" t="str">
        <f>LEFT(C165,1)&amp;VLOOKUP(MID(C165,2,1),REF!$D$1:$F$9,2,0)&amp;RIGHT(C165,LEN(C165)-2)</f>
        <v>1325A</v>
      </c>
      <c r="E165" s="44" t="str">
        <f t="shared" si="4"/>
        <v>V</v>
      </c>
      <c r="F165" s="44" t="str">
        <f>VLOOKUP(E165,REF!$D$1:$F$9,3,0)</f>
        <v>Train 1 (HP)</v>
      </c>
      <c r="G165" s="44" t="s">
        <v>5627</v>
      </c>
      <c r="H165" s="38" t="s">
        <v>5445</v>
      </c>
      <c r="I165" s="38" t="str">
        <f t="shared" si="5"/>
        <v>VE1325A</v>
      </c>
      <c r="J165" s="38" t="s">
        <v>5626</v>
      </c>
      <c r="K165" s="38" t="s">
        <v>5629</v>
      </c>
      <c r="L165" s="43" t="s">
        <v>736</v>
      </c>
      <c r="M165" s="44" t="s">
        <v>5346</v>
      </c>
      <c r="N165" s="41">
        <v>837032560</v>
      </c>
      <c r="O165" s="42" t="s">
        <v>5468</v>
      </c>
    </row>
    <row r="166" spans="1:15" ht="21.6" hidden="1">
      <c r="A166" s="38" t="s">
        <v>5442</v>
      </c>
      <c r="B166" s="38" t="str">
        <f>VLOOKUP(A166,REF!$A$1:$B$20,2,0)</f>
        <v>Hi</v>
      </c>
      <c r="C166" s="39" t="s">
        <v>5630</v>
      </c>
      <c r="D166" s="44" t="str">
        <f>LEFT(C166,1)&amp;VLOOKUP(MID(C166,2,1),REF!$D$1:$F$9,2,0)&amp;RIGHT(C166,LEN(C166)-2)</f>
        <v>1325B</v>
      </c>
      <c r="E166" s="44" t="str">
        <f t="shared" si="4"/>
        <v>V</v>
      </c>
      <c r="F166" s="44" t="str">
        <f>VLOOKUP(E166,REF!$D$1:$F$9,3,0)</f>
        <v>Train 1 (HP)</v>
      </c>
      <c r="G166" s="44" t="s">
        <v>5627</v>
      </c>
      <c r="H166" s="38" t="s">
        <v>5445</v>
      </c>
      <c r="I166" s="38" t="str">
        <f t="shared" si="5"/>
        <v>VE1325B</v>
      </c>
      <c r="J166" s="38" t="s">
        <v>5630</v>
      </c>
      <c r="K166" s="38" t="s">
        <v>5628</v>
      </c>
      <c r="L166" s="39" t="s">
        <v>5346</v>
      </c>
      <c r="M166" s="40" t="s">
        <v>736</v>
      </c>
      <c r="N166" s="41">
        <v>837032560</v>
      </c>
      <c r="O166" s="42" t="s">
        <v>5466</v>
      </c>
    </row>
    <row r="167" spans="1:15" ht="21.6" hidden="1">
      <c r="A167" s="38" t="s">
        <v>5448</v>
      </c>
      <c r="B167" s="38" t="str">
        <f>VLOOKUP(A167,REF!$A$1:$B$20,2,0)</f>
        <v>HiHi</v>
      </c>
      <c r="C167" s="39" t="s">
        <v>5630</v>
      </c>
      <c r="D167" s="44" t="str">
        <f>LEFT(C167,1)&amp;VLOOKUP(MID(C167,2,1),REF!$D$1:$F$9,2,0)&amp;RIGHT(C167,LEN(C167)-2)</f>
        <v>1325B</v>
      </c>
      <c r="E167" s="44" t="str">
        <f t="shared" si="4"/>
        <v>V</v>
      </c>
      <c r="F167" s="44" t="str">
        <f>VLOOKUP(E167,REF!$D$1:$F$9,3,0)</f>
        <v>Train 1 (HP)</v>
      </c>
      <c r="G167" s="44" t="s">
        <v>5627</v>
      </c>
      <c r="H167" s="38" t="s">
        <v>5445</v>
      </c>
      <c r="I167" s="38" t="str">
        <f t="shared" si="5"/>
        <v>VE1325B</v>
      </c>
      <c r="J167" s="38" t="s">
        <v>5630</v>
      </c>
      <c r="K167" s="38" t="s">
        <v>5629</v>
      </c>
      <c r="L167" s="43" t="s">
        <v>736</v>
      </c>
      <c r="M167" s="44" t="s">
        <v>5346</v>
      </c>
      <c r="N167" s="41">
        <v>837032560</v>
      </c>
      <c r="O167" s="42" t="s">
        <v>5468</v>
      </c>
    </row>
    <row r="168" spans="1:15" ht="21.6" hidden="1">
      <c r="A168" s="38" t="s">
        <v>5470</v>
      </c>
      <c r="B168" s="38" t="str">
        <f>VLOOKUP(A168,REF!$A$1:$B$20,2,0)</f>
        <v>Hi</v>
      </c>
      <c r="C168" s="39" t="s">
        <v>5631</v>
      </c>
      <c r="D168" s="44" t="str">
        <f>LEFT(C168,1)&amp;VLOOKUP(MID(C168,2,1),REF!$D$1:$F$9,2,0)&amp;RIGHT(C168,LEN(C168)-2)</f>
        <v>1328A</v>
      </c>
      <c r="E168" s="44" t="str">
        <f t="shared" si="4"/>
        <v>V</v>
      </c>
      <c r="F168" s="44" t="str">
        <f>VLOOKUP(E168,REF!$D$1:$F$9,3,0)</f>
        <v>Train 1 (HP)</v>
      </c>
      <c r="G168" s="44" t="s">
        <v>5632</v>
      </c>
      <c r="H168" s="38" t="s">
        <v>5473</v>
      </c>
      <c r="I168" s="38" t="str">
        <f t="shared" si="5"/>
        <v>ZE1328A</v>
      </c>
      <c r="J168" s="38" t="s">
        <v>5631</v>
      </c>
      <c r="K168" s="38" t="s">
        <v>5474</v>
      </c>
      <c r="L168" s="39" t="s">
        <v>5346</v>
      </c>
      <c r="M168" s="40" t="s">
        <v>736</v>
      </c>
      <c r="N168" s="41">
        <v>837032560</v>
      </c>
      <c r="O168" s="42" t="s">
        <v>5475</v>
      </c>
    </row>
    <row r="169" spans="1:15" ht="21.6" hidden="1">
      <c r="A169" s="38" t="s">
        <v>5476</v>
      </c>
      <c r="B169" s="38" t="str">
        <f>VLOOKUP(A169,REF!$A$1:$B$20,2,0)</f>
        <v>HiHi</v>
      </c>
      <c r="C169" s="39" t="s">
        <v>5631</v>
      </c>
      <c r="D169" s="44" t="str">
        <f>LEFT(C169,1)&amp;VLOOKUP(MID(C169,2,1),REF!$D$1:$F$9,2,0)&amp;RIGHT(C169,LEN(C169)-2)</f>
        <v>1328A</v>
      </c>
      <c r="E169" s="44" t="str">
        <f t="shared" si="4"/>
        <v>V</v>
      </c>
      <c r="F169" s="44" t="str">
        <f>VLOOKUP(E169,REF!$D$1:$F$9,3,0)</f>
        <v>Train 1 (HP)</v>
      </c>
      <c r="G169" s="44" t="s">
        <v>5632</v>
      </c>
      <c r="H169" s="38" t="s">
        <v>5473</v>
      </c>
      <c r="I169" s="38" t="str">
        <f t="shared" si="5"/>
        <v>ZE1328A</v>
      </c>
      <c r="J169" s="38" t="s">
        <v>5631</v>
      </c>
      <c r="K169" s="38" t="s">
        <v>5477</v>
      </c>
      <c r="L169" s="43" t="s">
        <v>736</v>
      </c>
      <c r="M169" s="44" t="s">
        <v>5346</v>
      </c>
      <c r="N169" s="41">
        <v>837032560</v>
      </c>
      <c r="O169" s="42" t="s">
        <v>5478</v>
      </c>
    </row>
    <row r="170" spans="1:15" ht="21.6" hidden="1">
      <c r="A170" s="38" t="s">
        <v>5470</v>
      </c>
      <c r="B170" s="38" t="str">
        <f>VLOOKUP(A170,REF!$A$1:$B$20,2,0)</f>
        <v>Hi</v>
      </c>
      <c r="C170" s="39" t="s">
        <v>5633</v>
      </c>
      <c r="D170" s="44" t="str">
        <f>LEFT(C170,1)&amp;VLOOKUP(MID(C170,2,1),REF!$D$1:$F$9,2,0)&amp;RIGHT(C170,LEN(C170)-2)</f>
        <v>1328B</v>
      </c>
      <c r="E170" s="44" t="str">
        <f t="shared" si="4"/>
        <v>V</v>
      </c>
      <c r="F170" s="44" t="str">
        <f>VLOOKUP(E170,REF!$D$1:$F$9,3,0)</f>
        <v>Train 1 (HP)</v>
      </c>
      <c r="G170" s="44" t="s">
        <v>5632</v>
      </c>
      <c r="H170" s="38" t="s">
        <v>5473</v>
      </c>
      <c r="I170" s="38" t="str">
        <f t="shared" si="5"/>
        <v>ZE1328B</v>
      </c>
      <c r="J170" s="38" t="s">
        <v>5633</v>
      </c>
      <c r="K170" s="38" t="s">
        <v>5474</v>
      </c>
      <c r="L170" s="39" t="s">
        <v>5346</v>
      </c>
      <c r="M170" s="40" t="s">
        <v>736</v>
      </c>
      <c r="N170" s="41">
        <v>837032560</v>
      </c>
      <c r="O170" s="42" t="s">
        <v>5475</v>
      </c>
    </row>
    <row r="171" spans="1:15" ht="21.6" hidden="1">
      <c r="A171" s="38" t="s">
        <v>5476</v>
      </c>
      <c r="B171" s="38" t="str">
        <f>VLOOKUP(A171,REF!$A$1:$B$20,2,0)</f>
        <v>HiHi</v>
      </c>
      <c r="C171" s="39" t="s">
        <v>5633</v>
      </c>
      <c r="D171" s="44" t="str">
        <f>LEFT(C171,1)&amp;VLOOKUP(MID(C171,2,1),REF!$D$1:$F$9,2,0)&amp;RIGHT(C171,LEN(C171)-2)</f>
        <v>1328B</v>
      </c>
      <c r="E171" s="44" t="str">
        <f t="shared" si="4"/>
        <v>V</v>
      </c>
      <c r="F171" s="44" t="str">
        <f>VLOOKUP(E171,REF!$D$1:$F$9,3,0)</f>
        <v>Train 1 (HP)</v>
      </c>
      <c r="G171" s="44" t="s">
        <v>5632</v>
      </c>
      <c r="H171" s="38" t="s">
        <v>5473</v>
      </c>
      <c r="I171" s="38" t="str">
        <f t="shared" si="5"/>
        <v>ZE1328B</v>
      </c>
      <c r="J171" s="38" t="s">
        <v>5633</v>
      </c>
      <c r="K171" s="38" t="s">
        <v>5477</v>
      </c>
      <c r="L171" s="43" t="s">
        <v>736</v>
      </c>
      <c r="M171" s="44" t="s">
        <v>5346</v>
      </c>
      <c r="N171" s="41">
        <v>837032560</v>
      </c>
      <c r="O171" s="42" t="s">
        <v>5478</v>
      </c>
    </row>
    <row r="172" spans="1:15" ht="21.6" hidden="1">
      <c r="A172" s="38" t="s">
        <v>5442</v>
      </c>
      <c r="B172" s="38" t="str">
        <f>VLOOKUP(A172,REF!$A$1:$B$20,2,0)</f>
        <v>Hi</v>
      </c>
      <c r="C172" s="39" t="s">
        <v>5634</v>
      </c>
      <c r="D172" s="44" t="str">
        <f>LEFT(C172,1)&amp;VLOOKUP(MID(C172,2,1),REF!$D$1:$F$9,2,0)&amp;RIGHT(C172,LEN(C172)-2)</f>
        <v>1335A</v>
      </c>
      <c r="E172" s="44" t="str">
        <f t="shared" si="4"/>
        <v>V</v>
      </c>
      <c r="F172" s="44" t="str">
        <f>VLOOKUP(E172,REF!$D$1:$F$9,3,0)</f>
        <v>Train 1 (HP)</v>
      </c>
      <c r="G172" s="44" t="s">
        <v>5635</v>
      </c>
      <c r="H172" s="38" t="s">
        <v>5445</v>
      </c>
      <c r="I172" s="38" t="str">
        <f t="shared" si="5"/>
        <v>VE1335A</v>
      </c>
      <c r="J172" s="38" t="s">
        <v>5634</v>
      </c>
      <c r="K172" s="38" t="s">
        <v>5465</v>
      </c>
      <c r="L172" s="39" t="s">
        <v>5346</v>
      </c>
      <c r="M172" s="40" t="s">
        <v>736</v>
      </c>
      <c r="N172" s="41">
        <v>837032560</v>
      </c>
      <c r="O172" s="42" t="s">
        <v>5466</v>
      </c>
    </row>
    <row r="173" spans="1:15" ht="21.6" hidden="1">
      <c r="A173" s="38" t="s">
        <v>5448</v>
      </c>
      <c r="B173" s="38" t="str">
        <f>VLOOKUP(A173,REF!$A$1:$B$20,2,0)</f>
        <v>HiHi</v>
      </c>
      <c r="C173" s="39" t="s">
        <v>5634</v>
      </c>
      <c r="D173" s="44" t="str">
        <f>LEFT(C173,1)&amp;VLOOKUP(MID(C173,2,1),REF!$D$1:$F$9,2,0)&amp;RIGHT(C173,LEN(C173)-2)</f>
        <v>1335A</v>
      </c>
      <c r="E173" s="44" t="str">
        <f t="shared" si="4"/>
        <v>V</v>
      </c>
      <c r="F173" s="44" t="str">
        <f>VLOOKUP(E173,REF!$D$1:$F$9,3,0)</f>
        <v>Train 1 (HP)</v>
      </c>
      <c r="G173" s="44" t="s">
        <v>5635</v>
      </c>
      <c r="H173" s="38" t="s">
        <v>5445</v>
      </c>
      <c r="I173" s="38" t="str">
        <f t="shared" si="5"/>
        <v>VE1335A</v>
      </c>
      <c r="J173" s="38" t="s">
        <v>5634</v>
      </c>
      <c r="K173" s="38" t="s">
        <v>5467</v>
      </c>
      <c r="L173" s="43" t="s">
        <v>736</v>
      </c>
      <c r="M173" s="44" t="s">
        <v>5346</v>
      </c>
      <c r="N173" s="41">
        <v>837032560</v>
      </c>
      <c r="O173" s="42" t="s">
        <v>5468</v>
      </c>
    </row>
    <row r="174" spans="1:15" ht="21.6" hidden="1">
      <c r="A174" s="38" t="s">
        <v>5442</v>
      </c>
      <c r="B174" s="38" t="str">
        <f>VLOOKUP(A174,REF!$A$1:$B$20,2,0)</f>
        <v>Hi</v>
      </c>
      <c r="C174" s="39" t="s">
        <v>5636</v>
      </c>
      <c r="D174" s="44" t="str">
        <f>LEFT(C174,1)&amp;VLOOKUP(MID(C174,2,1),REF!$D$1:$F$9,2,0)&amp;RIGHT(C174,LEN(C174)-2)</f>
        <v>1335B</v>
      </c>
      <c r="E174" s="44" t="str">
        <f t="shared" si="4"/>
        <v>V</v>
      </c>
      <c r="F174" s="44" t="str">
        <f>VLOOKUP(E174,REF!$D$1:$F$9,3,0)</f>
        <v>Train 1 (HP)</v>
      </c>
      <c r="G174" s="44" t="s">
        <v>5635</v>
      </c>
      <c r="H174" s="38" t="s">
        <v>5445</v>
      </c>
      <c r="I174" s="38" t="str">
        <f t="shared" si="5"/>
        <v>VE1335B</v>
      </c>
      <c r="J174" s="38" t="s">
        <v>5636</v>
      </c>
      <c r="K174" s="38" t="s">
        <v>5465</v>
      </c>
      <c r="L174" s="39" t="s">
        <v>5346</v>
      </c>
      <c r="M174" s="40" t="s">
        <v>736</v>
      </c>
      <c r="N174" s="41">
        <v>837032560</v>
      </c>
      <c r="O174" s="42" t="s">
        <v>5466</v>
      </c>
    </row>
    <row r="175" spans="1:15" ht="21.6" hidden="1">
      <c r="A175" s="38" t="s">
        <v>5448</v>
      </c>
      <c r="B175" s="38" t="str">
        <f>VLOOKUP(A175,REF!$A$1:$B$20,2,0)</f>
        <v>HiHi</v>
      </c>
      <c r="C175" s="39" t="s">
        <v>5636</v>
      </c>
      <c r="D175" s="44" t="str">
        <f>LEFT(C175,1)&amp;VLOOKUP(MID(C175,2,1),REF!$D$1:$F$9,2,0)&amp;RIGHT(C175,LEN(C175)-2)</f>
        <v>1335B</v>
      </c>
      <c r="E175" s="44" t="str">
        <f t="shared" si="4"/>
        <v>V</v>
      </c>
      <c r="F175" s="44" t="str">
        <f>VLOOKUP(E175,REF!$D$1:$F$9,3,0)</f>
        <v>Train 1 (HP)</v>
      </c>
      <c r="G175" s="44" t="s">
        <v>5635</v>
      </c>
      <c r="H175" s="38" t="s">
        <v>5445</v>
      </c>
      <c r="I175" s="38" t="str">
        <f t="shared" si="5"/>
        <v>VE1335B</v>
      </c>
      <c r="J175" s="38" t="s">
        <v>5636</v>
      </c>
      <c r="K175" s="38" t="s">
        <v>5467</v>
      </c>
      <c r="L175" s="43" t="s">
        <v>736</v>
      </c>
      <c r="M175" s="44" t="s">
        <v>5346</v>
      </c>
      <c r="N175" s="41">
        <v>837032560</v>
      </c>
      <c r="O175" s="42" t="s">
        <v>5468</v>
      </c>
    </row>
    <row r="176" spans="1:15" ht="21.6" hidden="1">
      <c r="A176" s="38" t="s">
        <v>5442</v>
      </c>
      <c r="B176" s="38" t="str">
        <f>VLOOKUP(A176,REF!$A$1:$B$20,2,0)</f>
        <v>Hi</v>
      </c>
      <c r="C176" s="39" t="s">
        <v>5637</v>
      </c>
      <c r="D176" s="44" t="str">
        <f>LEFT(C176,1)&amp;VLOOKUP(MID(C176,2,1),REF!$D$1:$F$9,2,0)&amp;RIGHT(C176,LEN(C176)-2)</f>
        <v>1336A</v>
      </c>
      <c r="E176" s="44" t="str">
        <f t="shared" si="4"/>
        <v>V</v>
      </c>
      <c r="F176" s="44" t="str">
        <f>VLOOKUP(E176,REF!$D$1:$F$9,3,0)</f>
        <v>Train 1 (HP)</v>
      </c>
      <c r="G176" s="44" t="s">
        <v>5638</v>
      </c>
      <c r="H176" s="38" t="s">
        <v>5445</v>
      </c>
      <c r="I176" s="38" t="str">
        <f t="shared" si="5"/>
        <v>VE1336A</v>
      </c>
      <c r="J176" s="38" t="s">
        <v>5637</v>
      </c>
      <c r="K176" s="38" t="s">
        <v>5465</v>
      </c>
      <c r="L176" s="39" t="s">
        <v>5346</v>
      </c>
      <c r="M176" s="40" t="s">
        <v>736</v>
      </c>
      <c r="N176" s="41">
        <v>837032560</v>
      </c>
      <c r="O176" s="42" t="s">
        <v>5466</v>
      </c>
    </row>
    <row r="177" spans="1:15" ht="21.6" hidden="1">
      <c r="A177" s="38" t="s">
        <v>5448</v>
      </c>
      <c r="B177" s="38" t="str">
        <f>VLOOKUP(A177,REF!$A$1:$B$20,2,0)</f>
        <v>HiHi</v>
      </c>
      <c r="C177" s="39" t="s">
        <v>5637</v>
      </c>
      <c r="D177" s="44" t="str">
        <f>LEFT(C177,1)&amp;VLOOKUP(MID(C177,2,1),REF!$D$1:$F$9,2,0)&amp;RIGHT(C177,LEN(C177)-2)</f>
        <v>1336A</v>
      </c>
      <c r="E177" s="44" t="str">
        <f t="shared" si="4"/>
        <v>V</v>
      </c>
      <c r="F177" s="44" t="str">
        <f>VLOOKUP(E177,REF!$D$1:$F$9,3,0)</f>
        <v>Train 1 (HP)</v>
      </c>
      <c r="G177" s="44" t="s">
        <v>5638</v>
      </c>
      <c r="H177" s="38" t="s">
        <v>5445</v>
      </c>
      <c r="I177" s="38" t="str">
        <f t="shared" si="5"/>
        <v>VE1336A</v>
      </c>
      <c r="J177" s="38" t="s">
        <v>5637</v>
      </c>
      <c r="K177" s="38" t="s">
        <v>5467</v>
      </c>
      <c r="L177" s="43" t="s">
        <v>736</v>
      </c>
      <c r="M177" s="44" t="s">
        <v>5346</v>
      </c>
      <c r="N177" s="41">
        <v>837032560</v>
      </c>
      <c r="O177" s="42" t="s">
        <v>5468</v>
      </c>
    </row>
    <row r="178" spans="1:15" ht="21.6" hidden="1">
      <c r="A178" s="38" t="s">
        <v>5442</v>
      </c>
      <c r="B178" s="38" t="str">
        <f>VLOOKUP(A178,REF!$A$1:$B$20,2,0)</f>
        <v>Hi</v>
      </c>
      <c r="C178" s="39" t="s">
        <v>5639</v>
      </c>
      <c r="D178" s="44" t="str">
        <f>LEFT(C178,1)&amp;VLOOKUP(MID(C178,2,1),REF!$D$1:$F$9,2,0)&amp;RIGHT(C178,LEN(C178)-2)</f>
        <v>1336B</v>
      </c>
      <c r="E178" s="44" t="str">
        <f t="shared" si="4"/>
        <v>V</v>
      </c>
      <c r="F178" s="44" t="str">
        <f>VLOOKUP(E178,REF!$D$1:$F$9,3,0)</f>
        <v>Train 1 (HP)</v>
      </c>
      <c r="G178" s="44" t="s">
        <v>5638</v>
      </c>
      <c r="H178" s="38" t="s">
        <v>5445</v>
      </c>
      <c r="I178" s="38" t="str">
        <f t="shared" si="5"/>
        <v>VE1336B</v>
      </c>
      <c r="J178" s="38" t="s">
        <v>5639</v>
      </c>
      <c r="K178" s="38" t="s">
        <v>5465</v>
      </c>
      <c r="L178" s="39" t="s">
        <v>5346</v>
      </c>
      <c r="M178" s="40" t="s">
        <v>736</v>
      </c>
      <c r="N178" s="41">
        <v>837032560</v>
      </c>
      <c r="O178" s="42" t="s">
        <v>5466</v>
      </c>
    </row>
    <row r="179" spans="1:15" ht="21.6" hidden="1">
      <c r="A179" s="38" t="s">
        <v>5448</v>
      </c>
      <c r="B179" s="38" t="str">
        <f>VLOOKUP(A179,REF!$A$1:$B$20,2,0)</f>
        <v>HiHi</v>
      </c>
      <c r="C179" s="39" t="s">
        <v>5639</v>
      </c>
      <c r="D179" s="44" t="str">
        <f>LEFT(C179,1)&amp;VLOOKUP(MID(C179,2,1),REF!$D$1:$F$9,2,0)&amp;RIGHT(C179,LEN(C179)-2)</f>
        <v>1336B</v>
      </c>
      <c r="E179" s="44" t="str">
        <f t="shared" si="4"/>
        <v>V</v>
      </c>
      <c r="F179" s="44" t="str">
        <f>VLOOKUP(E179,REF!$D$1:$F$9,3,0)</f>
        <v>Train 1 (HP)</v>
      </c>
      <c r="G179" s="44" t="s">
        <v>5638</v>
      </c>
      <c r="H179" s="38" t="s">
        <v>5445</v>
      </c>
      <c r="I179" s="38" t="str">
        <f t="shared" si="5"/>
        <v>VE1336B</v>
      </c>
      <c r="J179" s="38" t="s">
        <v>5639</v>
      </c>
      <c r="K179" s="38" t="s">
        <v>5467</v>
      </c>
      <c r="L179" s="43" t="s">
        <v>736</v>
      </c>
      <c r="M179" s="44" t="s">
        <v>5346</v>
      </c>
      <c r="N179" s="41">
        <v>837032560</v>
      </c>
      <c r="O179" s="42" t="s">
        <v>5468</v>
      </c>
    </row>
    <row r="180" spans="1:15" ht="21.6" hidden="1">
      <c r="A180" s="38" t="s">
        <v>5470</v>
      </c>
      <c r="B180" s="38" t="str">
        <f>VLOOKUP(A180,REF!$A$1:$B$20,2,0)</f>
        <v>Hi</v>
      </c>
      <c r="C180" s="39" t="s">
        <v>5640</v>
      </c>
      <c r="D180" s="44" t="str">
        <f>LEFT(C180,1)&amp;VLOOKUP(MID(C180,2,1),REF!$D$1:$F$9,2,0)&amp;RIGHT(C180,LEN(C180)-2)</f>
        <v>1339A</v>
      </c>
      <c r="E180" s="44" t="str">
        <f t="shared" si="4"/>
        <v>V</v>
      </c>
      <c r="F180" s="44" t="str">
        <f>VLOOKUP(E180,REF!$D$1:$F$9,3,0)</f>
        <v>Train 1 (HP)</v>
      </c>
      <c r="G180" s="44" t="s">
        <v>5641</v>
      </c>
      <c r="H180" s="38" t="s">
        <v>5473</v>
      </c>
      <c r="I180" s="38" t="str">
        <f t="shared" si="5"/>
        <v>ZE1339A</v>
      </c>
      <c r="J180" s="38" t="s">
        <v>5640</v>
      </c>
      <c r="K180" s="38" t="s">
        <v>5489</v>
      </c>
      <c r="L180" s="39" t="s">
        <v>5346</v>
      </c>
      <c r="M180" s="40" t="s">
        <v>736</v>
      </c>
      <c r="N180" s="41">
        <v>837032560</v>
      </c>
      <c r="O180" s="42" t="s">
        <v>5475</v>
      </c>
    </row>
    <row r="181" spans="1:15" ht="21.6" hidden="1">
      <c r="A181" s="38" t="s">
        <v>5476</v>
      </c>
      <c r="B181" s="38" t="str">
        <f>VLOOKUP(A181,REF!$A$1:$B$20,2,0)</f>
        <v>HiHi</v>
      </c>
      <c r="C181" s="39" t="s">
        <v>5640</v>
      </c>
      <c r="D181" s="44" t="str">
        <f>LEFT(C181,1)&amp;VLOOKUP(MID(C181,2,1),REF!$D$1:$F$9,2,0)&amp;RIGHT(C181,LEN(C181)-2)</f>
        <v>1339A</v>
      </c>
      <c r="E181" s="44" t="str">
        <f t="shared" si="4"/>
        <v>V</v>
      </c>
      <c r="F181" s="44" t="str">
        <f>VLOOKUP(E181,REF!$D$1:$F$9,3,0)</f>
        <v>Train 1 (HP)</v>
      </c>
      <c r="G181" s="44" t="s">
        <v>5641</v>
      </c>
      <c r="H181" s="38" t="s">
        <v>5473</v>
      </c>
      <c r="I181" s="38" t="str">
        <f t="shared" si="5"/>
        <v>ZE1339A</v>
      </c>
      <c r="J181" s="38" t="s">
        <v>5640</v>
      </c>
      <c r="K181" s="38" t="s">
        <v>5474</v>
      </c>
      <c r="L181" s="43" t="s">
        <v>736</v>
      </c>
      <c r="M181" s="44" t="s">
        <v>5346</v>
      </c>
      <c r="N181" s="41">
        <v>837032560</v>
      </c>
      <c r="O181" s="42" t="s">
        <v>5478</v>
      </c>
    </row>
    <row r="182" spans="1:15" ht="21.6" hidden="1">
      <c r="A182" s="38" t="s">
        <v>5470</v>
      </c>
      <c r="B182" s="38" t="str">
        <f>VLOOKUP(A182,REF!$A$1:$B$20,2,0)</f>
        <v>Hi</v>
      </c>
      <c r="C182" s="39" t="s">
        <v>5642</v>
      </c>
      <c r="D182" s="44" t="str">
        <f>LEFT(C182,1)&amp;VLOOKUP(MID(C182,2,1),REF!$D$1:$F$9,2,0)&amp;RIGHT(C182,LEN(C182)-2)</f>
        <v>1339B</v>
      </c>
      <c r="E182" s="44" t="str">
        <f t="shared" si="4"/>
        <v>V</v>
      </c>
      <c r="F182" s="44" t="str">
        <f>VLOOKUP(E182,REF!$D$1:$F$9,3,0)</f>
        <v>Train 1 (HP)</v>
      </c>
      <c r="G182" s="44" t="s">
        <v>5641</v>
      </c>
      <c r="H182" s="38" t="s">
        <v>5473</v>
      </c>
      <c r="I182" s="38" t="str">
        <f t="shared" si="5"/>
        <v>ZE1339B</v>
      </c>
      <c r="J182" s="38" t="s">
        <v>5642</v>
      </c>
      <c r="K182" s="38" t="s">
        <v>5489</v>
      </c>
      <c r="L182" s="39" t="s">
        <v>5346</v>
      </c>
      <c r="M182" s="40" t="s">
        <v>736</v>
      </c>
      <c r="N182" s="41">
        <v>837032560</v>
      </c>
      <c r="O182" s="42" t="s">
        <v>5475</v>
      </c>
    </row>
    <row r="183" spans="1:15" ht="21.6" hidden="1">
      <c r="A183" s="38" t="s">
        <v>5476</v>
      </c>
      <c r="B183" s="38" t="str">
        <f>VLOOKUP(A183,REF!$A$1:$B$20,2,0)</f>
        <v>HiHi</v>
      </c>
      <c r="C183" s="39" t="s">
        <v>5642</v>
      </c>
      <c r="D183" s="44" t="str">
        <f>LEFT(C183,1)&amp;VLOOKUP(MID(C183,2,1),REF!$D$1:$F$9,2,0)&amp;RIGHT(C183,LEN(C183)-2)</f>
        <v>1339B</v>
      </c>
      <c r="E183" s="44" t="str">
        <f t="shared" si="4"/>
        <v>V</v>
      </c>
      <c r="F183" s="44" t="str">
        <f>VLOOKUP(E183,REF!$D$1:$F$9,3,0)</f>
        <v>Train 1 (HP)</v>
      </c>
      <c r="G183" s="44" t="s">
        <v>5641</v>
      </c>
      <c r="H183" s="38" t="s">
        <v>5473</v>
      </c>
      <c r="I183" s="38" t="str">
        <f t="shared" si="5"/>
        <v>ZE1339B</v>
      </c>
      <c r="J183" s="38" t="s">
        <v>5642</v>
      </c>
      <c r="K183" s="38" t="s">
        <v>5474</v>
      </c>
      <c r="L183" s="43" t="s">
        <v>736</v>
      </c>
      <c r="M183" s="44" t="s">
        <v>5346</v>
      </c>
      <c r="N183" s="41">
        <v>837032560</v>
      </c>
      <c r="O183" s="42" t="s">
        <v>5478</v>
      </c>
    </row>
    <row r="184" spans="1:15" ht="21.6" hidden="1">
      <c r="A184" s="38" t="s">
        <v>5369</v>
      </c>
      <c r="B184" s="38" t="str">
        <f>VLOOKUP(A184,REF!$A$1:$B$20,2,0)</f>
        <v>Lo</v>
      </c>
      <c r="C184" s="39" t="s">
        <v>5643</v>
      </c>
      <c r="D184" s="44" t="str">
        <f>LEFT(C184,1)&amp;VLOOKUP(MID(C184,2,1),REF!$D$1:$F$9,2,0)&amp;RIGHT(C184,LEN(C184)-2)</f>
        <v>1312A</v>
      </c>
      <c r="E184" s="44" t="str">
        <f t="shared" si="4"/>
        <v>V</v>
      </c>
      <c r="F184" s="44" t="str">
        <f>VLOOKUP(E184,REF!$D$1:$F$9,3,0)</f>
        <v>Train 1 (HP)</v>
      </c>
      <c r="G184" s="44" t="s">
        <v>5644</v>
      </c>
      <c r="H184" s="38" t="s">
        <v>5493</v>
      </c>
      <c r="I184" s="38" t="str">
        <f t="shared" si="5"/>
        <v>PSL1312A</v>
      </c>
      <c r="J184" s="38" t="s">
        <v>5643</v>
      </c>
      <c r="K184" s="38" t="s">
        <v>5494</v>
      </c>
      <c r="L184" s="39" t="s">
        <v>5346</v>
      </c>
      <c r="M184" s="40" t="s">
        <v>736</v>
      </c>
      <c r="N184" s="41">
        <v>837032560</v>
      </c>
      <c r="O184" s="45" t="s">
        <v>736</v>
      </c>
    </row>
    <row r="185" spans="1:15" ht="21.6" hidden="1">
      <c r="A185" s="38" t="s">
        <v>5371</v>
      </c>
      <c r="B185" s="38" t="str">
        <f>VLOOKUP(A185,REF!$A$1:$B$20,2,0)</f>
        <v>LoLo</v>
      </c>
      <c r="C185" s="39" t="s">
        <v>5645</v>
      </c>
      <c r="D185" s="44" t="str">
        <f>LEFT(C185,1)&amp;VLOOKUP(MID(C185,2,1),REF!$D$1:$F$9,2,0)&amp;RIGHT(C185,LEN(C185)-2)</f>
        <v>1312B</v>
      </c>
      <c r="E185" s="44" t="str">
        <f t="shared" si="4"/>
        <v>V</v>
      </c>
      <c r="F185" s="44" t="str">
        <f>VLOOKUP(E185,REF!$D$1:$F$9,3,0)</f>
        <v>Train 1 (HP)</v>
      </c>
      <c r="G185" s="44" t="s">
        <v>5644</v>
      </c>
      <c r="H185" s="38" t="s">
        <v>5496</v>
      </c>
      <c r="I185" s="38" t="str">
        <f t="shared" si="5"/>
        <v>PSLL1312B</v>
      </c>
      <c r="J185" s="38" t="s">
        <v>5645</v>
      </c>
      <c r="K185" s="38" t="s">
        <v>5497</v>
      </c>
      <c r="L185" s="43" t="s">
        <v>736</v>
      </c>
      <c r="M185" s="44" t="s">
        <v>5346</v>
      </c>
      <c r="N185" s="41">
        <v>837032560</v>
      </c>
      <c r="O185" s="45" t="s">
        <v>736</v>
      </c>
    </row>
    <row r="186" spans="1:15" ht="21.6" hidden="1">
      <c r="A186" s="38" t="s">
        <v>5498</v>
      </c>
      <c r="B186" s="38" t="str">
        <f>VLOOKUP(A186,REF!$A$1:$B$20,2,0)</f>
        <v>HiHi</v>
      </c>
      <c r="C186" s="39" t="s">
        <v>5646</v>
      </c>
      <c r="D186" s="44" t="str">
        <f>LEFT(C186,1)&amp;VLOOKUP(MID(C186,2,1),REF!$D$1:$F$9,2,0)&amp;RIGHT(C186,LEN(C186)-2)</f>
        <v>1310</v>
      </c>
      <c r="E186" s="44" t="str">
        <f t="shared" si="4"/>
        <v>V</v>
      </c>
      <c r="F186" s="44" t="str">
        <f>VLOOKUP(E186,REF!$D$1:$F$9,3,0)</f>
        <v>Train 1 (HP)</v>
      </c>
      <c r="G186" s="44" t="s">
        <v>5647</v>
      </c>
      <c r="H186" s="38" t="s">
        <v>5501</v>
      </c>
      <c r="I186" s="38" t="str">
        <f t="shared" si="5"/>
        <v>LSH1310</v>
      </c>
      <c r="J186" s="38" t="s">
        <v>5646</v>
      </c>
      <c r="K186" s="38" t="s">
        <v>5502</v>
      </c>
      <c r="L186" s="43" t="s">
        <v>736</v>
      </c>
      <c r="M186" s="44" t="s">
        <v>5346</v>
      </c>
      <c r="N186" s="41">
        <v>837032560</v>
      </c>
      <c r="O186" s="45" t="s">
        <v>736</v>
      </c>
    </row>
    <row r="187" spans="1:15" ht="21.6" hidden="1">
      <c r="A187" s="38" t="s">
        <v>5364</v>
      </c>
      <c r="B187" s="38" t="str">
        <f>VLOOKUP(A187,REF!$A$1:$B$20,2,0)</f>
        <v>Hi</v>
      </c>
      <c r="C187" s="39" t="s">
        <v>5648</v>
      </c>
      <c r="D187" s="44" t="str">
        <f>LEFT(C187,1)&amp;VLOOKUP(MID(C187,2,1),REF!$D$1:$F$9,2,0)&amp;RIGHT(C187,LEN(C187)-2)</f>
        <v>1359B</v>
      </c>
      <c r="E187" s="44" t="str">
        <f t="shared" si="4"/>
        <v>V</v>
      </c>
      <c r="F187" s="44" t="str">
        <f>VLOOKUP(E187,REF!$D$1:$F$9,3,0)</f>
        <v>Train 1 (HP)</v>
      </c>
      <c r="G187" s="44" t="s">
        <v>5649</v>
      </c>
      <c r="H187" s="38" t="s">
        <v>5367</v>
      </c>
      <c r="I187" s="38" t="str">
        <f t="shared" si="5"/>
        <v>PIT1359B</v>
      </c>
      <c r="J187" s="38" t="s">
        <v>5648</v>
      </c>
      <c r="K187" s="38" t="s">
        <v>5650</v>
      </c>
      <c r="L187" s="39" t="s">
        <v>5346</v>
      </c>
      <c r="M187" s="40" t="s">
        <v>736</v>
      </c>
      <c r="N187" s="41">
        <v>837032561</v>
      </c>
      <c r="O187" s="45" t="s">
        <v>736</v>
      </c>
    </row>
    <row r="188" spans="1:15" ht="21.6" hidden="1">
      <c r="A188" s="38" t="s">
        <v>5506</v>
      </c>
      <c r="B188" s="38" t="str">
        <f>VLOOKUP(A188,REF!$A$1:$B$20,2,0)</f>
        <v>HiHi</v>
      </c>
      <c r="C188" s="39" t="s">
        <v>5651</v>
      </c>
      <c r="D188" s="44" t="str">
        <f>LEFT(C188,1)&amp;VLOOKUP(MID(C188,2,1),REF!$D$1:$F$9,2,0)&amp;RIGHT(C188,LEN(C188)-2)</f>
        <v>1359A</v>
      </c>
      <c r="E188" s="44" t="str">
        <f t="shared" si="4"/>
        <v>V</v>
      </c>
      <c r="F188" s="44" t="str">
        <f>VLOOKUP(E188,REF!$D$1:$F$9,3,0)</f>
        <v>Train 1 (HP)</v>
      </c>
      <c r="G188" s="44" t="s">
        <v>5649</v>
      </c>
      <c r="H188" s="38" t="s">
        <v>5367</v>
      </c>
      <c r="I188" s="38" t="str">
        <f t="shared" si="5"/>
        <v>PIT1359A</v>
      </c>
      <c r="J188" s="38" t="s">
        <v>5651</v>
      </c>
      <c r="K188" s="38" t="s">
        <v>5652</v>
      </c>
      <c r="L188" s="43" t="s">
        <v>736</v>
      </c>
      <c r="M188" s="44" t="s">
        <v>5346</v>
      </c>
      <c r="N188" s="41">
        <v>837032561</v>
      </c>
      <c r="O188" s="42" t="s">
        <v>5508</v>
      </c>
    </row>
    <row r="189" spans="1:15" ht="21.6" hidden="1">
      <c r="A189" s="38" t="s">
        <v>5369</v>
      </c>
      <c r="B189" s="38" t="str">
        <f>VLOOKUP(A189,REF!$A$1:$B$20,2,0)</f>
        <v>Lo</v>
      </c>
      <c r="C189" s="39" t="s">
        <v>5648</v>
      </c>
      <c r="D189" s="44" t="str">
        <f>LEFT(C189,1)&amp;VLOOKUP(MID(C189,2,1),REF!$D$1:$F$9,2,0)&amp;RIGHT(C189,LEN(C189)-2)</f>
        <v>1359B</v>
      </c>
      <c r="E189" s="44" t="str">
        <f t="shared" si="4"/>
        <v>V</v>
      </c>
      <c r="F189" s="44" t="str">
        <f>VLOOKUP(E189,REF!$D$1:$F$9,3,0)</f>
        <v>Train 1 (HP)</v>
      </c>
      <c r="G189" s="44" t="s">
        <v>5649</v>
      </c>
      <c r="H189" s="38" t="s">
        <v>5367</v>
      </c>
      <c r="I189" s="38" t="str">
        <f t="shared" si="5"/>
        <v>PIT1359B</v>
      </c>
      <c r="J189" s="38" t="s">
        <v>5648</v>
      </c>
      <c r="K189" s="38" t="s">
        <v>5653</v>
      </c>
      <c r="L189" s="39" t="s">
        <v>5346</v>
      </c>
      <c r="M189" s="40" t="s">
        <v>736</v>
      </c>
      <c r="N189" s="41">
        <v>837032561</v>
      </c>
      <c r="O189" s="45" t="s">
        <v>736</v>
      </c>
    </row>
    <row r="190" spans="1:15" ht="21.6" hidden="1">
      <c r="A190" s="38" t="s">
        <v>5371</v>
      </c>
      <c r="B190" s="38" t="str">
        <f>VLOOKUP(A190,REF!$A$1:$B$20,2,0)</f>
        <v>LoLo</v>
      </c>
      <c r="C190" s="39" t="s">
        <v>5651</v>
      </c>
      <c r="D190" s="44" t="str">
        <f>LEFT(C190,1)&amp;VLOOKUP(MID(C190,2,1),REF!$D$1:$F$9,2,0)&amp;RIGHT(C190,LEN(C190)-2)</f>
        <v>1359A</v>
      </c>
      <c r="E190" s="44" t="str">
        <f t="shared" si="4"/>
        <v>V</v>
      </c>
      <c r="F190" s="44" t="str">
        <f>VLOOKUP(E190,REF!$D$1:$F$9,3,0)</f>
        <v>Train 1 (HP)</v>
      </c>
      <c r="G190" s="44" t="s">
        <v>5649</v>
      </c>
      <c r="H190" s="38" t="s">
        <v>5367</v>
      </c>
      <c r="I190" s="38" t="str">
        <f t="shared" si="5"/>
        <v>PIT1359A</v>
      </c>
      <c r="J190" s="38" t="s">
        <v>5651</v>
      </c>
      <c r="K190" s="38" t="s">
        <v>5654</v>
      </c>
      <c r="L190" s="43" t="s">
        <v>736</v>
      </c>
      <c r="M190" s="44" t="s">
        <v>5346</v>
      </c>
      <c r="N190" s="41">
        <v>837032561</v>
      </c>
      <c r="O190" s="42" t="s">
        <v>5508</v>
      </c>
    </row>
    <row r="191" spans="1:15" ht="21.6" hidden="1">
      <c r="A191" s="38" t="s">
        <v>5364</v>
      </c>
      <c r="B191" s="38" t="str">
        <f>VLOOKUP(A191,REF!$A$1:$B$20,2,0)</f>
        <v>Hi</v>
      </c>
      <c r="C191" s="39" t="s">
        <v>5655</v>
      </c>
      <c r="D191" s="44" t="str">
        <f>LEFT(C191,1)&amp;VLOOKUP(MID(C191,2,1),REF!$D$1:$F$9,2,0)&amp;RIGHT(C191,LEN(C191)-2)</f>
        <v>1362B</v>
      </c>
      <c r="E191" s="44" t="str">
        <f t="shared" si="4"/>
        <v>V</v>
      </c>
      <c r="F191" s="44" t="str">
        <f>VLOOKUP(E191,REF!$D$1:$F$9,3,0)</f>
        <v>Train 1 (HP)</v>
      </c>
      <c r="G191" s="44" t="s">
        <v>5656</v>
      </c>
      <c r="H191" s="38" t="s">
        <v>5367</v>
      </c>
      <c r="I191" s="38" t="str">
        <f t="shared" si="5"/>
        <v>PIT1362B</v>
      </c>
      <c r="J191" s="38" t="s">
        <v>5655</v>
      </c>
      <c r="K191" s="38" t="s">
        <v>5650</v>
      </c>
      <c r="L191" s="39" t="s">
        <v>5346</v>
      </c>
      <c r="M191" s="40" t="s">
        <v>736</v>
      </c>
      <c r="N191" s="41">
        <v>837032561</v>
      </c>
      <c r="O191" s="45" t="s">
        <v>736</v>
      </c>
    </row>
    <row r="192" spans="1:15" ht="21.6" hidden="1">
      <c r="A192" s="38" t="s">
        <v>5506</v>
      </c>
      <c r="B192" s="38" t="str">
        <f>VLOOKUP(A192,REF!$A$1:$B$20,2,0)</f>
        <v>HiHi</v>
      </c>
      <c r="C192" s="39" t="s">
        <v>5657</v>
      </c>
      <c r="D192" s="44" t="str">
        <f>LEFT(C192,1)&amp;VLOOKUP(MID(C192,2,1),REF!$D$1:$F$9,2,0)&amp;RIGHT(C192,LEN(C192)-2)</f>
        <v>1362A</v>
      </c>
      <c r="E192" s="44" t="str">
        <f t="shared" si="4"/>
        <v>V</v>
      </c>
      <c r="F192" s="44" t="str">
        <f>VLOOKUP(E192,REF!$D$1:$F$9,3,0)</f>
        <v>Train 1 (HP)</v>
      </c>
      <c r="G192" s="44" t="s">
        <v>5656</v>
      </c>
      <c r="H192" s="38" t="s">
        <v>5367</v>
      </c>
      <c r="I192" s="38" t="str">
        <f t="shared" si="5"/>
        <v>PIT1362A</v>
      </c>
      <c r="J192" s="38" t="s">
        <v>5657</v>
      </c>
      <c r="K192" s="38" t="s">
        <v>5652</v>
      </c>
      <c r="L192" s="43" t="s">
        <v>736</v>
      </c>
      <c r="M192" s="44" t="s">
        <v>5346</v>
      </c>
      <c r="N192" s="41">
        <v>837032561</v>
      </c>
      <c r="O192" s="42" t="s">
        <v>5508</v>
      </c>
    </row>
    <row r="193" spans="1:15" ht="21.6" hidden="1">
      <c r="A193" s="38" t="s">
        <v>5369</v>
      </c>
      <c r="B193" s="38" t="str">
        <f>VLOOKUP(A193,REF!$A$1:$B$20,2,0)</f>
        <v>Lo</v>
      </c>
      <c r="C193" s="39" t="s">
        <v>5655</v>
      </c>
      <c r="D193" s="44" t="str">
        <f>LEFT(C193,1)&amp;VLOOKUP(MID(C193,2,1),REF!$D$1:$F$9,2,0)&amp;RIGHT(C193,LEN(C193)-2)</f>
        <v>1362B</v>
      </c>
      <c r="E193" s="44" t="str">
        <f t="shared" si="4"/>
        <v>V</v>
      </c>
      <c r="F193" s="44" t="str">
        <f>VLOOKUP(E193,REF!$D$1:$F$9,3,0)</f>
        <v>Train 1 (HP)</v>
      </c>
      <c r="G193" s="44" t="s">
        <v>5656</v>
      </c>
      <c r="H193" s="38" t="s">
        <v>5367</v>
      </c>
      <c r="I193" s="38" t="str">
        <f t="shared" si="5"/>
        <v>PIT1362B</v>
      </c>
      <c r="J193" s="38" t="s">
        <v>5655</v>
      </c>
      <c r="K193" s="38" t="s">
        <v>5653</v>
      </c>
      <c r="L193" s="39" t="s">
        <v>5346</v>
      </c>
      <c r="M193" s="40" t="s">
        <v>736</v>
      </c>
      <c r="N193" s="41">
        <v>837032561</v>
      </c>
      <c r="O193" s="45" t="s">
        <v>736</v>
      </c>
    </row>
    <row r="194" spans="1:15" ht="21.6" hidden="1">
      <c r="A194" s="38" t="s">
        <v>5371</v>
      </c>
      <c r="B194" s="38" t="str">
        <f>VLOOKUP(A194,REF!$A$1:$B$20,2,0)</f>
        <v>LoLo</v>
      </c>
      <c r="C194" s="39" t="s">
        <v>5657</v>
      </c>
      <c r="D194" s="44" t="str">
        <f>LEFT(C194,1)&amp;VLOOKUP(MID(C194,2,1),REF!$D$1:$F$9,2,0)&amp;RIGHT(C194,LEN(C194)-2)</f>
        <v>1362A</v>
      </c>
      <c r="E194" s="44" t="str">
        <f t="shared" ref="E194:E218" si="6">MID(C194,2,1)</f>
        <v>V</v>
      </c>
      <c r="F194" s="44" t="str">
        <f>VLOOKUP(E194,REF!$D$1:$F$9,3,0)</f>
        <v>Train 1 (HP)</v>
      </c>
      <c r="G194" s="44" t="s">
        <v>5656</v>
      </c>
      <c r="H194" s="38" t="s">
        <v>5367</v>
      </c>
      <c r="I194" s="38" t="str">
        <f t="shared" ref="I194:I217" si="7">_xlfn.CONCAT(H194,D194)</f>
        <v>PIT1362A</v>
      </c>
      <c r="J194" s="38" t="s">
        <v>5657</v>
      </c>
      <c r="K194" s="38" t="s">
        <v>5654</v>
      </c>
      <c r="L194" s="43" t="s">
        <v>736</v>
      </c>
      <c r="M194" s="44" t="s">
        <v>5346</v>
      </c>
      <c r="N194" s="41">
        <v>837032561</v>
      </c>
      <c r="O194" s="42" t="s">
        <v>5508</v>
      </c>
    </row>
    <row r="195" spans="1:15" ht="21.6" hidden="1">
      <c r="A195" s="38" t="s">
        <v>5514</v>
      </c>
      <c r="B195" s="38" t="str">
        <f>VLOOKUP(A195,REF!$A$1:$B$20,2,0)</f>
        <v>Hi</v>
      </c>
      <c r="C195" s="39" t="s">
        <v>5658</v>
      </c>
      <c r="D195" s="44" t="str">
        <f>LEFT(C195,1)&amp;VLOOKUP(MID(C195,2,1),REF!$D$1:$F$9,2,0)&amp;RIGHT(C195,LEN(C195)-2)</f>
        <v>1360</v>
      </c>
      <c r="E195" s="44" t="str">
        <f t="shared" si="6"/>
        <v>V</v>
      </c>
      <c r="F195" s="44" t="str">
        <f>VLOOKUP(E195,REF!$D$1:$F$9,3,0)</f>
        <v>Train 1 (HP)</v>
      </c>
      <c r="G195" s="44" t="s">
        <v>5649</v>
      </c>
      <c r="H195" s="38" t="s">
        <v>5516</v>
      </c>
      <c r="I195" s="38" t="str">
        <f t="shared" si="7"/>
        <v>FIT1360</v>
      </c>
      <c r="J195" s="38" t="s">
        <v>5658</v>
      </c>
      <c r="K195" s="38" t="s">
        <v>5659</v>
      </c>
      <c r="L195" s="39" t="s">
        <v>5346</v>
      </c>
      <c r="M195" s="40" t="s">
        <v>736</v>
      </c>
      <c r="N195" s="41">
        <v>837032561</v>
      </c>
      <c r="O195" s="42" t="s">
        <v>5660</v>
      </c>
    </row>
    <row r="196" spans="1:15" ht="21.6" hidden="1">
      <c r="A196" s="38" t="s">
        <v>5518</v>
      </c>
      <c r="B196" s="38" t="str">
        <f>VLOOKUP(A196,REF!$A$1:$B$20,2,0)</f>
        <v>Lo</v>
      </c>
      <c r="C196" s="39" t="s">
        <v>5658</v>
      </c>
      <c r="D196" s="44" t="str">
        <f>LEFT(C196,1)&amp;VLOOKUP(MID(C196,2,1),REF!$D$1:$F$9,2,0)&amp;RIGHT(C196,LEN(C196)-2)</f>
        <v>1360</v>
      </c>
      <c r="E196" s="44" t="str">
        <f t="shared" si="6"/>
        <v>V</v>
      </c>
      <c r="F196" s="44" t="str">
        <f>VLOOKUP(E196,REF!$D$1:$F$9,3,0)</f>
        <v>Train 1 (HP)</v>
      </c>
      <c r="G196" s="44" t="s">
        <v>5649</v>
      </c>
      <c r="H196" s="38" t="s">
        <v>5516</v>
      </c>
      <c r="I196" s="38" t="str">
        <f t="shared" si="7"/>
        <v>FIT1360</v>
      </c>
      <c r="J196" s="38" t="s">
        <v>5658</v>
      </c>
      <c r="K196" s="38" t="s">
        <v>5661</v>
      </c>
      <c r="L196" s="39" t="s">
        <v>5346</v>
      </c>
      <c r="M196" s="40" t="s">
        <v>736</v>
      </c>
      <c r="N196" s="41">
        <v>837032561</v>
      </c>
      <c r="O196" s="42" t="s">
        <v>5660</v>
      </c>
    </row>
    <row r="197" spans="1:15" ht="21.6" hidden="1">
      <c r="A197" s="38" t="s">
        <v>5514</v>
      </c>
      <c r="B197" s="38" t="str">
        <f>VLOOKUP(A197,REF!$A$1:$B$20,2,0)</f>
        <v>Hi</v>
      </c>
      <c r="C197" s="39" t="s">
        <v>5662</v>
      </c>
      <c r="D197" s="44" t="str">
        <f>LEFT(C197,1)&amp;VLOOKUP(MID(C197,2,1),REF!$D$1:$F$9,2,0)&amp;RIGHT(C197,LEN(C197)-2)</f>
        <v>1363</v>
      </c>
      <c r="E197" s="44" t="str">
        <f t="shared" si="6"/>
        <v>V</v>
      </c>
      <c r="F197" s="44" t="str">
        <f>VLOOKUP(E197,REF!$D$1:$F$9,3,0)</f>
        <v>Train 1 (HP)</v>
      </c>
      <c r="G197" s="44" t="s">
        <v>5656</v>
      </c>
      <c r="H197" s="38" t="s">
        <v>5516</v>
      </c>
      <c r="I197" s="38" t="str">
        <f t="shared" si="7"/>
        <v>FIT1363</v>
      </c>
      <c r="J197" s="38" t="s">
        <v>5662</v>
      </c>
      <c r="K197" s="38" t="s">
        <v>5659</v>
      </c>
      <c r="L197" s="39" t="s">
        <v>5346</v>
      </c>
      <c r="M197" s="40" t="s">
        <v>736</v>
      </c>
      <c r="N197" s="41">
        <v>837032561</v>
      </c>
      <c r="O197" s="42" t="s">
        <v>5660</v>
      </c>
    </row>
    <row r="198" spans="1:15" ht="21.6" hidden="1">
      <c r="A198" s="38" t="s">
        <v>5518</v>
      </c>
      <c r="B198" s="38" t="str">
        <f>VLOOKUP(A198,REF!$A$1:$B$20,2,0)</f>
        <v>Lo</v>
      </c>
      <c r="C198" s="39" t="s">
        <v>5662</v>
      </c>
      <c r="D198" s="44" t="str">
        <f>LEFT(C198,1)&amp;VLOOKUP(MID(C198,2,1),REF!$D$1:$F$9,2,0)&amp;RIGHT(C198,LEN(C198)-2)</f>
        <v>1363</v>
      </c>
      <c r="E198" s="44" t="str">
        <f t="shared" si="6"/>
        <v>V</v>
      </c>
      <c r="F198" s="44" t="str">
        <f>VLOOKUP(E198,REF!$D$1:$F$9,3,0)</f>
        <v>Train 1 (HP)</v>
      </c>
      <c r="G198" s="44" t="s">
        <v>5656</v>
      </c>
      <c r="H198" s="38" t="s">
        <v>5516</v>
      </c>
      <c r="I198" s="38" t="str">
        <f t="shared" si="7"/>
        <v>FIT1363</v>
      </c>
      <c r="J198" s="38" t="s">
        <v>5662</v>
      </c>
      <c r="K198" s="38" t="s">
        <v>5661</v>
      </c>
      <c r="L198" s="39" t="s">
        <v>5346</v>
      </c>
      <c r="M198" s="40" t="s">
        <v>736</v>
      </c>
      <c r="N198" s="41">
        <v>837032561</v>
      </c>
      <c r="O198" s="42" t="s">
        <v>5660</v>
      </c>
    </row>
    <row r="199" spans="1:15" ht="21.6" hidden="1">
      <c r="A199" s="38" t="s">
        <v>5364</v>
      </c>
      <c r="B199" s="38" t="str">
        <f>VLOOKUP(A199,REF!$A$1:$B$20,2,0)</f>
        <v>Hi</v>
      </c>
      <c r="C199" s="39" t="s">
        <v>5663</v>
      </c>
      <c r="D199" s="44" t="str">
        <f>LEFT(C199,1)&amp;VLOOKUP(MID(C199,2,1),REF!$D$1:$F$9,2,0)&amp;RIGHT(C199,LEN(C199)-2)</f>
        <v>1371B</v>
      </c>
      <c r="E199" s="44" t="str">
        <f t="shared" si="6"/>
        <v>V</v>
      </c>
      <c r="F199" s="44" t="str">
        <f>VLOOKUP(E199,REF!$D$1:$F$9,3,0)</f>
        <v>Train 1 (HP)</v>
      </c>
      <c r="G199" s="44" t="s">
        <v>5664</v>
      </c>
      <c r="H199" s="38" t="s">
        <v>5367</v>
      </c>
      <c r="I199" s="38" t="str">
        <f t="shared" si="7"/>
        <v>PIT1371B</v>
      </c>
      <c r="J199" s="38" t="s">
        <v>5663</v>
      </c>
      <c r="K199" s="38" t="s">
        <v>5665</v>
      </c>
      <c r="L199" s="39" t="s">
        <v>5346</v>
      </c>
      <c r="M199" s="40" t="s">
        <v>736</v>
      </c>
      <c r="N199" s="41">
        <v>837032561</v>
      </c>
      <c r="O199" s="45" t="s">
        <v>736</v>
      </c>
    </row>
    <row r="200" spans="1:15" ht="21.6" hidden="1">
      <c r="A200" s="38" t="s">
        <v>5506</v>
      </c>
      <c r="B200" s="38" t="str">
        <f>VLOOKUP(A200,REF!$A$1:$B$20,2,0)</f>
        <v>HiHi</v>
      </c>
      <c r="C200" s="39" t="s">
        <v>5666</v>
      </c>
      <c r="D200" s="44" t="str">
        <f>LEFT(C200,1)&amp;VLOOKUP(MID(C200,2,1),REF!$D$1:$F$9,2,0)&amp;RIGHT(C200,LEN(C200)-2)</f>
        <v>1371A</v>
      </c>
      <c r="E200" s="44" t="str">
        <f t="shared" si="6"/>
        <v>V</v>
      </c>
      <c r="F200" s="44" t="str">
        <f>VLOOKUP(E200,REF!$D$1:$F$9,3,0)</f>
        <v>Train 1 (HP)</v>
      </c>
      <c r="G200" s="44" t="s">
        <v>5664</v>
      </c>
      <c r="H200" s="38" t="s">
        <v>5367</v>
      </c>
      <c r="I200" s="38" t="str">
        <f t="shared" si="7"/>
        <v>PIT1371A</v>
      </c>
      <c r="J200" s="38" t="s">
        <v>5666</v>
      </c>
      <c r="K200" s="38" t="s">
        <v>5667</v>
      </c>
      <c r="L200" s="43" t="s">
        <v>736</v>
      </c>
      <c r="M200" s="44" t="s">
        <v>5346</v>
      </c>
      <c r="N200" s="41">
        <v>837032561</v>
      </c>
      <c r="O200" s="42" t="s">
        <v>5508</v>
      </c>
    </row>
    <row r="201" spans="1:15" ht="21.6" hidden="1">
      <c r="A201" s="38" t="s">
        <v>5364</v>
      </c>
      <c r="B201" s="38" t="str">
        <f>VLOOKUP(A201,REF!$A$1:$B$20,2,0)</f>
        <v>Hi</v>
      </c>
      <c r="C201" s="39" t="s">
        <v>5668</v>
      </c>
      <c r="D201" s="44" t="str">
        <f>LEFT(C201,1)&amp;VLOOKUP(MID(C201,2,1),REF!$D$1:$F$9,2,0)&amp;RIGHT(C201,LEN(C201)-2)</f>
        <v>1372B</v>
      </c>
      <c r="E201" s="44" t="str">
        <f t="shared" si="6"/>
        <v>V</v>
      </c>
      <c r="F201" s="44" t="str">
        <f>VLOOKUP(E201,REF!$D$1:$F$9,3,0)</f>
        <v>Train 1 (HP)</v>
      </c>
      <c r="G201" s="44" t="s">
        <v>5669</v>
      </c>
      <c r="H201" s="38" t="s">
        <v>5367</v>
      </c>
      <c r="I201" s="38" t="str">
        <f t="shared" si="7"/>
        <v>PIT1372B</v>
      </c>
      <c r="J201" s="38" t="s">
        <v>5668</v>
      </c>
      <c r="K201" s="38" t="s">
        <v>5665</v>
      </c>
      <c r="L201" s="39" t="s">
        <v>5346</v>
      </c>
      <c r="M201" s="40" t="s">
        <v>736</v>
      </c>
      <c r="N201" s="41">
        <v>837032561</v>
      </c>
      <c r="O201" s="45" t="s">
        <v>736</v>
      </c>
    </row>
    <row r="202" spans="1:15" ht="21.6" hidden="1">
      <c r="A202" s="38" t="s">
        <v>5506</v>
      </c>
      <c r="B202" s="38" t="str">
        <f>VLOOKUP(A202,REF!$A$1:$B$20,2,0)</f>
        <v>HiHi</v>
      </c>
      <c r="C202" s="39" t="s">
        <v>5670</v>
      </c>
      <c r="D202" s="44" t="str">
        <f>LEFT(C202,1)&amp;VLOOKUP(MID(C202,2,1),REF!$D$1:$F$9,2,0)&amp;RIGHT(C202,LEN(C202)-2)</f>
        <v>1372A</v>
      </c>
      <c r="E202" s="44" t="str">
        <f t="shared" si="6"/>
        <v>V</v>
      </c>
      <c r="F202" s="44" t="str">
        <f>VLOOKUP(E202,REF!$D$1:$F$9,3,0)</f>
        <v>Train 1 (HP)</v>
      </c>
      <c r="G202" s="44" t="s">
        <v>5669</v>
      </c>
      <c r="H202" s="38" t="s">
        <v>5367</v>
      </c>
      <c r="I202" s="38" t="str">
        <f t="shared" si="7"/>
        <v>PIT1372A</v>
      </c>
      <c r="J202" s="38" t="s">
        <v>5670</v>
      </c>
      <c r="K202" s="38" t="s">
        <v>5667</v>
      </c>
      <c r="L202" s="43" t="s">
        <v>736</v>
      </c>
      <c r="M202" s="44" t="s">
        <v>5346</v>
      </c>
      <c r="N202" s="41">
        <v>837032561</v>
      </c>
      <c r="O202" s="42" t="s">
        <v>5508</v>
      </c>
    </row>
    <row r="203" spans="1:15" ht="21.6" hidden="1">
      <c r="A203" s="38" t="s">
        <v>5514</v>
      </c>
      <c r="B203" s="38" t="str">
        <f>VLOOKUP(A203,REF!$A$1:$B$20,2,0)</f>
        <v>Hi</v>
      </c>
      <c r="C203" s="39" t="s">
        <v>5671</v>
      </c>
      <c r="D203" s="44" t="str">
        <f>LEFT(C203,1)&amp;VLOOKUP(MID(C203,2,1),REF!$D$1:$F$9,2,0)&amp;RIGHT(C203,LEN(C203)-2)</f>
        <v>1369</v>
      </c>
      <c r="E203" s="44" t="str">
        <f t="shared" si="6"/>
        <v>V</v>
      </c>
      <c r="F203" s="44" t="str">
        <f>VLOOKUP(E203,REF!$D$1:$F$9,3,0)</f>
        <v>Train 1 (HP)</v>
      </c>
      <c r="G203" s="44" t="s">
        <v>5672</v>
      </c>
      <c r="H203" s="38" t="s">
        <v>5516</v>
      </c>
      <c r="I203" s="38" t="str">
        <f t="shared" si="7"/>
        <v>FIT1369</v>
      </c>
      <c r="J203" s="38" t="s">
        <v>5671</v>
      </c>
      <c r="K203" s="38" t="s">
        <v>5673</v>
      </c>
      <c r="L203" s="39" t="s">
        <v>5346</v>
      </c>
      <c r="M203" s="40" t="s">
        <v>736</v>
      </c>
      <c r="N203" s="41">
        <v>837032561</v>
      </c>
      <c r="O203" s="45" t="s">
        <v>736</v>
      </c>
    </row>
    <row r="204" spans="1:15" ht="21.6" hidden="1">
      <c r="A204" s="38" t="s">
        <v>5350</v>
      </c>
      <c r="B204" s="38" t="str">
        <f>VLOOKUP(A204,REF!$A$1:$B$20,2,0)</f>
        <v>Hi</v>
      </c>
      <c r="C204" s="39" t="s">
        <v>5674</v>
      </c>
      <c r="D204" s="44" t="str">
        <f>LEFT(C204,1)&amp;VLOOKUP(MID(C204,2,1),REF!$D$1:$F$9,2,0)&amp;RIGHT(C204,LEN(C204)-2)</f>
        <v>1356</v>
      </c>
      <c r="E204" s="44" t="str">
        <f t="shared" si="6"/>
        <v>V</v>
      </c>
      <c r="F204" s="44" t="str">
        <f>VLOOKUP(E204,REF!$D$1:$F$9,3,0)</f>
        <v>Train 1 (HP)</v>
      </c>
      <c r="G204" s="44" t="s">
        <v>5675</v>
      </c>
      <c r="H204" s="38" t="s">
        <v>5526</v>
      </c>
      <c r="I204" s="38" t="str">
        <f t="shared" si="7"/>
        <v>PDIT1356</v>
      </c>
      <c r="J204" s="38" t="s">
        <v>5674</v>
      </c>
      <c r="K204" s="38" t="s">
        <v>5353</v>
      </c>
      <c r="L204" s="39" t="s">
        <v>5346</v>
      </c>
      <c r="M204" s="40" t="s">
        <v>736</v>
      </c>
      <c r="N204" s="41">
        <v>837032561</v>
      </c>
      <c r="O204" s="45" t="s">
        <v>736</v>
      </c>
    </row>
    <row r="205" spans="1:15" ht="21.6" hidden="1">
      <c r="A205" s="38" t="s">
        <v>5364</v>
      </c>
      <c r="B205" s="38" t="str">
        <f>VLOOKUP(A205,REF!$A$1:$B$20,2,0)</f>
        <v>Hi</v>
      </c>
      <c r="C205" s="39" t="s">
        <v>5676</v>
      </c>
      <c r="D205" s="44" t="str">
        <f>LEFT(C205,1)&amp;VLOOKUP(MID(C205,2,1),REF!$D$1:$F$9,2,0)&amp;RIGHT(C205,LEN(C205)-2)</f>
        <v>1352B</v>
      </c>
      <c r="E205" s="44" t="str">
        <f t="shared" si="6"/>
        <v>V</v>
      </c>
      <c r="F205" s="44" t="str">
        <f>VLOOKUP(E205,REF!$D$1:$F$9,3,0)</f>
        <v>Train 1 (HP)</v>
      </c>
      <c r="G205" s="44" t="s">
        <v>5677</v>
      </c>
      <c r="H205" s="38" t="s">
        <v>5367</v>
      </c>
      <c r="I205" s="38" t="str">
        <f t="shared" si="7"/>
        <v>PIT1352B</v>
      </c>
      <c r="J205" s="38" t="s">
        <v>5676</v>
      </c>
      <c r="K205" s="38" t="s">
        <v>5529</v>
      </c>
      <c r="L205" s="39" t="s">
        <v>5346</v>
      </c>
      <c r="M205" s="40" t="s">
        <v>736</v>
      </c>
      <c r="N205" s="41">
        <v>837032561</v>
      </c>
      <c r="O205" s="45" t="s">
        <v>736</v>
      </c>
    </row>
    <row r="206" spans="1:15" ht="21.6" hidden="1">
      <c r="A206" s="38" t="s">
        <v>5369</v>
      </c>
      <c r="B206" s="38" t="str">
        <f>VLOOKUP(A206,REF!$A$1:$B$20,2,0)</f>
        <v>Lo</v>
      </c>
      <c r="C206" s="39" t="s">
        <v>5676</v>
      </c>
      <c r="D206" s="44" t="str">
        <f>LEFT(C206,1)&amp;VLOOKUP(MID(C206,2,1),REF!$D$1:$F$9,2,0)&amp;RIGHT(C206,LEN(C206)-2)</f>
        <v>1352B</v>
      </c>
      <c r="E206" s="44" t="str">
        <f t="shared" si="6"/>
        <v>V</v>
      </c>
      <c r="F206" s="44" t="str">
        <f>VLOOKUP(E206,REF!$D$1:$F$9,3,0)</f>
        <v>Train 1 (HP)</v>
      </c>
      <c r="G206" s="44" t="s">
        <v>5677</v>
      </c>
      <c r="H206" s="38" t="s">
        <v>5367</v>
      </c>
      <c r="I206" s="38" t="str">
        <f t="shared" si="7"/>
        <v>PIT1352B</v>
      </c>
      <c r="J206" s="38" t="s">
        <v>5676</v>
      </c>
      <c r="K206" s="38" t="s">
        <v>5530</v>
      </c>
      <c r="L206" s="39" t="s">
        <v>5346</v>
      </c>
      <c r="M206" s="40" t="s">
        <v>736</v>
      </c>
      <c r="N206" s="41">
        <v>837032561</v>
      </c>
      <c r="O206" s="42" t="s">
        <v>5347</v>
      </c>
    </row>
    <row r="207" spans="1:15" ht="21.6" hidden="1">
      <c r="A207" s="38" t="s">
        <v>5371</v>
      </c>
      <c r="B207" s="38" t="str">
        <f>VLOOKUP(A207,REF!$A$1:$B$20,2,0)</f>
        <v>LoLo</v>
      </c>
      <c r="C207" s="39" t="s">
        <v>5678</v>
      </c>
      <c r="D207" s="44" t="str">
        <f>LEFT(C207,1)&amp;VLOOKUP(MID(C207,2,1),REF!$D$1:$F$9,2,0)&amp;RIGHT(C207,LEN(C207)-2)</f>
        <v>1352A</v>
      </c>
      <c r="E207" s="44" t="str">
        <f t="shared" si="6"/>
        <v>V</v>
      </c>
      <c r="F207" s="44" t="str">
        <f>VLOOKUP(E207,REF!$D$1:$F$9,3,0)</f>
        <v>Train 1 (HP)</v>
      </c>
      <c r="G207" s="44" t="s">
        <v>5677</v>
      </c>
      <c r="H207" s="38" t="s">
        <v>5367</v>
      </c>
      <c r="I207" s="38" t="str">
        <f t="shared" si="7"/>
        <v>PIT1352A</v>
      </c>
      <c r="J207" s="38" t="s">
        <v>5678</v>
      </c>
      <c r="K207" s="38" t="s">
        <v>5532</v>
      </c>
      <c r="L207" s="43" t="s">
        <v>736</v>
      </c>
      <c r="M207" s="44" t="s">
        <v>5346</v>
      </c>
      <c r="N207" s="41">
        <v>837032561</v>
      </c>
      <c r="O207" s="42" t="s">
        <v>5508</v>
      </c>
    </row>
    <row r="208" spans="1:15" ht="21.6" hidden="1">
      <c r="A208" s="38" t="s">
        <v>5533</v>
      </c>
      <c r="B208" s="38">
        <f>VLOOKUP(A208,REF!$A$1:$B$20,2,0)</f>
        <v>0</v>
      </c>
      <c r="C208" s="39" t="s">
        <v>5679</v>
      </c>
      <c r="D208" s="44" t="str">
        <f>LEFT(C208,1)&amp;VLOOKUP(MID(C208,2,1),REF!$D$1:$F$9,2,0)&amp;RIGHT(C208,LEN(C208)-2)</f>
        <v>1365</v>
      </c>
      <c r="E208" s="44" t="str">
        <f t="shared" si="6"/>
        <v>V</v>
      </c>
      <c r="F208" s="44" t="str">
        <f>VLOOKUP(E208,REF!$D$1:$F$9,3,0)</f>
        <v>Train 1 (HP)</v>
      </c>
      <c r="G208" s="44" t="s">
        <v>5680</v>
      </c>
      <c r="H208" s="38" t="s">
        <v>5536</v>
      </c>
      <c r="I208" s="38" t="str">
        <f t="shared" si="7"/>
        <v>FSE1365</v>
      </c>
      <c r="J208" s="38" t="s">
        <v>5679</v>
      </c>
      <c r="K208" s="38" t="b">
        <v>0</v>
      </c>
      <c r="L208" s="46" t="s">
        <v>5346</v>
      </c>
      <c r="M208" s="40" t="s">
        <v>736</v>
      </c>
      <c r="N208" s="41">
        <v>837032561</v>
      </c>
      <c r="O208" s="42" t="s">
        <v>5681</v>
      </c>
    </row>
    <row r="209" spans="1:15" ht="21.6" hidden="1">
      <c r="A209" s="38" t="s">
        <v>5533</v>
      </c>
      <c r="B209" s="38">
        <f>VLOOKUP(A209,REF!$A$1:$B$20,2,0)</f>
        <v>0</v>
      </c>
      <c r="C209" s="39" t="s">
        <v>5682</v>
      </c>
      <c r="D209" s="44" t="str">
        <f>LEFT(C209,1)&amp;VLOOKUP(MID(C209,2,1),REF!$D$1:$F$9,2,0)&amp;RIGHT(C209,LEN(C209)-2)</f>
        <v>1367</v>
      </c>
      <c r="E209" s="44" t="str">
        <f t="shared" si="6"/>
        <v>V</v>
      </c>
      <c r="F209" s="44" t="str">
        <f>VLOOKUP(E209,REF!$D$1:$F$9,3,0)</f>
        <v>Train 1 (HP)</v>
      </c>
      <c r="G209" s="44" t="s">
        <v>5683</v>
      </c>
      <c r="H209" s="38" t="s">
        <v>5536</v>
      </c>
      <c r="I209" s="38" t="str">
        <f t="shared" si="7"/>
        <v>FSE1367</v>
      </c>
      <c r="J209" s="38" t="s">
        <v>5682</v>
      </c>
      <c r="K209" s="38" t="b">
        <v>0</v>
      </c>
      <c r="L209" s="46" t="s">
        <v>5346</v>
      </c>
      <c r="M209" s="40" t="s">
        <v>736</v>
      </c>
      <c r="N209" s="41">
        <v>837032561</v>
      </c>
      <c r="O209" s="42" t="s">
        <v>5681</v>
      </c>
    </row>
    <row r="210" spans="1:15" ht="21.6" hidden="1">
      <c r="A210" s="38" t="s">
        <v>5533</v>
      </c>
      <c r="B210" s="38">
        <f>VLOOKUP(A210,REF!$A$1:$B$20,2,0)</f>
        <v>0</v>
      </c>
      <c r="C210" s="39" t="s">
        <v>5684</v>
      </c>
      <c r="D210" s="44" t="str">
        <f>LEFT(C210,1)&amp;VLOOKUP(MID(C210,2,1),REF!$D$1:$F$9,2,0)&amp;RIGHT(C210,LEN(C210)-2)</f>
        <v>1366</v>
      </c>
      <c r="E210" s="44" t="str">
        <f t="shared" si="6"/>
        <v>V</v>
      </c>
      <c r="F210" s="44" t="str">
        <f>VLOOKUP(E210,REF!$D$1:$F$9,3,0)</f>
        <v>Train 1 (HP)</v>
      </c>
      <c r="G210" s="44" t="s">
        <v>5685</v>
      </c>
      <c r="H210" s="38" t="s">
        <v>5536</v>
      </c>
      <c r="I210" s="38" t="str">
        <f t="shared" si="7"/>
        <v>FSE1366</v>
      </c>
      <c r="J210" s="38" t="s">
        <v>5684</v>
      </c>
      <c r="K210" s="38" t="b">
        <v>0</v>
      </c>
      <c r="L210" s="46" t="s">
        <v>5346</v>
      </c>
      <c r="M210" s="40" t="s">
        <v>736</v>
      </c>
      <c r="N210" s="41">
        <v>837032561</v>
      </c>
      <c r="O210" s="42" t="s">
        <v>5681</v>
      </c>
    </row>
    <row r="211" spans="1:15" ht="21.6" hidden="1">
      <c r="A211" s="38" t="s">
        <v>5533</v>
      </c>
      <c r="B211" s="38">
        <f>VLOOKUP(A211,REF!$A$1:$B$20,2,0)</f>
        <v>0</v>
      </c>
      <c r="C211" s="39" t="s">
        <v>5686</v>
      </c>
      <c r="D211" s="44" t="str">
        <f>LEFT(C211,1)&amp;VLOOKUP(MID(C211,2,1),REF!$D$1:$F$9,2,0)&amp;RIGHT(C211,LEN(C211)-2)</f>
        <v>1368</v>
      </c>
      <c r="E211" s="44" t="str">
        <f t="shared" si="6"/>
        <v>V</v>
      </c>
      <c r="F211" s="44" t="str">
        <f>VLOOKUP(E211,REF!$D$1:$F$9,3,0)</f>
        <v>Train 1 (HP)</v>
      </c>
      <c r="G211" s="44" t="s">
        <v>5687</v>
      </c>
      <c r="H211" s="38" t="s">
        <v>5536</v>
      </c>
      <c r="I211" s="38" t="str">
        <f t="shared" si="7"/>
        <v>FSE1368</v>
      </c>
      <c r="J211" s="38" t="s">
        <v>5686</v>
      </c>
      <c r="K211" s="38" t="b">
        <v>0</v>
      </c>
      <c r="L211" s="46" t="s">
        <v>5346</v>
      </c>
      <c r="M211" s="40" t="s">
        <v>736</v>
      </c>
      <c r="N211" s="41">
        <v>837032561</v>
      </c>
      <c r="O211" s="42" t="s">
        <v>5681</v>
      </c>
    </row>
    <row r="212" spans="1:15" ht="21.6" hidden="1">
      <c r="A212" s="38" t="s">
        <v>5354</v>
      </c>
      <c r="B212" s="38" t="str">
        <f>VLOOKUP(A212,REF!$A$1:$B$20,2,0)</f>
        <v>Hi</v>
      </c>
      <c r="C212" s="39" t="s">
        <v>5688</v>
      </c>
      <c r="D212" s="44" t="str">
        <f>LEFT(C212,1)&amp;VLOOKUP(MID(C212,2,1),REF!$D$1:$F$9,2,0)&amp;RIGHT(C212,LEN(C212)-2)</f>
        <v>1370</v>
      </c>
      <c r="E212" s="44" t="str">
        <f t="shared" si="6"/>
        <v>V</v>
      </c>
      <c r="F212" s="44" t="str">
        <f>VLOOKUP(E212,REF!$D$1:$F$9,3,0)</f>
        <v>Train 1 (HP)</v>
      </c>
      <c r="G212" s="44" t="s">
        <v>5689</v>
      </c>
      <c r="H212" s="38" t="s">
        <v>5377</v>
      </c>
      <c r="I212" s="38" t="str">
        <f t="shared" si="7"/>
        <v>TE1370</v>
      </c>
      <c r="J212" s="38" t="s">
        <v>5688</v>
      </c>
      <c r="K212" s="38" t="s">
        <v>5690</v>
      </c>
      <c r="L212" s="39" t="s">
        <v>5346</v>
      </c>
      <c r="M212" s="40" t="s">
        <v>736</v>
      </c>
      <c r="N212" s="41">
        <v>837032561</v>
      </c>
      <c r="O212" s="45" t="s">
        <v>736</v>
      </c>
    </row>
    <row r="213" spans="1:15" ht="21.6" hidden="1">
      <c r="A213" s="38" t="s">
        <v>5380</v>
      </c>
      <c r="B213" s="38" t="str">
        <f>VLOOKUP(A213,REF!$A$1:$B$20,2,0)</f>
        <v>HiHi</v>
      </c>
      <c r="C213" s="39" t="s">
        <v>5688</v>
      </c>
      <c r="D213" s="44" t="str">
        <f>LEFT(C213,1)&amp;VLOOKUP(MID(C213,2,1),REF!$D$1:$F$9,2,0)&amp;RIGHT(C213,LEN(C213)-2)</f>
        <v>1370</v>
      </c>
      <c r="E213" s="44" t="str">
        <f t="shared" si="6"/>
        <v>V</v>
      </c>
      <c r="F213" s="44" t="str">
        <f>VLOOKUP(E213,REF!$D$1:$F$9,3,0)</f>
        <v>Train 1 (HP)</v>
      </c>
      <c r="G213" s="44" t="s">
        <v>5689</v>
      </c>
      <c r="H213" s="38" t="s">
        <v>5377</v>
      </c>
      <c r="I213" s="38" t="str">
        <f t="shared" si="7"/>
        <v>TE1370</v>
      </c>
      <c r="J213" s="38" t="s">
        <v>5688</v>
      </c>
      <c r="K213" s="38" t="s">
        <v>5391</v>
      </c>
      <c r="L213" s="43" t="s">
        <v>736</v>
      </c>
      <c r="M213" s="44" t="s">
        <v>5346</v>
      </c>
      <c r="N213" s="41">
        <v>837032561</v>
      </c>
      <c r="O213" s="42" t="s">
        <v>5508</v>
      </c>
    </row>
    <row r="214" spans="1:15" ht="21.6" hidden="1">
      <c r="A214" s="38" t="s">
        <v>5359</v>
      </c>
      <c r="B214" s="38" t="str">
        <f>VLOOKUP(A214,REF!$A$1:$B$20,2,0)</f>
        <v>Lo</v>
      </c>
      <c r="C214" s="39" t="s">
        <v>5688</v>
      </c>
      <c r="D214" s="44" t="str">
        <f>LEFT(C214,1)&amp;VLOOKUP(MID(C214,2,1),REF!$D$1:$F$9,2,0)&amp;RIGHT(C214,LEN(C214)-2)</f>
        <v>1370</v>
      </c>
      <c r="E214" s="44" t="str">
        <f t="shared" si="6"/>
        <v>V</v>
      </c>
      <c r="F214" s="44" t="str">
        <f>VLOOKUP(E214,REF!$D$1:$F$9,3,0)</f>
        <v>Train 1 (HP)</v>
      </c>
      <c r="G214" s="44" t="s">
        <v>5689</v>
      </c>
      <c r="H214" s="38" t="s">
        <v>5377</v>
      </c>
      <c r="I214" s="38" t="str">
        <f t="shared" si="7"/>
        <v>TE1370</v>
      </c>
      <c r="J214" s="38" t="s">
        <v>5688</v>
      </c>
      <c r="K214" s="38" t="s">
        <v>5363</v>
      </c>
      <c r="L214" s="39" t="s">
        <v>5346</v>
      </c>
      <c r="M214" s="40" t="s">
        <v>736</v>
      </c>
      <c r="N214" s="41">
        <v>837032561</v>
      </c>
      <c r="O214" s="42" t="s">
        <v>5547</v>
      </c>
    </row>
    <row r="215" spans="1:15" ht="21.6" hidden="1">
      <c r="A215" s="38" t="s">
        <v>5548</v>
      </c>
      <c r="B215" s="38" t="str">
        <f>VLOOKUP(A215,REF!$A$1:$B$20,2,0)</f>
        <v>LoLo</v>
      </c>
      <c r="C215" s="39" t="s">
        <v>5688</v>
      </c>
      <c r="D215" s="44" t="str">
        <f>LEFT(C215,1)&amp;VLOOKUP(MID(C215,2,1),REF!$D$1:$F$9,2,0)&amp;RIGHT(C215,LEN(C215)-2)</f>
        <v>1370</v>
      </c>
      <c r="E215" s="44" t="str">
        <f t="shared" si="6"/>
        <v>V</v>
      </c>
      <c r="F215" s="44" t="str">
        <f>VLOOKUP(E215,REF!$D$1:$F$9,3,0)</f>
        <v>Train 1 (HP)</v>
      </c>
      <c r="G215" s="44" t="s">
        <v>5689</v>
      </c>
      <c r="H215" s="38" t="s">
        <v>5377</v>
      </c>
      <c r="I215" s="38" t="str">
        <f t="shared" si="7"/>
        <v>TE1370</v>
      </c>
      <c r="J215" s="38" t="s">
        <v>5688</v>
      </c>
      <c r="K215" s="38" t="s">
        <v>5549</v>
      </c>
      <c r="L215" s="43" t="s">
        <v>736</v>
      </c>
      <c r="M215" s="44" t="s">
        <v>5346</v>
      </c>
      <c r="N215" s="41">
        <v>837032561</v>
      </c>
      <c r="O215" s="42" t="s">
        <v>5550</v>
      </c>
    </row>
    <row r="216" spans="1:15" ht="21.6" hidden="1">
      <c r="A216" s="47" t="s">
        <v>5514</v>
      </c>
      <c r="B216" s="38" t="str">
        <f>VLOOKUP(A216,REF!$A$1:$B$20,2,0)</f>
        <v>Hi</v>
      </c>
      <c r="C216" s="46" t="s">
        <v>5691</v>
      </c>
      <c r="D216" s="44" t="str">
        <f>LEFT(C216,1)&amp;VLOOKUP(MID(C216,2,1),REF!$D$1:$F$9,2,0)&amp;RIGHT(C216,LEN(C216)-2)</f>
        <v>1314</v>
      </c>
      <c r="E216" s="44" t="str">
        <f t="shared" si="6"/>
        <v>V</v>
      </c>
      <c r="F216" s="44" t="str">
        <f>VLOOKUP(E216,REF!$D$1:$F$9,3,0)</f>
        <v>Train 1 (HP)</v>
      </c>
      <c r="G216" s="49" t="s">
        <v>5692</v>
      </c>
      <c r="H216" s="47" t="s">
        <v>5553</v>
      </c>
      <c r="I216" s="38" t="str">
        <f t="shared" si="7"/>
        <v>FS1314</v>
      </c>
      <c r="J216" s="47" t="s">
        <v>5691</v>
      </c>
      <c r="K216" s="47" t="b">
        <v>1</v>
      </c>
      <c r="L216" s="46" t="s">
        <v>5346</v>
      </c>
      <c r="M216" s="40" t="s">
        <v>736</v>
      </c>
      <c r="N216" s="48">
        <v>837032561</v>
      </c>
      <c r="O216" s="45" t="s">
        <v>736</v>
      </c>
    </row>
    <row r="217" spans="1:15" ht="21.6" hidden="1">
      <c r="A217" s="47" t="s">
        <v>5518</v>
      </c>
      <c r="B217" s="38" t="str">
        <f>VLOOKUP(A217,REF!$A$1:$B$20,2,0)</f>
        <v>Lo</v>
      </c>
      <c r="C217" s="46" t="s">
        <v>5691</v>
      </c>
      <c r="D217" s="44" t="str">
        <f>LEFT(C217,1)&amp;VLOOKUP(MID(C217,2,1),REF!$D$1:$F$9,2,0)&amp;RIGHT(C217,LEN(C217)-2)</f>
        <v>1314</v>
      </c>
      <c r="E217" s="44" t="str">
        <f t="shared" si="6"/>
        <v>V</v>
      </c>
      <c r="F217" s="44" t="str">
        <f>VLOOKUP(E217,REF!$D$1:$F$9,3,0)</f>
        <v>Train 1 (HP)</v>
      </c>
      <c r="G217" s="49" t="s">
        <v>5692</v>
      </c>
      <c r="H217" s="47" t="s">
        <v>5553</v>
      </c>
      <c r="I217" s="38" t="str">
        <f t="shared" si="7"/>
        <v>FS1314</v>
      </c>
      <c r="J217" s="47" t="s">
        <v>5691</v>
      </c>
      <c r="K217" s="47" t="b">
        <v>1</v>
      </c>
      <c r="L217" s="46" t="s">
        <v>5346</v>
      </c>
      <c r="M217" s="40" t="s">
        <v>736</v>
      </c>
      <c r="N217" s="48">
        <v>837032561</v>
      </c>
      <c r="O217" s="45" t="s">
        <v>736</v>
      </c>
    </row>
    <row r="218" spans="1:15" ht="409.6" hidden="1">
      <c r="B218" s="38"/>
      <c r="C218" t="s">
        <v>729</v>
      </c>
      <c r="D218" s="44" t="e">
        <f>LEFT(C218,1)&amp;VLOOKUP(MID(C218,2,1),REF!$D$1:$F$9,2,0)&amp;RIGHT(C218,LEN(C218)-2)</f>
        <v>#N/A</v>
      </c>
      <c r="E218" s="44" t="str">
        <f t="shared" si="6"/>
        <v>o</v>
      </c>
      <c r="F218" s="44" t="e">
        <f>VLOOKUP(E218,REF!$D$1:$F$9,3,0)</f>
        <v>#N/A</v>
      </c>
      <c r="G218" s="50" t="s">
        <v>5693</v>
      </c>
      <c r="I218" s="64" t="s">
        <v>5694</v>
      </c>
    </row>
  </sheetData>
  <autoFilter ref="A1:O218" xr:uid="{491E9C16-6978-49C4-8076-7260DAE7EB70}">
    <filterColumn colId="5">
      <filters>
        <filter val="Train 1 (HP)"/>
      </filters>
    </filterColumn>
    <filterColumn colId="8">
      <filters>
        <filter val="TE1308A"/>
        <filter val="TE1308B"/>
        <filter val="TE1308C"/>
        <filter val="TE1308D"/>
        <filter val="TE1308E"/>
        <filter val="TE1308F"/>
      </filters>
    </filterColumn>
  </autoFilter>
  <pageMargins left="0.511811024" right="0.511811024" top="0.78740157499999996" bottom="0.78740157499999996" header="0.31496062000000002" footer="0.3149606200000000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02A51E-D147-437B-8956-CEADD6F8D05D}">
  <dimension ref="A1:AB275"/>
  <sheetViews>
    <sheetView workbookViewId="0">
      <selection activeCell="H14" sqref="H14"/>
    </sheetView>
  </sheetViews>
  <sheetFormatPr defaultColWidth="8.88671875" defaultRowHeight="15" customHeight="1"/>
  <cols>
    <col min="4" max="4" width="7.109375" customWidth="1"/>
    <col min="5" max="5" width="6.44140625" customWidth="1"/>
    <col min="6" max="6" width="46.33203125" bestFit="1" customWidth="1"/>
    <col min="19" max="20" width="36.44140625" bestFit="1" customWidth="1"/>
    <col min="25" max="26" width="36.44140625" bestFit="1" customWidth="1"/>
    <col min="27" max="27" width="36.44140625" customWidth="1"/>
    <col min="28" max="28" width="20" bestFit="1" customWidth="1"/>
  </cols>
  <sheetData>
    <row r="1" spans="1:28" ht="14.4">
      <c r="A1" s="32" t="s">
        <v>5330</v>
      </c>
      <c r="B1" s="32" t="s">
        <v>5331</v>
      </c>
      <c r="D1" s="61" t="s">
        <v>5695</v>
      </c>
      <c r="E1" s="61" t="s">
        <v>5696</v>
      </c>
      <c r="F1" s="32" t="s">
        <v>722</v>
      </c>
      <c r="I1" s="61" t="s">
        <v>5695</v>
      </c>
      <c r="J1" s="61" t="s">
        <v>5696</v>
      </c>
      <c r="K1" s="32" t="s">
        <v>722</v>
      </c>
      <c r="S1" s="67" t="s">
        <v>5697</v>
      </c>
      <c r="T1" s="67" t="s">
        <v>5698</v>
      </c>
      <c r="Y1" s="12" t="s">
        <v>722</v>
      </c>
      <c r="Z1" s="12" t="s">
        <v>723</v>
      </c>
      <c r="AA1" s="12"/>
      <c r="AB1" s="10" t="s">
        <v>5699</v>
      </c>
    </row>
    <row r="2" spans="1:28" ht="28.8">
      <c r="A2" s="51" t="s">
        <v>5341</v>
      </c>
      <c r="B2" s="32" t="s">
        <v>2931</v>
      </c>
      <c r="D2" s="32" t="s">
        <v>5346</v>
      </c>
      <c r="E2" s="32">
        <v>1</v>
      </c>
      <c r="F2" s="52" t="s">
        <v>738</v>
      </c>
      <c r="I2" s="32" t="s">
        <v>5700</v>
      </c>
      <c r="J2" s="32">
        <v>11</v>
      </c>
      <c r="K2" s="52" t="s">
        <v>738</v>
      </c>
      <c r="S2" s="61" t="s">
        <v>739</v>
      </c>
      <c r="T2" s="61" t="s">
        <v>2958</v>
      </c>
      <c r="Y2" s="12" t="s">
        <v>1859</v>
      </c>
      <c r="Z2" s="12" t="s">
        <v>739</v>
      </c>
      <c r="AA2" s="12" t="str">
        <f>_xlfn.CONCAT(Y2,Z2)</f>
        <v>FRADE-PBA-1350 (HP Compressor Trem 1)Delta Pressure - Lube Oil Filter</v>
      </c>
      <c r="AB2" s="92" t="s">
        <v>5701</v>
      </c>
    </row>
    <row r="3" spans="1:28" ht="28.8">
      <c r="A3" s="51" t="s">
        <v>5348</v>
      </c>
      <c r="B3" s="32" t="s">
        <v>2932</v>
      </c>
      <c r="D3" s="32"/>
      <c r="E3" s="32"/>
      <c r="F3" s="32"/>
      <c r="I3" s="32" t="s">
        <v>5700</v>
      </c>
      <c r="J3" s="32">
        <v>15</v>
      </c>
      <c r="K3" s="32" t="s">
        <v>5702</v>
      </c>
      <c r="S3" s="61" t="s">
        <v>756</v>
      </c>
      <c r="T3" s="61" t="s">
        <v>2964</v>
      </c>
      <c r="Y3" s="12" t="s">
        <v>1859</v>
      </c>
      <c r="Z3" s="12" t="s">
        <v>756</v>
      </c>
      <c r="AA3" s="12" t="str">
        <f t="shared" ref="AA3:AA66" si="0">_xlfn.CONCAT(Y3,Z3)</f>
        <v>FRADE-PBA-1350 (HP Compressor Trem 1)Level - Lube Oil Tank (1)</v>
      </c>
      <c r="AB3" s="10" t="s">
        <v>3157</v>
      </c>
    </row>
    <row r="4" spans="1:28" ht="28.8">
      <c r="A4" s="51" t="s">
        <v>5350</v>
      </c>
      <c r="B4" s="32" t="s">
        <v>2929</v>
      </c>
      <c r="D4" s="32" t="s">
        <v>5703</v>
      </c>
      <c r="E4" s="32">
        <v>2</v>
      </c>
      <c r="F4" s="52" t="s">
        <v>738</v>
      </c>
      <c r="I4" s="32" t="s">
        <v>5704</v>
      </c>
      <c r="J4" s="32">
        <v>12</v>
      </c>
      <c r="K4" s="52" t="s">
        <v>738</v>
      </c>
      <c r="S4" s="61" t="s">
        <v>878</v>
      </c>
      <c r="T4" s="61" t="s">
        <v>3007</v>
      </c>
      <c r="Y4" s="12" t="s">
        <v>1859</v>
      </c>
      <c r="Z4" s="12" t="s">
        <v>878</v>
      </c>
      <c r="AA4" s="12" t="str">
        <f t="shared" si="0"/>
        <v>FRADE-PBA-1350 (HP Compressor Trem 1)Pressure - Lube Oil Bearings Header (2)</v>
      </c>
      <c r="AB4" s="10" t="s">
        <v>3165</v>
      </c>
    </row>
    <row r="5" spans="1:28" ht="28.8">
      <c r="A5" s="51" t="s">
        <v>5354</v>
      </c>
      <c r="B5" s="32" t="s">
        <v>2929</v>
      </c>
      <c r="D5" s="32"/>
      <c r="E5" s="32"/>
      <c r="F5" s="32"/>
      <c r="I5" s="32" t="s">
        <v>5704</v>
      </c>
      <c r="J5" s="32">
        <v>16</v>
      </c>
      <c r="K5" s="32" t="s">
        <v>5702</v>
      </c>
      <c r="S5" s="61" t="s">
        <v>955</v>
      </c>
      <c r="T5" s="61" t="s">
        <v>3042</v>
      </c>
      <c r="Y5" s="12" t="s">
        <v>1859</v>
      </c>
      <c r="Z5" s="12" t="s">
        <v>955</v>
      </c>
      <c r="AA5" s="12" t="str">
        <f t="shared" si="0"/>
        <v>FRADE-PBA-1350 (HP Compressor Trem 1)Temperature - Lube Oil Header</v>
      </c>
      <c r="AB5" s="78" t="s">
        <v>5705</v>
      </c>
    </row>
    <row r="6" spans="1:28" ht="28.8">
      <c r="A6" s="51" t="s">
        <v>5359</v>
      </c>
      <c r="B6" s="32" t="s">
        <v>2931</v>
      </c>
      <c r="D6" s="32" t="s">
        <v>5706</v>
      </c>
      <c r="E6" s="32">
        <v>3</v>
      </c>
      <c r="F6" s="32" t="s">
        <v>5707</v>
      </c>
      <c r="I6" s="32" t="s">
        <v>5708</v>
      </c>
      <c r="J6" s="32">
        <v>13</v>
      </c>
      <c r="K6" s="32" t="s">
        <v>5707</v>
      </c>
      <c r="S6" s="61" t="s">
        <v>976</v>
      </c>
      <c r="T6" s="61" t="s">
        <v>3111</v>
      </c>
      <c r="Y6" s="12" t="s">
        <v>1859</v>
      </c>
      <c r="Z6" s="12" t="s">
        <v>976</v>
      </c>
      <c r="AA6" s="12" t="str">
        <f t="shared" si="0"/>
        <v>FRADE-PBA-1350 (HP Compressor Trem 1)Temperature - Lube Oil Tank</v>
      </c>
      <c r="AB6" s="10" t="s">
        <v>3201</v>
      </c>
    </row>
    <row r="7" spans="1:28" ht="28.8">
      <c r="A7" s="51" t="s">
        <v>5364</v>
      </c>
      <c r="B7" s="32" t="s">
        <v>2929</v>
      </c>
      <c r="D7" s="32" t="s">
        <v>5706</v>
      </c>
      <c r="E7" s="32">
        <v>7</v>
      </c>
      <c r="F7" s="32" t="s">
        <v>5709</v>
      </c>
      <c r="I7" s="32" t="s">
        <v>5708</v>
      </c>
      <c r="J7" s="32">
        <v>17</v>
      </c>
      <c r="K7" s="32" t="s">
        <v>5709</v>
      </c>
      <c r="S7" s="61" t="s">
        <v>992</v>
      </c>
      <c r="T7" s="61" t="s">
        <v>3375</v>
      </c>
      <c r="Y7" s="12" t="s">
        <v>1903</v>
      </c>
      <c r="Z7" s="12" t="s">
        <v>992</v>
      </c>
      <c r="AA7" s="12" t="str">
        <f t="shared" si="0"/>
        <v>FRADE-CM-1350 (HP Motor Trem 1)Temperature - Motor DE Bearing</v>
      </c>
      <c r="AB7" s="10" t="s">
        <v>3400</v>
      </c>
    </row>
    <row r="8" spans="1:28" ht="28.8">
      <c r="A8" s="51" t="s">
        <v>5369</v>
      </c>
      <c r="B8" s="32" t="s">
        <v>2931</v>
      </c>
      <c r="D8" s="32" t="s">
        <v>5710</v>
      </c>
      <c r="E8" s="32">
        <v>4</v>
      </c>
      <c r="F8" s="32" t="s">
        <v>5707</v>
      </c>
      <c r="I8" s="32" t="s">
        <v>5711</v>
      </c>
      <c r="J8" s="32">
        <v>14</v>
      </c>
      <c r="K8" s="32" t="s">
        <v>5707</v>
      </c>
      <c r="S8" s="61" t="s">
        <v>1001</v>
      </c>
      <c r="T8" s="61" t="s">
        <v>3379</v>
      </c>
      <c r="Y8" s="12" t="s">
        <v>1903</v>
      </c>
      <c r="Z8" s="12" t="s">
        <v>1001</v>
      </c>
      <c r="AA8" s="12" t="str">
        <f t="shared" si="0"/>
        <v>FRADE-CM-1350 (HP Motor Trem 1)Temperature - Motor NDE Bearing</v>
      </c>
      <c r="AB8" s="10" t="s">
        <v>3402</v>
      </c>
    </row>
    <row r="9" spans="1:28" ht="28.8">
      <c r="A9" s="51" t="s">
        <v>5371</v>
      </c>
      <c r="B9" s="32" t="s">
        <v>2932</v>
      </c>
      <c r="D9" s="32" t="s">
        <v>5710</v>
      </c>
      <c r="E9" s="32">
        <v>8</v>
      </c>
      <c r="F9" s="32" t="s">
        <v>5709</v>
      </c>
      <c r="I9" s="32" t="s">
        <v>5711</v>
      </c>
      <c r="J9" s="32">
        <v>18</v>
      </c>
      <c r="K9" s="32" t="s">
        <v>5709</v>
      </c>
      <c r="S9" s="61" t="s">
        <v>1010</v>
      </c>
      <c r="T9" s="61" t="s">
        <v>3357</v>
      </c>
      <c r="Y9" s="12" t="s">
        <v>1903</v>
      </c>
      <c r="Z9" s="12" t="s">
        <v>1010</v>
      </c>
      <c r="AA9" s="12" t="str">
        <f t="shared" si="0"/>
        <v>FRADE-CM-1350 (HP Motor Trem 1)Temperature - Stator Air Cold (1)</v>
      </c>
      <c r="AB9" s="10" t="s">
        <v>3392</v>
      </c>
    </row>
    <row r="10" spans="1:28" ht="28.8">
      <c r="A10" s="51" t="s">
        <v>5380</v>
      </c>
      <c r="B10" s="32" t="s">
        <v>2930</v>
      </c>
      <c r="S10" s="61" t="s">
        <v>1028</v>
      </c>
      <c r="T10" s="61" t="s">
        <v>3360</v>
      </c>
      <c r="Y10" s="12" t="s">
        <v>1903</v>
      </c>
      <c r="Z10" s="12" t="s">
        <v>1028</v>
      </c>
      <c r="AA10" s="12" t="str">
        <f t="shared" si="0"/>
        <v>FRADE-CM-1350 (HP Motor Trem 1)Temperature - Stator Air Hot</v>
      </c>
      <c r="AB10" s="10" t="s">
        <v>3393</v>
      </c>
    </row>
    <row r="11" spans="1:28" ht="28.8">
      <c r="A11" s="51" t="s">
        <v>5442</v>
      </c>
      <c r="B11" s="32" t="s">
        <v>2929</v>
      </c>
      <c r="S11" s="61" t="s">
        <v>1046</v>
      </c>
      <c r="T11" s="61" t="s">
        <v>3363</v>
      </c>
      <c r="Y11" s="12" t="s">
        <v>1903</v>
      </c>
      <c r="Z11" s="12" t="s">
        <v>1046</v>
      </c>
      <c r="AA11" s="12" t="str">
        <f t="shared" si="0"/>
        <v>FRADE-CM-1350 (HP Motor Trem 1)Temperature - Stator U</v>
      </c>
      <c r="AB11" s="10" t="s">
        <v>3394</v>
      </c>
    </row>
    <row r="12" spans="1:28" ht="28.8">
      <c r="A12" s="51" t="s">
        <v>5448</v>
      </c>
      <c r="B12" s="32" t="s">
        <v>2930</v>
      </c>
      <c r="S12" s="61" t="s">
        <v>339</v>
      </c>
      <c r="T12" s="61" t="s">
        <v>3364</v>
      </c>
      <c r="Y12" s="12" t="s">
        <v>1903</v>
      </c>
      <c r="Z12" s="12" t="s">
        <v>339</v>
      </c>
      <c r="AA12" s="12" t="str">
        <f t="shared" si="0"/>
        <v>FRADE-CM-1350 (HP Motor Trem 1)Temperature - Stator U (2)</v>
      </c>
      <c r="AB12" s="10" t="s">
        <v>3395</v>
      </c>
    </row>
    <row r="13" spans="1:28" ht="28.8">
      <c r="A13" s="51" t="s">
        <v>5470</v>
      </c>
      <c r="B13" s="32" t="s">
        <v>2929</v>
      </c>
      <c r="S13" s="61" t="s">
        <v>1067</v>
      </c>
      <c r="T13" s="61" t="s">
        <v>3367</v>
      </c>
      <c r="Y13" s="12" t="s">
        <v>1903</v>
      </c>
      <c r="Z13" s="12" t="s">
        <v>1067</v>
      </c>
      <c r="AA13" s="12" t="str">
        <f t="shared" si="0"/>
        <v>FRADE-CM-1350 (HP Motor Trem 1)Temperature - Stator V</v>
      </c>
      <c r="AB13" s="10" t="s">
        <v>3396</v>
      </c>
    </row>
    <row r="14" spans="1:28" ht="28.8">
      <c r="A14" s="51" t="s">
        <v>5476</v>
      </c>
      <c r="B14" s="32" t="s">
        <v>2930</v>
      </c>
      <c r="S14" s="61" t="s">
        <v>343</v>
      </c>
      <c r="T14" s="61" t="s">
        <v>3368</v>
      </c>
      <c r="Y14" s="12" t="s">
        <v>1903</v>
      </c>
      <c r="Z14" s="12" t="s">
        <v>343</v>
      </c>
      <c r="AA14" s="12" t="str">
        <f t="shared" si="0"/>
        <v>FRADE-CM-1350 (HP Motor Trem 1)Temperature - Stator V (2)</v>
      </c>
      <c r="AB14" s="10" t="s">
        <v>3397</v>
      </c>
    </row>
    <row r="15" spans="1:28" ht="28.8">
      <c r="A15" s="51" t="s">
        <v>5498</v>
      </c>
      <c r="B15" s="32" t="s">
        <v>2930</v>
      </c>
      <c r="S15" s="61" t="s">
        <v>1088</v>
      </c>
      <c r="T15" s="61" t="s">
        <v>3371</v>
      </c>
      <c r="Y15" s="12" t="s">
        <v>1903</v>
      </c>
      <c r="Z15" s="12" t="s">
        <v>1088</v>
      </c>
      <c r="AA15" s="12" t="str">
        <f t="shared" si="0"/>
        <v>FRADE-CM-1350 (HP Motor Trem 1)Temperature - Stator W</v>
      </c>
      <c r="AB15" s="10" t="s">
        <v>3398</v>
      </c>
    </row>
    <row r="16" spans="1:28" ht="28.8">
      <c r="A16" s="51" t="s">
        <v>5506</v>
      </c>
      <c r="B16" s="32" t="s">
        <v>2930</v>
      </c>
      <c r="S16" s="61" t="s">
        <v>347</v>
      </c>
      <c r="T16" s="61" t="s">
        <v>3372</v>
      </c>
      <c r="Y16" s="12" t="s">
        <v>1903</v>
      </c>
      <c r="Z16" s="12" t="s">
        <v>347</v>
      </c>
      <c r="AA16" s="12" t="str">
        <f t="shared" si="0"/>
        <v>FRADE-CM-1350 (HP Motor Trem 1)Temperature - Stator W (2)</v>
      </c>
      <c r="AB16" s="10" t="s">
        <v>3399</v>
      </c>
    </row>
    <row r="17" spans="1:28" ht="28.8">
      <c r="A17" s="51" t="s">
        <v>5514</v>
      </c>
      <c r="B17" s="32" t="s">
        <v>2929</v>
      </c>
      <c r="S17" s="61" t="s">
        <v>1137</v>
      </c>
      <c r="T17" s="61" t="s">
        <v>5712</v>
      </c>
      <c r="Y17" s="12" t="s">
        <v>1903</v>
      </c>
      <c r="Z17" s="12" t="s">
        <v>1137</v>
      </c>
      <c r="AA17" s="12" t="str">
        <f t="shared" si="0"/>
        <v>FRADE-CM-1350 (HP Motor Trem 1)Vibration - Motor DE Bearing (1)</v>
      </c>
      <c r="AB17" s="10" t="s">
        <v>3404</v>
      </c>
    </row>
    <row r="18" spans="1:28" ht="28.8">
      <c r="A18" s="51" t="s">
        <v>5518</v>
      </c>
      <c r="B18" s="32" t="s">
        <v>2931</v>
      </c>
      <c r="S18" s="61" t="s">
        <v>1146</v>
      </c>
      <c r="T18" s="61" t="s">
        <v>5713</v>
      </c>
      <c r="Y18" s="12" t="s">
        <v>1903</v>
      </c>
      <c r="Z18" s="12" t="s">
        <v>1146</v>
      </c>
      <c r="AA18" s="12" t="str">
        <f t="shared" si="0"/>
        <v>FRADE-CM-1350 (HP Motor Trem 1)Vibration - Motor DE Bearing (2)</v>
      </c>
      <c r="AB18" s="10" t="s">
        <v>3405</v>
      </c>
    </row>
    <row r="19" spans="1:28" ht="28.8">
      <c r="A19" s="51" t="s">
        <v>5533</v>
      </c>
      <c r="B19" s="32"/>
      <c r="S19" s="61" t="s">
        <v>1155</v>
      </c>
      <c r="T19" s="61" t="s">
        <v>3388</v>
      </c>
      <c r="Y19" s="12" t="s">
        <v>1903</v>
      </c>
      <c r="Z19" s="12" t="s">
        <v>1155</v>
      </c>
      <c r="AA19" s="12" t="str">
        <f t="shared" si="0"/>
        <v>FRADE-CM-1350 (HP Motor Trem 1)Vibration - Motor NDE Bearing (1)</v>
      </c>
      <c r="AB19" s="10" t="s">
        <v>3406</v>
      </c>
    </row>
    <row r="20" spans="1:28" ht="28.8">
      <c r="A20" s="51" t="s">
        <v>5548</v>
      </c>
      <c r="B20" s="32" t="s">
        <v>2932</v>
      </c>
      <c r="S20" s="61" t="s">
        <v>1162</v>
      </c>
      <c r="T20" s="61" t="s">
        <v>3390</v>
      </c>
      <c r="Y20" s="12" t="s">
        <v>1903</v>
      </c>
      <c r="Z20" s="12" t="s">
        <v>1162</v>
      </c>
      <c r="AA20" s="12" t="str">
        <f t="shared" si="0"/>
        <v>FRADE-CM-1350 (HP Motor Trem 1)Vibration - Motor NDE Bearing (2)</v>
      </c>
      <c r="AB20" s="10" t="s">
        <v>3407</v>
      </c>
    </row>
    <row r="21" spans="1:28" ht="28.8">
      <c r="S21" s="61" t="s">
        <v>1170</v>
      </c>
      <c r="T21" s="61" t="s">
        <v>2943</v>
      </c>
      <c r="Y21" s="12" t="s">
        <v>1859</v>
      </c>
      <c r="Z21" s="12" t="s">
        <v>1170</v>
      </c>
      <c r="AA21" s="12" t="str">
        <f t="shared" si="0"/>
        <v>FRADE-PBA-1350 (HP Compressor Trem 1)Axial Displacement - Comp (1)</v>
      </c>
      <c r="AB21" s="10" t="s">
        <v>3153</v>
      </c>
    </row>
    <row r="22" spans="1:28" ht="28.8">
      <c r="S22" s="61" t="s">
        <v>1178</v>
      </c>
      <c r="T22" s="61" t="s">
        <v>2948</v>
      </c>
      <c r="Y22" s="12" t="s">
        <v>1859</v>
      </c>
      <c r="Z22" s="12" t="s">
        <v>1178</v>
      </c>
      <c r="AA22" s="12" t="str">
        <f t="shared" si="0"/>
        <v>FRADE-PBA-1350 (HP Compressor Trem 1)Axial Displacement - Comp (2)</v>
      </c>
      <c r="AB22" s="10" t="s">
        <v>3154</v>
      </c>
    </row>
    <row r="23" spans="1:28" ht="28.8">
      <c r="S23" s="61" t="s">
        <v>1287</v>
      </c>
      <c r="T23" s="61" t="s">
        <v>5714</v>
      </c>
      <c r="Y23" s="12" t="s">
        <v>1859</v>
      </c>
      <c r="Z23" s="12" t="s">
        <v>9</v>
      </c>
      <c r="AA23" s="12" t="str">
        <f t="shared" si="0"/>
        <v>FRADE-PBA-1350 (HP Compressor Trem 1)Axial Displacement - Gear Box (1)</v>
      </c>
      <c r="AB23" s="10" t="s">
        <v>3151</v>
      </c>
    </row>
    <row r="24" spans="1:28" ht="28.8">
      <c r="S24" s="61" t="s">
        <v>1373</v>
      </c>
      <c r="T24" s="61" t="s">
        <v>5715</v>
      </c>
      <c r="Y24" s="12" t="s">
        <v>1859</v>
      </c>
      <c r="Z24" s="12" t="s">
        <v>14</v>
      </c>
      <c r="AA24" s="12" t="str">
        <f t="shared" si="0"/>
        <v>FRADE-PBA-1350 (HP Compressor Trem 1)Axial Displacement - Gear Box (2)</v>
      </c>
      <c r="AB24" s="10" t="s">
        <v>3152</v>
      </c>
    </row>
    <row r="25" spans="1:28" ht="28.8">
      <c r="S25" s="61" t="s">
        <v>1386</v>
      </c>
      <c r="T25" s="61" t="s">
        <v>5716</v>
      </c>
      <c r="Y25" s="12" t="s">
        <v>1903</v>
      </c>
      <c r="Z25" s="12" t="s">
        <v>443</v>
      </c>
      <c r="AA25" s="12" t="str">
        <f t="shared" si="0"/>
        <v>FRADE-CM-1350 (HP Motor Trem 1)Current</v>
      </c>
      <c r="AB25" s="10" t="s">
        <v>3140</v>
      </c>
    </row>
    <row r="26" spans="1:28" ht="43.2">
      <c r="S26" s="61" t="s">
        <v>1445</v>
      </c>
      <c r="T26" s="61" t="s">
        <v>5717</v>
      </c>
      <c r="Y26" s="12" t="s">
        <v>1859</v>
      </c>
      <c r="Z26" s="12" t="s">
        <v>1287</v>
      </c>
      <c r="AA26" s="12" t="str">
        <f t="shared" si="0"/>
        <v>FRADE-PBA-1350 (HP Compressor Trem 1)Delta Pressure - Primary Seal Gas Injection Filter</v>
      </c>
      <c r="AB26" s="11" t="s">
        <v>3155</v>
      </c>
    </row>
    <row r="27" spans="1:28" ht="43.2">
      <c r="S27" s="61" t="s">
        <v>1453</v>
      </c>
      <c r="T27" s="61" t="s">
        <v>5718</v>
      </c>
      <c r="Y27" s="12" t="s">
        <v>1859</v>
      </c>
      <c r="Z27" s="12" t="s">
        <v>1373</v>
      </c>
      <c r="AA27" s="12" t="str">
        <f t="shared" si="0"/>
        <v>FRADE-PBA-1350 (HP Compressor Trem 1)Pressure - Primary Seal Gas to Flare DE (1)</v>
      </c>
      <c r="AB27" s="11" t="s">
        <v>3160</v>
      </c>
    </row>
    <row r="28" spans="1:28" ht="43.2">
      <c r="S28" s="61" t="s">
        <v>1505</v>
      </c>
      <c r="T28" s="61" t="s">
        <v>5719</v>
      </c>
      <c r="Y28" s="12" t="s">
        <v>1859</v>
      </c>
      <c r="Z28" s="12" t="s">
        <v>1386</v>
      </c>
      <c r="AA28" s="12" t="str">
        <f t="shared" si="0"/>
        <v>FRADE-PBA-1350 (HP Compressor Trem 1)Pressure - Primary Seal Gas to Flare NDE (1)</v>
      </c>
      <c r="AB28" s="11" t="s">
        <v>3161</v>
      </c>
    </row>
    <row r="29" spans="1:28" ht="28.8">
      <c r="S29" s="61" t="s">
        <v>1510</v>
      </c>
      <c r="T29" s="61" t="s">
        <v>5720</v>
      </c>
      <c r="Y29" s="12" t="s">
        <v>1859</v>
      </c>
      <c r="Z29" s="12" t="s">
        <v>1445</v>
      </c>
      <c r="AA29" s="12" t="str">
        <f t="shared" si="0"/>
        <v>FRADE-PBA-1350 (HP Compressor Trem 1)Pressure - Primary Seal Gas Injection</v>
      </c>
      <c r="AB29" s="92" t="s">
        <v>5721</v>
      </c>
    </row>
    <row r="30" spans="1:28" ht="28.8">
      <c r="S30" s="61" t="s">
        <v>1515</v>
      </c>
      <c r="T30" s="61" t="s">
        <v>3002</v>
      </c>
      <c r="Y30" s="12" t="s">
        <v>1859</v>
      </c>
      <c r="Z30" s="12" t="s">
        <v>1453</v>
      </c>
      <c r="AA30" s="12" t="str">
        <f t="shared" si="0"/>
        <v>FRADE-PBA-1350 (HP Compressor Trem 1)Pressure - Primary Seal Gas Injection (2)</v>
      </c>
      <c r="AB30" s="92" t="s">
        <v>5722</v>
      </c>
    </row>
    <row r="31" spans="1:28" ht="28.8">
      <c r="S31" s="61" t="s">
        <v>1561</v>
      </c>
      <c r="T31" s="61" t="s">
        <v>5723</v>
      </c>
      <c r="Y31" s="12" t="s">
        <v>1859</v>
      </c>
      <c r="Z31" s="12" t="s">
        <v>1505</v>
      </c>
      <c r="AA31" s="12" t="str">
        <f t="shared" si="0"/>
        <v>FRADE-PBA-1350 (HP Compressor Trem 1)Pressure - Secondary Seal Gas to Vent DE</v>
      </c>
      <c r="AB31" s="10" t="s">
        <v>3162</v>
      </c>
    </row>
    <row r="32" spans="1:28" ht="43.2">
      <c r="S32" s="61" t="s">
        <v>1566</v>
      </c>
      <c r="T32" s="61" t="s">
        <v>5724</v>
      </c>
      <c r="Y32" s="12" t="s">
        <v>1859</v>
      </c>
      <c r="Z32" s="12" t="s">
        <v>1510</v>
      </c>
      <c r="AA32" s="12" t="str">
        <f t="shared" si="0"/>
        <v>FRADE-PBA-1350 (HP Compressor Trem 1)Pressure - Secondary Seal Gas to Vent NDE</v>
      </c>
      <c r="AB32" s="10" t="s">
        <v>3163</v>
      </c>
    </row>
    <row r="33" spans="19:28" ht="28.8">
      <c r="S33" s="61" t="s">
        <v>1571</v>
      </c>
      <c r="T33" s="61" t="s">
        <v>3072</v>
      </c>
      <c r="Y33" s="12" t="s">
        <v>1859</v>
      </c>
      <c r="Z33" s="12" t="s">
        <v>1515</v>
      </c>
      <c r="AA33" s="12" t="str">
        <f t="shared" si="0"/>
        <v>FRADE-PBA-1350 (HP Compressor Trem 1)Pressure - Separation Gas Injection (1)</v>
      </c>
      <c r="AB33" s="11" t="s">
        <v>3164</v>
      </c>
    </row>
    <row r="34" spans="19:28" ht="28.8">
      <c r="S34" s="61" t="s">
        <v>1576</v>
      </c>
      <c r="T34" s="61" t="s">
        <v>5725</v>
      </c>
      <c r="Y34" s="12" t="s">
        <v>1859</v>
      </c>
      <c r="Z34" s="12" t="s">
        <v>1561</v>
      </c>
      <c r="AA34" s="12" t="str">
        <f t="shared" si="0"/>
        <v>FRADE-PBA-1350 (HP Compressor Trem 1)Temperature - Comp DE Bearing (1)</v>
      </c>
      <c r="AB34" s="10" t="s">
        <v>3183</v>
      </c>
    </row>
    <row r="35" spans="19:28" ht="28.8">
      <c r="S35" s="61" t="s">
        <v>1653</v>
      </c>
      <c r="T35" s="61" t="s">
        <v>3056</v>
      </c>
      <c r="Y35" s="12" t="s">
        <v>1859</v>
      </c>
      <c r="Z35" s="12" t="s">
        <v>1566</v>
      </c>
      <c r="AA35" s="12" t="str">
        <f t="shared" si="0"/>
        <v>FRADE-PBA-1350 (HP Compressor Trem 1)Temperature - Comp DE Bearing (2)</v>
      </c>
      <c r="AB35" s="10" t="s">
        <v>3184</v>
      </c>
    </row>
    <row r="36" spans="19:28" ht="28.8">
      <c r="S36" s="61" t="s">
        <v>1658</v>
      </c>
      <c r="T36" s="61" t="s">
        <v>3058</v>
      </c>
      <c r="Y36" s="12" t="s">
        <v>1859</v>
      </c>
      <c r="Z36" s="12" t="s">
        <v>1571</v>
      </c>
      <c r="AA36" s="12" t="str">
        <f t="shared" si="0"/>
        <v>FRADE-PBA-1350 (HP Compressor Trem 1)Temperature - Comp NDE Bearing (1)</v>
      </c>
      <c r="AB36" s="10" t="s">
        <v>3185</v>
      </c>
    </row>
    <row r="37" spans="19:28" ht="28.8">
      <c r="S37" s="61" t="s">
        <v>1663</v>
      </c>
      <c r="T37" s="61" t="s">
        <v>3052</v>
      </c>
      <c r="Y37" s="12" t="s">
        <v>1859</v>
      </c>
      <c r="Z37" s="12" t="s">
        <v>1576</v>
      </c>
      <c r="AA37" s="12" t="str">
        <f t="shared" si="0"/>
        <v>FRADE-PBA-1350 (HP Compressor Trem 1)Temperature - Comp NDE Bearing (2)</v>
      </c>
      <c r="AB37" s="10" t="s">
        <v>3186</v>
      </c>
    </row>
    <row r="38" spans="19:28" ht="43.2">
      <c r="S38" s="61" t="s">
        <v>1668</v>
      </c>
      <c r="T38" s="61" t="s">
        <v>3054</v>
      </c>
      <c r="Y38" s="12" t="s">
        <v>1859</v>
      </c>
      <c r="Z38" s="12" t="s">
        <v>643</v>
      </c>
      <c r="AA38" s="12" t="str">
        <f t="shared" si="0"/>
        <v>FRADE-PBA-1350 (HP Compressor Trem 1)Temperature - Gear Shaft HS Bearing DE (1)</v>
      </c>
      <c r="AB38" s="11" t="s">
        <v>3187</v>
      </c>
    </row>
    <row r="39" spans="19:28" ht="43.2">
      <c r="S39" s="61" t="s">
        <v>1673</v>
      </c>
      <c r="T39" s="61" t="s">
        <v>5726</v>
      </c>
      <c r="Y39" s="12" t="s">
        <v>1859</v>
      </c>
      <c r="Z39" s="12" t="s">
        <v>646</v>
      </c>
      <c r="AA39" s="12" t="str">
        <f t="shared" si="0"/>
        <v>FRADE-PBA-1350 (HP Compressor Trem 1)Temperature - Gear Shaft HS Bearing DE (2)</v>
      </c>
      <c r="AB39" s="11" t="s">
        <v>3188</v>
      </c>
    </row>
    <row r="40" spans="19:28" ht="43.2">
      <c r="S40" s="61" t="s">
        <v>1678</v>
      </c>
      <c r="T40" s="61" t="s">
        <v>5727</v>
      </c>
      <c r="Y40" s="12" t="s">
        <v>1859</v>
      </c>
      <c r="Z40" s="12" t="s">
        <v>649</v>
      </c>
      <c r="AA40" s="12" t="str">
        <f t="shared" si="0"/>
        <v>FRADE-PBA-1350 (HP Compressor Trem 1)Temperature - Gear Shaft HS Bearing NDE (1)</v>
      </c>
      <c r="AB40" s="11" t="s">
        <v>3191</v>
      </c>
    </row>
    <row r="41" spans="19:28" ht="43.2">
      <c r="S41" s="61" t="s">
        <v>1743</v>
      </c>
      <c r="T41" s="61" t="s">
        <v>5728</v>
      </c>
      <c r="Y41" s="12" t="s">
        <v>1859</v>
      </c>
      <c r="Z41" s="12" t="s">
        <v>652</v>
      </c>
      <c r="AA41" s="12" t="str">
        <f t="shared" si="0"/>
        <v>FRADE-PBA-1350 (HP Compressor Trem 1)Temperature - Gear Shaft HS Bearing NDE (2)</v>
      </c>
      <c r="AB41" s="11" t="s">
        <v>3192</v>
      </c>
    </row>
    <row r="42" spans="19:28" ht="43.2">
      <c r="S42" s="61" t="s">
        <v>1748</v>
      </c>
      <c r="T42" s="61" t="s">
        <v>5729</v>
      </c>
      <c r="Y42" s="12" t="s">
        <v>1859</v>
      </c>
      <c r="Z42" s="12" t="s">
        <v>655</v>
      </c>
      <c r="AA42" s="12" t="str">
        <f t="shared" si="0"/>
        <v>FRADE-PBA-1350 (HP Compressor Trem 1)Temperature - Gear Shaft LS Bearing DE (1)</v>
      </c>
      <c r="AB42" s="10" t="s">
        <v>3189</v>
      </c>
    </row>
    <row r="43" spans="19:28" ht="43.2">
      <c r="S43" s="61" t="s">
        <v>1753</v>
      </c>
      <c r="T43" s="61" t="s">
        <v>5730</v>
      </c>
      <c r="Y43" s="12" t="s">
        <v>1859</v>
      </c>
      <c r="Z43" s="12" t="s">
        <v>658</v>
      </c>
      <c r="AA43" s="12" t="str">
        <f t="shared" si="0"/>
        <v>FRADE-PBA-1350 (HP Compressor Trem 1)Temperature - Gear Shaft LS Bearing DE (2)</v>
      </c>
      <c r="AB43" s="10" t="s">
        <v>3190</v>
      </c>
    </row>
    <row r="44" spans="19:28" ht="43.2">
      <c r="S44" s="61" t="s">
        <v>1758</v>
      </c>
      <c r="T44" s="61" t="s">
        <v>5731</v>
      </c>
      <c r="Y44" s="12" t="s">
        <v>1859</v>
      </c>
      <c r="Z44" s="12" t="s">
        <v>661</v>
      </c>
      <c r="AA44" s="12" t="str">
        <f t="shared" si="0"/>
        <v>FRADE-PBA-1350 (HP Compressor Trem 1)Temperature - Gear Shaft LS Bearing NDE (1)</v>
      </c>
      <c r="AB44" s="10" t="s">
        <v>3193</v>
      </c>
    </row>
    <row r="45" spans="19:28" ht="43.2">
      <c r="S45" s="61" t="s">
        <v>1816</v>
      </c>
      <c r="T45" s="61" t="s">
        <v>5732</v>
      </c>
      <c r="Y45" s="12" t="s">
        <v>1859</v>
      </c>
      <c r="Z45" s="12" t="s">
        <v>664</v>
      </c>
      <c r="AA45" s="12" t="str">
        <f t="shared" si="0"/>
        <v>FRADE-PBA-1350 (HP Compressor Trem 1)Temperature - Gear Shaft LS Bearing NDE (2)</v>
      </c>
      <c r="AB45" s="10" t="s">
        <v>3194</v>
      </c>
    </row>
    <row r="46" spans="19:28" ht="43.2">
      <c r="S46" s="61" t="s">
        <v>1824</v>
      </c>
      <c r="T46" s="61" t="s">
        <v>3060</v>
      </c>
      <c r="Y46" s="12" t="s">
        <v>1859</v>
      </c>
      <c r="Z46" s="12" t="s">
        <v>1653</v>
      </c>
      <c r="AA46" s="12" t="str">
        <f t="shared" si="0"/>
        <v>FRADE-PBA-1350 (HP Compressor Trem 1)Temperature - Gear THRUST Bearing Inboard (1)</v>
      </c>
      <c r="AB46" s="10" t="s">
        <v>3177</v>
      </c>
    </row>
    <row r="47" spans="19:28" ht="43.2">
      <c r="S47" s="61" t="s">
        <v>1830</v>
      </c>
      <c r="T47" s="61" t="s">
        <v>3062</v>
      </c>
      <c r="Y47" s="12" t="s">
        <v>1859</v>
      </c>
      <c r="Z47" s="12" t="s">
        <v>1658</v>
      </c>
      <c r="AA47" s="12" t="str">
        <f t="shared" si="0"/>
        <v>FRADE-PBA-1350 (HP Compressor Trem 1)Temperature - Gear THRUST Bearing Inboard (2)</v>
      </c>
      <c r="AB47" s="10" t="s">
        <v>3178</v>
      </c>
    </row>
    <row r="48" spans="19:28" ht="43.2">
      <c r="S48" s="61" t="s">
        <v>1835</v>
      </c>
      <c r="T48" s="61" t="s">
        <v>3064</v>
      </c>
      <c r="Y48" s="12" t="s">
        <v>1859</v>
      </c>
      <c r="Z48" s="12" t="s">
        <v>1663</v>
      </c>
      <c r="AA48" s="12" t="str">
        <f t="shared" si="0"/>
        <v>FRADE-PBA-1350 (HP Compressor Trem 1)Temperature - Gear THRUST Bearing Outboard (1)</v>
      </c>
      <c r="AB48" s="10" t="s">
        <v>3175</v>
      </c>
    </row>
    <row r="49" spans="19:28" ht="43.2">
      <c r="S49" s="61" t="s">
        <v>1840</v>
      </c>
      <c r="T49" s="61" t="s">
        <v>3066</v>
      </c>
      <c r="Y49" s="12" t="s">
        <v>1859</v>
      </c>
      <c r="Z49" s="12" t="s">
        <v>1668</v>
      </c>
      <c r="AA49" s="12" t="str">
        <f t="shared" si="0"/>
        <v>FRADE-PBA-1350 (HP Compressor Trem 1)Temperature - Gear THRUST Bearing Outboard (2)</v>
      </c>
      <c r="AB49" s="10" t="s">
        <v>3176</v>
      </c>
    </row>
    <row r="50" spans="19:28" ht="28.8">
      <c r="Y50" s="12" t="s">
        <v>1903</v>
      </c>
      <c r="Z50" s="12" t="s">
        <v>1673</v>
      </c>
      <c r="AA50" s="12" t="str">
        <f t="shared" si="0"/>
        <v>FRADE-CM-1350 (HP Motor Trem 1)Temperature - Motor DE Bearing (2)</v>
      </c>
      <c r="AB50" s="10" t="s">
        <v>3401</v>
      </c>
    </row>
    <row r="51" spans="19:28" ht="28.8">
      <c r="Y51" s="12" t="s">
        <v>1903</v>
      </c>
      <c r="Z51" s="12" t="s">
        <v>1678</v>
      </c>
      <c r="AA51" s="12" t="str">
        <f t="shared" si="0"/>
        <v>FRADE-CM-1350 (HP Motor Trem 1)Temperature - Motor NDE Bearing (2)</v>
      </c>
      <c r="AB51" s="10" t="s">
        <v>3403</v>
      </c>
    </row>
    <row r="52" spans="19:28" ht="28.8">
      <c r="Y52" s="12" t="s">
        <v>1859</v>
      </c>
      <c r="Z52" s="12" t="s">
        <v>1743</v>
      </c>
      <c r="AA52" s="12" t="str">
        <f t="shared" si="0"/>
        <v>FRADE-PBA-1350 (HP Compressor Trem 1)Vibration - Comp DE Bearing (1)</v>
      </c>
      <c r="AB52" s="10" t="s">
        <v>3210</v>
      </c>
    </row>
    <row r="53" spans="19:28" ht="28.8">
      <c r="Y53" s="12" t="s">
        <v>1859</v>
      </c>
      <c r="Z53" s="12" t="s">
        <v>1748</v>
      </c>
      <c r="AA53" s="12" t="str">
        <f t="shared" si="0"/>
        <v>FRADE-PBA-1350 (HP Compressor Trem 1)Vibration - Comp DE Bearing (2)</v>
      </c>
      <c r="AB53" s="10" t="s">
        <v>3211</v>
      </c>
    </row>
    <row r="54" spans="19:28" ht="28.8">
      <c r="Y54" s="12" t="s">
        <v>1859</v>
      </c>
      <c r="Z54" s="12" t="s">
        <v>1753</v>
      </c>
      <c r="AA54" s="12" t="str">
        <f t="shared" si="0"/>
        <v>FRADE-PBA-1350 (HP Compressor Trem 1)Vibration - Comp NDE Bearing (1)</v>
      </c>
      <c r="AB54" s="10" t="s">
        <v>3212</v>
      </c>
    </row>
    <row r="55" spans="19:28" ht="28.8">
      <c r="Y55" s="12" t="s">
        <v>1859</v>
      </c>
      <c r="Z55" s="12" t="s">
        <v>1758</v>
      </c>
      <c r="AA55" s="12" t="str">
        <f t="shared" si="0"/>
        <v>FRADE-PBA-1350 (HP Compressor Trem 1)Vibration - Comp NDE Bearing (2)</v>
      </c>
      <c r="AB55" s="10" t="s">
        <v>3213</v>
      </c>
    </row>
    <row r="56" spans="19:28" ht="28.8">
      <c r="Y56" s="12" t="s">
        <v>1859</v>
      </c>
      <c r="Z56" s="12" t="s">
        <v>697</v>
      </c>
      <c r="AA56" s="12" t="str">
        <f t="shared" si="0"/>
        <v>FRADE-PBA-1350 (HP Compressor Trem 1)Vibration - Gear Shaft HS Bearing DE (1)</v>
      </c>
      <c r="AB56" s="11" t="s">
        <v>3214</v>
      </c>
    </row>
    <row r="57" spans="19:28" ht="28.8">
      <c r="Y57" s="12" t="s">
        <v>1859</v>
      </c>
      <c r="Z57" s="12" t="s">
        <v>700</v>
      </c>
      <c r="AA57" s="12" t="str">
        <f t="shared" si="0"/>
        <v>FRADE-PBA-1350 (HP Compressor Trem 1)Vibration - Gear Shaft HS Bearing DE (2)</v>
      </c>
      <c r="AB57" s="11" t="s">
        <v>3215</v>
      </c>
    </row>
    <row r="58" spans="19:28" ht="28.8">
      <c r="Y58" s="12" t="s">
        <v>1859</v>
      </c>
      <c r="Z58" s="12" t="s">
        <v>709</v>
      </c>
      <c r="AA58" s="12" t="str">
        <f t="shared" si="0"/>
        <v>FRADE-PBA-1350 (HP Compressor Trem 1)Vibration - Gear Shaft LS Bearing DE (1)</v>
      </c>
      <c r="AB58" s="10" t="s">
        <v>3216</v>
      </c>
    </row>
    <row r="59" spans="19:28" ht="28.8">
      <c r="Y59" s="12" t="s">
        <v>1859</v>
      </c>
      <c r="Z59" s="12" t="s">
        <v>712</v>
      </c>
      <c r="AA59" s="12" t="str">
        <f t="shared" si="0"/>
        <v>FRADE-PBA-1350 (HP Compressor Trem 1)Vibration - Gear Shaft LS Bearing DE (2)</v>
      </c>
      <c r="AB59" s="10" t="s">
        <v>3217</v>
      </c>
    </row>
    <row r="60" spans="19:28" ht="28.8">
      <c r="Y60" s="12" t="s">
        <v>1859</v>
      </c>
      <c r="Z60" s="12" t="s">
        <v>1816</v>
      </c>
      <c r="AA60" s="12" t="str">
        <f t="shared" si="0"/>
        <v>FRADE-PBA-1350 (HP Compressor Trem 1)Temperature - Compressor DGS Cartridge</v>
      </c>
      <c r="AB60" s="10" t="s">
        <v>3195</v>
      </c>
    </row>
    <row r="61" spans="19:28" ht="43.2">
      <c r="Y61" s="12" t="s">
        <v>1859</v>
      </c>
      <c r="Z61" s="12" t="s">
        <v>1824</v>
      </c>
      <c r="AA61" s="12" t="str">
        <f t="shared" si="0"/>
        <v>FRADE-PBA-1350 (HP Compressor Trem 1)Temperature - Comp THRUST Bearing Outboard (1)</v>
      </c>
      <c r="AB61" s="10" t="s">
        <v>3179</v>
      </c>
    </row>
    <row r="62" spans="19:28" ht="43.2">
      <c r="Y62" s="12" t="s">
        <v>1859</v>
      </c>
      <c r="Z62" s="12" t="s">
        <v>1830</v>
      </c>
      <c r="AA62" s="12" t="str">
        <f t="shared" si="0"/>
        <v>FRADE-PBA-1350 (HP Compressor Trem 1)Temperature - Comp THRUST Bearing Outboard (2)</v>
      </c>
      <c r="AB62" s="10" t="s">
        <v>3180</v>
      </c>
    </row>
    <row r="63" spans="19:28" ht="43.2">
      <c r="Y63" s="12" t="s">
        <v>1859</v>
      </c>
      <c r="Z63" s="12" t="s">
        <v>1835</v>
      </c>
      <c r="AA63" s="12" t="str">
        <f t="shared" si="0"/>
        <v>FRADE-PBA-1350 (HP Compressor Trem 1)Temperature - Comp THRUST Bearing Inboard (1)</v>
      </c>
      <c r="AB63" s="10" t="s">
        <v>3181</v>
      </c>
    </row>
    <row r="64" spans="19:28" ht="43.2">
      <c r="Y64" s="12" t="s">
        <v>1859</v>
      </c>
      <c r="Z64" s="12" t="s">
        <v>1840</v>
      </c>
      <c r="AA64" s="12" t="str">
        <f t="shared" si="0"/>
        <v>FRADE-PBA-1350 (HP Compressor Trem 1)Temperature - Comp THRUST Bearing Inboard (2)</v>
      </c>
      <c r="AB64" s="10" t="s">
        <v>3182</v>
      </c>
    </row>
    <row r="65" spans="25:28" ht="28.8">
      <c r="Y65" s="12" t="s">
        <v>1859</v>
      </c>
      <c r="Z65" s="12" t="s">
        <v>771</v>
      </c>
      <c r="AA65" s="12" t="str">
        <f t="shared" si="0"/>
        <v>FRADE-PBA-1350 (HP Compressor Trem 1)Level - Lube Oil Tank (2)</v>
      </c>
      <c r="AB65" s="78" t="s">
        <v>5733</v>
      </c>
    </row>
    <row r="66" spans="25:28" ht="28.8">
      <c r="Y66" s="12" t="s">
        <v>1859</v>
      </c>
      <c r="Z66" s="12" t="s">
        <v>788</v>
      </c>
      <c r="AA66" s="12" t="str">
        <f t="shared" si="0"/>
        <v>FRADE-PBA-1350 (HP Compressor Trem 1)Level - Rundown Tank</v>
      </c>
      <c r="AB66" s="78" t="s">
        <v>5734</v>
      </c>
    </row>
    <row r="67" spans="25:28" ht="28.8">
      <c r="Y67" s="12" t="s">
        <v>1859</v>
      </c>
      <c r="Z67" s="12" t="s">
        <v>864</v>
      </c>
      <c r="AA67" s="12" t="str">
        <f t="shared" ref="AA67:AA130" si="1">_xlfn.CONCAT(Y67,Z67)</f>
        <v>FRADE-PBA-1350 (HP Compressor Trem 1)Pressure - Lube Oil Bearings Header</v>
      </c>
      <c r="AB67" s="78" t="s">
        <v>5735</v>
      </c>
    </row>
    <row r="68" spans="25:28" ht="43.2">
      <c r="Y68" s="12" t="s">
        <v>1859</v>
      </c>
      <c r="Z68" s="12" t="s">
        <v>1380</v>
      </c>
      <c r="AA68" s="12" t="str">
        <f t="shared" si="1"/>
        <v>FRADE-PBA-1350 (HP Compressor Trem 1)Pressure - Primary Seal Gas to Flare DE (2)</v>
      </c>
      <c r="AB68" s="93" t="s">
        <v>5736</v>
      </c>
    </row>
    <row r="69" spans="25:28" ht="43.2">
      <c r="Y69" s="12" t="s">
        <v>1859</v>
      </c>
      <c r="Z69" s="12" t="s">
        <v>1392</v>
      </c>
      <c r="AA69" s="12" t="str">
        <f t="shared" si="1"/>
        <v>FRADE-PBA-1350 (HP Compressor Trem 1)Pressure - Primary Seal Gas to Flare NDE (2)</v>
      </c>
      <c r="AB69" s="93" t="s">
        <v>5737</v>
      </c>
    </row>
    <row r="70" spans="25:28" ht="28.8">
      <c r="Y70" s="12" t="s">
        <v>1859</v>
      </c>
      <c r="Z70" s="12" t="s">
        <v>1398</v>
      </c>
      <c r="AA70" s="12" t="str">
        <f t="shared" si="1"/>
        <v>FRADE-PBA-1350 (HP Compressor Trem 1)Flow - Primary Seal Gas to Flare DE (1)</v>
      </c>
      <c r="AB70" s="10" t="s">
        <v>3203</v>
      </c>
    </row>
    <row r="71" spans="25:28" ht="28.8">
      <c r="Y71" s="12" t="s">
        <v>1859</v>
      </c>
      <c r="Z71" s="12" t="s">
        <v>1404</v>
      </c>
      <c r="AA71" s="12" t="str">
        <f t="shared" si="1"/>
        <v>FRADE-PBA-1350 (HP Compressor Trem 1)Flow - Primary Seal Gas to Flare NDE (1)</v>
      </c>
      <c r="AB71" s="10" t="s">
        <v>3206</v>
      </c>
    </row>
    <row r="72" spans="25:28" ht="28.8">
      <c r="Y72" s="12" t="s">
        <v>1859</v>
      </c>
      <c r="Z72" s="12" t="s">
        <v>1414</v>
      </c>
      <c r="AA72" s="12" t="str">
        <f t="shared" si="1"/>
        <v>FRADE-PBA-1350 (HP Compressor Trem 1)Keyphasor - Gear Casing HS Shaft</v>
      </c>
      <c r="AB72" s="78" t="s">
        <v>5738</v>
      </c>
    </row>
    <row r="73" spans="25:28" ht="28.8">
      <c r="Y73" s="12" t="s">
        <v>1859</v>
      </c>
      <c r="Z73" s="12" t="s">
        <v>1417</v>
      </c>
      <c r="AA73" s="12" t="str">
        <f t="shared" si="1"/>
        <v>FRADE-PBA-1350 (HP Compressor Trem 1)Keyphasor - Gear Casing LS Shaft</v>
      </c>
      <c r="AB73" s="78" t="s">
        <v>5739</v>
      </c>
    </row>
    <row r="74" spans="25:28" ht="28.8">
      <c r="Y74" s="12" t="s">
        <v>1859</v>
      </c>
      <c r="Z74" s="12" t="s">
        <v>1523</v>
      </c>
      <c r="AA74" s="12" t="str">
        <f t="shared" si="1"/>
        <v>FRADE-PBA-1350 (HP Compressor Trem 1)Pressure - Separation Gas Injection (2)</v>
      </c>
      <c r="AB74" s="93" t="s">
        <v>5740</v>
      </c>
    </row>
    <row r="75" spans="25:28" ht="28.8">
      <c r="Y75" s="12" t="s">
        <v>1859</v>
      </c>
      <c r="Z75" s="12" t="s">
        <v>1807</v>
      </c>
      <c r="AA75" s="12" t="str">
        <f t="shared" si="1"/>
        <v>FRADE-PBA-1350 (HP Compressor Trem 1)Flow - Piston Balancing Line</v>
      </c>
      <c r="AB75" s="78" t="s">
        <v>5741</v>
      </c>
    </row>
    <row r="76" spans="25:28" ht="28.8">
      <c r="Y76" s="12" t="s">
        <v>2204</v>
      </c>
      <c r="Z76" s="12" t="s">
        <v>739</v>
      </c>
      <c r="AA76" s="12" t="str">
        <f t="shared" si="1"/>
        <v>FRADE-PBA-2350 (HP Compressor Trem 2)Delta Pressure - Lube Oil Filter</v>
      </c>
      <c r="AB76" s="10" t="s">
        <v>3295</v>
      </c>
    </row>
    <row r="77" spans="25:28" ht="28.8">
      <c r="Y77" s="12" t="s">
        <v>2204</v>
      </c>
      <c r="Z77" s="12" t="s">
        <v>756</v>
      </c>
      <c r="AA77" s="12" t="str">
        <f t="shared" si="1"/>
        <v>FRADE-PBA-2350 (HP Compressor Trem 2)Level - Lube Oil Tank (1)</v>
      </c>
      <c r="AB77" s="10" t="s">
        <v>3296</v>
      </c>
    </row>
    <row r="78" spans="25:28" ht="28.8">
      <c r="Y78" s="12" t="s">
        <v>2204</v>
      </c>
      <c r="Z78" s="12" t="s">
        <v>878</v>
      </c>
      <c r="AA78" s="12" t="str">
        <f t="shared" si="1"/>
        <v>FRADE-PBA-2350 (HP Compressor Trem 2)Pressure - Lube Oil Bearings Header (2)</v>
      </c>
      <c r="AB78" s="10" t="s">
        <v>3302</v>
      </c>
    </row>
    <row r="79" spans="25:28" ht="28.8">
      <c r="Y79" s="12" t="s">
        <v>2204</v>
      </c>
      <c r="Z79" s="12" t="s">
        <v>955</v>
      </c>
      <c r="AA79" s="12" t="str">
        <f t="shared" si="1"/>
        <v>FRADE-PBA-2350 (HP Compressor Trem 2)Temperature - Lube Oil Header</v>
      </c>
      <c r="AB79" s="93" t="s">
        <v>5742</v>
      </c>
    </row>
    <row r="80" spans="25:28" ht="28.8">
      <c r="Y80" s="12" t="s">
        <v>2204</v>
      </c>
      <c r="Z80" s="12" t="s">
        <v>976</v>
      </c>
      <c r="AA80" s="12" t="str">
        <f t="shared" si="1"/>
        <v>FRADE-PBA-2350 (HP Compressor Trem 2)Temperature - Lube Oil Tank</v>
      </c>
      <c r="AB80" s="10" t="s">
        <v>3337</v>
      </c>
    </row>
    <row r="81" spans="25:28" ht="28.8">
      <c r="Y81" s="12" t="s">
        <v>2248</v>
      </c>
      <c r="Z81" s="12" t="s">
        <v>992</v>
      </c>
      <c r="AA81" s="12" t="str">
        <f t="shared" si="1"/>
        <v>FRADE-CM-2350 (HP Motor Trem 2)Temperature - Motor DE Bearing</v>
      </c>
      <c r="AB81" s="10" t="s">
        <v>3431</v>
      </c>
    </row>
    <row r="82" spans="25:28" ht="28.8">
      <c r="Y82" s="12" t="s">
        <v>2248</v>
      </c>
      <c r="Z82" s="12" t="s">
        <v>1001</v>
      </c>
      <c r="AA82" s="12" t="str">
        <f t="shared" si="1"/>
        <v>FRADE-CM-2350 (HP Motor Trem 2)Temperature - Motor NDE Bearing</v>
      </c>
      <c r="AB82" s="10" t="s">
        <v>3433</v>
      </c>
    </row>
    <row r="83" spans="25:28" ht="28.8">
      <c r="Y83" s="12" t="s">
        <v>2248</v>
      </c>
      <c r="Z83" s="12" t="s">
        <v>1010</v>
      </c>
      <c r="AA83" s="12" t="str">
        <f t="shared" si="1"/>
        <v>FRADE-CM-2350 (HP Motor Trem 2)Temperature - Stator Air Cold (1)</v>
      </c>
      <c r="AB83" s="10" t="s">
        <v>3424</v>
      </c>
    </row>
    <row r="84" spans="25:28" ht="28.8">
      <c r="Y84" s="12" t="s">
        <v>2248</v>
      </c>
      <c r="Z84" s="12" t="s">
        <v>1028</v>
      </c>
      <c r="AA84" s="12" t="str">
        <f t="shared" si="1"/>
        <v>FRADE-CM-2350 (HP Motor Trem 2)Temperature - Stator Air Hot</v>
      </c>
      <c r="AB84" s="78" t="s">
        <v>5743</v>
      </c>
    </row>
    <row r="85" spans="25:28" ht="28.8">
      <c r="Y85" s="12" t="s">
        <v>2248</v>
      </c>
      <c r="Z85" s="12" t="s">
        <v>1046</v>
      </c>
      <c r="AA85" s="12" t="str">
        <f t="shared" si="1"/>
        <v>FRADE-CM-2350 (HP Motor Trem 2)Temperature - Stator U</v>
      </c>
      <c r="AB85" s="10" t="s">
        <v>3425</v>
      </c>
    </row>
    <row r="86" spans="25:28" ht="28.8">
      <c r="Y86" s="12" t="s">
        <v>2248</v>
      </c>
      <c r="Z86" s="12" t="s">
        <v>339</v>
      </c>
      <c r="AA86" s="12" t="str">
        <f t="shared" si="1"/>
        <v>FRADE-CM-2350 (HP Motor Trem 2)Temperature - Stator U (2)</v>
      </c>
      <c r="AB86" s="10" t="s">
        <v>3426</v>
      </c>
    </row>
    <row r="87" spans="25:28" ht="28.8">
      <c r="Y87" s="12" t="s">
        <v>2248</v>
      </c>
      <c r="Z87" s="12" t="s">
        <v>1067</v>
      </c>
      <c r="AA87" s="12" t="str">
        <f t="shared" si="1"/>
        <v>FRADE-CM-2350 (HP Motor Trem 2)Temperature - Stator V</v>
      </c>
      <c r="AB87" s="10" t="s">
        <v>3427</v>
      </c>
    </row>
    <row r="88" spans="25:28" ht="28.8">
      <c r="Y88" s="12" t="s">
        <v>2248</v>
      </c>
      <c r="Z88" s="12" t="s">
        <v>343</v>
      </c>
      <c r="AA88" s="12" t="str">
        <f t="shared" si="1"/>
        <v>FRADE-CM-2350 (HP Motor Trem 2)Temperature - Stator V (2)</v>
      </c>
      <c r="AB88" s="10" t="s">
        <v>3428</v>
      </c>
    </row>
    <row r="89" spans="25:28" ht="28.8">
      <c r="Y89" s="12" t="s">
        <v>2248</v>
      </c>
      <c r="Z89" s="12" t="s">
        <v>1088</v>
      </c>
      <c r="AA89" s="12" t="str">
        <f t="shared" si="1"/>
        <v>FRADE-CM-2350 (HP Motor Trem 2)Temperature - Stator W</v>
      </c>
      <c r="AB89" s="10" t="s">
        <v>3429</v>
      </c>
    </row>
    <row r="90" spans="25:28" ht="28.8">
      <c r="Y90" s="12" t="s">
        <v>2248</v>
      </c>
      <c r="Z90" s="12" t="s">
        <v>347</v>
      </c>
      <c r="AA90" s="12" t="str">
        <f t="shared" si="1"/>
        <v>FRADE-CM-2350 (HP Motor Trem 2)Temperature - Stator W (2)</v>
      </c>
      <c r="AB90" s="10" t="s">
        <v>3430</v>
      </c>
    </row>
    <row r="91" spans="25:28" ht="28.8">
      <c r="Y91" s="12" t="s">
        <v>2248</v>
      </c>
      <c r="Z91" s="12" t="s">
        <v>1137</v>
      </c>
      <c r="AA91" s="12" t="str">
        <f t="shared" si="1"/>
        <v>FRADE-CM-2350 (HP Motor Trem 2)Vibration - Motor DE Bearing (1)</v>
      </c>
      <c r="AB91" s="10" t="s">
        <v>3435</v>
      </c>
    </row>
    <row r="92" spans="25:28" ht="28.8">
      <c r="Y92" s="12" t="s">
        <v>2248</v>
      </c>
      <c r="Z92" s="12" t="s">
        <v>1146</v>
      </c>
      <c r="AA92" s="12" t="str">
        <f t="shared" si="1"/>
        <v>FRADE-CM-2350 (HP Motor Trem 2)Vibration - Motor DE Bearing (2)</v>
      </c>
      <c r="AB92" s="10" t="s">
        <v>3436</v>
      </c>
    </row>
    <row r="93" spans="25:28" ht="28.8">
      <c r="Y93" s="12" t="s">
        <v>2248</v>
      </c>
      <c r="Z93" s="12" t="s">
        <v>1155</v>
      </c>
      <c r="AA93" s="12" t="str">
        <f t="shared" si="1"/>
        <v>FRADE-CM-2350 (HP Motor Trem 2)Vibration - Motor NDE Bearing (1)</v>
      </c>
      <c r="AB93" s="10" t="s">
        <v>3437</v>
      </c>
    </row>
    <row r="94" spans="25:28" ht="28.8">
      <c r="Y94" s="12" t="s">
        <v>2248</v>
      </c>
      <c r="Z94" s="12" t="s">
        <v>1162</v>
      </c>
      <c r="AA94" s="12" t="str">
        <f t="shared" si="1"/>
        <v>FRADE-CM-2350 (HP Motor Trem 2)Vibration - Motor NDE Bearing (2)</v>
      </c>
      <c r="AB94" s="10" t="s">
        <v>3438</v>
      </c>
    </row>
    <row r="95" spans="25:28" ht="28.8">
      <c r="Y95" s="12" t="s">
        <v>2204</v>
      </c>
      <c r="Z95" s="12" t="s">
        <v>1170</v>
      </c>
      <c r="AA95" s="12" t="str">
        <f t="shared" si="1"/>
        <v>FRADE-PBA-2350 (HP Compressor Trem 2)Axial Displacement - Comp (1)</v>
      </c>
      <c r="AB95" s="10" t="s">
        <v>3292</v>
      </c>
    </row>
    <row r="96" spans="25:28" ht="28.8">
      <c r="Y96" s="12" t="s">
        <v>2204</v>
      </c>
      <c r="Z96" s="12" t="s">
        <v>1178</v>
      </c>
      <c r="AA96" s="12" t="str">
        <f t="shared" si="1"/>
        <v>FRADE-PBA-2350 (HP Compressor Trem 2)Axial Displacement - Comp (2)</v>
      </c>
      <c r="AB96" s="10" t="s">
        <v>3293</v>
      </c>
    </row>
    <row r="97" spans="25:28" ht="28.8">
      <c r="Y97" s="12" t="s">
        <v>2204</v>
      </c>
      <c r="Z97" s="12" t="s">
        <v>9</v>
      </c>
      <c r="AA97" s="12" t="str">
        <f t="shared" si="1"/>
        <v>FRADE-PBA-2350 (HP Compressor Trem 2)Axial Displacement - Gear Box (1)</v>
      </c>
      <c r="AB97" s="10" t="s">
        <v>3290</v>
      </c>
    </row>
    <row r="98" spans="25:28" ht="28.8">
      <c r="Y98" s="12" t="s">
        <v>2204</v>
      </c>
      <c r="Z98" s="12" t="s">
        <v>14</v>
      </c>
      <c r="AA98" s="12" t="str">
        <f t="shared" si="1"/>
        <v>FRADE-PBA-2350 (HP Compressor Trem 2)Axial Displacement - Gear Box (2)</v>
      </c>
      <c r="AB98" s="10" t="s">
        <v>3291</v>
      </c>
    </row>
    <row r="99" spans="25:28" ht="14.4">
      <c r="Y99" s="12" t="s">
        <v>2248</v>
      </c>
      <c r="Z99" s="12" t="s">
        <v>443</v>
      </c>
      <c r="AA99" s="12" t="str">
        <f t="shared" si="1"/>
        <v>FRADE-CM-2350 (HP Motor Trem 2)Current</v>
      </c>
      <c r="AB99" s="10" t="s">
        <v>3288</v>
      </c>
    </row>
    <row r="100" spans="25:28" ht="43.2">
      <c r="Y100" s="12" t="s">
        <v>2204</v>
      </c>
      <c r="Z100" s="12" t="s">
        <v>1287</v>
      </c>
      <c r="AA100" s="12" t="str">
        <f t="shared" si="1"/>
        <v>FRADE-PBA-2350 (HP Compressor Trem 2)Delta Pressure - Primary Seal Gas Injection Filter</v>
      </c>
      <c r="AB100" s="11" t="s">
        <v>3294</v>
      </c>
    </row>
    <row r="101" spans="25:28" ht="43.2">
      <c r="Y101" s="12" t="s">
        <v>2204</v>
      </c>
      <c r="Z101" s="12" t="s">
        <v>1373</v>
      </c>
      <c r="AA101" s="12" t="str">
        <f t="shared" si="1"/>
        <v>FRADE-PBA-2350 (HP Compressor Trem 2)Pressure - Primary Seal Gas to Flare DE (1)</v>
      </c>
      <c r="AB101" s="94" t="s">
        <v>5744</v>
      </c>
    </row>
    <row r="102" spans="25:28" ht="43.2">
      <c r="Y102" s="12" t="s">
        <v>2204</v>
      </c>
      <c r="Z102" s="12" t="s">
        <v>1386</v>
      </c>
      <c r="AA102" s="12" t="str">
        <f t="shared" si="1"/>
        <v>FRADE-PBA-2350 (HP Compressor Trem 2)Pressure - Primary Seal Gas to Flare NDE (1)</v>
      </c>
      <c r="AB102" s="11" t="s">
        <v>3298</v>
      </c>
    </row>
    <row r="103" spans="25:28" ht="28.8">
      <c r="Y103" s="12" t="s">
        <v>2204</v>
      </c>
      <c r="Z103" s="12" t="s">
        <v>1445</v>
      </c>
      <c r="AA103" s="12" t="str">
        <f t="shared" si="1"/>
        <v>FRADE-PBA-2350 (HP Compressor Trem 2)Pressure - Primary Seal Gas Injection</v>
      </c>
      <c r="AB103" s="92" t="s">
        <v>5745</v>
      </c>
    </row>
    <row r="104" spans="25:28" ht="28.8">
      <c r="Y104" s="12" t="s">
        <v>2204</v>
      </c>
      <c r="Z104" s="12" t="s">
        <v>1453</v>
      </c>
      <c r="AA104" s="12" t="str">
        <f t="shared" si="1"/>
        <v>FRADE-PBA-2350 (HP Compressor Trem 2)Pressure - Primary Seal Gas Injection (2)</v>
      </c>
      <c r="AB104" s="92" t="s">
        <v>5746</v>
      </c>
    </row>
    <row r="105" spans="25:28" ht="28.8">
      <c r="Y105" s="12" t="s">
        <v>2204</v>
      </c>
      <c r="Z105" s="12" t="s">
        <v>1505</v>
      </c>
      <c r="AA105" s="12" t="str">
        <f t="shared" si="1"/>
        <v>FRADE-PBA-2350 (HP Compressor Trem 2)Pressure - Secondary Seal Gas to Vent DE</v>
      </c>
      <c r="AB105" s="10" t="s">
        <v>3299</v>
      </c>
    </row>
    <row r="106" spans="25:28" ht="43.2">
      <c r="Y106" s="12" t="s">
        <v>2204</v>
      </c>
      <c r="Z106" s="12" t="s">
        <v>1510</v>
      </c>
      <c r="AA106" s="12" t="str">
        <f t="shared" si="1"/>
        <v>FRADE-PBA-2350 (HP Compressor Trem 2)Pressure - Secondary Seal Gas to Vent NDE</v>
      </c>
      <c r="AB106" s="10" t="s">
        <v>3300</v>
      </c>
    </row>
    <row r="107" spans="25:28" ht="28.8">
      <c r="Y107" s="12" t="s">
        <v>2204</v>
      </c>
      <c r="Z107" s="12" t="s">
        <v>1515</v>
      </c>
      <c r="AA107" s="12" t="str">
        <f t="shared" si="1"/>
        <v>FRADE-PBA-2350 (HP Compressor Trem 2)Pressure - Separation Gas Injection (1)</v>
      </c>
      <c r="AB107" s="11" t="s">
        <v>3301</v>
      </c>
    </row>
    <row r="108" spans="25:28" ht="28.8">
      <c r="Y108" s="12" t="s">
        <v>2204</v>
      </c>
      <c r="Z108" s="12" t="s">
        <v>1561</v>
      </c>
      <c r="AA108" s="12" t="str">
        <f t="shared" si="1"/>
        <v>FRADE-PBA-2350 (HP Compressor Trem 2)Temperature - Comp DE Bearing (1)</v>
      </c>
      <c r="AB108" s="10" t="s">
        <v>3323</v>
      </c>
    </row>
    <row r="109" spans="25:28" ht="28.8">
      <c r="Y109" s="12" t="s">
        <v>2204</v>
      </c>
      <c r="Z109" s="12" t="s">
        <v>1566</v>
      </c>
      <c r="AA109" s="12" t="str">
        <f t="shared" si="1"/>
        <v>FRADE-PBA-2350 (HP Compressor Trem 2)Temperature - Comp DE Bearing (2)</v>
      </c>
      <c r="AB109" s="10" t="s">
        <v>3324</v>
      </c>
    </row>
    <row r="110" spans="25:28" ht="28.8">
      <c r="Y110" s="12" t="s">
        <v>2204</v>
      </c>
      <c r="Z110" s="12" t="s">
        <v>1571</v>
      </c>
      <c r="AA110" s="12" t="str">
        <f t="shared" si="1"/>
        <v>FRADE-PBA-2350 (HP Compressor Trem 2)Temperature - Comp NDE Bearing (1)</v>
      </c>
      <c r="AB110" s="10" t="s">
        <v>3325</v>
      </c>
    </row>
    <row r="111" spans="25:28" ht="28.8">
      <c r="Y111" s="12" t="s">
        <v>2204</v>
      </c>
      <c r="Z111" s="12" t="s">
        <v>1576</v>
      </c>
      <c r="AA111" s="12" t="str">
        <f t="shared" si="1"/>
        <v>FRADE-PBA-2350 (HP Compressor Trem 2)Temperature - Comp NDE Bearing (2)</v>
      </c>
      <c r="AB111" s="10" t="s">
        <v>3326</v>
      </c>
    </row>
    <row r="112" spans="25:28" ht="43.2">
      <c r="Y112" s="12" t="s">
        <v>2204</v>
      </c>
      <c r="Z112" s="12" t="s">
        <v>643</v>
      </c>
      <c r="AA112" s="12" t="str">
        <f t="shared" si="1"/>
        <v>FRADE-PBA-2350 (HP Compressor Trem 2)Temperature - Gear Shaft HS Bearing DE (1)</v>
      </c>
      <c r="AB112" s="11" t="s">
        <v>3327</v>
      </c>
    </row>
    <row r="113" spans="25:28" ht="43.2">
      <c r="Y113" s="12" t="s">
        <v>2204</v>
      </c>
      <c r="Z113" s="12" t="s">
        <v>646</v>
      </c>
      <c r="AA113" s="12" t="str">
        <f t="shared" si="1"/>
        <v>FRADE-PBA-2350 (HP Compressor Trem 2)Temperature - Gear Shaft HS Bearing DE (2)</v>
      </c>
      <c r="AB113" s="11" t="s">
        <v>3328</v>
      </c>
    </row>
    <row r="114" spans="25:28" ht="43.2">
      <c r="Y114" s="12" t="s">
        <v>2204</v>
      </c>
      <c r="Z114" s="12" t="s">
        <v>649</v>
      </c>
      <c r="AA114" s="12" t="str">
        <f t="shared" si="1"/>
        <v>FRADE-PBA-2350 (HP Compressor Trem 2)Temperature - Gear Shaft HS Bearing NDE (1)</v>
      </c>
      <c r="AB114" s="11" t="s">
        <v>3331</v>
      </c>
    </row>
    <row r="115" spans="25:28" ht="43.2">
      <c r="Y115" s="12" t="s">
        <v>2204</v>
      </c>
      <c r="Z115" s="12" t="s">
        <v>652</v>
      </c>
      <c r="AA115" s="12" t="str">
        <f t="shared" si="1"/>
        <v>FRADE-PBA-2350 (HP Compressor Trem 2)Temperature - Gear Shaft HS Bearing NDE (2)</v>
      </c>
      <c r="AB115" s="11" t="s">
        <v>3332</v>
      </c>
    </row>
    <row r="116" spans="25:28" ht="43.2">
      <c r="Y116" s="12" t="s">
        <v>2204</v>
      </c>
      <c r="Z116" s="12" t="s">
        <v>655</v>
      </c>
      <c r="AA116" s="12" t="str">
        <f t="shared" si="1"/>
        <v>FRADE-PBA-2350 (HP Compressor Trem 2)Temperature - Gear Shaft LS Bearing DE (1)</v>
      </c>
      <c r="AB116" s="10" t="s">
        <v>3329</v>
      </c>
    </row>
    <row r="117" spans="25:28" ht="43.2">
      <c r="Y117" s="12" t="s">
        <v>2204</v>
      </c>
      <c r="Z117" s="12" t="s">
        <v>658</v>
      </c>
      <c r="AA117" s="12" t="str">
        <f t="shared" si="1"/>
        <v>FRADE-PBA-2350 (HP Compressor Trem 2)Temperature - Gear Shaft LS Bearing DE (2)</v>
      </c>
      <c r="AB117" s="10" t="s">
        <v>3330</v>
      </c>
    </row>
    <row r="118" spans="25:28" ht="43.2">
      <c r="Y118" s="12" t="s">
        <v>2204</v>
      </c>
      <c r="Z118" s="12" t="s">
        <v>661</v>
      </c>
      <c r="AA118" s="12" t="str">
        <f t="shared" si="1"/>
        <v>FRADE-PBA-2350 (HP Compressor Trem 2)Temperature - Gear Shaft LS Bearing NDE (1)</v>
      </c>
      <c r="AB118" s="10" t="s">
        <v>3333</v>
      </c>
    </row>
    <row r="119" spans="25:28" ht="43.2">
      <c r="Y119" s="12" t="s">
        <v>2204</v>
      </c>
      <c r="Z119" s="12" t="s">
        <v>664</v>
      </c>
      <c r="AA119" s="12" t="str">
        <f t="shared" si="1"/>
        <v>FRADE-PBA-2350 (HP Compressor Trem 2)Temperature - Gear Shaft LS Bearing NDE (2)</v>
      </c>
      <c r="AB119" s="10" t="s">
        <v>3334</v>
      </c>
    </row>
    <row r="120" spans="25:28" ht="43.2">
      <c r="Y120" s="12" t="s">
        <v>2204</v>
      </c>
      <c r="Z120" s="12" t="s">
        <v>1653</v>
      </c>
      <c r="AA120" s="12" t="str">
        <f t="shared" si="1"/>
        <v>FRADE-PBA-2350 (HP Compressor Trem 2)Temperature - Gear THRUST Bearing Inboard (1)</v>
      </c>
      <c r="AB120" s="10" t="s">
        <v>3317</v>
      </c>
    </row>
    <row r="121" spans="25:28" ht="43.2">
      <c r="Y121" s="12" t="s">
        <v>2204</v>
      </c>
      <c r="Z121" s="12" t="s">
        <v>1658</v>
      </c>
      <c r="AA121" s="12" t="str">
        <f t="shared" si="1"/>
        <v>FRADE-PBA-2350 (HP Compressor Trem 2)Temperature - Gear THRUST Bearing Inboard (2)</v>
      </c>
      <c r="AB121" s="10" t="s">
        <v>3318</v>
      </c>
    </row>
    <row r="122" spans="25:28" ht="43.2">
      <c r="Y122" s="12" t="s">
        <v>2204</v>
      </c>
      <c r="Z122" s="12" t="s">
        <v>1663</v>
      </c>
      <c r="AA122" s="12" t="str">
        <f t="shared" si="1"/>
        <v>FRADE-PBA-2350 (HP Compressor Trem 2)Temperature - Gear THRUST Bearing Outboard (1)</v>
      </c>
      <c r="AB122" s="10" t="s">
        <v>3315</v>
      </c>
    </row>
    <row r="123" spans="25:28" ht="43.2">
      <c r="Y123" s="12" t="s">
        <v>2204</v>
      </c>
      <c r="Z123" s="12" t="s">
        <v>1668</v>
      </c>
      <c r="AA123" s="12" t="str">
        <f t="shared" si="1"/>
        <v>FRADE-PBA-2350 (HP Compressor Trem 2)Temperature - Gear THRUST Bearing Outboard (2)</v>
      </c>
      <c r="AB123" s="10" t="s">
        <v>3316</v>
      </c>
    </row>
    <row r="124" spans="25:28" ht="28.8">
      <c r="Y124" s="12" t="s">
        <v>2248</v>
      </c>
      <c r="Z124" s="12" t="s">
        <v>1673</v>
      </c>
      <c r="AA124" s="12" t="str">
        <f t="shared" si="1"/>
        <v>FRADE-CM-2350 (HP Motor Trem 2)Temperature - Motor DE Bearing (2)</v>
      </c>
      <c r="AB124" s="10" t="s">
        <v>3432</v>
      </c>
    </row>
    <row r="125" spans="25:28" ht="28.8">
      <c r="Y125" s="12" t="s">
        <v>2248</v>
      </c>
      <c r="Z125" s="12" t="s">
        <v>1678</v>
      </c>
      <c r="AA125" s="12" t="str">
        <f t="shared" si="1"/>
        <v>FRADE-CM-2350 (HP Motor Trem 2)Temperature - Motor NDE Bearing (2)</v>
      </c>
      <c r="AB125" s="10" t="s">
        <v>3434</v>
      </c>
    </row>
    <row r="126" spans="25:28" ht="28.8">
      <c r="Y126" s="12" t="s">
        <v>2204</v>
      </c>
      <c r="Z126" s="12" t="s">
        <v>1743</v>
      </c>
      <c r="AA126" s="12" t="str">
        <f t="shared" si="1"/>
        <v>FRADE-PBA-2350 (HP Compressor Trem 2)Vibration - Comp DE Bearing (1)</v>
      </c>
      <c r="AB126" s="10" t="s">
        <v>3348</v>
      </c>
    </row>
    <row r="127" spans="25:28" ht="28.8">
      <c r="Y127" s="12" t="s">
        <v>2204</v>
      </c>
      <c r="Z127" s="12" t="s">
        <v>1748</v>
      </c>
      <c r="AA127" s="12" t="str">
        <f t="shared" si="1"/>
        <v>FRADE-PBA-2350 (HP Compressor Trem 2)Vibration - Comp DE Bearing (2)</v>
      </c>
      <c r="AB127" s="10" t="s">
        <v>3349</v>
      </c>
    </row>
    <row r="128" spans="25:28" ht="28.8">
      <c r="Y128" s="12" t="s">
        <v>2204</v>
      </c>
      <c r="Z128" s="12" t="s">
        <v>1753</v>
      </c>
      <c r="AA128" s="12" t="str">
        <f t="shared" si="1"/>
        <v>FRADE-PBA-2350 (HP Compressor Trem 2)Vibration - Comp NDE Bearing (1)</v>
      </c>
      <c r="AB128" s="10" t="s">
        <v>3350</v>
      </c>
    </row>
    <row r="129" spans="25:28" ht="28.8">
      <c r="Y129" s="12" t="s">
        <v>2204</v>
      </c>
      <c r="Z129" s="12" t="s">
        <v>1758</v>
      </c>
      <c r="AA129" s="12" t="str">
        <f t="shared" si="1"/>
        <v>FRADE-PBA-2350 (HP Compressor Trem 2)Vibration - Comp NDE Bearing (2)</v>
      </c>
      <c r="AB129" s="10" t="s">
        <v>3351</v>
      </c>
    </row>
    <row r="130" spans="25:28" ht="28.8">
      <c r="Y130" s="12" t="s">
        <v>2204</v>
      </c>
      <c r="Z130" s="12" t="s">
        <v>697</v>
      </c>
      <c r="AA130" s="12" t="str">
        <f t="shared" si="1"/>
        <v>FRADE-PBA-2350 (HP Compressor Trem 2)Vibration - Gear Shaft HS Bearing DE (1)</v>
      </c>
      <c r="AB130" s="11" t="s">
        <v>3352</v>
      </c>
    </row>
    <row r="131" spans="25:28" ht="28.8">
      <c r="Y131" s="12" t="s">
        <v>2204</v>
      </c>
      <c r="Z131" s="12" t="s">
        <v>700</v>
      </c>
      <c r="AA131" s="12" t="str">
        <f t="shared" ref="AA131:AA149" si="2">_xlfn.CONCAT(Y131,Z131)</f>
        <v>FRADE-PBA-2350 (HP Compressor Trem 2)Vibration - Gear Shaft HS Bearing DE (2)</v>
      </c>
      <c r="AB131" s="11" t="s">
        <v>3353</v>
      </c>
    </row>
    <row r="132" spans="25:28" ht="28.8">
      <c r="Y132" s="12" t="s">
        <v>2204</v>
      </c>
      <c r="Z132" s="12" t="s">
        <v>709</v>
      </c>
      <c r="AA132" s="12" t="str">
        <f t="shared" si="2"/>
        <v>FRADE-PBA-2350 (HP Compressor Trem 2)Vibration - Gear Shaft LS Bearing DE (1)</v>
      </c>
      <c r="AB132" s="10" t="s">
        <v>3354</v>
      </c>
    </row>
    <row r="133" spans="25:28" ht="28.8">
      <c r="Y133" s="12" t="s">
        <v>2204</v>
      </c>
      <c r="Z133" s="12" t="s">
        <v>712</v>
      </c>
      <c r="AA133" s="12" t="str">
        <f t="shared" si="2"/>
        <v>FRADE-PBA-2350 (HP Compressor Trem 2)Vibration - Gear Shaft LS Bearing DE (2)</v>
      </c>
      <c r="AB133" s="10" t="s">
        <v>3355</v>
      </c>
    </row>
    <row r="134" spans="25:28" ht="28.8">
      <c r="Y134" s="12" t="s">
        <v>2204</v>
      </c>
      <c r="Z134" s="12" t="s">
        <v>1816</v>
      </c>
      <c r="AA134" s="12" t="str">
        <f t="shared" si="2"/>
        <v>FRADE-PBA-2350 (HP Compressor Trem 2)Temperature - Compressor DGS Cartridge</v>
      </c>
      <c r="AB134" s="10" t="s">
        <v>3335</v>
      </c>
    </row>
    <row r="135" spans="25:28" ht="43.2">
      <c r="Y135" s="12" t="s">
        <v>2204</v>
      </c>
      <c r="Z135" s="12" t="s">
        <v>1824</v>
      </c>
      <c r="AA135" s="12" t="str">
        <f t="shared" si="2"/>
        <v>FRADE-PBA-2350 (HP Compressor Trem 2)Temperature - Comp THRUST Bearing Outboard (1)</v>
      </c>
      <c r="AB135" s="10" t="s">
        <v>3319</v>
      </c>
    </row>
    <row r="136" spans="25:28" ht="43.2">
      <c r="Y136" s="12" t="s">
        <v>2204</v>
      </c>
      <c r="Z136" s="12" t="s">
        <v>1830</v>
      </c>
      <c r="AA136" s="12" t="str">
        <f t="shared" si="2"/>
        <v>FRADE-PBA-2350 (HP Compressor Trem 2)Temperature - Comp THRUST Bearing Outboard (2)</v>
      </c>
      <c r="AB136" s="10" t="s">
        <v>3320</v>
      </c>
    </row>
    <row r="137" spans="25:28" ht="43.2">
      <c r="Y137" s="12" t="s">
        <v>2204</v>
      </c>
      <c r="Z137" s="12" t="s">
        <v>1835</v>
      </c>
      <c r="AA137" s="12" t="str">
        <f t="shared" si="2"/>
        <v>FRADE-PBA-2350 (HP Compressor Trem 2)Temperature - Comp THRUST Bearing Inboard (1)</v>
      </c>
      <c r="AB137" s="10" t="s">
        <v>3321</v>
      </c>
    </row>
    <row r="138" spans="25:28" ht="43.2">
      <c r="Y138" s="12" t="s">
        <v>2204</v>
      </c>
      <c r="Z138" s="12" t="s">
        <v>1840</v>
      </c>
      <c r="AA138" s="12" t="str">
        <f t="shared" si="2"/>
        <v>FRADE-PBA-2350 (HP Compressor Trem 2)Temperature - Comp THRUST Bearing Inboard (2)</v>
      </c>
      <c r="AB138" s="10" t="s">
        <v>3322</v>
      </c>
    </row>
    <row r="139" spans="25:28" ht="28.8">
      <c r="Y139" s="12" t="s">
        <v>2204</v>
      </c>
      <c r="Z139" s="12" t="s">
        <v>771</v>
      </c>
      <c r="AA139" s="12" t="str">
        <f t="shared" si="2"/>
        <v>FRADE-PBA-2350 (HP Compressor Trem 2)Level - Lube Oil Tank (2)</v>
      </c>
      <c r="AB139" s="78" t="s">
        <v>5747</v>
      </c>
    </row>
    <row r="140" spans="25:28" ht="28.8">
      <c r="Y140" s="12" t="s">
        <v>2204</v>
      </c>
      <c r="Z140" s="12" t="s">
        <v>788</v>
      </c>
      <c r="AA140" s="12" t="str">
        <f t="shared" si="2"/>
        <v>FRADE-PBA-2350 (HP Compressor Trem 2)Level - Rundown Tank</v>
      </c>
      <c r="AB140" s="78" t="s">
        <v>5748</v>
      </c>
    </row>
    <row r="141" spans="25:28" ht="28.8">
      <c r="Y141" s="12" t="s">
        <v>2204</v>
      </c>
      <c r="Z141" s="12" t="s">
        <v>864</v>
      </c>
      <c r="AA141" s="12" t="str">
        <f t="shared" si="2"/>
        <v>FRADE-PBA-2350 (HP Compressor Trem 2)Pressure - Lube Oil Bearings Header</v>
      </c>
      <c r="AB141" s="78" t="s">
        <v>5749</v>
      </c>
    </row>
    <row r="142" spans="25:28" ht="43.2">
      <c r="Y142" s="12" t="s">
        <v>2204</v>
      </c>
      <c r="Z142" s="12" t="s">
        <v>1380</v>
      </c>
      <c r="AA142" s="12" t="str">
        <f t="shared" si="2"/>
        <v>FRADE-PBA-2350 (HP Compressor Trem 2)Pressure - Primary Seal Gas to Flare DE (2)</v>
      </c>
      <c r="AB142" s="93" t="s">
        <v>5750</v>
      </c>
    </row>
    <row r="143" spans="25:28" ht="43.2">
      <c r="Y143" s="12" t="s">
        <v>2204</v>
      </c>
      <c r="Z143" s="12" t="s">
        <v>1392</v>
      </c>
      <c r="AA143" s="12" t="str">
        <f t="shared" si="2"/>
        <v>FRADE-PBA-2350 (HP Compressor Trem 2)Pressure - Primary Seal Gas to Flare NDE (2)</v>
      </c>
      <c r="AB143" s="93" t="s">
        <v>5751</v>
      </c>
    </row>
    <row r="144" spans="25:28" ht="28.8">
      <c r="Y144" s="12" t="s">
        <v>2204</v>
      </c>
      <c r="Z144" s="12" t="s">
        <v>1398</v>
      </c>
      <c r="AA144" s="12" t="str">
        <f t="shared" si="2"/>
        <v>FRADE-PBA-2350 (HP Compressor Trem 2)Flow - Primary Seal Gas to Flare DE (1)</v>
      </c>
      <c r="AB144" s="10" t="s">
        <v>3338</v>
      </c>
    </row>
    <row r="145" spans="25:28" ht="28.8">
      <c r="Y145" s="12" t="s">
        <v>2204</v>
      </c>
      <c r="Z145" s="12" t="s">
        <v>1404</v>
      </c>
      <c r="AA145" s="12" t="str">
        <f t="shared" si="2"/>
        <v>FRADE-PBA-2350 (HP Compressor Trem 2)Flow - Primary Seal Gas to Flare NDE (1)</v>
      </c>
      <c r="AB145" s="10" t="s">
        <v>3339</v>
      </c>
    </row>
    <row r="146" spans="25:28" ht="28.8">
      <c r="Y146" s="12" t="s">
        <v>2204</v>
      </c>
      <c r="Z146" s="12" t="s">
        <v>1414</v>
      </c>
      <c r="AA146" s="12" t="str">
        <f t="shared" si="2"/>
        <v>FRADE-PBA-2350 (HP Compressor Trem 2)Keyphasor - Gear Casing HS Shaft</v>
      </c>
      <c r="AB146" s="78" t="s">
        <v>5752</v>
      </c>
    </row>
    <row r="147" spans="25:28" ht="28.8">
      <c r="Y147" s="12" t="s">
        <v>2204</v>
      </c>
      <c r="Z147" s="12" t="s">
        <v>1417</v>
      </c>
      <c r="AA147" s="12" t="str">
        <f t="shared" si="2"/>
        <v>FRADE-PBA-2350 (HP Compressor Trem 2)Keyphasor - Gear Casing LS Shaft</v>
      </c>
      <c r="AB147" s="78" t="s">
        <v>5753</v>
      </c>
    </row>
    <row r="148" spans="25:28" ht="28.8">
      <c r="Y148" s="12" t="s">
        <v>2204</v>
      </c>
      <c r="Z148" s="12" t="s">
        <v>1523</v>
      </c>
      <c r="AA148" s="12" t="str">
        <f t="shared" si="2"/>
        <v>FRADE-PBA-2350 (HP Compressor Trem 2)Pressure - Separation Gas Injection (2)</v>
      </c>
      <c r="AB148" s="93" t="s">
        <v>5754</v>
      </c>
    </row>
    <row r="149" spans="25:28" ht="28.8">
      <c r="Y149" s="12" t="s">
        <v>2204</v>
      </c>
      <c r="Z149" s="12" t="s">
        <v>1807</v>
      </c>
      <c r="AA149" s="12" t="str">
        <f t="shared" si="2"/>
        <v>FRADE-PBA-2350 (HP Compressor Trem 2)Flow - Piston Balancing Line</v>
      </c>
      <c r="AB149" s="10" t="s">
        <v>3341</v>
      </c>
    </row>
    <row r="150" spans="25:28" ht="14.4"/>
    <row r="151" spans="25:28" ht="14.4"/>
    <row r="152" spans="25:28" ht="14.4"/>
    <row r="153" spans="25:28" ht="14.4"/>
    <row r="154" spans="25:28" ht="14.4"/>
    <row r="155" spans="25:28" ht="14.4"/>
    <row r="156" spans="25:28" ht="14.4"/>
    <row r="157" spans="25:28" ht="14.4"/>
    <row r="158" spans="25:28" ht="14.4"/>
    <row r="159" spans="25:28" ht="14.4"/>
    <row r="160" spans="25:28" ht="14.4"/>
    <row r="161" ht="14.4"/>
    <row r="162" ht="14.4"/>
    <row r="163" ht="14.4"/>
    <row r="164" ht="14.4"/>
    <row r="165" ht="14.4"/>
    <row r="166" ht="14.4"/>
    <row r="167" ht="14.4"/>
    <row r="168" ht="14.4"/>
    <row r="169" ht="14.4"/>
    <row r="170" ht="14.4"/>
    <row r="171" ht="14.4"/>
    <row r="172" ht="14.4"/>
    <row r="173" ht="14.4"/>
    <row r="174" ht="14.4"/>
    <row r="175" ht="14.4"/>
    <row r="176" ht="14.4"/>
    <row r="177" ht="14.4"/>
    <row r="178" ht="14.4"/>
    <row r="179" ht="14.4"/>
    <row r="180" ht="14.4"/>
    <row r="181" ht="14.4"/>
    <row r="182" ht="14.4"/>
    <row r="183" ht="14.4"/>
    <row r="184" ht="14.4"/>
    <row r="185" ht="14.4"/>
    <row r="186" ht="14.4"/>
    <row r="187" ht="14.4"/>
    <row r="188" ht="14.4"/>
    <row r="189" ht="14.4"/>
    <row r="190" ht="14.4"/>
    <row r="191" ht="14.4"/>
    <row r="192" ht="14.4"/>
    <row r="193" ht="14.4"/>
    <row r="194" ht="14.4"/>
    <row r="195" ht="14.4"/>
    <row r="196" ht="14.4"/>
    <row r="197" ht="14.4"/>
    <row r="198" ht="14.4"/>
    <row r="199" ht="14.4"/>
    <row r="200" ht="14.4"/>
    <row r="201" ht="14.4"/>
    <row r="202" ht="14.4"/>
    <row r="203" ht="14.4"/>
    <row r="204" ht="14.4"/>
    <row r="205" ht="14.4"/>
    <row r="206" ht="14.4"/>
    <row r="207" ht="14.4"/>
    <row r="208" ht="14.4"/>
    <row r="209" ht="14.4"/>
    <row r="210" ht="14.4"/>
    <row r="211" ht="14.4"/>
    <row r="212" ht="14.4"/>
    <row r="213" ht="14.4"/>
    <row r="214" ht="14.4"/>
    <row r="215" ht="14.4"/>
    <row r="216" ht="14.4"/>
    <row r="217" ht="14.4"/>
    <row r="218" ht="14.4"/>
    <row r="219" ht="14.4"/>
    <row r="220" ht="14.4"/>
    <row r="221" ht="14.4"/>
    <row r="222" ht="14.4"/>
    <row r="223" ht="14.4"/>
    <row r="224" ht="14.4"/>
    <row r="225" ht="14.4"/>
    <row r="226" ht="14.4"/>
    <row r="227" ht="14.4"/>
    <row r="228" ht="14.4"/>
    <row r="229" ht="14.4"/>
    <row r="230" ht="14.4"/>
    <row r="231" ht="14.4"/>
    <row r="232" ht="14.4"/>
    <row r="233" ht="14.4"/>
    <row r="234" ht="14.4"/>
    <row r="235" ht="14.4"/>
    <row r="236" ht="14.4"/>
    <row r="237" ht="14.4"/>
    <row r="238" ht="14.4"/>
    <row r="239" ht="14.4"/>
    <row r="240" ht="14.4"/>
    <row r="241" ht="14.4"/>
    <row r="242" ht="14.4"/>
    <row r="243" ht="14.4"/>
    <row r="244" ht="14.4"/>
    <row r="245" ht="14.4"/>
    <row r="246" ht="14.4"/>
    <row r="247" ht="14.4"/>
    <row r="248" ht="14.4"/>
    <row r="249" ht="14.4"/>
    <row r="250" ht="14.4"/>
    <row r="251" ht="14.4"/>
    <row r="252" ht="14.4"/>
    <row r="253" ht="14.4"/>
    <row r="254" ht="14.4"/>
    <row r="255" ht="14.4"/>
    <row r="256" ht="14.4"/>
    <row r="257" ht="14.4"/>
    <row r="258" ht="14.4"/>
    <row r="259" ht="14.4"/>
    <row r="260" ht="14.4"/>
    <row r="261" ht="14.4"/>
    <row r="262" ht="14.4"/>
    <row r="263" ht="14.4"/>
    <row r="264" ht="14.4"/>
    <row r="265" ht="14.4"/>
    <row r="266" ht="14.4"/>
    <row r="267" ht="14.4"/>
    <row r="268" ht="14.4"/>
    <row r="269" ht="14.4"/>
    <row r="270" ht="14.4"/>
    <row r="271" ht="14.4"/>
    <row r="272" ht="14.4"/>
    <row r="273" ht="14.4"/>
    <row r="274" ht="14.4"/>
    <row r="275" ht="14.4"/>
  </sheetData>
  <autoFilter ref="Y1:AB149" xr:uid="{1602A51E-D147-437B-8956-CEADD6F8D05D}"/>
  <pageMargins left="0.511811024" right="0.511811024" top="0.78740157499999996" bottom="0.78740157499999996" header="0.31496062000000002" footer="0.3149606200000000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CDA9C3-1A05-4C3E-ABD5-F817EF409C80}">
  <sheetPr>
    <tabColor theme="8" tint="0.39997558519241921"/>
  </sheetPr>
  <dimension ref="A1:Q286"/>
  <sheetViews>
    <sheetView tabSelected="1" topLeftCell="A230" zoomScale="70" workbookViewId="0">
      <selection activeCell="I2" sqref="I2:I286"/>
    </sheetView>
  </sheetViews>
  <sheetFormatPr defaultColWidth="8.88671875" defaultRowHeight="14.4"/>
  <cols>
    <col min="1" max="1" width="63.33203125" bestFit="1" customWidth="1"/>
    <col min="2" max="2" width="8.33203125" bestFit="1" customWidth="1"/>
    <col min="3" max="3" width="42.109375" customWidth="1"/>
    <col min="4" max="4" width="41.33203125" customWidth="1"/>
    <col min="5" max="5" width="38.6640625" customWidth="1"/>
    <col min="6" max="6" width="50" customWidth="1"/>
    <col min="7" max="7" width="14.88671875" bestFit="1" customWidth="1"/>
    <col min="8" max="8" width="10.88671875" bestFit="1" customWidth="1"/>
    <col min="9" max="9" width="60.44140625" bestFit="1" customWidth="1"/>
    <col min="10" max="10" width="14.88671875" bestFit="1" customWidth="1"/>
    <col min="11" max="11" width="20" bestFit="1" customWidth="1"/>
    <col min="12" max="12" width="15.33203125" bestFit="1" customWidth="1"/>
    <col min="13" max="13" width="35.88671875" bestFit="1" customWidth="1"/>
    <col min="14" max="14" width="11.33203125" bestFit="1" customWidth="1"/>
    <col min="15" max="15" width="43.33203125" bestFit="1" customWidth="1"/>
    <col min="16" max="16" width="17.33203125" bestFit="1" customWidth="1"/>
    <col min="17" max="17" width="29.33203125" bestFit="1" customWidth="1"/>
  </cols>
  <sheetData>
    <row r="1" spans="1:17">
      <c r="A1" s="121" t="s">
        <v>2886</v>
      </c>
      <c r="B1" s="122" t="s">
        <v>2887</v>
      </c>
      <c r="C1" s="122" t="s">
        <v>2549</v>
      </c>
      <c r="D1" s="122" t="s">
        <v>2888</v>
      </c>
      <c r="E1" s="122" t="s">
        <v>2889</v>
      </c>
      <c r="F1" s="122" t="s">
        <v>0</v>
      </c>
      <c r="G1" s="122" t="s">
        <v>4226</v>
      </c>
      <c r="H1" s="122" t="s">
        <v>2891</v>
      </c>
      <c r="I1" s="122" t="s">
        <v>2846</v>
      </c>
      <c r="J1" s="122" t="s">
        <v>726</v>
      </c>
      <c r="K1" s="122" t="s">
        <v>2847</v>
      </c>
      <c r="L1" s="122" t="s">
        <v>2848</v>
      </c>
      <c r="M1" s="122" t="s">
        <v>431</v>
      </c>
      <c r="N1" s="121" t="s">
        <v>2900</v>
      </c>
      <c r="O1" s="121" t="s">
        <v>2901</v>
      </c>
      <c r="P1" s="121" t="s">
        <v>2902</v>
      </c>
      <c r="Q1" s="121" t="s">
        <v>2903</v>
      </c>
    </row>
    <row r="2" spans="1:17">
      <c r="A2" s="13" t="str">
        <f t="shared" ref="A2:A59" si="0">C2&amp;O2</f>
        <v>Motor Elétrico ToshibaRotação - Motor</v>
      </c>
      <c r="B2" s="14" t="s">
        <v>5755</v>
      </c>
      <c r="C2" s="95" t="s">
        <v>5756</v>
      </c>
      <c r="D2" s="95" t="s">
        <v>5757</v>
      </c>
      <c r="E2" s="95"/>
      <c r="F2" s="95" t="s">
        <v>2885</v>
      </c>
      <c r="G2" t="s">
        <v>5758</v>
      </c>
      <c r="I2" t="s">
        <v>2884</v>
      </c>
      <c r="J2" t="s">
        <v>5758</v>
      </c>
      <c r="K2" t="s">
        <v>622</v>
      </c>
      <c r="L2">
        <v>2</v>
      </c>
      <c r="M2" t="s">
        <v>447</v>
      </c>
      <c r="N2" s="14" t="str">
        <f t="shared" ref="N2:N59" si="1">IFERROR(IF(FIND("|",I2),"subattribute", "attribute"), "attribute")</f>
        <v>attribute</v>
      </c>
      <c r="O2" s="14" t="str">
        <f t="shared" ref="O2:O59" si="2">TRIM(INDEX(_xlfn.TEXTSPLIT(I2,"|"), 1,1))</f>
        <v>Rotação - Motor</v>
      </c>
      <c r="P2" s="14" t="str">
        <f t="shared" ref="P2:P59" si="3">IFERROR(TRIM(INDEX(_xlfn.TEXTSPLIT(I2,"|"), 1,2)), "")</f>
        <v/>
      </c>
      <c r="Q2" t="b" cm="1">
        <f t="array" ref="Q2">IF(ISERROR(IF(Table7[[#This Row],[type]]="subattribute", VLOOKUP(Table7[[#This Row],[Template]]&amp;Table7[[#This Row],[parent_attribute]],_xlfn._xlws.FILTER(Table7[[#All],[concat]], Table7[[#All],[type]]="attribute"),1, FALSE), TRUE)), FALSE, TRUE)</f>
        <v>1</v>
      </c>
    </row>
    <row r="3" spans="1:17">
      <c r="A3" s="13" t="str">
        <f t="shared" si="0"/>
        <v>Motor Elétrico ToshibaRotação - Motor</v>
      </c>
      <c r="B3" s="14" t="s">
        <v>5755</v>
      </c>
      <c r="C3" s="95" t="s">
        <v>5756</v>
      </c>
      <c r="D3" s="95" t="s">
        <v>5757</v>
      </c>
      <c r="E3" s="95"/>
      <c r="F3" s="95" t="s">
        <v>2885</v>
      </c>
      <c r="G3" t="s">
        <v>5758</v>
      </c>
      <c r="I3" t="s">
        <v>5759</v>
      </c>
      <c r="J3">
        <v>1790</v>
      </c>
      <c r="L3">
        <v>2</v>
      </c>
      <c r="N3" s="14" t="str">
        <f t="shared" si="1"/>
        <v>subattribute</v>
      </c>
      <c r="O3" s="14" t="str">
        <f t="shared" si="2"/>
        <v>Rotação - Motor</v>
      </c>
      <c r="P3" s="14" t="str">
        <f t="shared" si="3"/>
        <v>Hi</v>
      </c>
      <c r="Q3" t="b" cm="1">
        <f t="array" ref="Q3">IF(ISERROR(IF(Table7[[#This Row],[type]]="subattribute", VLOOKUP(Table7[[#This Row],[Template]]&amp;Table7[[#This Row],[parent_attribute]],_xlfn._xlws.FILTER(Table7[[#All],[concat]], Table7[[#All],[type]]="attribute"),1, FALSE), TRUE)), FALSE, TRUE)</f>
        <v>1</v>
      </c>
    </row>
    <row r="4" spans="1:17">
      <c r="A4" s="13" t="str">
        <f t="shared" si="0"/>
        <v>Motor Elétrico ToshibaRotação - Motor</v>
      </c>
      <c r="B4" s="14" t="s">
        <v>5755</v>
      </c>
      <c r="C4" s="95" t="s">
        <v>5756</v>
      </c>
      <c r="D4" s="95" t="s">
        <v>5757</v>
      </c>
      <c r="E4" s="95"/>
      <c r="F4" s="95" t="s">
        <v>2885</v>
      </c>
      <c r="G4" t="s">
        <v>5758</v>
      </c>
      <c r="I4" t="s">
        <v>5760</v>
      </c>
      <c r="J4">
        <v>790</v>
      </c>
      <c r="L4">
        <v>2</v>
      </c>
      <c r="N4" s="14" t="str">
        <f t="shared" si="1"/>
        <v>subattribute</v>
      </c>
      <c r="O4" s="14" t="str">
        <f t="shared" si="2"/>
        <v>Rotação - Motor</v>
      </c>
      <c r="P4" s="14" t="str">
        <f t="shared" si="3"/>
        <v>Lo</v>
      </c>
      <c r="Q4" t="b" cm="1">
        <f t="array" ref="Q4">IF(ISERROR(IF(Table7[[#This Row],[type]]="subattribute", VLOOKUP(Table7[[#This Row],[Template]]&amp;Table7[[#This Row],[parent_attribute]],_xlfn._xlws.FILTER(Table7[[#All],[concat]], Table7[[#All],[type]]="attribute"),1, FALSE), TRUE)), FALSE, TRUE)</f>
        <v>1</v>
      </c>
    </row>
    <row r="5" spans="1:17">
      <c r="A5" s="13" t="str">
        <f t="shared" si="0"/>
        <v>Motor Elétrico ToshibaRotação - Motor</v>
      </c>
      <c r="B5" s="14" t="s">
        <v>5755</v>
      </c>
      <c r="C5" s="95" t="s">
        <v>5756</v>
      </c>
      <c r="D5" s="95" t="s">
        <v>5757</v>
      </c>
      <c r="E5" s="95"/>
      <c r="F5" s="95" t="s">
        <v>2885</v>
      </c>
      <c r="G5" t="s">
        <v>5758</v>
      </c>
      <c r="I5" t="s">
        <v>5761</v>
      </c>
      <c r="J5">
        <v>1795</v>
      </c>
      <c r="L5">
        <v>2</v>
      </c>
      <c r="N5" s="14" t="str">
        <f t="shared" si="1"/>
        <v>subattribute</v>
      </c>
      <c r="O5" s="14" t="str">
        <f t="shared" si="2"/>
        <v>Rotação - Motor</v>
      </c>
      <c r="P5" s="14" t="str">
        <f t="shared" si="3"/>
        <v>HiHi</v>
      </c>
      <c r="Q5" t="b" cm="1">
        <f t="array" ref="Q5">IF(ISERROR(IF(Table7[[#This Row],[type]]="subattribute", VLOOKUP(Table7[[#This Row],[Template]]&amp;Table7[[#This Row],[parent_attribute]],_xlfn._xlws.FILTER(Table7[[#All],[concat]], Table7[[#All],[type]]="attribute"),1, FALSE), TRUE)), FALSE, TRUE)</f>
        <v>1</v>
      </c>
    </row>
    <row r="6" spans="1:17">
      <c r="A6" s="13" t="str">
        <f t="shared" si="0"/>
        <v>Motor Elétrico ToshibaRotação - Motor</v>
      </c>
      <c r="B6" s="14" t="s">
        <v>5755</v>
      </c>
      <c r="C6" s="95" t="s">
        <v>5756</v>
      </c>
      <c r="D6" s="95" t="s">
        <v>5757</v>
      </c>
      <c r="E6" s="95"/>
      <c r="F6" s="95" t="s">
        <v>2885</v>
      </c>
      <c r="G6" t="s">
        <v>5758</v>
      </c>
      <c r="I6" t="s">
        <v>5762</v>
      </c>
      <c r="J6">
        <v>785</v>
      </c>
      <c r="L6">
        <v>2</v>
      </c>
      <c r="N6" s="14" t="str">
        <f t="shared" si="1"/>
        <v>subattribute</v>
      </c>
      <c r="O6" s="14" t="str">
        <f t="shared" si="2"/>
        <v>Rotação - Motor</v>
      </c>
      <c r="P6" s="14" t="str">
        <f t="shared" si="3"/>
        <v>LoLo</v>
      </c>
      <c r="Q6" t="b" cm="1">
        <f t="array" ref="Q6">IF(ISERROR(IF(Table7[[#This Row],[type]]="subattribute", VLOOKUP(Table7[[#This Row],[Template]]&amp;Table7[[#This Row],[parent_attribute]],_xlfn._xlws.FILTER(Table7[[#All],[concat]], Table7[[#All],[type]]="attribute"),1, FALSE), TRUE)), FALSE, TRUE)</f>
        <v>1</v>
      </c>
    </row>
    <row r="7" spans="1:17">
      <c r="A7" s="13" t="str">
        <f t="shared" si="0"/>
        <v>Motor Elétrico ToshibaRotação - Motor</v>
      </c>
      <c r="B7" s="14" t="s">
        <v>5755</v>
      </c>
      <c r="C7" s="95" t="s">
        <v>5756</v>
      </c>
      <c r="D7" s="95" t="s">
        <v>5757</v>
      </c>
      <c r="E7" s="95"/>
      <c r="F7" s="95" t="s">
        <v>2885</v>
      </c>
      <c r="G7" t="s">
        <v>5758</v>
      </c>
      <c r="I7" t="s">
        <v>5763</v>
      </c>
      <c r="L7">
        <v>2</v>
      </c>
      <c r="N7" s="14" t="str">
        <f t="shared" si="1"/>
        <v>subattribute</v>
      </c>
      <c r="O7" s="14" t="str">
        <f t="shared" si="2"/>
        <v>Rotação - Motor</v>
      </c>
      <c r="P7" s="14" t="str">
        <f t="shared" si="3"/>
        <v>Pre-alarm Hi</v>
      </c>
      <c r="Q7" t="b" cm="1">
        <f t="array" ref="Q7">IF(ISERROR(IF(Table7[[#This Row],[type]]="subattribute", VLOOKUP(Table7[[#This Row],[Template]]&amp;Table7[[#This Row],[parent_attribute]],_xlfn._xlws.FILTER(Table7[[#All],[concat]], Table7[[#All],[type]]="attribute"),1, FALSE), TRUE)), FALSE, TRUE)</f>
        <v>1</v>
      </c>
    </row>
    <row r="8" spans="1:17">
      <c r="A8" s="13" t="str">
        <f t="shared" si="0"/>
        <v>Motor Elétrico ToshibaRotação - Motor</v>
      </c>
      <c r="B8" s="14" t="s">
        <v>5755</v>
      </c>
      <c r="C8" s="95" t="s">
        <v>5756</v>
      </c>
      <c r="D8" s="95" t="s">
        <v>5757</v>
      </c>
      <c r="E8" s="95"/>
      <c r="F8" s="95" t="s">
        <v>2885</v>
      </c>
      <c r="G8" t="s">
        <v>5758</v>
      </c>
      <c r="I8" t="s">
        <v>5764</v>
      </c>
      <c r="L8">
        <v>2</v>
      </c>
      <c r="N8" s="14" t="str">
        <f t="shared" si="1"/>
        <v>subattribute</v>
      </c>
      <c r="O8" s="14" t="str">
        <f t="shared" si="2"/>
        <v>Rotação - Motor</v>
      </c>
      <c r="P8" s="14" t="str">
        <f t="shared" si="3"/>
        <v>Pre-alarm Lo</v>
      </c>
      <c r="Q8" t="b" cm="1">
        <f t="array" ref="Q8">IF(ISERROR(IF(Table7[[#This Row],[type]]="subattribute", VLOOKUP(Table7[[#This Row],[Template]]&amp;Table7[[#This Row],[parent_attribute]],_xlfn._xlws.FILTER(Table7[[#All],[concat]], Table7[[#All],[type]]="attribute"),1, FALSE), TRUE)), FALSE, TRUE)</f>
        <v>1</v>
      </c>
    </row>
    <row r="9" spans="1:17">
      <c r="A9" s="13" t="str">
        <f t="shared" si="0"/>
        <v>Motor Elétrico ToshibaTemperatura - Estator Fase A1</v>
      </c>
      <c r="B9" s="14" t="s">
        <v>5755</v>
      </c>
      <c r="C9" s="95" t="s">
        <v>5756</v>
      </c>
      <c r="D9" s="95" t="s">
        <v>5757</v>
      </c>
      <c r="E9" s="95"/>
      <c r="F9" s="95" t="s">
        <v>2885</v>
      </c>
      <c r="G9" t="s">
        <v>5765</v>
      </c>
      <c r="I9" s="201" t="s">
        <v>5766</v>
      </c>
      <c r="J9" t="s">
        <v>5765</v>
      </c>
      <c r="K9" t="s">
        <v>5767</v>
      </c>
      <c r="L9">
        <v>2</v>
      </c>
      <c r="M9" t="s">
        <v>447</v>
      </c>
      <c r="N9" s="14" t="str">
        <f t="shared" si="1"/>
        <v>attribute</v>
      </c>
      <c r="O9" s="14" t="str">
        <f t="shared" si="2"/>
        <v>Temperatura - Estator Fase A1</v>
      </c>
      <c r="P9" s="14" t="str">
        <f t="shared" si="3"/>
        <v/>
      </c>
      <c r="Q9" t="b" cm="1">
        <f t="array" ref="Q9">IF(ISERROR(IF(Table7[[#This Row],[type]]="subattribute", VLOOKUP(Table7[[#This Row],[Template]]&amp;Table7[[#This Row],[parent_attribute]],_xlfn._xlws.FILTER(Table7[[#All],[concat]], Table7[[#All],[type]]="attribute"),1, FALSE), TRUE)), FALSE, TRUE)</f>
        <v>1</v>
      </c>
    </row>
    <row r="10" spans="1:17">
      <c r="A10" s="13" t="str">
        <f t="shared" si="0"/>
        <v>Motor Elétrico ToshibaTemperatura - Estator Fase A1</v>
      </c>
      <c r="B10" s="14" t="s">
        <v>5755</v>
      </c>
      <c r="C10" s="95" t="s">
        <v>5756</v>
      </c>
      <c r="D10" s="95" t="s">
        <v>5757</v>
      </c>
      <c r="E10" s="95"/>
      <c r="F10" s="95" t="s">
        <v>2885</v>
      </c>
      <c r="G10" t="s">
        <v>5765</v>
      </c>
      <c r="I10" t="s">
        <v>5768</v>
      </c>
      <c r="J10">
        <v>311</v>
      </c>
      <c r="L10">
        <v>2</v>
      </c>
      <c r="N10" s="14" t="str">
        <f t="shared" si="1"/>
        <v>subattribute</v>
      </c>
      <c r="O10" s="14" t="str">
        <f t="shared" si="2"/>
        <v>Temperatura - Estator Fase A1</v>
      </c>
      <c r="P10" s="14" t="str">
        <f t="shared" si="3"/>
        <v>Hi</v>
      </c>
      <c r="Q10" t="b" cm="1">
        <f t="array" ref="Q10">IF(ISERROR(IF(Table7[[#This Row],[type]]="subattribute", VLOOKUP(Table7[[#This Row],[Template]]&amp;Table7[[#This Row],[parent_attribute]],_xlfn._xlws.FILTER(Table7[[#All],[concat]], Table7[[#All],[type]]="attribute"),1, FALSE), TRUE)), FALSE, TRUE)</f>
        <v>1</v>
      </c>
    </row>
    <row r="11" spans="1:17">
      <c r="A11" s="13" t="str">
        <f t="shared" si="0"/>
        <v>Motor Elétrico ToshibaTemperatura - Estator Fase A1</v>
      </c>
      <c r="B11" s="14" t="s">
        <v>5755</v>
      </c>
      <c r="C11" s="95" t="s">
        <v>5756</v>
      </c>
      <c r="D11" s="95" t="s">
        <v>5757</v>
      </c>
      <c r="E11" s="95"/>
      <c r="F11" s="95" t="s">
        <v>2885</v>
      </c>
      <c r="G11" t="s">
        <v>5765</v>
      </c>
      <c r="I11" t="s">
        <v>5769</v>
      </c>
      <c r="L11">
        <v>2</v>
      </c>
      <c r="N11" s="14" t="str">
        <f t="shared" si="1"/>
        <v>subattribute</v>
      </c>
      <c r="O11" s="14" t="str">
        <f t="shared" si="2"/>
        <v>Temperatura - Estator Fase A1</v>
      </c>
      <c r="P11" s="14" t="str">
        <f t="shared" si="3"/>
        <v>Lo</v>
      </c>
      <c r="Q11" t="b" cm="1">
        <f t="array" ref="Q11">IF(ISERROR(IF(Table7[[#This Row],[type]]="subattribute", VLOOKUP(Table7[[#This Row],[Template]]&amp;Table7[[#This Row],[parent_attribute]],_xlfn._xlws.FILTER(Table7[[#All],[concat]], Table7[[#All],[type]]="attribute"),1, FALSE), TRUE)), FALSE, TRUE)</f>
        <v>1</v>
      </c>
    </row>
    <row r="12" spans="1:17">
      <c r="A12" s="13" t="str">
        <f t="shared" si="0"/>
        <v>Motor Elétrico ToshibaTemperatura - Estator Fase A1</v>
      </c>
      <c r="B12" s="14" t="s">
        <v>5755</v>
      </c>
      <c r="C12" s="95" t="s">
        <v>5756</v>
      </c>
      <c r="D12" s="95" t="s">
        <v>5757</v>
      </c>
      <c r="E12" s="95"/>
      <c r="F12" s="95" t="s">
        <v>2885</v>
      </c>
      <c r="G12" t="s">
        <v>5765</v>
      </c>
      <c r="I12" t="s">
        <v>5770</v>
      </c>
      <c r="J12">
        <v>329</v>
      </c>
      <c r="L12">
        <v>2</v>
      </c>
      <c r="N12" s="14" t="str">
        <f t="shared" si="1"/>
        <v>subattribute</v>
      </c>
      <c r="O12" s="14" t="str">
        <f t="shared" si="2"/>
        <v>Temperatura - Estator Fase A1</v>
      </c>
      <c r="P12" s="14" t="str">
        <f t="shared" si="3"/>
        <v>HiHi</v>
      </c>
      <c r="Q12" t="b" cm="1">
        <f t="array" ref="Q12">IF(ISERROR(IF(Table7[[#This Row],[type]]="subattribute", VLOOKUP(Table7[[#This Row],[Template]]&amp;Table7[[#This Row],[parent_attribute]],_xlfn._xlws.FILTER(Table7[[#All],[concat]], Table7[[#All],[type]]="attribute"),1, FALSE), TRUE)), FALSE, TRUE)</f>
        <v>1</v>
      </c>
    </row>
    <row r="13" spans="1:17">
      <c r="A13" s="13" t="str">
        <f t="shared" si="0"/>
        <v>Motor Elétrico ToshibaTemperatura - Estator Fase A1</v>
      </c>
      <c r="B13" s="14" t="s">
        <v>5755</v>
      </c>
      <c r="C13" s="95" t="s">
        <v>5756</v>
      </c>
      <c r="D13" s="95" t="s">
        <v>5757</v>
      </c>
      <c r="E13" s="95"/>
      <c r="F13" s="95" t="s">
        <v>2885</v>
      </c>
      <c r="G13" t="s">
        <v>5765</v>
      </c>
      <c r="I13" t="s">
        <v>5771</v>
      </c>
      <c r="L13">
        <v>2</v>
      </c>
      <c r="N13" s="14" t="str">
        <f t="shared" si="1"/>
        <v>subattribute</v>
      </c>
      <c r="O13" s="14" t="str">
        <f t="shared" si="2"/>
        <v>Temperatura - Estator Fase A1</v>
      </c>
      <c r="P13" s="14" t="str">
        <f t="shared" si="3"/>
        <v>LoLo</v>
      </c>
      <c r="Q13" t="b" cm="1">
        <f t="array" ref="Q13">IF(ISERROR(IF(Table7[[#This Row],[type]]="subattribute", VLOOKUP(Table7[[#This Row],[Template]]&amp;Table7[[#This Row],[parent_attribute]],_xlfn._xlws.FILTER(Table7[[#All],[concat]], Table7[[#All],[type]]="attribute"),1, FALSE), TRUE)), FALSE, TRUE)</f>
        <v>1</v>
      </c>
    </row>
    <row r="14" spans="1:17">
      <c r="A14" s="13" t="str">
        <f t="shared" si="0"/>
        <v>Motor Elétrico ToshibaTemperatura - Estator Fase A1</v>
      </c>
      <c r="B14" s="14" t="s">
        <v>5755</v>
      </c>
      <c r="C14" s="95" t="s">
        <v>5756</v>
      </c>
      <c r="D14" s="95" t="s">
        <v>5757</v>
      </c>
      <c r="E14" s="95"/>
      <c r="F14" s="95" t="s">
        <v>2885</v>
      </c>
      <c r="G14" t="s">
        <v>5765</v>
      </c>
      <c r="I14" t="s">
        <v>5772</v>
      </c>
      <c r="J14">
        <v>279.90000000000003</v>
      </c>
      <c r="L14">
        <v>2</v>
      </c>
      <c r="N14" s="14" t="str">
        <f t="shared" si="1"/>
        <v>subattribute</v>
      </c>
      <c r="O14" s="14" t="str">
        <f t="shared" si="2"/>
        <v>Temperatura - Estator Fase A1</v>
      </c>
      <c r="P14" s="14" t="str">
        <f t="shared" si="3"/>
        <v>Pre-alarm Hi</v>
      </c>
      <c r="Q14" t="b" cm="1">
        <f t="array" ref="Q14">IF(ISERROR(IF(Table7[[#This Row],[type]]="subattribute", VLOOKUP(Table7[[#This Row],[Template]]&amp;Table7[[#This Row],[parent_attribute]],_xlfn._xlws.FILTER(Table7[[#All],[concat]], Table7[[#All],[type]]="attribute"),1, FALSE), TRUE)), FALSE, TRUE)</f>
        <v>1</v>
      </c>
    </row>
    <row r="15" spans="1:17">
      <c r="A15" s="13" t="str">
        <f t="shared" si="0"/>
        <v>Motor Elétrico ToshibaTemperatura - Estator Fase A1</v>
      </c>
      <c r="B15" s="14" t="s">
        <v>5755</v>
      </c>
      <c r="C15" s="95" t="s">
        <v>5756</v>
      </c>
      <c r="D15" s="95" t="s">
        <v>5757</v>
      </c>
      <c r="E15" s="95"/>
      <c r="F15" s="95" t="s">
        <v>2885</v>
      </c>
      <c r="G15" t="s">
        <v>5765</v>
      </c>
      <c r="I15" t="s">
        <v>5773</v>
      </c>
      <c r="L15">
        <v>2</v>
      </c>
      <c r="N15" s="14" t="str">
        <f t="shared" si="1"/>
        <v>subattribute</v>
      </c>
      <c r="O15" s="14" t="str">
        <f t="shared" si="2"/>
        <v>Temperatura - Estator Fase A1</v>
      </c>
      <c r="P15" s="14" t="str">
        <f t="shared" si="3"/>
        <v>Pre-alarm Lo</v>
      </c>
      <c r="Q15" t="b" cm="1">
        <f t="array" ref="Q15">IF(ISERROR(IF(Table7[[#This Row],[type]]="subattribute", VLOOKUP(Table7[[#This Row],[Template]]&amp;Table7[[#This Row],[parent_attribute]],_xlfn._xlws.FILTER(Table7[[#All],[concat]], Table7[[#All],[type]]="attribute"),1, FALSE), TRUE)), FALSE, TRUE)</f>
        <v>1</v>
      </c>
    </row>
    <row r="16" spans="1:17">
      <c r="A16" s="13" t="str">
        <f t="shared" si="0"/>
        <v>Motor Elétrico ToshibaTemperatura - Estator Fase A2</v>
      </c>
      <c r="B16" s="14" t="s">
        <v>5755</v>
      </c>
      <c r="C16" s="95" t="s">
        <v>5756</v>
      </c>
      <c r="D16" s="95" t="s">
        <v>5757</v>
      </c>
      <c r="E16" s="95"/>
      <c r="F16" s="95" t="s">
        <v>2885</v>
      </c>
      <c r="G16" t="s">
        <v>5774</v>
      </c>
      <c r="I16" t="s">
        <v>5775</v>
      </c>
      <c r="J16" t="s">
        <v>5774</v>
      </c>
      <c r="K16" t="s">
        <v>5767</v>
      </c>
      <c r="L16">
        <v>2</v>
      </c>
      <c r="M16" t="s">
        <v>447</v>
      </c>
      <c r="N16" s="14" t="str">
        <f t="shared" si="1"/>
        <v>attribute</v>
      </c>
      <c r="O16" s="14" t="str">
        <f t="shared" si="2"/>
        <v>Temperatura - Estator Fase A2</v>
      </c>
      <c r="P16" s="14" t="str">
        <f t="shared" si="3"/>
        <v/>
      </c>
      <c r="Q16" t="b" cm="1">
        <f t="array" ref="Q16">IF(ISERROR(IF(Table7[[#This Row],[type]]="subattribute", VLOOKUP(Table7[[#This Row],[Template]]&amp;Table7[[#This Row],[parent_attribute]],_xlfn._xlws.FILTER(Table7[[#All],[concat]], Table7[[#All],[type]]="attribute"),1, FALSE), TRUE)), FALSE, TRUE)</f>
        <v>1</v>
      </c>
    </row>
    <row r="17" spans="1:17">
      <c r="A17" s="13" t="str">
        <f t="shared" si="0"/>
        <v>Motor Elétrico ToshibaTemperatura - Estator Fase A2</v>
      </c>
      <c r="B17" s="14" t="s">
        <v>5755</v>
      </c>
      <c r="C17" s="95" t="s">
        <v>5756</v>
      </c>
      <c r="D17" s="95" t="s">
        <v>5757</v>
      </c>
      <c r="E17" s="95"/>
      <c r="F17" s="95" t="s">
        <v>2885</v>
      </c>
      <c r="G17" t="s">
        <v>5774</v>
      </c>
      <c r="I17" t="s">
        <v>5776</v>
      </c>
      <c r="J17">
        <v>311</v>
      </c>
      <c r="L17">
        <v>2</v>
      </c>
      <c r="N17" s="14" t="str">
        <f t="shared" si="1"/>
        <v>subattribute</v>
      </c>
      <c r="O17" s="14" t="str">
        <f t="shared" si="2"/>
        <v>Temperatura - Estator Fase A2</v>
      </c>
      <c r="P17" s="14" t="str">
        <f t="shared" si="3"/>
        <v>Hi</v>
      </c>
      <c r="Q17" t="b" cm="1">
        <f t="array" ref="Q17">IF(ISERROR(IF(Table7[[#This Row],[type]]="subattribute", VLOOKUP(Table7[[#This Row],[Template]]&amp;Table7[[#This Row],[parent_attribute]],_xlfn._xlws.FILTER(Table7[[#All],[concat]], Table7[[#All],[type]]="attribute"),1, FALSE), TRUE)), FALSE, TRUE)</f>
        <v>1</v>
      </c>
    </row>
    <row r="18" spans="1:17">
      <c r="A18" s="13" t="str">
        <f t="shared" si="0"/>
        <v>Motor Elétrico ToshibaTemperatura - Estator Fase A2</v>
      </c>
      <c r="B18" s="14" t="s">
        <v>5755</v>
      </c>
      <c r="C18" s="95" t="s">
        <v>5756</v>
      </c>
      <c r="D18" s="95" t="s">
        <v>5757</v>
      </c>
      <c r="E18" s="95"/>
      <c r="F18" s="95" t="s">
        <v>2885</v>
      </c>
      <c r="G18" t="s">
        <v>5774</v>
      </c>
      <c r="I18" t="s">
        <v>5777</v>
      </c>
      <c r="L18">
        <v>2</v>
      </c>
      <c r="N18" s="14" t="str">
        <f t="shared" si="1"/>
        <v>subattribute</v>
      </c>
      <c r="O18" s="14" t="str">
        <f t="shared" si="2"/>
        <v>Temperatura - Estator Fase A2</v>
      </c>
      <c r="P18" s="14" t="str">
        <f t="shared" si="3"/>
        <v>Lo</v>
      </c>
      <c r="Q18" t="b" cm="1">
        <f t="array" ref="Q18">IF(ISERROR(IF(Table7[[#This Row],[type]]="subattribute", VLOOKUP(Table7[[#This Row],[Template]]&amp;Table7[[#This Row],[parent_attribute]],_xlfn._xlws.FILTER(Table7[[#All],[concat]], Table7[[#All],[type]]="attribute"),1, FALSE), TRUE)), FALSE, TRUE)</f>
        <v>1</v>
      </c>
    </row>
    <row r="19" spans="1:17">
      <c r="A19" s="13" t="str">
        <f t="shared" si="0"/>
        <v>Motor Elétrico ToshibaTemperatura - Estator Fase A2</v>
      </c>
      <c r="B19" s="14" t="s">
        <v>5755</v>
      </c>
      <c r="C19" s="95" t="s">
        <v>5756</v>
      </c>
      <c r="D19" s="95" t="s">
        <v>5757</v>
      </c>
      <c r="E19" s="95"/>
      <c r="F19" s="95" t="s">
        <v>2885</v>
      </c>
      <c r="G19" t="s">
        <v>5774</v>
      </c>
      <c r="I19" t="s">
        <v>5778</v>
      </c>
      <c r="J19">
        <v>329</v>
      </c>
      <c r="L19">
        <v>2</v>
      </c>
      <c r="N19" s="14" t="str">
        <f t="shared" si="1"/>
        <v>subattribute</v>
      </c>
      <c r="O19" s="14" t="str">
        <f t="shared" si="2"/>
        <v>Temperatura - Estator Fase A2</v>
      </c>
      <c r="P19" s="14" t="str">
        <f t="shared" si="3"/>
        <v>HiHi</v>
      </c>
      <c r="Q19" t="b" cm="1">
        <f t="array" ref="Q19">IF(ISERROR(IF(Table7[[#This Row],[type]]="subattribute", VLOOKUP(Table7[[#This Row],[Template]]&amp;Table7[[#This Row],[parent_attribute]],_xlfn._xlws.FILTER(Table7[[#All],[concat]], Table7[[#All],[type]]="attribute"),1, FALSE), TRUE)), FALSE, TRUE)</f>
        <v>1</v>
      </c>
    </row>
    <row r="20" spans="1:17">
      <c r="A20" s="13" t="str">
        <f t="shared" si="0"/>
        <v>Motor Elétrico ToshibaTemperatura - Estator Fase A2</v>
      </c>
      <c r="B20" s="14" t="s">
        <v>5755</v>
      </c>
      <c r="C20" s="95" t="s">
        <v>5756</v>
      </c>
      <c r="D20" s="95" t="s">
        <v>5757</v>
      </c>
      <c r="E20" s="95"/>
      <c r="F20" s="95" t="s">
        <v>2885</v>
      </c>
      <c r="G20" t="s">
        <v>5774</v>
      </c>
      <c r="I20" t="s">
        <v>5779</v>
      </c>
      <c r="L20">
        <v>2</v>
      </c>
      <c r="N20" s="14" t="str">
        <f t="shared" si="1"/>
        <v>subattribute</v>
      </c>
      <c r="O20" s="14" t="str">
        <f t="shared" si="2"/>
        <v>Temperatura - Estator Fase A2</v>
      </c>
      <c r="P20" s="14" t="str">
        <f t="shared" si="3"/>
        <v>LoLo</v>
      </c>
      <c r="Q20" t="b" cm="1">
        <f t="array" ref="Q20">IF(ISERROR(IF(Table7[[#This Row],[type]]="subattribute", VLOOKUP(Table7[[#This Row],[Template]]&amp;Table7[[#This Row],[parent_attribute]],_xlfn._xlws.FILTER(Table7[[#All],[concat]], Table7[[#All],[type]]="attribute"),1, FALSE), TRUE)), FALSE, TRUE)</f>
        <v>1</v>
      </c>
    </row>
    <row r="21" spans="1:17">
      <c r="A21" s="13" t="str">
        <f t="shared" si="0"/>
        <v>Motor Elétrico ToshibaTemperatura - Estator Fase A2</v>
      </c>
      <c r="B21" s="14" t="s">
        <v>5755</v>
      </c>
      <c r="C21" s="95" t="s">
        <v>5756</v>
      </c>
      <c r="D21" s="95" t="s">
        <v>5757</v>
      </c>
      <c r="E21" s="95"/>
      <c r="F21" s="95" t="s">
        <v>2885</v>
      </c>
      <c r="G21" t="s">
        <v>5774</v>
      </c>
      <c r="I21" t="s">
        <v>5780</v>
      </c>
      <c r="J21">
        <v>279.90000000000003</v>
      </c>
      <c r="L21">
        <v>2</v>
      </c>
      <c r="N21" s="14" t="str">
        <f t="shared" si="1"/>
        <v>subattribute</v>
      </c>
      <c r="O21" s="14" t="str">
        <f t="shared" si="2"/>
        <v>Temperatura - Estator Fase A2</v>
      </c>
      <c r="P21" s="14" t="str">
        <f t="shared" si="3"/>
        <v>Pre-alarm Hi</v>
      </c>
      <c r="Q21" t="b" cm="1">
        <f t="array" ref="Q21">IF(ISERROR(IF(Table7[[#This Row],[type]]="subattribute", VLOOKUP(Table7[[#This Row],[Template]]&amp;Table7[[#This Row],[parent_attribute]],_xlfn._xlws.FILTER(Table7[[#All],[concat]], Table7[[#All],[type]]="attribute"),1, FALSE), TRUE)), FALSE, TRUE)</f>
        <v>1</v>
      </c>
    </row>
    <row r="22" spans="1:17">
      <c r="A22" s="13" t="str">
        <f t="shared" si="0"/>
        <v>Motor Elétrico ToshibaTemperatura - Estator Fase A2</v>
      </c>
      <c r="B22" s="14" t="s">
        <v>5755</v>
      </c>
      <c r="C22" s="95" t="s">
        <v>5756</v>
      </c>
      <c r="D22" s="95" t="s">
        <v>5757</v>
      </c>
      <c r="E22" s="95"/>
      <c r="F22" s="95" t="s">
        <v>2885</v>
      </c>
      <c r="G22" t="s">
        <v>5774</v>
      </c>
      <c r="I22" t="s">
        <v>5781</v>
      </c>
      <c r="L22">
        <v>2</v>
      </c>
      <c r="N22" s="14" t="str">
        <f t="shared" si="1"/>
        <v>subattribute</v>
      </c>
      <c r="O22" s="14" t="str">
        <f t="shared" si="2"/>
        <v>Temperatura - Estator Fase A2</v>
      </c>
      <c r="P22" s="14" t="str">
        <f t="shared" si="3"/>
        <v>Pre-alarm Lo</v>
      </c>
      <c r="Q22" t="b" cm="1">
        <f t="array" ref="Q22">IF(ISERROR(IF(Table7[[#This Row],[type]]="subattribute", VLOOKUP(Table7[[#This Row],[Template]]&amp;Table7[[#This Row],[parent_attribute]],_xlfn._xlws.FILTER(Table7[[#All],[concat]], Table7[[#All],[type]]="attribute"),1, FALSE), TRUE)), FALSE, TRUE)</f>
        <v>1</v>
      </c>
    </row>
    <row r="23" spans="1:17">
      <c r="A23" s="13" t="str">
        <f t="shared" si="0"/>
        <v>Motor Elétrico ToshibaTemperatura - Estator Fase B1</v>
      </c>
      <c r="B23" s="14" t="s">
        <v>5755</v>
      </c>
      <c r="C23" s="95" t="s">
        <v>5756</v>
      </c>
      <c r="D23" s="95" t="s">
        <v>5757</v>
      </c>
      <c r="E23" s="95"/>
      <c r="F23" s="95" t="s">
        <v>2885</v>
      </c>
      <c r="G23" t="s">
        <v>5782</v>
      </c>
      <c r="I23" t="s">
        <v>5783</v>
      </c>
      <c r="J23" t="s">
        <v>5782</v>
      </c>
      <c r="K23" t="s">
        <v>5767</v>
      </c>
      <c r="L23">
        <v>2</v>
      </c>
      <c r="M23" t="s">
        <v>447</v>
      </c>
      <c r="N23" s="14" t="str">
        <f t="shared" si="1"/>
        <v>attribute</v>
      </c>
      <c r="O23" s="14" t="str">
        <f t="shared" si="2"/>
        <v>Temperatura - Estator Fase B1</v>
      </c>
      <c r="P23" s="14" t="str">
        <f t="shared" si="3"/>
        <v/>
      </c>
      <c r="Q23" t="b" cm="1">
        <f t="array" ref="Q23">IF(ISERROR(IF(Table7[[#This Row],[type]]="subattribute", VLOOKUP(Table7[[#This Row],[Template]]&amp;Table7[[#This Row],[parent_attribute]],_xlfn._xlws.FILTER(Table7[[#All],[concat]], Table7[[#All],[type]]="attribute"),1, FALSE), TRUE)), FALSE, TRUE)</f>
        <v>1</v>
      </c>
    </row>
    <row r="24" spans="1:17">
      <c r="A24" s="13" t="str">
        <f t="shared" si="0"/>
        <v>Motor Elétrico ToshibaTemperatura - Estator Fase B1</v>
      </c>
      <c r="B24" s="14" t="s">
        <v>5755</v>
      </c>
      <c r="C24" s="95" t="s">
        <v>5756</v>
      </c>
      <c r="D24" s="95" t="s">
        <v>5757</v>
      </c>
      <c r="E24" s="95"/>
      <c r="F24" s="95" t="s">
        <v>2885</v>
      </c>
      <c r="G24" t="s">
        <v>5782</v>
      </c>
      <c r="I24" t="s">
        <v>5784</v>
      </c>
      <c r="J24">
        <v>311</v>
      </c>
      <c r="L24">
        <v>2</v>
      </c>
      <c r="N24" s="14" t="str">
        <f t="shared" si="1"/>
        <v>subattribute</v>
      </c>
      <c r="O24" s="14" t="str">
        <f t="shared" si="2"/>
        <v>Temperatura - Estator Fase B1</v>
      </c>
      <c r="P24" s="14" t="str">
        <f t="shared" si="3"/>
        <v>Hi</v>
      </c>
      <c r="Q24" t="b" cm="1">
        <f t="array" ref="Q24">IF(ISERROR(IF(Table7[[#This Row],[type]]="subattribute", VLOOKUP(Table7[[#This Row],[Template]]&amp;Table7[[#This Row],[parent_attribute]],_xlfn._xlws.FILTER(Table7[[#All],[concat]], Table7[[#All],[type]]="attribute"),1, FALSE), TRUE)), FALSE, TRUE)</f>
        <v>1</v>
      </c>
    </row>
    <row r="25" spans="1:17">
      <c r="A25" s="13" t="str">
        <f t="shared" si="0"/>
        <v>Motor Elétrico ToshibaTemperatura - Estator Fase B1</v>
      </c>
      <c r="B25" s="14" t="s">
        <v>5755</v>
      </c>
      <c r="C25" s="95" t="s">
        <v>5756</v>
      </c>
      <c r="D25" s="95" t="s">
        <v>5757</v>
      </c>
      <c r="E25" s="95"/>
      <c r="F25" s="95" t="s">
        <v>2885</v>
      </c>
      <c r="G25" t="s">
        <v>5782</v>
      </c>
      <c r="I25" t="s">
        <v>5785</v>
      </c>
      <c r="L25">
        <v>2</v>
      </c>
      <c r="N25" s="14" t="str">
        <f t="shared" si="1"/>
        <v>subattribute</v>
      </c>
      <c r="O25" s="14" t="str">
        <f t="shared" si="2"/>
        <v>Temperatura - Estator Fase B1</v>
      </c>
      <c r="P25" s="14" t="str">
        <f t="shared" si="3"/>
        <v>Lo</v>
      </c>
      <c r="Q25" t="b" cm="1">
        <f t="array" ref="Q25">IF(ISERROR(IF(Table7[[#This Row],[type]]="subattribute", VLOOKUP(Table7[[#This Row],[Template]]&amp;Table7[[#This Row],[parent_attribute]],_xlfn._xlws.FILTER(Table7[[#All],[concat]], Table7[[#All],[type]]="attribute"),1, FALSE), TRUE)), FALSE, TRUE)</f>
        <v>1</v>
      </c>
    </row>
    <row r="26" spans="1:17">
      <c r="A26" s="13" t="str">
        <f t="shared" si="0"/>
        <v>Motor Elétrico ToshibaTemperatura - Estator Fase B1</v>
      </c>
      <c r="B26" s="14" t="s">
        <v>5755</v>
      </c>
      <c r="C26" s="95" t="s">
        <v>5756</v>
      </c>
      <c r="D26" s="95" t="s">
        <v>5757</v>
      </c>
      <c r="E26" s="95"/>
      <c r="F26" s="95" t="s">
        <v>2885</v>
      </c>
      <c r="G26" t="s">
        <v>5782</v>
      </c>
      <c r="I26" t="s">
        <v>5786</v>
      </c>
      <c r="J26">
        <v>329</v>
      </c>
      <c r="L26">
        <v>2</v>
      </c>
      <c r="N26" s="14" t="str">
        <f t="shared" si="1"/>
        <v>subattribute</v>
      </c>
      <c r="O26" s="14" t="str">
        <f t="shared" si="2"/>
        <v>Temperatura - Estator Fase B1</v>
      </c>
      <c r="P26" s="14" t="str">
        <f t="shared" si="3"/>
        <v>HiHi</v>
      </c>
      <c r="Q26" t="b" cm="1">
        <f t="array" ref="Q26">IF(ISERROR(IF(Table7[[#This Row],[type]]="subattribute", VLOOKUP(Table7[[#This Row],[Template]]&amp;Table7[[#This Row],[parent_attribute]],_xlfn._xlws.FILTER(Table7[[#All],[concat]], Table7[[#All],[type]]="attribute"),1, FALSE), TRUE)), FALSE, TRUE)</f>
        <v>1</v>
      </c>
    </row>
    <row r="27" spans="1:17">
      <c r="A27" s="13" t="str">
        <f t="shared" si="0"/>
        <v>Motor Elétrico ToshibaTemperatura - Estator Fase B1</v>
      </c>
      <c r="B27" s="14" t="s">
        <v>5755</v>
      </c>
      <c r="C27" s="95" t="s">
        <v>5756</v>
      </c>
      <c r="D27" s="95" t="s">
        <v>5757</v>
      </c>
      <c r="E27" s="95"/>
      <c r="F27" s="95" t="s">
        <v>2885</v>
      </c>
      <c r="G27" t="s">
        <v>5782</v>
      </c>
      <c r="I27" t="s">
        <v>5787</v>
      </c>
      <c r="L27">
        <v>2</v>
      </c>
      <c r="N27" s="14" t="str">
        <f t="shared" si="1"/>
        <v>subattribute</v>
      </c>
      <c r="O27" s="14" t="str">
        <f t="shared" si="2"/>
        <v>Temperatura - Estator Fase B1</v>
      </c>
      <c r="P27" s="14" t="str">
        <f t="shared" si="3"/>
        <v>LoLo</v>
      </c>
      <c r="Q27" t="b" cm="1">
        <f t="array" ref="Q27">IF(ISERROR(IF(Table7[[#This Row],[type]]="subattribute", VLOOKUP(Table7[[#This Row],[Template]]&amp;Table7[[#This Row],[parent_attribute]],_xlfn._xlws.FILTER(Table7[[#All],[concat]], Table7[[#All],[type]]="attribute"),1, FALSE), TRUE)), FALSE, TRUE)</f>
        <v>1</v>
      </c>
    </row>
    <row r="28" spans="1:17">
      <c r="A28" s="13" t="str">
        <f t="shared" si="0"/>
        <v>Motor Elétrico ToshibaTemperatura - Estator Fase B1</v>
      </c>
      <c r="B28" s="14" t="s">
        <v>5755</v>
      </c>
      <c r="C28" s="95" t="s">
        <v>5756</v>
      </c>
      <c r="D28" s="95" t="s">
        <v>5757</v>
      </c>
      <c r="E28" s="95"/>
      <c r="F28" s="95" t="s">
        <v>2885</v>
      </c>
      <c r="G28" t="s">
        <v>5782</v>
      </c>
      <c r="I28" t="s">
        <v>5788</v>
      </c>
      <c r="J28">
        <v>279.90000000000003</v>
      </c>
      <c r="L28">
        <v>2</v>
      </c>
      <c r="N28" s="14" t="str">
        <f t="shared" si="1"/>
        <v>subattribute</v>
      </c>
      <c r="O28" s="14" t="str">
        <f t="shared" si="2"/>
        <v>Temperatura - Estator Fase B1</v>
      </c>
      <c r="P28" s="14" t="str">
        <f t="shared" si="3"/>
        <v>Pre-alarm Hi</v>
      </c>
      <c r="Q28" t="b" cm="1">
        <f t="array" ref="Q28">IF(ISERROR(IF(Table7[[#This Row],[type]]="subattribute", VLOOKUP(Table7[[#This Row],[Template]]&amp;Table7[[#This Row],[parent_attribute]],_xlfn._xlws.FILTER(Table7[[#All],[concat]], Table7[[#All],[type]]="attribute"),1, FALSE), TRUE)), FALSE, TRUE)</f>
        <v>1</v>
      </c>
    </row>
    <row r="29" spans="1:17">
      <c r="A29" s="13" t="str">
        <f t="shared" si="0"/>
        <v>Motor Elétrico ToshibaTemperatura - Estator Fase B1</v>
      </c>
      <c r="B29" s="14" t="s">
        <v>5755</v>
      </c>
      <c r="C29" s="95" t="s">
        <v>5756</v>
      </c>
      <c r="D29" s="95" t="s">
        <v>5757</v>
      </c>
      <c r="E29" s="95"/>
      <c r="F29" s="95" t="s">
        <v>2885</v>
      </c>
      <c r="G29" t="s">
        <v>5782</v>
      </c>
      <c r="I29" t="s">
        <v>5789</v>
      </c>
      <c r="L29">
        <v>2</v>
      </c>
      <c r="N29" s="14" t="str">
        <f t="shared" si="1"/>
        <v>subattribute</v>
      </c>
      <c r="O29" s="14" t="str">
        <f t="shared" si="2"/>
        <v>Temperatura - Estator Fase B1</v>
      </c>
      <c r="P29" s="14" t="str">
        <f t="shared" si="3"/>
        <v>Pre-alarm Lo</v>
      </c>
      <c r="Q29" t="b" cm="1">
        <f t="array" ref="Q29">IF(ISERROR(IF(Table7[[#This Row],[type]]="subattribute", VLOOKUP(Table7[[#This Row],[Template]]&amp;Table7[[#This Row],[parent_attribute]],_xlfn._xlws.FILTER(Table7[[#All],[concat]], Table7[[#All],[type]]="attribute"),1, FALSE), TRUE)), FALSE, TRUE)</f>
        <v>1</v>
      </c>
    </row>
    <row r="30" spans="1:17">
      <c r="A30" s="13" t="str">
        <f t="shared" si="0"/>
        <v>Motor Elétrico ToshibaTemperatura - Estator Fase B2</v>
      </c>
      <c r="B30" s="14" t="s">
        <v>5755</v>
      </c>
      <c r="C30" s="95" t="s">
        <v>5756</v>
      </c>
      <c r="D30" s="95" t="s">
        <v>5757</v>
      </c>
      <c r="E30" s="95"/>
      <c r="F30" s="95" t="s">
        <v>2885</v>
      </c>
      <c r="G30" t="s">
        <v>5790</v>
      </c>
      <c r="I30" s="14" t="s">
        <v>5791</v>
      </c>
      <c r="J30" t="s">
        <v>5790</v>
      </c>
      <c r="K30" t="s">
        <v>5767</v>
      </c>
      <c r="L30">
        <v>2</v>
      </c>
      <c r="M30" t="s">
        <v>447</v>
      </c>
      <c r="N30" s="14" t="str">
        <f t="shared" si="1"/>
        <v>attribute</v>
      </c>
      <c r="O30" s="14" t="str">
        <f t="shared" si="2"/>
        <v>Temperatura - Estator Fase B2</v>
      </c>
      <c r="P30" s="14" t="str">
        <f t="shared" si="3"/>
        <v/>
      </c>
      <c r="Q30" t="b" cm="1">
        <f t="array" ref="Q30">IF(ISERROR(IF(Table7[[#This Row],[type]]="subattribute", VLOOKUP(Table7[[#This Row],[Template]]&amp;Table7[[#This Row],[parent_attribute]],_xlfn._xlws.FILTER(Table7[[#All],[concat]], Table7[[#All],[type]]="attribute"),1, FALSE), TRUE)), FALSE, TRUE)</f>
        <v>1</v>
      </c>
    </row>
    <row r="31" spans="1:17">
      <c r="A31" s="13" t="str">
        <f t="shared" si="0"/>
        <v>Motor Elétrico ToshibaTemperatura - Estator Fase B2</v>
      </c>
      <c r="B31" s="14" t="s">
        <v>5755</v>
      </c>
      <c r="C31" s="95" t="s">
        <v>5756</v>
      </c>
      <c r="D31" s="95" t="s">
        <v>5757</v>
      </c>
      <c r="E31" s="95"/>
      <c r="F31" s="95" t="s">
        <v>2885</v>
      </c>
      <c r="G31" t="s">
        <v>5790</v>
      </c>
      <c r="I31" s="14" t="s">
        <v>5792</v>
      </c>
      <c r="J31">
        <v>311</v>
      </c>
      <c r="L31">
        <v>2</v>
      </c>
      <c r="N31" s="14" t="str">
        <f t="shared" si="1"/>
        <v>subattribute</v>
      </c>
      <c r="O31" s="14" t="str">
        <f t="shared" si="2"/>
        <v>Temperatura - Estator Fase B2</v>
      </c>
      <c r="P31" s="14" t="str">
        <f t="shared" si="3"/>
        <v>Hi</v>
      </c>
      <c r="Q31" t="b" cm="1">
        <f t="array" ref="Q31">IF(ISERROR(IF(Table7[[#This Row],[type]]="subattribute", VLOOKUP(Table7[[#This Row],[Template]]&amp;Table7[[#This Row],[parent_attribute]],_xlfn._xlws.FILTER(Table7[[#All],[concat]], Table7[[#All],[type]]="attribute"),1, FALSE), TRUE)), FALSE, TRUE)</f>
        <v>1</v>
      </c>
    </row>
    <row r="32" spans="1:17">
      <c r="A32" s="13" t="str">
        <f t="shared" si="0"/>
        <v>Motor Elétrico ToshibaTemperatura - Estator Fase B2</v>
      </c>
      <c r="B32" s="14" t="s">
        <v>5755</v>
      </c>
      <c r="C32" s="95" t="s">
        <v>5756</v>
      </c>
      <c r="D32" s="95" t="s">
        <v>5757</v>
      </c>
      <c r="E32" s="95"/>
      <c r="F32" s="95" t="s">
        <v>2885</v>
      </c>
      <c r="G32" t="s">
        <v>5790</v>
      </c>
      <c r="I32" t="s">
        <v>5793</v>
      </c>
      <c r="L32">
        <v>2</v>
      </c>
      <c r="N32" s="14" t="str">
        <f t="shared" si="1"/>
        <v>subattribute</v>
      </c>
      <c r="O32" s="14" t="str">
        <f t="shared" si="2"/>
        <v>Temperatura - Estator Fase B2</v>
      </c>
      <c r="P32" s="14" t="str">
        <f t="shared" si="3"/>
        <v>Lo</v>
      </c>
      <c r="Q32" t="b" cm="1">
        <f t="array" ref="Q32">IF(ISERROR(IF(Table7[[#This Row],[type]]="subattribute", VLOOKUP(Table7[[#This Row],[Template]]&amp;Table7[[#This Row],[parent_attribute]],_xlfn._xlws.FILTER(Table7[[#All],[concat]], Table7[[#All],[type]]="attribute"),1, FALSE), TRUE)), FALSE, TRUE)</f>
        <v>1</v>
      </c>
    </row>
    <row r="33" spans="1:17">
      <c r="A33" s="13" t="str">
        <f t="shared" si="0"/>
        <v>Motor Elétrico ToshibaTemperatura - Estator Fase B2</v>
      </c>
      <c r="B33" s="14" t="s">
        <v>5755</v>
      </c>
      <c r="C33" s="95" t="s">
        <v>5756</v>
      </c>
      <c r="D33" s="95" t="s">
        <v>5757</v>
      </c>
      <c r="E33" s="95"/>
      <c r="F33" s="95" t="s">
        <v>2885</v>
      </c>
      <c r="G33" t="s">
        <v>5790</v>
      </c>
      <c r="I33" t="s">
        <v>5794</v>
      </c>
      <c r="J33">
        <v>329</v>
      </c>
      <c r="L33">
        <v>2</v>
      </c>
      <c r="N33" s="14" t="str">
        <f t="shared" si="1"/>
        <v>subattribute</v>
      </c>
      <c r="O33" s="14" t="str">
        <f t="shared" si="2"/>
        <v>Temperatura - Estator Fase B2</v>
      </c>
      <c r="P33" s="14" t="str">
        <f t="shared" si="3"/>
        <v>HiHi</v>
      </c>
      <c r="Q33" t="b" cm="1">
        <f t="array" ref="Q33">IF(ISERROR(IF(Table7[[#This Row],[type]]="subattribute", VLOOKUP(Table7[[#This Row],[Template]]&amp;Table7[[#This Row],[parent_attribute]],_xlfn._xlws.FILTER(Table7[[#All],[concat]], Table7[[#All],[type]]="attribute"),1, FALSE), TRUE)), FALSE, TRUE)</f>
        <v>1</v>
      </c>
    </row>
    <row r="34" spans="1:17">
      <c r="A34" s="13" t="str">
        <f t="shared" si="0"/>
        <v>Motor Elétrico ToshibaTemperatura - Estator Fase B2</v>
      </c>
      <c r="B34" s="14" t="s">
        <v>5755</v>
      </c>
      <c r="C34" s="95" t="s">
        <v>5756</v>
      </c>
      <c r="D34" s="95" t="s">
        <v>5757</v>
      </c>
      <c r="E34" s="95"/>
      <c r="F34" s="95" t="s">
        <v>2885</v>
      </c>
      <c r="G34" t="s">
        <v>5790</v>
      </c>
      <c r="I34" t="s">
        <v>5795</v>
      </c>
      <c r="L34">
        <v>2</v>
      </c>
      <c r="N34" s="14" t="str">
        <f t="shared" si="1"/>
        <v>subattribute</v>
      </c>
      <c r="O34" s="14" t="str">
        <f t="shared" si="2"/>
        <v>Temperatura - Estator Fase B2</v>
      </c>
      <c r="P34" s="14" t="str">
        <f t="shared" si="3"/>
        <v>LoLo</v>
      </c>
      <c r="Q34" t="b" cm="1">
        <f t="array" ref="Q34">IF(ISERROR(IF(Table7[[#This Row],[type]]="subattribute", VLOOKUP(Table7[[#This Row],[Template]]&amp;Table7[[#This Row],[parent_attribute]],_xlfn._xlws.FILTER(Table7[[#All],[concat]], Table7[[#All],[type]]="attribute"),1, FALSE), TRUE)), FALSE, TRUE)</f>
        <v>1</v>
      </c>
    </row>
    <row r="35" spans="1:17">
      <c r="A35" s="13" t="str">
        <f t="shared" si="0"/>
        <v>Motor Elétrico ToshibaTemperatura - Estator Fase B2</v>
      </c>
      <c r="B35" s="14" t="s">
        <v>5755</v>
      </c>
      <c r="C35" s="95" t="s">
        <v>5756</v>
      </c>
      <c r="D35" s="95" t="s">
        <v>5757</v>
      </c>
      <c r="E35" s="95"/>
      <c r="F35" s="95" t="s">
        <v>2885</v>
      </c>
      <c r="G35" t="s">
        <v>5790</v>
      </c>
      <c r="I35" t="s">
        <v>5796</v>
      </c>
      <c r="J35">
        <v>279.90000000000003</v>
      </c>
      <c r="L35">
        <v>2</v>
      </c>
      <c r="N35" s="14" t="str">
        <f t="shared" si="1"/>
        <v>subattribute</v>
      </c>
      <c r="O35" s="14" t="str">
        <f t="shared" si="2"/>
        <v>Temperatura - Estator Fase B2</v>
      </c>
      <c r="P35" s="14" t="str">
        <f t="shared" si="3"/>
        <v>Pre-alarm Hi</v>
      </c>
      <c r="Q35" t="b" cm="1">
        <f t="array" ref="Q35">IF(ISERROR(IF(Table7[[#This Row],[type]]="subattribute", VLOOKUP(Table7[[#This Row],[Template]]&amp;Table7[[#This Row],[parent_attribute]],_xlfn._xlws.FILTER(Table7[[#All],[concat]], Table7[[#All],[type]]="attribute"),1, FALSE), TRUE)), FALSE, TRUE)</f>
        <v>1</v>
      </c>
    </row>
    <row r="36" spans="1:17">
      <c r="A36" s="13" t="str">
        <f t="shared" si="0"/>
        <v>Motor Elétrico ToshibaTemperatura - Estator Fase B2</v>
      </c>
      <c r="B36" s="14" t="s">
        <v>5755</v>
      </c>
      <c r="C36" s="95" t="s">
        <v>5756</v>
      </c>
      <c r="D36" s="95" t="s">
        <v>5757</v>
      </c>
      <c r="E36" s="95"/>
      <c r="F36" s="95" t="s">
        <v>2885</v>
      </c>
      <c r="G36" t="s">
        <v>5790</v>
      </c>
      <c r="I36" t="s">
        <v>5797</v>
      </c>
      <c r="L36">
        <v>2</v>
      </c>
      <c r="N36" s="14" t="str">
        <f t="shared" si="1"/>
        <v>subattribute</v>
      </c>
      <c r="O36" s="14" t="str">
        <f t="shared" si="2"/>
        <v>Temperatura - Estator Fase B2</v>
      </c>
      <c r="P36" s="14" t="str">
        <f t="shared" si="3"/>
        <v>Pre-alarm Lo</v>
      </c>
      <c r="Q36" t="b" cm="1">
        <f t="array" ref="Q36">IF(ISERROR(IF(Table7[[#This Row],[type]]="subattribute", VLOOKUP(Table7[[#This Row],[Template]]&amp;Table7[[#This Row],[parent_attribute]],_xlfn._xlws.FILTER(Table7[[#All],[concat]], Table7[[#All],[type]]="attribute"),1, FALSE), TRUE)), FALSE, TRUE)</f>
        <v>1</v>
      </c>
    </row>
    <row r="37" spans="1:17">
      <c r="A37" s="13" t="str">
        <f t="shared" si="0"/>
        <v>Motor Elétrico ToshibaTemperatura - Estator Fase C1</v>
      </c>
      <c r="B37" s="14" t="s">
        <v>5755</v>
      </c>
      <c r="C37" s="95" t="s">
        <v>5756</v>
      </c>
      <c r="D37" s="95" t="s">
        <v>5757</v>
      </c>
      <c r="E37" s="95"/>
      <c r="F37" s="95" t="s">
        <v>2885</v>
      </c>
      <c r="G37" t="s">
        <v>5798</v>
      </c>
      <c r="I37" t="s">
        <v>5799</v>
      </c>
      <c r="J37" t="s">
        <v>5798</v>
      </c>
      <c r="K37" t="s">
        <v>5767</v>
      </c>
      <c r="L37">
        <v>2</v>
      </c>
      <c r="M37" t="s">
        <v>447</v>
      </c>
      <c r="N37" s="14" t="str">
        <f t="shared" si="1"/>
        <v>attribute</v>
      </c>
      <c r="O37" s="14" t="str">
        <f t="shared" si="2"/>
        <v>Temperatura - Estator Fase C1</v>
      </c>
      <c r="P37" s="14" t="str">
        <f t="shared" si="3"/>
        <v/>
      </c>
      <c r="Q37" t="b" cm="1">
        <f t="array" ref="Q37">IF(ISERROR(IF(Table7[[#This Row],[type]]="subattribute", VLOOKUP(Table7[[#This Row],[Template]]&amp;Table7[[#This Row],[parent_attribute]],_xlfn._xlws.FILTER(Table7[[#All],[concat]], Table7[[#All],[type]]="attribute"),1, FALSE), TRUE)), FALSE, TRUE)</f>
        <v>1</v>
      </c>
    </row>
    <row r="38" spans="1:17">
      <c r="A38" s="13" t="str">
        <f t="shared" si="0"/>
        <v>Motor Elétrico ToshibaTemperatura - Estator Fase C1</v>
      </c>
      <c r="B38" s="14" t="s">
        <v>5755</v>
      </c>
      <c r="C38" s="95" t="s">
        <v>5756</v>
      </c>
      <c r="D38" s="95" t="s">
        <v>5757</v>
      </c>
      <c r="E38" s="95"/>
      <c r="F38" s="95" t="s">
        <v>2885</v>
      </c>
      <c r="G38" t="s">
        <v>5798</v>
      </c>
      <c r="I38" t="s">
        <v>5800</v>
      </c>
      <c r="J38">
        <v>311</v>
      </c>
      <c r="L38">
        <v>2</v>
      </c>
      <c r="N38" s="14" t="str">
        <f t="shared" si="1"/>
        <v>subattribute</v>
      </c>
      <c r="O38" s="14" t="str">
        <f t="shared" si="2"/>
        <v>Temperatura - Estator Fase C1</v>
      </c>
      <c r="P38" s="14" t="str">
        <f t="shared" si="3"/>
        <v>Hi</v>
      </c>
      <c r="Q38" t="b" cm="1">
        <f t="array" ref="Q38">IF(ISERROR(IF(Table7[[#This Row],[type]]="subattribute", VLOOKUP(Table7[[#This Row],[Template]]&amp;Table7[[#This Row],[parent_attribute]],_xlfn._xlws.FILTER(Table7[[#All],[concat]], Table7[[#All],[type]]="attribute"),1, FALSE), TRUE)), FALSE, TRUE)</f>
        <v>1</v>
      </c>
    </row>
    <row r="39" spans="1:17">
      <c r="A39" s="13" t="str">
        <f t="shared" si="0"/>
        <v>Motor Elétrico ToshibaTemperatura - Estator Fase C1</v>
      </c>
      <c r="B39" s="14" t="s">
        <v>5755</v>
      </c>
      <c r="C39" s="95" t="s">
        <v>5756</v>
      </c>
      <c r="D39" s="95" t="s">
        <v>5757</v>
      </c>
      <c r="E39" s="95"/>
      <c r="F39" s="95" t="s">
        <v>2885</v>
      </c>
      <c r="G39" t="s">
        <v>5798</v>
      </c>
      <c r="I39" t="s">
        <v>5801</v>
      </c>
      <c r="L39">
        <v>2</v>
      </c>
      <c r="N39" s="14" t="str">
        <f t="shared" si="1"/>
        <v>subattribute</v>
      </c>
      <c r="O39" s="14" t="str">
        <f t="shared" si="2"/>
        <v>Temperatura - Estator Fase C1</v>
      </c>
      <c r="P39" s="14" t="str">
        <f t="shared" si="3"/>
        <v>Lo</v>
      </c>
      <c r="Q39" t="b" cm="1">
        <f t="array" ref="Q39">IF(ISERROR(IF(Table7[[#This Row],[type]]="subattribute", VLOOKUP(Table7[[#This Row],[Template]]&amp;Table7[[#This Row],[parent_attribute]],_xlfn._xlws.FILTER(Table7[[#All],[concat]], Table7[[#All],[type]]="attribute"),1, FALSE), TRUE)), FALSE, TRUE)</f>
        <v>1</v>
      </c>
    </row>
    <row r="40" spans="1:17">
      <c r="A40" s="13" t="str">
        <f t="shared" si="0"/>
        <v>Motor Elétrico ToshibaTemperatura - Estator Fase C1</v>
      </c>
      <c r="B40" s="14" t="s">
        <v>5755</v>
      </c>
      <c r="C40" s="95" t="s">
        <v>5756</v>
      </c>
      <c r="D40" s="95" t="s">
        <v>5757</v>
      </c>
      <c r="E40" s="95"/>
      <c r="F40" s="95" t="s">
        <v>2885</v>
      </c>
      <c r="G40" t="s">
        <v>5798</v>
      </c>
      <c r="I40" t="s">
        <v>5802</v>
      </c>
      <c r="J40">
        <v>329</v>
      </c>
      <c r="L40">
        <v>2</v>
      </c>
      <c r="N40" s="14" t="str">
        <f t="shared" si="1"/>
        <v>subattribute</v>
      </c>
      <c r="O40" s="14" t="str">
        <f t="shared" si="2"/>
        <v>Temperatura - Estator Fase C1</v>
      </c>
      <c r="P40" s="14" t="str">
        <f t="shared" si="3"/>
        <v>HiHi</v>
      </c>
      <c r="Q40" t="b" cm="1">
        <f t="array" ref="Q40">IF(ISERROR(IF(Table7[[#This Row],[type]]="subattribute", VLOOKUP(Table7[[#This Row],[Template]]&amp;Table7[[#This Row],[parent_attribute]],_xlfn._xlws.FILTER(Table7[[#All],[concat]], Table7[[#All],[type]]="attribute"),1, FALSE), TRUE)), FALSE, TRUE)</f>
        <v>1</v>
      </c>
    </row>
    <row r="41" spans="1:17">
      <c r="A41" s="13" t="str">
        <f t="shared" si="0"/>
        <v>Motor Elétrico ToshibaTemperatura - Estator Fase C1</v>
      </c>
      <c r="B41" s="14" t="s">
        <v>5755</v>
      </c>
      <c r="C41" s="95" t="s">
        <v>5756</v>
      </c>
      <c r="D41" s="95" t="s">
        <v>5757</v>
      </c>
      <c r="E41" s="95"/>
      <c r="F41" s="95" t="s">
        <v>2885</v>
      </c>
      <c r="G41" t="s">
        <v>5798</v>
      </c>
      <c r="I41" t="s">
        <v>5803</v>
      </c>
      <c r="L41">
        <v>2</v>
      </c>
      <c r="N41" s="14" t="str">
        <f t="shared" si="1"/>
        <v>subattribute</v>
      </c>
      <c r="O41" s="14" t="str">
        <f t="shared" si="2"/>
        <v>Temperatura - Estator Fase C1</v>
      </c>
      <c r="P41" s="14" t="str">
        <f t="shared" si="3"/>
        <v>LoLo</v>
      </c>
      <c r="Q41" t="b" cm="1">
        <f t="array" ref="Q41">IF(ISERROR(IF(Table7[[#This Row],[type]]="subattribute", VLOOKUP(Table7[[#This Row],[Template]]&amp;Table7[[#This Row],[parent_attribute]],_xlfn._xlws.FILTER(Table7[[#All],[concat]], Table7[[#All],[type]]="attribute"),1, FALSE), TRUE)), FALSE, TRUE)</f>
        <v>1</v>
      </c>
    </row>
    <row r="42" spans="1:17">
      <c r="A42" s="13" t="str">
        <f t="shared" si="0"/>
        <v>Motor Elétrico ToshibaTemperatura - Estator Fase C1</v>
      </c>
      <c r="B42" s="14" t="s">
        <v>5755</v>
      </c>
      <c r="C42" s="95" t="s">
        <v>5756</v>
      </c>
      <c r="D42" s="95" t="s">
        <v>5757</v>
      </c>
      <c r="E42" s="95"/>
      <c r="F42" s="95" t="s">
        <v>2885</v>
      </c>
      <c r="G42" t="s">
        <v>5798</v>
      </c>
      <c r="I42" t="s">
        <v>5804</v>
      </c>
      <c r="J42">
        <v>279.90000000000003</v>
      </c>
      <c r="L42">
        <v>2</v>
      </c>
      <c r="N42" s="14" t="str">
        <f t="shared" si="1"/>
        <v>subattribute</v>
      </c>
      <c r="O42" s="14" t="str">
        <f t="shared" si="2"/>
        <v>Temperatura - Estator Fase C1</v>
      </c>
      <c r="P42" s="14" t="str">
        <f t="shared" si="3"/>
        <v>Pre-alarm Hi</v>
      </c>
      <c r="Q42" t="b" cm="1">
        <f t="array" ref="Q42">IF(ISERROR(IF(Table7[[#This Row],[type]]="subattribute", VLOOKUP(Table7[[#This Row],[Template]]&amp;Table7[[#This Row],[parent_attribute]],_xlfn._xlws.FILTER(Table7[[#All],[concat]], Table7[[#All],[type]]="attribute"),1, FALSE), TRUE)), FALSE, TRUE)</f>
        <v>1</v>
      </c>
    </row>
    <row r="43" spans="1:17">
      <c r="A43" s="13" t="str">
        <f t="shared" si="0"/>
        <v>Motor Elétrico ToshibaTemperatura - Estator Fase C1</v>
      </c>
      <c r="B43" s="14" t="s">
        <v>5755</v>
      </c>
      <c r="C43" s="95" t="s">
        <v>5756</v>
      </c>
      <c r="D43" s="95" t="s">
        <v>5757</v>
      </c>
      <c r="E43" s="95"/>
      <c r="F43" s="95" t="s">
        <v>2885</v>
      </c>
      <c r="G43" t="s">
        <v>5798</v>
      </c>
      <c r="I43" t="s">
        <v>5805</v>
      </c>
      <c r="L43">
        <v>2</v>
      </c>
      <c r="N43" s="14" t="str">
        <f t="shared" si="1"/>
        <v>subattribute</v>
      </c>
      <c r="O43" s="14" t="str">
        <f t="shared" si="2"/>
        <v>Temperatura - Estator Fase C1</v>
      </c>
      <c r="P43" s="14" t="str">
        <f t="shared" si="3"/>
        <v>Pre-alarm Lo</v>
      </c>
      <c r="Q43" t="b" cm="1">
        <f t="array" ref="Q43">IF(ISERROR(IF(Table7[[#This Row],[type]]="subattribute", VLOOKUP(Table7[[#This Row],[Template]]&amp;Table7[[#This Row],[parent_attribute]],_xlfn._xlws.FILTER(Table7[[#All],[concat]], Table7[[#All],[type]]="attribute"),1, FALSE), TRUE)), FALSE, TRUE)</f>
        <v>1</v>
      </c>
    </row>
    <row r="44" spans="1:17">
      <c r="A44" s="13" t="str">
        <f t="shared" si="0"/>
        <v>Motor Elétrico ToshibaTemperatura - Estator Fase C2</v>
      </c>
      <c r="B44" s="14" t="s">
        <v>5755</v>
      </c>
      <c r="C44" s="95" t="s">
        <v>5756</v>
      </c>
      <c r="D44" s="95" t="s">
        <v>5757</v>
      </c>
      <c r="E44" s="95"/>
      <c r="F44" s="95" t="s">
        <v>2885</v>
      </c>
      <c r="G44" t="s">
        <v>5806</v>
      </c>
      <c r="I44" t="s">
        <v>5807</v>
      </c>
      <c r="J44" t="s">
        <v>5806</v>
      </c>
      <c r="K44" t="s">
        <v>5767</v>
      </c>
      <c r="L44">
        <v>2</v>
      </c>
      <c r="M44" t="s">
        <v>447</v>
      </c>
      <c r="N44" s="14" t="str">
        <f t="shared" si="1"/>
        <v>attribute</v>
      </c>
      <c r="O44" s="14" t="str">
        <f t="shared" si="2"/>
        <v>Temperatura - Estator Fase C2</v>
      </c>
      <c r="P44" s="14" t="str">
        <f t="shared" si="3"/>
        <v/>
      </c>
      <c r="Q44" t="b" cm="1">
        <f t="array" ref="Q44">IF(ISERROR(IF(Table7[[#This Row],[type]]="subattribute", VLOOKUP(Table7[[#This Row],[Template]]&amp;Table7[[#This Row],[parent_attribute]],_xlfn._xlws.FILTER(Table7[[#All],[concat]], Table7[[#All],[type]]="attribute"),1, FALSE), TRUE)), FALSE, TRUE)</f>
        <v>1</v>
      </c>
    </row>
    <row r="45" spans="1:17">
      <c r="A45" s="13" t="str">
        <f t="shared" si="0"/>
        <v>Motor Elétrico ToshibaTemperatura - Estator Fase C2</v>
      </c>
      <c r="B45" s="14" t="s">
        <v>5755</v>
      </c>
      <c r="C45" s="95" t="s">
        <v>5756</v>
      </c>
      <c r="D45" s="95" t="s">
        <v>5757</v>
      </c>
      <c r="E45" s="95"/>
      <c r="F45" s="95" t="s">
        <v>2885</v>
      </c>
      <c r="G45" t="s">
        <v>5806</v>
      </c>
      <c r="I45" t="s">
        <v>5808</v>
      </c>
      <c r="J45">
        <v>311</v>
      </c>
      <c r="L45">
        <v>2</v>
      </c>
      <c r="N45" s="14" t="str">
        <f t="shared" si="1"/>
        <v>subattribute</v>
      </c>
      <c r="O45" s="14" t="str">
        <f t="shared" si="2"/>
        <v>Temperatura - Estator Fase C2</v>
      </c>
      <c r="P45" s="14" t="str">
        <f t="shared" si="3"/>
        <v>Hi</v>
      </c>
      <c r="Q45" t="b" cm="1">
        <f t="array" ref="Q45">IF(ISERROR(IF(Table7[[#This Row],[type]]="subattribute", VLOOKUP(Table7[[#This Row],[Template]]&amp;Table7[[#This Row],[parent_attribute]],_xlfn._xlws.FILTER(Table7[[#All],[concat]], Table7[[#All],[type]]="attribute"),1, FALSE), TRUE)), FALSE, TRUE)</f>
        <v>1</v>
      </c>
    </row>
    <row r="46" spans="1:17">
      <c r="A46" s="13" t="str">
        <f t="shared" si="0"/>
        <v>Motor Elétrico ToshibaTemperatura - Estator Fase C2</v>
      </c>
      <c r="B46" s="14" t="s">
        <v>5755</v>
      </c>
      <c r="C46" s="95" t="s">
        <v>5756</v>
      </c>
      <c r="D46" s="95" t="s">
        <v>5757</v>
      </c>
      <c r="E46" s="95"/>
      <c r="F46" s="95" t="s">
        <v>2885</v>
      </c>
      <c r="G46" t="s">
        <v>5806</v>
      </c>
      <c r="I46" t="s">
        <v>5809</v>
      </c>
      <c r="L46">
        <v>2</v>
      </c>
      <c r="N46" s="14" t="str">
        <f t="shared" si="1"/>
        <v>subattribute</v>
      </c>
      <c r="O46" s="14" t="str">
        <f t="shared" si="2"/>
        <v>Temperatura - Estator Fase C2</v>
      </c>
      <c r="P46" s="14" t="str">
        <f t="shared" si="3"/>
        <v>Lo</v>
      </c>
      <c r="Q46" t="b" cm="1">
        <f t="array" ref="Q46">IF(ISERROR(IF(Table7[[#This Row],[type]]="subattribute", VLOOKUP(Table7[[#This Row],[Template]]&amp;Table7[[#This Row],[parent_attribute]],_xlfn._xlws.FILTER(Table7[[#All],[concat]], Table7[[#All],[type]]="attribute"),1, FALSE), TRUE)), FALSE, TRUE)</f>
        <v>1</v>
      </c>
    </row>
    <row r="47" spans="1:17">
      <c r="A47" s="13" t="str">
        <f t="shared" si="0"/>
        <v>Motor Elétrico ToshibaTemperatura - Estator Fase C2</v>
      </c>
      <c r="B47" s="14" t="s">
        <v>5755</v>
      </c>
      <c r="C47" s="95" t="s">
        <v>5756</v>
      </c>
      <c r="D47" s="95" t="s">
        <v>5757</v>
      </c>
      <c r="E47" s="95"/>
      <c r="F47" s="95" t="s">
        <v>2885</v>
      </c>
      <c r="G47" t="s">
        <v>5806</v>
      </c>
      <c r="I47" t="s">
        <v>5810</v>
      </c>
      <c r="J47">
        <v>329</v>
      </c>
      <c r="L47">
        <v>2</v>
      </c>
      <c r="N47" s="14" t="str">
        <f t="shared" si="1"/>
        <v>subattribute</v>
      </c>
      <c r="O47" s="14" t="str">
        <f t="shared" si="2"/>
        <v>Temperatura - Estator Fase C2</v>
      </c>
      <c r="P47" s="14" t="str">
        <f t="shared" si="3"/>
        <v>HiHi</v>
      </c>
      <c r="Q47" t="b" cm="1">
        <f t="array" ref="Q47">IF(ISERROR(IF(Table7[[#This Row],[type]]="subattribute", VLOOKUP(Table7[[#This Row],[Template]]&amp;Table7[[#This Row],[parent_attribute]],_xlfn._xlws.FILTER(Table7[[#All],[concat]], Table7[[#All],[type]]="attribute"),1, FALSE), TRUE)), FALSE, TRUE)</f>
        <v>1</v>
      </c>
    </row>
    <row r="48" spans="1:17">
      <c r="A48" s="13" t="str">
        <f t="shared" si="0"/>
        <v>Motor Elétrico ToshibaTemperatura - Estator Fase C2</v>
      </c>
      <c r="B48" s="14" t="s">
        <v>5755</v>
      </c>
      <c r="C48" s="95" t="s">
        <v>5756</v>
      </c>
      <c r="D48" s="95" t="s">
        <v>5757</v>
      </c>
      <c r="E48" s="95"/>
      <c r="F48" s="95" t="s">
        <v>2885</v>
      </c>
      <c r="G48" t="s">
        <v>5806</v>
      </c>
      <c r="I48" t="s">
        <v>5811</v>
      </c>
      <c r="L48">
        <v>2</v>
      </c>
      <c r="N48" s="14" t="str">
        <f t="shared" si="1"/>
        <v>subattribute</v>
      </c>
      <c r="O48" s="14" t="str">
        <f t="shared" si="2"/>
        <v>Temperatura - Estator Fase C2</v>
      </c>
      <c r="P48" s="14" t="str">
        <f t="shared" si="3"/>
        <v>LoLo</v>
      </c>
      <c r="Q48" t="b" cm="1">
        <f t="array" ref="Q48">IF(ISERROR(IF(Table7[[#This Row],[type]]="subattribute", VLOOKUP(Table7[[#This Row],[Template]]&amp;Table7[[#This Row],[parent_attribute]],_xlfn._xlws.FILTER(Table7[[#All],[concat]], Table7[[#All],[type]]="attribute"),1, FALSE), TRUE)), FALSE, TRUE)</f>
        <v>1</v>
      </c>
    </row>
    <row r="49" spans="1:17">
      <c r="A49" s="13" t="str">
        <f t="shared" si="0"/>
        <v>Motor Elétrico ToshibaTemperatura - Estator Fase C2</v>
      </c>
      <c r="B49" s="14" t="s">
        <v>5755</v>
      </c>
      <c r="C49" s="95" t="s">
        <v>5756</v>
      </c>
      <c r="D49" s="95" t="s">
        <v>5757</v>
      </c>
      <c r="E49" s="95"/>
      <c r="F49" s="95" t="s">
        <v>2885</v>
      </c>
      <c r="G49" t="s">
        <v>5806</v>
      </c>
      <c r="I49" t="s">
        <v>5812</v>
      </c>
      <c r="J49">
        <v>279.90000000000003</v>
      </c>
      <c r="L49">
        <v>2</v>
      </c>
      <c r="N49" s="14" t="str">
        <f t="shared" si="1"/>
        <v>subattribute</v>
      </c>
      <c r="O49" s="14" t="str">
        <f t="shared" si="2"/>
        <v>Temperatura - Estator Fase C2</v>
      </c>
      <c r="P49" s="14" t="str">
        <f t="shared" si="3"/>
        <v>Pre-alarm Hi</v>
      </c>
      <c r="Q49" t="b" cm="1">
        <f t="array" ref="Q49">IF(ISERROR(IF(Table7[[#This Row],[type]]="subattribute", VLOOKUP(Table7[[#This Row],[Template]]&amp;Table7[[#This Row],[parent_attribute]],_xlfn._xlws.FILTER(Table7[[#All],[concat]], Table7[[#All],[type]]="attribute"),1, FALSE), TRUE)), FALSE, TRUE)</f>
        <v>1</v>
      </c>
    </row>
    <row r="50" spans="1:17">
      <c r="A50" s="13" t="str">
        <f t="shared" si="0"/>
        <v>Motor Elétrico ToshibaTemperatura - Estator Fase C2</v>
      </c>
      <c r="B50" s="14" t="s">
        <v>5755</v>
      </c>
      <c r="C50" s="95" t="s">
        <v>5756</v>
      </c>
      <c r="D50" s="95" t="s">
        <v>5757</v>
      </c>
      <c r="E50" s="95"/>
      <c r="F50" s="95" t="s">
        <v>2885</v>
      </c>
      <c r="G50" t="s">
        <v>5806</v>
      </c>
      <c r="I50" t="s">
        <v>5813</v>
      </c>
      <c r="L50">
        <v>2</v>
      </c>
      <c r="N50" s="14" t="str">
        <f t="shared" si="1"/>
        <v>subattribute</v>
      </c>
      <c r="O50" s="14" t="str">
        <f t="shared" si="2"/>
        <v>Temperatura - Estator Fase C2</v>
      </c>
      <c r="P50" s="14" t="str">
        <f t="shared" si="3"/>
        <v>Pre-alarm Lo</v>
      </c>
      <c r="Q50" t="b" cm="1">
        <f t="array" ref="Q50">IF(ISERROR(IF(Table7[[#This Row],[type]]="subattribute", VLOOKUP(Table7[[#This Row],[Template]]&amp;Table7[[#This Row],[parent_attribute]],_xlfn._xlws.FILTER(Table7[[#All],[concat]], Table7[[#All],[type]]="attribute"),1, FALSE), TRUE)), FALSE, TRUE)</f>
        <v>1</v>
      </c>
    </row>
    <row r="51" spans="1:17">
      <c r="A51" s="13" t="str">
        <f t="shared" si="0"/>
        <v>Motor Elétrico ToshibaTemperatura - Mancal do Motor (LA)</v>
      </c>
      <c r="B51" s="14" t="s">
        <v>5755</v>
      </c>
      <c r="C51" s="95" t="s">
        <v>5756</v>
      </c>
      <c r="D51" s="95" t="s">
        <v>5757</v>
      </c>
      <c r="E51" s="95"/>
      <c r="F51" s="95" t="s">
        <v>2885</v>
      </c>
      <c r="G51" t="s">
        <v>5814</v>
      </c>
      <c r="I51" t="s">
        <v>3375</v>
      </c>
      <c r="J51" t="s">
        <v>5814</v>
      </c>
      <c r="K51" t="s">
        <v>5767</v>
      </c>
      <c r="L51">
        <v>2</v>
      </c>
      <c r="M51" t="s">
        <v>447</v>
      </c>
      <c r="N51" s="14" t="str">
        <f t="shared" si="1"/>
        <v>attribute</v>
      </c>
      <c r="O51" s="14" t="str">
        <f t="shared" si="2"/>
        <v>Temperatura - Mancal do Motor (LA)</v>
      </c>
      <c r="P51" s="14" t="str">
        <f t="shared" si="3"/>
        <v/>
      </c>
      <c r="Q51" t="b" cm="1">
        <f t="array" ref="Q51">IF(ISERROR(IF(Table7[[#This Row],[type]]="subattribute", VLOOKUP(Table7[[#This Row],[Template]]&amp;Table7[[#This Row],[parent_attribute]],_xlfn._xlws.FILTER(Table7[[#All],[concat]], Table7[[#All],[type]]="attribute"),1, FALSE), TRUE)), FALSE, TRUE)</f>
        <v>1</v>
      </c>
    </row>
    <row r="52" spans="1:17">
      <c r="A52" s="13" t="str">
        <f t="shared" si="0"/>
        <v>Motor Elétrico ToshibaTemperatura - Mancal do Motor (LOA)</v>
      </c>
      <c r="B52" s="14" t="s">
        <v>5755</v>
      </c>
      <c r="C52" s="95" t="s">
        <v>5756</v>
      </c>
      <c r="D52" s="95" t="s">
        <v>5757</v>
      </c>
      <c r="E52" s="95"/>
      <c r="F52" s="95" t="s">
        <v>2885</v>
      </c>
      <c r="G52" t="s">
        <v>5815</v>
      </c>
      <c r="I52" t="s">
        <v>3379</v>
      </c>
      <c r="J52" t="s">
        <v>5815</v>
      </c>
      <c r="K52" t="s">
        <v>5767</v>
      </c>
      <c r="L52">
        <v>2</v>
      </c>
      <c r="M52" t="s">
        <v>447</v>
      </c>
      <c r="N52" s="14" t="str">
        <f t="shared" si="1"/>
        <v>attribute</v>
      </c>
      <c r="O52" s="14" t="str">
        <f t="shared" si="2"/>
        <v>Temperatura - Mancal do Motor (LOA)</v>
      </c>
      <c r="P52" s="14" t="str">
        <f t="shared" si="3"/>
        <v/>
      </c>
      <c r="Q52" t="b" cm="1">
        <f t="array" ref="Q52">IF(ISERROR(IF(Table7[[#This Row],[type]]="subattribute", VLOOKUP(Table7[[#This Row],[Template]]&amp;Table7[[#This Row],[parent_attribute]],_xlfn._xlws.FILTER(Table7[[#All],[concat]], Table7[[#All],[type]]="attribute"),1, FALSE), TRUE)), FALSE, TRUE)</f>
        <v>1</v>
      </c>
    </row>
    <row r="53" spans="1:17">
      <c r="A53" s="13" t="str">
        <f t="shared" si="0"/>
        <v>Motor Elétrico ToshibaTemperatura - Mancal Radial do Motor (LA)</v>
      </c>
      <c r="B53" s="14" t="s">
        <v>5755</v>
      </c>
      <c r="C53" s="95" t="s">
        <v>5756</v>
      </c>
      <c r="D53" s="95" t="s">
        <v>5757</v>
      </c>
      <c r="E53" s="95"/>
      <c r="F53" s="95" t="s">
        <v>2885</v>
      </c>
      <c r="G53" t="s">
        <v>5814</v>
      </c>
      <c r="I53" t="s">
        <v>4524</v>
      </c>
      <c r="J53" t="s">
        <v>5814</v>
      </c>
      <c r="K53" t="s">
        <v>5767</v>
      </c>
      <c r="L53">
        <v>2</v>
      </c>
      <c r="M53" t="s">
        <v>447</v>
      </c>
      <c r="N53" s="14" t="str">
        <f t="shared" si="1"/>
        <v>attribute</v>
      </c>
      <c r="O53" s="14" t="str">
        <f t="shared" si="2"/>
        <v>Temperatura - Mancal Radial do Motor (LA)</v>
      </c>
      <c r="P53" s="14" t="str">
        <f t="shared" si="3"/>
        <v/>
      </c>
      <c r="Q53" t="b" cm="1">
        <f t="array" ref="Q53">IF(ISERROR(IF(Table7[[#This Row],[type]]="subattribute", VLOOKUP(Table7[[#This Row],[Template]]&amp;Table7[[#This Row],[parent_attribute]],_xlfn._xlws.FILTER(Table7[[#All],[concat]], Table7[[#All],[type]]="attribute"),1, FALSE), TRUE)), FALSE, TRUE)</f>
        <v>1</v>
      </c>
    </row>
    <row r="54" spans="1:17">
      <c r="A54" s="13" t="str">
        <f t="shared" si="0"/>
        <v>Motor Elétrico ToshibaTemperatura - Mancal Radial do Motor (LA)</v>
      </c>
      <c r="B54" s="14" t="s">
        <v>5755</v>
      </c>
      <c r="C54" s="95" t="s">
        <v>5756</v>
      </c>
      <c r="D54" s="95" t="s">
        <v>5757</v>
      </c>
      <c r="E54" s="95"/>
      <c r="F54" s="95" t="s">
        <v>2885</v>
      </c>
      <c r="G54" t="s">
        <v>5814</v>
      </c>
      <c r="I54" t="s">
        <v>4530</v>
      </c>
      <c r="J54">
        <v>203</v>
      </c>
      <c r="L54">
        <v>2</v>
      </c>
      <c r="N54" s="14" t="str">
        <f t="shared" si="1"/>
        <v>subattribute</v>
      </c>
      <c r="O54" s="14" t="str">
        <f t="shared" si="2"/>
        <v>Temperatura - Mancal Radial do Motor (LA)</v>
      </c>
      <c r="P54" s="14" t="str">
        <f t="shared" si="3"/>
        <v>Hi</v>
      </c>
      <c r="Q54" t="b" cm="1">
        <f t="array" ref="Q54">IF(ISERROR(IF(Table7[[#This Row],[type]]="subattribute", VLOOKUP(Table7[[#This Row],[Template]]&amp;Table7[[#This Row],[parent_attribute]],_xlfn._xlws.FILTER(Table7[[#All],[concat]], Table7[[#All],[type]]="attribute"),1, FALSE), TRUE)), FALSE, TRUE)</f>
        <v>1</v>
      </c>
    </row>
    <row r="55" spans="1:17">
      <c r="A55" s="13" t="str">
        <f t="shared" si="0"/>
        <v>Motor Elétrico ToshibaTemperatura - Mancal Radial do Motor (LA)</v>
      </c>
      <c r="B55" s="14" t="s">
        <v>5755</v>
      </c>
      <c r="C55" s="95" t="s">
        <v>5756</v>
      </c>
      <c r="D55" s="95" t="s">
        <v>5757</v>
      </c>
      <c r="E55" s="95"/>
      <c r="F55" s="95" t="s">
        <v>2885</v>
      </c>
      <c r="G55" t="s">
        <v>5814</v>
      </c>
      <c r="I55" t="s">
        <v>5816</v>
      </c>
      <c r="L55">
        <v>2</v>
      </c>
      <c r="N55" s="14" t="str">
        <f t="shared" si="1"/>
        <v>subattribute</v>
      </c>
      <c r="O55" s="14" t="str">
        <f t="shared" si="2"/>
        <v>Temperatura - Mancal Radial do Motor (LA)</v>
      </c>
      <c r="P55" s="14" t="str">
        <f t="shared" si="3"/>
        <v>Lo</v>
      </c>
      <c r="Q55" t="b" cm="1">
        <f t="array" ref="Q55">IF(ISERROR(IF(Table7[[#This Row],[type]]="subattribute", VLOOKUP(Table7[[#This Row],[Template]]&amp;Table7[[#This Row],[parent_attribute]],_xlfn._xlws.FILTER(Table7[[#All],[concat]], Table7[[#All],[type]]="attribute"),1, FALSE), TRUE)), FALSE, TRUE)</f>
        <v>1</v>
      </c>
    </row>
    <row r="56" spans="1:17">
      <c r="A56" s="13" t="str">
        <f t="shared" si="0"/>
        <v>Motor Elétrico ToshibaTemperatura - Mancal Radial do Motor (LA)</v>
      </c>
      <c r="B56" s="14" t="s">
        <v>5755</v>
      </c>
      <c r="C56" s="95" t="s">
        <v>5756</v>
      </c>
      <c r="D56" s="95" t="s">
        <v>5757</v>
      </c>
      <c r="E56" s="95"/>
      <c r="F56" s="95" t="s">
        <v>2885</v>
      </c>
      <c r="G56" t="s">
        <v>5814</v>
      </c>
      <c r="I56" t="s">
        <v>4531</v>
      </c>
      <c r="J56">
        <v>212</v>
      </c>
      <c r="L56">
        <v>2</v>
      </c>
      <c r="N56" s="14" t="str">
        <f t="shared" si="1"/>
        <v>subattribute</v>
      </c>
      <c r="O56" s="14" t="str">
        <f t="shared" si="2"/>
        <v>Temperatura - Mancal Radial do Motor (LA)</v>
      </c>
      <c r="P56" s="14" t="str">
        <f t="shared" si="3"/>
        <v>HiHi</v>
      </c>
      <c r="Q56" t="b" cm="1">
        <f t="array" ref="Q56">IF(ISERROR(IF(Table7[[#This Row],[type]]="subattribute", VLOOKUP(Table7[[#This Row],[Template]]&amp;Table7[[#This Row],[parent_attribute]],_xlfn._xlws.FILTER(Table7[[#All],[concat]], Table7[[#All],[type]]="attribute"),1, FALSE), TRUE)), FALSE, TRUE)</f>
        <v>1</v>
      </c>
    </row>
    <row r="57" spans="1:17">
      <c r="A57" s="13" t="str">
        <f t="shared" si="0"/>
        <v>Motor Elétrico ToshibaTemperatura - Mancal Radial do Motor (LA)</v>
      </c>
      <c r="B57" s="14" t="s">
        <v>5755</v>
      </c>
      <c r="C57" s="95" t="s">
        <v>5756</v>
      </c>
      <c r="D57" s="95" t="s">
        <v>5757</v>
      </c>
      <c r="E57" s="95"/>
      <c r="F57" s="95" t="s">
        <v>2885</v>
      </c>
      <c r="G57" t="s">
        <v>5814</v>
      </c>
      <c r="I57" t="s">
        <v>5817</v>
      </c>
      <c r="L57">
        <v>2</v>
      </c>
      <c r="N57" s="14" t="str">
        <f t="shared" si="1"/>
        <v>subattribute</v>
      </c>
      <c r="O57" s="14" t="str">
        <f t="shared" si="2"/>
        <v>Temperatura - Mancal Radial do Motor (LA)</v>
      </c>
      <c r="P57" s="14" t="str">
        <f t="shared" si="3"/>
        <v>LoLo</v>
      </c>
      <c r="Q57" t="b" cm="1">
        <f t="array" ref="Q57">IF(ISERROR(IF(Table7[[#This Row],[type]]="subattribute", VLOOKUP(Table7[[#This Row],[Template]]&amp;Table7[[#This Row],[parent_attribute]],_xlfn._xlws.FILTER(Table7[[#All],[concat]], Table7[[#All],[type]]="attribute"),1, FALSE), TRUE)), FALSE, TRUE)</f>
        <v>1</v>
      </c>
    </row>
    <row r="58" spans="1:17">
      <c r="A58" s="13" t="str">
        <f t="shared" si="0"/>
        <v>Motor Elétrico ToshibaTemperatura - Mancal Radial do Motor (LA)</v>
      </c>
      <c r="B58" s="14" t="s">
        <v>5755</v>
      </c>
      <c r="C58" s="95" t="s">
        <v>5756</v>
      </c>
      <c r="D58" s="95" t="s">
        <v>5757</v>
      </c>
      <c r="E58" s="95"/>
      <c r="F58" s="95" t="s">
        <v>2885</v>
      </c>
      <c r="G58" t="s">
        <v>5814</v>
      </c>
      <c r="I58" t="s">
        <v>4532</v>
      </c>
      <c r="J58">
        <v>182.70000000000002</v>
      </c>
      <c r="L58">
        <v>2</v>
      </c>
      <c r="N58" s="14" t="str">
        <f t="shared" si="1"/>
        <v>subattribute</v>
      </c>
      <c r="O58" s="14" t="str">
        <f t="shared" si="2"/>
        <v>Temperatura - Mancal Radial do Motor (LA)</v>
      </c>
      <c r="P58" s="14" t="str">
        <f t="shared" si="3"/>
        <v>Pre-alarm Hi</v>
      </c>
      <c r="Q58" t="b" cm="1">
        <f t="array" ref="Q58">IF(ISERROR(IF(Table7[[#This Row],[type]]="subattribute", VLOOKUP(Table7[[#This Row],[Template]]&amp;Table7[[#This Row],[parent_attribute]],_xlfn._xlws.FILTER(Table7[[#All],[concat]], Table7[[#All],[type]]="attribute"),1, FALSE), TRUE)), FALSE, TRUE)</f>
        <v>1</v>
      </c>
    </row>
    <row r="59" spans="1:17">
      <c r="A59" s="13" t="str">
        <f t="shared" si="0"/>
        <v>Motor Elétrico ToshibaTemperatura - Mancal Radial do Motor (LA)</v>
      </c>
      <c r="B59" s="14" t="s">
        <v>5755</v>
      </c>
      <c r="C59" s="95" t="s">
        <v>5756</v>
      </c>
      <c r="D59" s="95" t="s">
        <v>5757</v>
      </c>
      <c r="E59" s="95"/>
      <c r="F59" s="95" t="s">
        <v>2885</v>
      </c>
      <c r="G59" t="s">
        <v>5814</v>
      </c>
      <c r="I59" t="s">
        <v>5818</v>
      </c>
      <c r="L59">
        <v>2</v>
      </c>
      <c r="N59" s="14" t="str">
        <f t="shared" si="1"/>
        <v>subattribute</v>
      </c>
      <c r="O59" s="14" t="str">
        <f t="shared" si="2"/>
        <v>Temperatura - Mancal Radial do Motor (LA)</v>
      </c>
      <c r="P59" s="14" t="str">
        <f t="shared" si="3"/>
        <v>Pre-alarm Lo</v>
      </c>
      <c r="Q59" t="b" cm="1">
        <f t="array" ref="Q59">IF(ISERROR(IF(Table7[[#This Row],[type]]="subattribute", VLOOKUP(Table7[[#This Row],[Template]]&amp;Table7[[#This Row],[parent_attribute]],_xlfn._xlws.FILTER(Table7[[#All],[concat]], Table7[[#All],[type]]="attribute"),1, FALSE), TRUE)), FALSE, TRUE)</f>
        <v>1</v>
      </c>
    </row>
    <row r="60" spans="1:17">
      <c r="A60" s="13" t="str">
        <f t="shared" ref="A60:A123" si="4">C60&amp;O60</f>
        <v>Motor Elétrico ToshibaTemperatura - Mancal Radial do Motor (LOA)</v>
      </c>
      <c r="B60" s="14" t="s">
        <v>5755</v>
      </c>
      <c r="C60" s="95" t="s">
        <v>5756</v>
      </c>
      <c r="D60" s="95" t="s">
        <v>5757</v>
      </c>
      <c r="E60" s="95"/>
      <c r="F60" s="95" t="s">
        <v>2885</v>
      </c>
      <c r="G60" t="s">
        <v>5815</v>
      </c>
      <c r="I60" t="s">
        <v>4534</v>
      </c>
      <c r="J60" t="s">
        <v>5815</v>
      </c>
      <c r="K60" t="s">
        <v>5767</v>
      </c>
      <c r="L60">
        <v>2</v>
      </c>
      <c r="M60" t="s">
        <v>447</v>
      </c>
      <c r="N60" s="14" t="str">
        <f t="shared" ref="N60:N123" si="5">IFERROR(IF(FIND("|",I60),"subattribute", "attribute"), "attribute")</f>
        <v>attribute</v>
      </c>
      <c r="O60" s="14" t="str">
        <f t="shared" ref="O60:O123" si="6">TRIM(INDEX(_xlfn.TEXTSPLIT(I60,"|"), 1,1))</f>
        <v>Temperatura - Mancal Radial do Motor (LOA)</v>
      </c>
      <c r="P60" s="14" t="str">
        <f t="shared" ref="P60:P123" si="7">IFERROR(TRIM(INDEX(_xlfn.TEXTSPLIT(I60,"|"), 1,2)), "")</f>
        <v/>
      </c>
      <c r="Q60" t="b" cm="1">
        <f t="array" ref="Q60">IF(ISERROR(IF(Table7[[#This Row],[type]]="subattribute", VLOOKUP(Table7[[#This Row],[Template]]&amp;Table7[[#This Row],[parent_attribute]],_xlfn._xlws.FILTER(Table7[[#All],[concat]], Table7[[#All],[type]]="attribute"),1, FALSE), TRUE)), FALSE, TRUE)</f>
        <v>1</v>
      </c>
    </row>
    <row r="61" spans="1:17">
      <c r="A61" s="13" t="str">
        <f t="shared" si="4"/>
        <v>Motor Elétrico ToshibaTemperatura - Mancal Radial do Motor (LOA)</v>
      </c>
      <c r="B61" s="14" t="s">
        <v>5755</v>
      </c>
      <c r="C61" s="95" t="s">
        <v>5756</v>
      </c>
      <c r="D61" s="95" t="s">
        <v>5757</v>
      </c>
      <c r="E61" s="95"/>
      <c r="F61" s="95" t="s">
        <v>2885</v>
      </c>
      <c r="G61" t="s">
        <v>5815</v>
      </c>
      <c r="I61" t="s">
        <v>4540</v>
      </c>
      <c r="J61">
        <v>203</v>
      </c>
      <c r="L61">
        <v>2</v>
      </c>
      <c r="N61" s="14" t="str">
        <f t="shared" si="5"/>
        <v>subattribute</v>
      </c>
      <c r="O61" s="14" t="str">
        <f t="shared" si="6"/>
        <v>Temperatura - Mancal Radial do Motor (LOA)</v>
      </c>
      <c r="P61" s="14" t="str">
        <f t="shared" si="7"/>
        <v>Hi</v>
      </c>
      <c r="Q61" t="b" cm="1">
        <f t="array" ref="Q61">IF(ISERROR(IF(Table7[[#This Row],[type]]="subattribute", VLOOKUP(Table7[[#This Row],[Template]]&amp;Table7[[#This Row],[parent_attribute]],_xlfn._xlws.FILTER(Table7[[#All],[concat]], Table7[[#All],[type]]="attribute"),1, FALSE), TRUE)), FALSE, TRUE)</f>
        <v>1</v>
      </c>
    </row>
    <row r="62" spans="1:17">
      <c r="A62" s="13" t="str">
        <f t="shared" si="4"/>
        <v>Motor Elétrico ToshibaTemperatura - Mancal Radial do Motor (LOA)</v>
      </c>
      <c r="B62" s="14" t="s">
        <v>5755</v>
      </c>
      <c r="C62" s="95" t="s">
        <v>5756</v>
      </c>
      <c r="D62" s="95" t="s">
        <v>5757</v>
      </c>
      <c r="E62" s="95"/>
      <c r="F62" s="95" t="s">
        <v>2885</v>
      </c>
      <c r="G62" t="s">
        <v>5815</v>
      </c>
      <c r="I62" t="s">
        <v>5819</v>
      </c>
      <c r="L62">
        <v>2</v>
      </c>
      <c r="N62" s="14" t="str">
        <f t="shared" si="5"/>
        <v>subattribute</v>
      </c>
      <c r="O62" s="14" t="str">
        <f t="shared" si="6"/>
        <v>Temperatura - Mancal Radial do Motor (LOA)</v>
      </c>
      <c r="P62" s="14" t="str">
        <f t="shared" si="7"/>
        <v>Lo</v>
      </c>
      <c r="Q62" t="b" cm="1">
        <f t="array" ref="Q62">IF(ISERROR(IF(Table7[[#This Row],[type]]="subattribute", VLOOKUP(Table7[[#This Row],[Template]]&amp;Table7[[#This Row],[parent_attribute]],_xlfn._xlws.FILTER(Table7[[#All],[concat]], Table7[[#All],[type]]="attribute"),1, FALSE), TRUE)), FALSE, TRUE)</f>
        <v>1</v>
      </c>
    </row>
    <row r="63" spans="1:17">
      <c r="A63" s="13" t="str">
        <f t="shared" si="4"/>
        <v>Motor Elétrico ToshibaTemperatura - Mancal Radial do Motor (LOA)</v>
      </c>
      <c r="B63" s="14" t="s">
        <v>5755</v>
      </c>
      <c r="C63" s="95" t="s">
        <v>5756</v>
      </c>
      <c r="D63" s="95" t="s">
        <v>5757</v>
      </c>
      <c r="E63" s="95"/>
      <c r="F63" s="95" t="s">
        <v>2885</v>
      </c>
      <c r="G63" t="s">
        <v>5815</v>
      </c>
      <c r="I63" t="s">
        <v>4541</v>
      </c>
      <c r="J63">
        <v>212</v>
      </c>
      <c r="L63">
        <v>2</v>
      </c>
      <c r="N63" s="14" t="str">
        <f t="shared" si="5"/>
        <v>subattribute</v>
      </c>
      <c r="O63" s="14" t="str">
        <f t="shared" si="6"/>
        <v>Temperatura - Mancal Radial do Motor (LOA)</v>
      </c>
      <c r="P63" s="14" t="str">
        <f t="shared" si="7"/>
        <v>HiHi</v>
      </c>
      <c r="Q63" t="b" cm="1">
        <f t="array" ref="Q63">IF(ISERROR(IF(Table7[[#This Row],[type]]="subattribute", VLOOKUP(Table7[[#This Row],[Template]]&amp;Table7[[#This Row],[parent_attribute]],_xlfn._xlws.FILTER(Table7[[#All],[concat]], Table7[[#All],[type]]="attribute"),1, FALSE), TRUE)), FALSE, TRUE)</f>
        <v>1</v>
      </c>
    </row>
    <row r="64" spans="1:17">
      <c r="A64" s="13" t="str">
        <f t="shared" si="4"/>
        <v>Motor Elétrico ToshibaTemperatura - Mancal Radial do Motor (LOA)</v>
      </c>
      <c r="B64" s="14" t="s">
        <v>5755</v>
      </c>
      <c r="C64" s="95" t="s">
        <v>5756</v>
      </c>
      <c r="D64" s="95" t="s">
        <v>5757</v>
      </c>
      <c r="E64" s="95"/>
      <c r="F64" s="95" t="s">
        <v>2885</v>
      </c>
      <c r="G64" t="s">
        <v>5815</v>
      </c>
      <c r="I64" t="s">
        <v>5820</v>
      </c>
      <c r="L64">
        <v>2</v>
      </c>
      <c r="N64" s="14" t="str">
        <f t="shared" si="5"/>
        <v>subattribute</v>
      </c>
      <c r="O64" s="14" t="str">
        <f t="shared" si="6"/>
        <v>Temperatura - Mancal Radial do Motor (LOA)</v>
      </c>
      <c r="P64" s="14" t="str">
        <f t="shared" si="7"/>
        <v>LoLo</v>
      </c>
      <c r="Q64" t="b" cm="1">
        <f t="array" ref="Q64">IF(ISERROR(IF(Table7[[#This Row],[type]]="subattribute", VLOOKUP(Table7[[#This Row],[Template]]&amp;Table7[[#This Row],[parent_attribute]],_xlfn._xlws.FILTER(Table7[[#All],[concat]], Table7[[#All],[type]]="attribute"),1, FALSE), TRUE)), FALSE, TRUE)</f>
        <v>1</v>
      </c>
    </row>
    <row r="65" spans="1:17">
      <c r="A65" s="13" t="str">
        <f t="shared" si="4"/>
        <v>Motor Elétrico ToshibaTemperatura - Mancal Radial do Motor (LOA)</v>
      </c>
      <c r="B65" s="14" t="s">
        <v>5755</v>
      </c>
      <c r="C65" s="95" t="s">
        <v>5756</v>
      </c>
      <c r="D65" s="95" t="s">
        <v>5757</v>
      </c>
      <c r="E65" s="95"/>
      <c r="F65" s="95" t="s">
        <v>2885</v>
      </c>
      <c r="G65" t="s">
        <v>5815</v>
      </c>
      <c r="I65" t="s">
        <v>4542</v>
      </c>
      <c r="J65">
        <v>182.70000000000002</v>
      </c>
      <c r="L65">
        <v>2</v>
      </c>
      <c r="N65" s="14" t="str">
        <f t="shared" si="5"/>
        <v>subattribute</v>
      </c>
      <c r="O65" s="14" t="str">
        <f t="shared" si="6"/>
        <v>Temperatura - Mancal Radial do Motor (LOA)</v>
      </c>
      <c r="P65" s="14" t="str">
        <f t="shared" si="7"/>
        <v>Pre-alarm Hi</v>
      </c>
      <c r="Q65" t="b" cm="1">
        <f t="array" ref="Q65">IF(ISERROR(IF(Table7[[#This Row],[type]]="subattribute", VLOOKUP(Table7[[#This Row],[Template]]&amp;Table7[[#This Row],[parent_attribute]],_xlfn._xlws.FILTER(Table7[[#All],[concat]], Table7[[#All],[type]]="attribute"),1, FALSE), TRUE)), FALSE, TRUE)</f>
        <v>1</v>
      </c>
    </row>
    <row r="66" spans="1:17">
      <c r="A66" s="13" t="str">
        <f t="shared" si="4"/>
        <v>Motor Elétrico ToshibaTemperatura - Mancal Radial do Motor (LOA)</v>
      </c>
      <c r="B66" s="14" t="s">
        <v>5755</v>
      </c>
      <c r="C66" s="95" t="s">
        <v>5756</v>
      </c>
      <c r="D66" s="95" t="s">
        <v>5757</v>
      </c>
      <c r="E66" s="95"/>
      <c r="F66" s="95" t="s">
        <v>2885</v>
      </c>
      <c r="G66" t="s">
        <v>5815</v>
      </c>
      <c r="I66" t="s">
        <v>5821</v>
      </c>
      <c r="L66">
        <v>2</v>
      </c>
      <c r="N66" s="14" t="str">
        <f t="shared" si="5"/>
        <v>subattribute</v>
      </c>
      <c r="O66" s="14" t="str">
        <f t="shared" si="6"/>
        <v>Temperatura - Mancal Radial do Motor (LOA)</v>
      </c>
      <c r="P66" s="14" t="str">
        <f t="shared" si="7"/>
        <v>Pre-alarm Lo</v>
      </c>
      <c r="Q66" t="b" cm="1">
        <f t="array" ref="Q66">IF(ISERROR(IF(Table7[[#This Row],[type]]="subattribute", VLOOKUP(Table7[[#This Row],[Template]]&amp;Table7[[#This Row],[parent_attribute]],_xlfn._xlws.FILTER(Table7[[#All],[concat]], Table7[[#All],[type]]="attribute"),1, FALSE), TRUE)), FALSE, TRUE)</f>
        <v>1</v>
      </c>
    </row>
    <row r="67" spans="1:17">
      <c r="A67" s="13" t="str">
        <f t="shared" si="4"/>
        <v>Motor Elétrico ToshibaVibração - Carcaça do Motor</v>
      </c>
      <c r="B67" s="14" t="s">
        <v>5755</v>
      </c>
      <c r="C67" s="95" t="s">
        <v>5756</v>
      </c>
      <c r="D67" s="95" t="s">
        <v>5757</v>
      </c>
      <c r="E67" s="95"/>
      <c r="F67" s="95" t="s">
        <v>2885</v>
      </c>
      <c r="G67" t="s">
        <v>5822</v>
      </c>
      <c r="I67" t="s">
        <v>5823</v>
      </c>
      <c r="J67" t="s">
        <v>5822</v>
      </c>
      <c r="K67" t="s">
        <v>5824</v>
      </c>
      <c r="L67">
        <v>2</v>
      </c>
      <c r="M67" t="s">
        <v>447</v>
      </c>
      <c r="N67" s="14" t="str">
        <f t="shared" si="5"/>
        <v>attribute</v>
      </c>
      <c r="O67" s="14" t="str">
        <f t="shared" si="6"/>
        <v>Vibração - Carcaça do Motor</v>
      </c>
      <c r="P67" s="14" t="str">
        <f t="shared" si="7"/>
        <v/>
      </c>
      <c r="Q67" t="b" cm="1">
        <f t="array" ref="Q67">IF(ISERROR(IF(Table7[[#This Row],[type]]="subattribute", VLOOKUP(Table7[[#This Row],[Template]]&amp;Table7[[#This Row],[parent_attribute]],_xlfn._xlws.FILTER(Table7[[#All],[concat]], Table7[[#All],[type]]="attribute"),1, FALSE), TRUE)), FALSE, TRUE)</f>
        <v>1</v>
      </c>
    </row>
    <row r="68" spans="1:17">
      <c r="A68" s="13" t="str">
        <f t="shared" si="4"/>
        <v>Motor Elétrico ToshibaVibração - Carcaça do Motor</v>
      </c>
      <c r="B68" s="14" t="s">
        <v>5755</v>
      </c>
      <c r="C68" s="95" t="s">
        <v>5756</v>
      </c>
      <c r="D68" s="95" t="s">
        <v>5757</v>
      </c>
      <c r="E68" s="95"/>
      <c r="F68" s="95" t="s">
        <v>2885</v>
      </c>
      <c r="G68" t="s">
        <v>5822</v>
      </c>
      <c r="I68" t="s">
        <v>5825</v>
      </c>
      <c r="J68">
        <v>0.35</v>
      </c>
      <c r="L68">
        <v>2</v>
      </c>
      <c r="N68" s="14" t="str">
        <f t="shared" si="5"/>
        <v>subattribute</v>
      </c>
      <c r="O68" s="14" t="str">
        <f t="shared" si="6"/>
        <v>Vibração - Carcaça do Motor</v>
      </c>
      <c r="P68" s="14" t="str">
        <f t="shared" si="7"/>
        <v>Hi</v>
      </c>
      <c r="Q68" t="b" cm="1">
        <f t="array" ref="Q68">IF(ISERROR(IF(Table7[[#This Row],[type]]="subattribute", VLOOKUP(Table7[[#This Row],[Template]]&amp;Table7[[#This Row],[parent_attribute]],_xlfn._xlws.FILTER(Table7[[#All],[concat]], Table7[[#All],[type]]="attribute"),1, FALSE), TRUE)), FALSE, TRUE)</f>
        <v>1</v>
      </c>
    </row>
    <row r="69" spans="1:17">
      <c r="A69" s="13" t="str">
        <f t="shared" si="4"/>
        <v>Motor Elétrico ToshibaVibração - Carcaça do Motor</v>
      </c>
      <c r="B69" s="14" t="s">
        <v>5755</v>
      </c>
      <c r="C69" s="95" t="s">
        <v>5756</v>
      </c>
      <c r="D69" s="95" t="s">
        <v>5757</v>
      </c>
      <c r="E69" s="95"/>
      <c r="F69" s="95" t="s">
        <v>2885</v>
      </c>
      <c r="G69" t="s">
        <v>5822</v>
      </c>
      <c r="I69" t="s">
        <v>5826</v>
      </c>
      <c r="L69">
        <v>2</v>
      </c>
      <c r="N69" s="14" t="str">
        <f t="shared" si="5"/>
        <v>subattribute</v>
      </c>
      <c r="O69" s="14" t="str">
        <f t="shared" si="6"/>
        <v>Vibração - Carcaça do Motor</v>
      </c>
      <c r="P69" s="14" t="str">
        <f t="shared" si="7"/>
        <v>Lo</v>
      </c>
      <c r="Q69" t="b" cm="1">
        <f t="array" ref="Q69">IF(ISERROR(IF(Table7[[#This Row],[type]]="subattribute", VLOOKUP(Table7[[#This Row],[Template]]&amp;Table7[[#This Row],[parent_attribute]],_xlfn._xlws.FILTER(Table7[[#All],[concat]], Table7[[#All],[type]]="attribute"),1, FALSE), TRUE)), FALSE, TRUE)</f>
        <v>1</v>
      </c>
    </row>
    <row r="70" spans="1:17">
      <c r="A70" s="13" t="str">
        <f t="shared" si="4"/>
        <v>Motor Elétrico ToshibaVibração - Carcaça do Motor</v>
      </c>
      <c r="B70" s="14" t="s">
        <v>5755</v>
      </c>
      <c r="C70" s="95" t="s">
        <v>5756</v>
      </c>
      <c r="D70" s="95" t="s">
        <v>5757</v>
      </c>
      <c r="E70" s="95"/>
      <c r="F70" s="95" t="s">
        <v>2885</v>
      </c>
      <c r="G70" t="s">
        <v>5822</v>
      </c>
      <c r="I70" t="s">
        <v>5827</v>
      </c>
      <c r="J70">
        <v>0.5</v>
      </c>
      <c r="L70">
        <v>2</v>
      </c>
      <c r="N70" s="14" t="str">
        <f t="shared" si="5"/>
        <v>subattribute</v>
      </c>
      <c r="O70" s="14" t="str">
        <f t="shared" si="6"/>
        <v>Vibração - Carcaça do Motor</v>
      </c>
      <c r="P70" s="14" t="str">
        <f t="shared" si="7"/>
        <v>HiHi</v>
      </c>
      <c r="Q70" t="b" cm="1">
        <f t="array" ref="Q70">IF(ISERROR(IF(Table7[[#This Row],[type]]="subattribute", VLOOKUP(Table7[[#This Row],[Template]]&amp;Table7[[#This Row],[parent_attribute]],_xlfn._xlws.FILTER(Table7[[#All],[concat]], Table7[[#All],[type]]="attribute"),1, FALSE), TRUE)), FALSE, TRUE)</f>
        <v>1</v>
      </c>
    </row>
    <row r="71" spans="1:17">
      <c r="A71" s="13" t="str">
        <f t="shared" si="4"/>
        <v>Motor Elétrico ToshibaVibração - Carcaça do Motor</v>
      </c>
      <c r="B71" s="14" t="s">
        <v>5755</v>
      </c>
      <c r="C71" s="95" t="s">
        <v>5756</v>
      </c>
      <c r="D71" s="95" t="s">
        <v>5757</v>
      </c>
      <c r="E71" s="95"/>
      <c r="F71" s="95" t="s">
        <v>2885</v>
      </c>
      <c r="G71" t="s">
        <v>5822</v>
      </c>
      <c r="I71" t="s">
        <v>5828</v>
      </c>
      <c r="L71">
        <v>2</v>
      </c>
      <c r="N71" s="14" t="str">
        <f t="shared" si="5"/>
        <v>subattribute</v>
      </c>
      <c r="O71" s="14" t="str">
        <f t="shared" si="6"/>
        <v>Vibração - Carcaça do Motor</v>
      </c>
      <c r="P71" s="14" t="str">
        <f t="shared" si="7"/>
        <v>LoLo</v>
      </c>
      <c r="Q71" t="b" cm="1">
        <f t="array" ref="Q71">IF(ISERROR(IF(Table7[[#This Row],[type]]="subattribute", VLOOKUP(Table7[[#This Row],[Template]]&amp;Table7[[#This Row],[parent_attribute]],_xlfn._xlws.FILTER(Table7[[#All],[concat]], Table7[[#All],[type]]="attribute"),1, FALSE), TRUE)), FALSE, TRUE)</f>
        <v>1</v>
      </c>
    </row>
    <row r="72" spans="1:17">
      <c r="A72" s="13" t="str">
        <f t="shared" si="4"/>
        <v>Motor Elétrico ToshibaVibração - Carcaça do Motor</v>
      </c>
      <c r="B72" s="14" t="s">
        <v>5755</v>
      </c>
      <c r="C72" s="95" t="s">
        <v>5756</v>
      </c>
      <c r="D72" s="95" t="s">
        <v>5757</v>
      </c>
      <c r="E72" s="95"/>
      <c r="F72" s="95" t="s">
        <v>2885</v>
      </c>
      <c r="G72" t="s">
        <v>5822</v>
      </c>
      <c r="I72" t="s">
        <v>5829</v>
      </c>
      <c r="J72">
        <v>0.315</v>
      </c>
      <c r="L72">
        <v>2</v>
      </c>
      <c r="N72" s="14" t="str">
        <f t="shared" si="5"/>
        <v>subattribute</v>
      </c>
      <c r="O72" s="14" t="str">
        <f t="shared" si="6"/>
        <v>Vibração - Carcaça do Motor</v>
      </c>
      <c r="P72" s="14" t="str">
        <f t="shared" si="7"/>
        <v>Pre-alarm Hi</v>
      </c>
      <c r="Q72" t="b" cm="1">
        <f t="array" ref="Q72">IF(ISERROR(IF(Table7[[#This Row],[type]]="subattribute", VLOOKUP(Table7[[#This Row],[Template]]&amp;Table7[[#This Row],[parent_attribute]],_xlfn._xlws.FILTER(Table7[[#All],[concat]], Table7[[#All],[type]]="attribute"),1, FALSE), TRUE)), FALSE, TRUE)</f>
        <v>1</v>
      </c>
    </row>
    <row r="73" spans="1:17">
      <c r="A73" s="13" t="str">
        <f t="shared" si="4"/>
        <v>Motor Elétrico ToshibaVibração - Carcaça do Motor</v>
      </c>
      <c r="B73" s="14" t="s">
        <v>5755</v>
      </c>
      <c r="C73" s="95" t="s">
        <v>5756</v>
      </c>
      <c r="D73" s="95" t="s">
        <v>5757</v>
      </c>
      <c r="E73" s="95"/>
      <c r="F73" s="95" t="s">
        <v>2885</v>
      </c>
      <c r="G73" t="s">
        <v>5822</v>
      </c>
      <c r="I73" t="s">
        <v>5830</v>
      </c>
      <c r="L73">
        <v>2</v>
      </c>
      <c r="N73" s="14" t="str">
        <f t="shared" si="5"/>
        <v>subattribute</v>
      </c>
      <c r="O73" s="14" t="str">
        <f t="shared" si="6"/>
        <v>Vibração - Carcaça do Motor</v>
      </c>
      <c r="P73" s="14" t="str">
        <f t="shared" si="7"/>
        <v>Pre-alarm Lo</v>
      </c>
      <c r="Q73" t="b" cm="1">
        <f t="array" ref="Q73">IF(ISERROR(IF(Table7[[#This Row],[type]]="subattribute", VLOOKUP(Table7[[#This Row],[Template]]&amp;Table7[[#This Row],[parent_attribute]],_xlfn._xlws.FILTER(Table7[[#All],[concat]], Table7[[#All],[type]]="attribute"),1, FALSE), TRUE)), FALSE, TRUE)</f>
        <v>1</v>
      </c>
    </row>
    <row r="74" spans="1:17">
      <c r="A74" s="13" t="str">
        <f t="shared" si="4"/>
        <v>Compressor AlternativoDiferencial de Pressão - Filtro de Óleo Lubrificante</v>
      </c>
      <c r="B74" s="14" t="s">
        <v>5755</v>
      </c>
      <c r="C74" s="95" t="s">
        <v>5088</v>
      </c>
      <c r="D74" s="95" t="s">
        <v>5757</v>
      </c>
      <c r="E74" s="95"/>
      <c r="F74" s="95" t="s">
        <v>2883</v>
      </c>
      <c r="G74" t="s">
        <v>5831</v>
      </c>
      <c r="I74" t="s">
        <v>5153</v>
      </c>
      <c r="J74" t="s">
        <v>5831</v>
      </c>
      <c r="K74" t="s">
        <v>5832</v>
      </c>
      <c r="L74">
        <v>2</v>
      </c>
      <c r="M74" t="s">
        <v>462</v>
      </c>
      <c r="N74" s="14" t="str">
        <f t="shared" si="5"/>
        <v>attribute</v>
      </c>
      <c r="O74" s="14" t="str">
        <f t="shared" si="6"/>
        <v>Diferencial de Pressão - Filtro de Óleo Lubrificante</v>
      </c>
      <c r="P74" s="14" t="str">
        <f t="shared" si="7"/>
        <v/>
      </c>
      <c r="Q74" t="b" cm="1">
        <f t="array" ref="Q74">IF(ISERROR(IF(Table7[[#This Row],[type]]="subattribute", VLOOKUP(Table7[[#This Row],[Template]]&amp;Table7[[#This Row],[parent_attribute]],_xlfn._xlws.FILTER(Table7[[#All],[concat]], Table7[[#All],[type]]="attribute"),1, FALSE), TRUE)), FALSE, TRUE)</f>
        <v>1</v>
      </c>
    </row>
    <row r="75" spans="1:17">
      <c r="A75" s="13" t="str">
        <f t="shared" si="4"/>
        <v>Compressor AlternativoDiferencial de Pressão - Filtro de Óleo Lubrificante</v>
      </c>
      <c r="B75" s="14" t="s">
        <v>5755</v>
      </c>
      <c r="C75" s="95" t="s">
        <v>5088</v>
      </c>
      <c r="D75" s="95" t="s">
        <v>5757</v>
      </c>
      <c r="E75" s="95"/>
      <c r="F75" s="95" t="s">
        <v>2883</v>
      </c>
      <c r="G75" t="s">
        <v>5831</v>
      </c>
      <c r="I75" t="s">
        <v>5154</v>
      </c>
      <c r="J75">
        <v>10</v>
      </c>
      <c r="L75">
        <v>2</v>
      </c>
      <c r="N75" s="14" t="str">
        <f t="shared" si="5"/>
        <v>subattribute</v>
      </c>
      <c r="O75" s="14" t="str">
        <f t="shared" si="6"/>
        <v>Diferencial de Pressão - Filtro de Óleo Lubrificante</v>
      </c>
      <c r="P75" s="14" t="str">
        <f t="shared" si="7"/>
        <v>Hi</v>
      </c>
      <c r="Q75" t="b" cm="1">
        <f t="array" ref="Q75">IF(ISERROR(IF(Table7[[#This Row],[type]]="subattribute", VLOOKUP(Table7[[#This Row],[Template]]&amp;Table7[[#This Row],[parent_attribute]],_xlfn._xlws.FILTER(Table7[[#All],[concat]], Table7[[#All],[type]]="attribute"),1, FALSE), TRUE)), FALSE, TRUE)</f>
        <v>1</v>
      </c>
    </row>
    <row r="76" spans="1:17">
      <c r="A76" s="13" t="str">
        <f t="shared" si="4"/>
        <v>Compressor AlternativoDiferencial de Pressão - Filtro de Óleo Lubrificante</v>
      </c>
      <c r="B76" s="14" t="s">
        <v>5755</v>
      </c>
      <c r="C76" s="95" t="s">
        <v>5088</v>
      </c>
      <c r="D76" s="95" t="s">
        <v>5757</v>
      </c>
      <c r="E76" s="95"/>
      <c r="F76" s="95" t="s">
        <v>2883</v>
      </c>
      <c r="G76" t="s">
        <v>5831</v>
      </c>
      <c r="I76" t="s">
        <v>5156</v>
      </c>
      <c r="L76">
        <v>2</v>
      </c>
      <c r="N76" s="14" t="str">
        <f t="shared" si="5"/>
        <v>subattribute</v>
      </c>
      <c r="O76" s="14" t="str">
        <f t="shared" si="6"/>
        <v>Diferencial de Pressão - Filtro de Óleo Lubrificante</v>
      </c>
      <c r="P76" s="14" t="str">
        <f t="shared" si="7"/>
        <v>Lo</v>
      </c>
      <c r="Q76" t="b" cm="1">
        <f t="array" ref="Q76">IF(ISERROR(IF(Table7[[#This Row],[type]]="subattribute", VLOOKUP(Table7[[#This Row],[Template]]&amp;Table7[[#This Row],[parent_attribute]],_xlfn._xlws.FILTER(Table7[[#All],[concat]], Table7[[#All],[type]]="attribute"),1, FALSE), TRUE)), FALSE, TRUE)</f>
        <v>1</v>
      </c>
    </row>
    <row r="77" spans="1:17">
      <c r="A77" s="13" t="str">
        <f t="shared" si="4"/>
        <v>Compressor AlternativoDiferencial de Pressão - Filtro de Óleo Lubrificante</v>
      </c>
      <c r="B77" s="14" t="s">
        <v>5755</v>
      </c>
      <c r="C77" s="95" t="s">
        <v>5088</v>
      </c>
      <c r="D77" s="95" t="s">
        <v>5757</v>
      </c>
      <c r="E77" s="95"/>
      <c r="F77" s="95" t="s">
        <v>2883</v>
      </c>
      <c r="G77" t="s">
        <v>5831</v>
      </c>
      <c r="I77" t="s">
        <v>5155</v>
      </c>
      <c r="L77">
        <v>2</v>
      </c>
      <c r="N77" s="14" t="str">
        <f t="shared" si="5"/>
        <v>subattribute</v>
      </c>
      <c r="O77" s="14" t="str">
        <f t="shared" si="6"/>
        <v>Diferencial de Pressão - Filtro de Óleo Lubrificante</v>
      </c>
      <c r="P77" s="14" t="str">
        <f t="shared" si="7"/>
        <v>HiHi</v>
      </c>
      <c r="Q77" t="b" cm="1">
        <f t="array" ref="Q77">IF(ISERROR(IF(Table7[[#This Row],[type]]="subattribute", VLOOKUP(Table7[[#This Row],[Template]]&amp;Table7[[#This Row],[parent_attribute]],_xlfn._xlws.FILTER(Table7[[#All],[concat]], Table7[[#All],[type]]="attribute"),1, FALSE), TRUE)), FALSE, TRUE)</f>
        <v>1</v>
      </c>
    </row>
    <row r="78" spans="1:17">
      <c r="A78" s="13" t="str">
        <f t="shared" si="4"/>
        <v>Compressor AlternativoDiferencial de Pressão - Filtro de Óleo Lubrificante</v>
      </c>
      <c r="B78" s="14" t="s">
        <v>5755</v>
      </c>
      <c r="C78" s="95" t="s">
        <v>5088</v>
      </c>
      <c r="D78" s="95" t="s">
        <v>5757</v>
      </c>
      <c r="E78" s="95"/>
      <c r="F78" s="95" t="s">
        <v>2883</v>
      </c>
      <c r="G78" t="s">
        <v>5831</v>
      </c>
      <c r="I78" t="s">
        <v>5157</v>
      </c>
      <c r="L78">
        <v>2</v>
      </c>
      <c r="N78" s="14" t="str">
        <f t="shared" si="5"/>
        <v>subattribute</v>
      </c>
      <c r="O78" s="14" t="str">
        <f t="shared" si="6"/>
        <v>Diferencial de Pressão - Filtro de Óleo Lubrificante</v>
      </c>
      <c r="P78" s="14" t="str">
        <f t="shared" si="7"/>
        <v>LoLo</v>
      </c>
      <c r="Q78" t="b" cm="1">
        <f t="array" ref="Q78">IF(ISERROR(IF(Table7[[#This Row],[type]]="subattribute", VLOOKUP(Table7[[#This Row],[Template]]&amp;Table7[[#This Row],[parent_attribute]],_xlfn._xlws.FILTER(Table7[[#All],[concat]], Table7[[#All],[type]]="attribute"),1, FALSE), TRUE)), FALSE, TRUE)</f>
        <v>1</v>
      </c>
    </row>
    <row r="79" spans="1:17">
      <c r="A79" s="13" t="str">
        <f t="shared" si="4"/>
        <v>Compressor AlternativoDiferencial de Pressão - Filtro de Óleo Lubrificante</v>
      </c>
      <c r="B79" s="14" t="s">
        <v>5755</v>
      </c>
      <c r="C79" s="95" t="s">
        <v>5088</v>
      </c>
      <c r="D79" s="95" t="s">
        <v>5757</v>
      </c>
      <c r="E79" s="95"/>
      <c r="F79" s="95" t="s">
        <v>2883</v>
      </c>
      <c r="G79" t="s">
        <v>5831</v>
      </c>
      <c r="I79" t="s">
        <v>5158</v>
      </c>
      <c r="J79">
        <v>9</v>
      </c>
      <c r="L79">
        <v>2</v>
      </c>
      <c r="N79" s="14" t="str">
        <f t="shared" si="5"/>
        <v>subattribute</v>
      </c>
      <c r="O79" s="14" t="str">
        <f t="shared" si="6"/>
        <v>Diferencial de Pressão - Filtro de Óleo Lubrificante</v>
      </c>
      <c r="P79" s="14" t="str">
        <f t="shared" si="7"/>
        <v>Pre-alarm Hi</v>
      </c>
      <c r="Q79" t="b" cm="1">
        <f t="array" ref="Q79">IF(ISERROR(IF(Table7[[#This Row],[type]]="subattribute", VLOOKUP(Table7[[#This Row],[Template]]&amp;Table7[[#This Row],[parent_attribute]],_xlfn._xlws.FILTER(Table7[[#All],[concat]], Table7[[#All],[type]]="attribute"),1, FALSE), TRUE)), FALSE, TRUE)</f>
        <v>1</v>
      </c>
    </row>
    <row r="80" spans="1:17">
      <c r="A80" s="13" t="str">
        <f t="shared" si="4"/>
        <v>Compressor AlternativoDiferencial de Pressão - Filtro de Óleo Lubrificante</v>
      </c>
      <c r="B80" s="14" t="s">
        <v>5755</v>
      </c>
      <c r="C80" s="95" t="s">
        <v>5088</v>
      </c>
      <c r="D80" s="95" t="s">
        <v>5757</v>
      </c>
      <c r="E80" s="95"/>
      <c r="F80" s="95" t="s">
        <v>2883</v>
      </c>
      <c r="G80" t="s">
        <v>5831</v>
      </c>
      <c r="I80" t="s">
        <v>5159</v>
      </c>
      <c r="L80">
        <v>2</v>
      </c>
      <c r="N80" s="14" t="str">
        <f t="shared" si="5"/>
        <v>subattribute</v>
      </c>
      <c r="O80" s="14" t="str">
        <f t="shared" si="6"/>
        <v>Diferencial de Pressão - Filtro de Óleo Lubrificante</v>
      </c>
      <c r="P80" s="14" t="str">
        <f t="shared" si="7"/>
        <v>Pre-alarm Lo</v>
      </c>
      <c r="Q80" t="b" cm="1">
        <f t="array" ref="Q80">IF(ISERROR(IF(Table7[[#This Row],[type]]="subattribute", VLOOKUP(Table7[[#This Row],[Template]]&amp;Table7[[#This Row],[parent_attribute]],_xlfn._xlws.FILTER(Table7[[#All],[concat]], Table7[[#All],[type]]="attribute"),1, FALSE), TRUE)), FALSE, TRUE)</f>
        <v>1</v>
      </c>
    </row>
    <row r="81" spans="1:17">
      <c r="A81" s="13" t="str">
        <f t="shared" si="4"/>
        <v>Compressor AlternativoPressão - Descarga 1o Estágio</v>
      </c>
      <c r="B81" s="14" t="s">
        <v>5755</v>
      </c>
      <c r="C81" s="95" t="s">
        <v>5088</v>
      </c>
      <c r="D81" s="95" t="s">
        <v>5757</v>
      </c>
      <c r="E81" s="95"/>
      <c r="F81" s="95" t="s">
        <v>2883</v>
      </c>
      <c r="G81" t="s">
        <v>5833</v>
      </c>
      <c r="I81" t="s">
        <v>5834</v>
      </c>
      <c r="J81" t="s">
        <v>5833</v>
      </c>
      <c r="K81" t="s">
        <v>5092</v>
      </c>
      <c r="L81">
        <v>2</v>
      </c>
      <c r="M81" t="s">
        <v>531</v>
      </c>
      <c r="N81" s="14" t="str">
        <f t="shared" si="5"/>
        <v>attribute</v>
      </c>
      <c r="O81" s="14" t="str">
        <f t="shared" si="6"/>
        <v>Pressão - Descarga 1o Estágio</v>
      </c>
      <c r="P81" s="14" t="str">
        <f t="shared" si="7"/>
        <v/>
      </c>
      <c r="Q81" t="b" cm="1">
        <f t="array" ref="Q81">IF(ISERROR(IF(Table7[[#This Row],[type]]="subattribute", VLOOKUP(Table7[[#This Row],[Template]]&amp;Table7[[#This Row],[parent_attribute]],_xlfn._xlws.FILTER(Table7[[#All],[concat]], Table7[[#All],[type]]="attribute"),1, FALSE), TRUE)), FALSE, TRUE)</f>
        <v>1</v>
      </c>
    </row>
    <row r="82" spans="1:17">
      <c r="A82" s="13" t="str">
        <f t="shared" si="4"/>
        <v>Compressor AlternativoPressão - Descarga 1o Estágio</v>
      </c>
      <c r="B82" s="14" t="s">
        <v>5755</v>
      </c>
      <c r="C82" s="95" t="s">
        <v>5088</v>
      </c>
      <c r="D82" s="95" t="s">
        <v>5757</v>
      </c>
      <c r="E82" s="95"/>
      <c r="F82" s="95" t="s">
        <v>2883</v>
      </c>
      <c r="G82" t="s">
        <v>5833</v>
      </c>
      <c r="I82" t="s">
        <v>5835</v>
      </c>
      <c r="J82">
        <v>117</v>
      </c>
      <c r="L82">
        <v>2</v>
      </c>
      <c r="N82" s="14" t="str">
        <f t="shared" si="5"/>
        <v>subattribute</v>
      </c>
      <c r="O82" s="14" t="str">
        <f t="shared" si="6"/>
        <v>Pressão - Descarga 1o Estágio</v>
      </c>
      <c r="P82" s="14" t="str">
        <f t="shared" si="7"/>
        <v>Hi</v>
      </c>
      <c r="Q82" t="b" cm="1">
        <f t="array" ref="Q82">IF(ISERROR(IF(Table7[[#This Row],[type]]="subattribute", VLOOKUP(Table7[[#This Row],[Template]]&amp;Table7[[#This Row],[parent_attribute]],_xlfn._xlws.FILTER(Table7[[#All],[concat]], Table7[[#All],[type]]="attribute"),1, FALSE), TRUE)), FALSE, TRUE)</f>
        <v>1</v>
      </c>
    </row>
    <row r="83" spans="1:17">
      <c r="A83" s="13" t="str">
        <f t="shared" si="4"/>
        <v>Compressor AlternativoPressão - Descarga 1o Estágio</v>
      </c>
      <c r="B83" s="14" t="s">
        <v>5755</v>
      </c>
      <c r="C83" s="95" t="s">
        <v>5088</v>
      </c>
      <c r="D83" s="95" t="s">
        <v>5757</v>
      </c>
      <c r="E83" s="95"/>
      <c r="F83" s="95" t="s">
        <v>2883</v>
      </c>
      <c r="G83" t="s">
        <v>5833</v>
      </c>
      <c r="I83" t="s">
        <v>5836</v>
      </c>
      <c r="J83">
        <v>64</v>
      </c>
      <c r="L83">
        <v>2</v>
      </c>
      <c r="N83" s="14" t="str">
        <f t="shared" si="5"/>
        <v>subattribute</v>
      </c>
      <c r="O83" s="14" t="str">
        <f t="shared" si="6"/>
        <v>Pressão - Descarga 1o Estágio</v>
      </c>
      <c r="P83" s="14" t="str">
        <f t="shared" si="7"/>
        <v>Lo</v>
      </c>
      <c r="Q83" t="b" cm="1">
        <f t="array" ref="Q83">IF(ISERROR(IF(Table7[[#This Row],[type]]="subattribute", VLOOKUP(Table7[[#This Row],[Template]]&amp;Table7[[#This Row],[parent_attribute]],_xlfn._xlws.FILTER(Table7[[#All],[concat]], Table7[[#All],[type]]="attribute"),1, FALSE), TRUE)), FALSE, TRUE)</f>
        <v>1</v>
      </c>
    </row>
    <row r="84" spans="1:17">
      <c r="A84" s="13" t="str">
        <f t="shared" si="4"/>
        <v>Compressor AlternativoPressão - Descarga 1o Estágio</v>
      </c>
      <c r="B84" s="14" t="s">
        <v>5755</v>
      </c>
      <c r="C84" s="95" t="s">
        <v>5088</v>
      </c>
      <c r="D84" s="95" t="s">
        <v>5757</v>
      </c>
      <c r="E84" s="95"/>
      <c r="F84" s="95" t="s">
        <v>2883</v>
      </c>
      <c r="G84" t="s">
        <v>5833</v>
      </c>
      <c r="I84" t="s">
        <v>5837</v>
      </c>
      <c r="J84">
        <v>123</v>
      </c>
      <c r="L84">
        <v>2</v>
      </c>
      <c r="N84" s="14" t="str">
        <f t="shared" si="5"/>
        <v>subattribute</v>
      </c>
      <c r="O84" s="14" t="str">
        <f t="shared" si="6"/>
        <v>Pressão - Descarga 1o Estágio</v>
      </c>
      <c r="P84" s="14" t="str">
        <f t="shared" si="7"/>
        <v>HiHi</v>
      </c>
      <c r="Q84" t="b" cm="1">
        <f t="array" ref="Q84">IF(ISERROR(IF(Table7[[#This Row],[type]]="subattribute", VLOOKUP(Table7[[#This Row],[Template]]&amp;Table7[[#This Row],[parent_attribute]],_xlfn._xlws.FILTER(Table7[[#All],[concat]], Table7[[#All],[type]]="attribute"),1, FALSE), TRUE)), FALSE, TRUE)</f>
        <v>1</v>
      </c>
    </row>
    <row r="85" spans="1:17">
      <c r="A85" s="13" t="str">
        <f t="shared" si="4"/>
        <v>Compressor AlternativoPressão - Descarga 1o Estágio</v>
      </c>
      <c r="B85" s="14" t="s">
        <v>5755</v>
      </c>
      <c r="C85" s="95" t="s">
        <v>5088</v>
      </c>
      <c r="D85" s="95" t="s">
        <v>5757</v>
      </c>
      <c r="E85" s="95"/>
      <c r="F85" s="95" t="s">
        <v>2883</v>
      </c>
      <c r="G85" t="s">
        <v>5833</v>
      </c>
      <c r="I85" t="s">
        <v>5838</v>
      </c>
      <c r="J85">
        <v>60</v>
      </c>
      <c r="L85">
        <v>2</v>
      </c>
      <c r="N85" s="14" t="str">
        <f t="shared" si="5"/>
        <v>subattribute</v>
      </c>
      <c r="O85" s="14" t="str">
        <f t="shared" si="6"/>
        <v>Pressão - Descarga 1o Estágio</v>
      </c>
      <c r="P85" s="14" t="str">
        <f t="shared" si="7"/>
        <v>LoLo</v>
      </c>
      <c r="Q85" t="b" cm="1">
        <f t="array" ref="Q85">IF(ISERROR(IF(Table7[[#This Row],[type]]="subattribute", VLOOKUP(Table7[[#This Row],[Template]]&amp;Table7[[#This Row],[parent_attribute]],_xlfn._xlws.FILTER(Table7[[#All],[concat]], Table7[[#All],[type]]="attribute"),1, FALSE), TRUE)), FALSE, TRUE)</f>
        <v>1</v>
      </c>
    </row>
    <row r="86" spans="1:17">
      <c r="A86" s="13" t="str">
        <f t="shared" si="4"/>
        <v>Compressor AlternativoPressão - Descarga 1o Estágio</v>
      </c>
      <c r="B86" s="14" t="s">
        <v>5755</v>
      </c>
      <c r="C86" s="95" t="s">
        <v>5088</v>
      </c>
      <c r="D86" s="95" t="s">
        <v>5757</v>
      </c>
      <c r="E86" s="95"/>
      <c r="F86" s="95" t="s">
        <v>2883</v>
      </c>
      <c r="G86" t="s">
        <v>5833</v>
      </c>
      <c r="I86" t="s">
        <v>5839</v>
      </c>
      <c r="J86">
        <v>105.3</v>
      </c>
      <c r="L86">
        <v>2</v>
      </c>
      <c r="N86" s="14" t="str">
        <f t="shared" si="5"/>
        <v>subattribute</v>
      </c>
      <c r="O86" s="14" t="str">
        <f t="shared" si="6"/>
        <v>Pressão - Descarga 1o Estágio</v>
      </c>
      <c r="P86" s="14" t="str">
        <f t="shared" si="7"/>
        <v>Pre-alarm Hi</v>
      </c>
      <c r="Q86" t="b" cm="1">
        <f t="array" ref="Q86">IF(ISERROR(IF(Table7[[#This Row],[type]]="subattribute", VLOOKUP(Table7[[#This Row],[Template]]&amp;Table7[[#This Row],[parent_attribute]],_xlfn._xlws.FILTER(Table7[[#All],[concat]], Table7[[#All],[type]]="attribute"),1, FALSE), TRUE)), FALSE, TRUE)</f>
        <v>1</v>
      </c>
    </row>
    <row r="87" spans="1:17">
      <c r="A87" s="13" t="str">
        <f t="shared" si="4"/>
        <v>Compressor AlternativoPressão - Descarga 1o Estágio</v>
      </c>
      <c r="B87" s="14" t="s">
        <v>5755</v>
      </c>
      <c r="C87" s="95" t="s">
        <v>5088</v>
      </c>
      <c r="D87" s="95" t="s">
        <v>5757</v>
      </c>
      <c r="E87" s="95"/>
      <c r="F87" s="95" t="s">
        <v>2883</v>
      </c>
      <c r="G87" t="s">
        <v>5833</v>
      </c>
      <c r="I87" t="s">
        <v>5840</v>
      </c>
      <c r="J87">
        <v>70.400000000000006</v>
      </c>
      <c r="L87">
        <v>2</v>
      </c>
      <c r="N87" s="14" t="str">
        <f t="shared" si="5"/>
        <v>subattribute</v>
      </c>
      <c r="O87" s="14" t="str">
        <f t="shared" si="6"/>
        <v>Pressão - Descarga 1o Estágio</v>
      </c>
      <c r="P87" s="14" t="str">
        <f t="shared" si="7"/>
        <v>Pre-alarm Lo</v>
      </c>
      <c r="Q87" t="b" cm="1">
        <f t="array" ref="Q87">IF(ISERROR(IF(Table7[[#This Row],[type]]="subattribute", VLOOKUP(Table7[[#This Row],[Template]]&amp;Table7[[#This Row],[parent_attribute]],_xlfn._xlws.FILTER(Table7[[#All],[concat]], Table7[[#All],[type]]="attribute"),1, FALSE), TRUE)), FALSE, TRUE)</f>
        <v>1</v>
      </c>
    </row>
    <row r="88" spans="1:17">
      <c r="A88" s="13" t="str">
        <f t="shared" si="4"/>
        <v>Compressor AlternativoPressão - Descarga 2o Estágio</v>
      </c>
      <c r="B88" s="14" t="s">
        <v>5755</v>
      </c>
      <c r="C88" s="95" t="s">
        <v>5088</v>
      </c>
      <c r="D88" s="95" t="s">
        <v>5757</v>
      </c>
      <c r="E88" s="95"/>
      <c r="F88" s="95" t="s">
        <v>2883</v>
      </c>
      <c r="G88" t="s">
        <v>5841</v>
      </c>
      <c r="I88" t="s">
        <v>5842</v>
      </c>
      <c r="J88" t="s">
        <v>5841</v>
      </c>
      <c r="K88" t="s">
        <v>5092</v>
      </c>
      <c r="L88">
        <v>2</v>
      </c>
      <c r="M88" t="s">
        <v>531</v>
      </c>
      <c r="N88" s="14" t="str">
        <f t="shared" si="5"/>
        <v>attribute</v>
      </c>
      <c r="O88" s="14" t="str">
        <f t="shared" si="6"/>
        <v>Pressão - Descarga 2o Estágio</v>
      </c>
      <c r="P88" s="14" t="str">
        <f t="shared" si="7"/>
        <v/>
      </c>
      <c r="Q88" t="b" cm="1">
        <f t="array" ref="Q88">IF(ISERROR(IF(Table7[[#This Row],[type]]="subattribute", VLOOKUP(Table7[[#This Row],[Template]]&amp;Table7[[#This Row],[parent_attribute]],_xlfn._xlws.FILTER(Table7[[#All],[concat]], Table7[[#All],[type]]="attribute"),1, FALSE), TRUE)), FALSE, TRUE)</f>
        <v>1</v>
      </c>
    </row>
    <row r="89" spans="1:17">
      <c r="A89" s="13" t="str">
        <f t="shared" si="4"/>
        <v>Compressor AlternativoPressão - Descarga 2o Estágio</v>
      </c>
      <c r="B89" s="14" t="s">
        <v>5755</v>
      </c>
      <c r="C89" s="95" t="s">
        <v>5088</v>
      </c>
      <c r="D89" s="95" t="s">
        <v>5757</v>
      </c>
      <c r="E89" s="95"/>
      <c r="F89" s="95" t="s">
        <v>2883</v>
      </c>
      <c r="G89" t="s">
        <v>5841</v>
      </c>
      <c r="I89" t="s">
        <v>5843</v>
      </c>
      <c r="J89">
        <v>232</v>
      </c>
      <c r="L89">
        <v>2</v>
      </c>
      <c r="N89" s="14" t="str">
        <f t="shared" si="5"/>
        <v>subattribute</v>
      </c>
      <c r="O89" s="14" t="str">
        <f t="shared" si="6"/>
        <v>Pressão - Descarga 2o Estágio</v>
      </c>
      <c r="P89" s="14" t="str">
        <f t="shared" si="7"/>
        <v>Hi</v>
      </c>
      <c r="Q89" t="b" cm="1">
        <f t="array" ref="Q89">IF(ISERROR(IF(Table7[[#This Row],[type]]="subattribute", VLOOKUP(Table7[[#This Row],[Template]]&amp;Table7[[#This Row],[parent_attribute]],_xlfn._xlws.FILTER(Table7[[#All],[concat]], Table7[[#All],[type]]="attribute"),1, FALSE), TRUE)), FALSE, TRUE)</f>
        <v>1</v>
      </c>
    </row>
    <row r="90" spans="1:17">
      <c r="A90" s="13" t="str">
        <f t="shared" si="4"/>
        <v>Compressor AlternativoPressão - Descarga 2o Estágio</v>
      </c>
      <c r="B90" s="14" t="s">
        <v>5755</v>
      </c>
      <c r="C90" s="95" t="s">
        <v>5088</v>
      </c>
      <c r="D90" s="95" t="s">
        <v>5757</v>
      </c>
      <c r="E90" s="95"/>
      <c r="F90" s="95" t="s">
        <v>2883</v>
      </c>
      <c r="G90" t="s">
        <v>5841</v>
      </c>
      <c r="I90" t="s">
        <v>5844</v>
      </c>
      <c r="J90">
        <v>150</v>
      </c>
      <c r="L90">
        <v>2</v>
      </c>
      <c r="N90" s="14" t="str">
        <f t="shared" si="5"/>
        <v>subattribute</v>
      </c>
      <c r="O90" s="14" t="str">
        <f t="shared" si="6"/>
        <v>Pressão - Descarga 2o Estágio</v>
      </c>
      <c r="P90" s="14" t="str">
        <f t="shared" si="7"/>
        <v>Lo</v>
      </c>
      <c r="Q90" t="b" cm="1">
        <f t="array" ref="Q90">IF(ISERROR(IF(Table7[[#This Row],[type]]="subattribute", VLOOKUP(Table7[[#This Row],[Template]]&amp;Table7[[#This Row],[parent_attribute]],_xlfn._xlws.FILTER(Table7[[#All],[concat]], Table7[[#All],[type]]="attribute"),1, FALSE), TRUE)), FALSE, TRUE)</f>
        <v>1</v>
      </c>
    </row>
    <row r="91" spans="1:17">
      <c r="A91" s="13" t="str">
        <f t="shared" si="4"/>
        <v>Compressor AlternativoPressão - Descarga 2o Estágio</v>
      </c>
      <c r="B91" s="14" t="s">
        <v>5755</v>
      </c>
      <c r="C91" s="95" t="s">
        <v>5088</v>
      </c>
      <c r="D91" s="95" t="s">
        <v>5757</v>
      </c>
      <c r="E91" s="95"/>
      <c r="F91" s="95" t="s">
        <v>2883</v>
      </c>
      <c r="G91" t="s">
        <v>5841</v>
      </c>
      <c r="I91" t="s">
        <v>5845</v>
      </c>
      <c r="J91">
        <v>243</v>
      </c>
      <c r="L91">
        <v>2</v>
      </c>
      <c r="N91" s="14" t="str">
        <f t="shared" si="5"/>
        <v>subattribute</v>
      </c>
      <c r="O91" s="14" t="str">
        <f t="shared" si="6"/>
        <v>Pressão - Descarga 2o Estágio</v>
      </c>
      <c r="P91" s="14" t="str">
        <f t="shared" si="7"/>
        <v>HiHi</v>
      </c>
      <c r="Q91" t="b" cm="1">
        <f t="array" ref="Q91">IF(ISERROR(IF(Table7[[#This Row],[type]]="subattribute", VLOOKUP(Table7[[#This Row],[Template]]&amp;Table7[[#This Row],[parent_attribute]],_xlfn._xlws.FILTER(Table7[[#All],[concat]], Table7[[#All],[type]]="attribute"),1, FALSE), TRUE)), FALSE, TRUE)</f>
        <v>1</v>
      </c>
    </row>
    <row r="92" spans="1:17">
      <c r="A92" s="13" t="str">
        <f t="shared" si="4"/>
        <v>Compressor AlternativoPressão - Descarga 2o Estágio</v>
      </c>
      <c r="B92" s="14" t="s">
        <v>5755</v>
      </c>
      <c r="C92" s="95" t="s">
        <v>5088</v>
      </c>
      <c r="D92" s="95" t="s">
        <v>5757</v>
      </c>
      <c r="E92" s="95"/>
      <c r="F92" s="95" t="s">
        <v>2883</v>
      </c>
      <c r="G92" t="s">
        <v>5841</v>
      </c>
      <c r="I92" t="s">
        <v>5846</v>
      </c>
      <c r="J92">
        <v>142</v>
      </c>
      <c r="L92">
        <v>2</v>
      </c>
      <c r="N92" s="14" t="str">
        <f t="shared" si="5"/>
        <v>subattribute</v>
      </c>
      <c r="O92" s="14" t="str">
        <f t="shared" si="6"/>
        <v>Pressão - Descarga 2o Estágio</v>
      </c>
      <c r="P92" s="14" t="str">
        <f t="shared" si="7"/>
        <v>LoLo</v>
      </c>
      <c r="Q92" t="b" cm="1">
        <f t="array" ref="Q92">IF(ISERROR(IF(Table7[[#This Row],[type]]="subattribute", VLOOKUP(Table7[[#This Row],[Template]]&amp;Table7[[#This Row],[parent_attribute]],_xlfn._xlws.FILTER(Table7[[#All],[concat]], Table7[[#All],[type]]="attribute"),1, FALSE), TRUE)), FALSE, TRUE)</f>
        <v>1</v>
      </c>
    </row>
    <row r="93" spans="1:17">
      <c r="A93" s="13" t="str">
        <f t="shared" si="4"/>
        <v>Compressor AlternativoPressão - Descarga 2o Estágio</v>
      </c>
      <c r="B93" s="14" t="s">
        <v>5755</v>
      </c>
      <c r="C93" s="95" t="s">
        <v>5088</v>
      </c>
      <c r="D93" s="95" t="s">
        <v>5757</v>
      </c>
      <c r="E93" s="95"/>
      <c r="F93" s="95" t="s">
        <v>2883</v>
      </c>
      <c r="G93" t="s">
        <v>5841</v>
      </c>
      <c r="I93" t="s">
        <v>5847</v>
      </c>
      <c r="J93">
        <v>208.8</v>
      </c>
      <c r="L93">
        <v>2</v>
      </c>
      <c r="N93" s="14" t="str">
        <f t="shared" si="5"/>
        <v>subattribute</v>
      </c>
      <c r="O93" s="14" t="str">
        <f t="shared" si="6"/>
        <v>Pressão - Descarga 2o Estágio</v>
      </c>
      <c r="P93" s="14" t="str">
        <f t="shared" si="7"/>
        <v>Pre-alarm Hi</v>
      </c>
      <c r="Q93" t="b" cm="1">
        <f t="array" ref="Q93">IF(ISERROR(IF(Table7[[#This Row],[type]]="subattribute", VLOOKUP(Table7[[#This Row],[Template]]&amp;Table7[[#This Row],[parent_attribute]],_xlfn._xlws.FILTER(Table7[[#All],[concat]], Table7[[#All],[type]]="attribute"),1, FALSE), TRUE)), FALSE, TRUE)</f>
        <v>1</v>
      </c>
    </row>
    <row r="94" spans="1:17">
      <c r="A94" s="13" t="str">
        <f t="shared" si="4"/>
        <v>Compressor AlternativoPressão - Descarga 2o Estágio</v>
      </c>
      <c r="B94" s="14" t="s">
        <v>5755</v>
      </c>
      <c r="C94" s="95" t="s">
        <v>5088</v>
      </c>
      <c r="D94" s="95" t="s">
        <v>5757</v>
      </c>
      <c r="E94" s="95"/>
      <c r="F94" s="95" t="s">
        <v>2883</v>
      </c>
      <c r="G94" t="s">
        <v>5841</v>
      </c>
      <c r="I94" t="s">
        <v>5848</v>
      </c>
      <c r="J94">
        <v>165</v>
      </c>
      <c r="L94">
        <v>2</v>
      </c>
      <c r="N94" s="14" t="str">
        <f t="shared" si="5"/>
        <v>subattribute</v>
      </c>
      <c r="O94" s="14" t="str">
        <f t="shared" si="6"/>
        <v>Pressão - Descarga 2o Estágio</v>
      </c>
      <c r="P94" s="14" t="str">
        <f t="shared" si="7"/>
        <v>Pre-alarm Lo</v>
      </c>
      <c r="Q94" t="b" cm="1">
        <f t="array" ref="Q94">IF(ISERROR(IF(Table7[[#This Row],[type]]="subattribute", VLOOKUP(Table7[[#This Row],[Template]]&amp;Table7[[#This Row],[parent_attribute]],_xlfn._xlws.FILTER(Table7[[#All],[concat]], Table7[[#All],[type]]="attribute"),1, FALSE), TRUE)), FALSE, TRUE)</f>
        <v>1</v>
      </c>
    </row>
    <row r="95" spans="1:17">
      <c r="A95" s="13" t="str">
        <f t="shared" si="4"/>
        <v>Compressor AlternativoPressão - Descarga 3o Estágio</v>
      </c>
      <c r="B95" s="14" t="s">
        <v>5755</v>
      </c>
      <c r="C95" s="95" t="s">
        <v>5088</v>
      </c>
      <c r="D95" s="95" t="s">
        <v>5757</v>
      </c>
      <c r="E95" s="95"/>
      <c r="F95" s="95" t="s">
        <v>2883</v>
      </c>
      <c r="G95" t="s">
        <v>5849</v>
      </c>
      <c r="I95" t="s">
        <v>5850</v>
      </c>
      <c r="J95" t="s">
        <v>5849</v>
      </c>
      <c r="K95" t="s">
        <v>5092</v>
      </c>
      <c r="L95">
        <v>2</v>
      </c>
      <c r="M95" t="s">
        <v>531</v>
      </c>
      <c r="N95" s="14" t="str">
        <f t="shared" si="5"/>
        <v>attribute</v>
      </c>
      <c r="O95" s="14" t="str">
        <f t="shared" si="6"/>
        <v>Pressão - Descarga 3o Estágio</v>
      </c>
      <c r="P95" s="14" t="str">
        <f t="shared" si="7"/>
        <v/>
      </c>
      <c r="Q95" t="b" cm="1">
        <f t="array" ref="Q95">IF(ISERROR(IF(Table7[[#This Row],[type]]="subattribute", VLOOKUP(Table7[[#This Row],[Template]]&amp;Table7[[#This Row],[parent_attribute]],_xlfn._xlws.FILTER(Table7[[#All],[concat]], Table7[[#All],[type]]="attribute"),1, FALSE), TRUE)), FALSE, TRUE)</f>
        <v>1</v>
      </c>
    </row>
    <row r="96" spans="1:17">
      <c r="A96" s="13" t="str">
        <f t="shared" si="4"/>
        <v>Compressor AlternativoPressão - Descarga 3o Estágio</v>
      </c>
      <c r="B96" s="14" t="s">
        <v>5755</v>
      </c>
      <c r="C96" s="95" t="s">
        <v>5088</v>
      </c>
      <c r="D96" s="95" t="s">
        <v>5757</v>
      </c>
      <c r="E96" s="95"/>
      <c r="F96" s="95" t="s">
        <v>2883</v>
      </c>
      <c r="G96" t="s">
        <v>5849</v>
      </c>
      <c r="I96" t="s">
        <v>5851</v>
      </c>
      <c r="J96">
        <v>466</v>
      </c>
      <c r="L96">
        <v>2</v>
      </c>
      <c r="N96" s="14" t="str">
        <f t="shared" si="5"/>
        <v>subattribute</v>
      </c>
      <c r="O96" s="14" t="str">
        <f t="shared" si="6"/>
        <v>Pressão - Descarga 3o Estágio</v>
      </c>
      <c r="P96" s="14" t="str">
        <f t="shared" si="7"/>
        <v>Hi</v>
      </c>
      <c r="Q96" t="b" cm="1">
        <f t="array" ref="Q96">IF(ISERROR(IF(Table7[[#This Row],[type]]="subattribute", VLOOKUP(Table7[[#This Row],[Template]]&amp;Table7[[#This Row],[parent_attribute]],_xlfn._xlws.FILTER(Table7[[#All],[concat]], Table7[[#All],[type]]="attribute"),1, FALSE), TRUE)), FALSE, TRUE)</f>
        <v>1</v>
      </c>
    </row>
    <row r="97" spans="1:17">
      <c r="A97" s="13" t="str">
        <f t="shared" si="4"/>
        <v>Compressor AlternativoPressão - Descarga 3o Estágio</v>
      </c>
      <c r="B97" s="14" t="s">
        <v>5755</v>
      </c>
      <c r="C97" s="95" t="s">
        <v>5088</v>
      </c>
      <c r="D97" s="95" t="s">
        <v>5757</v>
      </c>
      <c r="E97" s="95"/>
      <c r="F97" s="95" t="s">
        <v>2883</v>
      </c>
      <c r="G97" t="s">
        <v>5849</v>
      </c>
      <c r="I97" t="s">
        <v>5852</v>
      </c>
      <c r="J97">
        <v>422</v>
      </c>
      <c r="L97">
        <v>2</v>
      </c>
      <c r="N97" s="14" t="str">
        <f t="shared" si="5"/>
        <v>subattribute</v>
      </c>
      <c r="O97" s="14" t="str">
        <f t="shared" si="6"/>
        <v>Pressão - Descarga 3o Estágio</v>
      </c>
      <c r="P97" s="14" t="str">
        <f t="shared" si="7"/>
        <v>Lo</v>
      </c>
      <c r="Q97" t="b" cm="1">
        <f t="array" ref="Q97">IF(ISERROR(IF(Table7[[#This Row],[type]]="subattribute", VLOOKUP(Table7[[#This Row],[Template]]&amp;Table7[[#This Row],[parent_attribute]],_xlfn._xlws.FILTER(Table7[[#All],[concat]], Table7[[#All],[type]]="attribute"),1, FALSE), TRUE)), FALSE, TRUE)</f>
        <v>1</v>
      </c>
    </row>
    <row r="98" spans="1:17">
      <c r="A98" s="13" t="str">
        <f t="shared" si="4"/>
        <v>Compressor AlternativoPressão - Descarga 3o Estágio</v>
      </c>
      <c r="B98" s="14" t="s">
        <v>5755</v>
      </c>
      <c r="C98" s="95" t="s">
        <v>5088</v>
      </c>
      <c r="D98" s="95" t="s">
        <v>5757</v>
      </c>
      <c r="E98" s="95"/>
      <c r="F98" s="95" t="s">
        <v>2883</v>
      </c>
      <c r="G98" t="s">
        <v>5849</v>
      </c>
      <c r="I98" t="s">
        <v>5853</v>
      </c>
      <c r="J98">
        <v>488</v>
      </c>
      <c r="L98">
        <v>2</v>
      </c>
      <c r="N98" s="14" t="str">
        <f t="shared" si="5"/>
        <v>subattribute</v>
      </c>
      <c r="O98" s="14" t="str">
        <f t="shared" si="6"/>
        <v>Pressão - Descarga 3o Estágio</v>
      </c>
      <c r="P98" s="14" t="str">
        <f t="shared" si="7"/>
        <v>HiHi</v>
      </c>
      <c r="Q98" t="b" cm="1">
        <f t="array" ref="Q98">IF(ISERROR(IF(Table7[[#This Row],[type]]="subattribute", VLOOKUP(Table7[[#This Row],[Template]]&amp;Table7[[#This Row],[parent_attribute]],_xlfn._xlws.FILTER(Table7[[#All],[concat]], Table7[[#All],[type]]="attribute"),1, FALSE), TRUE)), FALSE, TRUE)</f>
        <v>1</v>
      </c>
    </row>
    <row r="99" spans="1:17">
      <c r="A99" s="13" t="str">
        <f t="shared" si="4"/>
        <v>Compressor AlternativoPressão - Descarga 3o Estágio</v>
      </c>
      <c r="B99" s="14" t="s">
        <v>5755</v>
      </c>
      <c r="C99" s="95" t="s">
        <v>5088</v>
      </c>
      <c r="D99" s="95" t="s">
        <v>5757</v>
      </c>
      <c r="E99" s="95"/>
      <c r="F99" s="95" t="s">
        <v>2883</v>
      </c>
      <c r="G99" t="s">
        <v>5849</v>
      </c>
      <c r="I99" t="s">
        <v>5854</v>
      </c>
      <c r="J99">
        <v>400</v>
      </c>
      <c r="L99">
        <v>2</v>
      </c>
      <c r="N99" s="14" t="str">
        <f t="shared" si="5"/>
        <v>subattribute</v>
      </c>
      <c r="O99" s="14" t="str">
        <f t="shared" si="6"/>
        <v>Pressão - Descarga 3o Estágio</v>
      </c>
      <c r="P99" s="14" t="str">
        <f t="shared" si="7"/>
        <v>LoLo</v>
      </c>
      <c r="Q99" t="b" cm="1">
        <f t="array" ref="Q99">IF(ISERROR(IF(Table7[[#This Row],[type]]="subattribute", VLOOKUP(Table7[[#This Row],[Template]]&amp;Table7[[#This Row],[parent_attribute]],_xlfn._xlws.FILTER(Table7[[#All],[concat]], Table7[[#All],[type]]="attribute"),1, FALSE), TRUE)), FALSE, TRUE)</f>
        <v>1</v>
      </c>
    </row>
    <row r="100" spans="1:17">
      <c r="A100" s="13" t="str">
        <f t="shared" si="4"/>
        <v>Compressor AlternativoPressão - Descarga 3o Estágio</v>
      </c>
      <c r="B100" s="14" t="s">
        <v>5755</v>
      </c>
      <c r="C100" s="95" t="s">
        <v>5088</v>
      </c>
      <c r="D100" s="95" t="s">
        <v>5757</v>
      </c>
      <c r="E100" s="95"/>
      <c r="F100" s="95" t="s">
        <v>2883</v>
      </c>
      <c r="G100" t="s">
        <v>5849</v>
      </c>
      <c r="I100" t="s">
        <v>5855</v>
      </c>
      <c r="J100">
        <v>419.40000000000003</v>
      </c>
      <c r="L100">
        <v>2</v>
      </c>
      <c r="N100" s="14" t="str">
        <f t="shared" si="5"/>
        <v>subattribute</v>
      </c>
      <c r="O100" s="14" t="str">
        <f t="shared" si="6"/>
        <v>Pressão - Descarga 3o Estágio</v>
      </c>
      <c r="P100" s="14" t="str">
        <f t="shared" si="7"/>
        <v>Pre-alarm Hi</v>
      </c>
      <c r="Q100" t="b" cm="1">
        <f t="array" ref="Q100">IF(ISERROR(IF(Table7[[#This Row],[type]]="subattribute", VLOOKUP(Table7[[#This Row],[Template]]&amp;Table7[[#This Row],[parent_attribute]],_xlfn._xlws.FILTER(Table7[[#All],[concat]], Table7[[#All],[type]]="attribute"),1, FALSE), TRUE)), FALSE, TRUE)</f>
        <v>1</v>
      </c>
    </row>
    <row r="101" spans="1:17">
      <c r="A101" s="13" t="str">
        <f t="shared" si="4"/>
        <v>Compressor AlternativoPressão - Descarga 3o Estágio</v>
      </c>
      <c r="B101" s="14" t="s">
        <v>5755</v>
      </c>
      <c r="C101" s="95" t="s">
        <v>5088</v>
      </c>
      <c r="D101" s="95" t="s">
        <v>5757</v>
      </c>
      <c r="E101" s="95"/>
      <c r="F101" s="95" t="s">
        <v>2883</v>
      </c>
      <c r="G101" t="s">
        <v>5849</v>
      </c>
      <c r="I101" t="s">
        <v>5856</v>
      </c>
      <c r="J101">
        <v>464.20000000000005</v>
      </c>
      <c r="L101">
        <v>2</v>
      </c>
      <c r="N101" s="14" t="str">
        <f t="shared" si="5"/>
        <v>subattribute</v>
      </c>
      <c r="O101" s="14" t="str">
        <f t="shared" si="6"/>
        <v>Pressão - Descarga 3o Estágio</v>
      </c>
      <c r="P101" s="14" t="str">
        <f t="shared" si="7"/>
        <v>Pre-alarm Lo</v>
      </c>
      <c r="Q101" t="b" cm="1">
        <f t="array" ref="Q101">IF(ISERROR(IF(Table7[[#This Row],[type]]="subattribute", VLOOKUP(Table7[[#This Row],[Template]]&amp;Table7[[#This Row],[parent_attribute]],_xlfn._xlws.FILTER(Table7[[#All],[concat]], Table7[[#All],[type]]="attribute"),1, FALSE), TRUE)), FALSE, TRUE)</f>
        <v>1</v>
      </c>
    </row>
    <row r="102" spans="1:17">
      <c r="A102" s="13" t="str">
        <f t="shared" si="4"/>
        <v>Compressor AlternativoPressão - Header de Óleo Lubrificante</v>
      </c>
      <c r="B102" s="14" t="s">
        <v>5755</v>
      </c>
      <c r="C102" s="95" t="s">
        <v>5088</v>
      </c>
      <c r="D102" s="95" t="s">
        <v>5757</v>
      </c>
      <c r="E102" s="95"/>
      <c r="F102" s="95" t="s">
        <v>2883</v>
      </c>
      <c r="G102" t="s">
        <v>5857</v>
      </c>
      <c r="I102" t="s">
        <v>5858</v>
      </c>
      <c r="J102" t="s">
        <v>5857</v>
      </c>
      <c r="K102" t="s">
        <v>5092</v>
      </c>
      <c r="L102">
        <v>2</v>
      </c>
      <c r="M102" t="s">
        <v>462</v>
      </c>
      <c r="N102" s="14" t="str">
        <f t="shared" si="5"/>
        <v>attribute</v>
      </c>
      <c r="O102" s="14" t="str">
        <f t="shared" si="6"/>
        <v>Pressão - Header de Óleo Lubrificante</v>
      </c>
      <c r="P102" s="14" t="str">
        <f t="shared" si="7"/>
        <v/>
      </c>
      <c r="Q102" t="b" cm="1">
        <f t="array" ref="Q102">IF(ISERROR(IF(Table7[[#This Row],[type]]="subattribute", VLOOKUP(Table7[[#This Row],[Template]]&amp;Table7[[#This Row],[parent_attribute]],_xlfn._xlws.FILTER(Table7[[#All],[concat]], Table7[[#All],[type]]="attribute"),1, FALSE), TRUE)), FALSE, TRUE)</f>
        <v>1</v>
      </c>
    </row>
    <row r="103" spans="1:17">
      <c r="A103" s="13" t="str">
        <f t="shared" si="4"/>
        <v>Compressor AlternativoPressão - Header de Óleo Lubrificante</v>
      </c>
      <c r="B103" s="14" t="s">
        <v>5755</v>
      </c>
      <c r="C103" s="95" t="s">
        <v>5088</v>
      </c>
      <c r="D103" s="95" t="s">
        <v>5757</v>
      </c>
      <c r="E103" s="95"/>
      <c r="F103" s="95" t="s">
        <v>2883</v>
      </c>
      <c r="G103" t="s">
        <v>5857</v>
      </c>
      <c r="I103" t="s">
        <v>5859</v>
      </c>
      <c r="L103">
        <v>2</v>
      </c>
      <c r="N103" s="14" t="str">
        <f t="shared" si="5"/>
        <v>subattribute</v>
      </c>
      <c r="O103" s="14" t="str">
        <f t="shared" si="6"/>
        <v>Pressão - Header de Óleo Lubrificante</v>
      </c>
      <c r="P103" s="14" t="str">
        <f t="shared" si="7"/>
        <v>Hi</v>
      </c>
      <c r="Q103" t="b" cm="1">
        <f t="array" ref="Q103">IF(ISERROR(IF(Table7[[#This Row],[type]]="subattribute", VLOOKUP(Table7[[#This Row],[Template]]&amp;Table7[[#This Row],[parent_attribute]],_xlfn._xlws.FILTER(Table7[[#All],[concat]], Table7[[#All],[type]]="attribute"),1, FALSE), TRUE)), FALSE, TRUE)</f>
        <v>1</v>
      </c>
    </row>
    <row r="104" spans="1:17">
      <c r="A104" s="13" t="str">
        <f t="shared" si="4"/>
        <v>Compressor AlternativoPressão - Header de Óleo Lubrificante</v>
      </c>
      <c r="B104" s="14" t="s">
        <v>5755</v>
      </c>
      <c r="C104" s="95" t="s">
        <v>5088</v>
      </c>
      <c r="D104" s="95" t="s">
        <v>5757</v>
      </c>
      <c r="E104" s="95"/>
      <c r="F104" s="95" t="s">
        <v>2883</v>
      </c>
      <c r="G104" t="s">
        <v>5857</v>
      </c>
      <c r="I104" t="s">
        <v>5860</v>
      </c>
      <c r="J104">
        <v>50</v>
      </c>
      <c r="L104">
        <v>2</v>
      </c>
      <c r="N104" s="14" t="str">
        <f t="shared" si="5"/>
        <v>subattribute</v>
      </c>
      <c r="O104" s="14" t="str">
        <f t="shared" si="6"/>
        <v>Pressão - Header de Óleo Lubrificante</v>
      </c>
      <c r="P104" s="14" t="str">
        <f t="shared" si="7"/>
        <v>Lo</v>
      </c>
      <c r="Q104" t="b" cm="1">
        <f t="array" ref="Q104">IF(ISERROR(IF(Table7[[#This Row],[type]]="subattribute", VLOOKUP(Table7[[#This Row],[Template]]&amp;Table7[[#This Row],[parent_attribute]],_xlfn._xlws.FILTER(Table7[[#All],[concat]], Table7[[#All],[type]]="attribute"),1, FALSE), TRUE)), FALSE, TRUE)</f>
        <v>1</v>
      </c>
    </row>
    <row r="105" spans="1:17">
      <c r="A105" s="13" t="str">
        <f t="shared" si="4"/>
        <v>Compressor AlternativoPressão - Header de Óleo Lubrificante</v>
      </c>
      <c r="B105" s="14" t="s">
        <v>5755</v>
      </c>
      <c r="C105" s="95" t="s">
        <v>5088</v>
      </c>
      <c r="D105" s="95" t="s">
        <v>5757</v>
      </c>
      <c r="E105" s="95"/>
      <c r="F105" s="95" t="s">
        <v>2883</v>
      </c>
      <c r="G105" t="s">
        <v>5857</v>
      </c>
      <c r="I105" t="s">
        <v>5861</v>
      </c>
      <c r="L105">
        <v>2</v>
      </c>
      <c r="N105" s="14" t="str">
        <f t="shared" si="5"/>
        <v>subattribute</v>
      </c>
      <c r="O105" s="14" t="str">
        <f t="shared" si="6"/>
        <v>Pressão - Header de Óleo Lubrificante</v>
      </c>
      <c r="P105" s="14" t="str">
        <f t="shared" si="7"/>
        <v>HiHi</v>
      </c>
      <c r="Q105" t="b" cm="1">
        <f t="array" ref="Q105">IF(ISERROR(IF(Table7[[#This Row],[type]]="subattribute", VLOOKUP(Table7[[#This Row],[Template]]&amp;Table7[[#This Row],[parent_attribute]],_xlfn._xlws.FILTER(Table7[[#All],[concat]], Table7[[#All],[type]]="attribute"),1, FALSE), TRUE)), FALSE, TRUE)</f>
        <v>1</v>
      </c>
    </row>
    <row r="106" spans="1:17">
      <c r="A106" s="13" t="str">
        <f t="shared" si="4"/>
        <v>Compressor AlternativoPressão - Header de Óleo Lubrificante</v>
      </c>
      <c r="B106" s="14" t="s">
        <v>5755</v>
      </c>
      <c r="C106" s="95" t="s">
        <v>5088</v>
      </c>
      <c r="D106" s="95" t="s">
        <v>5757</v>
      </c>
      <c r="E106" s="95"/>
      <c r="F106" s="95" t="s">
        <v>2883</v>
      </c>
      <c r="G106" t="s">
        <v>5857</v>
      </c>
      <c r="I106" t="s">
        <v>5862</v>
      </c>
      <c r="J106">
        <v>45</v>
      </c>
      <c r="L106">
        <v>2</v>
      </c>
      <c r="N106" s="14" t="str">
        <f t="shared" si="5"/>
        <v>subattribute</v>
      </c>
      <c r="O106" s="14" t="str">
        <f t="shared" si="6"/>
        <v>Pressão - Header de Óleo Lubrificante</v>
      </c>
      <c r="P106" s="14" t="str">
        <f t="shared" si="7"/>
        <v>LoLo</v>
      </c>
      <c r="Q106" t="b" cm="1">
        <f t="array" ref="Q106">IF(ISERROR(IF(Table7[[#This Row],[type]]="subattribute", VLOOKUP(Table7[[#This Row],[Template]]&amp;Table7[[#This Row],[parent_attribute]],_xlfn._xlws.FILTER(Table7[[#All],[concat]], Table7[[#All],[type]]="attribute"),1, FALSE), TRUE)), FALSE, TRUE)</f>
        <v>1</v>
      </c>
    </row>
    <row r="107" spans="1:17">
      <c r="A107" s="13" t="str">
        <f t="shared" si="4"/>
        <v>Compressor AlternativoPressão - Header de Óleo Lubrificante</v>
      </c>
      <c r="B107" s="14" t="s">
        <v>5755</v>
      </c>
      <c r="C107" s="95" t="s">
        <v>5088</v>
      </c>
      <c r="D107" s="95" t="s">
        <v>5757</v>
      </c>
      <c r="E107" s="95"/>
      <c r="F107" s="95" t="s">
        <v>2883</v>
      </c>
      <c r="G107" t="s">
        <v>5857</v>
      </c>
      <c r="I107" t="s">
        <v>5863</v>
      </c>
      <c r="L107">
        <v>2</v>
      </c>
      <c r="N107" s="14" t="str">
        <f t="shared" si="5"/>
        <v>subattribute</v>
      </c>
      <c r="O107" s="14" t="str">
        <f t="shared" si="6"/>
        <v>Pressão - Header de Óleo Lubrificante</v>
      </c>
      <c r="P107" s="14" t="str">
        <f t="shared" si="7"/>
        <v>Pre-alarm Hi</v>
      </c>
      <c r="Q107" t="b" cm="1">
        <f t="array" ref="Q107">IF(ISERROR(IF(Table7[[#This Row],[type]]="subattribute", VLOOKUP(Table7[[#This Row],[Template]]&amp;Table7[[#This Row],[parent_attribute]],_xlfn._xlws.FILTER(Table7[[#All],[concat]], Table7[[#All],[type]]="attribute"),1, FALSE), TRUE)), FALSE, TRUE)</f>
        <v>1</v>
      </c>
    </row>
    <row r="108" spans="1:17">
      <c r="A108" s="13" t="str">
        <f t="shared" si="4"/>
        <v>Compressor AlternativoPressão - Header de Óleo Lubrificante</v>
      </c>
      <c r="B108" s="14" t="s">
        <v>5755</v>
      </c>
      <c r="C108" s="95" t="s">
        <v>5088</v>
      </c>
      <c r="D108" s="95" t="s">
        <v>5757</v>
      </c>
      <c r="E108" s="95"/>
      <c r="F108" s="95" t="s">
        <v>2883</v>
      </c>
      <c r="G108" t="s">
        <v>5857</v>
      </c>
      <c r="I108" t="s">
        <v>5864</v>
      </c>
      <c r="J108">
        <v>55.000000000000007</v>
      </c>
      <c r="L108">
        <v>2</v>
      </c>
      <c r="N108" s="14" t="str">
        <f t="shared" si="5"/>
        <v>subattribute</v>
      </c>
      <c r="O108" s="14" t="str">
        <f t="shared" si="6"/>
        <v>Pressão - Header de Óleo Lubrificante</v>
      </c>
      <c r="P108" s="14" t="str">
        <f t="shared" si="7"/>
        <v>Pre-alarm Lo</v>
      </c>
      <c r="Q108" t="b" cm="1">
        <f t="array" ref="Q108">IF(ISERROR(IF(Table7[[#This Row],[type]]="subattribute", VLOOKUP(Table7[[#This Row],[Template]]&amp;Table7[[#This Row],[parent_attribute]],_xlfn._xlws.FILTER(Table7[[#All],[concat]], Table7[[#All],[type]]="attribute"),1, FALSE), TRUE)), FALSE, TRUE)</f>
        <v>1</v>
      </c>
    </row>
    <row r="109" spans="1:17">
      <c r="A109" s="13" t="str">
        <f t="shared" si="4"/>
        <v>Compressor AlternativoPressão - Sucção 1o Estágio</v>
      </c>
      <c r="B109" s="14" t="s">
        <v>5755</v>
      </c>
      <c r="C109" s="95" t="s">
        <v>5088</v>
      </c>
      <c r="D109" s="95" t="s">
        <v>5757</v>
      </c>
      <c r="E109" s="95"/>
      <c r="F109" s="95" t="s">
        <v>2883</v>
      </c>
      <c r="G109" t="s">
        <v>5865</v>
      </c>
      <c r="I109" t="s">
        <v>5866</v>
      </c>
      <c r="J109" t="s">
        <v>5865</v>
      </c>
      <c r="K109" t="s">
        <v>5092</v>
      </c>
      <c r="L109">
        <v>2</v>
      </c>
      <c r="M109" t="s">
        <v>531</v>
      </c>
      <c r="N109" s="14" t="str">
        <f t="shared" si="5"/>
        <v>attribute</v>
      </c>
      <c r="O109" s="14" t="str">
        <f t="shared" si="6"/>
        <v>Pressão - Sucção 1o Estágio</v>
      </c>
      <c r="P109" s="14" t="str">
        <f t="shared" si="7"/>
        <v/>
      </c>
      <c r="Q109" t="b" cm="1">
        <f t="array" ref="Q109">IF(ISERROR(IF(Table7[[#This Row],[type]]="subattribute", VLOOKUP(Table7[[#This Row],[Template]]&amp;Table7[[#This Row],[parent_attribute]],_xlfn._xlws.FILTER(Table7[[#All],[concat]], Table7[[#All],[type]]="attribute"),1, FALSE), TRUE)), FALSE, TRUE)</f>
        <v>1</v>
      </c>
    </row>
    <row r="110" spans="1:17">
      <c r="A110" s="13" t="str">
        <f t="shared" si="4"/>
        <v>Compressor AlternativoPressão - Sucção 1o Estágio</v>
      </c>
      <c r="B110" s="14" t="s">
        <v>5755</v>
      </c>
      <c r="C110" s="95" t="s">
        <v>5088</v>
      </c>
      <c r="D110" s="95" t="s">
        <v>5757</v>
      </c>
      <c r="E110" s="95"/>
      <c r="F110" s="95" t="s">
        <v>2883</v>
      </c>
      <c r="G110" t="s">
        <v>5865</v>
      </c>
      <c r="I110" t="s">
        <v>5867</v>
      </c>
      <c r="J110">
        <v>34</v>
      </c>
      <c r="L110">
        <v>2</v>
      </c>
      <c r="N110" s="14" t="str">
        <f t="shared" si="5"/>
        <v>subattribute</v>
      </c>
      <c r="O110" s="14" t="str">
        <f t="shared" si="6"/>
        <v>Pressão - Sucção 1o Estágio</v>
      </c>
      <c r="P110" s="14" t="str">
        <f t="shared" si="7"/>
        <v>Hi</v>
      </c>
      <c r="Q110" t="b" cm="1">
        <f t="array" ref="Q110">IF(ISERROR(IF(Table7[[#This Row],[type]]="subattribute", VLOOKUP(Table7[[#This Row],[Template]]&amp;Table7[[#This Row],[parent_attribute]],_xlfn._xlws.FILTER(Table7[[#All],[concat]], Table7[[#All],[type]]="attribute"),1, FALSE), TRUE)), FALSE, TRUE)</f>
        <v>1</v>
      </c>
    </row>
    <row r="111" spans="1:17">
      <c r="A111" s="13" t="str">
        <f t="shared" si="4"/>
        <v>Compressor AlternativoPressão - Sucção 1o Estágio</v>
      </c>
      <c r="B111" s="14" t="s">
        <v>5755</v>
      </c>
      <c r="C111" s="95" t="s">
        <v>5088</v>
      </c>
      <c r="D111" s="95" t="s">
        <v>5757</v>
      </c>
      <c r="E111" s="95"/>
      <c r="F111" s="95" t="s">
        <v>2883</v>
      </c>
      <c r="G111" t="s">
        <v>5865</v>
      </c>
      <c r="I111" t="s">
        <v>5868</v>
      </c>
      <c r="J111">
        <v>28</v>
      </c>
      <c r="L111">
        <v>2</v>
      </c>
      <c r="N111" s="14" t="str">
        <f t="shared" si="5"/>
        <v>subattribute</v>
      </c>
      <c r="O111" s="14" t="str">
        <f t="shared" si="6"/>
        <v>Pressão - Sucção 1o Estágio</v>
      </c>
      <c r="P111" s="14" t="str">
        <f t="shared" si="7"/>
        <v>Lo</v>
      </c>
      <c r="Q111" t="b" cm="1">
        <f t="array" ref="Q111">IF(ISERROR(IF(Table7[[#This Row],[type]]="subattribute", VLOOKUP(Table7[[#This Row],[Template]]&amp;Table7[[#This Row],[parent_attribute]],_xlfn._xlws.FILTER(Table7[[#All],[concat]], Table7[[#All],[type]]="attribute"),1, FALSE), TRUE)), FALSE, TRUE)</f>
        <v>1</v>
      </c>
    </row>
    <row r="112" spans="1:17">
      <c r="A112" s="13" t="str">
        <f t="shared" si="4"/>
        <v>Compressor AlternativoPressão - Sucção 1o Estágio</v>
      </c>
      <c r="B112" s="14" t="s">
        <v>5755</v>
      </c>
      <c r="C112" s="95" t="s">
        <v>5088</v>
      </c>
      <c r="D112" s="95" t="s">
        <v>5757</v>
      </c>
      <c r="E112" s="95"/>
      <c r="F112" s="95" t="s">
        <v>2883</v>
      </c>
      <c r="G112" t="s">
        <v>5865</v>
      </c>
      <c r="I112" t="s">
        <v>5869</v>
      </c>
      <c r="J112">
        <v>35</v>
      </c>
      <c r="L112">
        <v>2</v>
      </c>
      <c r="N112" s="14" t="str">
        <f t="shared" si="5"/>
        <v>subattribute</v>
      </c>
      <c r="O112" s="14" t="str">
        <f t="shared" si="6"/>
        <v>Pressão - Sucção 1o Estágio</v>
      </c>
      <c r="P112" s="14" t="str">
        <f t="shared" si="7"/>
        <v>HiHi</v>
      </c>
      <c r="Q112" t="b" cm="1">
        <f t="array" ref="Q112">IF(ISERROR(IF(Table7[[#This Row],[type]]="subattribute", VLOOKUP(Table7[[#This Row],[Template]]&amp;Table7[[#This Row],[parent_attribute]],_xlfn._xlws.FILTER(Table7[[#All],[concat]], Table7[[#All],[type]]="attribute"),1, FALSE), TRUE)), FALSE, TRUE)</f>
        <v>1</v>
      </c>
    </row>
    <row r="113" spans="1:17">
      <c r="A113" s="13" t="str">
        <f t="shared" si="4"/>
        <v>Compressor AlternativoPressão - Sucção 1o Estágio</v>
      </c>
      <c r="B113" s="14" t="s">
        <v>5755</v>
      </c>
      <c r="C113" s="95" t="s">
        <v>5088</v>
      </c>
      <c r="D113" s="95" t="s">
        <v>5757</v>
      </c>
      <c r="E113" s="95"/>
      <c r="F113" s="95" t="s">
        <v>2883</v>
      </c>
      <c r="G113" t="s">
        <v>5865</v>
      </c>
      <c r="I113" t="s">
        <v>5870</v>
      </c>
      <c r="J113">
        <v>26</v>
      </c>
      <c r="L113">
        <v>2</v>
      </c>
      <c r="N113" s="14" t="str">
        <f t="shared" si="5"/>
        <v>subattribute</v>
      </c>
      <c r="O113" s="14" t="str">
        <f t="shared" si="6"/>
        <v>Pressão - Sucção 1o Estágio</v>
      </c>
      <c r="P113" s="14" t="str">
        <f t="shared" si="7"/>
        <v>LoLo</v>
      </c>
      <c r="Q113" t="b" cm="1">
        <f t="array" ref="Q113">IF(ISERROR(IF(Table7[[#This Row],[type]]="subattribute", VLOOKUP(Table7[[#This Row],[Template]]&amp;Table7[[#This Row],[parent_attribute]],_xlfn._xlws.FILTER(Table7[[#All],[concat]], Table7[[#All],[type]]="attribute"),1, FALSE), TRUE)), FALSE, TRUE)</f>
        <v>1</v>
      </c>
    </row>
    <row r="114" spans="1:17">
      <c r="A114" s="13" t="str">
        <f t="shared" si="4"/>
        <v>Compressor AlternativoPressão - Sucção 1o Estágio</v>
      </c>
      <c r="B114" s="14" t="s">
        <v>5755</v>
      </c>
      <c r="C114" s="95" t="s">
        <v>5088</v>
      </c>
      <c r="D114" s="95" t="s">
        <v>5757</v>
      </c>
      <c r="E114" s="95"/>
      <c r="F114" s="95" t="s">
        <v>2883</v>
      </c>
      <c r="G114" t="s">
        <v>5865</v>
      </c>
      <c r="I114" t="s">
        <v>5871</v>
      </c>
      <c r="J114">
        <v>30.6</v>
      </c>
      <c r="L114">
        <v>2</v>
      </c>
      <c r="N114" s="14" t="str">
        <f t="shared" si="5"/>
        <v>subattribute</v>
      </c>
      <c r="O114" s="14" t="str">
        <f t="shared" si="6"/>
        <v>Pressão - Sucção 1o Estágio</v>
      </c>
      <c r="P114" s="14" t="str">
        <f t="shared" si="7"/>
        <v>Pre-alarm Hi</v>
      </c>
      <c r="Q114" t="b" cm="1">
        <f t="array" ref="Q114">IF(ISERROR(IF(Table7[[#This Row],[type]]="subattribute", VLOOKUP(Table7[[#This Row],[Template]]&amp;Table7[[#This Row],[parent_attribute]],_xlfn._xlws.FILTER(Table7[[#All],[concat]], Table7[[#All],[type]]="attribute"),1, FALSE), TRUE)), FALSE, TRUE)</f>
        <v>1</v>
      </c>
    </row>
    <row r="115" spans="1:17">
      <c r="A115" s="13" t="str">
        <f t="shared" si="4"/>
        <v>Compressor AlternativoPressão - Sucção 1o Estágio</v>
      </c>
      <c r="B115" s="14" t="s">
        <v>5755</v>
      </c>
      <c r="C115" s="95" t="s">
        <v>5088</v>
      </c>
      <c r="D115" s="95" t="s">
        <v>5757</v>
      </c>
      <c r="E115" s="95"/>
      <c r="F115" s="95" t="s">
        <v>2883</v>
      </c>
      <c r="G115" t="s">
        <v>5865</v>
      </c>
      <c r="I115" t="s">
        <v>5872</v>
      </c>
      <c r="J115">
        <v>30.800000000000004</v>
      </c>
      <c r="L115">
        <v>2</v>
      </c>
      <c r="N115" s="14" t="str">
        <f t="shared" si="5"/>
        <v>subattribute</v>
      </c>
      <c r="O115" s="14" t="str">
        <f t="shared" si="6"/>
        <v>Pressão - Sucção 1o Estágio</v>
      </c>
      <c r="P115" s="14" t="str">
        <f t="shared" si="7"/>
        <v>Pre-alarm Lo</v>
      </c>
      <c r="Q115" t="b" cm="1">
        <f t="array" ref="Q115">IF(ISERROR(IF(Table7[[#This Row],[type]]="subattribute", VLOOKUP(Table7[[#This Row],[Template]]&amp;Table7[[#This Row],[parent_attribute]],_xlfn._xlws.FILTER(Table7[[#All],[concat]], Table7[[#All],[type]]="attribute"),1, FALSE), TRUE)), FALSE, TRUE)</f>
        <v>1</v>
      </c>
    </row>
    <row r="116" spans="1:17">
      <c r="A116" s="13" t="str">
        <f t="shared" si="4"/>
        <v>Compressor AlternativoPressão - Sucção 2o Estágio</v>
      </c>
      <c r="B116" s="14" t="s">
        <v>5755</v>
      </c>
      <c r="C116" s="95" t="s">
        <v>5088</v>
      </c>
      <c r="D116" s="95" t="s">
        <v>5757</v>
      </c>
      <c r="E116" s="95"/>
      <c r="F116" s="95" t="s">
        <v>2883</v>
      </c>
      <c r="G116" t="s">
        <v>5873</v>
      </c>
      <c r="I116" t="s">
        <v>5874</v>
      </c>
      <c r="J116" t="s">
        <v>5873</v>
      </c>
      <c r="K116" t="s">
        <v>5092</v>
      </c>
      <c r="L116">
        <v>2</v>
      </c>
      <c r="M116" t="s">
        <v>531</v>
      </c>
      <c r="N116" s="14" t="str">
        <f t="shared" si="5"/>
        <v>attribute</v>
      </c>
      <c r="O116" s="14" t="str">
        <f t="shared" si="6"/>
        <v>Pressão - Sucção 2o Estágio</v>
      </c>
      <c r="P116" s="14" t="str">
        <f t="shared" si="7"/>
        <v/>
      </c>
      <c r="Q116" t="b" cm="1">
        <f t="array" ref="Q116">IF(ISERROR(IF(Table7[[#This Row],[type]]="subattribute", VLOOKUP(Table7[[#This Row],[Template]]&amp;Table7[[#This Row],[parent_attribute]],_xlfn._xlws.FILTER(Table7[[#All],[concat]], Table7[[#All],[type]]="attribute"),1, FALSE), TRUE)), FALSE, TRUE)</f>
        <v>1</v>
      </c>
    </row>
    <row r="117" spans="1:17">
      <c r="A117" s="13" t="str">
        <f t="shared" si="4"/>
        <v>Compressor AlternativoPressão - Sucção 2o Estágio</v>
      </c>
      <c r="B117" s="14" t="s">
        <v>5755</v>
      </c>
      <c r="C117" s="95" t="s">
        <v>5088</v>
      </c>
      <c r="D117" s="95" t="s">
        <v>5757</v>
      </c>
      <c r="E117" s="95"/>
      <c r="F117" s="95" t="s">
        <v>2883</v>
      </c>
      <c r="G117" t="s">
        <v>5873</v>
      </c>
      <c r="I117" t="s">
        <v>5875</v>
      </c>
      <c r="J117">
        <v>114</v>
      </c>
      <c r="L117">
        <v>2</v>
      </c>
      <c r="N117" s="14" t="str">
        <f t="shared" si="5"/>
        <v>subattribute</v>
      </c>
      <c r="O117" s="14" t="str">
        <f t="shared" si="6"/>
        <v>Pressão - Sucção 2o Estágio</v>
      </c>
      <c r="P117" s="14" t="str">
        <f t="shared" si="7"/>
        <v>Hi</v>
      </c>
      <c r="Q117" t="b" cm="1">
        <f t="array" ref="Q117">IF(ISERROR(IF(Table7[[#This Row],[type]]="subattribute", VLOOKUP(Table7[[#This Row],[Template]]&amp;Table7[[#This Row],[parent_attribute]],_xlfn._xlws.FILTER(Table7[[#All],[concat]], Table7[[#All],[type]]="attribute"),1, FALSE), TRUE)), FALSE, TRUE)</f>
        <v>1</v>
      </c>
    </row>
    <row r="118" spans="1:17">
      <c r="A118" s="13" t="str">
        <f t="shared" si="4"/>
        <v>Compressor AlternativoPressão - Sucção 2o Estágio</v>
      </c>
      <c r="B118" s="14" t="s">
        <v>5755</v>
      </c>
      <c r="C118" s="95" t="s">
        <v>5088</v>
      </c>
      <c r="D118" s="95" t="s">
        <v>5757</v>
      </c>
      <c r="E118" s="95"/>
      <c r="F118" s="95" t="s">
        <v>2883</v>
      </c>
      <c r="G118" t="s">
        <v>5873</v>
      </c>
      <c r="I118" t="s">
        <v>5876</v>
      </c>
      <c r="J118">
        <v>61</v>
      </c>
      <c r="L118">
        <v>2</v>
      </c>
      <c r="N118" s="14" t="str">
        <f t="shared" si="5"/>
        <v>subattribute</v>
      </c>
      <c r="O118" s="14" t="str">
        <f t="shared" si="6"/>
        <v>Pressão - Sucção 2o Estágio</v>
      </c>
      <c r="P118" s="14" t="str">
        <f t="shared" si="7"/>
        <v>Lo</v>
      </c>
      <c r="Q118" t="b" cm="1">
        <f t="array" ref="Q118">IF(ISERROR(IF(Table7[[#This Row],[type]]="subattribute", VLOOKUP(Table7[[#This Row],[Template]]&amp;Table7[[#This Row],[parent_attribute]],_xlfn._xlws.FILTER(Table7[[#All],[concat]], Table7[[#All],[type]]="attribute"),1, FALSE), TRUE)), FALSE, TRUE)</f>
        <v>1</v>
      </c>
    </row>
    <row r="119" spans="1:17">
      <c r="A119" s="13" t="str">
        <f t="shared" si="4"/>
        <v>Compressor AlternativoPressão - Sucção 2o Estágio</v>
      </c>
      <c r="B119" s="14" t="s">
        <v>5755</v>
      </c>
      <c r="C119" s="95" t="s">
        <v>5088</v>
      </c>
      <c r="D119" s="95" t="s">
        <v>5757</v>
      </c>
      <c r="E119" s="95"/>
      <c r="F119" s="95" t="s">
        <v>2883</v>
      </c>
      <c r="G119" t="s">
        <v>5873</v>
      </c>
      <c r="I119" t="s">
        <v>5877</v>
      </c>
      <c r="J119">
        <v>120</v>
      </c>
      <c r="L119">
        <v>2</v>
      </c>
      <c r="N119" s="14" t="str">
        <f t="shared" si="5"/>
        <v>subattribute</v>
      </c>
      <c r="O119" s="14" t="str">
        <f t="shared" si="6"/>
        <v>Pressão - Sucção 2o Estágio</v>
      </c>
      <c r="P119" s="14" t="str">
        <f t="shared" si="7"/>
        <v>HiHi</v>
      </c>
      <c r="Q119" t="b" cm="1">
        <f t="array" ref="Q119">IF(ISERROR(IF(Table7[[#This Row],[type]]="subattribute", VLOOKUP(Table7[[#This Row],[Template]]&amp;Table7[[#This Row],[parent_attribute]],_xlfn._xlws.FILTER(Table7[[#All],[concat]], Table7[[#All],[type]]="attribute"),1, FALSE), TRUE)), FALSE, TRUE)</f>
        <v>1</v>
      </c>
    </row>
    <row r="120" spans="1:17">
      <c r="A120" s="13" t="str">
        <f t="shared" si="4"/>
        <v>Compressor AlternativoPressão - Sucção 2o Estágio</v>
      </c>
      <c r="B120" s="14" t="s">
        <v>5755</v>
      </c>
      <c r="C120" s="95" t="s">
        <v>5088</v>
      </c>
      <c r="D120" s="95" t="s">
        <v>5757</v>
      </c>
      <c r="E120" s="95"/>
      <c r="F120" s="95" t="s">
        <v>2883</v>
      </c>
      <c r="G120" t="s">
        <v>5873</v>
      </c>
      <c r="I120" t="s">
        <v>5878</v>
      </c>
      <c r="J120">
        <v>58</v>
      </c>
      <c r="L120">
        <v>2</v>
      </c>
      <c r="N120" s="14" t="str">
        <f t="shared" si="5"/>
        <v>subattribute</v>
      </c>
      <c r="O120" s="14" t="str">
        <f t="shared" si="6"/>
        <v>Pressão - Sucção 2o Estágio</v>
      </c>
      <c r="P120" s="14" t="str">
        <f t="shared" si="7"/>
        <v>LoLo</v>
      </c>
      <c r="Q120" t="b" cm="1">
        <f t="array" ref="Q120">IF(ISERROR(IF(Table7[[#This Row],[type]]="subattribute", VLOOKUP(Table7[[#This Row],[Template]]&amp;Table7[[#This Row],[parent_attribute]],_xlfn._xlws.FILTER(Table7[[#All],[concat]], Table7[[#All],[type]]="attribute"),1, FALSE), TRUE)), FALSE, TRUE)</f>
        <v>1</v>
      </c>
    </row>
    <row r="121" spans="1:17">
      <c r="A121" s="13" t="str">
        <f t="shared" si="4"/>
        <v>Compressor AlternativoPressão - Sucção 2o Estágio</v>
      </c>
      <c r="B121" s="14" t="s">
        <v>5755</v>
      </c>
      <c r="C121" s="95" t="s">
        <v>5088</v>
      </c>
      <c r="D121" s="95" t="s">
        <v>5757</v>
      </c>
      <c r="E121" s="95"/>
      <c r="F121" s="95" t="s">
        <v>2883</v>
      </c>
      <c r="G121" t="s">
        <v>5873</v>
      </c>
      <c r="I121" t="s">
        <v>5879</v>
      </c>
      <c r="J121">
        <v>102.60000000000001</v>
      </c>
      <c r="L121">
        <v>2</v>
      </c>
      <c r="N121" s="14" t="str">
        <f t="shared" si="5"/>
        <v>subattribute</v>
      </c>
      <c r="O121" s="14" t="str">
        <f t="shared" si="6"/>
        <v>Pressão - Sucção 2o Estágio</v>
      </c>
      <c r="P121" s="14" t="str">
        <f t="shared" si="7"/>
        <v>Pre-alarm Hi</v>
      </c>
      <c r="Q121" t="b" cm="1">
        <f t="array" ref="Q121">IF(ISERROR(IF(Table7[[#This Row],[type]]="subattribute", VLOOKUP(Table7[[#This Row],[Template]]&amp;Table7[[#This Row],[parent_attribute]],_xlfn._xlws.FILTER(Table7[[#All],[concat]], Table7[[#All],[type]]="attribute"),1, FALSE), TRUE)), FALSE, TRUE)</f>
        <v>1</v>
      </c>
    </row>
    <row r="122" spans="1:17">
      <c r="A122" s="13" t="str">
        <f t="shared" si="4"/>
        <v>Compressor AlternativoPressão - Sucção 2o Estágio</v>
      </c>
      <c r="B122" s="14" t="s">
        <v>5755</v>
      </c>
      <c r="C122" s="95" t="s">
        <v>5088</v>
      </c>
      <c r="D122" s="95" t="s">
        <v>5757</v>
      </c>
      <c r="E122" s="95"/>
      <c r="F122" s="95" t="s">
        <v>2883</v>
      </c>
      <c r="G122" t="s">
        <v>5873</v>
      </c>
      <c r="I122" t="s">
        <v>5880</v>
      </c>
      <c r="J122">
        <v>67.100000000000009</v>
      </c>
      <c r="L122">
        <v>2</v>
      </c>
      <c r="N122" s="14" t="str">
        <f t="shared" si="5"/>
        <v>subattribute</v>
      </c>
      <c r="O122" s="14" t="str">
        <f t="shared" si="6"/>
        <v>Pressão - Sucção 2o Estágio</v>
      </c>
      <c r="P122" s="14" t="str">
        <f t="shared" si="7"/>
        <v>Pre-alarm Lo</v>
      </c>
      <c r="Q122" t="b" cm="1">
        <f t="array" ref="Q122">IF(ISERROR(IF(Table7[[#This Row],[type]]="subattribute", VLOOKUP(Table7[[#This Row],[Template]]&amp;Table7[[#This Row],[parent_attribute]],_xlfn._xlws.FILTER(Table7[[#All],[concat]], Table7[[#All],[type]]="attribute"),1, FALSE), TRUE)), FALSE, TRUE)</f>
        <v>1</v>
      </c>
    </row>
    <row r="123" spans="1:17">
      <c r="A123" s="13" t="str">
        <f t="shared" si="4"/>
        <v>Compressor AlternativoPressão - Sucção 3o Estágio</v>
      </c>
      <c r="B123" s="14" t="s">
        <v>5755</v>
      </c>
      <c r="C123" s="95" t="s">
        <v>5088</v>
      </c>
      <c r="D123" s="95" t="s">
        <v>5757</v>
      </c>
      <c r="E123" s="95"/>
      <c r="F123" s="95" t="s">
        <v>2883</v>
      </c>
      <c r="G123" t="s">
        <v>5881</v>
      </c>
      <c r="I123" t="s">
        <v>5882</v>
      </c>
      <c r="J123" t="s">
        <v>5881</v>
      </c>
      <c r="K123" t="s">
        <v>5092</v>
      </c>
      <c r="L123">
        <v>2</v>
      </c>
      <c r="M123" t="s">
        <v>531</v>
      </c>
      <c r="N123" s="14" t="str">
        <f t="shared" si="5"/>
        <v>attribute</v>
      </c>
      <c r="O123" s="14" t="str">
        <f t="shared" si="6"/>
        <v>Pressão - Sucção 3o Estágio</v>
      </c>
      <c r="P123" s="14" t="str">
        <f t="shared" si="7"/>
        <v/>
      </c>
      <c r="Q123" t="b" cm="1">
        <f t="array" ref="Q123">IF(ISERROR(IF(Table7[[#This Row],[type]]="subattribute", VLOOKUP(Table7[[#This Row],[Template]]&amp;Table7[[#This Row],[parent_attribute]],_xlfn._xlws.FILTER(Table7[[#All],[concat]], Table7[[#All],[type]]="attribute"),1, FALSE), TRUE)), FALSE, TRUE)</f>
        <v>1</v>
      </c>
    </row>
    <row r="124" spans="1:17">
      <c r="A124" s="13" t="str">
        <f t="shared" ref="A124:A181" si="8">C124&amp;O124</f>
        <v>Compressor AlternativoPressão - Sucção 3o Estágio</v>
      </c>
      <c r="B124" s="14" t="s">
        <v>5755</v>
      </c>
      <c r="C124" s="95" t="s">
        <v>5088</v>
      </c>
      <c r="D124" s="95" t="s">
        <v>5757</v>
      </c>
      <c r="E124" s="95"/>
      <c r="F124" s="95" t="s">
        <v>2883</v>
      </c>
      <c r="G124" t="s">
        <v>5881</v>
      </c>
      <c r="I124" t="s">
        <v>5883</v>
      </c>
      <c r="J124">
        <v>263</v>
      </c>
      <c r="L124">
        <v>2</v>
      </c>
      <c r="N124" s="14" t="str">
        <f t="shared" ref="N124:N181" si="9">IFERROR(IF(FIND("|",I124),"subattribute", "attribute"), "attribute")</f>
        <v>subattribute</v>
      </c>
      <c r="O124" s="14" t="str">
        <f t="shared" ref="O124:O181" si="10">TRIM(INDEX(_xlfn.TEXTSPLIT(I124,"|"), 1,1))</f>
        <v>Pressão - Sucção 3o Estágio</v>
      </c>
      <c r="P124" s="14" t="str">
        <f t="shared" ref="P124:P181" si="11">IFERROR(TRIM(INDEX(_xlfn.TEXTSPLIT(I124,"|"), 1,2)), "")</f>
        <v>Hi</v>
      </c>
      <c r="Q124" t="b" cm="1">
        <f t="array" ref="Q124">IF(ISERROR(IF(Table7[[#This Row],[type]]="subattribute", VLOOKUP(Table7[[#This Row],[Template]]&amp;Table7[[#This Row],[parent_attribute]],_xlfn._xlws.FILTER(Table7[[#All],[concat]], Table7[[#All],[type]]="attribute"),1, FALSE), TRUE)), FALSE, TRUE)</f>
        <v>1</v>
      </c>
    </row>
    <row r="125" spans="1:17">
      <c r="A125" s="13" t="str">
        <f t="shared" si="8"/>
        <v>Compressor AlternativoPressão - Sucção 3o Estágio</v>
      </c>
      <c r="B125" s="14" t="s">
        <v>5755</v>
      </c>
      <c r="C125" s="95" t="s">
        <v>5088</v>
      </c>
      <c r="D125" s="95" t="s">
        <v>5757</v>
      </c>
      <c r="E125" s="95"/>
      <c r="F125" s="95" t="s">
        <v>2883</v>
      </c>
      <c r="G125" t="s">
        <v>5881</v>
      </c>
      <c r="I125" t="s">
        <v>5884</v>
      </c>
      <c r="J125">
        <v>143</v>
      </c>
      <c r="L125">
        <v>2</v>
      </c>
      <c r="N125" s="14" t="str">
        <f t="shared" si="9"/>
        <v>subattribute</v>
      </c>
      <c r="O125" s="14" t="str">
        <f t="shared" si="10"/>
        <v>Pressão - Sucção 3o Estágio</v>
      </c>
      <c r="P125" s="14" t="str">
        <f t="shared" si="11"/>
        <v>Lo</v>
      </c>
      <c r="Q125" t="b" cm="1">
        <f t="array" ref="Q125">IF(ISERROR(IF(Table7[[#This Row],[type]]="subattribute", VLOOKUP(Table7[[#This Row],[Template]]&amp;Table7[[#This Row],[parent_attribute]],_xlfn._xlws.FILTER(Table7[[#All],[concat]], Table7[[#All],[type]]="attribute"),1, FALSE), TRUE)), FALSE, TRUE)</f>
        <v>1</v>
      </c>
    </row>
    <row r="126" spans="1:17">
      <c r="A126" s="13" t="str">
        <f t="shared" si="8"/>
        <v>Compressor AlternativoPressão - Sucção 3o Estágio</v>
      </c>
      <c r="B126" s="14" t="s">
        <v>5755</v>
      </c>
      <c r="C126" s="95" t="s">
        <v>5088</v>
      </c>
      <c r="D126" s="95" t="s">
        <v>5757</v>
      </c>
      <c r="E126" s="95"/>
      <c r="F126" s="95" t="s">
        <v>2883</v>
      </c>
      <c r="G126" t="s">
        <v>5881</v>
      </c>
      <c r="I126" t="s">
        <v>5885</v>
      </c>
      <c r="J126">
        <v>268</v>
      </c>
      <c r="L126">
        <v>2</v>
      </c>
      <c r="N126" s="14" t="str">
        <f t="shared" si="9"/>
        <v>subattribute</v>
      </c>
      <c r="O126" s="14" t="str">
        <f t="shared" si="10"/>
        <v>Pressão - Sucção 3o Estágio</v>
      </c>
      <c r="P126" s="14" t="str">
        <f t="shared" si="11"/>
        <v>HiHi</v>
      </c>
      <c r="Q126" t="b" cm="1">
        <f t="array" ref="Q126">IF(ISERROR(IF(Table7[[#This Row],[type]]="subattribute", VLOOKUP(Table7[[#This Row],[Template]]&amp;Table7[[#This Row],[parent_attribute]],_xlfn._xlws.FILTER(Table7[[#All],[concat]], Table7[[#All],[type]]="attribute"),1, FALSE), TRUE)), FALSE, TRUE)</f>
        <v>1</v>
      </c>
    </row>
    <row r="127" spans="1:17">
      <c r="A127" s="13" t="str">
        <f t="shared" si="8"/>
        <v>Compressor AlternativoPressão - Sucção 3o Estágio</v>
      </c>
      <c r="B127" s="14" t="s">
        <v>5755</v>
      </c>
      <c r="C127" s="95" t="s">
        <v>5088</v>
      </c>
      <c r="D127" s="95" t="s">
        <v>5757</v>
      </c>
      <c r="E127" s="95"/>
      <c r="F127" s="95" t="s">
        <v>2883</v>
      </c>
      <c r="G127" t="s">
        <v>5881</v>
      </c>
      <c r="I127" t="s">
        <v>5886</v>
      </c>
      <c r="J127">
        <v>138</v>
      </c>
      <c r="L127">
        <v>2</v>
      </c>
      <c r="N127" s="14" t="str">
        <f t="shared" si="9"/>
        <v>subattribute</v>
      </c>
      <c r="O127" s="14" t="str">
        <f t="shared" si="10"/>
        <v>Pressão - Sucção 3o Estágio</v>
      </c>
      <c r="P127" s="14" t="str">
        <f t="shared" si="11"/>
        <v>LoLo</v>
      </c>
      <c r="Q127" t="b" cm="1">
        <f t="array" ref="Q127">IF(ISERROR(IF(Table7[[#This Row],[type]]="subattribute", VLOOKUP(Table7[[#This Row],[Template]]&amp;Table7[[#This Row],[parent_attribute]],_xlfn._xlws.FILTER(Table7[[#All],[concat]], Table7[[#All],[type]]="attribute"),1, FALSE), TRUE)), FALSE, TRUE)</f>
        <v>1</v>
      </c>
    </row>
    <row r="128" spans="1:17">
      <c r="A128" s="13" t="str">
        <f t="shared" si="8"/>
        <v>Compressor AlternativoPressão - Sucção 3o Estágio</v>
      </c>
      <c r="B128" s="14" t="s">
        <v>5755</v>
      </c>
      <c r="C128" s="95" t="s">
        <v>5088</v>
      </c>
      <c r="D128" s="95" t="s">
        <v>5757</v>
      </c>
      <c r="E128" s="95"/>
      <c r="F128" s="95" t="s">
        <v>2883</v>
      </c>
      <c r="G128" t="s">
        <v>5881</v>
      </c>
      <c r="I128" t="s">
        <v>5887</v>
      </c>
      <c r="J128">
        <v>236.70000000000002</v>
      </c>
      <c r="L128">
        <v>2</v>
      </c>
      <c r="N128" s="14" t="str">
        <f t="shared" si="9"/>
        <v>subattribute</v>
      </c>
      <c r="O128" s="14" t="str">
        <f t="shared" si="10"/>
        <v>Pressão - Sucção 3o Estágio</v>
      </c>
      <c r="P128" s="14" t="str">
        <f t="shared" si="11"/>
        <v>Pre-alarm Hi</v>
      </c>
      <c r="Q128" t="b" cm="1">
        <f t="array" ref="Q128">IF(ISERROR(IF(Table7[[#This Row],[type]]="subattribute", VLOOKUP(Table7[[#This Row],[Template]]&amp;Table7[[#This Row],[parent_attribute]],_xlfn._xlws.FILTER(Table7[[#All],[concat]], Table7[[#All],[type]]="attribute"),1, FALSE), TRUE)), FALSE, TRUE)</f>
        <v>1</v>
      </c>
    </row>
    <row r="129" spans="1:17">
      <c r="A129" s="13" t="str">
        <f t="shared" si="8"/>
        <v>Compressor AlternativoPressão - Sucção 3o Estágio</v>
      </c>
      <c r="B129" s="14" t="s">
        <v>5755</v>
      </c>
      <c r="C129" s="95" t="s">
        <v>5088</v>
      </c>
      <c r="D129" s="95" t="s">
        <v>5757</v>
      </c>
      <c r="E129" s="95"/>
      <c r="F129" s="95" t="s">
        <v>2883</v>
      </c>
      <c r="G129" t="s">
        <v>5881</v>
      </c>
      <c r="I129" t="s">
        <v>5888</v>
      </c>
      <c r="J129">
        <v>157.30000000000001</v>
      </c>
      <c r="L129">
        <v>2</v>
      </c>
      <c r="N129" s="14" t="str">
        <f t="shared" si="9"/>
        <v>subattribute</v>
      </c>
      <c r="O129" s="14" t="str">
        <f t="shared" si="10"/>
        <v>Pressão - Sucção 3o Estágio</v>
      </c>
      <c r="P129" s="14" t="str">
        <f t="shared" si="11"/>
        <v>Pre-alarm Lo</v>
      </c>
      <c r="Q129" t="b" cm="1">
        <f t="array" ref="Q129">IF(ISERROR(IF(Table7[[#This Row],[type]]="subattribute", VLOOKUP(Table7[[#This Row],[Template]]&amp;Table7[[#This Row],[parent_attribute]],_xlfn._xlws.FILTER(Table7[[#All],[concat]], Table7[[#All],[type]]="attribute"),1, FALSE), TRUE)), FALSE, TRUE)</f>
        <v>1</v>
      </c>
    </row>
    <row r="130" spans="1:17">
      <c r="A130" s="13" t="str">
        <f t="shared" si="8"/>
        <v>Compressor AlternativoRotação - Motor</v>
      </c>
      <c r="B130" s="14" t="s">
        <v>5755</v>
      </c>
      <c r="C130" s="95" t="s">
        <v>5088</v>
      </c>
      <c r="D130" s="95" t="s">
        <v>5757</v>
      </c>
      <c r="E130" s="95"/>
      <c r="F130" s="95" t="s">
        <v>2883</v>
      </c>
      <c r="G130" t="s">
        <v>5758</v>
      </c>
      <c r="I130" t="s">
        <v>2884</v>
      </c>
      <c r="J130" t="s">
        <v>5758</v>
      </c>
      <c r="K130" t="s">
        <v>622</v>
      </c>
      <c r="L130">
        <v>2</v>
      </c>
      <c r="M130" t="s">
        <v>447</v>
      </c>
      <c r="N130" s="14" t="str">
        <f t="shared" si="9"/>
        <v>attribute</v>
      </c>
      <c r="O130" s="14" t="str">
        <f t="shared" si="10"/>
        <v>Rotação - Motor</v>
      </c>
      <c r="P130" s="14" t="str">
        <f t="shared" si="11"/>
        <v/>
      </c>
      <c r="Q130" t="b" cm="1">
        <f t="array" ref="Q130">IF(ISERROR(IF(Table7[[#This Row],[type]]="subattribute", VLOOKUP(Table7[[#This Row],[Template]]&amp;Table7[[#This Row],[parent_attribute]],_xlfn._xlws.FILTER(Table7[[#All],[concat]], Table7[[#All],[type]]="attribute"),1, FALSE), TRUE)), FALSE, TRUE)</f>
        <v>1</v>
      </c>
    </row>
    <row r="131" spans="1:17">
      <c r="A131" s="13" t="str">
        <f t="shared" si="8"/>
        <v>Compressor AlternativoRotação - Motor</v>
      </c>
      <c r="B131" s="14" t="s">
        <v>5755</v>
      </c>
      <c r="C131" s="95" t="s">
        <v>5088</v>
      </c>
      <c r="D131" s="95" t="s">
        <v>5757</v>
      </c>
      <c r="E131" s="95"/>
      <c r="F131" s="95" t="s">
        <v>2883</v>
      </c>
      <c r="G131" t="s">
        <v>5758</v>
      </c>
      <c r="I131" t="s">
        <v>5759</v>
      </c>
      <c r="J131">
        <v>1790</v>
      </c>
      <c r="L131">
        <v>2</v>
      </c>
      <c r="N131" s="14" t="str">
        <f t="shared" si="9"/>
        <v>subattribute</v>
      </c>
      <c r="O131" s="14" t="str">
        <f t="shared" si="10"/>
        <v>Rotação - Motor</v>
      </c>
      <c r="P131" s="14" t="str">
        <f t="shared" si="11"/>
        <v>Hi</v>
      </c>
      <c r="Q131" t="b" cm="1">
        <f t="array" ref="Q131">IF(ISERROR(IF(Table7[[#This Row],[type]]="subattribute", VLOOKUP(Table7[[#This Row],[Template]]&amp;Table7[[#This Row],[parent_attribute]],_xlfn._xlws.FILTER(Table7[[#All],[concat]], Table7[[#All],[type]]="attribute"),1, FALSE), TRUE)), FALSE, TRUE)</f>
        <v>1</v>
      </c>
    </row>
    <row r="132" spans="1:17">
      <c r="A132" s="13" t="str">
        <f t="shared" si="8"/>
        <v>Compressor AlternativoRotação - Motor</v>
      </c>
      <c r="B132" s="14" t="s">
        <v>5755</v>
      </c>
      <c r="C132" s="95" t="s">
        <v>5088</v>
      </c>
      <c r="D132" s="95" t="s">
        <v>5757</v>
      </c>
      <c r="E132" s="95"/>
      <c r="F132" s="95" t="s">
        <v>2883</v>
      </c>
      <c r="G132" t="s">
        <v>5758</v>
      </c>
      <c r="I132" t="s">
        <v>5760</v>
      </c>
      <c r="J132">
        <v>790</v>
      </c>
      <c r="L132">
        <v>2</v>
      </c>
      <c r="N132" s="14" t="str">
        <f t="shared" si="9"/>
        <v>subattribute</v>
      </c>
      <c r="O132" s="14" t="str">
        <f t="shared" si="10"/>
        <v>Rotação - Motor</v>
      </c>
      <c r="P132" s="14" t="str">
        <f t="shared" si="11"/>
        <v>Lo</v>
      </c>
      <c r="Q132" t="b" cm="1">
        <f t="array" ref="Q132">IF(ISERROR(IF(Table7[[#This Row],[type]]="subattribute", VLOOKUP(Table7[[#This Row],[Template]]&amp;Table7[[#This Row],[parent_attribute]],_xlfn._xlws.FILTER(Table7[[#All],[concat]], Table7[[#All],[type]]="attribute"),1, FALSE), TRUE)), FALSE, TRUE)</f>
        <v>1</v>
      </c>
    </row>
    <row r="133" spans="1:17">
      <c r="A133" s="13" t="str">
        <f t="shared" si="8"/>
        <v>Compressor AlternativoRotação - Motor</v>
      </c>
      <c r="B133" s="14" t="s">
        <v>5755</v>
      </c>
      <c r="C133" s="95" t="s">
        <v>5088</v>
      </c>
      <c r="D133" s="95" t="s">
        <v>5757</v>
      </c>
      <c r="E133" s="95"/>
      <c r="F133" s="95" t="s">
        <v>2883</v>
      </c>
      <c r="G133" t="s">
        <v>5758</v>
      </c>
      <c r="I133" t="s">
        <v>5761</v>
      </c>
      <c r="J133">
        <v>1795</v>
      </c>
      <c r="L133">
        <v>2</v>
      </c>
      <c r="N133" s="14" t="str">
        <f t="shared" si="9"/>
        <v>subattribute</v>
      </c>
      <c r="O133" s="14" t="str">
        <f t="shared" si="10"/>
        <v>Rotação - Motor</v>
      </c>
      <c r="P133" s="14" t="str">
        <f t="shared" si="11"/>
        <v>HiHi</v>
      </c>
      <c r="Q133" t="b" cm="1">
        <f t="array" ref="Q133">IF(ISERROR(IF(Table7[[#This Row],[type]]="subattribute", VLOOKUP(Table7[[#This Row],[Template]]&amp;Table7[[#This Row],[parent_attribute]],_xlfn._xlws.FILTER(Table7[[#All],[concat]], Table7[[#All],[type]]="attribute"),1, FALSE), TRUE)), FALSE, TRUE)</f>
        <v>1</v>
      </c>
    </row>
    <row r="134" spans="1:17">
      <c r="A134" s="13" t="str">
        <f t="shared" si="8"/>
        <v>Compressor AlternativoRotação - Motor</v>
      </c>
      <c r="B134" s="14" t="s">
        <v>5755</v>
      </c>
      <c r="C134" s="95" t="s">
        <v>5088</v>
      </c>
      <c r="D134" s="95" t="s">
        <v>5757</v>
      </c>
      <c r="E134" s="95"/>
      <c r="F134" s="95" t="s">
        <v>2883</v>
      </c>
      <c r="G134" t="s">
        <v>5758</v>
      </c>
      <c r="I134" t="s">
        <v>5762</v>
      </c>
      <c r="J134">
        <v>785</v>
      </c>
      <c r="L134">
        <v>2</v>
      </c>
      <c r="N134" s="14" t="str">
        <f t="shared" si="9"/>
        <v>subattribute</v>
      </c>
      <c r="O134" s="14" t="str">
        <f t="shared" si="10"/>
        <v>Rotação - Motor</v>
      </c>
      <c r="P134" s="14" t="str">
        <f t="shared" si="11"/>
        <v>LoLo</v>
      </c>
      <c r="Q134" t="b" cm="1">
        <f t="array" ref="Q134">IF(ISERROR(IF(Table7[[#This Row],[type]]="subattribute", VLOOKUP(Table7[[#This Row],[Template]]&amp;Table7[[#This Row],[parent_attribute]],_xlfn._xlws.FILTER(Table7[[#All],[concat]], Table7[[#All],[type]]="attribute"),1, FALSE), TRUE)), FALSE, TRUE)</f>
        <v>1</v>
      </c>
    </row>
    <row r="135" spans="1:17">
      <c r="A135" s="13" t="str">
        <f t="shared" si="8"/>
        <v>Compressor AlternativoRotação - Motor</v>
      </c>
      <c r="B135" s="14" t="s">
        <v>5755</v>
      </c>
      <c r="C135" s="95" t="s">
        <v>5088</v>
      </c>
      <c r="D135" s="95" t="s">
        <v>5757</v>
      </c>
      <c r="E135" s="95"/>
      <c r="F135" s="95" t="s">
        <v>2883</v>
      </c>
      <c r="G135" t="s">
        <v>5758</v>
      </c>
      <c r="I135" t="s">
        <v>5763</v>
      </c>
      <c r="L135">
        <v>2</v>
      </c>
      <c r="N135" s="14" t="str">
        <f t="shared" si="9"/>
        <v>subattribute</v>
      </c>
      <c r="O135" s="14" t="str">
        <f t="shared" si="10"/>
        <v>Rotação - Motor</v>
      </c>
      <c r="P135" s="14" t="str">
        <f t="shared" si="11"/>
        <v>Pre-alarm Hi</v>
      </c>
      <c r="Q135" t="b" cm="1">
        <f t="array" ref="Q135">IF(ISERROR(IF(Table7[[#This Row],[type]]="subattribute", VLOOKUP(Table7[[#This Row],[Template]]&amp;Table7[[#This Row],[parent_attribute]],_xlfn._xlws.FILTER(Table7[[#All],[concat]], Table7[[#All],[type]]="attribute"),1, FALSE), TRUE)), FALSE, TRUE)</f>
        <v>1</v>
      </c>
    </row>
    <row r="136" spans="1:17">
      <c r="A136" s="13" t="str">
        <f t="shared" si="8"/>
        <v>Compressor AlternativoRotação - Motor</v>
      </c>
      <c r="B136" s="14" t="s">
        <v>5755</v>
      </c>
      <c r="C136" s="95" t="s">
        <v>5088</v>
      </c>
      <c r="D136" s="95" t="s">
        <v>5757</v>
      </c>
      <c r="E136" s="95"/>
      <c r="F136" s="95" t="s">
        <v>2883</v>
      </c>
      <c r="G136" t="s">
        <v>5758</v>
      </c>
      <c r="I136" t="s">
        <v>5764</v>
      </c>
      <c r="L136">
        <v>2</v>
      </c>
      <c r="N136" s="14" t="str">
        <f t="shared" si="9"/>
        <v>subattribute</v>
      </c>
      <c r="O136" s="14" t="str">
        <f t="shared" si="10"/>
        <v>Rotação - Motor</v>
      </c>
      <c r="P136" s="14" t="str">
        <f t="shared" si="11"/>
        <v>Pre-alarm Lo</v>
      </c>
      <c r="Q136" t="b" cm="1">
        <f t="array" ref="Q136">IF(ISERROR(IF(Table7[[#This Row],[type]]="subattribute", VLOOKUP(Table7[[#This Row],[Template]]&amp;Table7[[#This Row],[parent_attribute]],_xlfn._xlws.FILTER(Table7[[#All],[concat]], Table7[[#All],[type]]="attribute"),1, FALSE), TRUE)), FALSE, TRUE)</f>
        <v>1</v>
      </c>
    </row>
    <row r="137" spans="1:17">
      <c r="A137" s="13" t="str">
        <f t="shared" si="8"/>
        <v>Compressor AlternativoTemperatura - Descarga</v>
      </c>
      <c r="B137" s="14" t="s">
        <v>5755</v>
      </c>
      <c r="C137" s="95" t="s">
        <v>5088</v>
      </c>
      <c r="D137" s="95" t="s">
        <v>5757</v>
      </c>
      <c r="E137" s="95"/>
      <c r="F137" s="95" t="s">
        <v>2883</v>
      </c>
      <c r="G137" t="s">
        <v>5889</v>
      </c>
      <c r="I137" t="s">
        <v>3172</v>
      </c>
      <c r="J137" t="s">
        <v>5889</v>
      </c>
      <c r="K137" t="s">
        <v>5767</v>
      </c>
      <c r="L137">
        <v>2</v>
      </c>
      <c r="M137" t="s">
        <v>531</v>
      </c>
      <c r="N137" s="14" t="str">
        <f t="shared" si="9"/>
        <v>attribute</v>
      </c>
      <c r="O137" s="14" t="str">
        <f t="shared" si="10"/>
        <v>Temperatura - Descarga</v>
      </c>
      <c r="P137" s="14" t="str">
        <f t="shared" si="11"/>
        <v/>
      </c>
      <c r="Q137" t="b" cm="1">
        <f t="array" ref="Q137">IF(ISERROR(IF(Table7[[#This Row],[type]]="subattribute", VLOOKUP(Table7[[#This Row],[Template]]&amp;Table7[[#This Row],[parent_attribute]],_xlfn._xlws.FILTER(Table7[[#All],[concat]], Table7[[#All],[type]]="attribute"),1, FALSE), TRUE)), FALSE, TRUE)</f>
        <v>1</v>
      </c>
    </row>
    <row r="138" spans="1:17">
      <c r="A138" s="13" t="str">
        <f t="shared" si="8"/>
        <v>Compressor AlternativoTemperatura - Descarga Cilindro 1</v>
      </c>
      <c r="B138" s="14" t="s">
        <v>5755</v>
      </c>
      <c r="C138" s="95" t="s">
        <v>5088</v>
      </c>
      <c r="D138" s="95" t="s">
        <v>5757</v>
      </c>
      <c r="E138" s="95"/>
      <c r="F138" s="95" t="s">
        <v>2883</v>
      </c>
      <c r="G138" t="s">
        <v>5890</v>
      </c>
      <c r="I138" t="s">
        <v>5891</v>
      </c>
      <c r="J138" t="s">
        <v>5890</v>
      </c>
      <c r="K138" t="s">
        <v>5767</v>
      </c>
      <c r="L138">
        <v>2</v>
      </c>
      <c r="M138" t="s">
        <v>531</v>
      </c>
      <c r="N138" s="14" t="str">
        <f t="shared" si="9"/>
        <v>attribute</v>
      </c>
      <c r="O138" s="14" t="str">
        <f t="shared" si="10"/>
        <v>Temperatura - Descarga Cilindro 1</v>
      </c>
      <c r="P138" s="14" t="str">
        <f t="shared" si="11"/>
        <v/>
      </c>
      <c r="Q138" t="b" cm="1">
        <f t="array" ref="Q138">IF(ISERROR(IF(Table7[[#This Row],[type]]="subattribute", VLOOKUP(Table7[[#This Row],[Template]]&amp;Table7[[#This Row],[parent_attribute]],_xlfn._xlws.FILTER(Table7[[#All],[concat]], Table7[[#All],[type]]="attribute"),1, FALSE), TRUE)), FALSE, TRUE)</f>
        <v>1</v>
      </c>
    </row>
    <row r="139" spans="1:17">
      <c r="A139" s="13" t="str">
        <f t="shared" si="8"/>
        <v>Compressor AlternativoTemperatura - Descarga Cilindro 1</v>
      </c>
      <c r="B139" s="14" t="s">
        <v>5755</v>
      </c>
      <c r="C139" s="95" t="s">
        <v>5088</v>
      </c>
      <c r="D139" s="95" t="s">
        <v>5757</v>
      </c>
      <c r="E139" s="95"/>
      <c r="F139" s="95" t="s">
        <v>2883</v>
      </c>
      <c r="G139" t="s">
        <v>5890</v>
      </c>
      <c r="I139" t="s">
        <v>5892</v>
      </c>
      <c r="J139">
        <v>228</v>
      </c>
      <c r="L139">
        <v>2</v>
      </c>
      <c r="N139" s="14" t="str">
        <f t="shared" si="9"/>
        <v>subattribute</v>
      </c>
      <c r="O139" s="14" t="str">
        <f t="shared" si="10"/>
        <v>Temperatura - Descarga Cilindro 1</v>
      </c>
      <c r="P139" s="14" t="str">
        <f t="shared" si="11"/>
        <v>Hi</v>
      </c>
      <c r="Q139" t="b" cm="1">
        <f t="array" ref="Q139">IF(ISERROR(IF(Table7[[#This Row],[type]]="subattribute", VLOOKUP(Table7[[#This Row],[Template]]&amp;Table7[[#This Row],[parent_attribute]],_xlfn._xlws.FILTER(Table7[[#All],[concat]], Table7[[#All],[type]]="attribute"),1, FALSE), TRUE)), FALSE, TRUE)</f>
        <v>1</v>
      </c>
    </row>
    <row r="140" spans="1:17">
      <c r="A140" s="13" t="str">
        <f t="shared" si="8"/>
        <v>Compressor AlternativoTemperatura - Descarga Cilindro 1</v>
      </c>
      <c r="B140" s="14" t="s">
        <v>5755</v>
      </c>
      <c r="C140" s="95" t="s">
        <v>5088</v>
      </c>
      <c r="D140" s="95" t="s">
        <v>5757</v>
      </c>
      <c r="E140" s="95"/>
      <c r="F140" s="95" t="s">
        <v>2883</v>
      </c>
      <c r="G140" t="s">
        <v>5890</v>
      </c>
      <c r="I140" t="s">
        <v>5893</v>
      </c>
      <c r="L140">
        <v>2</v>
      </c>
      <c r="N140" s="14" t="str">
        <f t="shared" si="9"/>
        <v>subattribute</v>
      </c>
      <c r="O140" s="14" t="str">
        <f t="shared" si="10"/>
        <v>Temperatura - Descarga Cilindro 1</v>
      </c>
      <c r="P140" s="14" t="str">
        <f t="shared" si="11"/>
        <v>Lo</v>
      </c>
      <c r="Q140" t="b" cm="1">
        <f t="array" ref="Q140">IF(ISERROR(IF(Table7[[#This Row],[type]]="subattribute", VLOOKUP(Table7[[#This Row],[Template]]&amp;Table7[[#This Row],[parent_attribute]],_xlfn._xlws.FILTER(Table7[[#All],[concat]], Table7[[#All],[type]]="attribute"),1, FALSE), TRUE)), FALSE, TRUE)</f>
        <v>1</v>
      </c>
    </row>
    <row r="141" spans="1:17">
      <c r="A141" s="13" t="str">
        <f t="shared" si="8"/>
        <v>Compressor AlternativoTemperatura - Descarga Cilindro 1</v>
      </c>
      <c r="B141" s="14" t="s">
        <v>5755</v>
      </c>
      <c r="C141" s="95" t="s">
        <v>5088</v>
      </c>
      <c r="D141" s="95" t="s">
        <v>5757</v>
      </c>
      <c r="E141" s="95"/>
      <c r="F141" s="95" t="s">
        <v>2883</v>
      </c>
      <c r="G141" t="s">
        <v>5890</v>
      </c>
      <c r="I141" t="s">
        <v>5894</v>
      </c>
      <c r="J141">
        <v>240</v>
      </c>
      <c r="L141">
        <v>2</v>
      </c>
      <c r="N141" s="14" t="str">
        <f t="shared" si="9"/>
        <v>subattribute</v>
      </c>
      <c r="O141" s="14" t="str">
        <f t="shared" si="10"/>
        <v>Temperatura - Descarga Cilindro 1</v>
      </c>
      <c r="P141" s="14" t="str">
        <f t="shared" si="11"/>
        <v>HiHi</v>
      </c>
      <c r="Q141" t="b" cm="1">
        <f t="array" ref="Q141">IF(ISERROR(IF(Table7[[#This Row],[type]]="subattribute", VLOOKUP(Table7[[#This Row],[Template]]&amp;Table7[[#This Row],[parent_attribute]],_xlfn._xlws.FILTER(Table7[[#All],[concat]], Table7[[#All],[type]]="attribute"),1, FALSE), TRUE)), FALSE, TRUE)</f>
        <v>1</v>
      </c>
    </row>
    <row r="142" spans="1:17">
      <c r="A142" s="13" t="str">
        <f t="shared" si="8"/>
        <v>Compressor AlternativoTemperatura - Descarga Cilindro 1</v>
      </c>
      <c r="B142" s="14" t="s">
        <v>5755</v>
      </c>
      <c r="C142" s="95" t="s">
        <v>5088</v>
      </c>
      <c r="D142" s="95" t="s">
        <v>5757</v>
      </c>
      <c r="E142" s="95"/>
      <c r="F142" s="95" t="s">
        <v>2883</v>
      </c>
      <c r="G142" t="s">
        <v>5890</v>
      </c>
      <c r="I142" t="s">
        <v>5895</v>
      </c>
      <c r="L142">
        <v>2</v>
      </c>
      <c r="N142" s="14" t="str">
        <f t="shared" si="9"/>
        <v>subattribute</v>
      </c>
      <c r="O142" s="14" t="str">
        <f t="shared" si="10"/>
        <v>Temperatura - Descarga Cilindro 1</v>
      </c>
      <c r="P142" s="14" t="str">
        <f t="shared" si="11"/>
        <v>LoLo</v>
      </c>
      <c r="Q142" t="b" cm="1">
        <f t="array" ref="Q142">IF(ISERROR(IF(Table7[[#This Row],[type]]="subattribute", VLOOKUP(Table7[[#This Row],[Template]]&amp;Table7[[#This Row],[parent_attribute]],_xlfn._xlws.FILTER(Table7[[#All],[concat]], Table7[[#All],[type]]="attribute"),1, FALSE), TRUE)), FALSE, TRUE)</f>
        <v>1</v>
      </c>
    </row>
    <row r="143" spans="1:17">
      <c r="A143" s="13" t="str">
        <f t="shared" si="8"/>
        <v>Compressor AlternativoTemperatura - Descarga Cilindro 1</v>
      </c>
      <c r="B143" s="14" t="s">
        <v>5755</v>
      </c>
      <c r="C143" s="95" t="s">
        <v>5088</v>
      </c>
      <c r="D143" s="95" t="s">
        <v>5757</v>
      </c>
      <c r="E143" s="95"/>
      <c r="F143" s="95" t="s">
        <v>2883</v>
      </c>
      <c r="G143" t="s">
        <v>5890</v>
      </c>
      <c r="I143" t="s">
        <v>5896</v>
      </c>
      <c r="J143">
        <v>205.20000000000002</v>
      </c>
      <c r="L143">
        <v>2</v>
      </c>
      <c r="N143" s="14" t="str">
        <f t="shared" si="9"/>
        <v>subattribute</v>
      </c>
      <c r="O143" s="14" t="str">
        <f t="shared" si="10"/>
        <v>Temperatura - Descarga Cilindro 1</v>
      </c>
      <c r="P143" s="14" t="str">
        <f t="shared" si="11"/>
        <v>Pre-alarm Hi</v>
      </c>
      <c r="Q143" t="b" cm="1">
        <f t="array" ref="Q143">IF(ISERROR(IF(Table7[[#This Row],[type]]="subattribute", VLOOKUP(Table7[[#This Row],[Template]]&amp;Table7[[#This Row],[parent_attribute]],_xlfn._xlws.FILTER(Table7[[#All],[concat]], Table7[[#All],[type]]="attribute"),1, FALSE), TRUE)), FALSE, TRUE)</f>
        <v>1</v>
      </c>
    </row>
    <row r="144" spans="1:17">
      <c r="A144" s="13" t="str">
        <f t="shared" si="8"/>
        <v>Compressor AlternativoTemperatura - Descarga Cilindro 1</v>
      </c>
      <c r="B144" s="14" t="s">
        <v>5755</v>
      </c>
      <c r="C144" s="95" t="s">
        <v>5088</v>
      </c>
      <c r="D144" s="95" t="s">
        <v>5757</v>
      </c>
      <c r="E144" s="95"/>
      <c r="F144" s="95" t="s">
        <v>2883</v>
      </c>
      <c r="G144" t="s">
        <v>5890</v>
      </c>
      <c r="I144" t="s">
        <v>5897</v>
      </c>
      <c r="L144">
        <v>2</v>
      </c>
      <c r="N144" s="14" t="str">
        <f t="shared" si="9"/>
        <v>subattribute</v>
      </c>
      <c r="O144" s="14" t="str">
        <f t="shared" si="10"/>
        <v>Temperatura - Descarga Cilindro 1</v>
      </c>
      <c r="P144" s="14" t="str">
        <f t="shared" si="11"/>
        <v>Pre-alarm Lo</v>
      </c>
      <c r="Q144" t="b" cm="1">
        <f t="array" ref="Q144">IF(ISERROR(IF(Table7[[#This Row],[type]]="subattribute", VLOOKUP(Table7[[#This Row],[Template]]&amp;Table7[[#This Row],[parent_attribute]],_xlfn._xlws.FILTER(Table7[[#All],[concat]], Table7[[#All],[type]]="attribute"),1, FALSE), TRUE)), FALSE, TRUE)</f>
        <v>1</v>
      </c>
    </row>
    <row r="145" spans="1:17">
      <c r="A145" s="13" t="str">
        <f t="shared" si="8"/>
        <v>Compressor AlternativoTemperatura - Descarga Cilindro 2</v>
      </c>
      <c r="B145" s="14" t="s">
        <v>5755</v>
      </c>
      <c r="C145" s="95" t="s">
        <v>5088</v>
      </c>
      <c r="D145" s="95" t="s">
        <v>5757</v>
      </c>
      <c r="E145" s="95"/>
      <c r="F145" s="95" t="s">
        <v>2883</v>
      </c>
      <c r="G145" t="s">
        <v>5898</v>
      </c>
      <c r="I145" t="s">
        <v>5899</v>
      </c>
      <c r="J145" t="s">
        <v>5898</v>
      </c>
      <c r="K145" t="s">
        <v>5767</v>
      </c>
      <c r="L145">
        <v>2</v>
      </c>
      <c r="M145" t="s">
        <v>531</v>
      </c>
      <c r="N145" s="14" t="str">
        <f t="shared" si="9"/>
        <v>attribute</v>
      </c>
      <c r="O145" s="14" t="str">
        <f t="shared" si="10"/>
        <v>Temperatura - Descarga Cilindro 2</v>
      </c>
      <c r="P145" s="14" t="str">
        <f t="shared" si="11"/>
        <v/>
      </c>
      <c r="Q145" t="b" cm="1">
        <f t="array" ref="Q145">IF(ISERROR(IF(Table7[[#This Row],[type]]="subattribute", VLOOKUP(Table7[[#This Row],[Template]]&amp;Table7[[#This Row],[parent_attribute]],_xlfn._xlws.FILTER(Table7[[#All],[concat]], Table7[[#All],[type]]="attribute"),1, FALSE), TRUE)), FALSE, TRUE)</f>
        <v>1</v>
      </c>
    </row>
    <row r="146" spans="1:17">
      <c r="A146" s="13" t="str">
        <f t="shared" si="8"/>
        <v>Compressor AlternativoTemperatura - Descarga Cilindro 2</v>
      </c>
      <c r="B146" s="14" t="s">
        <v>5755</v>
      </c>
      <c r="C146" s="95" t="s">
        <v>5088</v>
      </c>
      <c r="D146" s="95" t="s">
        <v>5757</v>
      </c>
      <c r="E146" s="95"/>
      <c r="F146" s="95" t="s">
        <v>2883</v>
      </c>
      <c r="G146" t="s">
        <v>5898</v>
      </c>
      <c r="I146" t="s">
        <v>5900</v>
      </c>
      <c r="J146">
        <v>308</v>
      </c>
      <c r="L146">
        <v>2</v>
      </c>
      <c r="N146" s="14" t="str">
        <f t="shared" si="9"/>
        <v>subattribute</v>
      </c>
      <c r="O146" s="14" t="str">
        <f t="shared" si="10"/>
        <v>Temperatura - Descarga Cilindro 2</v>
      </c>
      <c r="P146" s="14" t="str">
        <f t="shared" si="11"/>
        <v>Hi</v>
      </c>
      <c r="Q146" t="b" cm="1">
        <f t="array" ref="Q146">IF(ISERROR(IF(Table7[[#This Row],[type]]="subattribute", VLOOKUP(Table7[[#This Row],[Template]]&amp;Table7[[#This Row],[parent_attribute]],_xlfn._xlws.FILTER(Table7[[#All],[concat]], Table7[[#All],[type]]="attribute"),1, FALSE), TRUE)), FALSE, TRUE)</f>
        <v>1</v>
      </c>
    </row>
    <row r="147" spans="1:17">
      <c r="A147" s="13" t="str">
        <f t="shared" si="8"/>
        <v>Compressor AlternativoTemperatura - Descarga Cilindro 2</v>
      </c>
      <c r="B147" s="14" t="s">
        <v>5755</v>
      </c>
      <c r="C147" s="95" t="s">
        <v>5088</v>
      </c>
      <c r="D147" s="95" t="s">
        <v>5757</v>
      </c>
      <c r="E147" s="95"/>
      <c r="F147" s="95" t="s">
        <v>2883</v>
      </c>
      <c r="G147" t="s">
        <v>5898</v>
      </c>
      <c r="I147" t="s">
        <v>5901</v>
      </c>
      <c r="L147">
        <v>2</v>
      </c>
      <c r="N147" s="14" t="str">
        <f t="shared" si="9"/>
        <v>subattribute</v>
      </c>
      <c r="O147" s="14" t="str">
        <f t="shared" si="10"/>
        <v>Temperatura - Descarga Cilindro 2</v>
      </c>
      <c r="P147" s="14" t="str">
        <f t="shared" si="11"/>
        <v>Lo</v>
      </c>
      <c r="Q147" t="b" cm="1">
        <f t="array" ref="Q147">IF(ISERROR(IF(Table7[[#This Row],[type]]="subattribute", VLOOKUP(Table7[[#This Row],[Template]]&amp;Table7[[#This Row],[parent_attribute]],_xlfn._xlws.FILTER(Table7[[#All],[concat]], Table7[[#All],[type]]="attribute"),1, FALSE), TRUE)), FALSE, TRUE)</f>
        <v>1</v>
      </c>
    </row>
    <row r="148" spans="1:17">
      <c r="A148" s="13" t="str">
        <f t="shared" si="8"/>
        <v>Compressor AlternativoTemperatura - Descarga Cilindro 2</v>
      </c>
      <c r="B148" s="14" t="s">
        <v>5755</v>
      </c>
      <c r="C148" s="95" t="s">
        <v>5088</v>
      </c>
      <c r="D148" s="95" t="s">
        <v>5757</v>
      </c>
      <c r="E148" s="95"/>
      <c r="F148" s="95" t="s">
        <v>2883</v>
      </c>
      <c r="G148" t="s">
        <v>5898</v>
      </c>
      <c r="I148" t="s">
        <v>5902</v>
      </c>
      <c r="J148">
        <v>322</v>
      </c>
      <c r="L148">
        <v>2</v>
      </c>
      <c r="N148" s="14" t="str">
        <f t="shared" si="9"/>
        <v>subattribute</v>
      </c>
      <c r="O148" s="14" t="str">
        <f t="shared" si="10"/>
        <v>Temperatura - Descarga Cilindro 2</v>
      </c>
      <c r="P148" s="14" t="str">
        <f t="shared" si="11"/>
        <v>HiHi</v>
      </c>
      <c r="Q148" t="b" cm="1">
        <f t="array" ref="Q148">IF(ISERROR(IF(Table7[[#This Row],[type]]="subattribute", VLOOKUP(Table7[[#This Row],[Template]]&amp;Table7[[#This Row],[parent_attribute]],_xlfn._xlws.FILTER(Table7[[#All],[concat]], Table7[[#All],[type]]="attribute"),1, FALSE), TRUE)), FALSE, TRUE)</f>
        <v>1</v>
      </c>
    </row>
    <row r="149" spans="1:17">
      <c r="A149" s="13" t="str">
        <f t="shared" si="8"/>
        <v>Compressor AlternativoTemperatura - Descarga Cilindro 2</v>
      </c>
      <c r="B149" s="14" t="s">
        <v>5755</v>
      </c>
      <c r="C149" s="95" t="s">
        <v>5088</v>
      </c>
      <c r="D149" s="95" t="s">
        <v>5757</v>
      </c>
      <c r="E149" s="95"/>
      <c r="F149" s="95" t="s">
        <v>2883</v>
      </c>
      <c r="G149" t="s">
        <v>5898</v>
      </c>
      <c r="I149" t="s">
        <v>5903</v>
      </c>
      <c r="L149">
        <v>2</v>
      </c>
      <c r="N149" s="14" t="str">
        <f t="shared" si="9"/>
        <v>subattribute</v>
      </c>
      <c r="O149" s="14" t="str">
        <f t="shared" si="10"/>
        <v>Temperatura - Descarga Cilindro 2</v>
      </c>
      <c r="P149" s="14" t="str">
        <f t="shared" si="11"/>
        <v>LoLo</v>
      </c>
      <c r="Q149" t="b" cm="1">
        <f t="array" ref="Q149">IF(ISERROR(IF(Table7[[#This Row],[type]]="subattribute", VLOOKUP(Table7[[#This Row],[Template]]&amp;Table7[[#This Row],[parent_attribute]],_xlfn._xlws.FILTER(Table7[[#All],[concat]], Table7[[#All],[type]]="attribute"),1, FALSE), TRUE)), FALSE, TRUE)</f>
        <v>1</v>
      </c>
    </row>
    <row r="150" spans="1:17">
      <c r="A150" s="13" t="str">
        <f t="shared" si="8"/>
        <v>Compressor AlternativoTemperatura - Descarga Cilindro 2</v>
      </c>
      <c r="B150" s="14" t="s">
        <v>5755</v>
      </c>
      <c r="C150" s="95" t="s">
        <v>5088</v>
      </c>
      <c r="D150" s="95" t="s">
        <v>5757</v>
      </c>
      <c r="E150" s="95"/>
      <c r="F150" s="95" t="s">
        <v>2883</v>
      </c>
      <c r="G150" t="s">
        <v>5898</v>
      </c>
      <c r="I150" t="s">
        <v>5904</v>
      </c>
      <c r="J150">
        <v>277.2</v>
      </c>
      <c r="L150">
        <v>2</v>
      </c>
      <c r="N150" s="14" t="str">
        <f t="shared" si="9"/>
        <v>subattribute</v>
      </c>
      <c r="O150" s="14" t="str">
        <f t="shared" si="10"/>
        <v>Temperatura - Descarga Cilindro 2</v>
      </c>
      <c r="P150" s="14" t="str">
        <f t="shared" si="11"/>
        <v>Pre-alarm Hi</v>
      </c>
      <c r="Q150" t="b" cm="1">
        <f t="array" ref="Q150">IF(ISERROR(IF(Table7[[#This Row],[type]]="subattribute", VLOOKUP(Table7[[#This Row],[Template]]&amp;Table7[[#This Row],[parent_attribute]],_xlfn._xlws.FILTER(Table7[[#All],[concat]], Table7[[#All],[type]]="attribute"),1, FALSE), TRUE)), FALSE, TRUE)</f>
        <v>1</v>
      </c>
    </row>
    <row r="151" spans="1:17">
      <c r="A151" s="13" t="str">
        <f t="shared" si="8"/>
        <v>Compressor AlternativoTemperatura - Descarga Cilindro 2</v>
      </c>
      <c r="B151" s="14" t="s">
        <v>5755</v>
      </c>
      <c r="C151" s="95" t="s">
        <v>5088</v>
      </c>
      <c r="D151" s="95" t="s">
        <v>5757</v>
      </c>
      <c r="E151" s="95"/>
      <c r="F151" s="95" t="s">
        <v>2883</v>
      </c>
      <c r="G151" t="s">
        <v>5898</v>
      </c>
      <c r="I151" t="s">
        <v>5905</v>
      </c>
      <c r="L151">
        <v>2</v>
      </c>
      <c r="N151" s="14" t="str">
        <f t="shared" si="9"/>
        <v>subattribute</v>
      </c>
      <c r="O151" s="14" t="str">
        <f t="shared" si="10"/>
        <v>Temperatura - Descarga Cilindro 2</v>
      </c>
      <c r="P151" s="14" t="str">
        <f t="shared" si="11"/>
        <v>Pre-alarm Lo</v>
      </c>
      <c r="Q151" t="b" cm="1">
        <f t="array" ref="Q151">IF(ISERROR(IF(Table7[[#This Row],[type]]="subattribute", VLOOKUP(Table7[[#This Row],[Template]]&amp;Table7[[#This Row],[parent_attribute]],_xlfn._xlws.FILTER(Table7[[#All],[concat]], Table7[[#All],[type]]="attribute"),1, FALSE), TRUE)), FALSE, TRUE)</f>
        <v>1</v>
      </c>
    </row>
    <row r="152" spans="1:17">
      <c r="A152" s="13" t="str">
        <f t="shared" si="8"/>
        <v>Compressor AlternativoTemperatura - Descarga Cilindro 3</v>
      </c>
      <c r="B152" s="14" t="s">
        <v>5755</v>
      </c>
      <c r="C152" s="95" t="s">
        <v>5088</v>
      </c>
      <c r="D152" s="95" t="s">
        <v>5757</v>
      </c>
      <c r="E152" s="95"/>
      <c r="F152" s="95" t="s">
        <v>2883</v>
      </c>
      <c r="G152" t="s">
        <v>5906</v>
      </c>
      <c r="I152" t="s">
        <v>5907</v>
      </c>
      <c r="J152" t="s">
        <v>5906</v>
      </c>
      <c r="K152" t="s">
        <v>5767</v>
      </c>
      <c r="L152">
        <v>2</v>
      </c>
      <c r="M152" t="s">
        <v>531</v>
      </c>
      <c r="N152" s="14" t="str">
        <f t="shared" si="9"/>
        <v>attribute</v>
      </c>
      <c r="O152" s="14" t="str">
        <f t="shared" si="10"/>
        <v>Temperatura - Descarga Cilindro 3</v>
      </c>
      <c r="P152" s="14" t="str">
        <f t="shared" si="11"/>
        <v/>
      </c>
      <c r="Q152" t="b" cm="1">
        <f t="array" ref="Q152">IF(ISERROR(IF(Table7[[#This Row],[type]]="subattribute", VLOOKUP(Table7[[#This Row],[Template]]&amp;Table7[[#This Row],[parent_attribute]],_xlfn._xlws.FILTER(Table7[[#All],[concat]], Table7[[#All],[type]]="attribute"),1, FALSE), TRUE)), FALSE, TRUE)</f>
        <v>1</v>
      </c>
    </row>
    <row r="153" spans="1:17">
      <c r="A153" s="13" t="str">
        <f t="shared" si="8"/>
        <v>Compressor AlternativoTemperatura - Descarga Cilindro 3</v>
      </c>
      <c r="B153" s="14" t="s">
        <v>5755</v>
      </c>
      <c r="C153" s="95" t="s">
        <v>5088</v>
      </c>
      <c r="D153" s="95" t="s">
        <v>5757</v>
      </c>
      <c r="E153" s="95"/>
      <c r="F153" s="95" t="s">
        <v>2883</v>
      </c>
      <c r="G153" t="s">
        <v>5906</v>
      </c>
      <c r="I153" t="s">
        <v>5908</v>
      </c>
      <c r="J153">
        <v>228</v>
      </c>
      <c r="L153">
        <v>2</v>
      </c>
      <c r="N153" s="14" t="str">
        <f t="shared" si="9"/>
        <v>subattribute</v>
      </c>
      <c r="O153" s="14" t="str">
        <f t="shared" si="10"/>
        <v>Temperatura - Descarga Cilindro 3</v>
      </c>
      <c r="P153" s="14" t="str">
        <f t="shared" si="11"/>
        <v>Hi</v>
      </c>
      <c r="Q153" t="b" cm="1">
        <f t="array" ref="Q153">IF(ISERROR(IF(Table7[[#This Row],[type]]="subattribute", VLOOKUP(Table7[[#This Row],[Template]]&amp;Table7[[#This Row],[parent_attribute]],_xlfn._xlws.FILTER(Table7[[#All],[concat]], Table7[[#All],[type]]="attribute"),1, FALSE), TRUE)), FALSE, TRUE)</f>
        <v>1</v>
      </c>
    </row>
    <row r="154" spans="1:17">
      <c r="A154" s="13" t="str">
        <f t="shared" si="8"/>
        <v>Compressor AlternativoTemperatura - Descarga Cilindro 3</v>
      </c>
      <c r="B154" s="14" t="s">
        <v>5755</v>
      </c>
      <c r="C154" s="95" t="s">
        <v>5088</v>
      </c>
      <c r="D154" s="95" t="s">
        <v>5757</v>
      </c>
      <c r="E154" s="95"/>
      <c r="F154" s="95" t="s">
        <v>2883</v>
      </c>
      <c r="G154" t="s">
        <v>5906</v>
      </c>
      <c r="I154" t="s">
        <v>5909</v>
      </c>
      <c r="L154">
        <v>2</v>
      </c>
      <c r="N154" s="14" t="str">
        <f t="shared" si="9"/>
        <v>subattribute</v>
      </c>
      <c r="O154" s="14" t="str">
        <f t="shared" si="10"/>
        <v>Temperatura - Descarga Cilindro 3</v>
      </c>
      <c r="P154" s="14" t="str">
        <f t="shared" si="11"/>
        <v>Lo</v>
      </c>
      <c r="Q154" t="b" cm="1">
        <f t="array" ref="Q154">IF(ISERROR(IF(Table7[[#This Row],[type]]="subattribute", VLOOKUP(Table7[[#This Row],[Template]]&amp;Table7[[#This Row],[parent_attribute]],_xlfn._xlws.FILTER(Table7[[#All],[concat]], Table7[[#All],[type]]="attribute"),1, FALSE), TRUE)), FALSE, TRUE)</f>
        <v>1</v>
      </c>
    </row>
    <row r="155" spans="1:17">
      <c r="A155" s="13" t="str">
        <f t="shared" si="8"/>
        <v>Compressor AlternativoTemperatura - Descarga Cilindro 3</v>
      </c>
      <c r="B155" s="14" t="s">
        <v>5755</v>
      </c>
      <c r="C155" s="95" t="s">
        <v>5088</v>
      </c>
      <c r="D155" s="95" t="s">
        <v>5757</v>
      </c>
      <c r="E155" s="95"/>
      <c r="F155" s="95" t="s">
        <v>2883</v>
      </c>
      <c r="G155" t="s">
        <v>5906</v>
      </c>
      <c r="I155" t="s">
        <v>5910</v>
      </c>
      <c r="J155">
        <v>240</v>
      </c>
      <c r="L155">
        <v>2</v>
      </c>
      <c r="N155" s="14" t="str">
        <f t="shared" si="9"/>
        <v>subattribute</v>
      </c>
      <c r="O155" s="14" t="str">
        <f t="shared" si="10"/>
        <v>Temperatura - Descarga Cilindro 3</v>
      </c>
      <c r="P155" s="14" t="str">
        <f t="shared" si="11"/>
        <v>HiHi</v>
      </c>
      <c r="Q155" t="b" cm="1">
        <f t="array" ref="Q155">IF(ISERROR(IF(Table7[[#This Row],[type]]="subattribute", VLOOKUP(Table7[[#This Row],[Template]]&amp;Table7[[#This Row],[parent_attribute]],_xlfn._xlws.FILTER(Table7[[#All],[concat]], Table7[[#All],[type]]="attribute"),1, FALSE), TRUE)), FALSE, TRUE)</f>
        <v>1</v>
      </c>
    </row>
    <row r="156" spans="1:17">
      <c r="A156" s="13" t="str">
        <f t="shared" si="8"/>
        <v>Compressor AlternativoTemperatura - Descarga Cilindro 3</v>
      </c>
      <c r="B156" s="14" t="s">
        <v>5755</v>
      </c>
      <c r="C156" s="95" t="s">
        <v>5088</v>
      </c>
      <c r="D156" s="95" t="s">
        <v>5757</v>
      </c>
      <c r="E156" s="95"/>
      <c r="F156" s="95" t="s">
        <v>2883</v>
      </c>
      <c r="G156" t="s">
        <v>5906</v>
      </c>
      <c r="I156" t="s">
        <v>5911</v>
      </c>
      <c r="L156">
        <v>2</v>
      </c>
      <c r="N156" s="14" t="str">
        <f t="shared" si="9"/>
        <v>subattribute</v>
      </c>
      <c r="O156" s="14" t="str">
        <f t="shared" si="10"/>
        <v>Temperatura - Descarga Cilindro 3</v>
      </c>
      <c r="P156" s="14" t="str">
        <f t="shared" si="11"/>
        <v>LoLo</v>
      </c>
      <c r="Q156" t="b" cm="1">
        <f t="array" ref="Q156">IF(ISERROR(IF(Table7[[#This Row],[type]]="subattribute", VLOOKUP(Table7[[#This Row],[Template]]&amp;Table7[[#This Row],[parent_attribute]],_xlfn._xlws.FILTER(Table7[[#All],[concat]], Table7[[#All],[type]]="attribute"),1, FALSE), TRUE)), FALSE, TRUE)</f>
        <v>1</v>
      </c>
    </row>
    <row r="157" spans="1:17">
      <c r="A157" s="13" t="str">
        <f t="shared" si="8"/>
        <v>Compressor AlternativoTemperatura - Descarga Cilindro 3</v>
      </c>
      <c r="B157" s="14" t="s">
        <v>5755</v>
      </c>
      <c r="C157" s="95" t="s">
        <v>5088</v>
      </c>
      <c r="D157" s="95" t="s">
        <v>5757</v>
      </c>
      <c r="E157" s="95"/>
      <c r="F157" s="95" t="s">
        <v>2883</v>
      </c>
      <c r="G157" t="s">
        <v>5906</v>
      </c>
      <c r="I157" t="s">
        <v>5912</v>
      </c>
      <c r="J157">
        <v>205.20000000000002</v>
      </c>
      <c r="L157">
        <v>2</v>
      </c>
      <c r="N157" s="14" t="str">
        <f t="shared" si="9"/>
        <v>subattribute</v>
      </c>
      <c r="O157" s="14" t="str">
        <f t="shared" si="10"/>
        <v>Temperatura - Descarga Cilindro 3</v>
      </c>
      <c r="P157" s="14" t="str">
        <f t="shared" si="11"/>
        <v>Pre-alarm Hi</v>
      </c>
      <c r="Q157" t="b" cm="1">
        <f t="array" ref="Q157">IF(ISERROR(IF(Table7[[#This Row],[type]]="subattribute", VLOOKUP(Table7[[#This Row],[Template]]&amp;Table7[[#This Row],[parent_attribute]],_xlfn._xlws.FILTER(Table7[[#All],[concat]], Table7[[#All],[type]]="attribute"),1, FALSE), TRUE)), FALSE, TRUE)</f>
        <v>1</v>
      </c>
    </row>
    <row r="158" spans="1:17">
      <c r="A158" s="13" t="str">
        <f t="shared" si="8"/>
        <v>Compressor AlternativoTemperatura - Descarga Cilindro 3</v>
      </c>
      <c r="B158" s="14" t="s">
        <v>5755</v>
      </c>
      <c r="C158" s="95" t="s">
        <v>5088</v>
      </c>
      <c r="D158" s="95" t="s">
        <v>5757</v>
      </c>
      <c r="E158" s="95"/>
      <c r="F158" s="95" t="s">
        <v>2883</v>
      </c>
      <c r="G158" t="s">
        <v>5906</v>
      </c>
      <c r="I158" t="s">
        <v>5913</v>
      </c>
      <c r="L158">
        <v>2</v>
      </c>
      <c r="N158" s="14" t="str">
        <f t="shared" si="9"/>
        <v>subattribute</v>
      </c>
      <c r="O158" s="14" t="str">
        <f t="shared" si="10"/>
        <v>Temperatura - Descarga Cilindro 3</v>
      </c>
      <c r="P158" s="14" t="str">
        <f t="shared" si="11"/>
        <v>Pre-alarm Lo</v>
      </c>
      <c r="Q158" t="b" cm="1">
        <f t="array" ref="Q158">IF(ISERROR(IF(Table7[[#This Row],[type]]="subattribute", VLOOKUP(Table7[[#This Row],[Template]]&amp;Table7[[#This Row],[parent_attribute]],_xlfn._xlws.FILTER(Table7[[#All],[concat]], Table7[[#All],[type]]="attribute"),1, FALSE), TRUE)), FALSE, TRUE)</f>
        <v>1</v>
      </c>
    </row>
    <row r="159" spans="1:17">
      <c r="A159" s="13" t="str">
        <f t="shared" si="8"/>
        <v>Compressor AlternativoTemperatura - Descarga Cilindro 4</v>
      </c>
      <c r="B159" s="14" t="s">
        <v>5755</v>
      </c>
      <c r="C159" s="95" t="s">
        <v>5088</v>
      </c>
      <c r="D159" s="95" t="s">
        <v>5757</v>
      </c>
      <c r="E159" s="95"/>
      <c r="F159" s="95" t="s">
        <v>2883</v>
      </c>
      <c r="G159" t="s">
        <v>5914</v>
      </c>
      <c r="I159" t="s">
        <v>5915</v>
      </c>
      <c r="J159" t="s">
        <v>5914</v>
      </c>
      <c r="K159" t="s">
        <v>5767</v>
      </c>
      <c r="L159">
        <v>2</v>
      </c>
      <c r="M159" t="s">
        <v>531</v>
      </c>
      <c r="N159" s="14" t="str">
        <f t="shared" si="9"/>
        <v>attribute</v>
      </c>
      <c r="O159" s="14" t="str">
        <f t="shared" si="10"/>
        <v>Temperatura - Descarga Cilindro 4</v>
      </c>
      <c r="P159" s="14" t="str">
        <f t="shared" si="11"/>
        <v/>
      </c>
      <c r="Q159" t="b" cm="1">
        <f t="array" ref="Q159">IF(ISERROR(IF(Table7[[#This Row],[type]]="subattribute", VLOOKUP(Table7[[#This Row],[Template]]&amp;Table7[[#This Row],[parent_attribute]],_xlfn._xlws.FILTER(Table7[[#All],[concat]], Table7[[#All],[type]]="attribute"),1, FALSE), TRUE)), FALSE, TRUE)</f>
        <v>1</v>
      </c>
    </row>
    <row r="160" spans="1:17">
      <c r="A160" s="13" t="str">
        <f t="shared" si="8"/>
        <v>Compressor AlternativoTemperatura - Descarga Cilindro 4</v>
      </c>
      <c r="B160" s="14" t="s">
        <v>5755</v>
      </c>
      <c r="C160" s="95" t="s">
        <v>5088</v>
      </c>
      <c r="D160" s="95" t="s">
        <v>5757</v>
      </c>
      <c r="E160" s="95"/>
      <c r="F160" s="95" t="s">
        <v>2883</v>
      </c>
      <c r="G160" t="s">
        <v>5914</v>
      </c>
      <c r="I160" t="s">
        <v>5916</v>
      </c>
      <c r="J160">
        <v>308</v>
      </c>
      <c r="L160">
        <v>2</v>
      </c>
      <c r="N160" s="14" t="str">
        <f t="shared" si="9"/>
        <v>subattribute</v>
      </c>
      <c r="O160" s="14" t="str">
        <f t="shared" si="10"/>
        <v>Temperatura - Descarga Cilindro 4</v>
      </c>
      <c r="P160" s="14" t="str">
        <f t="shared" si="11"/>
        <v>Hi</v>
      </c>
      <c r="Q160" t="b" cm="1">
        <f t="array" ref="Q160">IF(ISERROR(IF(Table7[[#This Row],[type]]="subattribute", VLOOKUP(Table7[[#This Row],[Template]]&amp;Table7[[#This Row],[parent_attribute]],_xlfn._xlws.FILTER(Table7[[#All],[concat]], Table7[[#All],[type]]="attribute"),1, FALSE), TRUE)), FALSE, TRUE)</f>
        <v>1</v>
      </c>
    </row>
    <row r="161" spans="1:17">
      <c r="A161" s="13" t="str">
        <f t="shared" si="8"/>
        <v>Compressor AlternativoTemperatura - Descarga Cilindro 4</v>
      </c>
      <c r="B161" s="14" t="s">
        <v>5755</v>
      </c>
      <c r="C161" s="95" t="s">
        <v>5088</v>
      </c>
      <c r="D161" s="95" t="s">
        <v>5757</v>
      </c>
      <c r="E161" s="95"/>
      <c r="F161" s="95" t="s">
        <v>2883</v>
      </c>
      <c r="G161" t="s">
        <v>5914</v>
      </c>
      <c r="I161" t="s">
        <v>5917</v>
      </c>
      <c r="L161">
        <v>2</v>
      </c>
      <c r="N161" s="14" t="str">
        <f t="shared" si="9"/>
        <v>subattribute</v>
      </c>
      <c r="O161" s="14" t="str">
        <f t="shared" si="10"/>
        <v>Temperatura - Descarga Cilindro 4</v>
      </c>
      <c r="P161" s="14" t="str">
        <f t="shared" si="11"/>
        <v>Lo</v>
      </c>
      <c r="Q161" t="b" cm="1">
        <f t="array" ref="Q161">IF(ISERROR(IF(Table7[[#This Row],[type]]="subattribute", VLOOKUP(Table7[[#This Row],[Template]]&amp;Table7[[#This Row],[parent_attribute]],_xlfn._xlws.FILTER(Table7[[#All],[concat]], Table7[[#All],[type]]="attribute"),1, FALSE), TRUE)), FALSE, TRUE)</f>
        <v>1</v>
      </c>
    </row>
    <row r="162" spans="1:17">
      <c r="A162" s="13" t="str">
        <f t="shared" si="8"/>
        <v>Compressor AlternativoTemperatura - Descarga Cilindro 4</v>
      </c>
      <c r="B162" s="14" t="s">
        <v>5755</v>
      </c>
      <c r="C162" s="95" t="s">
        <v>5088</v>
      </c>
      <c r="D162" s="95" t="s">
        <v>5757</v>
      </c>
      <c r="E162" s="95"/>
      <c r="F162" s="95" t="s">
        <v>2883</v>
      </c>
      <c r="G162" t="s">
        <v>5914</v>
      </c>
      <c r="I162" t="s">
        <v>5918</v>
      </c>
      <c r="J162">
        <v>322</v>
      </c>
      <c r="L162">
        <v>2</v>
      </c>
      <c r="N162" s="14" t="str">
        <f t="shared" si="9"/>
        <v>subattribute</v>
      </c>
      <c r="O162" s="14" t="str">
        <f t="shared" si="10"/>
        <v>Temperatura - Descarga Cilindro 4</v>
      </c>
      <c r="P162" s="14" t="str">
        <f t="shared" si="11"/>
        <v>HiHi</v>
      </c>
      <c r="Q162" t="b" cm="1">
        <f t="array" ref="Q162">IF(ISERROR(IF(Table7[[#This Row],[type]]="subattribute", VLOOKUP(Table7[[#This Row],[Template]]&amp;Table7[[#This Row],[parent_attribute]],_xlfn._xlws.FILTER(Table7[[#All],[concat]], Table7[[#All],[type]]="attribute"),1, FALSE), TRUE)), FALSE, TRUE)</f>
        <v>1</v>
      </c>
    </row>
    <row r="163" spans="1:17">
      <c r="A163" s="13" t="str">
        <f t="shared" si="8"/>
        <v>Compressor AlternativoTemperatura - Descarga Cilindro 4</v>
      </c>
      <c r="B163" s="14" t="s">
        <v>5755</v>
      </c>
      <c r="C163" s="95" t="s">
        <v>5088</v>
      </c>
      <c r="D163" s="95" t="s">
        <v>5757</v>
      </c>
      <c r="E163" s="95"/>
      <c r="F163" s="95" t="s">
        <v>2883</v>
      </c>
      <c r="G163" t="s">
        <v>5914</v>
      </c>
      <c r="I163" t="s">
        <v>5919</v>
      </c>
      <c r="L163">
        <v>2</v>
      </c>
      <c r="N163" s="14" t="str">
        <f t="shared" si="9"/>
        <v>subattribute</v>
      </c>
      <c r="O163" s="14" t="str">
        <f t="shared" si="10"/>
        <v>Temperatura - Descarga Cilindro 4</v>
      </c>
      <c r="P163" s="14" t="str">
        <f t="shared" si="11"/>
        <v>LoLo</v>
      </c>
      <c r="Q163" t="b" cm="1">
        <f t="array" ref="Q163">IF(ISERROR(IF(Table7[[#This Row],[type]]="subattribute", VLOOKUP(Table7[[#This Row],[Template]]&amp;Table7[[#This Row],[parent_attribute]],_xlfn._xlws.FILTER(Table7[[#All],[concat]], Table7[[#All],[type]]="attribute"),1, FALSE), TRUE)), FALSE, TRUE)</f>
        <v>1</v>
      </c>
    </row>
    <row r="164" spans="1:17">
      <c r="A164" s="13" t="str">
        <f t="shared" si="8"/>
        <v>Compressor AlternativoTemperatura - Descarga Cilindro 4</v>
      </c>
      <c r="B164" s="14" t="s">
        <v>5755</v>
      </c>
      <c r="C164" s="95" t="s">
        <v>5088</v>
      </c>
      <c r="D164" s="95" t="s">
        <v>5757</v>
      </c>
      <c r="E164" s="95"/>
      <c r="F164" s="95" t="s">
        <v>2883</v>
      </c>
      <c r="G164" t="s">
        <v>5914</v>
      </c>
      <c r="I164" t="s">
        <v>5920</v>
      </c>
      <c r="J164">
        <v>277.2</v>
      </c>
      <c r="L164">
        <v>2</v>
      </c>
      <c r="N164" s="14" t="str">
        <f t="shared" si="9"/>
        <v>subattribute</v>
      </c>
      <c r="O164" s="14" t="str">
        <f t="shared" si="10"/>
        <v>Temperatura - Descarga Cilindro 4</v>
      </c>
      <c r="P164" s="14" t="str">
        <f t="shared" si="11"/>
        <v>Pre-alarm Hi</v>
      </c>
      <c r="Q164" t="b" cm="1">
        <f t="array" ref="Q164">IF(ISERROR(IF(Table7[[#This Row],[type]]="subattribute", VLOOKUP(Table7[[#This Row],[Template]]&amp;Table7[[#This Row],[parent_attribute]],_xlfn._xlws.FILTER(Table7[[#All],[concat]], Table7[[#All],[type]]="attribute"),1, FALSE), TRUE)), FALSE, TRUE)</f>
        <v>1</v>
      </c>
    </row>
    <row r="165" spans="1:17">
      <c r="A165" s="13" t="str">
        <f t="shared" si="8"/>
        <v>Compressor AlternativoTemperatura - Descarga Cilindro 4</v>
      </c>
      <c r="B165" s="14" t="s">
        <v>5755</v>
      </c>
      <c r="C165" s="95" t="s">
        <v>5088</v>
      </c>
      <c r="D165" s="95" t="s">
        <v>5757</v>
      </c>
      <c r="E165" s="95"/>
      <c r="F165" s="95" t="s">
        <v>2883</v>
      </c>
      <c r="G165" t="s">
        <v>5914</v>
      </c>
      <c r="I165" t="s">
        <v>5921</v>
      </c>
      <c r="L165">
        <v>2</v>
      </c>
      <c r="N165" s="14" t="str">
        <f t="shared" si="9"/>
        <v>subattribute</v>
      </c>
      <c r="O165" s="14" t="str">
        <f t="shared" si="10"/>
        <v>Temperatura - Descarga Cilindro 4</v>
      </c>
      <c r="P165" s="14" t="str">
        <f t="shared" si="11"/>
        <v>Pre-alarm Lo</v>
      </c>
      <c r="Q165" t="b" cm="1">
        <f t="array" ref="Q165">IF(ISERROR(IF(Table7[[#This Row],[type]]="subattribute", VLOOKUP(Table7[[#This Row],[Template]]&amp;Table7[[#This Row],[parent_attribute]],_xlfn._xlws.FILTER(Table7[[#All],[concat]], Table7[[#All],[type]]="attribute"),1, FALSE), TRUE)), FALSE, TRUE)</f>
        <v>1</v>
      </c>
    </row>
    <row r="166" spans="1:17">
      <c r="A166" s="13" t="str">
        <f t="shared" si="8"/>
        <v>Compressor AlternativoTemperatura - Descarga do Processo</v>
      </c>
      <c r="B166" s="14" t="s">
        <v>5755</v>
      </c>
      <c r="C166" s="95" t="s">
        <v>5088</v>
      </c>
      <c r="D166" s="95" t="s">
        <v>5757</v>
      </c>
      <c r="E166" s="95"/>
      <c r="F166" s="95" t="s">
        <v>2883</v>
      </c>
      <c r="G166" t="s">
        <v>5889</v>
      </c>
      <c r="I166" t="s">
        <v>678</v>
      </c>
      <c r="J166" t="s">
        <v>5889</v>
      </c>
      <c r="K166" t="s">
        <v>5767</v>
      </c>
      <c r="L166">
        <v>2</v>
      </c>
      <c r="M166" t="s">
        <v>531</v>
      </c>
      <c r="N166" s="14" t="str">
        <f t="shared" si="9"/>
        <v>attribute</v>
      </c>
      <c r="O166" s="14" t="str">
        <f t="shared" si="10"/>
        <v>Temperatura - Descarga do Processo</v>
      </c>
      <c r="P166" s="14" t="str">
        <f t="shared" si="11"/>
        <v/>
      </c>
      <c r="Q166" t="b" cm="1">
        <f t="array" ref="Q166">IF(ISERROR(IF(Table7[[#This Row],[type]]="subattribute", VLOOKUP(Table7[[#This Row],[Template]]&amp;Table7[[#This Row],[parent_attribute]],_xlfn._xlws.FILTER(Table7[[#All],[concat]], Table7[[#All],[type]]="attribute"),1, FALSE), TRUE)), FALSE, TRUE)</f>
        <v>1</v>
      </c>
    </row>
    <row r="167" spans="1:17">
      <c r="A167" s="13" t="str">
        <f t="shared" si="8"/>
        <v>Compressor AlternativoTemperatura - Descarga do Processo</v>
      </c>
      <c r="B167" s="14" t="s">
        <v>5755</v>
      </c>
      <c r="C167" s="95" t="s">
        <v>5088</v>
      </c>
      <c r="D167" s="95" t="s">
        <v>5757</v>
      </c>
      <c r="E167" s="95"/>
      <c r="F167" s="95" t="s">
        <v>2883</v>
      </c>
      <c r="G167" t="s">
        <v>5889</v>
      </c>
      <c r="I167" t="s">
        <v>4284</v>
      </c>
      <c r="J167">
        <v>198</v>
      </c>
      <c r="L167">
        <v>2</v>
      </c>
      <c r="N167" s="14" t="str">
        <f t="shared" si="9"/>
        <v>subattribute</v>
      </c>
      <c r="O167" s="14" t="str">
        <f t="shared" si="10"/>
        <v>Temperatura - Descarga do Processo</v>
      </c>
      <c r="P167" s="14" t="str">
        <f t="shared" si="11"/>
        <v>Hi</v>
      </c>
      <c r="Q167" t="b" cm="1">
        <f t="array" ref="Q167">IF(ISERROR(IF(Table7[[#This Row],[type]]="subattribute", VLOOKUP(Table7[[#This Row],[Template]]&amp;Table7[[#This Row],[parent_attribute]],_xlfn._xlws.FILTER(Table7[[#All],[concat]], Table7[[#All],[type]]="attribute"),1, FALSE), TRUE)), FALSE, TRUE)</f>
        <v>1</v>
      </c>
    </row>
    <row r="168" spans="1:17">
      <c r="A168" s="13" t="str">
        <f t="shared" si="8"/>
        <v>Compressor AlternativoTemperatura - Descarga do Processo</v>
      </c>
      <c r="B168" s="14" t="s">
        <v>5755</v>
      </c>
      <c r="C168" s="95" t="s">
        <v>5088</v>
      </c>
      <c r="D168" s="95" t="s">
        <v>5757</v>
      </c>
      <c r="E168" s="95"/>
      <c r="F168" s="95" t="s">
        <v>2883</v>
      </c>
      <c r="G168" t="s">
        <v>5889</v>
      </c>
      <c r="I168" t="s">
        <v>5246</v>
      </c>
      <c r="L168">
        <v>2</v>
      </c>
      <c r="N168" s="14" t="str">
        <f t="shared" si="9"/>
        <v>subattribute</v>
      </c>
      <c r="O168" s="14" t="str">
        <f t="shared" si="10"/>
        <v>Temperatura - Descarga do Processo</v>
      </c>
      <c r="P168" s="14" t="str">
        <f t="shared" si="11"/>
        <v>Lo</v>
      </c>
      <c r="Q168" t="b" cm="1">
        <f t="array" ref="Q168">IF(ISERROR(IF(Table7[[#This Row],[type]]="subattribute", VLOOKUP(Table7[[#This Row],[Template]]&amp;Table7[[#This Row],[parent_attribute]],_xlfn._xlws.FILTER(Table7[[#All],[concat]], Table7[[#All],[type]]="attribute"),1, FALSE), TRUE)), FALSE, TRUE)</f>
        <v>1</v>
      </c>
    </row>
    <row r="169" spans="1:17">
      <c r="A169" s="13" t="str">
        <f t="shared" si="8"/>
        <v>Compressor AlternativoTemperatura - Descarga do Processo</v>
      </c>
      <c r="B169" s="14" t="s">
        <v>5755</v>
      </c>
      <c r="C169" s="95" t="s">
        <v>5088</v>
      </c>
      <c r="D169" s="95" t="s">
        <v>5757</v>
      </c>
      <c r="E169" s="95"/>
      <c r="F169" s="95" t="s">
        <v>2883</v>
      </c>
      <c r="G169" t="s">
        <v>5889</v>
      </c>
      <c r="I169" t="s">
        <v>5245</v>
      </c>
      <c r="J169">
        <v>200</v>
      </c>
      <c r="L169">
        <v>2</v>
      </c>
      <c r="N169" s="14" t="str">
        <f t="shared" si="9"/>
        <v>subattribute</v>
      </c>
      <c r="O169" s="14" t="str">
        <f t="shared" si="10"/>
        <v>Temperatura - Descarga do Processo</v>
      </c>
      <c r="P169" s="14" t="str">
        <f t="shared" si="11"/>
        <v>HiHi</v>
      </c>
      <c r="Q169" t="b" cm="1">
        <f t="array" ref="Q169">IF(ISERROR(IF(Table7[[#This Row],[type]]="subattribute", VLOOKUP(Table7[[#This Row],[Template]]&amp;Table7[[#This Row],[parent_attribute]],_xlfn._xlws.FILTER(Table7[[#All],[concat]], Table7[[#All],[type]]="attribute"),1, FALSE), TRUE)), FALSE, TRUE)</f>
        <v>1</v>
      </c>
    </row>
    <row r="170" spans="1:17">
      <c r="A170" s="13" t="str">
        <f t="shared" si="8"/>
        <v>Compressor AlternativoTemperatura - Descarga do Processo</v>
      </c>
      <c r="B170" s="14" t="s">
        <v>5755</v>
      </c>
      <c r="C170" s="95" t="s">
        <v>5088</v>
      </c>
      <c r="D170" s="95" t="s">
        <v>5757</v>
      </c>
      <c r="E170" s="95"/>
      <c r="F170" s="95" t="s">
        <v>2883</v>
      </c>
      <c r="G170" t="s">
        <v>5889</v>
      </c>
      <c r="I170" t="s">
        <v>5247</v>
      </c>
      <c r="L170">
        <v>2</v>
      </c>
      <c r="N170" s="14" t="str">
        <f t="shared" si="9"/>
        <v>subattribute</v>
      </c>
      <c r="O170" s="14" t="str">
        <f t="shared" si="10"/>
        <v>Temperatura - Descarga do Processo</v>
      </c>
      <c r="P170" s="14" t="str">
        <f t="shared" si="11"/>
        <v>LoLo</v>
      </c>
      <c r="Q170" t="b" cm="1">
        <f t="array" ref="Q170">IF(ISERROR(IF(Table7[[#This Row],[type]]="subattribute", VLOOKUP(Table7[[#This Row],[Template]]&amp;Table7[[#This Row],[parent_attribute]],_xlfn._xlws.FILTER(Table7[[#All],[concat]], Table7[[#All],[type]]="attribute"),1, FALSE), TRUE)), FALSE, TRUE)</f>
        <v>1</v>
      </c>
    </row>
    <row r="171" spans="1:17">
      <c r="A171" s="13" t="str">
        <f t="shared" si="8"/>
        <v>Compressor AlternativoTemperatura - Descarga do Processo</v>
      </c>
      <c r="B171" s="14" t="s">
        <v>5755</v>
      </c>
      <c r="C171" s="95" t="s">
        <v>5088</v>
      </c>
      <c r="D171" s="95" t="s">
        <v>5757</v>
      </c>
      <c r="E171" s="95"/>
      <c r="F171" s="95" t="s">
        <v>2883</v>
      </c>
      <c r="G171" t="s">
        <v>5889</v>
      </c>
      <c r="I171" t="s">
        <v>4285</v>
      </c>
      <c r="J171">
        <v>178.20000000000002</v>
      </c>
      <c r="L171">
        <v>2</v>
      </c>
      <c r="N171" s="14" t="str">
        <f t="shared" si="9"/>
        <v>subattribute</v>
      </c>
      <c r="O171" s="14" t="str">
        <f t="shared" si="10"/>
        <v>Temperatura - Descarga do Processo</v>
      </c>
      <c r="P171" s="14" t="str">
        <f t="shared" si="11"/>
        <v>Pre-alarm Hi</v>
      </c>
      <c r="Q171" t="b" cm="1">
        <f t="array" ref="Q171">IF(ISERROR(IF(Table7[[#This Row],[type]]="subattribute", VLOOKUP(Table7[[#This Row],[Template]]&amp;Table7[[#This Row],[parent_attribute]],_xlfn._xlws.FILTER(Table7[[#All],[concat]], Table7[[#All],[type]]="attribute"),1, FALSE), TRUE)), FALSE, TRUE)</f>
        <v>1</v>
      </c>
    </row>
    <row r="172" spans="1:17">
      <c r="A172" s="13" t="str">
        <f t="shared" si="8"/>
        <v>Compressor AlternativoTemperatura - Descarga do Processo</v>
      </c>
      <c r="B172" s="14" t="s">
        <v>5755</v>
      </c>
      <c r="C172" s="95" t="s">
        <v>5088</v>
      </c>
      <c r="D172" s="95" t="s">
        <v>5757</v>
      </c>
      <c r="E172" s="95"/>
      <c r="F172" s="95" t="s">
        <v>2883</v>
      </c>
      <c r="G172" t="s">
        <v>5889</v>
      </c>
      <c r="I172" t="s">
        <v>5248</v>
      </c>
      <c r="L172">
        <v>2</v>
      </c>
      <c r="N172" s="14" t="str">
        <f t="shared" si="9"/>
        <v>subattribute</v>
      </c>
      <c r="O172" s="14" t="str">
        <f t="shared" si="10"/>
        <v>Temperatura - Descarga do Processo</v>
      </c>
      <c r="P172" s="14" t="str">
        <f t="shared" si="11"/>
        <v>Pre-alarm Lo</v>
      </c>
      <c r="Q172" t="b" cm="1">
        <f t="array" ref="Q172">IF(ISERROR(IF(Table7[[#This Row],[type]]="subattribute", VLOOKUP(Table7[[#This Row],[Template]]&amp;Table7[[#This Row],[parent_attribute]],_xlfn._xlws.FILTER(Table7[[#All],[concat]], Table7[[#All],[type]]="attribute"),1, FALSE), TRUE)), FALSE, TRUE)</f>
        <v>1</v>
      </c>
    </row>
    <row r="173" spans="1:17">
      <c r="A173" s="13" t="str">
        <f t="shared" si="8"/>
        <v>Compressor AlternativoTemperatura - Estator Fase A1</v>
      </c>
      <c r="B173" s="14" t="s">
        <v>5755</v>
      </c>
      <c r="C173" s="95" t="s">
        <v>5088</v>
      </c>
      <c r="D173" s="95" t="s">
        <v>5757</v>
      </c>
      <c r="E173" s="95"/>
      <c r="F173" s="95" t="s">
        <v>2883</v>
      </c>
      <c r="G173" t="s">
        <v>5765</v>
      </c>
      <c r="I173" t="s">
        <v>5766</v>
      </c>
      <c r="J173" t="s">
        <v>5765</v>
      </c>
      <c r="K173" t="s">
        <v>5767</v>
      </c>
      <c r="L173">
        <v>2</v>
      </c>
      <c r="M173" t="s">
        <v>447</v>
      </c>
      <c r="N173" s="14" t="str">
        <f t="shared" si="9"/>
        <v>attribute</v>
      </c>
      <c r="O173" s="14" t="str">
        <f t="shared" si="10"/>
        <v>Temperatura - Estator Fase A1</v>
      </c>
      <c r="P173" s="14" t="str">
        <f t="shared" si="11"/>
        <v/>
      </c>
      <c r="Q173" t="b" cm="1">
        <f t="array" ref="Q173">IF(ISERROR(IF(Table7[[#This Row],[type]]="subattribute", VLOOKUP(Table7[[#This Row],[Template]]&amp;Table7[[#This Row],[parent_attribute]],_xlfn._xlws.FILTER(Table7[[#All],[concat]], Table7[[#All],[type]]="attribute"),1, FALSE), TRUE)), FALSE, TRUE)</f>
        <v>1</v>
      </c>
    </row>
    <row r="174" spans="1:17">
      <c r="A174" s="13" t="str">
        <f t="shared" si="8"/>
        <v>Compressor AlternativoTemperatura - Estator Fase A1</v>
      </c>
      <c r="B174" s="14" t="s">
        <v>5755</v>
      </c>
      <c r="C174" s="95" t="s">
        <v>5088</v>
      </c>
      <c r="D174" s="95" t="s">
        <v>5757</v>
      </c>
      <c r="E174" s="95"/>
      <c r="F174" s="95" t="s">
        <v>2883</v>
      </c>
      <c r="G174" t="s">
        <v>5765</v>
      </c>
      <c r="I174" t="s">
        <v>5768</v>
      </c>
      <c r="J174">
        <v>311</v>
      </c>
      <c r="L174">
        <v>2</v>
      </c>
      <c r="N174" s="14" t="str">
        <f t="shared" si="9"/>
        <v>subattribute</v>
      </c>
      <c r="O174" s="14" t="str">
        <f t="shared" si="10"/>
        <v>Temperatura - Estator Fase A1</v>
      </c>
      <c r="P174" s="14" t="str">
        <f t="shared" si="11"/>
        <v>Hi</v>
      </c>
      <c r="Q174" t="b" cm="1">
        <f t="array" ref="Q174">IF(ISERROR(IF(Table7[[#This Row],[type]]="subattribute", VLOOKUP(Table7[[#This Row],[Template]]&amp;Table7[[#This Row],[parent_attribute]],_xlfn._xlws.FILTER(Table7[[#All],[concat]], Table7[[#All],[type]]="attribute"),1, FALSE), TRUE)), FALSE, TRUE)</f>
        <v>1</v>
      </c>
    </row>
    <row r="175" spans="1:17">
      <c r="A175" s="13" t="str">
        <f t="shared" si="8"/>
        <v>Compressor AlternativoTemperatura - Estator Fase A1</v>
      </c>
      <c r="B175" s="14" t="s">
        <v>5755</v>
      </c>
      <c r="C175" s="95" t="s">
        <v>5088</v>
      </c>
      <c r="D175" s="95" t="s">
        <v>5757</v>
      </c>
      <c r="E175" s="95"/>
      <c r="F175" s="95" t="s">
        <v>2883</v>
      </c>
      <c r="G175" t="s">
        <v>5765</v>
      </c>
      <c r="I175" t="s">
        <v>5769</v>
      </c>
      <c r="L175">
        <v>2</v>
      </c>
      <c r="N175" s="14" t="str">
        <f t="shared" si="9"/>
        <v>subattribute</v>
      </c>
      <c r="O175" s="14" t="str">
        <f t="shared" si="10"/>
        <v>Temperatura - Estator Fase A1</v>
      </c>
      <c r="P175" s="14" t="str">
        <f t="shared" si="11"/>
        <v>Lo</v>
      </c>
      <c r="Q175" t="b" cm="1">
        <f t="array" ref="Q175">IF(ISERROR(IF(Table7[[#This Row],[type]]="subattribute", VLOOKUP(Table7[[#This Row],[Template]]&amp;Table7[[#This Row],[parent_attribute]],_xlfn._xlws.FILTER(Table7[[#All],[concat]], Table7[[#All],[type]]="attribute"),1, FALSE), TRUE)), FALSE, TRUE)</f>
        <v>1</v>
      </c>
    </row>
    <row r="176" spans="1:17">
      <c r="A176" s="13" t="str">
        <f t="shared" si="8"/>
        <v>Compressor AlternativoTemperatura - Estator Fase A1</v>
      </c>
      <c r="B176" s="14" t="s">
        <v>5755</v>
      </c>
      <c r="C176" s="95" t="s">
        <v>5088</v>
      </c>
      <c r="D176" s="95" t="s">
        <v>5757</v>
      </c>
      <c r="E176" s="95"/>
      <c r="F176" s="95" t="s">
        <v>2883</v>
      </c>
      <c r="G176" t="s">
        <v>5765</v>
      </c>
      <c r="I176" t="s">
        <v>5770</v>
      </c>
      <c r="J176">
        <v>329</v>
      </c>
      <c r="L176">
        <v>2</v>
      </c>
      <c r="N176" s="14" t="str">
        <f t="shared" si="9"/>
        <v>subattribute</v>
      </c>
      <c r="O176" s="14" t="str">
        <f t="shared" si="10"/>
        <v>Temperatura - Estator Fase A1</v>
      </c>
      <c r="P176" s="14" t="str">
        <f t="shared" si="11"/>
        <v>HiHi</v>
      </c>
      <c r="Q176" t="b" cm="1">
        <f t="array" ref="Q176">IF(ISERROR(IF(Table7[[#This Row],[type]]="subattribute", VLOOKUP(Table7[[#This Row],[Template]]&amp;Table7[[#This Row],[parent_attribute]],_xlfn._xlws.FILTER(Table7[[#All],[concat]], Table7[[#All],[type]]="attribute"),1, FALSE), TRUE)), FALSE, TRUE)</f>
        <v>1</v>
      </c>
    </row>
    <row r="177" spans="1:17">
      <c r="A177" s="13" t="str">
        <f t="shared" si="8"/>
        <v>Compressor AlternativoTemperatura - Estator Fase A1</v>
      </c>
      <c r="B177" s="14" t="s">
        <v>5755</v>
      </c>
      <c r="C177" s="95" t="s">
        <v>5088</v>
      </c>
      <c r="D177" s="95" t="s">
        <v>5757</v>
      </c>
      <c r="E177" s="95"/>
      <c r="F177" s="95" t="s">
        <v>2883</v>
      </c>
      <c r="G177" t="s">
        <v>5765</v>
      </c>
      <c r="I177" t="s">
        <v>5771</v>
      </c>
      <c r="L177">
        <v>2</v>
      </c>
      <c r="N177" s="14" t="str">
        <f t="shared" si="9"/>
        <v>subattribute</v>
      </c>
      <c r="O177" s="14" t="str">
        <f t="shared" si="10"/>
        <v>Temperatura - Estator Fase A1</v>
      </c>
      <c r="P177" s="14" t="str">
        <f t="shared" si="11"/>
        <v>LoLo</v>
      </c>
      <c r="Q177" t="b" cm="1">
        <f t="array" ref="Q177">IF(ISERROR(IF(Table7[[#This Row],[type]]="subattribute", VLOOKUP(Table7[[#This Row],[Template]]&amp;Table7[[#This Row],[parent_attribute]],_xlfn._xlws.FILTER(Table7[[#All],[concat]], Table7[[#All],[type]]="attribute"),1, FALSE), TRUE)), FALSE, TRUE)</f>
        <v>1</v>
      </c>
    </row>
    <row r="178" spans="1:17">
      <c r="A178" s="13" t="str">
        <f t="shared" si="8"/>
        <v>Compressor AlternativoTemperatura - Estator Fase A1</v>
      </c>
      <c r="B178" s="14" t="s">
        <v>5755</v>
      </c>
      <c r="C178" s="95" t="s">
        <v>5088</v>
      </c>
      <c r="D178" s="95" t="s">
        <v>5757</v>
      </c>
      <c r="E178" s="95"/>
      <c r="F178" s="95" t="s">
        <v>2883</v>
      </c>
      <c r="G178" t="s">
        <v>5765</v>
      </c>
      <c r="I178" t="s">
        <v>5772</v>
      </c>
      <c r="J178">
        <v>279.90000000000003</v>
      </c>
      <c r="L178">
        <v>2</v>
      </c>
      <c r="N178" s="14" t="str">
        <f t="shared" si="9"/>
        <v>subattribute</v>
      </c>
      <c r="O178" s="14" t="str">
        <f t="shared" si="10"/>
        <v>Temperatura - Estator Fase A1</v>
      </c>
      <c r="P178" s="14" t="str">
        <f t="shared" si="11"/>
        <v>Pre-alarm Hi</v>
      </c>
      <c r="Q178" t="b" cm="1">
        <f t="array" ref="Q178">IF(ISERROR(IF(Table7[[#This Row],[type]]="subattribute", VLOOKUP(Table7[[#This Row],[Template]]&amp;Table7[[#This Row],[parent_attribute]],_xlfn._xlws.FILTER(Table7[[#All],[concat]], Table7[[#All],[type]]="attribute"),1, FALSE), TRUE)), FALSE, TRUE)</f>
        <v>1</v>
      </c>
    </row>
    <row r="179" spans="1:17">
      <c r="A179" s="13" t="str">
        <f t="shared" si="8"/>
        <v>Compressor AlternativoTemperatura - Estator Fase A1</v>
      </c>
      <c r="B179" s="14" t="s">
        <v>5755</v>
      </c>
      <c r="C179" s="95" t="s">
        <v>5088</v>
      </c>
      <c r="D179" s="95" t="s">
        <v>5757</v>
      </c>
      <c r="E179" s="95"/>
      <c r="F179" s="95" t="s">
        <v>2883</v>
      </c>
      <c r="G179" t="s">
        <v>5765</v>
      </c>
      <c r="I179" t="s">
        <v>5773</v>
      </c>
      <c r="L179">
        <v>2</v>
      </c>
      <c r="N179" s="14" t="str">
        <f t="shared" si="9"/>
        <v>subattribute</v>
      </c>
      <c r="O179" s="14" t="str">
        <f t="shared" si="10"/>
        <v>Temperatura - Estator Fase A1</v>
      </c>
      <c r="P179" s="14" t="str">
        <f t="shared" si="11"/>
        <v>Pre-alarm Lo</v>
      </c>
      <c r="Q179" t="b" cm="1">
        <f t="array" ref="Q179">IF(ISERROR(IF(Table7[[#This Row],[type]]="subattribute", VLOOKUP(Table7[[#This Row],[Template]]&amp;Table7[[#This Row],[parent_attribute]],_xlfn._xlws.FILTER(Table7[[#All],[concat]], Table7[[#All],[type]]="attribute"),1, FALSE), TRUE)), FALSE, TRUE)</f>
        <v>1</v>
      </c>
    </row>
    <row r="180" spans="1:17">
      <c r="A180" s="13" t="str">
        <f t="shared" si="8"/>
        <v>Compressor AlternativoTemperatura - Estator Fase A2</v>
      </c>
      <c r="B180" s="14" t="s">
        <v>5755</v>
      </c>
      <c r="C180" s="95" t="s">
        <v>5088</v>
      </c>
      <c r="D180" s="95" t="s">
        <v>5757</v>
      </c>
      <c r="E180" s="95"/>
      <c r="F180" s="95" t="s">
        <v>2883</v>
      </c>
      <c r="G180" t="s">
        <v>5774</v>
      </c>
      <c r="I180" t="s">
        <v>5775</v>
      </c>
      <c r="J180" t="s">
        <v>5774</v>
      </c>
      <c r="K180" t="s">
        <v>5767</v>
      </c>
      <c r="L180">
        <v>2</v>
      </c>
      <c r="M180" t="s">
        <v>447</v>
      </c>
      <c r="N180" s="14" t="str">
        <f t="shared" si="9"/>
        <v>attribute</v>
      </c>
      <c r="O180" s="14" t="str">
        <f t="shared" si="10"/>
        <v>Temperatura - Estator Fase A2</v>
      </c>
      <c r="P180" s="14" t="str">
        <f t="shared" si="11"/>
        <v/>
      </c>
      <c r="Q180" t="b" cm="1">
        <f t="array" ref="Q180">IF(ISERROR(IF(Table7[[#This Row],[type]]="subattribute", VLOOKUP(Table7[[#This Row],[Template]]&amp;Table7[[#This Row],[parent_attribute]],_xlfn._xlws.FILTER(Table7[[#All],[concat]], Table7[[#All],[type]]="attribute"),1, FALSE), TRUE)), FALSE, TRUE)</f>
        <v>1</v>
      </c>
    </row>
    <row r="181" spans="1:17">
      <c r="A181" s="13" t="str">
        <f t="shared" si="8"/>
        <v>Compressor AlternativoTemperatura - Estator Fase A2</v>
      </c>
      <c r="B181" s="14" t="s">
        <v>5755</v>
      </c>
      <c r="C181" s="95" t="s">
        <v>5088</v>
      </c>
      <c r="D181" s="95" t="s">
        <v>5757</v>
      </c>
      <c r="E181" s="95"/>
      <c r="F181" s="95" t="s">
        <v>2883</v>
      </c>
      <c r="G181" t="s">
        <v>5774</v>
      </c>
      <c r="I181" t="s">
        <v>5776</v>
      </c>
      <c r="J181">
        <v>311</v>
      </c>
      <c r="L181">
        <v>2</v>
      </c>
      <c r="N181" s="14" t="str">
        <f t="shared" si="9"/>
        <v>subattribute</v>
      </c>
      <c r="O181" s="14" t="str">
        <f t="shared" si="10"/>
        <v>Temperatura - Estator Fase A2</v>
      </c>
      <c r="P181" s="14" t="str">
        <f t="shared" si="11"/>
        <v>Hi</v>
      </c>
      <c r="Q181" t="b" cm="1">
        <f t="array" ref="Q181">IF(ISERROR(IF(Table7[[#This Row],[type]]="subattribute", VLOOKUP(Table7[[#This Row],[Template]]&amp;Table7[[#This Row],[parent_attribute]],_xlfn._xlws.FILTER(Table7[[#All],[concat]], Table7[[#All],[type]]="attribute"),1, FALSE), TRUE)), FALSE, TRUE)</f>
        <v>1</v>
      </c>
    </row>
    <row r="182" spans="1:17">
      <c r="A182" s="13" t="str">
        <f t="shared" ref="A182:A245" si="12">C182&amp;O182</f>
        <v>Compressor AlternativoTemperatura - Estator Fase A2</v>
      </c>
      <c r="B182" s="14" t="s">
        <v>5755</v>
      </c>
      <c r="C182" s="95" t="s">
        <v>5088</v>
      </c>
      <c r="D182" s="95" t="s">
        <v>5757</v>
      </c>
      <c r="E182" s="95"/>
      <c r="F182" s="95" t="s">
        <v>2883</v>
      </c>
      <c r="G182" t="s">
        <v>5774</v>
      </c>
      <c r="I182" t="s">
        <v>5777</v>
      </c>
      <c r="L182">
        <v>2</v>
      </c>
      <c r="N182" s="14" t="str">
        <f t="shared" ref="N182:N245" si="13">IFERROR(IF(FIND("|",I182),"subattribute", "attribute"), "attribute")</f>
        <v>subattribute</v>
      </c>
      <c r="O182" s="14" t="str">
        <f t="shared" ref="O182:O245" si="14">TRIM(INDEX(_xlfn.TEXTSPLIT(I182,"|"), 1,1))</f>
        <v>Temperatura - Estator Fase A2</v>
      </c>
      <c r="P182" s="14" t="str">
        <f t="shared" ref="P182:P245" si="15">IFERROR(TRIM(INDEX(_xlfn.TEXTSPLIT(I182,"|"), 1,2)), "")</f>
        <v>Lo</v>
      </c>
      <c r="Q182" t="b" cm="1">
        <f t="array" ref="Q182">IF(ISERROR(IF(Table7[[#This Row],[type]]="subattribute", VLOOKUP(Table7[[#This Row],[Template]]&amp;Table7[[#This Row],[parent_attribute]],_xlfn._xlws.FILTER(Table7[[#All],[concat]], Table7[[#All],[type]]="attribute"),1, FALSE), TRUE)), FALSE, TRUE)</f>
        <v>1</v>
      </c>
    </row>
    <row r="183" spans="1:17">
      <c r="A183" s="13" t="str">
        <f t="shared" si="12"/>
        <v>Compressor AlternativoTemperatura - Estator Fase A2</v>
      </c>
      <c r="B183" s="14" t="s">
        <v>5755</v>
      </c>
      <c r="C183" s="95" t="s">
        <v>5088</v>
      </c>
      <c r="D183" s="95" t="s">
        <v>5757</v>
      </c>
      <c r="E183" s="95"/>
      <c r="F183" s="95" t="s">
        <v>2883</v>
      </c>
      <c r="G183" t="s">
        <v>5774</v>
      </c>
      <c r="I183" t="s">
        <v>5778</v>
      </c>
      <c r="J183">
        <v>329</v>
      </c>
      <c r="L183">
        <v>2</v>
      </c>
      <c r="N183" s="14" t="str">
        <f t="shared" si="13"/>
        <v>subattribute</v>
      </c>
      <c r="O183" s="14" t="str">
        <f t="shared" si="14"/>
        <v>Temperatura - Estator Fase A2</v>
      </c>
      <c r="P183" s="14" t="str">
        <f t="shared" si="15"/>
        <v>HiHi</v>
      </c>
      <c r="Q183" t="b" cm="1">
        <f t="array" ref="Q183">IF(ISERROR(IF(Table7[[#This Row],[type]]="subattribute", VLOOKUP(Table7[[#This Row],[Template]]&amp;Table7[[#This Row],[parent_attribute]],_xlfn._xlws.FILTER(Table7[[#All],[concat]], Table7[[#All],[type]]="attribute"),1, FALSE), TRUE)), FALSE, TRUE)</f>
        <v>1</v>
      </c>
    </row>
    <row r="184" spans="1:17">
      <c r="A184" s="13" t="str">
        <f t="shared" si="12"/>
        <v>Compressor AlternativoTemperatura - Estator Fase A2</v>
      </c>
      <c r="B184" s="14" t="s">
        <v>5755</v>
      </c>
      <c r="C184" s="95" t="s">
        <v>5088</v>
      </c>
      <c r="D184" s="95" t="s">
        <v>5757</v>
      </c>
      <c r="E184" s="95"/>
      <c r="F184" s="95" t="s">
        <v>2883</v>
      </c>
      <c r="G184" t="s">
        <v>5774</v>
      </c>
      <c r="I184" t="s">
        <v>5779</v>
      </c>
      <c r="L184">
        <v>2</v>
      </c>
      <c r="N184" s="14" t="str">
        <f t="shared" si="13"/>
        <v>subattribute</v>
      </c>
      <c r="O184" s="14" t="str">
        <f t="shared" si="14"/>
        <v>Temperatura - Estator Fase A2</v>
      </c>
      <c r="P184" s="14" t="str">
        <f t="shared" si="15"/>
        <v>LoLo</v>
      </c>
      <c r="Q184" t="b" cm="1">
        <f t="array" ref="Q184">IF(ISERROR(IF(Table7[[#This Row],[type]]="subattribute", VLOOKUP(Table7[[#This Row],[Template]]&amp;Table7[[#This Row],[parent_attribute]],_xlfn._xlws.FILTER(Table7[[#All],[concat]], Table7[[#All],[type]]="attribute"),1, FALSE), TRUE)), FALSE, TRUE)</f>
        <v>1</v>
      </c>
    </row>
    <row r="185" spans="1:17">
      <c r="A185" s="13" t="str">
        <f t="shared" si="12"/>
        <v>Compressor AlternativoTemperatura - Estator Fase A2</v>
      </c>
      <c r="B185" s="14" t="s">
        <v>5755</v>
      </c>
      <c r="C185" s="95" t="s">
        <v>5088</v>
      </c>
      <c r="D185" s="95" t="s">
        <v>5757</v>
      </c>
      <c r="E185" s="95"/>
      <c r="F185" s="95" t="s">
        <v>2883</v>
      </c>
      <c r="G185" t="s">
        <v>5774</v>
      </c>
      <c r="I185" t="s">
        <v>5780</v>
      </c>
      <c r="J185">
        <v>279.90000000000003</v>
      </c>
      <c r="L185">
        <v>2</v>
      </c>
      <c r="N185" s="14" t="str">
        <f t="shared" si="13"/>
        <v>subattribute</v>
      </c>
      <c r="O185" s="14" t="str">
        <f t="shared" si="14"/>
        <v>Temperatura - Estator Fase A2</v>
      </c>
      <c r="P185" s="14" t="str">
        <f t="shared" si="15"/>
        <v>Pre-alarm Hi</v>
      </c>
      <c r="Q185" t="b" cm="1">
        <f t="array" ref="Q185">IF(ISERROR(IF(Table7[[#This Row],[type]]="subattribute", VLOOKUP(Table7[[#This Row],[Template]]&amp;Table7[[#This Row],[parent_attribute]],_xlfn._xlws.FILTER(Table7[[#All],[concat]], Table7[[#All],[type]]="attribute"),1, FALSE), TRUE)), FALSE, TRUE)</f>
        <v>1</v>
      </c>
    </row>
    <row r="186" spans="1:17">
      <c r="A186" s="13" t="str">
        <f t="shared" si="12"/>
        <v>Compressor AlternativoTemperatura - Estator Fase A2</v>
      </c>
      <c r="B186" s="14" t="s">
        <v>5755</v>
      </c>
      <c r="C186" s="95" t="s">
        <v>5088</v>
      </c>
      <c r="D186" s="95" t="s">
        <v>5757</v>
      </c>
      <c r="E186" s="95"/>
      <c r="F186" s="95" t="s">
        <v>2883</v>
      </c>
      <c r="G186" t="s">
        <v>5774</v>
      </c>
      <c r="I186" t="s">
        <v>5781</v>
      </c>
      <c r="L186">
        <v>2</v>
      </c>
      <c r="N186" s="14" t="str">
        <f t="shared" si="13"/>
        <v>subattribute</v>
      </c>
      <c r="O186" s="14" t="str">
        <f t="shared" si="14"/>
        <v>Temperatura - Estator Fase A2</v>
      </c>
      <c r="P186" s="14" t="str">
        <f t="shared" si="15"/>
        <v>Pre-alarm Lo</v>
      </c>
      <c r="Q186" t="b" cm="1">
        <f t="array" ref="Q186">IF(ISERROR(IF(Table7[[#This Row],[type]]="subattribute", VLOOKUP(Table7[[#This Row],[Template]]&amp;Table7[[#This Row],[parent_attribute]],_xlfn._xlws.FILTER(Table7[[#All],[concat]], Table7[[#All],[type]]="attribute"),1, FALSE), TRUE)), FALSE, TRUE)</f>
        <v>1</v>
      </c>
    </row>
    <row r="187" spans="1:17">
      <c r="A187" s="13" t="str">
        <f t="shared" si="12"/>
        <v>Compressor AlternativoTemperatura - Estator Fase B1</v>
      </c>
      <c r="B187" s="14" t="s">
        <v>5755</v>
      </c>
      <c r="C187" s="95" t="s">
        <v>5088</v>
      </c>
      <c r="D187" s="95" t="s">
        <v>5757</v>
      </c>
      <c r="E187" s="95"/>
      <c r="F187" s="95" t="s">
        <v>2883</v>
      </c>
      <c r="G187" t="s">
        <v>5782</v>
      </c>
      <c r="I187" t="s">
        <v>5783</v>
      </c>
      <c r="J187" t="s">
        <v>5782</v>
      </c>
      <c r="K187" t="s">
        <v>5767</v>
      </c>
      <c r="L187">
        <v>2</v>
      </c>
      <c r="M187" t="s">
        <v>447</v>
      </c>
      <c r="N187" s="14" t="str">
        <f t="shared" si="13"/>
        <v>attribute</v>
      </c>
      <c r="O187" s="14" t="str">
        <f t="shared" si="14"/>
        <v>Temperatura - Estator Fase B1</v>
      </c>
      <c r="P187" s="14" t="str">
        <f t="shared" si="15"/>
        <v/>
      </c>
      <c r="Q187" t="b" cm="1">
        <f t="array" ref="Q187">IF(ISERROR(IF(Table7[[#This Row],[type]]="subattribute", VLOOKUP(Table7[[#This Row],[Template]]&amp;Table7[[#This Row],[parent_attribute]],_xlfn._xlws.FILTER(Table7[[#All],[concat]], Table7[[#All],[type]]="attribute"),1, FALSE), TRUE)), FALSE, TRUE)</f>
        <v>1</v>
      </c>
    </row>
    <row r="188" spans="1:17">
      <c r="A188" s="13" t="str">
        <f t="shared" si="12"/>
        <v>Compressor AlternativoTemperatura - Estator Fase B1</v>
      </c>
      <c r="B188" s="14" t="s">
        <v>5755</v>
      </c>
      <c r="C188" s="95" t="s">
        <v>5088</v>
      </c>
      <c r="D188" s="95" t="s">
        <v>5757</v>
      </c>
      <c r="E188" s="95"/>
      <c r="F188" s="95" t="s">
        <v>2883</v>
      </c>
      <c r="G188" t="s">
        <v>5782</v>
      </c>
      <c r="I188" t="s">
        <v>5784</v>
      </c>
      <c r="J188">
        <v>311</v>
      </c>
      <c r="L188">
        <v>2</v>
      </c>
      <c r="N188" s="14" t="str">
        <f t="shared" si="13"/>
        <v>subattribute</v>
      </c>
      <c r="O188" s="14" t="str">
        <f t="shared" si="14"/>
        <v>Temperatura - Estator Fase B1</v>
      </c>
      <c r="P188" s="14" t="str">
        <f t="shared" si="15"/>
        <v>Hi</v>
      </c>
      <c r="Q188" t="b" cm="1">
        <f t="array" ref="Q188">IF(ISERROR(IF(Table7[[#This Row],[type]]="subattribute", VLOOKUP(Table7[[#This Row],[Template]]&amp;Table7[[#This Row],[parent_attribute]],_xlfn._xlws.FILTER(Table7[[#All],[concat]], Table7[[#All],[type]]="attribute"),1, FALSE), TRUE)), FALSE, TRUE)</f>
        <v>1</v>
      </c>
    </row>
    <row r="189" spans="1:17">
      <c r="A189" s="13" t="str">
        <f t="shared" si="12"/>
        <v>Compressor AlternativoTemperatura - Estator Fase B1</v>
      </c>
      <c r="B189" s="14" t="s">
        <v>5755</v>
      </c>
      <c r="C189" s="95" t="s">
        <v>5088</v>
      </c>
      <c r="D189" s="95" t="s">
        <v>5757</v>
      </c>
      <c r="E189" s="95"/>
      <c r="F189" s="95" t="s">
        <v>2883</v>
      </c>
      <c r="G189" t="s">
        <v>5782</v>
      </c>
      <c r="I189" t="s">
        <v>5785</v>
      </c>
      <c r="L189">
        <v>2</v>
      </c>
      <c r="N189" s="14" t="str">
        <f t="shared" si="13"/>
        <v>subattribute</v>
      </c>
      <c r="O189" s="14" t="str">
        <f t="shared" si="14"/>
        <v>Temperatura - Estator Fase B1</v>
      </c>
      <c r="P189" s="14" t="str">
        <f t="shared" si="15"/>
        <v>Lo</v>
      </c>
      <c r="Q189" t="b" cm="1">
        <f t="array" ref="Q189">IF(ISERROR(IF(Table7[[#This Row],[type]]="subattribute", VLOOKUP(Table7[[#This Row],[Template]]&amp;Table7[[#This Row],[parent_attribute]],_xlfn._xlws.FILTER(Table7[[#All],[concat]], Table7[[#All],[type]]="attribute"),1, FALSE), TRUE)), FALSE, TRUE)</f>
        <v>1</v>
      </c>
    </row>
    <row r="190" spans="1:17">
      <c r="A190" s="13" t="str">
        <f t="shared" si="12"/>
        <v>Compressor AlternativoTemperatura - Estator Fase B1</v>
      </c>
      <c r="B190" s="14" t="s">
        <v>5755</v>
      </c>
      <c r="C190" s="95" t="s">
        <v>5088</v>
      </c>
      <c r="D190" s="95" t="s">
        <v>5757</v>
      </c>
      <c r="E190" s="95"/>
      <c r="F190" s="95" t="s">
        <v>2883</v>
      </c>
      <c r="G190" t="s">
        <v>5782</v>
      </c>
      <c r="I190" t="s">
        <v>5786</v>
      </c>
      <c r="J190">
        <v>329</v>
      </c>
      <c r="L190">
        <v>2</v>
      </c>
      <c r="N190" s="14" t="str">
        <f t="shared" si="13"/>
        <v>subattribute</v>
      </c>
      <c r="O190" s="14" t="str">
        <f t="shared" si="14"/>
        <v>Temperatura - Estator Fase B1</v>
      </c>
      <c r="P190" s="14" t="str">
        <f t="shared" si="15"/>
        <v>HiHi</v>
      </c>
      <c r="Q190" t="b" cm="1">
        <f t="array" ref="Q190">IF(ISERROR(IF(Table7[[#This Row],[type]]="subattribute", VLOOKUP(Table7[[#This Row],[Template]]&amp;Table7[[#This Row],[parent_attribute]],_xlfn._xlws.FILTER(Table7[[#All],[concat]], Table7[[#All],[type]]="attribute"),1, FALSE), TRUE)), FALSE, TRUE)</f>
        <v>1</v>
      </c>
    </row>
    <row r="191" spans="1:17">
      <c r="A191" s="13" t="str">
        <f t="shared" si="12"/>
        <v>Compressor AlternativoTemperatura - Estator Fase B1</v>
      </c>
      <c r="B191" s="14" t="s">
        <v>5755</v>
      </c>
      <c r="C191" s="95" t="s">
        <v>5088</v>
      </c>
      <c r="D191" s="95" t="s">
        <v>5757</v>
      </c>
      <c r="E191" s="95"/>
      <c r="F191" s="95" t="s">
        <v>2883</v>
      </c>
      <c r="G191" t="s">
        <v>5782</v>
      </c>
      <c r="I191" t="s">
        <v>5787</v>
      </c>
      <c r="L191">
        <v>2</v>
      </c>
      <c r="N191" s="14" t="str">
        <f t="shared" si="13"/>
        <v>subattribute</v>
      </c>
      <c r="O191" s="14" t="str">
        <f t="shared" si="14"/>
        <v>Temperatura - Estator Fase B1</v>
      </c>
      <c r="P191" s="14" t="str">
        <f t="shared" si="15"/>
        <v>LoLo</v>
      </c>
      <c r="Q191" t="b" cm="1">
        <f t="array" ref="Q191">IF(ISERROR(IF(Table7[[#This Row],[type]]="subattribute", VLOOKUP(Table7[[#This Row],[Template]]&amp;Table7[[#This Row],[parent_attribute]],_xlfn._xlws.FILTER(Table7[[#All],[concat]], Table7[[#All],[type]]="attribute"),1, FALSE), TRUE)), FALSE, TRUE)</f>
        <v>1</v>
      </c>
    </row>
    <row r="192" spans="1:17">
      <c r="A192" s="13" t="str">
        <f t="shared" si="12"/>
        <v>Compressor AlternativoTemperatura - Estator Fase B1</v>
      </c>
      <c r="B192" s="14" t="s">
        <v>5755</v>
      </c>
      <c r="C192" s="95" t="s">
        <v>5088</v>
      </c>
      <c r="D192" s="95" t="s">
        <v>5757</v>
      </c>
      <c r="E192" s="95"/>
      <c r="F192" s="95" t="s">
        <v>2883</v>
      </c>
      <c r="G192" t="s">
        <v>5782</v>
      </c>
      <c r="I192" t="s">
        <v>5788</v>
      </c>
      <c r="J192">
        <v>279.90000000000003</v>
      </c>
      <c r="L192">
        <v>2</v>
      </c>
      <c r="N192" s="14" t="str">
        <f t="shared" si="13"/>
        <v>subattribute</v>
      </c>
      <c r="O192" s="14" t="str">
        <f t="shared" si="14"/>
        <v>Temperatura - Estator Fase B1</v>
      </c>
      <c r="P192" s="14" t="str">
        <f t="shared" si="15"/>
        <v>Pre-alarm Hi</v>
      </c>
      <c r="Q192" t="b" cm="1">
        <f t="array" ref="Q192">IF(ISERROR(IF(Table7[[#This Row],[type]]="subattribute", VLOOKUP(Table7[[#This Row],[Template]]&amp;Table7[[#This Row],[parent_attribute]],_xlfn._xlws.FILTER(Table7[[#All],[concat]], Table7[[#All],[type]]="attribute"),1, FALSE), TRUE)), FALSE, TRUE)</f>
        <v>1</v>
      </c>
    </row>
    <row r="193" spans="1:17">
      <c r="A193" s="13" t="str">
        <f t="shared" si="12"/>
        <v>Compressor AlternativoTemperatura - Estator Fase B1</v>
      </c>
      <c r="B193" s="14" t="s">
        <v>5755</v>
      </c>
      <c r="C193" s="95" t="s">
        <v>5088</v>
      </c>
      <c r="D193" s="95" t="s">
        <v>5757</v>
      </c>
      <c r="E193" s="95"/>
      <c r="F193" s="95" t="s">
        <v>2883</v>
      </c>
      <c r="G193" t="s">
        <v>5782</v>
      </c>
      <c r="I193" t="s">
        <v>5789</v>
      </c>
      <c r="L193">
        <v>2</v>
      </c>
      <c r="N193" s="14" t="str">
        <f t="shared" si="13"/>
        <v>subattribute</v>
      </c>
      <c r="O193" s="14" t="str">
        <f t="shared" si="14"/>
        <v>Temperatura - Estator Fase B1</v>
      </c>
      <c r="P193" s="14" t="str">
        <f t="shared" si="15"/>
        <v>Pre-alarm Lo</v>
      </c>
      <c r="Q193" t="b" cm="1">
        <f t="array" ref="Q193">IF(ISERROR(IF(Table7[[#This Row],[type]]="subattribute", VLOOKUP(Table7[[#This Row],[Template]]&amp;Table7[[#This Row],[parent_attribute]],_xlfn._xlws.FILTER(Table7[[#All],[concat]], Table7[[#All],[type]]="attribute"),1, FALSE), TRUE)), FALSE, TRUE)</f>
        <v>1</v>
      </c>
    </row>
    <row r="194" spans="1:17">
      <c r="A194" s="13" t="str">
        <f t="shared" si="12"/>
        <v>Compressor AlternativoTemperatura - Estator Fase B2</v>
      </c>
      <c r="B194" s="14" t="s">
        <v>5755</v>
      </c>
      <c r="C194" s="95" t="s">
        <v>5088</v>
      </c>
      <c r="D194" s="95" t="s">
        <v>5757</v>
      </c>
      <c r="E194" s="95"/>
      <c r="F194" s="95" t="s">
        <v>2883</v>
      </c>
      <c r="G194" t="s">
        <v>5790</v>
      </c>
      <c r="I194" t="s">
        <v>5791</v>
      </c>
      <c r="J194" t="s">
        <v>5790</v>
      </c>
      <c r="K194" t="s">
        <v>5767</v>
      </c>
      <c r="L194">
        <v>2</v>
      </c>
      <c r="M194" t="s">
        <v>447</v>
      </c>
      <c r="N194" s="14" t="str">
        <f t="shared" si="13"/>
        <v>attribute</v>
      </c>
      <c r="O194" s="14" t="str">
        <f t="shared" si="14"/>
        <v>Temperatura - Estator Fase B2</v>
      </c>
      <c r="P194" s="14" t="str">
        <f t="shared" si="15"/>
        <v/>
      </c>
      <c r="Q194" t="b" cm="1">
        <f t="array" ref="Q194">IF(ISERROR(IF(Table7[[#This Row],[type]]="subattribute", VLOOKUP(Table7[[#This Row],[Template]]&amp;Table7[[#This Row],[parent_attribute]],_xlfn._xlws.FILTER(Table7[[#All],[concat]], Table7[[#All],[type]]="attribute"),1, FALSE), TRUE)), FALSE, TRUE)</f>
        <v>1</v>
      </c>
    </row>
    <row r="195" spans="1:17">
      <c r="A195" s="13" t="str">
        <f t="shared" si="12"/>
        <v>Compressor AlternativoTemperatura - Estator Fase B2</v>
      </c>
      <c r="B195" s="14" t="s">
        <v>5755</v>
      </c>
      <c r="C195" s="95" t="s">
        <v>5088</v>
      </c>
      <c r="D195" s="95" t="s">
        <v>5757</v>
      </c>
      <c r="E195" s="95"/>
      <c r="F195" s="95" t="s">
        <v>2883</v>
      </c>
      <c r="G195" t="s">
        <v>5790</v>
      </c>
      <c r="I195" t="s">
        <v>5792</v>
      </c>
      <c r="J195">
        <v>311</v>
      </c>
      <c r="L195">
        <v>2</v>
      </c>
      <c r="N195" s="14" t="str">
        <f t="shared" si="13"/>
        <v>subattribute</v>
      </c>
      <c r="O195" s="14" t="str">
        <f t="shared" si="14"/>
        <v>Temperatura - Estator Fase B2</v>
      </c>
      <c r="P195" s="14" t="str">
        <f t="shared" si="15"/>
        <v>Hi</v>
      </c>
      <c r="Q195" t="b" cm="1">
        <f t="array" ref="Q195">IF(ISERROR(IF(Table7[[#This Row],[type]]="subattribute", VLOOKUP(Table7[[#This Row],[Template]]&amp;Table7[[#This Row],[parent_attribute]],_xlfn._xlws.FILTER(Table7[[#All],[concat]], Table7[[#All],[type]]="attribute"),1, FALSE), TRUE)), FALSE, TRUE)</f>
        <v>1</v>
      </c>
    </row>
    <row r="196" spans="1:17">
      <c r="A196" s="13" t="str">
        <f t="shared" si="12"/>
        <v>Compressor AlternativoTemperatura - Estator Fase B2</v>
      </c>
      <c r="B196" s="14" t="s">
        <v>5755</v>
      </c>
      <c r="C196" s="95" t="s">
        <v>5088</v>
      </c>
      <c r="D196" s="95" t="s">
        <v>5757</v>
      </c>
      <c r="E196" s="95"/>
      <c r="F196" s="95" t="s">
        <v>2883</v>
      </c>
      <c r="G196" t="s">
        <v>5790</v>
      </c>
      <c r="I196" t="s">
        <v>5793</v>
      </c>
      <c r="L196">
        <v>2</v>
      </c>
      <c r="N196" s="14" t="str">
        <f t="shared" si="13"/>
        <v>subattribute</v>
      </c>
      <c r="O196" s="14" t="str">
        <f t="shared" si="14"/>
        <v>Temperatura - Estator Fase B2</v>
      </c>
      <c r="P196" s="14" t="str">
        <f t="shared" si="15"/>
        <v>Lo</v>
      </c>
      <c r="Q196" t="b" cm="1">
        <f t="array" ref="Q196">IF(ISERROR(IF(Table7[[#This Row],[type]]="subattribute", VLOOKUP(Table7[[#This Row],[Template]]&amp;Table7[[#This Row],[parent_attribute]],_xlfn._xlws.FILTER(Table7[[#All],[concat]], Table7[[#All],[type]]="attribute"),1, FALSE), TRUE)), FALSE, TRUE)</f>
        <v>1</v>
      </c>
    </row>
    <row r="197" spans="1:17">
      <c r="A197" s="13" t="str">
        <f t="shared" si="12"/>
        <v>Compressor AlternativoTemperatura - Estator Fase B2</v>
      </c>
      <c r="B197" s="14" t="s">
        <v>5755</v>
      </c>
      <c r="C197" s="95" t="s">
        <v>5088</v>
      </c>
      <c r="D197" s="95" t="s">
        <v>5757</v>
      </c>
      <c r="E197" s="95"/>
      <c r="F197" s="95" t="s">
        <v>2883</v>
      </c>
      <c r="G197" t="s">
        <v>5790</v>
      </c>
      <c r="I197" t="s">
        <v>5794</v>
      </c>
      <c r="J197">
        <v>329</v>
      </c>
      <c r="L197">
        <v>2</v>
      </c>
      <c r="N197" s="14" t="str">
        <f t="shared" si="13"/>
        <v>subattribute</v>
      </c>
      <c r="O197" s="14" t="str">
        <f t="shared" si="14"/>
        <v>Temperatura - Estator Fase B2</v>
      </c>
      <c r="P197" s="14" t="str">
        <f t="shared" si="15"/>
        <v>HiHi</v>
      </c>
      <c r="Q197" t="b" cm="1">
        <f t="array" ref="Q197">IF(ISERROR(IF(Table7[[#This Row],[type]]="subattribute", VLOOKUP(Table7[[#This Row],[Template]]&amp;Table7[[#This Row],[parent_attribute]],_xlfn._xlws.FILTER(Table7[[#All],[concat]], Table7[[#All],[type]]="attribute"),1, FALSE), TRUE)), FALSE, TRUE)</f>
        <v>1</v>
      </c>
    </row>
    <row r="198" spans="1:17">
      <c r="A198" s="13" t="str">
        <f t="shared" si="12"/>
        <v>Compressor AlternativoTemperatura - Estator Fase B2</v>
      </c>
      <c r="B198" s="14" t="s">
        <v>5755</v>
      </c>
      <c r="C198" s="95" t="s">
        <v>5088</v>
      </c>
      <c r="D198" s="95" t="s">
        <v>5757</v>
      </c>
      <c r="E198" s="95"/>
      <c r="F198" s="95" t="s">
        <v>2883</v>
      </c>
      <c r="G198" t="s">
        <v>5790</v>
      </c>
      <c r="I198" t="s">
        <v>5795</v>
      </c>
      <c r="L198">
        <v>2</v>
      </c>
      <c r="N198" s="14" t="str">
        <f t="shared" si="13"/>
        <v>subattribute</v>
      </c>
      <c r="O198" s="14" t="str">
        <f t="shared" si="14"/>
        <v>Temperatura - Estator Fase B2</v>
      </c>
      <c r="P198" s="14" t="str">
        <f t="shared" si="15"/>
        <v>LoLo</v>
      </c>
      <c r="Q198" t="b" cm="1">
        <f t="array" ref="Q198">IF(ISERROR(IF(Table7[[#This Row],[type]]="subattribute", VLOOKUP(Table7[[#This Row],[Template]]&amp;Table7[[#This Row],[parent_attribute]],_xlfn._xlws.FILTER(Table7[[#All],[concat]], Table7[[#All],[type]]="attribute"),1, FALSE), TRUE)), FALSE, TRUE)</f>
        <v>1</v>
      </c>
    </row>
    <row r="199" spans="1:17">
      <c r="A199" s="13" t="str">
        <f t="shared" si="12"/>
        <v>Compressor AlternativoTemperatura - Estator Fase B2</v>
      </c>
      <c r="B199" s="14" t="s">
        <v>5755</v>
      </c>
      <c r="C199" s="95" t="s">
        <v>5088</v>
      </c>
      <c r="D199" s="95" t="s">
        <v>5757</v>
      </c>
      <c r="E199" s="95"/>
      <c r="F199" s="95" t="s">
        <v>2883</v>
      </c>
      <c r="G199" t="s">
        <v>5790</v>
      </c>
      <c r="I199" t="s">
        <v>5796</v>
      </c>
      <c r="J199">
        <v>279.90000000000003</v>
      </c>
      <c r="L199">
        <v>2</v>
      </c>
      <c r="N199" s="14" t="str">
        <f t="shared" si="13"/>
        <v>subattribute</v>
      </c>
      <c r="O199" s="14" t="str">
        <f t="shared" si="14"/>
        <v>Temperatura - Estator Fase B2</v>
      </c>
      <c r="P199" s="14" t="str">
        <f t="shared" si="15"/>
        <v>Pre-alarm Hi</v>
      </c>
      <c r="Q199" t="b" cm="1">
        <f t="array" ref="Q199">IF(ISERROR(IF(Table7[[#This Row],[type]]="subattribute", VLOOKUP(Table7[[#This Row],[Template]]&amp;Table7[[#This Row],[parent_attribute]],_xlfn._xlws.FILTER(Table7[[#All],[concat]], Table7[[#All],[type]]="attribute"),1, FALSE), TRUE)), FALSE, TRUE)</f>
        <v>1</v>
      </c>
    </row>
    <row r="200" spans="1:17">
      <c r="A200" s="13" t="str">
        <f t="shared" si="12"/>
        <v>Compressor AlternativoTemperatura - Estator Fase B2</v>
      </c>
      <c r="B200" s="14" t="s">
        <v>5755</v>
      </c>
      <c r="C200" s="95" t="s">
        <v>5088</v>
      </c>
      <c r="D200" s="95" t="s">
        <v>5757</v>
      </c>
      <c r="E200" s="95"/>
      <c r="F200" s="95" t="s">
        <v>2883</v>
      </c>
      <c r="G200" t="s">
        <v>5790</v>
      </c>
      <c r="I200" t="s">
        <v>5797</v>
      </c>
      <c r="L200">
        <v>2</v>
      </c>
      <c r="N200" s="14" t="str">
        <f t="shared" si="13"/>
        <v>subattribute</v>
      </c>
      <c r="O200" s="14" t="str">
        <f t="shared" si="14"/>
        <v>Temperatura - Estator Fase B2</v>
      </c>
      <c r="P200" s="14" t="str">
        <f t="shared" si="15"/>
        <v>Pre-alarm Lo</v>
      </c>
      <c r="Q200" t="b" cm="1">
        <f t="array" ref="Q200">IF(ISERROR(IF(Table7[[#This Row],[type]]="subattribute", VLOOKUP(Table7[[#This Row],[Template]]&amp;Table7[[#This Row],[parent_attribute]],_xlfn._xlws.FILTER(Table7[[#All],[concat]], Table7[[#All],[type]]="attribute"),1, FALSE), TRUE)), FALSE, TRUE)</f>
        <v>1</v>
      </c>
    </row>
    <row r="201" spans="1:17">
      <c r="A201" s="13" t="str">
        <f t="shared" si="12"/>
        <v>Compressor AlternativoTemperatura - Estator Fase C1</v>
      </c>
      <c r="B201" s="14" t="s">
        <v>5755</v>
      </c>
      <c r="C201" s="95" t="s">
        <v>5088</v>
      </c>
      <c r="D201" s="95" t="s">
        <v>5757</v>
      </c>
      <c r="E201" s="95"/>
      <c r="F201" s="95" t="s">
        <v>2883</v>
      </c>
      <c r="G201" t="s">
        <v>5798</v>
      </c>
      <c r="I201" t="s">
        <v>5799</v>
      </c>
      <c r="J201" t="s">
        <v>5798</v>
      </c>
      <c r="K201" t="s">
        <v>5767</v>
      </c>
      <c r="L201">
        <v>2</v>
      </c>
      <c r="M201" t="s">
        <v>447</v>
      </c>
      <c r="N201" s="14" t="str">
        <f t="shared" si="13"/>
        <v>attribute</v>
      </c>
      <c r="O201" s="14" t="str">
        <f t="shared" si="14"/>
        <v>Temperatura - Estator Fase C1</v>
      </c>
      <c r="P201" s="14" t="str">
        <f t="shared" si="15"/>
        <v/>
      </c>
      <c r="Q201" t="b" cm="1">
        <f t="array" ref="Q201">IF(ISERROR(IF(Table7[[#This Row],[type]]="subattribute", VLOOKUP(Table7[[#This Row],[Template]]&amp;Table7[[#This Row],[parent_attribute]],_xlfn._xlws.FILTER(Table7[[#All],[concat]], Table7[[#All],[type]]="attribute"),1, FALSE), TRUE)), FALSE, TRUE)</f>
        <v>1</v>
      </c>
    </row>
    <row r="202" spans="1:17">
      <c r="A202" s="13" t="str">
        <f t="shared" si="12"/>
        <v>Compressor AlternativoTemperatura - Estator Fase C1</v>
      </c>
      <c r="B202" s="14" t="s">
        <v>5755</v>
      </c>
      <c r="C202" s="95" t="s">
        <v>5088</v>
      </c>
      <c r="D202" s="95" t="s">
        <v>5757</v>
      </c>
      <c r="E202" s="95"/>
      <c r="F202" s="95" t="s">
        <v>2883</v>
      </c>
      <c r="G202" t="s">
        <v>5798</v>
      </c>
      <c r="I202" t="s">
        <v>5800</v>
      </c>
      <c r="J202">
        <v>311</v>
      </c>
      <c r="L202">
        <v>2</v>
      </c>
      <c r="N202" s="14" t="str">
        <f t="shared" si="13"/>
        <v>subattribute</v>
      </c>
      <c r="O202" s="14" t="str">
        <f t="shared" si="14"/>
        <v>Temperatura - Estator Fase C1</v>
      </c>
      <c r="P202" s="14" t="str">
        <f t="shared" si="15"/>
        <v>Hi</v>
      </c>
      <c r="Q202" t="b" cm="1">
        <f t="array" ref="Q202">IF(ISERROR(IF(Table7[[#This Row],[type]]="subattribute", VLOOKUP(Table7[[#This Row],[Template]]&amp;Table7[[#This Row],[parent_attribute]],_xlfn._xlws.FILTER(Table7[[#All],[concat]], Table7[[#All],[type]]="attribute"),1, FALSE), TRUE)), FALSE, TRUE)</f>
        <v>1</v>
      </c>
    </row>
    <row r="203" spans="1:17">
      <c r="A203" s="13" t="str">
        <f t="shared" si="12"/>
        <v>Compressor AlternativoTemperatura - Estator Fase C1</v>
      </c>
      <c r="B203" s="14" t="s">
        <v>5755</v>
      </c>
      <c r="C203" s="95" t="s">
        <v>5088</v>
      </c>
      <c r="D203" s="95" t="s">
        <v>5757</v>
      </c>
      <c r="E203" s="95"/>
      <c r="F203" s="95" t="s">
        <v>2883</v>
      </c>
      <c r="G203" t="s">
        <v>5798</v>
      </c>
      <c r="I203" t="s">
        <v>5801</v>
      </c>
      <c r="L203">
        <v>2</v>
      </c>
      <c r="N203" s="14" t="str">
        <f t="shared" si="13"/>
        <v>subattribute</v>
      </c>
      <c r="O203" s="14" t="str">
        <f t="shared" si="14"/>
        <v>Temperatura - Estator Fase C1</v>
      </c>
      <c r="P203" s="14" t="str">
        <f t="shared" si="15"/>
        <v>Lo</v>
      </c>
      <c r="Q203" t="b" cm="1">
        <f t="array" ref="Q203">IF(ISERROR(IF(Table7[[#This Row],[type]]="subattribute", VLOOKUP(Table7[[#This Row],[Template]]&amp;Table7[[#This Row],[parent_attribute]],_xlfn._xlws.FILTER(Table7[[#All],[concat]], Table7[[#All],[type]]="attribute"),1, FALSE), TRUE)), FALSE, TRUE)</f>
        <v>1</v>
      </c>
    </row>
    <row r="204" spans="1:17">
      <c r="A204" s="13" t="str">
        <f t="shared" si="12"/>
        <v>Compressor AlternativoTemperatura - Estator Fase C1</v>
      </c>
      <c r="B204" s="14" t="s">
        <v>5755</v>
      </c>
      <c r="C204" s="95" t="s">
        <v>5088</v>
      </c>
      <c r="D204" s="95" t="s">
        <v>5757</v>
      </c>
      <c r="E204" s="95"/>
      <c r="F204" s="95" t="s">
        <v>2883</v>
      </c>
      <c r="G204" t="s">
        <v>5798</v>
      </c>
      <c r="I204" t="s">
        <v>5802</v>
      </c>
      <c r="J204">
        <v>329</v>
      </c>
      <c r="L204">
        <v>2</v>
      </c>
      <c r="N204" s="14" t="str">
        <f t="shared" si="13"/>
        <v>subattribute</v>
      </c>
      <c r="O204" s="14" t="str">
        <f t="shared" si="14"/>
        <v>Temperatura - Estator Fase C1</v>
      </c>
      <c r="P204" s="14" t="str">
        <f t="shared" si="15"/>
        <v>HiHi</v>
      </c>
      <c r="Q204" t="b" cm="1">
        <f t="array" ref="Q204">IF(ISERROR(IF(Table7[[#This Row],[type]]="subattribute", VLOOKUP(Table7[[#This Row],[Template]]&amp;Table7[[#This Row],[parent_attribute]],_xlfn._xlws.FILTER(Table7[[#All],[concat]], Table7[[#All],[type]]="attribute"),1, FALSE), TRUE)), FALSE, TRUE)</f>
        <v>1</v>
      </c>
    </row>
    <row r="205" spans="1:17">
      <c r="A205" s="13" t="str">
        <f t="shared" si="12"/>
        <v>Compressor AlternativoTemperatura - Estator Fase C1</v>
      </c>
      <c r="B205" s="14" t="s">
        <v>5755</v>
      </c>
      <c r="C205" s="95" t="s">
        <v>5088</v>
      </c>
      <c r="D205" s="95" t="s">
        <v>5757</v>
      </c>
      <c r="E205" s="95"/>
      <c r="F205" s="95" t="s">
        <v>2883</v>
      </c>
      <c r="G205" t="s">
        <v>5798</v>
      </c>
      <c r="I205" t="s">
        <v>5803</v>
      </c>
      <c r="L205">
        <v>2</v>
      </c>
      <c r="N205" s="14" t="str">
        <f t="shared" si="13"/>
        <v>subattribute</v>
      </c>
      <c r="O205" s="14" t="str">
        <f t="shared" si="14"/>
        <v>Temperatura - Estator Fase C1</v>
      </c>
      <c r="P205" s="14" t="str">
        <f t="shared" si="15"/>
        <v>LoLo</v>
      </c>
      <c r="Q205" t="b" cm="1">
        <f t="array" ref="Q205">IF(ISERROR(IF(Table7[[#This Row],[type]]="subattribute", VLOOKUP(Table7[[#This Row],[Template]]&amp;Table7[[#This Row],[parent_attribute]],_xlfn._xlws.FILTER(Table7[[#All],[concat]], Table7[[#All],[type]]="attribute"),1, FALSE), TRUE)), FALSE, TRUE)</f>
        <v>1</v>
      </c>
    </row>
    <row r="206" spans="1:17">
      <c r="A206" s="13" t="str">
        <f t="shared" si="12"/>
        <v>Compressor AlternativoTemperatura - Estator Fase C1</v>
      </c>
      <c r="B206" s="14" t="s">
        <v>5755</v>
      </c>
      <c r="C206" s="95" t="s">
        <v>5088</v>
      </c>
      <c r="D206" s="95" t="s">
        <v>5757</v>
      </c>
      <c r="E206" s="95"/>
      <c r="F206" s="95" t="s">
        <v>2883</v>
      </c>
      <c r="G206" t="s">
        <v>5798</v>
      </c>
      <c r="I206" t="s">
        <v>5804</v>
      </c>
      <c r="J206">
        <v>279.90000000000003</v>
      </c>
      <c r="L206">
        <v>2</v>
      </c>
      <c r="N206" s="14" t="str">
        <f t="shared" si="13"/>
        <v>subattribute</v>
      </c>
      <c r="O206" s="14" t="str">
        <f t="shared" si="14"/>
        <v>Temperatura - Estator Fase C1</v>
      </c>
      <c r="P206" s="14" t="str">
        <f t="shared" si="15"/>
        <v>Pre-alarm Hi</v>
      </c>
      <c r="Q206" t="b" cm="1">
        <f t="array" ref="Q206">IF(ISERROR(IF(Table7[[#This Row],[type]]="subattribute", VLOOKUP(Table7[[#This Row],[Template]]&amp;Table7[[#This Row],[parent_attribute]],_xlfn._xlws.FILTER(Table7[[#All],[concat]], Table7[[#All],[type]]="attribute"),1, FALSE), TRUE)), FALSE, TRUE)</f>
        <v>1</v>
      </c>
    </row>
    <row r="207" spans="1:17">
      <c r="A207" s="13" t="str">
        <f t="shared" si="12"/>
        <v>Compressor AlternativoTemperatura - Estator Fase C1</v>
      </c>
      <c r="B207" s="14" t="s">
        <v>5755</v>
      </c>
      <c r="C207" s="95" t="s">
        <v>5088</v>
      </c>
      <c r="D207" s="95" t="s">
        <v>5757</v>
      </c>
      <c r="E207" s="95"/>
      <c r="F207" s="95" t="s">
        <v>2883</v>
      </c>
      <c r="G207" t="s">
        <v>5798</v>
      </c>
      <c r="I207" t="s">
        <v>5805</v>
      </c>
      <c r="L207">
        <v>2</v>
      </c>
      <c r="N207" s="14" t="str">
        <f t="shared" si="13"/>
        <v>subattribute</v>
      </c>
      <c r="O207" s="14" t="str">
        <f t="shared" si="14"/>
        <v>Temperatura - Estator Fase C1</v>
      </c>
      <c r="P207" s="14" t="str">
        <f t="shared" si="15"/>
        <v>Pre-alarm Lo</v>
      </c>
      <c r="Q207" t="b" cm="1">
        <f t="array" ref="Q207">IF(ISERROR(IF(Table7[[#This Row],[type]]="subattribute", VLOOKUP(Table7[[#This Row],[Template]]&amp;Table7[[#This Row],[parent_attribute]],_xlfn._xlws.FILTER(Table7[[#All],[concat]], Table7[[#All],[type]]="attribute"),1, FALSE), TRUE)), FALSE, TRUE)</f>
        <v>1</v>
      </c>
    </row>
    <row r="208" spans="1:17">
      <c r="A208" s="13" t="str">
        <f t="shared" si="12"/>
        <v>Compressor AlternativoTemperatura - Estator Fase C2</v>
      </c>
      <c r="B208" s="14" t="s">
        <v>5755</v>
      </c>
      <c r="C208" s="95" t="s">
        <v>5088</v>
      </c>
      <c r="D208" s="95" t="s">
        <v>5757</v>
      </c>
      <c r="E208" s="95"/>
      <c r="F208" s="95" t="s">
        <v>2883</v>
      </c>
      <c r="G208" t="s">
        <v>5806</v>
      </c>
      <c r="I208" t="s">
        <v>5807</v>
      </c>
      <c r="J208" t="s">
        <v>5806</v>
      </c>
      <c r="K208" t="s">
        <v>5767</v>
      </c>
      <c r="L208">
        <v>2</v>
      </c>
      <c r="M208" t="s">
        <v>447</v>
      </c>
      <c r="N208" s="14" t="str">
        <f t="shared" si="13"/>
        <v>attribute</v>
      </c>
      <c r="O208" s="14" t="str">
        <f t="shared" si="14"/>
        <v>Temperatura - Estator Fase C2</v>
      </c>
      <c r="P208" s="14" t="str">
        <f t="shared" si="15"/>
        <v/>
      </c>
      <c r="Q208" t="b" cm="1">
        <f t="array" ref="Q208">IF(ISERROR(IF(Table7[[#This Row],[type]]="subattribute", VLOOKUP(Table7[[#This Row],[Template]]&amp;Table7[[#This Row],[parent_attribute]],_xlfn._xlws.FILTER(Table7[[#All],[concat]], Table7[[#All],[type]]="attribute"),1, FALSE), TRUE)), FALSE, TRUE)</f>
        <v>1</v>
      </c>
    </row>
    <row r="209" spans="1:17">
      <c r="A209" s="13" t="str">
        <f t="shared" si="12"/>
        <v>Compressor AlternativoTemperatura - Estator Fase C2</v>
      </c>
      <c r="B209" s="14" t="s">
        <v>5755</v>
      </c>
      <c r="C209" s="95" t="s">
        <v>5088</v>
      </c>
      <c r="D209" s="95" t="s">
        <v>5757</v>
      </c>
      <c r="E209" s="95"/>
      <c r="F209" s="95" t="s">
        <v>2883</v>
      </c>
      <c r="G209" t="s">
        <v>5806</v>
      </c>
      <c r="I209" t="s">
        <v>5808</v>
      </c>
      <c r="J209">
        <v>311</v>
      </c>
      <c r="L209">
        <v>2</v>
      </c>
      <c r="N209" s="14" t="str">
        <f t="shared" si="13"/>
        <v>subattribute</v>
      </c>
      <c r="O209" s="14" t="str">
        <f t="shared" si="14"/>
        <v>Temperatura - Estator Fase C2</v>
      </c>
      <c r="P209" s="14" t="str">
        <f t="shared" si="15"/>
        <v>Hi</v>
      </c>
      <c r="Q209" t="b" cm="1">
        <f t="array" ref="Q209">IF(ISERROR(IF(Table7[[#This Row],[type]]="subattribute", VLOOKUP(Table7[[#This Row],[Template]]&amp;Table7[[#This Row],[parent_attribute]],_xlfn._xlws.FILTER(Table7[[#All],[concat]], Table7[[#All],[type]]="attribute"),1, FALSE), TRUE)), FALSE, TRUE)</f>
        <v>1</v>
      </c>
    </row>
    <row r="210" spans="1:17">
      <c r="A210" s="13" t="str">
        <f t="shared" si="12"/>
        <v>Compressor AlternativoTemperatura - Estator Fase C2</v>
      </c>
      <c r="B210" s="14" t="s">
        <v>5755</v>
      </c>
      <c r="C210" s="95" t="s">
        <v>5088</v>
      </c>
      <c r="D210" s="95" t="s">
        <v>5757</v>
      </c>
      <c r="E210" s="95"/>
      <c r="F210" s="95" t="s">
        <v>2883</v>
      </c>
      <c r="G210" t="s">
        <v>5806</v>
      </c>
      <c r="I210" t="s">
        <v>5809</v>
      </c>
      <c r="L210">
        <v>2</v>
      </c>
      <c r="N210" s="14" t="str">
        <f t="shared" si="13"/>
        <v>subattribute</v>
      </c>
      <c r="O210" s="14" t="str">
        <f t="shared" si="14"/>
        <v>Temperatura - Estator Fase C2</v>
      </c>
      <c r="P210" s="14" t="str">
        <f t="shared" si="15"/>
        <v>Lo</v>
      </c>
      <c r="Q210" t="b" cm="1">
        <f t="array" ref="Q210">IF(ISERROR(IF(Table7[[#This Row],[type]]="subattribute", VLOOKUP(Table7[[#This Row],[Template]]&amp;Table7[[#This Row],[parent_attribute]],_xlfn._xlws.FILTER(Table7[[#All],[concat]], Table7[[#All],[type]]="attribute"),1, FALSE), TRUE)), FALSE, TRUE)</f>
        <v>1</v>
      </c>
    </row>
    <row r="211" spans="1:17">
      <c r="A211" s="13" t="str">
        <f t="shared" si="12"/>
        <v>Compressor AlternativoTemperatura - Estator Fase C2</v>
      </c>
      <c r="B211" s="14" t="s">
        <v>5755</v>
      </c>
      <c r="C211" s="95" t="s">
        <v>5088</v>
      </c>
      <c r="D211" s="95" t="s">
        <v>5757</v>
      </c>
      <c r="E211" s="95"/>
      <c r="F211" s="95" t="s">
        <v>2883</v>
      </c>
      <c r="G211" t="s">
        <v>5806</v>
      </c>
      <c r="I211" t="s">
        <v>5810</v>
      </c>
      <c r="J211">
        <v>329</v>
      </c>
      <c r="L211">
        <v>2</v>
      </c>
      <c r="N211" s="14" t="str">
        <f t="shared" si="13"/>
        <v>subattribute</v>
      </c>
      <c r="O211" s="14" t="str">
        <f t="shared" si="14"/>
        <v>Temperatura - Estator Fase C2</v>
      </c>
      <c r="P211" s="14" t="str">
        <f t="shared" si="15"/>
        <v>HiHi</v>
      </c>
      <c r="Q211" t="b" cm="1">
        <f t="array" ref="Q211">IF(ISERROR(IF(Table7[[#This Row],[type]]="subattribute", VLOOKUP(Table7[[#This Row],[Template]]&amp;Table7[[#This Row],[parent_attribute]],_xlfn._xlws.FILTER(Table7[[#All],[concat]], Table7[[#All],[type]]="attribute"),1, FALSE), TRUE)), FALSE, TRUE)</f>
        <v>1</v>
      </c>
    </row>
    <row r="212" spans="1:17">
      <c r="A212" s="13" t="str">
        <f t="shared" si="12"/>
        <v>Compressor AlternativoTemperatura - Estator Fase C2</v>
      </c>
      <c r="B212" s="14" t="s">
        <v>5755</v>
      </c>
      <c r="C212" s="95" t="s">
        <v>5088</v>
      </c>
      <c r="D212" s="95" t="s">
        <v>5757</v>
      </c>
      <c r="E212" s="95"/>
      <c r="F212" s="95" t="s">
        <v>2883</v>
      </c>
      <c r="G212" t="s">
        <v>5806</v>
      </c>
      <c r="I212" t="s">
        <v>5811</v>
      </c>
      <c r="L212">
        <v>2</v>
      </c>
      <c r="N212" s="14" t="str">
        <f t="shared" si="13"/>
        <v>subattribute</v>
      </c>
      <c r="O212" s="14" t="str">
        <f t="shared" si="14"/>
        <v>Temperatura - Estator Fase C2</v>
      </c>
      <c r="P212" s="14" t="str">
        <f t="shared" si="15"/>
        <v>LoLo</v>
      </c>
      <c r="Q212" t="b" cm="1">
        <f t="array" ref="Q212">IF(ISERROR(IF(Table7[[#This Row],[type]]="subattribute", VLOOKUP(Table7[[#This Row],[Template]]&amp;Table7[[#This Row],[parent_attribute]],_xlfn._xlws.FILTER(Table7[[#All],[concat]], Table7[[#All],[type]]="attribute"),1, FALSE), TRUE)), FALSE, TRUE)</f>
        <v>1</v>
      </c>
    </row>
    <row r="213" spans="1:17">
      <c r="A213" s="13" t="str">
        <f t="shared" si="12"/>
        <v>Compressor AlternativoTemperatura - Estator Fase C2</v>
      </c>
      <c r="B213" s="14" t="s">
        <v>5755</v>
      </c>
      <c r="C213" s="95" t="s">
        <v>5088</v>
      </c>
      <c r="D213" s="95" t="s">
        <v>5757</v>
      </c>
      <c r="E213" s="95"/>
      <c r="F213" s="95" t="s">
        <v>2883</v>
      </c>
      <c r="G213" t="s">
        <v>5806</v>
      </c>
      <c r="I213" t="s">
        <v>5812</v>
      </c>
      <c r="J213">
        <v>279.90000000000003</v>
      </c>
      <c r="L213">
        <v>2</v>
      </c>
      <c r="N213" s="14" t="str">
        <f t="shared" si="13"/>
        <v>subattribute</v>
      </c>
      <c r="O213" s="14" t="str">
        <f t="shared" si="14"/>
        <v>Temperatura - Estator Fase C2</v>
      </c>
      <c r="P213" s="14" t="str">
        <f t="shared" si="15"/>
        <v>Pre-alarm Hi</v>
      </c>
      <c r="Q213" t="b" cm="1">
        <f t="array" ref="Q213">IF(ISERROR(IF(Table7[[#This Row],[type]]="subattribute", VLOOKUP(Table7[[#This Row],[Template]]&amp;Table7[[#This Row],[parent_attribute]],_xlfn._xlws.FILTER(Table7[[#All],[concat]], Table7[[#All],[type]]="attribute"),1, FALSE), TRUE)), FALSE, TRUE)</f>
        <v>1</v>
      </c>
    </row>
    <row r="214" spans="1:17">
      <c r="A214" s="13" t="str">
        <f t="shared" si="12"/>
        <v>Compressor AlternativoTemperatura - Estator Fase C2</v>
      </c>
      <c r="B214" s="14" t="s">
        <v>5755</v>
      </c>
      <c r="C214" s="95" t="s">
        <v>5088</v>
      </c>
      <c r="D214" s="95" t="s">
        <v>5757</v>
      </c>
      <c r="E214" s="95"/>
      <c r="F214" s="95" t="s">
        <v>2883</v>
      </c>
      <c r="G214" t="s">
        <v>5806</v>
      </c>
      <c r="I214" t="s">
        <v>5813</v>
      </c>
      <c r="L214">
        <v>2</v>
      </c>
      <c r="N214" s="14" t="str">
        <f t="shared" si="13"/>
        <v>subattribute</v>
      </c>
      <c r="O214" s="14" t="str">
        <f t="shared" si="14"/>
        <v>Temperatura - Estator Fase C2</v>
      </c>
      <c r="P214" s="14" t="str">
        <f t="shared" si="15"/>
        <v>Pre-alarm Lo</v>
      </c>
      <c r="Q214" t="b" cm="1">
        <f t="array" ref="Q214">IF(ISERROR(IF(Table7[[#This Row],[type]]="subattribute", VLOOKUP(Table7[[#This Row],[Template]]&amp;Table7[[#This Row],[parent_attribute]],_xlfn._xlws.FILTER(Table7[[#All],[concat]], Table7[[#All],[type]]="attribute"),1, FALSE), TRUE)), FALSE, TRUE)</f>
        <v>1</v>
      </c>
    </row>
    <row r="215" spans="1:17">
      <c r="A215" s="13" t="str">
        <f t="shared" si="12"/>
        <v>Compressor AlternativoTemperatura - Header de Óleo Lubrificante</v>
      </c>
      <c r="B215" s="14" t="s">
        <v>5755</v>
      </c>
      <c r="C215" s="95" t="s">
        <v>5088</v>
      </c>
      <c r="D215" s="95" t="s">
        <v>5757</v>
      </c>
      <c r="E215" s="95"/>
      <c r="F215" s="95" t="s">
        <v>2883</v>
      </c>
      <c r="G215" t="s">
        <v>5922</v>
      </c>
      <c r="I215" t="s">
        <v>5258</v>
      </c>
      <c r="J215" t="s">
        <v>5922</v>
      </c>
      <c r="K215" t="s">
        <v>5767</v>
      </c>
      <c r="L215">
        <v>2</v>
      </c>
      <c r="M215" t="s">
        <v>462</v>
      </c>
      <c r="N215" s="14" t="str">
        <f t="shared" si="13"/>
        <v>attribute</v>
      </c>
      <c r="O215" s="14" t="str">
        <f t="shared" si="14"/>
        <v>Temperatura - Header de Óleo Lubrificante</v>
      </c>
      <c r="P215" s="14" t="str">
        <f t="shared" si="15"/>
        <v/>
      </c>
      <c r="Q215" t="b" cm="1">
        <f t="array" ref="Q215">IF(ISERROR(IF(Table7[[#This Row],[type]]="subattribute", VLOOKUP(Table7[[#This Row],[Template]]&amp;Table7[[#This Row],[parent_attribute]],_xlfn._xlws.FILTER(Table7[[#All],[concat]], Table7[[#All],[type]]="attribute"),1, FALSE), TRUE)), FALSE, TRUE)</f>
        <v>1</v>
      </c>
    </row>
    <row r="216" spans="1:17">
      <c r="A216" s="13" t="str">
        <f t="shared" si="12"/>
        <v>Compressor AlternativoTemperatura - Header de Óleo Lubrificante</v>
      </c>
      <c r="B216" s="14" t="s">
        <v>5755</v>
      </c>
      <c r="C216" s="95" t="s">
        <v>5088</v>
      </c>
      <c r="D216" s="95" t="s">
        <v>5757</v>
      </c>
      <c r="E216" s="95"/>
      <c r="F216" s="95" t="s">
        <v>2883</v>
      </c>
      <c r="G216" t="s">
        <v>5922</v>
      </c>
      <c r="I216" t="s">
        <v>5259</v>
      </c>
      <c r="J216">
        <v>180</v>
      </c>
      <c r="L216">
        <v>2</v>
      </c>
      <c r="N216" s="14" t="str">
        <f t="shared" si="13"/>
        <v>subattribute</v>
      </c>
      <c r="O216" s="14" t="str">
        <f t="shared" si="14"/>
        <v>Temperatura - Header de Óleo Lubrificante</v>
      </c>
      <c r="P216" s="14" t="str">
        <f t="shared" si="15"/>
        <v>Hi</v>
      </c>
      <c r="Q216" t="b" cm="1">
        <f t="array" ref="Q216">IF(ISERROR(IF(Table7[[#This Row],[type]]="subattribute", VLOOKUP(Table7[[#This Row],[Template]]&amp;Table7[[#This Row],[parent_attribute]],_xlfn._xlws.FILTER(Table7[[#All],[concat]], Table7[[#All],[type]]="attribute"),1, FALSE), TRUE)), FALSE, TRUE)</f>
        <v>1</v>
      </c>
    </row>
    <row r="217" spans="1:17">
      <c r="A217" s="13" t="str">
        <f t="shared" si="12"/>
        <v>Compressor AlternativoTemperatura - Header de Óleo Lubrificante</v>
      </c>
      <c r="B217" s="14" t="s">
        <v>5755</v>
      </c>
      <c r="C217" s="95" t="s">
        <v>5088</v>
      </c>
      <c r="D217" s="95" t="s">
        <v>5757</v>
      </c>
      <c r="E217" s="95"/>
      <c r="F217" s="95" t="s">
        <v>2883</v>
      </c>
      <c r="G217" t="s">
        <v>5922</v>
      </c>
      <c r="I217" t="s">
        <v>5261</v>
      </c>
      <c r="L217">
        <v>2</v>
      </c>
      <c r="N217" s="14" t="str">
        <f t="shared" si="13"/>
        <v>subattribute</v>
      </c>
      <c r="O217" s="14" t="str">
        <f t="shared" si="14"/>
        <v>Temperatura - Header de Óleo Lubrificante</v>
      </c>
      <c r="P217" s="14" t="str">
        <f t="shared" si="15"/>
        <v>Lo</v>
      </c>
      <c r="Q217" t="b" cm="1">
        <f t="array" ref="Q217">IF(ISERROR(IF(Table7[[#This Row],[type]]="subattribute", VLOOKUP(Table7[[#This Row],[Template]]&amp;Table7[[#This Row],[parent_attribute]],_xlfn._xlws.FILTER(Table7[[#All],[concat]], Table7[[#All],[type]]="attribute"),1, FALSE), TRUE)), FALSE, TRUE)</f>
        <v>1</v>
      </c>
    </row>
    <row r="218" spans="1:17">
      <c r="A218" s="13" t="str">
        <f t="shared" si="12"/>
        <v>Compressor AlternativoTemperatura - Header de Óleo Lubrificante</v>
      </c>
      <c r="B218" s="14" t="s">
        <v>5755</v>
      </c>
      <c r="C218" s="95" t="s">
        <v>5088</v>
      </c>
      <c r="D218" s="95" t="s">
        <v>5757</v>
      </c>
      <c r="E218" s="95"/>
      <c r="F218" s="95" t="s">
        <v>2883</v>
      </c>
      <c r="G218" t="s">
        <v>5922</v>
      </c>
      <c r="I218" t="s">
        <v>5260</v>
      </c>
      <c r="J218">
        <v>190</v>
      </c>
      <c r="L218">
        <v>2</v>
      </c>
      <c r="N218" s="14" t="str">
        <f t="shared" si="13"/>
        <v>subattribute</v>
      </c>
      <c r="O218" s="14" t="str">
        <f t="shared" si="14"/>
        <v>Temperatura - Header de Óleo Lubrificante</v>
      </c>
      <c r="P218" s="14" t="str">
        <f t="shared" si="15"/>
        <v>HiHi</v>
      </c>
      <c r="Q218" t="b" cm="1">
        <f t="array" ref="Q218">IF(ISERROR(IF(Table7[[#This Row],[type]]="subattribute", VLOOKUP(Table7[[#This Row],[Template]]&amp;Table7[[#This Row],[parent_attribute]],_xlfn._xlws.FILTER(Table7[[#All],[concat]], Table7[[#All],[type]]="attribute"),1, FALSE), TRUE)), FALSE, TRUE)</f>
        <v>1</v>
      </c>
    </row>
    <row r="219" spans="1:17">
      <c r="A219" s="13" t="str">
        <f t="shared" si="12"/>
        <v>Compressor AlternativoTemperatura - Header de Óleo Lubrificante</v>
      </c>
      <c r="B219" s="14" t="s">
        <v>5755</v>
      </c>
      <c r="C219" s="95" t="s">
        <v>5088</v>
      </c>
      <c r="D219" s="95" t="s">
        <v>5757</v>
      </c>
      <c r="E219" s="95"/>
      <c r="F219" s="95" t="s">
        <v>2883</v>
      </c>
      <c r="G219" t="s">
        <v>5922</v>
      </c>
      <c r="I219" t="s">
        <v>5262</v>
      </c>
      <c r="L219">
        <v>2</v>
      </c>
      <c r="N219" s="14" t="str">
        <f t="shared" si="13"/>
        <v>subattribute</v>
      </c>
      <c r="O219" s="14" t="str">
        <f t="shared" si="14"/>
        <v>Temperatura - Header de Óleo Lubrificante</v>
      </c>
      <c r="P219" s="14" t="str">
        <f t="shared" si="15"/>
        <v>LoLo</v>
      </c>
      <c r="Q219" t="b" cm="1">
        <f t="array" ref="Q219">IF(ISERROR(IF(Table7[[#This Row],[type]]="subattribute", VLOOKUP(Table7[[#This Row],[Template]]&amp;Table7[[#This Row],[parent_attribute]],_xlfn._xlws.FILTER(Table7[[#All],[concat]], Table7[[#All],[type]]="attribute"),1, FALSE), TRUE)), FALSE, TRUE)</f>
        <v>1</v>
      </c>
    </row>
    <row r="220" spans="1:17">
      <c r="A220" s="13" t="str">
        <f t="shared" si="12"/>
        <v>Compressor AlternativoTemperatura - Header de Óleo Lubrificante</v>
      </c>
      <c r="B220" s="14" t="s">
        <v>5755</v>
      </c>
      <c r="C220" s="95" t="s">
        <v>5088</v>
      </c>
      <c r="D220" s="95" t="s">
        <v>5757</v>
      </c>
      <c r="E220" s="95"/>
      <c r="F220" s="95" t="s">
        <v>2883</v>
      </c>
      <c r="G220" t="s">
        <v>5922</v>
      </c>
      <c r="I220" t="s">
        <v>5263</v>
      </c>
      <c r="J220">
        <v>162</v>
      </c>
      <c r="L220">
        <v>2</v>
      </c>
      <c r="N220" s="14" t="str">
        <f t="shared" si="13"/>
        <v>subattribute</v>
      </c>
      <c r="O220" s="14" t="str">
        <f t="shared" si="14"/>
        <v>Temperatura - Header de Óleo Lubrificante</v>
      </c>
      <c r="P220" s="14" t="str">
        <f t="shared" si="15"/>
        <v>Pre-alarm Hi</v>
      </c>
      <c r="Q220" t="b" cm="1">
        <f t="array" ref="Q220">IF(ISERROR(IF(Table7[[#This Row],[type]]="subattribute", VLOOKUP(Table7[[#This Row],[Template]]&amp;Table7[[#This Row],[parent_attribute]],_xlfn._xlws.FILTER(Table7[[#All],[concat]], Table7[[#All],[type]]="attribute"),1, FALSE), TRUE)), FALSE, TRUE)</f>
        <v>1</v>
      </c>
    </row>
    <row r="221" spans="1:17">
      <c r="A221" s="13" t="str">
        <f t="shared" si="12"/>
        <v>Compressor AlternativoTemperatura - Header de Óleo Lubrificante</v>
      </c>
      <c r="B221" s="14" t="s">
        <v>5755</v>
      </c>
      <c r="C221" s="95" t="s">
        <v>5088</v>
      </c>
      <c r="D221" s="95" t="s">
        <v>5757</v>
      </c>
      <c r="E221" s="95"/>
      <c r="F221" s="95" t="s">
        <v>2883</v>
      </c>
      <c r="G221" t="s">
        <v>5922</v>
      </c>
      <c r="I221" t="s">
        <v>5264</v>
      </c>
      <c r="L221">
        <v>2</v>
      </c>
      <c r="N221" s="14" t="str">
        <f t="shared" si="13"/>
        <v>subattribute</v>
      </c>
      <c r="O221" s="14" t="str">
        <f t="shared" si="14"/>
        <v>Temperatura - Header de Óleo Lubrificante</v>
      </c>
      <c r="P221" s="14" t="str">
        <f t="shared" si="15"/>
        <v>Pre-alarm Lo</v>
      </c>
      <c r="Q221" t="b" cm="1">
        <f t="array" ref="Q221">IF(ISERROR(IF(Table7[[#This Row],[type]]="subattribute", VLOOKUP(Table7[[#This Row],[Template]]&amp;Table7[[#This Row],[parent_attribute]],_xlfn._xlws.FILTER(Table7[[#All],[concat]], Table7[[#All],[type]]="attribute"),1, FALSE), TRUE)), FALSE, TRUE)</f>
        <v>1</v>
      </c>
    </row>
    <row r="222" spans="1:17">
      <c r="A222" s="13" t="str">
        <f t="shared" si="12"/>
        <v>Compressor AlternativoTemperatura - Mancal Cilindro 1</v>
      </c>
      <c r="B222" s="14" t="s">
        <v>5755</v>
      </c>
      <c r="C222" s="95" t="s">
        <v>5088</v>
      </c>
      <c r="D222" s="95" t="s">
        <v>5757</v>
      </c>
      <c r="E222" s="95"/>
      <c r="F222" s="95" t="s">
        <v>2883</v>
      </c>
      <c r="G222" t="s">
        <v>5923</v>
      </c>
      <c r="I222" t="s">
        <v>5924</v>
      </c>
      <c r="J222" t="s">
        <v>5923</v>
      </c>
      <c r="K222" t="s">
        <v>5767</v>
      </c>
      <c r="L222">
        <v>2</v>
      </c>
      <c r="M222" t="s">
        <v>440</v>
      </c>
      <c r="N222" s="14" t="str">
        <f t="shared" si="13"/>
        <v>attribute</v>
      </c>
      <c r="O222" s="14" t="str">
        <f t="shared" si="14"/>
        <v>Temperatura - Mancal Cilindro 1</v>
      </c>
      <c r="P222" s="14" t="str">
        <f t="shared" si="15"/>
        <v/>
      </c>
      <c r="Q222" t="b" cm="1">
        <f t="array" ref="Q222">IF(ISERROR(IF(Table7[[#This Row],[type]]="subattribute", VLOOKUP(Table7[[#This Row],[Template]]&amp;Table7[[#This Row],[parent_attribute]],_xlfn._xlws.FILTER(Table7[[#All],[concat]], Table7[[#All],[type]]="attribute"),1, FALSE), TRUE)), FALSE, TRUE)</f>
        <v>1</v>
      </c>
    </row>
    <row r="223" spans="1:17">
      <c r="A223" s="13" t="str">
        <f t="shared" si="12"/>
        <v>Compressor AlternativoTemperatura - Mancal Cilindro 1</v>
      </c>
      <c r="B223" s="14" t="s">
        <v>5755</v>
      </c>
      <c r="C223" s="95" t="s">
        <v>5088</v>
      </c>
      <c r="D223" s="95" t="s">
        <v>5757</v>
      </c>
      <c r="E223" s="95"/>
      <c r="F223" s="95" t="s">
        <v>2883</v>
      </c>
      <c r="G223" t="s">
        <v>5923</v>
      </c>
      <c r="I223" t="s">
        <v>5925</v>
      </c>
      <c r="J223">
        <v>220</v>
      </c>
      <c r="L223">
        <v>2</v>
      </c>
      <c r="N223" s="14" t="str">
        <f t="shared" si="13"/>
        <v>subattribute</v>
      </c>
      <c r="O223" s="14" t="str">
        <f t="shared" si="14"/>
        <v>Temperatura - Mancal Cilindro 1</v>
      </c>
      <c r="P223" s="14" t="str">
        <f t="shared" si="15"/>
        <v>Hi</v>
      </c>
      <c r="Q223" t="b" cm="1">
        <f t="array" ref="Q223">IF(ISERROR(IF(Table7[[#This Row],[type]]="subattribute", VLOOKUP(Table7[[#This Row],[Template]]&amp;Table7[[#This Row],[parent_attribute]],_xlfn._xlws.FILTER(Table7[[#All],[concat]], Table7[[#All],[type]]="attribute"),1, FALSE), TRUE)), FALSE, TRUE)</f>
        <v>1</v>
      </c>
    </row>
    <row r="224" spans="1:17">
      <c r="A224" s="13" t="str">
        <f t="shared" si="12"/>
        <v>Compressor AlternativoTemperatura - Mancal Cilindro 1</v>
      </c>
      <c r="B224" s="14" t="s">
        <v>5755</v>
      </c>
      <c r="C224" s="95" t="s">
        <v>5088</v>
      </c>
      <c r="D224" s="95" t="s">
        <v>5757</v>
      </c>
      <c r="E224" s="95"/>
      <c r="F224" s="95" t="s">
        <v>2883</v>
      </c>
      <c r="G224" t="s">
        <v>5923</v>
      </c>
      <c r="I224" t="s">
        <v>5926</v>
      </c>
      <c r="L224">
        <v>2</v>
      </c>
      <c r="N224" s="14" t="str">
        <f t="shared" si="13"/>
        <v>subattribute</v>
      </c>
      <c r="O224" s="14" t="str">
        <f t="shared" si="14"/>
        <v>Temperatura - Mancal Cilindro 1</v>
      </c>
      <c r="P224" s="14" t="str">
        <f t="shared" si="15"/>
        <v>Lo</v>
      </c>
      <c r="Q224" t="b" cm="1">
        <f t="array" ref="Q224">IF(ISERROR(IF(Table7[[#This Row],[type]]="subattribute", VLOOKUP(Table7[[#This Row],[Template]]&amp;Table7[[#This Row],[parent_attribute]],_xlfn._xlws.FILTER(Table7[[#All],[concat]], Table7[[#All],[type]]="attribute"),1, FALSE), TRUE)), FALSE, TRUE)</f>
        <v>1</v>
      </c>
    </row>
    <row r="225" spans="1:17">
      <c r="A225" s="13" t="str">
        <f t="shared" si="12"/>
        <v>Compressor AlternativoTemperatura - Mancal Cilindro 1</v>
      </c>
      <c r="B225" s="14" t="s">
        <v>5755</v>
      </c>
      <c r="C225" s="95" t="s">
        <v>5088</v>
      </c>
      <c r="D225" s="95" t="s">
        <v>5757</v>
      </c>
      <c r="E225" s="95"/>
      <c r="F225" s="95" t="s">
        <v>2883</v>
      </c>
      <c r="G225" t="s">
        <v>5923</v>
      </c>
      <c r="I225" t="s">
        <v>5927</v>
      </c>
      <c r="J225">
        <v>230</v>
      </c>
      <c r="L225">
        <v>2</v>
      </c>
      <c r="N225" s="14" t="str">
        <f t="shared" si="13"/>
        <v>subattribute</v>
      </c>
      <c r="O225" s="14" t="str">
        <f t="shared" si="14"/>
        <v>Temperatura - Mancal Cilindro 1</v>
      </c>
      <c r="P225" s="14" t="str">
        <f t="shared" si="15"/>
        <v>HiHi</v>
      </c>
      <c r="Q225" t="b" cm="1">
        <f t="array" ref="Q225">IF(ISERROR(IF(Table7[[#This Row],[type]]="subattribute", VLOOKUP(Table7[[#This Row],[Template]]&amp;Table7[[#This Row],[parent_attribute]],_xlfn._xlws.FILTER(Table7[[#All],[concat]], Table7[[#All],[type]]="attribute"),1, FALSE), TRUE)), FALSE, TRUE)</f>
        <v>1</v>
      </c>
    </row>
    <row r="226" spans="1:17">
      <c r="A226" s="13" t="str">
        <f t="shared" si="12"/>
        <v>Compressor AlternativoTemperatura - Mancal Cilindro 1</v>
      </c>
      <c r="B226" s="14" t="s">
        <v>5755</v>
      </c>
      <c r="C226" s="95" t="s">
        <v>5088</v>
      </c>
      <c r="D226" s="95" t="s">
        <v>5757</v>
      </c>
      <c r="E226" s="95"/>
      <c r="F226" s="95" t="s">
        <v>2883</v>
      </c>
      <c r="G226" t="s">
        <v>5923</v>
      </c>
      <c r="I226" t="s">
        <v>5928</v>
      </c>
      <c r="L226">
        <v>2</v>
      </c>
      <c r="N226" s="14" t="str">
        <f t="shared" si="13"/>
        <v>subattribute</v>
      </c>
      <c r="O226" s="14" t="str">
        <f t="shared" si="14"/>
        <v>Temperatura - Mancal Cilindro 1</v>
      </c>
      <c r="P226" s="14" t="str">
        <f t="shared" si="15"/>
        <v>LoLo</v>
      </c>
      <c r="Q226" t="b" cm="1">
        <f t="array" ref="Q226">IF(ISERROR(IF(Table7[[#This Row],[type]]="subattribute", VLOOKUP(Table7[[#This Row],[Template]]&amp;Table7[[#This Row],[parent_attribute]],_xlfn._xlws.FILTER(Table7[[#All],[concat]], Table7[[#All],[type]]="attribute"),1, FALSE), TRUE)), FALSE, TRUE)</f>
        <v>1</v>
      </c>
    </row>
    <row r="227" spans="1:17">
      <c r="A227" s="13" t="str">
        <f t="shared" si="12"/>
        <v>Compressor AlternativoTemperatura - Mancal Cilindro 1</v>
      </c>
      <c r="B227" s="14" t="s">
        <v>5755</v>
      </c>
      <c r="C227" s="95" t="s">
        <v>5088</v>
      </c>
      <c r="D227" s="95" t="s">
        <v>5757</v>
      </c>
      <c r="E227" s="95"/>
      <c r="F227" s="95" t="s">
        <v>2883</v>
      </c>
      <c r="G227" t="s">
        <v>5923</v>
      </c>
      <c r="I227" t="s">
        <v>5929</v>
      </c>
      <c r="J227">
        <v>198</v>
      </c>
      <c r="L227">
        <v>2</v>
      </c>
      <c r="N227" s="14" t="str">
        <f t="shared" si="13"/>
        <v>subattribute</v>
      </c>
      <c r="O227" s="14" t="str">
        <f t="shared" si="14"/>
        <v>Temperatura - Mancal Cilindro 1</v>
      </c>
      <c r="P227" s="14" t="str">
        <f t="shared" si="15"/>
        <v>Pre-alarm Hi</v>
      </c>
      <c r="Q227" t="b" cm="1">
        <f t="array" ref="Q227">IF(ISERROR(IF(Table7[[#This Row],[type]]="subattribute", VLOOKUP(Table7[[#This Row],[Template]]&amp;Table7[[#This Row],[parent_attribute]],_xlfn._xlws.FILTER(Table7[[#All],[concat]], Table7[[#All],[type]]="attribute"),1, FALSE), TRUE)), FALSE, TRUE)</f>
        <v>1</v>
      </c>
    </row>
    <row r="228" spans="1:17">
      <c r="A228" s="13" t="str">
        <f t="shared" si="12"/>
        <v>Compressor AlternativoTemperatura - Mancal Cilindro 1</v>
      </c>
      <c r="B228" s="14" t="s">
        <v>5755</v>
      </c>
      <c r="C228" s="95" t="s">
        <v>5088</v>
      </c>
      <c r="D228" s="95" t="s">
        <v>5757</v>
      </c>
      <c r="E228" s="95"/>
      <c r="F228" s="95" t="s">
        <v>2883</v>
      </c>
      <c r="G228" t="s">
        <v>5923</v>
      </c>
      <c r="I228" t="s">
        <v>5930</v>
      </c>
      <c r="L228">
        <v>2</v>
      </c>
      <c r="N228" s="14" t="str">
        <f t="shared" si="13"/>
        <v>subattribute</v>
      </c>
      <c r="O228" s="14" t="str">
        <f t="shared" si="14"/>
        <v>Temperatura - Mancal Cilindro 1</v>
      </c>
      <c r="P228" s="14" t="str">
        <f t="shared" si="15"/>
        <v>Pre-alarm Lo</v>
      </c>
      <c r="Q228" t="b" cm="1">
        <f t="array" ref="Q228">IF(ISERROR(IF(Table7[[#This Row],[type]]="subattribute", VLOOKUP(Table7[[#This Row],[Template]]&amp;Table7[[#This Row],[parent_attribute]],_xlfn._xlws.FILTER(Table7[[#All],[concat]], Table7[[#All],[type]]="attribute"),1, FALSE), TRUE)), FALSE, TRUE)</f>
        <v>1</v>
      </c>
    </row>
    <row r="229" spans="1:17">
      <c r="A229" s="13" t="str">
        <f t="shared" si="12"/>
        <v>Compressor AlternativoTemperatura - Mancal Cilindro 2</v>
      </c>
      <c r="B229" s="14" t="s">
        <v>5755</v>
      </c>
      <c r="C229" s="95" t="s">
        <v>5088</v>
      </c>
      <c r="D229" s="95" t="s">
        <v>5757</v>
      </c>
      <c r="E229" s="95"/>
      <c r="F229" s="95" t="s">
        <v>2883</v>
      </c>
      <c r="G229" t="s">
        <v>5931</v>
      </c>
      <c r="I229" t="s">
        <v>5932</v>
      </c>
      <c r="J229" t="s">
        <v>5931</v>
      </c>
      <c r="K229" t="s">
        <v>5767</v>
      </c>
      <c r="L229">
        <v>2</v>
      </c>
      <c r="M229" t="s">
        <v>440</v>
      </c>
      <c r="N229" s="14" t="str">
        <f t="shared" si="13"/>
        <v>attribute</v>
      </c>
      <c r="O229" s="14" t="str">
        <f t="shared" si="14"/>
        <v>Temperatura - Mancal Cilindro 2</v>
      </c>
      <c r="P229" s="14" t="str">
        <f t="shared" si="15"/>
        <v/>
      </c>
      <c r="Q229" t="b" cm="1">
        <f t="array" ref="Q229">IF(ISERROR(IF(Table7[[#This Row],[type]]="subattribute", VLOOKUP(Table7[[#This Row],[Template]]&amp;Table7[[#This Row],[parent_attribute]],_xlfn._xlws.FILTER(Table7[[#All],[concat]], Table7[[#All],[type]]="attribute"),1, FALSE), TRUE)), FALSE, TRUE)</f>
        <v>1</v>
      </c>
    </row>
    <row r="230" spans="1:17">
      <c r="A230" s="13" t="str">
        <f t="shared" si="12"/>
        <v>Compressor AlternativoTemperatura - Mancal Cilindro 2</v>
      </c>
      <c r="B230" s="14" t="s">
        <v>5755</v>
      </c>
      <c r="C230" s="95" t="s">
        <v>5088</v>
      </c>
      <c r="D230" s="95" t="s">
        <v>5757</v>
      </c>
      <c r="E230" s="95"/>
      <c r="F230" s="95" t="s">
        <v>2883</v>
      </c>
      <c r="G230" t="s">
        <v>5931</v>
      </c>
      <c r="I230" t="s">
        <v>5933</v>
      </c>
      <c r="J230">
        <v>220</v>
      </c>
      <c r="L230">
        <v>2</v>
      </c>
      <c r="N230" s="14" t="str">
        <f t="shared" si="13"/>
        <v>subattribute</v>
      </c>
      <c r="O230" s="14" t="str">
        <f t="shared" si="14"/>
        <v>Temperatura - Mancal Cilindro 2</v>
      </c>
      <c r="P230" s="14" t="str">
        <f t="shared" si="15"/>
        <v>Hi</v>
      </c>
      <c r="Q230" t="b" cm="1">
        <f t="array" ref="Q230">IF(ISERROR(IF(Table7[[#This Row],[type]]="subattribute", VLOOKUP(Table7[[#This Row],[Template]]&amp;Table7[[#This Row],[parent_attribute]],_xlfn._xlws.FILTER(Table7[[#All],[concat]], Table7[[#All],[type]]="attribute"),1, FALSE), TRUE)), FALSE, TRUE)</f>
        <v>1</v>
      </c>
    </row>
    <row r="231" spans="1:17">
      <c r="A231" s="13" t="str">
        <f t="shared" si="12"/>
        <v>Compressor AlternativoTemperatura - Mancal Cilindro 2</v>
      </c>
      <c r="B231" s="14" t="s">
        <v>5755</v>
      </c>
      <c r="C231" s="95" t="s">
        <v>5088</v>
      </c>
      <c r="D231" s="95" t="s">
        <v>5757</v>
      </c>
      <c r="E231" s="95"/>
      <c r="F231" s="95" t="s">
        <v>2883</v>
      </c>
      <c r="G231" t="s">
        <v>5931</v>
      </c>
      <c r="I231" t="s">
        <v>5934</v>
      </c>
      <c r="L231">
        <v>2</v>
      </c>
      <c r="N231" s="14" t="str">
        <f t="shared" si="13"/>
        <v>subattribute</v>
      </c>
      <c r="O231" s="14" t="str">
        <f t="shared" si="14"/>
        <v>Temperatura - Mancal Cilindro 2</v>
      </c>
      <c r="P231" s="14" t="str">
        <f t="shared" si="15"/>
        <v>Lo</v>
      </c>
      <c r="Q231" t="b" cm="1">
        <f t="array" ref="Q231">IF(ISERROR(IF(Table7[[#This Row],[type]]="subattribute", VLOOKUP(Table7[[#This Row],[Template]]&amp;Table7[[#This Row],[parent_attribute]],_xlfn._xlws.FILTER(Table7[[#All],[concat]], Table7[[#All],[type]]="attribute"),1, FALSE), TRUE)), FALSE, TRUE)</f>
        <v>1</v>
      </c>
    </row>
    <row r="232" spans="1:17">
      <c r="A232" s="13" t="str">
        <f t="shared" si="12"/>
        <v>Compressor AlternativoTemperatura - Mancal Cilindro 2</v>
      </c>
      <c r="B232" s="14" t="s">
        <v>5755</v>
      </c>
      <c r="C232" s="95" t="s">
        <v>5088</v>
      </c>
      <c r="D232" s="95" t="s">
        <v>5757</v>
      </c>
      <c r="E232" s="95"/>
      <c r="F232" s="95" t="s">
        <v>2883</v>
      </c>
      <c r="G232" t="s">
        <v>5931</v>
      </c>
      <c r="I232" t="s">
        <v>5935</v>
      </c>
      <c r="J232">
        <v>230</v>
      </c>
      <c r="L232">
        <v>2</v>
      </c>
      <c r="N232" s="14" t="str">
        <f t="shared" si="13"/>
        <v>subattribute</v>
      </c>
      <c r="O232" s="14" t="str">
        <f t="shared" si="14"/>
        <v>Temperatura - Mancal Cilindro 2</v>
      </c>
      <c r="P232" s="14" t="str">
        <f t="shared" si="15"/>
        <v>HiHi</v>
      </c>
      <c r="Q232" t="b" cm="1">
        <f t="array" ref="Q232">IF(ISERROR(IF(Table7[[#This Row],[type]]="subattribute", VLOOKUP(Table7[[#This Row],[Template]]&amp;Table7[[#This Row],[parent_attribute]],_xlfn._xlws.FILTER(Table7[[#All],[concat]], Table7[[#All],[type]]="attribute"),1, FALSE), TRUE)), FALSE, TRUE)</f>
        <v>1</v>
      </c>
    </row>
    <row r="233" spans="1:17">
      <c r="A233" s="13" t="str">
        <f t="shared" si="12"/>
        <v>Compressor AlternativoTemperatura - Mancal Cilindro 2</v>
      </c>
      <c r="B233" s="14" t="s">
        <v>5755</v>
      </c>
      <c r="C233" s="95" t="s">
        <v>5088</v>
      </c>
      <c r="D233" s="95" t="s">
        <v>5757</v>
      </c>
      <c r="E233" s="95"/>
      <c r="F233" s="95" t="s">
        <v>2883</v>
      </c>
      <c r="G233" t="s">
        <v>5931</v>
      </c>
      <c r="I233" t="s">
        <v>5936</v>
      </c>
      <c r="L233">
        <v>2</v>
      </c>
      <c r="N233" s="14" t="str">
        <f t="shared" si="13"/>
        <v>subattribute</v>
      </c>
      <c r="O233" s="14" t="str">
        <f t="shared" si="14"/>
        <v>Temperatura - Mancal Cilindro 2</v>
      </c>
      <c r="P233" s="14" t="str">
        <f t="shared" si="15"/>
        <v>LoLo</v>
      </c>
      <c r="Q233" t="b" cm="1">
        <f t="array" ref="Q233">IF(ISERROR(IF(Table7[[#This Row],[type]]="subattribute", VLOOKUP(Table7[[#This Row],[Template]]&amp;Table7[[#This Row],[parent_attribute]],_xlfn._xlws.FILTER(Table7[[#All],[concat]], Table7[[#All],[type]]="attribute"),1, FALSE), TRUE)), FALSE, TRUE)</f>
        <v>1</v>
      </c>
    </row>
    <row r="234" spans="1:17">
      <c r="A234" s="13" t="str">
        <f t="shared" si="12"/>
        <v>Compressor AlternativoTemperatura - Mancal Cilindro 2</v>
      </c>
      <c r="B234" s="14" t="s">
        <v>5755</v>
      </c>
      <c r="C234" s="95" t="s">
        <v>5088</v>
      </c>
      <c r="D234" s="95" t="s">
        <v>5757</v>
      </c>
      <c r="E234" s="95"/>
      <c r="F234" s="95" t="s">
        <v>2883</v>
      </c>
      <c r="G234" t="s">
        <v>5931</v>
      </c>
      <c r="I234" t="s">
        <v>5937</v>
      </c>
      <c r="J234">
        <v>198</v>
      </c>
      <c r="L234">
        <v>2</v>
      </c>
      <c r="N234" s="14" t="str">
        <f t="shared" si="13"/>
        <v>subattribute</v>
      </c>
      <c r="O234" s="14" t="str">
        <f t="shared" si="14"/>
        <v>Temperatura - Mancal Cilindro 2</v>
      </c>
      <c r="P234" s="14" t="str">
        <f t="shared" si="15"/>
        <v>Pre-alarm Hi</v>
      </c>
      <c r="Q234" t="b" cm="1">
        <f t="array" ref="Q234">IF(ISERROR(IF(Table7[[#This Row],[type]]="subattribute", VLOOKUP(Table7[[#This Row],[Template]]&amp;Table7[[#This Row],[parent_attribute]],_xlfn._xlws.FILTER(Table7[[#All],[concat]], Table7[[#All],[type]]="attribute"),1, FALSE), TRUE)), FALSE, TRUE)</f>
        <v>1</v>
      </c>
    </row>
    <row r="235" spans="1:17">
      <c r="A235" s="13" t="str">
        <f t="shared" si="12"/>
        <v>Compressor AlternativoTemperatura - Mancal Cilindro 2</v>
      </c>
      <c r="B235" s="14" t="s">
        <v>5755</v>
      </c>
      <c r="C235" s="95" t="s">
        <v>5088</v>
      </c>
      <c r="D235" s="95" t="s">
        <v>5757</v>
      </c>
      <c r="E235" s="95"/>
      <c r="F235" s="95" t="s">
        <v>2883</v>
      </c>
      <c r="G235" t="s">
        <v>5931</v>
      </c>
      <c r="I235" t="s">
        <v>5938</v>
      </c>
      <c r="L235">
        <v>2</v>
      </c>
      <c r="N235" s="14" t="str">
        <f t="shared" si="13"/>
        <v>subattribute</v>
      </c>
      <c r="O235" s="14" t="str">
        <f t="shared" si="14"/>
        <v>Temperatura - Mancal Cilindro 2</v>
      </c>
      <c r="P235" s="14" t="str">
        <f t="shared" si="15"/>
        <v>Pre-alarm Lo</v>
      </c>
      <c r="Q235" t="b" cm="1">
        <f t="array" ref="Q235">IF(ISERROR(IF(Table7[[#This Row],[type]]="subattribute", VLOOKUP(Table7[[#This Row],[Template]]&amp;Table7[[#This Row],[parent_attribute]],_xlfn._xlws.FILTER(Table7[[#All],[concat]], Table7[[#All],[type]]="attribute"),1, FALSE), TRUE)), FALSE, TRUE)</f>
        <v>1</v>
      </c>
    </row>
    <row r="236" spans="1:17">
      <c r="A236" s="13" t="str">
        <f t="shared" si="12"/>
        <v>Compressor AlternativoTemperatura - Mancal Cilindro 3</v>
      </c>
      <c r="B236" s="14" t="s">
        <v>5755</v>
      </c>
      <c r="C236" s="95" t="s">
        <v>5088</v>
      </c>
      <c r="D236" s="95" t="s">
        <v>5757</v>
      </c>
      <c r="E236" s="95"/>
      <c r="F236" s="95" t="s">
        <v>2883</v>
      </c>
      <c r="G236" t="s">
        <v>5939</v>
      </c>
      <c r="I236" t="s">
        <v>5940</v>
      </c>
      <c r="J236" t="s">
        <v>5939</v>
      </c>
      <c r="K236" t="s">
        <v>5767</v>
      </c>
      <c r="L236">
        <v>2</v>
      </c>
      <c r="M236" t="s">
        <v>440</v>
      </c>
      <c r="N236" s="14" t="str">
        <f t="shared" si="13"/>
        <v>attribute</v>
      </c>
      <c r="O236" s="14" t="str">
        <f t="shared" si="14"/>
        <v>Temperatura - Mancal Cilindro 3</v>
      </c>
      <c r="P236" s="14" t="str">
        <f t="shared" si="15"/>
        <v/>
      </c>
      <c r="Q236" t="b" cm="1">
        <f t="array" ref="Q236">IF(ISERROR(IF(Table7[[#This Row],[type]]="subattribute", VLOOKUP(Table7[[#This Row],[Template]]&amp;Table7[[#This Row],[parent_attribute]],_xlfn._xlws.FILTER(Table7[[#All],[concat]], Table7[[#All],[type]]="attribute"),1, FALSE), TRUE)), FALSE, TRUE)</f>
        <v>1</v>
      </c>
    </row>
    <row r="237" spans="1:17">
      <c r="A237" s="13" t="str">
        <f t="shared" si="12"/>
        <v>Compressor AlternativoTemperatura - Mancal Cilindro 3</v>
      </c>
      <c r="B237" s="14" t="s">
        <v>5755</v>
      </c>
      <c r="C237" s="95" t="s">
        <v>5088</v>
      </c>
      <c r="D237" s="95" t="s">
        <v>5757</v>
      </c>
      <c r="E237" s="95"/>
      <c r="F237" s="95" t="s">
        <v>2883</v>
      </c>
      <c r="G237" t="s">
        <v>5939</v>
      </c>
      <c r="I237" t="s">
        <v>5941</v>
      </c>
      <c r="J237">
        <v>220</v>
      </c>
      <c r="L237">
        <v>2</v>
      </c>
      <c r="N237" s="14" t="str">
        <f t="shared" si="13"/>
        <v>subattribute</v>
      </c>
      <c r="O237" s="14" t="str">
        <f t="shared" si="14"/>
        <v>Temperatura - Mancal Cilindro 3</v>
      </c>
      <c r="P237" s="14" t="str">
        <f t="shared" si="15"/>
        <v>Hi</v>
      </c>
      <c r="Q237" t="b" cm="1">
        <f t="array" ref="Q237">IF(ISERROR(IF(Table7[[#This Row],[type]]="subattribute", VLOOKUP(Table7[[#This Row],[Template]]&amp;Table7[[#This Row],[parent_attribute]],_xlfn._xlws.FILTER(Table7[[#All],[concat]], Table7[[#All],[type]]="attribute"),1, FALSE), TRUE)), FALSE, TRUE)</f>
        <v>1</v>
      </c>
    </row>
    <row r="238" spans="1:17">
      <c r="A238" s="13" t="str">
        <f t="shared" si="12"/>
        <v>Compressor AlternativoTemperatura - Mancal Cilindro 3</v>
      </c>
      <c r="B238" s="14" t="s">
        <v>5755</v>
      </c>
      <c r="C238" s="95" t="s">
        <v>5088</v>
      </c>
      <c r="D238" s="95" t="s">
        <v>5757</v>
      </c>
      <c r="E238" s="95"/>
      <c r="F238" s="95" t="s">
        <v>2883</v>
      </c>
      <c r="G238" t="s">
        <v>5939</v>
      </c>
      <c r="I238" t="s">
        <v>5942</v>
      </c>
      <c r="L238">
        <v>2</v>
      </c>
      <c r="N238" s="14" t="str">
        <f t="shared" si="13"/>
        <v>subattribute</v>
      </c>
      <c r="O238" s="14" t="str">
        <f t="shared" si="14"/>
        <v>Temperatura - Mancal Cilindro 3</v>
      </c>
      <c r="P238" s="14" t="str">
        <f t="shared" si="15"/>
        <v>Lo</v>
      </c>
      <c r="Q238" t="b" cm="1">
        <f t="array" ref="Q238">IF(ISERROR(IF(Table7[[#This Row],[type]]="subattribute", VLOOKUP(Table7[[#This Row],[Template]]&amp;Table7[[#This Row],[parent_attribute]],_xlfn._xlws.FILTER(Table7[[#All],[concat]], Table7[[#All],[type]]="attribute"),1, FALSE), TRUE)), FALSE, TRUE)</f>
        <v>1</v>
      </c>
    </row>
    <row r="239" spans="1:17">
      <c r="A239" s="13" t="str">
        <f t="shared" si="12"/>
        <v>Compressor AlternativoTemperatura - Mancal Cilindro 3</v>
      </c>
      <c r="B239" s="14" t="s">
        <v>5755</v>
      </c>
      <c r="C239" s="95" t="s">
        <v>5088</v>
      </c>
      <c r="D239" s="95" t="s">
        <v>5757</v>
      </c>
      <c r="E239" s="95"/>
      <c r="F239" s="95" t="s">
        <v>2883</v>
      </c>
      <c r="G239" t="s">
        <v>5939</v>
      </c>
      <c r="I239" t="s">
        <v>5943</v>
      </c>
      <c r="J239">
        <v>230</v>
      </c>
      <c r="L239">
        <v>2</v>
      </c>
      <c r="N239" s="14" t="str">
        <f t="shared" si="13"/>
        <v>subattribute</v>
      </c>
      <c r="O239" s="14" t="str">
        <f t="shared" si="14"/>
        <v>Temperatura - Mancal Cilindro 3</v>
      </c>
      <c r="P239" s="14" t="str">
        <f t="shared" si="15"/>
        <v>HiHi</v>
      </c>
      <c r="Q239" t="b" cm="1">
        <f t="array" ref="Q239">IF(ISERROR(IF(Table7[[#This Row],[type]]="subattribute", VLOOKUP(Table7[[#This Row],[Template]]&amp;Table7[[#This Row],[parent_attribute]],_xlfn._xlws.FILTER(Table7[[#All],[concat]], Table7[[#All],[type]]="attribute"),1, FALSE), TRUE)), FALSE, TRUE)</f>
        <v>1</v>
      </c>
    </row>
    <row r="240" spans="1:17">
      <c r="A240" s="13" t="str">
        <f t="shared" si="12"/>
        <v>Compressor AlternativoTemperatura - Mancal Cilindro 3</v>
      </c>
      <c r="B240" s="14" t="s">
        <v>5755</v>
      </c>
      <c r="C240" s="95" t="s">
        <v>5088</v>
      </c>
      <c r="D240" s="95" t="s">
        <v>5757</v>
      </c>
      <c r="E240" s="95"/>
      <c r="F240" s="95" t="s">
        <v>2883</v>
      </c>
      <c r="G240" t="s">
        <v>5939</v>
      </c>
      <c r="I240" t="s">
        <v>5944</v>
      </c>
      <c r="L240">
        <v>2</v>
      </c>
      <c r="N240" s="14" t="str">
        <f t="shared" si="13"/>
        <v>subattribute</v>
      </c>
      <c r="O240" s="14" t="str">
        <f t="shared" si="14"/>
        <v>Temperatura - Mancal Cilindro 3</v>
      </c>
      <c r="P240" s="14" t="str">
        <f t="shared" si="15"/>
        <v>LoLo</v>
      </c>
      <c r="Q240" t="b" cm="1">
        <f t="array" ref="Q240">IF(ISERROR(IF(Table7[[#This Row],[type]]="subattribute", VLOOKUP(Table7[[#This Row],[Template]]&amp;Table7[[#This Row],[parent_attribute]],_xlfn._xlws.FILTER(Table7[[#All],[concat]], Table7[[#All],[type]]="attribute"),1, FALSE), TRUE)), FALSE, TRUE)</f>
        <v>1</v>
      </c>
    </row>
    <row r="241" spans="1:17">
      <c r="A241" s="13" t="str">
        <f t="shared" si="12"/>
        <v>Compressor AlternativoTemperatura - Mancal Cilindro 3</v>
      </c>
      <c r="B241" s="14" t="s">
        <v>5755</v>
      </c>
      <c r="C241" s="95" t="s">
        <v>5088</v>
      </c>
      <c r="D241" s="95" t="s">
        <v>5757</v>
      </c>
      <c r="E241" s="95"/>
      <c r="F241" s="95" t="s">
        <v>2883</v>
      </c>
      <c r="G241" t="s">
        <v>5939</v>
      </c>
      <c r="I241" t="s">
        <v>5945</v>
      </c>
      <c r="J241">
        <v>198</v>
      </c>
      <c r="L241">
        <v>2</v>
      </c>
      <c r="N241" s="14" t="str">
        <f t="shared" si="13"/>
        <v>subattribute</v>
      </c>
      <c r="O241" s="14" t="str">
        <f t="shared" si="14"/>
        <v>Temperatura - Mancal Cilindro 3</v>
      </c>
      <c r="P241" s="14" t="str">
        <f t="shared" si="15"/>
        <v>Pre-alarm Hi</v>
      </c>
      <c r="Q241" t="b" cm="1">
        <f t="array" ref="Q241">IF(ISERROR(IF(Table7[[#This Row],[type]]="subattribute", VLOOKUP(Table7[[#This Row],[Template]]&amp;Table7[[#This Row],[parent_attribute]],_xlfn._xlws.FILTER(Table7[[#All],[concat]], Table7[[#All],[type]]="attribute"),1, FALSE), TRUE)), FALSE, TRUE)</f>
        <v>1</v>
      </c>
    </row>
    <row r="242" spans="1:17">
      <c r="A242" s="13" t="str">
        <f t="shared" si="12"/>
        <v>Compressor AlternativoTemperatura - Mancal Cilindro 3</v>
      </c>
      <c r="B242" s="14" t="s">
        <v>5755</v>
      </c>
      <c r="C242" s="95" t="s">
        <v>5088</v>
      </c>
      <c r="D242" s="95" t="s">
        <v>5757</v>
      </c>
      <c r="E242" s="95"/>
      <c r="F242" s="95" t="s">
        <v>2883</v>
      </c>
      <c r="G242" t="s">
        <v>5939</v>
      </c>
      <c r="I242" t="s">
        <v>5946</v>
      </c>
      <c r="L242">
        <v>2</v>
      </c>
      <c r="N242" s="14" t="str">
        <f t="shared" si="13"/>
        <v>subattribute</v>
      </c>
      <c r="O242" s="14" t="str">
        <f t="shared" si="14"/>
        <v>Temperatura - Mancal Cilindro 3</v>
      </c>
      <c r="P242" s="14" t="str">
        <f t="shared" si="15"/>
        <v>Pre-alarm Lo</v>
      </c>
      <c r="Q242" t="b" cm="1">
        <f t="array" ref="Q242">IF(ISERROR(IF(Table7[[#This Row],[type]]="subattribute", VLOOKUP(Table7[[#This Row],[Template]]&amp;Table7[[#This Row],[parent_attribute]],_xlfn._xlws.FILTER(Table7[[#All],[concat]], Table7[[#All],[type]]="attribute"),1, FALSE), TRUE)), FALSE, TRUE)</f>
        <v>1</v>
      </c>
    </row>
    <row r="243" spans="1:17">
      <c r="A243" s="13" t="str">
        <f t="shared" si="12"/>
        <v>Compressor AlternativoTemperatura - Mancal Cilindro 4</v>
      </c>
      <c r="B243" s="14" t="s">
        <v>5755</v>
      </c>
      <c r="C243" s="95" t="s">
        <v>5088</v>
      </c>
      <c r="D243" s="95" t="s">
        <v>5757</v>
      </c>
      <c r="E243" s="95"/>
      <c r="F243" s="95" t="s">
        <v>2883</v>
      </c>
      <c r="G243" t="s">
        <v>5947</v>
      </c>
      <c r="I243" t="s">
        <v>5948</v>
      </c>
      <c r="J243" t="s">
        <v>5947</v>
      </c>
      <c r="K243" t="s">
        <v>5767</v>
      </c>
      <c r="L243">
        <v>2</v>
      </c>
      <c r="M243" t="s">
        <v>440</v>
      </c>
      <c r="N243" s="14" t="str">
        <f t="shared" si="13"/>
        <v>attribute</v>
      </c>
      <c r="O243" s="14" t="str">
        <f t="shared" si="14"/>
        <v>Temperatura - Mancal Cilindro 4</v>
      </c>
      <c r="P243" s="14" t="str">
        <f t="shared" si="15"/>
        <v/>
      </c>
      <c r="Q243" t="b" cm="1">
        <f t="array" ref="Q243">IF(ISERROR(IF(Table7[[#This Row],[type]]="subattribute", VLOOKUP(Table7[[#This Row],[Template]]&amp;Table7[[#This Row],[parent_attribute]],_xlfn._xlws.FILTER(Table7[[#All],[concat]], Table7[[#All],[type]]="attribute"),1, FALSE), TRUE)), FALSE, TRUE)</f>
        <v>1</v>
      </c>
    </row>
    <row r="244" spans="1:17">
      <c r="A244" s="13" t="str">
        <f t="shared" si="12"/>
        <v>Compressor AlternativoTemperatura - Mancal Cilindro 4</v>
      </c>
      <c r="B244" s="14" t="s">
        <v>5755</v>
      </c>
      <c r="C244" s="95" t="s">
        <v>5088</v>
      </c>
      <c r="D244" s="95" t="s">
        <v>5757</v>
      </c>
      <c r="E244" s="95"/>
      <c r="F244" s="95" t="s">
        <v>2883</v>
      </c>
      <c r="G244" t="s">
        <v>5947</v>
      </c>
      <c r="I244" t="s">
        <v>5949</v>
      </c>
      <c r="J244">
        <v>220</v>
      </c>
      <c r="L244">
        <v>2</v>
      </c>
      <c r="N244" s="14" t="str">
        <f t="shared" si="13"/>
        <v>subattribute</v>
      </c>
      <c r="O244" s="14" t="str">
        <f t="shared" si="14"/>
        <v>Temperatura - Mancal Cilindro 4</v>
      </c>
      <c r="P244" s="14" t="str">
        <f t="shared" si="15"/>
        <v>Hi</v>
      </c>
      <c r="Q244" t="b" cm="1">
        <f t="array" ref="Q244">IF(ISERROR(IF(Table7[[#This Row],[type]]="subattribute", VLOOKUP(Table7[[#This Row],[Template]]&amp;Table7[[#This Row],[parent_attribute]],_xlfn._xlws.FILTER(Table7[[#All],[concat]], Table7[[#All],[type]]="attribute"),1, FALSE), TRUE)), FALSE, TRUE)</f>
        <v>1</v>
      </c>
    </row>
    <row r="245" spans="1:17">
      <c r="A245" s="13" t="str">
        <f t="shared" si="12"/>
        <v>Compressor AlternativoTemperatura - Mancal Cilindro 4</v>
      </c>
      <c r="B245" s="14" t="s">
        <v>5755</v>
      </c>
      <c r="C245" s="95" t="s">
        <v>5088</v>
      </c>
      <c r="D245" s="95" t="s">
        <v>5757</v>
      </c>
      <c r="E245" s="95"/>
      <c r="F245" s="95" t="s">
        <v>2883</v>
      </c>
      <c r="G245" t="s">
        <v>5947</v>
      </c>
      <c r="I245" t="s">
        <v>5950</v>
      </c>
      <c r="L245">
        <v>2</v>
      </c>
      <c r="N245" s="14" t="str">
        <f t="shared" si="13"/>
        <v>subattribute</v>
      </c>
      <c r="O245" s="14" t="str">
        <f t="shared" si="14"/>
        <v>Temperatura - Mancal Cilindro 4</v>
      </c>
      <c r="P245" s="14" t="str">
        <f t="shared" si="15"/>
        <v>Lo</v>
      </c>
      <c r="Q245" t="b" cm="1">
        <f t="array" ref="Q245">IF(ISERROR(IF(Table7[[#This Row],[type]]="subattribute", VLOOKUP(Table7[[#This Row],[Template]]&amp;Table7[[#This Row],[parent_attribute]],_xlfn._xlws.FILTER(Table7[[#All],[concat]], Table7[[#All],[type]]="attribute"),1, FALSE), TRUE)), FALSE, TRUE)</f>
        <v>1</v>
      </c>
    </row>
    <row r="246" spans="1:17">
      <c r="A246" s="13" t="str">
        <f t="shared" ref="A246:A286" si="16">C246&amp;O246</f>
        <v>Compressor AlternativoTemperatura - Mancal Cilindro 4</v>
      </c>
      <c r="B246" s="14" t="s">
        <v>5755</v>
      </c>
      <c r="C246" s="95" t="s">
        <v>5088</v>
      </c>
      <c r="D246" s="95" t="s">
        <v>5757</v>
      </c>
      <c r="E246" s="95"/>
      <c r="F246" s="95" t="s">
        <v>2883</v>
      </c>
      <c r="G246" t="s">
        <v>5947</v>
      </c>
      <c r="I246" t="s">
        <v>5951</v>
      </c>
      <c r="J246">
        <v>230</v>
      </c>
      <c r="L246">
        <v>2</v>
      </c>
      <c r="N246" s="14" t="str">
        <f t="shared" ref="N246:N286" si="17">IFERROR(IF(FIND("|",I246),"subattribute", "attribute"), "attribute")</f>
        <v>subattribute</v>
      </c>
      <c r="O246" s="14" t="str">
        <f t="shared" ref="O246:O286" si="18">TRIM(INDEX(_xlfn.TEXTSPLIT(I246,"|"), 1,1))</f>
        <v>Temperatura - Mancal Cilindro 4</v>
      </c>
      <c r="P246" s="14" t="str">
        <f t="shared" ref="P246:P286" si="19">IFERROR(TRIM(INDEX(_xlfn.TEXTSPLIT(I246,"|"), 1,2)), "")</f>
        <v>HiHi</v>
      </c>
      <c r="Q246" t="b" cm="1">
        <f t="array" ref="Q246">IF(ISERROR(IF(Table7[[#This Row],[type]]="subattribute", VLOOKUP(Table7[[#This Row],[Template]]&amp;Table7[[#This Row],[parent_attribute]],_xlfn._xlws.FILTER(Table7[[#All],[concat]], Table7[[#All],[type]]="attribute"),1, FALSE), TRUE)), FALSE, TRUE)</f>
        <v>1</v>
      </c>
    </row>
    <row r="247" spans="1:17">
      <c r="A247" s="13" t="str">
        <f t="shared" si="16"/>
        <v>Compressor AlternativoTemperatura - Mancal Cilindro 4</v>
      </c>
      <c r="B247" s="14" t="s">
        <v>5755</v>
      </c>
      <c r="C247" s="95" t="s">
        <v>5088</v>
      </c>
      <c r="D247" s="95" t="s">
        <v>5757</v>
      </c>
      <c r="E247" s="95"/>
      <c r="F247" s="95" t="s">
        <v>2883</v>
      </c>
      <c r="G247" t="s">
        <v>5947</v>
      </c>
      <c r="I247" t="s">
        <v>5952</v>
      </c>
      <c r="L247">
        <v>2</v>
      </c>
      <c r="N247" s="14" t="str">
        <f t="shared" si="17"/>
        <v>subattribute</v>
      </c>
      <c r="O247" s="14" t="str">
        <f t="shared" si="18"/>
        <v>Temperatura - Mancal Cilindro 4</v>
      </c>
      <c r="P247" s="14" t="str">
        <f t="shared" si="19"/>
        <v>LoLo</v>
      </c>
      <c r="Q247" t="b" cm="1">
        <f t="array" ref="Q247">IF(ISERROR(IF(Table7[[#This Row],[type]]="subattribute", VLOOKUP(Table7[[#This Row],[Template]]&amp;Table7[[#This Row],[parent_attribute]],_xlfn._xlws.FILTER(Table7[[#All],[concat]], Table7[[#All],[type]]="attribute"),1, FALSE), TRUE)), FALSE, TRUE)</f>
        <v>1</v>
      </c>
    </row>
    <row r="248" spans="1:17">
      <c r="A248" s="13" t="str">
        <f t="shared" si="16"/>
        <v>Compressor AlternativoTemperatura - Mancal Cilindro 4</v>
      </c>
      <c r="B248" s="14" t="s">
        <v>5755</v>
      </c>
      <c r="C248" s="95" t="s">
        <v>5088</v>
      </c>
      <c r="D248" s="95" t="s">
        <v>5757</v>
      </c>
      <c r="E248" s="95"/>
      <c r="F248" s="95" t="s">
        <v>2883</v>
      </c>
      <c r="G248" t="s">
        <v>5947</v>
      </c>
      <c r="I248" t="s">
        <v>5953</v>
      </c>
      <c r="J248">
        <v>198</v>
      </c>
      <c r="L248">
        <v>2</v>
      </c>
      <c r="N248" s="14" t="str">
        <f t="shared" si="17"/>
        <v>subattribute</v>
      </c>
      <c r="O248" s="14" t="str">
        <f t="shared" si="18"/>
        <v>Temperatura - Mancal Cilindro 4</v>
      </c>
      <c r="P248" s="14" t="str">
        <f t="shared" si="19"/>
        <v>Pre-alarm Hi</v>
      </c>
      <c r="Q248" t="b" cm="1">
        <f t="array" ref="Q248">IF(ISERROR(IF(Table7[[#This Row],[type]]="subattribute", VLOOKUP(Table7[[#This Row],[Template]]&amp;Table7[[#This Row],[parent_attribute]],_xlfn._xlws.FILTER(Table7[[#All],[concat]], Table7[[#All],[type]]="attribute"),1, FALSE), TRUE)), FALSE, TRUE)</f>
        <v>1</v>
      </c>
    </row>
    <row r="249" spans="1:17">
      <c r="A249" s="13" t="str">
        <f t="shared" si="16"/>
        <v>Compressor AlternativoTemperatura - Mancal Cilindro 4</v>
      </c>
      <c r="B249" s="14" t="s">
        <v>5755</v>
      </c>
      <c r="C249" s="95" t="s">
        <v>5088</v>
      </c>
      <c r="D249" s="95" t="s">
        <v>5757</v>
      </c>
      <c r="E249" s="95"/>
      <c r="F249" s="95" t="s">
        <v>2883</v>
      </c>
      <c r="G249" t="s">
        <v>5947</v>
      </c>
      <c r="I249" t="s">
        <v>5954</v>
      </c>
      <c r="L249">
        <v>2</v>
      </c>
      <c r="N249" s="14" t="str">
        <f t="shared" si="17"/>
        <v>subattribute</v>
      </c>
      <c r="O249" s="14" t="str">
        <f t="shared" si="18"/>
        <v>Temperatura - Mancal Cilindro 4</v>
      </c>
      <c r="P249" s="14" t="str">
        <f t="shared" si="19"/>
        <v>Pre-alarm Lo</v>
      </c>
      <c r="Q249" t="b" cm="1">
        <f t="array" ref="Q249">IF(ISERROR(IF(Table7[[#This Row],[type]]="subattribute", VLOOKUP(Table7[[#This Row],[Template]]&amp;Table7[[#This Row],[parent_attribute]],_xlfn._xlws.FILTER(Table7[[#All],[concat]], Table7[[#All],[type]]="attribute"),1, FALSE), TRUE)), FALSE, TRUE)</f>
        <v>1</v>
      </c>
    </row>
    <row r="250" spans="1:17">
      <c r="A250" s="13" t="str">
        <f t="shared" si="16"/>
        <v>Compressor AlternativoTemperatura - Mancal do Motor (LA)</v>
      </c>
      <c r="B250" s="14" t="s">
        <v>5755</v>
      </c>
      <c r="C250" s="95" t="s">
        <v>5088</v>
      </c>
      <c r="D250" s="95" t="s">
        <v>5757</v>
      </c>
      <c r="E250" s="95"/>
      <c r="F250" s="95" t="s">
        <v>2883</v>
      </c>
      <c r="G250" t="s">
        <v>5814</v>
      </c>
      <c r="I250" t="s">
        <v>3375</v>
      </c>
      <c r="J250" t="s">
        <v>5814</v>
      </c>
      <c r="K250" t="s">
        <v>5767</v>
      </c>
      <c r="L250">
        <v>2</v>
      </c>
      <c r="M250" t="s">
        <v>447</v>
      </c>
      <c r="N250" s="14" t="str">
        <f t="shared" si="17"/>
        <v>attribute</v>
      </c>
      <c r="O250" s="14" t="str">
        <f t="shared" si="18"/>
        <v>Temperatura - Mancal do Motor (LA)</v>
      </c>
      <c r="P250" s="14" t="str">
        <f t="shared" si="19"/>
        <v/>
      </c>
      <c r="Q250" t="b" cm="1">
        <f t="array" ref="Q250">IF(ISERROR(IF(Table7[[#This Row],[type]]="subattribute", VLOOKUP(Table7[[#This Row],[Template]]&amp;Table7[[#This Row],[parent_attribute]],_xlfn._xlws.FILTER(Table7[[#All],[concat]], Table7[[#All],[type]]="attribute"),1, FALSE), TRUE)), FALSE, TRUE)</f>
        <v>1</v>
      </c>
    </row>
    <row r="251" spans="1:17">
      <c r="A251" s="13" t="str">
        <f t="shared" si="16"/>
        <v>Compressor AlternativoTemperatura - Mancal do Motor (LOA)</v>
      </c>
      <c r="B251" s="14" t="s">
        <v>5755</v>
      </c>
      <c r="C251" s="95" t="s">
        <v>5088</v>
      </c>
      <c r="D251" s="95" t="s">
        <v>5757</v>
      </c>
      <c r="E251" s="95"/>
      <c r="F251" s="95" t="s">
        <v>2883</v>
      </c>
      <c r="G251" t="s">
        <v>5815</v>
      </c>
      <c r="I251" t="s">
        <v>3379</v>
      </c>
      <c r="J251" t="s">
        <v>5815</v>
      </c>
      <c r="K251" t="s">
        <v>5767</v>
      </c>
      <c r="L251">
        <v>2</v>
      </c>
      <c r="M251" t="s">
        <v>447</v>
      </c>
      <c r="N251" s="14" t="str">
        <f t="shared" si="17"/>
        <v>attribute</v>
      </c>
      <c r="O251" s="14" t="str">
        <f t="shared" si="18"/>
        <v>Temperatura - Mancal do Motor (LOA)</v>
      </c>
      <c r="P251" s="14" t="str">
        <f t="shared" si="19"/>
        <v/>
      </c>
      <c r="Q251" t="b" cm="1">
        <f t="array" ref="Q251">IF(ISERROR(IF(Table7[[#This Row],[type]]="subattribute", VLOOKUP(Table7[[#This Row],[Template]]&amp;Table7[[#This Row],[parent_attribute]],_xlfn._xlws.FILTER(Table7[[#All],[concat]], Table7[[#All],[type]]="attribute"),1, FALSE), TRUE)), FALSE, TRUE)</f>
        <v>1</v>
      </c>
    </row>
    <row r="252" spans="1:17">
      <c r="A252" s="13" t="str">
        <f t="shared" si="16"/>
        <v>Compressor AlternativoTemperatura - Mancal Radial do Motor (LA)</v>
      </c>
      <c r="B252" s="14" t="s">
        <v>5755</v>
      </c>
      <c r="C252" s="95" t="s">
        <v>5088</v>
      </c>
      <c r="D252" s="95" t="s">
        <v>5757</v>
      </c>
      <c r="E252" s="95"/>
      <c r="F252" s="95" t="s">
        <v>2883</v>
      </c>
      <c r="G252" t="s">
        <v>5814</v>
      </c>
      <c r="I252" t="s">
        <v>4524</v>
      </c>
      <c r="J252" t="s">
        <v>5814</v>
      </c>
      <c r="K252" t="s">
        <v>5767</v>
      </c>
      <c r="L252">
        <v>2</v>
      </c>
      <c r="M252" t="s">
        <v>447</v>
      </c>
      <c r="N252" s="14" t="str">
        <f t="shared" si="17"/>
        <v>attribute</v>
      </c>
      <c r="O252" s="14" t="str">
        <f t="shared" si="18"/>
        <v>Temperatura - Mancal Radial do Motor (LA)</v>
      </c>
      <c r="P252" s="14" t="str">
        <f t="shared" si="19"/>
        <v/>
      </c>
      <c r="Q252" t="b" cm="1">
        <f t="array" ref="Q252">IF(ISERROR(IF(Table7[[#This Row],[type]]="subattribute", VLOOKUP(Table7[[#This Row],[Template]]&amp;Table7[[#This Row],[parent_attribute]],_xlfn._xlws.FILTER(Table7[[#All],[concat]], Table7[[#All],[type]]="attribute"),1, FALSE), TRUE)), FALSE, TRUE)</f>
        <v>1</v>
      </c>
    </row>
    <row r="253" spans="1:17">
      <c r="A253" s="13" t="str">
        <f t="shared" si="16"/>
        <v>Compressor AlternativoTemperatura - Mancal Radial do Motor (LA)</v>
      </c>
      <c r="B253" s="14" t="s">
        <v>5755</v>
      </c>
      <c r="C253" s="95" t="s">
        <v>5088</v>
      </c>
      <c r="D253" s="95" t="s">
        <v>5757</v>
      </c>
      <c r="E253" s="95"/>
      <c r="F253" s="95" t="s">
        <v>2883</v>
      </c>
      <c r="G253" t="s">
        <v>5814</v>
      </c>
      <c r="I253" t="s">
        <v>4530</v>
      </c>
      <c r="J253">
        <v>203</v>
      </c>
      <c r="L253">
        <v>2</v>
      </c>
      <c r="N253" s="14" t="str">
        <f t="shared" si="17"/>
        <v>subattribute</v>
      </c>
      <c r="O253" s="14" t="str">
        <f t="shared" si="18"/>
        <v>Temperatura - Mancal Radial do Motor (LA)</v>
      </c>
      <c r="P253" s="14" t="str">
        <f t="shared" si="19"/>
        <v>Hi</v>
      </c>
      <c r="Q253" t="b" cm="1">
        <f t="array" ref="Q253">IF(ISERROR(IF(Table7[[#This Row],[type]]="subattribute", VLOOKUP(Table7[[#This Row],[Template]]&amp;Table7[[#This Row],[parent_attribute]],_xlfn._xlws.FILTER(Table7[[#All],[concat]], Table7[[#All],[type]]="attribute"),1, FALSE), TRUE)), FALSE, TRUE)</f>
        <v>1</v>
      </c>
    </row>
    <row r="254" spans="1:17">
      <c r="A254" s="13" t="str">
        <f t="shared" si="16"/>
        <v>Compressor AlternativoTemperatura - Mancal Radial do Motor (LA)</v>
      </c>
      <c r="B254" s="14" t="s">
        <v>5755</v>
      </c>
      <c r="C254" s="95" t="s">
        <v>5088</v>
      </c>
      <c r="D254" s="95" t="s">
        <v>5757</v>
      </c>
      <c r="E254" s="95"/>
      <c r="F254" s="95" t="s">
        <v>2883</v>
      </c>
      <c r="G254" t="s">
        <v>5814</v>
      </c>
      <c r="I254" t="s">
        <v>5816</v>
      </c>
      <c r="L254">
        <v>2</v>
      </c>
      <c r="N254" s="14" t="str">
        <f t="shared" si="17"/>
        <v>subattribute</v>
      </c>
      <c r="O254" s="14" t="str">
        <f t="shared" si="18"/>
        <v>Temperatura - Mancal Radial do Motor (LA)</v>
      </c>
      <c r="P254" s="14" t="str">
        <f t="shared" si="19"/>
        <v>Lo</v>
      </c>
      <c r="Q254" t="b" cm="1">
        <f t="array" ref="Q254">IF(ISERROR(IF(Table7[[#This Row],[type]]="subattribute", VLOOKUP(Table7[[#This Row],[Template]]&amp;Table7[[#This Row],[parent_attribute]],_xlfn._xlws.FILTER(Table7[[#All],[concat]], Table7[[#All],[type]]="attribute"),1, FALSE), TRUE)), FALSE, TRUE)</f>
        <v>1</v>
      </c>
    </row>
    <row r="255" spans="1:17">
      <c r="A255" s="13" t="str">
        <f t="shared" si="16"/>
        <v>Compressor AlternativoTemperatura - Mancal Radial do Motor (LA)</v>
      </c>
      <c r="B255" s="14" t="s">
        <v>5755</v>
      </c>
      <c r="C255" s="95" t="s">
        <v>5088</v>
      </c>
      <c r="D255" s="95" t="s">
        <v>5757</v>
      </c>
      <c r="E255" s="95"/>
      <c r="F255" s="95" t="s">
        <v>2883</v>
      </c>
      <c r="G255" t="s">
        <v>5814</v>
      </c>
      <c r="I255" t="s">
        <v>4531</v>
      </c>
      <c r="J255">
        <v>212</v>
      </c>
      <c r="L255">
        <v>2</v>
      </c>
      <c r="N255" s="14" t="str">
        <f t="shared" si="17"/>
        <v>subattribute</v>
      </c>
      <c r="O255" s="14" t="str">
        <f t="shared" si="18"/>
        <v>Temperatura - Mancal Radial do Motor (LA)</v>
      </c>
      <c r="P255" s="14" t="str">
        <f t="shared" si="19"/>
        <v>HiHi</v>
      </c>
      <c r="Q255" t="b" cm="1">
        <f t="array" ref="Q255">IF(ISERROR(IF(Table7[[#This Row],[type]]="subattribute", VLOOKUP(Table7[[#This Row],[Template]]&amp;Table7[[#This Row],[parent_attribute]],_xlfn._xlws.FILTER(Table7[[#All],[concat]], Table7[[#All],[type]]="attribute"),1, FALSE), TRUE)), FALSE, TRUE)</f>
        <v>1</v>
      </c>
    </row>
    <row r="256" spans="1:17">
      <c r="A256" s="13" t="str">
        <f t="shared" si="16"/>
        <v>Compressor AlternativoTemperatura - Mancal Radial do Motor (LA)</v>
      </c>
      <c r="B256" s="14" t="s">
        <v>5755</v>
      </c>
      <c r="C256" s="95" t="s">
        <v>5088</v>
      </c>
      <c r="D256" s="95" t="s">
        <v>5757</v>
      </c>
      <c r="E256" s="95"/>
      <c r="F256" s="95" t="s">
        <v>2883</v>
      </c>
      <c r="G256" t="s">
        <v>5814</v>
      </c>
      <c r="I256" t="s">
        <v>5817</v>
      </c>
      <c r="L256">
        <v>2</v>
      </c>
      <c r="N256" s="14" t="str">
        <f t="shared" si="17"/>
        <v>subattribute</v>
      </c>
      <c r="O256" s="14" t="str">
        <f t="shared" si="18"/>
        <v>Temperatura - Mancal Radial do Motor (LA)</v>
      </c>
      <c r="P256" s="14" t="str">
        <f t="shared" si="19"/>
        <v>LoLo</v>
      </c>
      <c r="Q256" t="b" cm="1">
        <f t="array" ref="Q256">IF(ISERROR(IF(Table7[[#This Row],[type]]="subattribute", VLOOKUP(Table7[[#This Row],[Template]]&amp;Table7[[#This Row],[parent_attribute]],_xlfn._xlws.FILTER(Table7[[#All],[concat]], Table7[[#All],[type]]="attribute"),1, FALSE), TRUE)), FALSE, TRUE)</f>
        <v>1</v>
      </c>
    </row>
    <row r="257" spans="1:17">
      <c r="A257" s="13" t="str">
        <f t="shared" si="16"/>
        <v>Compressor AlternativoTemperatura - Mancal Radial do Motor (LA)</v>
      </c>
      <c r="B257" s="14" t="s">
        <v>5755</v>
      </c>
      <c r="C257" s="95" t="s">
        <v>5088</v>
      </c>
      <c r="D257" s="95" t="s">
        <v>5757</v>
      </c>
      <c r="E257" s="95"/>
      <c r="F257" s="95" t="s">
        <v>2883</v>
      </c>
      <c r="G257" t="s">
        <v>5814</v>
      </c>
      <c r="I257" t="s">
        <v>4532</v>
      </c>
      <c r="J257">
        <v>182.70000000000002</v>
      </c>
      <c r="L257">
        <v>2</v>
      </c>
      <c r="N257" s="14" t="str">
        <f t="shared" si="17"/>
        <v>subattribute</v>
      </c>
      <c r="O257" s="14" t="str">
        <f t="shared" si="18"/>
        <v>Temperatura - Mancal Radial do Motor (LA)</v>
      </c>
      <c r="P257" s="14" t="str">
        <f t="shared" si="19"/>
        <v>Pre-alarm Hi</v>
      </c>
      <c r="Q257" t="b" cm="1">
        <f t="array" ref="Q257">IF(ISERROR(IF(Table7[[#This Row],[type]]="subattribute", VLOOKUP(Table7[[#This Row],[Template]]&amp;Table7[[#This Row],[parent_attribute]],_xlfn._xlws.FILTER(Table7[[#All],[concat]], Table7[[#All],[type]]="attribute"),1, FALSE), TRUE)), FALSE, TRUE)</f>
        <v>1</v>
      </c>
    </row>
    <row r="258" spans="1:17">
      <c r="A258" s="13" t="str">
        <f t="shared" si="16"/>
        <v>Compressor AlternativoTemperatura - Mancal Radial do Motor (LA)</v>
      </c>
      <c r="B258" s="14" t="s">
        <v>5755</v>
      </c>
      <c r="C258" s="95" t="s">
        <v>5088</v>
      </c>
      <c r="D258" s="95" t="s">
        <v>5757</v>
      </c>
      <c r="E258" s="95"/>
      <c r="F258" s="95" t="s">
        <v>2883</v>
      </c>
      <c r="G258" t="s">
        <v>5814</v>
      </c>
      <c r="I258" t="s">
        <v>5818</v>
      </c>
      <c r="L258">
        <v>2</v>
      </c>
      <c r="N258" s="14" t="str">
        <f t="shared" si="17"/>
        <v>subattribute</v>
      </c>
      <c r="O258" s="14" t="str">
        <f t="shared" si="18"/>
        <v>Temperatura - Mancal Radial do Motor (LA)</v>
      </c>
      <c r="P258" s="14" t="str">
        <f t="shared" si="19"/>
        <v>Pre-alarm Lo</v>
      </c>
      <c r="Q258" t="b" cm="1">
        <f t="array" ref="Q258">IF(ISERROR(IF(Table7[[#This Row],[type]]="subattribute", VLOOKUP(Table7[[#This Row],[Template]]&amp;Table7[[#This Row],[parent_attribute]],_xlfn._xlws.FILTER(Table7[[#All],[concat]], Table7[[#All],[type]]="attribute"),1, FALSE), TRUE)), FALSE, TRUE)</f>
        <v>1</v>
      </c>
    </row>
    <row r="259" spans="1:17">
      <c r="A259" s="13" t="str">
        <f t="shared" si="16"/>
        <v>Compressor AlternativoTemperatura - Mancal Radial do Motor (LOA)</v>
      </c>
      <c r="B259" s="14" t="s">
        <v>5755</v>
      </c>
      <c r="C259" s="95" t="s">
        <v>5088</v>
      </c>
      <c r="D259" s="95" t="s">
        <v>5757</v>
      </c>
      <c r="E259" s="95"/>
      <c r="F259" s="95" t="s">
        <v>2883</v>
      </c>
      <c r="G259" t="s">
        <v>5815</v>
      </c>
      <c r="I259" t="s">
        <v>4534</v>
      </c>
      <c r="J259" t="s">
        <v>5815</v>
      </c>
      <c r="K259" t="s">
        <v>5767</v>
      </c>
      <c r="L259">
        <v>2</v>
      </c>
      <c r="M259" t="s">
        <v>447</v>
      </c>
      <c r="N259" s="14" t="str">
        <f t="shared" si="17"/>
        <v>attribute</v>
      </c>
      <c r="O259" s="14" t="str">
        <f t="shared" si="18"/>
        <v>Temperatura - Mancal Radial do Motor (LOA)</v>
      </c>
      <c r="P259" s="14" t="str">
        <f t="shared" si="19"/>
        <v/>
      </c>
      <c r="Q259" t="b" cm="1">
        <f t="array" ref="Q259">IF(ISERROR(IF(Table7[[#This Row],[type]]="subattribute", VLOOKUP(Table7[[#This Row],[Template]]&amp;Table7[[#This Row],[parent_attribute]],_xlfn._xlws.FILTER(Table7[[#All],[concat]], Table7[[#All],[type]]="attribute"),1, FALSE), TRUE)), FALSE, TRUE)</f>
        <v>1</v>
      </c>
    </row>
    <row r="260" spans="1:17">
      <c r="A260" s="13" t="str">
        <f t="shared" si="16"/>
        <v>Compressor AlternativoTemperatura - Mancal Radial do Motor (LOA)</v>
      </c>
      <c r="B260" s="14" t="s">
        <v>5755</v>
      </c>
      <c r="C260" s="95" t="s">
        <v>5088</v>
      </c>
      <c r="D260" s="95" t="s">
        <v>5757</v>
      </c>
      <c r="E260" s="95"/>
      <c r="F260" s="95" t="s">
        <v>2883</v>
      </c>
      <c r="G260" t="s">
        <v>5815</v>
      </c>
      <c r="I260" t="s">
        <v>4540</v>
      </c>
      <c r="J260">
        <v>203</v>
      </c>
      <c r="L260">
        <v>2</v>
      </c>
      <c r="N260" s="14" t="str">
        <f t="shared" si="17"/>
        <v>subattribute</v>
      </c>
      <c r="O260" s="14" t="str">
        <f t="shared" si="18"/>
        <v>Temperatura - Mancal Radial do Motor (LOA)</v>
      </c>
      <c r="P260" s="14" t="str">
        <f t="shared" si="19"/>
        <v>Hi</v>
      </c>
      <c r="Q260" t="b" cm="1">
        <f t="array" ref="Q260">IF(ISERROR(IF(Table7[[#This Row],[type]]="subattribute", VLOOKUP(Table7[[#This Row],[Template]]&amp;Table7[[#This Row],[parent_attribute]],_xlfn._xlws.FILTER(Table7[[#All],[concat]], Table7[[#All],[type]]="attribute"),1, FALSE), TRUE)), FALSE, TRUE)</f>
        <v>1</v>
      </c>
    </row>
    <row r="261" spans="1:17">
      <c r="A261" s="13" t="str">
        <f t="shared" si="16"/>
        <v>Compressor AlternativoTemperatura - Mancal Radial do Motor (LOA)</v>
      </c>
      <c r="B261" s="14" t="s">
        <v>5755</v>
      </c>
      <c r="C261" s="95" t="s">
        <v>5088</v>
      </c>
      <c r="D261" s="95" t="s">
        <v>5757</v>
      </c>
      <c r="E261" s="95"/>
      <c r="F261" s="95" t="s">
        <v>2883</v>
      </c>
      <c r="G261" t="s">
        <v>5815</v>
      </c>
      <c r="I261" t="s">
        <v>5819</v>
      </c>
      <c r="L261">
        <v>2</v>
      </c>
      <c r="N261" s="14" t="str">
        <f t="shared" si="17"/>
        <v>subattribute</v>
      </c>
      <c r="O261" s="14" t="str">
        <f t="shared" si="18"/>
        <v>Temperatura - Mancal Radial do Motor (LOA)</v>
      </c>
      <c r="P261" s="14" t="str">
        <f t="shared" si="19"/>
        <v>Lo</v>
      </c>
      <c r="Q261" t="b" cm="1">
        <f t="array" ref="Q261">IF(ISERROR(IF(Table7[[#This Row],[type]]="subattribute", VLOOKUP(Table7[[#This Row],[Template]]&amp;Table7[[#This Row],[parent_attribute]],_xlfn._xlws.FILTER(Table7[[#All],[concat]], Table7[[#All],[type]]="attribute"),1, FALSE), TRUE)), FALSE, TRUE)</f>
        <v>1</v>
      </c>
    </row>
    <row r="262" spans="1:17">
      <c r="A262" s="13" t="str">
        <f t="shared" si="16"/>
        <v>Compressor AlternativoTemperatura - Mancal Radial do Motor (LOA)</v>
      </c>
      <c r="B262" s="14" t="s">
        <v>5755</v>
      </c>
      <c r="C262" s="95" t="s">
        <v>5088</v>
      </c>
      <c r="D262" s="95" t="s">
        <v>5757</v>
      </c>
      <c r="E262" s="95"/>
      <c r="F262" s="95" t="s">
        <v>2883</v>
      </c>
      <c r="G262" t="s">
        <v>5815</v>
      </c>
      <c r="I262" t="s">
        <v>4541</v>
      </c>
      <c r="J262">
        <v>212</v>
      </c>
      <c r="L262">
        <v>2</v>
      </c>
      <c r="N262" s="14" t="str">
        <f t="shared" si="17"/>
        <v>subattribute</v>
      </c>
      <c r="O262" s="14" t="str">
        <f t="shared" si="18"/>
        <v>Temperatura - Mancal Radial do Motor (LOA)</v>
      </c>
      <c r="P262" s="14" t="str">
        <f t="shared" si="19"/>
        <v>HiHi</v>
      </c>
      <c r="Q262" t="b" cm="1">
        <f t="array" ref="Q262">IF(ISERROR(IF(Table7[[#This Row],[type]]="subattribute", VLOOKUP(Table7[[#This Row],[Template]]&amp;Table7[[#This Row],[parent_attribute]],_xlfn._xlws.FILTER(Table7[[#All],[concat]], Table7[[#All],[type]]="attribute"),1, FALSE), TRUE)), FALSE, TRUE)</f>
        <v>1</v>
      </c>
    </row>
    <row r="263" spans="1:17">
      <c r="A263" s="13" t="str">
        <f t="shared" si="16"/>
        <v>Compressor AlternativoTemperatura - Mancal Radial do Motor (LOA)</v>
      </c>
      <c r="B263" s="14" t="s">
        <v>5755</v>
      </c>
      <c r="C263" s="95" t="s">
        <v>5088</v>
      </c>
      <c r="D263" s="95" t="s">
        <v>5757</v>
      </c>
      <c r="E263" s="95"/>
      <c r="F263" s="95" t="s">
        <v>2883</v>
      </c>
      <c r="G263" t="s">
        <v>5815</v>
      </c>
      <c r="I263" t="s">
        <v>5820</v>
      </c>
      <c r="L263">
        <v>2</v>
      </c>
      <c r="N263" s="14" t="str">
        <f t="shared" si="17"/>
        <v>subattribute</v>
      </c>
      <c r="O263" s="14" t="str">
        <f t="shared" si="18"/>
        <v>Temperatura - Mancal Radial do Motor (LOA)</v>
      </c>
      <c r="P263" s="14" t="str">
        <f t="shared" si="19"/>
        <v>LoLo</v>
      </c>
      <c r="Q263" t="b" cm="1">
        <f t="array" ref="Q263">IF(ISERROR(IF(Table7[[#This Row],[type]]="subattribute", VLOOKUP(Table7[[#This Row],[Template]]&amp;Table7[[#This Row],[parent_attribute]],_xlfn._xlws.FILTER(Table7[[#All],[concat]], Table7[[#All],[type]]="attribute"),1, FALSE), TRUE)), FALSE, TRUE)</f>
        <v>1</v>
      </c>
    </row>
    <row r="264" spans="1:17">
      <c r="A264" s="13" t="str">
        <f t="shared" si="16"/>
        <v>Compressor AlternativoTemperatura - Mancal Radial do Motor (LOA)</v>
      </c>
      <c r="B264" s="14" t="s">
        <v>5755</v>
      </c>
      <c r="C264" s="95" t="s">
        <v>5088</v>
      </c>
      <c r="D264" s="95" t="s">
        <v>5757</v>
      </c>
      <c r="E264" s="95"/>
      <c r="F264" s="95" t="s">
        <v>2883</v>
      </c>
      <c r="G264" t="s">
        <v>5815</v>
      </c>
      <c r="I264" t="s">
        <v>4542</v>
      </c>
      <c r="J264">
        <v>182.70000000000002</v>
      </c>
      <c r="L264">
        <v>2</v>
      </c>
      <c r="N264" s="14" t="str">
        <f t="shared" si="17"/>
        <v>subattribute</v>
      </c>
      <c r="O264" s="14" t="str">
        <f t="shared" si="18"/>
        <v>Temperatura - Mancal Radial do Motor (LOA)</v>
      </c>
      <c r="P264" s="14" t="str">
        <f t="shared" si="19"/>
        <v>Pre-alarm Hi</v>
      </c>
      <c r="Q264" t="b" cm="1">
        <f t="array" ref="Q264">IF(ISERROR(IF(Table7[[#This Row],[type]]="subattribute", VLOOKUP(Table7[[#This Row],[Template]]&amp;Table7[[#This Row],[parent_attribute]],_xlfn._xlws.FILTER(Table7[[#All],[concat]], Table7[[#All],[type]]="attribute"),1, FALSE), TRUE)), FALSE, TRUE)</f>
        <v>1</v>
      </c>
    </row>
    <row r="265" spans="1:17">
      <c r="A265" s="13" t="str">
        <f t="shared" si="16"/>
        <v>Compressor AlternativoTemperatura - Mancal Radial do Motor (LOA)</v>
      </c>
      <c r="B265" s="14" t="s">
        <v>5755</v>
      </c>
      <c r="C265" s="95" t="s">
        <v>5088</v>
      </c>
      <c r="D265" s="95" t="s">
        <v>5757</v>
      </c>
      <c r="E265" s="95"/>
      <c r="F265" s="95" t="s">
        <v>2883</v>
      </c>
      <c r="G265" t="s">
        <v>5815</v>
      </c>
      <c r="I265" t="s">
        <v>5821</v>
      </c>
      <c r="L265">
        <v>2</v>
      </c>
      <c r="N265" s="14" t="str">
        <f t="shared" si="17"/>
        <v>subattribute</v>
      </c>
      <c r="O265" s="14" t="str">
        <f t="shared" si="18"/>
        <v>Temperatura - Mancal Radial do Motor (LOA)</v>
      </c>
      <c r="P265" s="14" t="str">
        <f t="shared" si="19"/>
        <v>Pre-alarm Lo</v>
      </c>
      <c r="Q265" t="b" cm="1">
        <f t="array" ref="Q265">IF(ISERROR(IF(Table7[[#This Row],[type]]="subattribute", VLOOKUP(Table7[[#This Row],[Template]]&amp;Table7[[#This Row],[parent_attribute]],_xlfn._xlws.FILTER(Table7[[#All],[concat]], Table7[[#All],[type]]="attribute"),1, FALSE), TRUE)), FALSE, TRUE)</f>
        <v>1</v>
      </c>
    </row>
    <row r="266" spans="1:17">
      <c r="A266" s="13" t="str">
        <f t="shared" si="16"/>
        <v>Compressor AlternativoTemperatura - Sucção Scrubber 2o Estágio</v>
      </c>
      <c r="B266" s="14" t="s">
        <v>5755</v>
      </c>
      <c r="C266" s="95" t="s">
        <v>5088</v>
      </c>
      <c r="D266" s="95" t="s">
        <v>5757</v>
      </c>
      <c r="E266" s="95"/>
      <c r="F266" s="95" t="s">
        <v>2883</v>
      </c>
      <c r="G266" t="s">
        <v>5955</v>
      </c>
      <c r="I266" t="s">
        <v>5956</v>
      </c>
      <c r="J266" t="s">
        <v>5955</v>
      </c>
      <c r="K266" t="s">
        <v>5767</v>
      </c>
      <c r="L266">
        <v>2</v>
      </c>
      <c r="M266" t="s">
        <v>531</v>
      </c>
      <c r="N266" s="14" t="str">
        <f t="shared" si="17"/>
        <v>attribute</v>
      </c>
      <c r="O266" s="14" t="str">
        <f t="shared" si="18"/>
        <v>Temperatura - Sucção Scrubber 2o Estágio</v>
      </c>
      <c r="P266" s="14" t="str">
        <f t="shared" si="19"/>
        <v/>
      </c>
      <c r="Q266" t="b" cm="1">
        <f t="array" ref="Q266">IF(ISERROR(IF(Table7[[#This Row],[type]]="subattribute", VLOOKUP(Table7[[#This Row],[Template]]&amp;Table7[[#This Row],[parent_attribute]],_xlfn._xlws.FILTER(Table7[[#All],[concat]], Table7[[#All],[type]]="attribute"),1, FALSE), TRUE)), FALSE, TRUE)</f>
        <v>1</v>
      </c>
    </row>
    <row r="267" spans="1:17">
      <c r="A267" s="13" t="str">
        <f t="shared" si="16"/>
        <v>Compressor AlternativoTemperatura - Sucção Scrubber 2o Estágio</v>
      </c>
      <c r="B267" s="14" t="s">
        <v>5755</v>
      </c>
      <c r="C267" s="95" t="s">
        <v>5088</v>
      </c>
      <c r="D267" s="95" t="s">
        <v>5757</v>
      </c>
      <c r="E267" s="95"/>
      <c r="F267" s="95" t="s">
        <v>2883</v>
      </c>
      <c r="G267" t="s">
        <v>5955</v>
      </c>
      <c r="I267" t="s">
        <v>5957</v>
      </c>
      <c r="J267">
        <v>185</v>
      </c>
      <c r="L267">
        <v>2</v>
      </c>
      <c r="N267" s="14" t="str">
        <f t="shared" si="17"/>
        <v>subattribute</v>
      </c>
      <c r="O267" s="14" t="str">
        <f t="shared" si="18"/>
        <v>Temperatura - Sucção Scrubber 2o Estágio</v>
      </c>
      <c r="P267" s="14" t="str">
        <f t="shared" si="19"/>
        <v>Hi</v>
      </c>
      <c r="Q267" t="b" cm="1">
        <f t="array" ref="Q267">IF(ISERROR(IF(Table7[[#This Row],[type]]="subattribute", VLOOKUP(Table7[[#This Row],[Template]]&amp;Table7[[#This Row],[parent_attribute]],_xlfn._xlws.FILTER(Table7[[#All],[concat]], Table7[[#All],[type]]="attribute"),1, FALSE), TRUE)), FALSE, TRUE)</f>
        <v>1</v>
      </c>
    </row>
    <row r="268" spans="1:17">
      <c r="A268" s="13" t="str">
        <f t="shared" si="16"/>
        <v>Compressor AlternativoTemperatura - Sucção Scrubber 2o Estágio</v>
      </c>
      <c r="B268" s="14" t="s">
        <v>5755</v>
      </c>
      <c r="C268" s="95" t="s">
        <v>5088</v>
      </c>
      <c r="D268" s="95" t="s">
        <v>5757</v>
      </c>
      <c r="E268" s="95"/>
      <c r="F268" s="95" t="s">
        <v>2883</v>
      </c>
      <c r="G268" t="s">
        <v>5955</v>
      </c>
      <c r="I268" t="s">
        <v>5958</v>
      </c>
      <c r="L268">
        <v>2</v>
      </c>
      <c r="N268" s="14" t="str">
        <f t="shared" si="17"/>
        <v>subattribute</v>
      </c>
      <c r="O268" s="14" t="str">
        <f t="shared" si="18"/>
        <v>Temperatura - Sucção Scrubber 2o Estágio</v>
      </c>
      <c r="P268" s="14" t="str">
        <f t="shared" si="19"/>
        <v>Lo</v>
      </c>
      <c r="Q268" t="b" cm="1">
        <f t="array" ref="Q268">IF(ISERROR(IF(Table7[[#This Row],[type]]="subattribute", VLOOKUP(Table7[[#This Row],[Template]]&amp;Table7[[#This Row],[parent_attribute]],_xlfn._xlws.FILTER(Table7[[#All],[concat]], Table7[[#All],[type]]="attribute"),1, FALSE), TRUE)), FALSE, TRUE)</f>
        <v>1</v>
      </c>
    </row>
    <row r="269" spans="1:17">
      <c r="A269" s="13" t="str">
        <f t="shared" si="16"/>
        <v>Compressor AlternativoTemperatura - Sucção Scrubber 2o Estágio</v>
      </c>
      <c r="B269" s="14" t="s">
        <v>5755</v>
      </c>
      <c r="C269" s="95" t="s">
        <v>5088</v>
      </c>
      <c r="D269" s="95" t="s">
        <v>5757</v>
      </c>
      <c r="E269" s="95"/>
      <c r="F269" s="95" t="s">
        <v>2883</v>
      </c>
      <c r="G269" t="s">
        <v>5955</v>
      </c>
      <c r="I269" t="s">
        <v>5959</v>
      </c>
      <c r="L269">
        <v>2</v>
      </c>
      <c r="N269" s="14" t="str">
        <f t="shared" si="17"/>
        <v>subattribute</v>
      </c>
      <c r="O269" s="14" t="str">
        <f t="shared" si="18"/>
        <v>Temperatura - Sucção Scrubber 2o Estágio</v>
      </c>
      <c r="P269" s="14" t="str">
        <f t="shared" si="19"/>
        <v>HiHi</v>
      </c>
      <c r="Q269" t="b" cm="1">
        <f t="array" ref="Q269">IF(ISERROR(IF(Table7[[#This Row],[type]]="subattribute", VLOOKUP(Table7[[#This Row],[Template]]&amp;Table7[[#This Row],[parent_attribute]],_xlfn._xlws.FILTER(Table7[[#All],[concat]], Table7[[#All],[type]]="attribute"),1, FALSE), TRUE)), FALSE, TRUE)</f>
        <v>1</v>
      </c>
    </row>
    <row r="270" spans="1:17">
      <c r="A270" s="13" t="str">
        <f t="shared" si="16"/>
        <v>Compressor AlternativoTemperatura - Sucção Scrubber 2o Estágio</v>
      </c>
      <c r="B270" s="14" t="s">
        <v>5755</v>
      </c>
      <c r="C270" s="95" t="s">
        <v>5088</v>
      </c>
      <c r="D270" s="95" t="s">
        <v>5757</v>
      </c>
      <c r="E270" s="95"/>
      <c r="F270" s="95" t="s">
        <v>2883</v>
      </c>
      <c r="G270" t="s">
        <v>5955</v>
      </c>
      <c r="I270" t="s">
        <v>5960</v>
      </c>
      <c r="J270">
        <v>190</v>
      </c>
      <c r="L270">
        <v>2</v>
      </c>
      <c r="N270" s="14" t="str">
        <f t="shared" si="17"/>
        <v>subattribute</v>
      </c>
      <c r="O270" s="14" t="str">
        <f t="shared" si="18"/>
        <v>Temperatura - Sucção Scrubber 2o Estágio</v>
      </c>
      <c r="P270" s="14" t="str">
        <f t="shared" si="19"/>
        <v>LoLo</v>
      </c>
      <c r="Q270" t="b" cm="1">
        <f t="array" ref="Q270">IF(ISERROR(IF(Table7[[#This Row],[type]]="subattribute", VLOOKUP(Table7[[#This Row],[Template]]&amp;Table7[[#This Row],[parent_attribute]],_xlfn._xlws.FILTER(Table7[[#All],[concat]], Table7[[#All],[type]]="attribute"),1, FALSE), TRUE)), FALSE, TRUE)</f>
        <v>1</v>
      </c>
    </row>
    <row r="271" spans="1:17">
      <c r="A271" s="13" t="str">
        <f t="shared" si="16"/>
        <v>Compressor AlternativoTemperatura - Sucção Scrubber 2o Estágio</v>
      </c>
      <c r="B271" s="14" t="s">
        <v>5755</v>
      </c>
      <c r="C271" s="95" t="s">
        <v>5088</v>
      </c>
      <c r="D271" s="95" t="s">
        <v>5757</v>
      </c>
      <c r="E271" s="95"/>
      <c r="F271" s="95" t="s">
        <v>2883</v>
      </c>
      <c r="G271" t="s">
        <v>5955</v>
      </c>
      <c r="I271" t="s">
        <v>5961</v>
      </c>
      <c r="J271">
        <v>166.5</v>
      </c>
      <c r="L271">
        <v>2</v>
      </c>
      <c r="N271" s="14" t="str">
        <f t="shared" si="17"/>
        <v>subattribute</v>
      </c>
      <c r="O271" s="14" t="str">
        <f t="shared" si="18"/>
        <v>Temperatura - Sucção Scrubber 2o Estágio</v>
      </c>
      <c r="P271" s="14" t="str">
        <f t="shared" si="19"/>
        <v>Pre-alarm Hi</v>
      </c>
      <c r="Q271" t="b" cm="1">
        <f t="array" ref="Q271">IF(ISERROR(IF(Table7[[#This Row],[type]]="subattribute", VLOOKUP(Table7[[#This Row],[Template]]&amp;Table7[[#This Row],[parent_attribute]],_xlfn._xlws.FILTER(Table7[[#All],[concat]], Table7[[#All],[type]]="attribute"),1, FALSE), TRUE)), FALSE, TRUE)</f>
        <v>1</v>
      </c>
    </row>
    <row r="272" spans="1:17">
      <c r="A272" s="13" t="str">
        <f t="shared" si="16"/>
        <v>Compressor AlternativoTemperatura - Sucção Scrubber 2o Estágio</v>
      </c>
      <c r="B272" s="14" t="s">
        <v>5755</v>
      </c>
      <c r="C272" s="95" t="s">
        <v>5088</v>
      </c>
      <c r="D272" s="95" t="s">
        <v>5757</v>
      </c>
      <c r="E272" s="95"/>
      <c r="F272" s="95" t="s">
        <v>2883</v>
      </c>
      <c r="G272" t="s">
        <v>5955</v>
      </c>
      <c r="I272" t="s">
        <v>5962</v>
      </c>
      <c r="J272">
        <v>209.00000000000003</v>
      </c>
      <c r="L272">
        <v>2</v>
      </c>
      <c r="N272" s="14" t="str">
        <f t="shared" si="17"/>
        <v>subattribute</v>
      </c>
      <c r="O272" s="14" t="str">
        <f t="shared" si="18"/>
        <v>Temperatura - Sucção Scrubber 2o Estágio</v>
      </c>
      <c r="P272" s="14" t="str">
        <f t="shared" si="19"/>
        <v>Pre-alarm Lo</v>
      </c>
      <c r="Q272" t="b" cm="1">
        <f t="array" ref="Q272">IF(ISERROR(IF(Table7[[#This Row],[type]]="subattribute", VLOOKUP(Table7[[#This Row],[Template]]&amp;Table7[[#This Row],[parent_attribute]],_xlfn._xlws.FILTER(Table7[[#All],[concat]], Table7[[#All],[type]]="attribute"),1, FALSE), TRUE)), FALSE, TRUE)</f>
        <v>1</v>
      </c>
    </row>
    <row r="273" spans="1:17">
      <c r="A273" s="13" t="str">
        <f t="shared" si="16"/>
        <v>Compressor AlternativoTemperatura - Sucção Scrubber 3o Estágio</v>
      </c>
      <c r="B273" s="14" t="s">
        <v>5755</v>
      </c>
      <c r="C273" s="95" t="s">
        <v>5088</v>
      </c>
      <c r="D273" s="95" t="s">
        <v>5757</v>
      </c>
      <c r="E273" s="95"/>
      <c r="F273" s="95" t="s">
        <v>2883</v>
      </c>
      <c r="G273" t="s">
        <v>5963</v>
      </c>
      <c r="I273" t="s">
        <v>5964</v>
      </c>
      <c r="J273" t="s">
        <v>5963</v>
      </c>
      <c r="K273" t="s">
        <v>5767</v>
      </c>
      <c r="L273">
        <v>2</v>
      </c>
      <c r="M273" t="s">
        <v>531</v>
      </c>
      <c r="N273" s="14" t="str">
        <f t="shared" si="17"/>
        <v>attribute</v>
      </c>
      <c r="O273" s="14" t="str">
        <f t="shared" si="18"/>
        <v>Temperatura - Sucção Scrubber 3o Estágio</v>
      </c>
      <c r="P273" s="14" t="str">
        <f t="shared" si="19"/>
        <v/>
      </c>
      <c r="Q273" t="b" cm="1">
        <f t="array" ref="Q273">IF(ISERROR(IF(Table7[[#This Row],[type]]="subattribute", VLOOKUP(Table7[[#This Row],[Template]]&amp;Table7[[#This Row],[parent_attribute]],_xlfn._xlws.FILTER(Table7[[#All],[concat]], Table7[[#All],[type]]="attribute"),1, FALSE), TRUE)), FALSE, TRUE)</f>
        <v>1</v>
      </c>
    </row>
    <row r="274" spans="1:17">
      <c r="A274" s="13" t="str">
        <f t="shared" si="16"/>
        <v>Compressor AlternativoTemperatura - Sucção Scrubber 3o Estágio</v>
      </c>
      <c r="B274" s="14" t="s">
        <v>5755</v>
      </c>
      <c r="C274" s="95" t="s">
        <v>5088</v>
      </c>
      <c r="D274" s="95" t="s">
        <v>5757</v>
      </c>
      <c r="E274" s="95"/>
      <c r="F274" s="95" t="s">
        <v>2883</v>
      </c>
      <c r="G274" t="s">
        <v>5963</v>
      </c>
      <c r="I274" t="s">
        <v>5965</v>
      </c>
      <c r="J274">
        <v>185</v>
      </c>
      <c r="L274">
        <v>2</v>
      </c>
      <c r="N274" s="14" t="str">
        <f t="shared" si="17"/>
        <v>subattribute</v>
      </c>
      <c r="O274" s="14" t="str">
        <f t="shared" si="18"/>
        <v>Temperatura - Sucção Scrubber 3o Estágio</v>
      </c>
      <c r="P274" s="14" t="str">
        <f t="shared" si="19"/>
        <v>Hi</v>
      </c>
      <c r="Q274" t="b" cm="1">
        <f t="array" ref="Q274">IF(ISERROR(IF(Table7[[#This Row],[type]]="subattribute", VLOOKUP(Table7[[#This Row],[Template]]&amp;Table7[[#This Row],[parent_attribute]],_xlfn._xlws.FILTER(Table7[[#All],[concat]], Table7[[#All],[type]]="attribute"),1, FALSE), TRUE)), FALSE, TRUE)</f>
        <v>1</v>
      </c>
    </row>
    <row r="275" spans="1:17">
      <c r="A275" s="13" t="str">
        <f t="shared" si="16"/>
        <v>Compressor AlternativoTemperatura - Sucção Scrubber 3o Estágio</v>
      </c>
      <c r="B275" s="14" t="s">
        <v>5755</v>
      </c>
      <c r="C275" s="95" t="s">
        <v>5088</v>
      </c>
      <c r="D275" s="95" t="s">
        <v>5757</v>
      </c>
      <c r="E275" s="95"/>
      <c r="F275" s="95" t="s">
        <v>2883</v>
      </c>
      <c r="G275" t="s">
        <v>5963</v>
      </c>
      <c r="I275" t="s">
        <v>5966</v>
      </c>
      <c r="L275">
        <v>2</v>
      </c>
      <c r="N275" s="14" t="str">
        <f t="shared" si="17"/>
        <v>subattribute</v>
      </c>
      <c r="O275" s="14" t="str">
        <f t="shared" si="18"/>
        <v>Temperatura - Sucção Scrubber 3o Estágio</v>
      </c>
      <c r="P275" s="14" t="str">
        <f t="shared" si="19"/>
        <v>Lo</v>
      </c>
      <c r="Q275" t="b" cm="1">
        <f t="array" ref="Q275">IF(ISERROR(IF(Table7[[#This Row],[type]]="subattribute", VLOOKUP(Table7[[#This Row],[Template]]&amp;Table7[[#This Row],[parent_attribute]],_xlfn._xlws.FILTER(Table7[[#All],[concat]], Table7[[#All],[type]]="attribute"),1, FALSE), TRUE)), FALSE, TRUE)</f>
        <v>1</v>
      </c>
    </row>
    <row r="276" spans="1:17">
      <c r="A276" s="13" t="str">
        <f t="shared" si="16"/>
        <v>Compressor AlternativoTemperatura - Sucção Scrubber 3o Estágio</v>
      </c>
      <c r="B276" s="14" t="s">
        <v>5755</v>
      </c>
      <c r="C276" s="95" t="s">
        <v>5088</v>
      </c>
      <c r="D276" s="95" t="s">
        <v>5757</v>
      </c>
      <c r="E276" s="95"/>
      <c r="F276" s="95" t="s">
        <v>2883</v>
      </c>
      <c r="G276" t="s">
        <v>5963</v>
      </c>
      <c r="I276" t="s">
        <v>5967</v>
      </c>
      <c r="J276">
        <v>190</v>
      </c>
      <c r="L276">
        <v>2</v>
      </c>
      <c r="N276" s="14" t="str">
        <f t="shared" si="17"/>
        <v>subattribute</v>
      </c>
      <c r="O276" s="14" t="str">
        <f t="shared" si="18"/>
        <v>Temperatura - Sucção Scrubber 3o Estágio</v>
      </c>
      <c r="P276" s="14" t="str">
        <f t="shared" si="19"/>
        <v>HiHi</v>
      </c>
      <c r="Q276" t="b" cm="1">
        <f t="array" ref="Q276">IF(ISERROR(IF(Table7[[#This Row],[type]]="subattribute", VLOOKUP(Table7[[#This Row],[Template]]&amp;Table7[[#This Row],[parent_attribute]],_xlfn._xlws.FILTER(Table7[[#All],[concat]], Table7[[#All],[type]]="attribute"),1, FALSE), TRUE)), FALSE, TRUE)</f>
        <v>1</v>
      </c>
    </row>
    <row r="277" spans="1:17">
      <c r="A277" s="13" t="str">
        <f t="shared" si="16"/>
        <v>Compressor AlternativoTemperatura - Sucção Scrubber 3o Estágio</v>
      </c>
      <c r="B277" s="14" t="s">
        <v>5755</v>
      </c>
      <c r="C277" s="95" t="s">
        <v>5088</v>
      </c>
      <c r="D277" s="95" t="s">
        <v>5757</v>
      </c>
      <c r="E277" s="95"/>
      <c r="F277" s="95" t="s">
        <v>2883</v>
      </c>
      <c r="G277" t="s">
        <v>5963</v>
      </c>
      <c r="I277" t="s">
        <v>5968</v>
      </c>
      <c r="L277">
        <v>2</v>
      </c>
      <c r="N277" s="14" t="str">
        <f t="shared" si="17"/>
        <v>subattribute</v>
      </c>
      <c r="O277" s="14" t="str">
        <f t="shared" si="18"/>
        <v>Temperatura - Sucção Scrubber 3o Estágio</v>
      </c>
      <c r="P277" s="14" t="str">
        <f t="shared" si="19"/>
        <v>LoLo</v>
      </c>
      <c r="Q277" t="b" cm="1">
        <f t="array" ref="Q277">IF(ISERROR(IF(Table7[[#This Row],[type]]="subattribute", VLOOKUP(Table7[[#This Row],[Template]]&amp;Table7[[#This Row],[parent_attribute]],_xlfn._xlws.FILTER(Table7[[#All],[concat]], Table7[[#All],[type]]="attribute"),1, FALSE), TRUE)), FALSE, TRUE)</f>
        <v>1</v>
      </c>
    </row>
    <row r="278" spans="1:17">
      <c r="A278" s="13" t="str">
        <f t="shared" si="16"/>
        <v>Compressor AlternativoTemperatura - Sucção Scrubber 3o Estágio</v>
      </c>
      <c r="B278" s="14" t="s">
        <v>5755</v>
      </c>
      <c r="C278" s="95" t="s">
        <v>5088</v>
      </c>
      <c r="D278" s="95" t="s">
        <v>5757</v>
      </c>
      <c r="E278" s="95"/>
      <c r="F278" s="95" t="s">
        <v>2883</v>
      </c>
      <c r="G278" t="s">
        <v>5963</v>
      </c>
      <c r="I278" t="s">
        <v>5969</v>
      </c>
      <c r="J278">
        <v>166.5</v>
      </c>
      <c r="L278">
        <v>2</v>
      </c>
      <c r="N278" s="14" t="str">
        <f t="shared" si="17"/>
        <v>subattribute</v>
      </c>
      <c r="O278" s="14" t="str">
        <f t="shared" si="18"/>
        <v>Temperatura - Sucção Scrubber 3o Estágio</v>
      </c>
      <c r="P278" s="14" t="str">
        <f t="shared" si="19"/>
        <v>Pre-alarm Hi</v>
      </c>
      <c r="Q278" t="b" cm="1">
        <f t="array" ref="Q278">IF(ISERROR(IF(Table7[[#This Row],[type]]="subattribute", VLOOKUP(Table7[[#This Row],[Template]]&amp;Table7[[#This Row],[parent_attribute]],_xlfn._xlws.FILTER(Table7[[#All],[concat]], Table7[[#All],[type]]="attribute"),1, FALSE), TRUE)), FALSE, TRUE)</f>
        <v>1</v>
      </c>
    </row>
    <row r="279" spans="1:17">
      <c r="A279" s="13" t="str">
        <f t="shared" si="16"/>
        <v>Compressor AlternativoTemperatura - Sucção Scrubber 3o Estágio</v>
      </c>
      <c r="B279" s="14" t="s">
        <v>5755</v>
      </c>
      <c r="C279" s="95" t="s">
        <v>5088</v>
      </c>
      <c r="D279" s="95" t="s">
        <v>5757</v>
      </c>
      <c r="E279" s="95"/>
      <c r="F279" s="95" t="s">
        <v>2883</v>
      </c>
      <c r="G279" t="s">
        <v>5963</v>
      </c>
      <c r="I279" t="s">
        <v>5970</v>
      </c>
      <c r="L279">
        <v>2</v>
      </c>
      <c r="N279" s="14" t="str">
        <f t="shared" si="17"/>
        <v>subattribute</v>
      </c>
      <c r="O279" s="14" t="str">
        <f t="shared" si="18"/>
        <v>Temperatura - Sucção Scrubber 3o Estágio</v>
      </c>
      <c r="P279" s="14" t="str">
        <f t="shared" si="19"/>
        <v>Pre-alarm Lo</v>
      </c>
      <c r="Q279" t="b" cm="1">
        <f t="array" ref="Q279">IF(ISERROR(IF(Table7[[#This Row],[type]]="subattribute", VLOOKUP(Table7[[#This Row],[Template]]&amp;Table7[[#This Row],[parent_attribute]],_xlfn._xlws.FILTER(Table7[[#All],[concat]], Table7[[#All],[type]]="attribute"),1, FALSE), TRUE)), FALSE, TRUE)</f>
        <v>1</v>
      </c>
    </row>
    <row r="280" spans="1:17">
      <c r="A280" s="13" t="str">
        <f t="shared" si="16"/>
        <v>Compressor AlternativoVibração - Carcaça do Motor</v>
      </c>
      <c r="B280" s="14" t="s">
        <v>5755</v>
      </c>
      <c r="C280" s="95" t="s">
        <v>5088</v>
      </c>
      <c r="D280" s="95" t="s">
        <v>5757</v>
      </c>
      <c r="E280" s="95"/>
      <c r="F280" s="95" t="s">
        <v>2883</v>
      </c>
      <c r="G280" t="s">
        <v>5822</v>
      </c>
      <c r="I280" t="s">
        <v>5823</v>
      </c>
      <c r="J280" t="s">
        <v>5822</v>
      </c>
      <c r="K280" t="s">
        <v>5824</v>
      </c>
      <c r="L280">
        <v>2</v>
      </c>
      <c r="M280" t="s">
        <v>447</v>
      </c>
      <c r="N280" s="14" t="str">
        <f t="shared" si="17"/>
        <v>attribute</v>
      </c>
      <c r="O280" s="14" t="str">
        <f t="shared" si="18"/>
        <v>Vibração - Carcaça do Motor</v>
      </c>
      <c r="P280" s="14" t="str">
        <f t="shared" si="19"/>
        <v/>
      </c>
      <c r="Q280" t="b" cm="1">
        <f t="array" ref="Q280">IF(ISERROR(IF(Table7[[#This Row],[type]]="subattribute", VLOOKUP(Table7[[#This Row],[Template]]&amp;Table7[[#This Row],[parent_attribute]],_xlfn._xlws.FILTER(Table7[[#All],[concat]], Table7[[#All],[type]]="attribute"),1, FALSE), TRUE)), FALSE, TRUE)</f>
        <v>1</v>
      </c>
    </row>
    <row r="281" spans="1:17">
      <c r="A281" s="13" t="str">
        <f t="shared" si="16"/>
        <v>Compressor AlternativoVibração - Carcaça do Motor</v>
      </c>
      <c r="B281" s="14" t="s">
        <v>5755</v>
      </c>
      <c r="C281" s="95" t="s">
        <v>5088</v>
      </c>
      <c r="D281" s="95" t="s">
        <v>5757</v>
      </c>
      <c r="E281" s="95"/>
      <c r="F281" s="95" t="s">
        <v>2883</v>
      </c>
      <c r="G281" t="s">
        <v>5822</v>
      </c>
      <c r="I281" t="s">
        <v>5825</v>
      </c>
      <c r="J281">
        <v>0.35</v>
      </c>
      <c r="L281">
        <v>2</v>
      </c>
      <c r="N281" s="14" t="str">
        <f t="shared" si="17"/>
        <v>subattribute</v>
      </c>
      <c r="O281" s="14" t="str">
        <f t="shared" si="18"/>
        <v>Vibração - Carcaça do Motor</v>
      </c>
      <c r="P281" s="14" t="str">
        <f t="shared" si="19"/>
        <v>Hi</v>
      </c>
      <c r="Q281" t="b" cm="1">
        <f t="array" ref="Q281">IF(ISERROR(IF(Table7[[#This Row],[type]]="subattribute", VLOOKUP(Table7[[#This Row],[Template]]&amp;Table7[[#This Row],[parent_attribute]],_xlfn._xlws.FILTER(Table7[[#All],[concat]], Table7[[#All],[type]]="attribute"),1, FALSE), TRUE)), FALSE, TRUE)</f>
        <v>1</v>
      </c>
    </row>
    <row r="282" spans="1:17">
      <c r="A282" s="13" t="str">
        <f t="shared" si="16"/>
        <v>Compressor AlternativoVibração - Carcaça do Motor</v>
      </c>
      <c r="B282" s="14" t="s">
        <v>5755</v>
      </c>
      <c r="C282" s="95" t="s">
        <v>5088</v>
      </c>
      <c r="D282" s="95" t="s">
        <v>5757</v>
      </c>
      <c r="E282" s="95"/>
      <c r="F282" s="95" t="s">
        <v>2883</v>
      </c>
      <c r="G282" t="s">
        <v>5822</v>
      </c>
      <c r="I282" t="s">
        <v>5826</v>
      </c>
      <c r="L282">
        <v>2</v>
      </c>
      <c r="N282" s="14" t="str">
        <f t="shared" si="17"/>
        <v>subattribute</v>
      </c>
      <c r="O282" s="14" t="str">
        <f t="shared" si="18"/>
        <v>Vibração - Carcaça do Motor</v>
      </c>
      <c r="P282" s="14" t="str">
        <f t="shared" si="19"/>
        <v>Lo</v>
      </c>
      <c r="Q282" t="b" cm="1">
        <f t="array" ref="Q282">IF(ISERROR(IF(Table7[[#This Row],[type]]="subattribute", VLOOKUP(Table7[[#This Row],[Template]]&amp;Table7[[#This Row],[parent_attribute]],_xlfn._xlws.FILTER(Table7[[#All],[concat]], Table7[[#All],[type]]="attribute"),1, FALSE), TRUE)), FALSE, TRUE)</f>
        <v>1</v>
      </c>
    </row>
    <row r="283" spans="1:17">
      <c r="A283" s="13" t="str">
        <f t="shared" si="16"/>
        <v>Compressor AlternativoVibração - Carcaça do Motor</v>
      </c>
      <c r="B283" s="14" t="s">
        <v>5755</v>
      </c>
      <c r="C283" s="95" t="s">
        <v>5088</v>
      </c>
      <c r="D283" s="95" t="s">
        <v>5757</v>
      </c>
      <c r="E283" s="95"/>
      <c r="F283" s="95" t="s">
        <v>2883</v>
      </c>
      <c r="G283" t="s">
        <v>5822</v>
      </c>
      <c r="I283" t="s">
        <v>5827</v>
      </c>
      <c r="J283">
        <v>0.5</v>
      </c>
      <c r="L283">
        <v>2</v>
      </c>
      <c r="N283" s="14" t="str">
        <f t="shared" si="17"/>
        <v>subattribute</v>
      </c>
      <c r="O283" s="14" t="str">
        <f t="shared" si="18"/>
        <v>Vibração - Carcaça do Motor</v>
      </c>
      <c r="P283" s="14" t="str">
        <f t="shared" si="19"/>
        <v>HiHi</v>
      </c>
      <c r="Q283" t="b" cm="1">
        <f t="array" ref="Q283">IF(ISERROR(IF(Table7[[#This Row],[type]]="subattribute", VLOOKUP(Table7[[#This Row],[Template]]&amp;Table7[[#This Row],[parent_attribute]],_xlfn._xlws.FILTER(Table7[[#All],[concat]], Table7[[#All],[type]]="attribute"),1, FALSE), TRUE)), FALSE, TRUE)</f>
        <v>1</v>
      </c>
    </row>
    <row r="284" spans="1:17">
      <c r="A284" s="13" t="str">
        <f t="shared" si="16"/>
        <v>Compressor AlternativoVibração - Carcaça do Motor</v>
      </c>
      <c r="B284" s="14" t="s">
        <v>5755</v>
      </c>
      <c r="C284" s="95" t="s">
        <v>5088</v>
      </c>
      <c r="D284" s="95" t="s">
        <v>5757</v>
      </c>
      <c r="E284" s="95"/>
      <c r="F284" s="95" t="s">
        <v>2883</v>
      </c>
      <c r="G284" t="s">
        <v>5822</v>
      </c>
      <c r="I284" t="s">
        <v>5828</v>
      </c>
      <c r="L284">
        <v>2</v>
      </c>
      <c r="N284" s="14" t="str">
        <f t="shared" si="17"/>
        <v>subattribute</v>
      </c>
      <c r="O284" s="14" t="str">
        <f t="shared" si="18"/>
        <v>Vibração - Carcaça do Motor</v>
      </c>
      <c r="P284" s="14" t="str">
        <f t="shared" si="19"/>
        <v>LoLo</v>
      </c>
      <c r="Q284" t="b" cm="1">
        <f t="array" ref="Q284">IF(ISERROR(IF(Table7[[#This Row],[type]]="subattribute", VLOOKUP(Table7[[#This Row],[Template]]&amp;Table7[[#This Row],[parent_attribute]],_xlfn._xlws.FILTER(Table7[[#All],[concat]], Table7[[#All],[type]]="attribute"),1, FALSE), TRUE)), FALSE, TRUE)</f>
        <v>1</v>
      </c>
    </row>
    <row r="285" spans="1:17">
      <c r="A285" s="13" t="str">
        <f t="shared" si="16"/>
        <v>Compressor AlternativoVibração - Carcaça do Motor</v>
      </c>
      <c r="B285" s="14" t="s">
        <v>5755</v>
      </c>
      <c r="C285" s="95" t="s">
        <v>5088</v>
      </c>
      <c r="D285" s="95" t="s">
        <v>5757</v>
      </c>
      <c r="E285" s="95"/>
      <c r="F285" s="95" t="s">
        <v>2883</v>
      </c>
      <c r="G285" t="s">
        <v>5822</v>
      </c>
      <c r="I285" t="s">
        <v>5829</v>
      </c>
      <c r="J285">
        <v>0.315</v>
      </c>
      <c r="L285">
        <v>2</v>
      </c>
      <c r="N285" s="14" t="str">
        <f t="shared" si="17"/>
        <v>subattribute</v>
      </c>
      <c r="O285" s="14" t="str">
        <f t="shared" si="18"/>
        <v>Vibração - Carcaça do Motor</v>
      </c>
      <c r="P285" s="14" t="str">
        <f t="shared" si="19"/>
        <v>Pre-alarm Hi</v>
      </c>
      <c r="Q285" t="b" cm="1">
        <f t="array" ref="Q285">IF(ISERROR(IF(Table7[[#This Row],[type]]="subattribute", VLOOKUP(Table7[[#This Row],[Template]]&amp;Table7[[#This Row],[parent_attribute]],_xlfn._xlws.FILTER(Table7[[#All],[concat]], Table7[[#All],[type]]="attribute"),1, FALSE), TRUE)), FALSE, TRUE)</f>
        <v>1</v>
      </c>
    </row>
    <row r="286" spans="1:17">
      <c r="A286" s="13" t="str">
        <f t="shared" si="16"/>
        <v>Compressor AlternativoVibração - Carcaça do Motor</v>
      </c>
      <c r="B286" s="14" t="s">
        <v>5755</v>
      </c>
      <c r="C286" s="95" t="s">
        <v>5088</v>
      </c>
      <c r="D286" s="95" t="s">
        <v>5757</v>
      </c>
      <c r="E286" s="95"/>
      <c r="F286" s="95" t="s">
        <v>2883</v>
      </c>
      <c r="G286" t="s">
        <v>5822</v>
      </c>
      <c r="I286" t="s">
        <v>5830</v>
      </c>
      <c r="L286">
        <v>2</v>
      </c>
      <c r="N286" s="14" t="str">
        <f t="shared" si="17"/>
        <v>subattribute</v>
      </c>
      <c r="O286" s="14" t="str">
        <f t="shared" si="18"/>
        <v>Vibração - Carcaça do Motor</v>
      </c>
      <c r="P286" s="14" t="str">
        <f t="shared" si="19"/>
        <v>Pre-alarm Lo</v>
      </c>
      <c r="Q286" t="b" cm="1">
        <f t="array" ref="Q286">IF(ISERROR(IF(Table7[[#This Row],[type]]="subattribute", VLOOKUP(Table7[[#This Row],[Template]]&amp;Table7[[#This Row],[parent_attribute]],_xlfn._xlws.FILTER(Table7[[#All],[concat]], Table7[[#All],[type]]="attribute"),1, FALSE), TRUE)), FALSE, TRUE)</f>
        <v>1</v>
      </c>
    </row>
  </sheetData>
  <conditionalFormatting sqref="I30">
    <cfRule type="duplicateValues" dxfId="9" priority="4"/>
    <cfRule type="duplicateValues" dxfId="8" priority="5"/>
  </conditionalFormatting>
  <conditionalFormatting sqref="I31">
    <cfRule type="duplicateValues" dxfId="7" priority="2"/>
    <cfRule type="duplicateValues" dxfId="6" priority="3"/>
  </conditionalFormatting>
  <conditionalFormatting sqref="J2:J286">
    <cfRule type="duplicateValues" dxfId="5" priority="57"/>
  </conditionalFormatting>
  <pageMargins left="0.7" right="0.7" top="0.75" bottom="0.75" header="0.3" footer="0.3"/>
  <pageSetup paperSize="9" orientation="portrait" r:id="rId1"/>
  <tableParts count="1">
    <tablePart r:id="rId2"/>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6B9117-959A-4660-ADAC-A4FC7D27668B}">
  <sheetPr filterMode="1"/>
  <dimension ref="A1:CS233"/>
  <sheetViews>
    <sheetView workbookViewId="0">
      <selection activeCell="CG1" sqref="CG1"/>
    </sheetView>
  </sheetViews>
  <sheetFormatPr defaultColWidth="8.88671875" defaultRowHeight="14.4"/>
  <cols>
    <col min="1" max="1" width="78.88671875" customWidth="1"/>
    <col min="2" max="2" width="26.44140625" bestFit="1" customWidth="1"/>
    <col min="8" max="13" width="19.33203125" customWidth="1"/>
    <col min="21" max="21" width="31.109375" customWidth="1"/>
    <col min="24" max="25" width="8.88671875" bestFit="1" customWidth="1"/>
    <col min="27" max="27" width="27.6640625" customWidth="1"/>
    <col min="37" max="37" width="38.109375" customWidth="1"/>
    <col min="41" max="41" width="20.44140625" customWidth="1"/>
    <col min="43" max="43" width="22.44140625" customWidth="1"/>
    <col min="72" max="72" width="46.6640625" bestFit="1" customWidth="1"/>
    <col min="73" max="73" width="37.88671875" customWidth="1"/>
    <col min="75" max="75" width="17.6640625" bestFit="1" customWidth="1"/>
    <col min="76" max="76" width="42.88671875" bestFit="1" customWidth="1"/>
  </cols>
  <sheetData>
    <row r="1" spans="1:97" ht="18.600000000000001">
      <c r="A1" s="114" t="s">
        <v>723</v>
      </c>
      <c r="H1" s="128" t="s">
        <v>3501</v>
      </c>
      <c r="I1" s="129" t="s">
        <v>3963</v>
      </c>
      <c r="J1" s="130" t="s">
        <v>5971</v>
      </c>
      <c r="K1" s="130" t="s">
        <v>3964</v>
      </c>
      <c r="L1" s="204" t="s">
        <v>3966</v>
      </c>
      <c r="M1" s="205"/>
      <c r="U1" t="s">
        <v>3498</v>
      </c>
      <c r="V1" t="s">
        <v>722</v>
      </c>
      <c r="W1" t="s">
        <v>3499</v>
      </c>
      <c r="X1" t="s">
        <v>3500</v>
      </c>
      <c r="Y1" t="s">
        <v>3501</v>
      </c>
      <c r="Z1" t="s">
        <v>727</v>
      </c>
      <c r="AA1" t="s">
        <v>3502</v>
      </c>
      <c r="AB1" t="s">
        <v>3509</v>
      </c>
      <c r="AD1" t="s">
        <v>2929</v>
      </c>
      <c r="AE1" t="s">
        <v>2930</v>
      </c>
      <c r="AF1" t="s">
        <v>2931</v>
      </c>
      <c r="AG1" t="s">
        <v>2932</v>
      </c>
      <c r="AK1" t="s">
        <v>3498</v>
      </c>
      <c r="AL1" t="s">
        <v>722</v>
      </c>
      <c r="AM1" t="s">
        <v>3499</v>
      </c>
      <c r="AN1" t="s">
        <v>3500</v>
      </c>
      <c r="AO1" t="s">
        <v>3501</v>
      </c>
      <c r="AP1" t="s">
        <v>727</v>
      </c>
      <c r="AQ1" t="s">
        <v>3502</v>
      </c>
      <c r="AR1" t="s">
        <v>3509</v>
      </c>
      <c r="AT1" t="s">
        <v>2929</v>
      </c>
      <c r="AU1" t="s">
        <v>2930</v>
      </c>
      <c r="AV1" t="s">
        <v>2931</v>
      </c>
      <c r="AW1" t="s">
        <v>2932</v>
      </c>
      <c r="BA1" t="s">
        <v>3498</v>
      </c>
      <c r="BB1" t="s">
        <v>722</v>
      </c>
      <c r="BC1" t="s">
        <v>3499</v>
      </c>
      <c r="BD1" t="s">
        <v>3500</v>
      </c>
      <c r="BE1" t="s">
        <v>3501</v>
      </c>
      <c r="BF1" t="s">
        <v>727</v>
      </c>
      <c r="BG1" t="s">
        <v>3502</v>
      </c>
      <c r="BH1" t="s">
        <v>3509</v>
      </c>
      <c r="BJ1" t="s">
        <v>2929</v>
      </c>
      <c r="BK1" t="s">
        <v>2930</v>
      </c>
      <c r="BL1" t="s">
        <v>2931</v>
      </c>
      <c r="BM1" t="s">
        <v>2932</v>
      </c>
      <c r="BQ1" t="s">
        <v>3498</v>
      </c>
      <c r="BR1" t="s">
        <v>722</v>
      </c>
      <c r="BS1" t="s">
        <v>3499</v>
      </c>
      <c r="BT1" t="s">
        <v>3500</v>
      </c>
      <c r="BU1" t="s">
        <v>3501</v>
      </c>
      <c r="BV1" t="s">
        <v>727</v>
      </c>
      <c r="BW1" t="s">
        <v>3502</v>
      </c>
      <c r="BX1" t="s">
        <v>3509</v>
      </c>
      <c r="BZ1" t="s">
        <v>2929</v>
      </c>
      <c r="CA1" t="s">
        <v>2930</v>
      </c>
      <c r="CB1" t="s">
        <v>2931</v>
      </c>
      <c r="CC1" t="s">
        <v>2932</v>
      </c>
      <c r="CG1" t="s">
        <v>3498</v>
      </c>
      <c r="CH1" t="s">
        <v>722</v>
      </c>
      <c r="CI1" t="s">
        <v>3499</v>
      </c>
      <c r="CJ1" t="s">
        <v>3500</v>
      </c>
      <c r="CK1" t="s">
        <v>3501</v>
      </c>
      <c r="CL1" t="s">
        <v>727</v>
      </c>
      <c r="CM1" t="s">
        <v>3502</v>
      </c>
      <c r="CN1" t="s">
        <v>3509</v>
      </c>
      <c r="CP1" t="s">
        <v>2929</v>
      </c>
      <c r="CQ1" t="s">
        <v>2930</v>
      </c>
      <c r="CR1" t="s">
        <v>2931</v>
      </c>
      <c r="CS1" t="s">
        <v>2932</v>
      </c>
    </row>
    <row r="2" spans="1:97" hidden="1">
      <c r="A2" s="115" t="s">
        <v>142</v>
      </c>
      <c r="H2" s="131" t="s">
        <v>3513</v>
      </c>
      <c r="I2" s="132" t="s">
        <v>5972</v>
      </c>
      <c r="J2" s="133" t="s">
        <v>2929</v>
      </c>
      <c r="K2" s="133" t="s">
        <v>49</v>
      </c>
      <c r="L2" s="206">
        <v>110</v>
      </c>
      <c r="M2" s="207"/>
      <c r="U2" t="s">
        <v>1824</v>
      </c>
      <c r="V2" t="s">
        <v>2855</v>
      </c>
      <c r="W2" t="s">
        <v>3511</v>
      </c>
      <c r="X2" t="s">
        <v>3512</v>
      </c>
      <c r="Y2" t="s">
        <v>3513</v>
      </c>
      <c r="Z2" t="s">
        <v>49</v>
      </c>
      <c r="AA2" t="s">
        <v>3514</v>
      </c>
      <c r="AB2" t="s">
        <v>1824</v>
      </c>
      <c r="AD2">
        <v>110</v>
      </c>
      <c r="AE2">
        <v>121</v>
      </c>
      <c r="AK2" t="s">
        <v>1824</v>
      </c>
      <c r="AL2" t="s">
        <v>2853</v>
      </c>
      <c r="AM2" t="s">
        <v>3564</v>
      </c>
      <c r="AN2" t="s">
        <v>3565</v>
      </c>
      <c r="AO2" t="s">
        <v>3566</v>
      </c>
      <c r="AP2" t="s">
        <v>49</v>
      </c>
      <c r="AQ2" t="s">
        <v>3567</v>
      </c>
      <c r="AR2" t="s">
        <v>1824</v>
      </c>
      <c r="AT2">
        <v>110</v>
      </c>
      <c r="AU2">
        <v>121</v>
      </c>
      <c r="BA2" t="s">
        <v>643</v>
      </c>
      <c r="BB2" t="s">
        <v>2857</v>
      </c>
      <c r="BC2" t="s">
        <v>3615</v>
      </c>
      <c r="BD2" t="s">
        <v>3616</v>
      </c>
      <c r="BE2" t="s">
        <v>3617</v>
      </c>
      <c r="BF2" t="s">
        <v>49</v>
      </c>
      <c r="BG2" t="s">
        <v>3618</v>
      </c>
      <c r="BH2" t="s">
        <v>643</v>
      </c>
      <c r="BJ2">
        <v>120</v>
      </c>
      <c r="BK2">
        <v>125</v>
      </c>
      <c r="BQ2" t="s">
        <v>1046</v>
      </c>
      <c r="BR2" t="s">
        <v>2856</v>
      </c>
      <c r="BS2" t="s">
        <v>3707</v>
      </c>
      <c r="BT2" t="s">
        <v>3708</v>
      </c>
      <c r="BU2" t="s">
        <v>3709</v>
      </c>
      <c r="BV2" t="s">
        <v>49</v>
      </c>
      <c r="BW2" t="s">
        <v>3463</v>
      </c>
      <c r="BX2" t="s">
        <v>1046</v>
      </c>
      <c r="BZ2">
        <v>100</v>
      </c>
      <c r="CA2">
        <v>110</v>
      </c>
      <c r="CG2" t="s">
        <v>864</v>
      </c>
      <c r="CH2" t="s">
        <v>2853</v>
      </c>
      <c r="CI2" t="s">
        <v>3822</v>
      </c>
      <c r="CJ2" t="s">
        <v>3823</v>
      </c>
      <c r="CK2" t="s">
        <v>3824</v>
      </c>
      <c r="CL2" t="s">
        <v>194</v>
      </c>
      <c r="CM2" t="s">
        <v>3458</v>
      </c>
      <c r="CN2" t="s">
        <v>864</v>
      </c>
      <c r="CS2">
        <v>55</v>
      </c>
    </row>
    <row r="3" spans="1:97" hidden="1">
      <c r="A3" s="115" t="s">
        <v>150</v>
      </c>
      <c r="H3" s="135" t="s">
        <v>736</v>
      </c>
      <c r="I3" s="132" t="s">
        <v>5973</v>
      </c>
      <c r="J3" s="133" t="s">
        <v>2930</v>
      </c>
      <c r="K3" s="133" t="s">
        <v>49</v>
      </c>
      <c r="L3" s="202">
        <v>121</v>
      </c>
      <c r="M3" s="203"/>
      <c r="U3" t="s">
        <v>1835</v>
      </c>
      <c r="V3" t="s">
        <v>2855</v>
      </c>
      <c r="W3" t="s">
        <v>3511</v>
      </c>
      <c r="X3" t="s">
        <v>3518</v>
      </c>
      <c r="Y3" t="s">
        <v>3519</v>
      </c>
      <c r="Z3" t="s">
        <v>49</v>
      </c>
      <c r="AA3" t="s">
        <v>3520</v>
      </c>
      <c r="AB3" t="s">
        <v>1835</v>
      </c>
      <c r="AD3">
        <v>110</v>
      </c>
      <c r="AE3">
        <v>121</v>
      </c>
      <c r="AK3" t="s">
        <v>1835</v>
      </c>
      <c r="AL3" t="s">
        <v>2853</v>
      </c>
      <c r="AM3" t="s">
        <v>3564</v>
      </c>
      <c r="AN3" t="s">
        <v>3570</v>
      </c>
      <c r="AO3" t="s">
        <v>3571</v>
      </c>
      <c r="AP3" t="s">
        <v>49</v>
      </c>
      <c r="AQ3" t="s">
        <v>3572</v>
      </c>
      <c r="AR3" t="s">
        <v>1835</v>
      </c>
      <c r="AT3">
        <v>110</v>
      </c>
      <c r="AU3">
        <v>121</v>
      </c>
      <c r="BA3" t="s">
        <v>649</v>
      </c>
      <c r="BB3" t="s">
        <v>2857</v>
      </c>
      <c r="BC3" t="s">
        <v>3615</v>
      </c>
      <c r="BD3" t="s">
        <v>3621</v>
      </c>
      <c r="BE3" t="s">
        <v>3622</v>
      </c>
      <c r="BF3" t="s">
        <v>49</v>
      </c>
      <c r="BG3" t="s">
        <v>3623</v>
      </c>
      <c r="BH3" t="s">
        <v>649</v>
      </c>
      <c r="BJ3">
        <v>120</v>
      </c>
      <c r="BK3">
        <v>125</v>
      </c>
      <c r="BQ3" t="s">
        <v>1067</v>
      </c>
      <c r="BR3" t="s">
        <v>2856</v>
      </c>
      <c r="BS3" t="s">
        <v>3707</v>
      </c>
      <c r="BT3" t="s">
        <v>3712</v>
      </c>
      <c r="BU3" t="s">
        <v>3713</v>
      </c>
      <c r="BV3" t="s">
        <v>49</v>
      </c>
      <c r="BW3" t="s">
        <v>3464</v>
      </c>
      <c r="BX3" t="s">
        <v>1067</v>
      </c>
      <c r="BZ3">
        <v>100</v>
      </c>
      <c r="CA3">
        <v>110</v>
      </c>
      <c r="CG3" t="s">
        <v>3831</v>
      </c>
      <c r="CH3" t="s">
        <v>2853</v>
      </c>
      <c r="CI3" t="s">
        <v>3822</v>
      </c>
      <c r="CJ3" t="s">
        <v>3827</v>
      </c>
      <c r="CK3" t="s">
        <v>3828</v>
      </c>
      <c r="CL3" t="s">
        <v>194</v>
      </c>
      <c r="CM3" t="s">
        <v>3829</v>
      </c>
      <c r="CN3" t="s">
        <v>3831</v>
      </c>
      <c r="CS3">
        <v>600</v>
      </c>
    </row>
    <row r="4" spans="1:97" hidden="1">
      <c r="A4" s="115" t="s">
        <v>152</v>
      </c>
      <c r="H4" s="131" t="s">
        <v>3519</v>
      </c>
      <c r="I4" s="132" t="s">
        <v>3972</v>
      </c>
      <c r="J4" s="133" t="s">
        <v>2929</v>
      </c>
      <c r="K4" s="133" t="s">
        <v>49</v>
      </c>
      <c r="L4" s="202">
        <v>110</v>
      </c>
      <c r="M4" s="203"/>
      <c r="U4" t="s">
        <v>1571</v>
      </c>
      <c r="V4" t="s">
        <v>2855</v>
      </c>
      <c r="W4" t="s">
        <v>3511</v>
      </c>
      <c r="X4" t="s">
        <v>3523</v>
      </c>
      <c r="Y4" t="s">
        <v>3524</v>
      </c>
      <c r="Z4" t="s">
        <v>49</v>
      </c>
      <c r="AA4" t="s">
        <v>3525</v>
      </c>
      <c r="AB4" t="s">
        <v>1571</v>
      </c>
      <c r="AD4">
        <v>110</v>
      </c>
      <c r="AE4">
        <v>121</v>
      </c>
      <c r="AK4" t="s">
        <v>1571</v>
      </c>
      <c r="AL4" t="s">
        <v>2853</v>
      </c>
      <c r="AM4" t="s">
        <v>3564</v>
      </c>
      <c r="AN4" t="s">
        <v>3575</v>
      </c>
      <c r="AO4" t="s">
        <v>3576</v>
      </c>
      <c r="AP4" t="s">
        <v>49</v>
      </c>
      <c r="AQ4" t="s">
        <v>3577</v>
      </c>
      <c r="AR4" t="s">
        <v>1571</v>
      </c>
      <c r="AT4">
        <v>110</v>
      </c>
      <c r="AU4">
        <v>121</v>
      </c>
      <c r="BA4" t="s">
        <v>1663</v>
      </c>
      <c r="BB4" t="s">
        <v>2857</v>
      </c>
      <c r="BC4" t="s">
        <v>3615</v>
      </c>
      <c r="BD4" t="s">
        <v>3626</v>
      </c>
      <c r="BE4" t="s">
        <v>3627</v>
      </c>
      <c r="BF4" t="s">
        <v>49</v>
      </c>
      <c r="BG4" t="s">
        <v>3628</v>
      </c>
      <c r="BH4" t="s">
        <v>1663</v>
      </c>
      <c r="BJ4">
        <v>120</v>
      </c>
      <c r="BK4">
        <v>125</v>
      </c>
      <c r="BQ4" t="s">
        <v>1088</v>
      </c>
      <c r="BR4" t="s">
        <v>2856</v>
      </c>
      <c r="BS4" t="s">
        <v>3707</v>
      </c>
      <c r="BT4" t="s">
        <v>3716</v>
      </c>
      <c r="BU4" t="s">
        <v>3717</v>
      </c>
      <c r="BV4" t="s">
        <v>49</v>
      </c>
      <c r="BW4" t="s">
        <v>3465</v>
      </c>
      <c r="BX4" t="s">
        <v>1088</v>
      </c>
      <c r="BZ4">
        <v>100</v>
      </c>
      <c r="CA4">
        <v>110</v>
      </c>
      <c r="CG4" t="s">
        <v>828</v>
      </c>
      <c r="CH4" t="s">
        <v>2853</v>
      </c>
      <c r="CI4" t="s">
        <v>3822</v>
      </c>
      <c r="CJ4" t="s">
        <v>3833</v>
      </c>
      <c r="CK4" t="s">
        <v>3834</v>
      </c>
      <c r="CL4" t="s">
        <v>194</v>
      </c>
      <c r="CM4" t="s">
        <v>3454</v>
      </c>
      <c r="CN4" t="s">
        <v>828</v>
      </c>
      <c r="CP4">
        <v>300</v>
      </c>
    </row>
    <row r="5" spans="1:97" hidden="1">
      <c r="A5" s="115" t="s">
        <v>179</v>
      </c>
      <c r="H5" s="135" t="s">
        <v>736</v>
      </c>
      <c r="I5" s="132" t="s">
        <v>3974</v>
      </c>
      <c r="J5" s="133" t="s">
        <v>2930</v>
      </c>
      <c r="K5" s="133" t="s">
        <v>49</v>
      </c>
      <c r="L5" s="202">
        <v>121</v>
      </c>
      <c r="M5" s="203"/>
      <c r="U5" t="s">
        <v>1561</v>
      </c>
      <c r="V5" t="s">
        <v>2855</v>
      </c>
      <c r="W5" t="s">
        <v>3511</v>
      </c>
      <c r="X5" t="s">
        <v>3529</v>
      </c>
      <c r="Y5" t="s">
        <v>3530</v>
      </c>
      <c r="Z5" t="s">
        <v>49</v>
      </c>
      <c r="AA5" t="s">
        <v>3531</v>
      </c>
      <c r="AB5" t="s">
        <v>1561</v>
      </c>
      <c r="AD5">
        <v>110</v>
      </c>
      <c r="AE5">
        <v>121</v>
      </c>
      <c r="AK5" t="s">
        <v>1561</v>
      </c>
      <c r="AL5" t="s">
        <v>2853</v>
      </c>
      <c r="AM5" t="s">
        <v>3564</v>
      </c>
      <c r="AN5" t="s">
        <v>3580</v>
      </c>
      <c r="AO5" t="s">
        <v>3581</v>
      </c>
      <c r="AP5" t="s">
        <v>49</v>
      </c>
      <c r="AQ5" t="s">
        <v>3582</v>
      </c>
      <c r="AR5" t="s">
        <v>1561</v>
      </c>
      <c r="AT5">
        <v>110</v>
      </c>
      <c r="AU5">
        <v>121</v>
      </c>
      <c r="BA5" t="s">
        <v>1653</v>
      </c>
      <c r="BB5" t="s">
        <v>2857</v>
      </c>
      <c r="BC5" t="s">
        <v>3615</v>
      </c>
      <c r="BD5" t="s">
        <v>3631</v>
      </c>
      <c r="BE5" t="s">
        <v>3632</v>
      </c>
      <c r="BF5" t="s">
        <v>49</v>
      </c>
      <c r="BG5" t="s">
        <v>3633</v>
      </c>
      <c r="BH5" t="s">
        <v>1653</v>
      </c>
      <c r="BJ5">
        <v>120</v>
      </c>
      <c r="BK5">
        <v>125</v>
      </c>
      <c r="BQ5" t="s">
        <v>339</v>
      </c>
      <c r="BR5" t="s">
        <v>2856</v>
      </c>
      <c r="BS5" t="s">
        <v>3707</v>
      </c>
      <c r="BT5" t="s">
        <v>3720</v>
      </c>
      <c r="BU5" t="s">
        <v>3721</v>
      </c>
      <c r="BV5" t="s">
        <v>49</v>
      </c>
      <c r="BW5" t="s">
        <v>3466</v>
      </c>
      <c r="BX5" t="s">
        <v>339</v>
      </c>
      <c r="BZ5">
        <v>100</v>
      </c>
      <c r="CA5">
        <v>110</v>
      </c>
      <c r="CG5" t="s">
        <v>816</v>
      </c>
      <c r="CH5" t="s">
        <v>2853</v>
      </c>
      <c r="CI5" t="s">
        <v>3822</v>
      </c>
      <c r="CJ5" t="s">
        <v>3837</v>
      </c>
      <c r="CK5" t="s">
        <v>3838</v>
      </c>
      <c r="CL5" t="s">
        <v>194</v>
      </c>
      <c r="CM5" t="s">
        <v>3839</v>
      </c>
      <c r="CN5" t="s">
        <v>816</v>
      </c>
      <c r="CP5">
        <v>300</v>
      </c>
    </row>
    <row r="6" spans="1:97" hidden="1">
      <c r="A6" s="115" t="s">
        <v>180</v>
      </c>
      <c r="H6" s="131" t="s">
        <v>3524</v>
      </c>
      <c r="I6" s="132" t="s">
        <v>3975</v>
      </c>
      <c r="J6" s="133" t="s">
        <v>2929</v>
      </c>
      <c r="K6" s="133" t="s">
        <v>49</v>
      </c>
      <c r="L6" s="202">
        <v>110</v>
      </c>
      <c r="M6" s="203"/>
      <c r="U6" t="s">
        <v>1170</v>
      </c>
      <c r="V6" t="s">
        <v>2855</v>
      </c>
      <c r="W6" t="s">
        <v>3511</v>
      </c>
      <c r="X6" t="s">
        <v>3534</v>
      </c>
      <c r="Y6" t="s">
        <v>3535</v>
      </c>
      <c r="Z6" t="s">
        <v>13</v>
      </c>
      <c r="AA6" t="s">
        <v>3536</v>
      </c>
      <c r="AB6" t="s">
        <v>1170</v>
      </c>
      <c r="AE6" t="s">
        <v>3538</v>
      </c>
      <c r="AK6" t="s">
        <v>1170</v>
      </c>
      <c r="AL6" t="s">
        <v>2853</v>
      </c>
      <c r="AM6" t="s">
        <v>3564</v>
      </c>
      <c r="AN6" t="s">
        <v>3585</v>
      </c>
      <c r="AO6" t="s">
        <v>3586</v>
      </c>
      <c r="AP6" t="s">
        <v>13</v>
      </c>
      <c r="AQ6" t="s">
        <v>3587</v>
      </c>
      <c r="AR6" t="s">
        <v>1170</v>
      </c>
      <c r="AU6" t="s">
        <v>3589</v>
      </c>
      <c r="BA6" t="s">
        <v>661</v>
      </c>
      <c r="BB6" t="s">
        <v>2857</v>
      </c>
      <c r="BC6" t="s">
        <v>3615</v>
      </c>
      <c r="BD6" t="s">
        <v>3636</v>
      </c>
      <c r="BE6" t="s">
        <v>3637</v>
      </c>
      <c r="BF6" t="s">
        <v>49</v>
      </c>
      <c r="BG6" t="s">
        <v>3638</v>
      </c>
      <c r="BH6" t="s">
        <v>661</v>
      </c>
      <c r="BJ6">
        <v>120</v>
      </c>
      <c r="BK6">
        <v>125</v>
      </c>
      <c r="BQ6" t="s">
        <v>343</v>
      </c>
      <c r="BR6" t="s">
        <v>2856</v>
      </c>
      <c r="BS6" t="s">
        <v>3707</v>
      </c>
      <c r="BT6" t="s">
        <v>3724</v>
      </c>
      <c r="BU6" t="s">
        <v>3725</v>
      </c>
      <c r="BV6" t="s">
        <v>49</v>
      </c>
      <c r="BW6" t="s">
        <v>3467</v>
      </c>
      <c r="BX6" t="s">
        <v>343</v>
      </c>
      <c r="BZ6">
        <v>100</v>
      </c>
      <c r="CA6">
        <v>110</v>
      </c>
      <c r="CG6" t="s">
        <v>3455</v>
      </c>
      <c r="CH6" t="s">
        <v>2853</v>
      </c>
      <c r="CI6" t="s">
        <v>3822</v>
      </c>
      <c r="CJ6" t="s">
        <v>3842</v>
      </c>
      <c r="CK6" t="s">
        <v>3843</v>
      </c>
      <c r="CL6" t="s">
        <v>194</v>
      </c>
      <c r="CM6" t="s">
        <v>3844</v>
      </c>
      <c r="CN6" t="s">
        <v>3455</v>
      </c>
      <c r="CP6">
        <v>80</v>
      </c>
    </row>
    <row r="7" spans="1:97" hidden="1">
      <c r="A7" s="115" t="s">
        <v>184</v>
      </c>
      <c r="H7" s="135" t="s">
        <v>736</v>
      </c>
      <c r="I7" s="132" t="s">
        <v>3977</v>
      </c>
      <c r="J7" s="133" t="s">
        <v>2930</v>
      </c>
      <c r="K7" s="133" t="s">
        <v>49</v>
      </c>
      <c r="L7" s="202">
        <v>121</v>
      </c>
      <c r="M7" s="203"/>
      <c r="U7" t="s">
        <v>1178</v>
      </c>
      <c r="V7" t="s">
        <v>2855</v>
      </c>
      <c r="W7" t="s">
        <v>3511</v>
      </c>
      <c r="X7" t="s">
        <v>3534</v>
      </c>
      <c r="Y7" t="s">
        <v>3540</v>
      </c>
      <c r="Z7" t="s">
        <v>13</v>
      </c>
      <c r="AA7" t="s">
        <v>3541</v>
      </c>
      <c r="AB7" t="s">
        <v>1178</v>
      </c>
      <c r="AE7" t="s">
        <v>3538</v>
      </c>
      <c r="AK7" t="s">
        <v>1178</v>
      </c>
      <c r="AL7" t="s">
        <v>2853</v>
      </c>
      <c r="AM7" t="s">
        <v>3564</v>
      </c>
      <c r="AN7" t="s">
        <v>3585</v>
      </c>
      <c r="AO7" t="s">
        <v>3591</v>
      </c>
      <c r="AP7" t="s">
        <v>13</v>
      </c>
      <c r="AQ7" t="s">
        <v>3592</v>
      </c>
      <c r="AR7" t="s">
        <v>1178</v>
      </c>
      <c r="AU7" t="s">
        <v>3589</v>
      </c>
      <c r="BA7" t="s">
        <v>655</v>
      </c>
      <c r="BB7" t="s">
        <v>2857</v>
      </c>
      <c r="BC7" t="s">
        <v>3615</v>
      </c>
      <c r="BD7" t="s">
        <v>3641</v>
      </c>
      <c r="BE7" t="s">
        <v>3642</v>
      </c>
      <c r="BF7" t="s">
        <v>49</v>
      </c>
      <c r="BG7" t="s">
        <v>3643</v>
      </c>
      <c r="BH7" t="s">
        <v>655</v>
      </c>
      <c r="BJ7">
        <v>120</v>
      </c>
      <c r="BK7">
        <v>125</v>
      </c>
      <c r="BQ7" t="s">
        <v>347</v>
      </c>
      <c r="BR7" t="s">
        <v>2856</v>
      </c>
      <c r="BS7" t="s">
        <v>3707</v>
      </c>
      <c r="BT7" t="s">
        <v>3728</v>
      </c>
      <c r="BU7" t="s">
        <v>3729</v>
      </c>
      <c r="BV7" t="s">
        <v>49</v>
      </c>
      <c r="BW7" t="s">
        <v>3468</v>
      </c>
      <c r="BX7" t="s">
        <v>347</v>
      </c>
      <c r="BZ7">
        <v>100</v>
      </c>
      <c r="CA7">
        <v>110</v>
      </c>
      <c r="CG7" t="s">
        <v>756</v>
      </c>
      <c r="CH7" t="s">
        <v>2853</v>
      </c>
      <c r="CI7" t="s">
        <v>3822</v>
      </c>
      <c r="CJ7" t="s">
        <v>3847</v>
      </c>
      <c r="CK7" t="s">
        <v>3848</v>
      </c>
      <c r="CL7" t="s">
        <v>28</v>
      </c>
      <c r="CM7" t="s">
        <v>3444</v>
      </c>
      <c r="CN7" t="s">
        <v>756</v>
      </c>
      <c r="CS7">
        <v>41</v>
      </c>
    </row>
    <row r="8" spans="1:97" hidden="1">
      <c r="A8" s="115" t="s">
        <v>195</v>
      </c>
      <c r="H8" s="131" t="s">
        <v>3530</v>
      </c>
      <c r="I8" s="132" t="s">
        <v>3978</v>
      </c>
      <c r="J8" s="133" t="s">
        <v>2929</v>
      </c>
      <c r="K8" s="133" t="s">
        <v>49</v>
      </c>
      <c r="L8" s="202">
        <v>110</v>
      </c>
      <c r="M8" s="203"/>
      <c r="U8" t="s">
        <v>1753</v>
      </c>
      <c r="V8" t="s">
        <v>2855</v>
      </c>
      <c r="W8" t="s">
        <v>3511</v>
      </c>
      <c r="X8" t="s">
        <v>3544</v>
      </c>
      <c r="Y8" t="s">
        <v>3545</v>
      </c>
      <c r="Z8" t="s">
        <v>465</v>
      </c>
      <c r="AA8" t="s">
        <v>3546</v>
      </c>
      <c r="AB8" t="s">
        <v>1753</v>
      </c>
      <c r="AD8">
        <v>38</v>
      </c>
      <c r="AE8">
        <v>48</v>
      </c>
      <c r="AK8" t="s">
        <v>1753</v>
      </c>
      <c r="AL8" t="s">
        <v>2853</v>
      </c>
      <c r="AM8" t="s">
        <v>3564</v>
      </c>
      <c r="AN8" t="s">
        <v>3595</v>
      </c>
      <c r="AO8" t="s">
        <v>3596</v>
      </c>
      <c r="AP8" t="s">
        <v>465</v>
      </c>
      <c r="AQ8" t="s">
        <v>3597</v>
      </c>
      <c r="AR8" t="s">
        <v>1753</v>
      </c>
      <c r="AT8">
        <v>38</v>
      </c>
      <c r="AU8">
        <v>48</v>
      </c>
      <c r="BA8" t="s">
        <v>697</v>
      </c>
      <c r="BB8" t="s">
        <v>2857</v>
      </c>
      <c r="BC8" t="s">
        <v>3615</v>
      </c>
      <c r="BD8" t="s">
        <v>3646</v>
      </c>
      <c r="BE8" t="s">
        <v>3647</v>
      </c>
      <c r="BF8" t="s">
        <v>465</v>
      </c>
      <c r="BG8" t="s">
        <v>3648</v>
      </c>
      <c r="BH8" t="s">
        <v>697</v>
      </c>
      <c r="BJ8">
        <v>43.6</v>
      </c>
      <c r="BK8">
        <v>65</v>
      </c>
      <c r="BQ8" t="s">
        <v>3736</v>
      </c>
      <c r="BR8" t="s">
        <v>2856</v>
      </c>
      <c r="BS8" t="s">
        <v>3707</v>
      </c>
      <c r="BT8" t="s">
        <v>3732</v>
      </c>
      <c r="BU8" t="s">
        <v>3733</v>
      </c>
      <c r="BV8" t="s">
        <v>49</v>
      </c>
      <c r="BW8" t="s">
        <v>3734</v>
      </c>
      <c r="BX8" t="s">
        <v>3736</v>
      </c>
      <c r="BZ8">
        <v>65</v>
      </c>
      <c r="CG8" t="s">
        <v>976</v>
      </c>
      <c r="CH8" t="s">
        <v>2853</v>
      </c>
      <c r="CI8" t="s">
        <v>3822</v>
      </c>
      <c r="CJ8" t="s">
        <v>3851</v>
      </c>
      <c r="CK8" t="s">
        <v>3852</v>
      </c>
      <c r="CL8" t="s">
        <v>49</v>
      </c>
      <c r="CM8" t="s">
        <v>3462</v>
      </c>
      <c r="CN8" t="s">
        <v>976</v>
      </c>
      <c r="CP8">
        <v>40</v>
      </c>
    </row>
    <row r="9" spans="1:97" hidden="1">
      <c r="A9" s="115" t="s">
        <v>219</v>
      </c>
      <c r="H9" s="135" t="s">
        <v>736</v>
      </c>
      <c r="I9" s="132" t="s">
        <v>3980</v>
      </c>
      <c r="J9" s="133" t="s">
        <v>2930</v>
      </c>
      <c r="K9" s="133" t="s">
        <v>49</v>
      </c>
      <c r="L9" s="202">
        <v>121</v>
      </c>
      <c r="M9" s="203"/>
      <c r="U9" t="s">
        <v>1758</v>
      </c>
      <c r="V9" t="s">
        <v>2855</v>
      </c>
      <c r="W9" t="s">
        <v>3511</v>
      </c>
      <c r="X9" t="s">
        <v>3549</v>
      </c>
      <c r="Y9" t="s">
        <v>3550</v>
      </c>
      <c r="Z9" t="s">
        <v>465</v>
      </c>
      <c r="AA9" t="s">
        <v>3551</v>
      </c>
      <c r="AB9" t="s">
        <v>1758</v>
      </c>
      <c r="AD9">
        <v>38</v>
      </c>
      <c r="AE9">
        <v>48</v>
      </c>
      <c r="AK9" t="s">
        <v>1758</v>
      </c>
      <c r="AL9" t="s">
        <v>2853</v>
      </c>
      <c r="AM9" t="s">
        <v>3564</v>
      </c>
      <c r="AN9" t="s">
        <v>3600</v>
      </c>
      <c r="AO9" t="s">
        <v>3601</v>
      </c>
      <c r="AP9" t="s">
        <v>465</v>
      </c>
      <c r="AQ9" t="s">
        <v>3602</v>
      </c>
      <c r="AR9" t="s">
        <v>1758</v>
      </c>
      <c r="AT9">
        <v>38</v>
      </c>
      <c r="AU9">
        <v>48</v>
      </c>
      <c r="BA9" t="s">
        <v>700</v>
      </c>
      <c r="BB9" t="s">
        <v>2857</v>
      </c>
      <c r="BC9" t="s">
        <v>3615</v>
      </c>
      <c r="BD9" t="s">
        <v>3651</v>
      </c>
      <c r="BE9" t="s">
        <v>3652</v>
      </c>
      <c r="BF9" t="s">
        <v>465</v>
      </c>
      <c r="BG9" t="s">
        <v>3653</v>
      </c>
      <c r="BH9" t="s">
        <v>700</v>
      </c>
      <c r="BJ9">
        <v>43.6</v>
      </c>
      <c r="BK9">
        <v>65</v>
      </c>
      <c r="BQ9" t="s">
        <v>3743</v>
      </c>
      <c r="BR9" t="s">
        <v>2856</v>
      </c>
      <c r="BS9" t="s">
        <v>3707</v>
      </c>
      <c r="BT9" t="s">
        <v>3739</v>
      </c>
      <c r="BU9" t="s">
        <v>3740</v>
      </c>
      <c r="BV9" t="s">
        <v>49</v>
      </c>
      <c r="BW9" t="s">
        <v>3741</v>
      </c>
      <c r="BX9" t="s">
        <v>3743</v>
      </c>
      <c r="BZ9">
        <v>45</v>
      </c>
      <c r="CG9" t="s">
        <v>3859</v>
      </c>
      <c r="CH9" t="s">
        <v>2853</v>
      </c>
      <c r="CI9" t="s">
        <v>3822</v>
      </c>
      <c r="CJ9" t="s">
        <v>3855</v>
      </c>
      <c r="CK9" t="s">
        <v>3856</v>
      </c>
      <c r="CL9" t="s">
        <v>49</v>
      </c>
      <c r="CM9" t="s">
        <v>3857</v>
      </c>
      <c r="CN9" t="s">
        <v>3859</v>
      </c>
      <c r="CQ9">
        <v>60</v>
      </c>
    </row>
    <row r="10" spans="1:97" hidden="1">
      <c r="A10" s="115" t="s">
        <v>311</v>
      </c>
      <c r="B10" s="33"/>
      <c r="H10" s="135" t="s">
        <v>736</v>
      </c>
      <c r="I10" s="132" t="s">
        <v>5974</v>
      </c>
      <c r="J10" s="133" t="s">
        <v>2930</v>
      </c>
      <c r="K10" s="134" t="s">
        <v>736</v>
      </c>
      <c r="L10" s="210" t="s">
        <v>736</v>
      </c>
      <c r="M10" s="211"/>
      <c r="U10" t="s">
        <v>1743</v>
      </c>
      <c r="V10" t="s">
        <v>2855</v>
      </c>
      <c r="W10" t="s">
        <v>3511</v>
      </c>
      <c r="X10" t="s">
        <v>3554</v>
      </c>
      <c r="Y10" t="s">
        <v>3555</v>
      </c>
      <c r="Z10" t="s">
        <v>465</v>
      </c>
      <c r="AA10" t="s">
        <v>3556</v>
      </c>
      <c r="AB10" t="s">
        <v>1743</v>
      </c>
      <c r="AD10">
        <v>38</v>
      </c>
      <c r="AE10">
        <v>48</v>
      </c>
      <c r="AK10" t="s">
        <v>1743</v>
      </c>
      <c r="AL10" t="s">
        <v>2853</v>
      </c>
      <c r="AM10" t="s">
        <v>3564</v>
      </c>
      <c r="AN10" t="s">
        <v>3605</v>
      </c>
      <c r="AO10" t="s">
        <v>3606</v>
      </c>
      <c r="AP10" t="s">
        <v>465</v>
      </c>
      <c r="AQ10" t="s">
        <v>3607</v>
      </c>
      <c r="AR10" t="s">
        <v>1743</v>
      </c>
      <c r="AT10">
        <v>38</v>
      </c>
      <c r="AU10">
        <v>48</v>
      </c>
      <c r="BA10" t="s">
        <v>703</v>
      </c>
      <c r="BB10" t="s">
        <v>2857</v>
      </c>
      <c r="BC10" t="s">
        <v>3615</v>
      </c>
      <c r="BD10" t="s">
        <v>3656</v>
      </c>
      <c r="BE10" t="s">
        <v>3657</v>
      </c>
      <c r="BF10" t="s">
        <v>465</v>
      </c>
      <c r="BG10" t="s">
        <v>3658</v>
      </c>
      <c r="BH10" t="s">
        <v>703</v>
      </c>
      <c r="BJ10">
        <v>43.6</v>
      </c>
      <c r="BK10">
        <v>65</v>
      </c>
      <c r="BQ10" t="s">
        <v>3749</v>
      </c>
      <c r="BR10" t="s">
        <v>2856</v>
      </c>
      <c r="BS10" t="s">
        <v>3707</v>
      </c>
      <c r="BT10" t="s">
        <v>3745</v>
      </c>
      <c r="BU10" t="s">
        <v>3746</v>
      </c>
      <c r="BV10" t="s">
        <v>49</v>
      </c>
      <c r="BW10" t="s">
        <v>3747</v>
      </c>
      <c r="BX10" t="s">
        <v>3749</v>
      </c>
      <c r="BZ10">
        <v>45</v>
      </c>
      <c r="CG10" t="s">
        <v>739</v>
      </c>
      <c r="CH10" t="s">
        <v>2853</v>
      </c>
      <c r="CI10" t="s">
        <v>3822</v>
      </c>
      <c r="CJ10" t="s">
        <v>3861</v>
      </c>
      <c r="CK10" t="s">
        <v>3862</v>
      </c>
      <c r="CL10" t="s">
        <v>194</v>
      </c>
      <c r="CM10" t="s">
        <v>3442</v>
      </c>
      <c r="CN10" t="s">
        <v>739</v>
      </c>
      <c r="CP10">
        <v>140</v>
      </c>
    </row>
    <row r="11" spans="1:97">
      <c r="A11" s="98" t="s">
        <v>5975</v>
      </c>
      <c r="B11" s="33" t="s">
        <v>5976</v>
      </c>
      <c r="H11" s="131" t="s">
        <v>3535</v>
      </c>
      <c r="I11" s="132" t="s">
        <v>3981</v>
      </c>
      <c r="J11" s="133" t="s">
        <v>2929</v>
      </c>
      <c r="K11" s="133" t="s">
        <v>13</v>
      </c>
      <c r="L11" s="210" t="s">
        <v>736</v>
      </c>
      <c r="M11" s="211"/>
      <c r="U11" t="s">
        <v>1748</v>
      </c>
      <c r="V11" t="s">
        <v>2855</v>
      </c>
      <c r="W11" t="s">
        <v>3511</v>
      </c>
      <c r="X11" t="s">
        <v>3559</v>
      </c>
      <c r="Y11" t="s">
        <v>3560</v>
      </c>
      <c r="Z11" t="s">
        <v>465</v>
      </c>
      <c r="AA11" t="s">
        <v>3561</v>
      </c>
      <c r="AB11" t="s">
        <v>1748</v>
      </c>
      <c r="AD11">
        <v>38</v>
      </c>
      <c r="AE11">
        <v>48</v>
      </c>
      <c r="AK11" t="s">
        <v>1748</v>
      </c>
      <c r="AL11" t="s">
        <v>2853</v>
      </c>
      <c r="AM11" t="s">
        <v>3564</v>
      </c>
      <c r="AN11" t="s">
        <v>3610</v>
      </c>
      <c r="AO11" t="s">
        <v>3611</v>
      </c>
      <c r="AP11" t="s">
        <v>465</v>
      </c>
      <c r="AQ11" t="s">
        <v>3612</v>
      </c>
      <c r="AR11" t="s">
        <v>1748</v>
      </c>
      <c r="AT11">
        <v>38</v>
      </c>
      <c r="AU11">
        <v>48</v>
      </c>
      <c r="BA11" t="s">
        <v>706</v>
      </c>
      <c r="BB11" t="s">
        <v>2857</v>
      </c>
      <c r="BC11" t="s">
        <v>3615</v>
      </c>
      <c r="BD11" t="s">
        <v>3661</v>
      </c>
      <c r="BE11" t="s">
        <v>3662</v>
      </c>
      <c r="BF11" t="s">
        <v>465</v>
      </c>
      <c r="BG11" t="s">
        <v>3663</v>
      </c>
      <c r="BH11" t="s">
        <v>706</v>
      </c>
      <c r="BJ11">
        <v>43.6</v>
      </c>
      <c r="BK11">
        <v>65</v>
      </c>
      <c r="BQ11" t="s">
        <v>992</v>
      </c>
      <c r="BR11" t="s">
        <v>2856</v>
      </c>
      <c r="BS11" t="s">
        <v>3707</v>
      </c>
      <c r="BT11" t="s">
        <v>3751</v>
      </c>
      <c r="BU11" t="s">
        <v>3752</v>
      </c>
      <c r="BV11" t="s">
        <v>49</v>
      </c>
      <c r="BW11" t="s">
        <v>3753</v>
      </c>
      <c r="BX11" t="s">
        <v>992</v>
      </c>
      <c r="BZ11">
        <v>90</v>
      </c>
      <c r="CA11">
        <v>95</v>
      </c>
      <c r="CG11" t="s">
        <v>1302</v>
      </c>
      <c r="CH11" t="s">
        <v>2853</v>
      </c>
      <c r="CI11" t="s">
        <v>3822</v>
      </c>
      <c r="CJ11" t="s">
        <v>3865</v>
      </c>
      <c r="CK11" t="s">
        <v>3866</v>
      </c>
      <c r="CL11" t="s">
        <v>194</v>
      </c>
      <c r="CM11" t="s">
        <v>3867</v>
      </c>
      <c r="CN11" t="s">
        <v>1302</v>
      </c>
      <c r="CP11">
        <v>1.37</v>
      </c>
    </row>
    <row r="12" spans="1:97">
      <c r="A12" s="115" t="s">
        <v>3810</v>
      </c>
      <c r="H12" s="135" t="s">
        <v>736</v>
      </c>
      <c r="I12" s="132" t="s">
        <v>3984</v>
      </c>
      <c r="J12" s="133" t="s">
        <v>2930</v>
      </c>
      <c r="K12" s="134" t="s">
        <v>736</v>
      </c>
      <c r="L12" s="208" t="s">
        <v>3589</v>
      </c>
      <c r="M12" s="209"/>
      <c r="U12" t="s">
        <v>3804</v>
      </c>
      <c r="V12" t="s">
        <v>2855</v>
      </c>
      <c r="W12" t="s">
        <v>3511</v>
      </c>
      <c r="X12" t="s">
        <v>3812</v>
      </c>
      <c r="Y12" t="s">
        <v>3813</v>
      </c>
      <c r="Z12" t="s">
        <v>49</v>
      </c>
      <c r="AA12" t="s">
        <v>3814</v>
      </c>
      <c r="AB12" t="s">
        <v>3804</v>
      </c>
      <c r="AD12">
        <v>85</v>
      </c>
      <c r="AK12" t="s">
        <v>3804</v>
      </c>
      <c r="AL12" t="s">
        <v>2853</v>
      </c>
      <c r="AM12" t="s">
        <v>3564</v>
      </c>
      <c r="AN12" t="s">
        <v>3800</v>
      </c>
      <c r="AO12" t="s">
        <v>3801</v>
      </c>
      <c r="AP12" t="s">
        <v>49</v>
      </c>
      <c r="AQ12" t="s">
        <v>3802</v>
      </c>
      <c r="AR12" t="s">
        <v>3804</v>
      </c>
      <c r="AT12">
        <v>85</v>
      </c>
      <c r="BA12" t="s">
        <v>9</v>
      </c>
      <c r="BB12" t="s">
        <v>2857</v>
      </c>
      <c r="BC12" t="s">
        <v>3615</v>
      </c>
      <c r="BD12" t="s">
        <v>3666</v>
      </c>
      <c r="BE12" t="s">
        <v>3667</v>
      </c>
      <c r="BF12" t="s">
        <v>13</v>
      </c>
      <c r="BG12" t="s">
        <v>3668</v>
      </c>
      <c r="BH12" t="s">
        <v>9</v>
      </c>
      <c r="BJ12" t="s">
        <v>3670</v>
      </c>
      <c r="BK12" t="s">
        <v>3671</v>
      </c>
      <c r="BQ12" t="s">
        <v>1001</v>
      </c>
      <c r="BR12" t="s">
        <v>2856</v>
      </c>
      <c r="BS12" t="s">
        <v>3707</v>
      </c>
      <c r="BT12" t="s">
        <v>3756</v>
      </c>
      <c r="BU12" t="s">
        <v>3757</v>
      </c>
      <c r="BV12" t="s">
        <v>49</v>
      </c>
      <c r="BW12" t="s">
        <v>3758</v>
      </c>
      <c r="BX12" t="s">
        <v>1001</v>
      </c>
      <c r="BZ12">
        <v>90</v>
      </c>
      <c r="CA12">
        <v>95</v>
      </c>
      <c r="CG12" t="s">
        <v>1515</v>
      </c>
      <c r="CH12" t="s">
        <v>2853</v>
      </c>
      <c r="CI12" t="s">
        <v>3822</v>
      </c>
      <c r="CJ12" t="s">
        <v>3870</v>
      </c>
      <c r="CK12" t="s">
        <v>3871</v>
      </c>
      <c r="CL12" t="s">
        <v>194</v>
      </c>
      <c r="CM12" t="s">
        <v>3872</v>
      </c>
      <c r="CN12" t="s">
        <v>1515</v>
      </c>
      <c r="CR12">
        <v>0.62</v>
      </c>
    </row>
    <row r="13" spans="1:97">
      <c r="A13" s="115" t="s">
        <v>317</v>
      </c>
      <c r="H13" s="131" t="s">
        <v>3540</v>
      </c>
      <c r="I13" s="132" t="s">
        <v>3985</v>
      </c>
      <c r="J13" s="133" t="s">
        <v>2929</v>
      </c>
      <c r="K13" s="133" t="s">
        <v>13</v>
      </c>
      <c r="L13" s="210" t="s">
        <v>736</v>
      </c>
      <c r="M13" s="211"/>
      <c r="U13" t="s">
        <v>3810</v>
      </c>
      <c r="V13" t="s">
        <v>2855</v>
      </c>
      <c r="W13" t="s">
        <v>3511</v>
      </c>
      <c r="X13" t="s">
        <v>3817</v>
      </c>
      <c r="Y13" t="s">
        <v>3818</v>
      </c>
      <c r="Z13" t="s">
        <v>49</v>
      </c>
      <c r="AA13" t="s">
        <v>3819</v>
      </c>
      <c r="AB13" t="s">
        <v>3810</v>
      </c>
      <c r="AD13">
        <v>85</v>
      </c>
      <c r="AK13" t="s">
        <v>3810</v>
      </c>
      <c r="AL13" t="s">
        <v>2853</v>
      </c>
      <c r="AM13" t="s">
        <v>3564</v>
      </c>
      <c r="AN13" t="s">
        <v>3806</v>
      </c>
      <c r="AO13" t="s">
        <v>3807</v>
      </c>
      <c r="AP13" t="s">
        <v>49</v>
      </c>
      <c r="AQ13" t="s">
        <v>3808</v>
      </c>
      <c r="AR13" t="s">
        <v>3810</v>
      </c>
      <c r="AT13">
        <v>85</v>
      </c>
      <c r="BA13" t="s">
        <v>14</v>
      </c>
      <c r="BB13" t="s">
        <v>2857</v>
      </c>
      <c r="BC13" t="s">
        <v>3615</v>
      </c>
      <c r="BD13" t="s">
        <v>3666</v>
      </c>
      <c r="BE13" t="s">
        <v>3673</v>
      </c>
      <c r="BF13" t="s">
        <v>13</v>
      </c>
      <c r="BG13" t="s">
        <v>3674</v>
      </c>
      <c r="BH13" t="s">
        <v>14</v>
      </c>
      <c r="BJ13" t="s">
        <v>3670</v>
      </c>
      <c r="BK13" t="s">
        <v>3671</v>
      </c>
      <c r="BQ13" t="s">
        <v>1137</v>
      </c>
      <c r="BR13" t="s">
        <v>2856</v>
      </c>
      <c r="BS13" t="s">
        <v>3707</v>
      </c>
      <c r="BT13" t="s">
        <v>3761</v>
      </c>
      <c r="BU13" t="s">
        <v>3762</v>
      </c>
      <c r="BV13" t="s">
        <v>465</v>
      </c>
      <c r="BW13" t="s">
        <v>3763</v>
      </c>
      <c r="BX13" t="s">
        <v>1137</v>
      </c>
    </row>
    <row r="14" spans="1:97">
      <c r="A14" s="115" t="s">
        <v>326</v>
      </c>
      <c r="H14" s="135" t="s">
        <v>736</v>
      </c>
      <c r="I14" s="132" t="s">
        <v>3986</v>
      </c>
      <c r="J14" s="133" t="s">
        <v>2930</v>
      </c>
      <c r="K14" s="134" t="s">
        <v>736</v>
      </c>
      <c r="L14" s="208" t="s">
        <v>3589</v>
      </c>
      <c r="M14" s="209"/>
      <c r="U14" t="s">
        <v>3880</v>
      </c>
      <c r="V14" t="s">
        <v>2855</v>
      </c>
      <c r="W14" t="s">
        <v>3511</v>
      </c>
      <c r="X14" t="s">
        <v>3888</v>
      </c>
      <c r="Y14" t="s">
        <v>3889</v>
      </c>
      <c r="Z14" t="s">
        <v>3877</v>
      </c>
      <c r="AA14" t="s">
        <v>3890</v>
      </c>
      <c r="AB14" t="s">
        <v>3880</v>
      </c>
      <c r="AD14">
        <v>3.9</v>
      </c>
      <c r="AF14">
        <v>2</v>
      </c>
      <c r="AK14" t="s">
        <v>3880</v>
      </c>
      <c r="AL14" t="s">
        <v>2853</v>
      </c>
      <c r="AM14" t="s">
        <v>3564</v>
      </c>
      <c r="AN14" t="s">
        <v>3875</v>
      </c>
      <c r="AO14" t="s">
        <v>3876</v>
      </c>
      <c r="AP14" t="s">
        <v>3877</v>
      </c>
      <c r="AQ14" t="s">
        <v>3878</v>
      </c>
      <c r="AR14" t="s">
        <v>3880</v>
      </c>
      <c r="AT14">
        <v>3.9</v>
      </c>
      <c r="AV14">
        <v>2</v>
      </c>
      <c r="BA14" t="s">
        <v>715</v>
      </c>
      <c r="BB14" t="s">
        <v>2857</v>
      </c>
      <c r="BC14" t="s">
        <v>3615</v>
      </c>
      <c r="BD14" t="s">
        <v>3677</v>
      </c>
      <c r="BE14" t="s">
        <v>3678</v>
      </c>
      <c r="BF14" t="s">
        <v>465</v>
      </c>
      <c r="BG14" t="s">
        <v>3679</v>
      </c>
      <c r="BH14" t="s">
        <v>715</v>
      </c>
      <c r="BJ14">
        <v>92.5</v>
      </c>
      <c r="BK14">
        <v>137.5</v>
      </c>
      <c r="BQ14" t="s">
        <v>1146</v>
      </c>
      <c r="BR14" t="s">
        <v>2856</v>
      </c>
      <c r="BS14" t="s">
        <v>3707</v>
      </c>
      <c r="BT14" t="s">
        <v>3766</v>
      </c>
      <c r="BU14" t="s">
        <v>3767</v>
      </c>
      <c r="BV14" t="s">
        <v>465</v>
      </c>
      <c r="BW14" t="s">
        <v>3768</v>
      </c>
      <c r="BX14" t="s">
        <v>1146</v>
      </c>
    </row>
    <row r="15" spans="1:97">
      <c r="A15" s="115" t="s">
        <v>327</v>
      </c>
      <c r="H15" s="135" t="s">
        <v>736</v>
      </c>
      <c r="I15" s="132" t="s">
        <v>5977</v>
      </c>
      <c r="J15" s="133" t="s">
        <v>2930</v>
      </c>
      <c r="K15" s="134" t="s">
        <v>736</v>
      </c>
      <c r="L15" s="210" t="s">
        <v>736</v>
      </c>
      <c r="M15" s="211"/>
      <c r="U15" t="s">
        <v>3886</v>
      </c>
      <c r="V15" t="s">
        <v>2855</v>
      </c>
      <c r="W15" t="s">
        <v>3511</v>
      </c>
      <c r="X15" t="s">
        <v>3893</v>
      </c>
      <c r="Y15" t="s">
        <v>3894</v>
      </c>
      <c r="Z15" t="s">
        <v>3877</v>
      </c>
      <c r="AA15" t="s">
        <v>3895</v>
      </c>
      <c r="AB15" t="s">
        <v>3886</v>
      </c>
      <c r="AD15">
        <v>3.9</v>
      </c>
      <c r="AF15">
        <v>2</v>
      </c>
      <c r="AK15" t="s">
        <v>3886</v>
      </c>
      <c r="AL15" t="s">
        <v>2853</v>
      </c>
      <c r="AM15" t="s">
        <v>3564</v>
      </c>
      <c r="AN15" t="s">
        <v>3882</v>
      </c>
      <c r="AO15" t="s">
        <v>3883</v>
      </c>
      <c r="AP15" t="s">
        <v>3877</v>
      </c>
      <c r="AQ15" t="s">
        <v>3884</v>
      </c>
      <c r="AR15" t="s">
        <v>3886</v>
      </c>
      <c r="AT15">
        <v>3.9</v>
      </c>
      <c r="AV15">
        <v>2</v>
      </c>
      <c r="BA15" t="s">
        <v>718</v>
      </c>
      <c r="BB15" t="s">
        <v>2857</v>
      </c>
      <c r="BC15" t="s">
        <v>3615</v>
      </c>
      <c r="BD15" t="s">
        <v>3682</v>
      </c>
      <c r="BE15" t="s">
        <v>3683</v>
      </c>
      <c r="BF15" t="s">
        <v>465</v>
      </c>
      <c r="BG15" t="s">
        <v>3684</v>
      </c>
      <c r="BH15" t="s">
        <v>718</v>
      </c>
      <c r="BJ15">
        <v>92.5</v>
      </c>
      <c r="BK15">
        <v>137.5</v>
      </c>
      <c r="BQ15" t="s">
        <v>1155</v>
      </c>
      <c r="BR15" t="s">
        <v>2856</v>
      </c>
      <c r="BS15" t="s">
        <v>3707</v>
      </c>
      <c r="BT15" t="s">
        <v>3771</v>
      </c>
      <c r="BU15" t="s">
        <v>3772</v>
      </c>
      <c r="BV15" t="s">
        <v>465</v>
      </c>
      <c r="BW15" t="s">
        <v>3773</v>
      </c>
      <c r="BX15" t="s">
        <v>1155</v>
      </c>
    </row>
    <row r="16" spans="1:97" hidden="1">
      <c r="A16" s="115" t="s">
        <v>349</v>
      </c>
      <c r="H16" s="131" t="s">
        <v>3545</v>
      </c>
      <c r="I16" s="132" t="s">
        <v>3987</v>
      </c>
      <c r="J16" s="133" t="s">
        <v>2929</v>
      </c>
      <c r="K16" s="133" t="s">
        <v>465</v>
      </c>
      <c r="L16" s="202">
        <v>38</v>
      </c>
      <c r="M16" s="203"/>
      <c r="U16" t="s">
        <v>3902</v>
      </c>
      <c r="V16" t="s">
        <v>2855</v>
      </c>
      <c r="W16" t="s">
        <v>3511</v>
      </c>
      <c r="X16" t="s">
        <v>3910</v>
      </c>
      <c r="Y16" t="s">
        <v>3911</v>
      </c>
      <c r="Z16" t="s">
        <v>3877</v>
      </c>
      <c r="AA16" t="s">
        <v>3912</v>
      </c>
      <c r="AB16" t="s">
        <v>3902</v>
      </c>
      <c r="AD16">
        <v>41.5</v>
      </c>
      <c r="AF16">
        <v>8.1</v>
      </c>
      <c r="AK16" t="s">
        <v>3902</v>
      </c>
      <c r="AL16" t="s">
        <v>2853</v>
      </c>
      <c r="AM16" t="s">
        <v>3564</v>
      </c>
      <c r="AN16" t="s">
        <v>3898</v>
      </c>
      <c r="AO16" t="s">
        <v>3899</v>
      </c>
      <c r="AP16" t="s">
        <v>3877</v>
      </c>
      <c r="AQ16" t="s">
        <v>3900</v>
      </c>
      <c r="AR16" t="s">
        <v>3902</v>
      </c>
      <c r="AT16">
        <v>5.2</v>
      </c>
      <c r="AV16">
        <v>1.6</v>
      </c>
      <c r="BA16" t="s">
        <v>709</v>
      </c>
      <c r="BB16" t="s">
        <v>2857</v>
      </c>
      <c r="BC16" t="s">
        <v>3615</v>
      </c>
      <c r="BD16" t="s">
        <v>3687</v>
      </c>
      <c r="BE16" t="s">
        <v>3688</v>
      </c>
      <c r="BF16" t="s">
        <v>465</v>
      </c>
      <c r="BG16" t="s">
        <v>3689</v>
      </c>
      <c r="BH16" t="s">
        <v>709</v>
      </c>
      <c r="BJ16">
        <v>92.5</v>
      </c>
      <c r="BK16">
        <v>137.5</v>
      </c>
      <c r="BQ16" t="s">
        <v>1162</v>
      </c>
      <c r="BR16" t="s">
        <v>2856</v>
      </c>
      <c r="BS16" t="s">
        <v>3707</v>
      </c>
      <c r="BT16" t="s">
        <v>3776</v>
      </c>
      <c r="BU16" t="s">
        <v>3777</v>
      </c>
      <c r="BV16" t="s">
        <v>465</v>
      </c>
      <c r="BW16" t="s">
        <v>3778</v>
      </c>
      <c r="BX16" t="s">
        <v>1162</v>
      </c>
    </row>
    <row r="17" spans="1:78" hidden="1">
      <c r="A17" s="115" t="s">
        <v>350</v>
      </c>
      <c r="H17" s="135" t="s">
        <v>736</v>
      </c>
      <c r="I17" s="132" t="s">
        <v>3989</v>
      </c>
      <c r="J17" s="133" t="s">
        <v>2930</v>
      </c>
      <c r="K17" s="133" t="s">
        <v>465</v>
      </c>
      <c r="L17" s="202">
        <v>48</v>
      </c>
      <c r="M17" s="203"/>
      <c r="U17" t="s">
        <v>3908</v>
      </c>
      <c r="V17" t="s">
        <v>2855</v>
      </c>
      <c r="W17" t="s">
        <v>3511</v>
      </c>
      <c r="X17" t="s">
        <v>3915</v>
      </c>
      <c r="Y17" t="s">
        <v>3916</v>
      </c>
      <c r="Z17" t="s">
        <v>3877</v>
      </c>
      <c r="AA17" t="s">
        <v>3917</v>
      </c>
      <c r="AB17" t="s">
        <v>3908</v>
      </c>
      <c r="AD17">
        <v>41.5</v>
      </c>
      <c r="AF17">
        <v>8.1</v>
      </c>
      <c r="AK17" t="s">
        <v>3908</v>
      </c>
      <c r="AL17" t="s">
        <v>2853</v>
      </c>
      <c r="AM17" t="s">
        <v>3564</v>
      </c>
      <c r="AN17" t="s">
        <v>3904</v>
      </c>
      <c r="AO17" t="s">
        <v>3905</v>
      </c>
      <c r="AP17" t="s">
        <v>3877</v>
      </c>
      <c r="AQ17" t="s">
        <v>3906</v>
      </c>
      <c r="AR17" t="s">
        <v>3908</v>
      </c>
      <c r="AT17">
        <v>5.2</v>
      </c>
      <c r="AV17">
        <v>1.6</v>
      </c>
      <c r="BA17" t="s">
        <v>712</v>
      </c>
      <c r="BB17" t="s">
        <v>2857</v>
      </c>
      <c r="BC17" t="s">
        <v>3615</v>
      </c>
      <c r="BD17" t="s">
        <v>3692</v>
      </c>
      <c r="BE17" t="s">
        <v>3693</v>
      </c>
      <c r="BF17" t="s">
        <v>465</v>
      </c>
      <c r="BG17" t="s">
        <v>3694</v>
      </c>
      <c r="BH17" t="s">
        <v>712</v>
      </c>
      <c r="BJ17">
        <v>92.5</v>
      </c>
      <c r="BK17">
        <v>137.5</v>
      </c>
      <c r="BQ17" t="s">
        <v>3785</v>
      </c>
      <c r="BR17" t="s">
        <v>2856</v>
      </c>
      <c r="BS17" t="s">
        <v>3707</v>
      </c>
      <c r="BT17" t="s">
        <v>3781</v>
      </c>
      <c r="BU17" t="s">
        <v>3782</v>
      </c>
      <c r="BV17" t="s">
        <v>49</v>
      </c>
      <c r="BW17" t="s">
        <v>3783</v>
      </c>
      <c r="BX17" t="s">
        <v>3785</v>
      </c>
      <c r="BZ17">
        <v>90</v>
      </c>
    </row>
    <row r="18" spans="1:78" hidden="1">
      <c r="A18" s="115" t="s">
        <v>351</v>
      </c>
      <c r="H18" s="131" t="s">
        <v>3550</v>
      </c>
      <c r="I18" s="132" t="s">
        <v>3990</v>
      </c>
      <c r="J18" s="133" t="s">
        <v>2929</v>
      </c>
      <c r="K18" s="133" t="s">
        <v>465</v>
      </c>
      <c r="L18" s="202">
        <v>38</v>
      </c>
      <c r="M18" s="203"/>
      <c r="U18" t="s">
        <v>1341</v>
      </c>
      <c r="V18" t="s">
        <v>2855</v>
      </c>
      <c r="W18" t="s">
        <v>3511</v>
      </c>
      <c r="X18" t="s">
        <v>3930</v>
      </c>
      <c r="Y18" t="s">
        <v>3931</v>
      </c>
      <c r="Z18" t="s">
        <v>3877</v>
      </c>
      <c r="AA18" t="s">
        <v>3932</v>
      </c>
      <c r="AB18" t="s">
        <v>1341</v>
      </c>
      <c r="AD18">
        <v>5.2</v>
      </c>
      <c r="AE18">
        <v>8.1999999999999993</v>
      </c>
      <c r="AK18" t="s">
        <v>1330</v>
      </c>
      <c r="AL18" t="s">
        <v>2853</v>
      </c>
      <c r="AM18" t="s">
        <v>3564</v>
      </c>
      <c r="AN18" t="s">
        <v>3920</v>
      </c>
      <c r="AO18" t="s">
        <v>3921</v>
      </c>
      <c r="AP18" t="s">
        <v>3877</v>
      </c>
      <c r="AQ18" t="s">
        <v>3922</v>
      </c>
      <c r="AR18" t="s">
        <v>1330</v>
      </c>
      <c r="AT18">
        <v>1.4</v>
      </c>
      <c r="AU18">
        <v>2</v>
      </c>
      <c r="BA18" t="s">
        <v>1767</v>
      </c>
      <c r="BB18" t="s">
        <v>2857</v>
      </c>
      <c r="BC18" t="s">
        <v>3615</v>
      </c>
      <c r="BD18" t="s">
        <v>3697</v>
      </c>
      <c r="BE18" t="s">
        <v>3698</v>
      </c>
      <c r="BF18" t="s">
        <v>3699</v>
      </c>
      <c r="BG18" t="s">
        <v>3700</v>
      </c>
      <c r="BH18" t="s">
        <v>1767</v>
      </c>
      <c r="BJ18">
        <v>7</v>
      </c>
      <c r="BQ18" t="s">
        <v>3792</v>
      </c>
      <c r="BR18" t="s">
        <v>2856</v>
      </c>
      <c r="BS18" t="s">
        <v>3707</v>
      </c>
      <c r="BT18" t="s">
        <v>3788</v>
      </c>
      <c r="BU18" t="s">
        <v>3789</v>
      </c>
      <c r="BV18" t="s">
        <v>49</v>
      </c>
      <c r="BW18" t="s">
        <v>3790</v>
      </c>
      <c r="BX18" t="s">
        <v>3792</v>
      </c>
      <c r="BZ18">
        <v>90</v>
      </c>
    </row>
    <row r="19" spans="1:78" hidden="1">
      <c r="A19" s="115" t="s">
        <v>352</v>
      </c>
      <c r="H19" s="135" t="s">
        <v>736</v>
      </c>
      <c r="I19" s="132" t="s">
        <v>3992</v>
      </c>
      <c r="J19" s="133" t="s">
        <v>2930</v>
      </c>
      <c r="K19" s="133" t="s">
        <v>465</v>
      </c>
      <c r="L19" s="202">
        <v>48</v>
      </c>
      <c r="M19" s="203"/>
      <c r="AK19" t="s">
        <v>1341</v>
      </c>
      <c r="AL19" t="s">
        <v>2853</v>
      </c>
      <c r="AM19" t="s">
        <v>3564</v>
      </c>
      <c r="AN19" t="s">
        <v>3925</v>
      </c>
      <c r="AO19" t="s">
        <v>3926</v>
      </c>
      <c r="AP19" t="s">
        <v>3877</v>
      </c>
      <c r="AQ19" t="s">
        <v>3927</v>
      </c>
      <c r="AR19" t="s">
        <v>1341</v>
      </c>
      <c r="AT19">
        <v>1.4</v>
      </c>
      <c r="AU19">
        <v>2</v>
      </c>
      <c r="BA19" t="s">
        <v>1763</v>
      </c>
      <c r="BB19" t="s">
        <v>2857</v>
      </c>
      <c r="BC19" t="s">
        <v>3615</v>
      </c>
      <c r="BD19" t="s">
        <v>3697</v>
      </c>
      <c r="BE19" t="s">
        <v>3703</v>
      </c>
      <c r="BF19" t="s">
        <v>3699</v>
      </c>
      <c r="BG19" t="s">
        <v>3704</v>
      </c>
      <c r="BH19" t="s">
        <v>1763</v>
      </c>
      <c r="BJ19">
        <v>7</v>
      </c>
      <c r="BK19">
        <v>11</v>
      </c>
      <c r="BQ19" t="s">
        <v>3939</v>
      </c>
      <c r="BR19" t="s">
        <v>2856</v>
      </c>
      <c r="BS19" t="s">
        <v>3707</v>
      </c>
      <c r="BT19" t="s">
        <v>3935</v>
      </c>
      <c r="BU19" t="s">
        <v>3936</v>
      </c>
      <c r="BW19" t="s">
        <v>3937</v>
      </c>
      <c r="BX19" t="s">
        <v>3939</v>
      </c>
    </row>
    <row r="20" spans="1:78" hidden="1">
      <c r="A20" s="115" t="s">
        <v>353</v>
      </c>
      <c r="H20" s="131" t="s">
        <v>3555</v>
      </c>
      <c r="I20" s="132" t="s">
        <v>3993</v>
      </c>
      <c r="J20" s="133" t="s">
        <v>2929</v>
      </c>
      <c r="K20" s="133" t="s">
        <v>465</v>
      </c>
      <c r="L20" s="202">
        <v>38</v>
      </c>
      <c r="M20" s="203"/>
      <c r="AA20" s="154" t="s">
        <v>3536</v>
      </c>
      <c r="BA20" t="s">
        <v>3798</v>
      </c>
      <c r="BB20" t="s">
        <v>2857</v>
      </c>
      <c r="BC20" t="s">
        <v>3615</v>
      </c>
      <c r="BD20" t="s">
        <v>3794</v>
      </c>
      <c r="BE20" t="s">
        <v>3795</v>
      </c>
      <c r="BF20" t="s">
        <v>49</v>
      </c>
      <c r="BG20" t="s">
        <v>3796</v>
      </c>
      <c r="BH20" t="s">
        <v>3798</v>
      </c>
      <c r="BJ20">
        <v>90</v>
      </c>
    </row>
    <row r="21" spans="1:78" hidden="1">
      <c r="A21" s="115" t="s">
        <v>379</v>
      </c>
      <c r="H21" s="135" t="s">
        <v>736</v>
      </c>
      <c r="I21" s="132" t="s">
        <v>3995</v>
      </c>
      <c r="J21" s="133" t="s">
        <v>2930</v>
      </c>
      <c r="K21" s="133" t="s">
        <v>465</v>
      </c>
      <c r="L21" s="202">
        <v>48</v>
      </c>
      <c r="M21" s="203"/>
      <c r="AA21" s="154" t="s">
        <v>3541</v>
      </c>
    </row>
    <row r="22" spans="1:78" hidden="1">
      <c r="A22" s="115" t="s">
        <v>383</v>
      </c>
      <c r="H22" s="131" t="s">
        <v>3560</v>
      </c>
      <c r="I22" s="132" t="s">
        <v>3996</v>
      </c>
      <c r="J22" s="133" t="s">
        <v>2929</v>
      </c>
      <c r="K22" s="133" t="s">
        <v>465</v>
      </c>
      <c r="L22" s="202">
        <v>38</v>
      </c>
      <c r="M22" s="203"/>
      <c r="AA22" s="154" t="s">
        <v>3932</v>
      </c>
    </row>
    <row r="23" spans="1:78" hidden="1">
      <c r="H23" s="135" t="s">
        <v>736</v>
      </c>
      <c r="I23" s="132" t="s">
        <v>3998</v>
      </c>
      <c r="J23" s="133" t="s">
        <v>2930</v>
      </c>
      <c r="K23" s="133" t="s">
        <v>465</v>
      </c>
      <c r="L23" s="202">
        <v>48</v>
      </c>
      <c r="M23" s="203"/>
      <c r="AA23" s="154" t="s">
        <v>3531</v>
      </c>
    </row>
    <row r="24" spans="1:78" hidden="1">
      <c r="H24" s="135" t="s">
        <v>736</v>
      </c>
      <c r="I24" s="132" t="s">
        <v>5978</v>
      </c>
      <c r="J24" s="133" t="s">
        <v>2930</v>
      </c>
      <c r="K24" s="134" t="s">
        <v>736</v>
      </c>
      <c r="L24" s="210" t="s">
        <v>736</v>
      </c>
      <c r="M24" s="211"/>
      <c r="AA24" s="154" t="s">
        <v>3525</v>
      </c>
    </row>
    <row r="25" spans="1:78" hidden="1">
      <c r="H25" s="136" t="s">
        <v>3566</v>
      </c>
      <c r="I25" s="137" t="s">
        <v>3999</v>
      </c>
      <c r="J25" s="138" t="s">
        <v>2929</v>
      </c>
      <c r="K25" s="138" t="s">
        <v>49</v>
      </c>
      <c r="L25" s="206">
        <v>110</v>
      </c>
      <c r="M25" s="207"/>
      <c r="AA25" s="154" t="s">
        <v>3556</v>
      </c>
    </row>
    <row r="26" spans="1:78" hidden="1">
      <c r="H26" s="135" t="s">
        <v>736</v>
      </c>
      <c r="I26" s="132" t="s">
        <v>4001</v>
      </c>
      <c r="J26" s="133" t="s">
        <v>2930</v>
      </c>
      <c r="K26" s="133" t="s">
        <v>49</v>
      </c>
      <c r="L26" s="202">
        <v>121</v>
      </c>
      <c r="M26" s="203"/>
      <c r="AA26" s="154" t="s">
        <v>3561</v>
      </c>
    </row>
    <row r="27" spans="1:78" hidden="1">
      <c r="H27" s="131" t="s">
        <v>3571</v>
      </c>
      <c r="I27" s="132" t="s">
        <v>4002</v>
      </c>
      <c r="J27" s="133" t="s">
        <v>2929</v>
      </c>
      <c r="K27" s="133" t="s">
        <v>49</v>
      </c>
      <c r="L27" s="202">
        <v>110</v>
      </c>
      <c r="M27" s="203"/>
      <c r="AA27" s="154" t="s">
        <v>3546</v>
      </c>
    </row>
    <row r="28" spans="1:78" hidden="1">
      <c r="H28" s="135" t="s">
        <v>736</v>
      </c>
      <c r="I28" s="132" t="s">
        <v>4004</v>
      </c>
      <c r="J28" s="133" t="s">
        <v>2930</v>
      </c>
      <c r="K28" s="133" t="s">
        <v>49</v>
      </c>
      <c r="L28" s="202">
        <v>121</v>
      </c>
      <c r="M28" s="203"/>
      <c r="AA28" s="154" t="s">
        <v>3551</v>
      </c>
    </row>
    <row r="29" spans="1:78" hidden="1">
      <c r="H29" s="131" t="s">
        <v>3576</v>
      </c>
      <c r="I29" s="132" t="s">
        <v>4005</v>
      </c>
      <c r="J29" s="133" t="s">
        <v>2929</v>
      </c>
      <c r="K29" s="133" t="s">
        <v>49</v>
      </c>
      <c r="L29" s="202">
        <v>110</v>
      </c>
      <c r="M29" s="203"/>
      <c r="AA29" s="154" t="s">
        <v>3514</v>
      </c>
    </row>
    <row r="30" spans="1:78" hidden="1">
      <c r="H30" s="135" t="s">
        <v>736</v>
      </c>
      <c r="I30" s="132" t="s">
        <v>4007</v>
      </c>
      <c r="J30" s="133" t="s">
        <v>2930</v>
      </c>
      <c r="K30" s="133" t="s">
        <v>49</v>
      </c>
      <c r="L30" s="202">
        <v>121</v>
      </c>
      <c r="M30" s="203"/>
      <c r="AA30" s="154" t="s">
        <v>3520</v>
      </c>
    </row>
    <row r="31" spans="1:78" hidden="1">
      <c r="H31" s="131" t="s">
        <v>3581</v>
      </c>
      <c r="I31" s="132" t="s">
        <v>4008</v>
      </c>
      <c r="J31" s="133" t="s">
        <v>2929</v>
      </c>
      <c r="K31" s="133" t="s">
        <v>49</v>
      </c>
      <c r="L31" s="202">
        <v>110</v>
      </c>
      <c r="M31" s="203"/>
    </row>
    <row r="32" spans="1:78" hidden="1">
      <c r="H32" s="135" t="s">
        <v>736</v>
      </c>
      <c r="I32" s="132" t="s">
        <v>4010</v>
      </c>
      <c r="J32" s="133" t="s">
        <v>2930</v>
      </c>
      <c r="K32" s="133" t="s">
        <v>49</v>
      </c>
      <c r="L32" s="202">
        <v>121</v>
      </c>
      <c r="M32" s="203"/>
    </row>
    <row r="33" spans="8:13" hidden="1">
      <c r="H33" s="135" t="s">
        <v>736</v>
      </c>
      <c r="I33" s="132" t="s">
        <v>5979</v>
      </c>
      <c r="J33" s="133" t="s">
        <v>2930</v>
      </c>
      <c r="K33" s="134" t="s">
        <v>736</v>
      </c>
      <c r="L33" s="210" t="s">
        <v>736</v>
      </c>
      <c r="M33" s="211"/>
    </row>
    <row r="34" spans="8:13">
      <c r="H34" s="131" t="s">
        <v>3586</v>
      </c>
      <c r="I34" s="132" t="s">
        <v>4011</v>
      </c>
      <c r="J34" s="133" t="s">
        <v>2929</v>
      </c>
      <c r="K34" s="133" t="s">
        <v>13</v>
      </c>
      <c r="L34" s="210" t="s">
        <v>736</v>
      </c>
      <c r="M34" s="211"/>
    </row>
    <row r="35" spans="8:13">
      <c r="H35" s="135" t="s">
        <v>736</v>
      </c>
      <c r="I35" s="132" t="s">
        <v>4013</v>
      </c>
      <c r="J35" s="133" t="s">
        <v>2930</v>
      </c>
      <c r="K35" s="134" t="s">
        <v>736</v>
      </c>
      <c r="L35" s="208" t="s">
        <v>3589</v>
      </c>
      <c r="M35" s="209"/>
    </row>
    <row r="36" spans="8:13">
      <c r="H36" s="131" t="s">
        <v>3591</v>
      </c>
      <c r="I36" s="132" t="s">
        <v>4014</v>
      </c>
      <c r="J36" s="133" t="s">
        <v>2929</v>
      </c>
      <c r="K36" s="133" t="s">
        <v>13</v>
      </c>
      <c r="L36" s="210" t="s">
        <v>736</v>
      </c>
      <c r="M36" s="211"/>
    </row>
    <row r="37" spans="8:13">
      <c r="H37" s="135" t="s">
        <v>736</v>
      </c>
      <c r="I37" s="132" t="s">
        <v>4015</v>
      </c>
      <c r="J37" s="133" t="s">
        <v>2930</v>
      </c>
      <c r="K37" s="134" t="s">
        <v>736</v>
      </c>
      <c r="L37" s="208" t="s">
        <v>3589</v>
      </c>
      <c r="M37" s="209"/>
    </row>
    <row r="38" spans="8:13">
      <c r="H38" s="135" t="s">
        <v>736</v>
      </c>
      <c r="I38" s="132" t="s">
        <v>5980</v>
      </c>
      <c r="J38" s="133" t="s">
        <v>2930</v>
      </c>
      <c r="K38" s="134" t="s">
        <v>736</v>
      </c>
      <c r="L38" s="210" t="s">
        <v>736</v>
      </c>
      <c r="M38" s="211"/>
    </row>
    <row r="39" spans="8:13" hidden="1">
      <c r="H39" s="131" t="s">
        <v>3596</v>
      </c>
      <c r="I39" s="132" t="s">
        <v>4016</v>
      </c>
      <c r="J39" s="133" t="s">
        <v>2929</v>
      </c>
      <c r="K39" s="133" t="s">
        <v>465</v>
      </c>
      <c r="L39" s="202">
        <v>38</v>
      </c>
      <c r="M39" s="203"/>
    </row>
    <row r="40" spans="8:13" hidden="1">
      <c r="H40" s="135" t="s">
        <v>736</v>
      </c>
      <c r="I40" s="132" t="s">
        <v>4018</v>
      </c>
      <c r="J40" s="133" t="s">
        <v>2930</v>
      </c>
      <c r="K40" s="133" t="s">
        <v>465</v>
      </c>
      <c r="L40" s="202">
        <v>48</v>
      </c>
      <c r="M40" s="203"/>
    </row>
    <row r="41" spans="8:13" hidden="1">
      <c r="H41" s="131" t="s">
        <v>3601</v>
      </c>
      <c r="I41" s="132" t="s">
        <v>4019</v>
      </c>
      <c r="J41" s="133" t="s">
        <v>2929</v>
      </c>
      <c r="K41" s="133" t="s">
        <v>465</v>
      </c>
      <c r="L41" s="202">
        <v>38</v>
      </c>
      <c r="M41" s="203"/>
    </row>
    <row r="42" spans="8:13" hidden="1">
      <c r="H42" s="135" t="s">
        <v>736</v>
      </c>
      <c r="I42" s="132" t="s">
        <v>4021</v>
      </c>
      <c r="J42" s="133" t="s">
        <v>2930</v>
      </c>
      <c r="K42" s="133" t="s">
        <v>465</v>
      </c>
      <c r="L42" s="202">
        <v>48</v>
      </c>
      <c r="M42" s="203"/>
    </row>
    <row r="43" spans="8:13" hidden="1">
      <c r="H43" s="131" t="s">
        <v>3606</v>
      </c>
      <c r="I43" s="132" t="s">
        <v>4022</v>
      </c>
      <c r="J43" s="133" t="s">
        <v>2929</v>
      </c>
      <c r="K43" s="133" t="s">
        <v>465</v>
      </c>
      <c r="L43" s="202">
        <v>38</v>
      </c>
      <c r="M43" s="203"/>
    </row>
    <row r="44" spans="8:13" hidden="1">
      <c r="H44" s="135" t="s">
        <v>736</v>
      </c>
      <c r="I44" s="132" t="s">
        <v>4024</v>
      </c>
      <c r="J44" s="133" t="s">
        <v>2930</v>
      </c>
      <c r="K44" s="133" t="s">
        <v>465</v>
      </c>
      <c r="L44" s="202">
        <v>48</v>
      </c>
      <c r="M44" s="203"/>
    </row>
    <row r="45" spans="8:13" hidden="1">
      <c r="H45" s="131" t="s">
        <v>3611</v>
      </c>
      <c r="I45" s="132" t="s">
        <v>4025</v>
      </c>
      <c r="J45" s="133" t="s">
        <v>2929</v>
      </c>
      <c r="K45" s="133" t="s">
        <v>465</v>
      </c>
      <c r="L45" s="202">
        <v>38</v>
      </c>
      <c r="M45" s="203"/>
    </row>
    <row r="46" spans="8:13" hidden="1">
      <c r="H46" s="135" t="s">
        <v>736</v>
      </c>
      <c r="I46" s="132" t="s">
        <v>4027</v>
      </c>
      <c r="J46" s="133" t="s">
        <v>2930</v>
      </c>
      <c r="K46" s="133" t="s">
        <v>465</v>
      </c>
      <c r="L46" s="202">
        <v>48</v>
      </c>
      <c r="M46" s="203"/>
    </row>
    <row r="47" spans="8:13" hidden="1">
      <c r="H47" s="135" t="s">
        <v>736</v>
      </c>
      <c r="I47" s="132" t="s">
        <v>5981</v>
      </c>
      <c r="J47" s="133" t="s">
        <v>2930</v>
      </c>
      <c r="K47" s="134" t="s">
        <v>736</v>
      </c>
      <c r="L47" s="210" t="s">
        <v>736</v>
      </c>
      <c r="M47" s="211"/>
    </row>
    <row r="48" spans="8:13" hidden="1">
      <c r="H48" s="136" t="s">
        <v>3617</v>
      </c>
      <c r="I48" s="137" t="s">
        <v>4028</v>
      </c>
      <c r="J48" s="138" t="s">
        <v>2929</v>
      </c>
      <c r="K48" s="138" t="s">
        <v>49</v>
      </c>
      <c r="L48" s="206">
        <v>120</v>
      </c>
      <c r="M48" s="207"/>
    </row>
    <row r="49" spans="8:13" hidden="1">
      <c r="H49" s="135" t="s">
        <v>736</v>
      </c>
      <c r="I49" s="132" t="s">
        <v>4030</v>
      </c>
      <c r="J49" s="133" t="s">
        <v>2930</v>
      </c>
      <c r="K49" s="133" t="s">
        <v>49</v>
      </c>
      <c r="L49" s="202">
        <v>125</v>
      </c>
      <c r="M49" s="203"/>
    </row>
    <row r="50" spans="8:13" hidden="1">
      <c r="H50" s="131" t="s">
        <v>3622</v>
      </c>
      <c r="I50" s="132" t="s">
        <v>4031</v>
      </c>
      <c r="J50" s="133" t="s">
        <v>2929</v>
      </c>
      <c r="K50" s="133" t="s">
        <v>49</v>
      </c>
      <c r="L50" s="202">
        <v>120</v>
      </c>
      <c r="M50" s="203"/>
    </row>
    <row r="51" spans="8:13" hidden="1">
      <c r="H51" s="135" t="s">
        <v>736</v>
      </c>
      <c r="I51" s="132" t="s">
        <v>4033</v>
      </c>
      <c r="J51" s="133" t="s">
        <v>2930</v>
      </c>
      <c r="K51" s="133" t="s">
        <v>49</v>
      </c>
      <c r="L51" s="202">
        <v>125</v>
      </c>
      <c r="M51" s="203"/>
    </row>
    <row r="52" spans="8:13" hidden="1">
      <c r="H52" s="131" t="s">
        <v>3627</v>
      </c>
      <c r="I52" s="132" t="s">
        <v>4034</v>
      </c>
      <c r="J52" s="133" t="s">
        <v>2929</v>
      </c>
      <c r="K52" s="133" t="s">
        <v>49</v>
      </c>
      <c r="L52" s="202">
        <v>120</v>
      </c>
      <c r="M52" s="203"/>
    </row>
    <row r="53" spans="8:13" hidden="1">
      <c r="H53" s="135" t="s">
        <v>736</v>
      </c>
      <c r="I53" s="132" t="s">
        <v>4036</v>
      </c>
      <c r="J53" s="133" t="s">
        <v>2930</v>
      </c>
      <c r="K53" s="133" t="s">
        <v>49</v>
      </c>
      <c r="L53" s="202">
        <v>125</v>
      </c>
      <c r="M53" s="203"/>
    </row>
    <row r="54" spans="8:13" hidden="1">
      <c r="H54" s="131" t="s">
        <v>3632</v>
      </c>
      <c r="I54" s="132" t="s">
        <v>4037</v>
      </c>
      <c r="J54" s="133" t="s">
        <v>2929</v>
      </c>
      <c r="K54" s="133" t="s">
        <v>49</v>
      </c>
      <c r="L54" s="202">
        <v>120</v>
      </c>
      <c r="M54" s="203"/>
    </row>
    <row r="55" spans="8:13" hidden="1">
      <c r="H55" s="135" t="s">
        <v>736</v>
      </c>
      <c r="I55" s="132" t="s">
        <v>4039</v>
      </c>
      <c r="J55" s="133" t="s">
        <v>2930</v>
      </c>
      <c r="K55" s="133" t="s">
        <v>49</v>
      </c>
      <c r="L55" s="202">
        <v>125</v>
      </c>
      <c r="M55" s="203"/>
    </row>
    <row r="56" spans="8:13" hidden="1">
      <c r="H56" s="131" t="s">
        <v>3637</v>
      </c>
      <c r="I56" s="132" t="s">
        <v>4040</v>
      </c>
      <c r="J56" s="133" t="s">
        <v>2929</v>
      </c>
      <c r="K56" s="133" t="s">
        <v>49</v>
      </c>
      <c r="L56" s="202">
        <v>120</v>
      </c>
      <c r="M56" s="203"/>
    </row>
    <row r="57" spans="8:13" hidden="1">
      <c r="H57" s="135" t="s">
        <v>736</v>
      </c>
      <c r="I57" s="132" t="s">
        <v>4042</v>
      </c>
      <c r="J57" s="133" t="s">
        <v>2930</v>
      </c>
      <c r="K57" s="133" t="s">
        <v>49</v>
      </c>
      <c r="L57" s="202">
        <v>125</v>
      </c>
      <c r="M57" s="203"/>
    </row>
    <row r="58" spans="8:13" hidden="1">
      <c r="H58" s="131" t="s">
        <v>3642</v>
      </c>
      <c r="I58" s="132" t="s">
        <v>4043</v>
      </c>
      <c r="J58" s="133" t="s">
        <v>2929</v>
      </c>
      <c r="K58" s="133" t="s">
        <v>49</v>
      </c>
      <c r="L58" s="202">
        <v>120</v>
      </c>
      <c r="M58" s="203"/>
    </row>
    <row r="59" spans="8:13" hidden="1">
      <c r="H59" s="135" t="s">
        <v>736</v>
      </c>
      <c r="I59" s="132" t="s">
        <v>4045</v>
      </c>
      <c r="J59" s="133" t="s">
        <v>2930</v>
      </c>
      <c r="K59" s="133" t="s">
        <v>49</v>
      </c>
      <c r="L59" s="202">
        <v>125</v>
      </c>
      <c r="M59" s="203"/>
    </row>
    <row r="60" spans="8:13" hidden="1">
      <c r="H60" s="135" t="s">
        <v>736</v>
      </c>
      <c r="I60" s="132" t="s">
        <v>5982</v>
      </c>
      <c r="J60" s="133" t="s">
        <v>2930</v>
      </c>
      <c r="K60" s="134" t="s">
        <v>736</v>
      </c>
      <c r="L60" s="210" t="s">
        <v>736</v>
      </c>
      <c r="M60" s="211"/>
    </row>
    <row r="61" spans="8:13" hidden="1">
      <c r="H61" s="131" t="s">
        <v>3647</v>
      </c>
      <c r="I61" s="132" t="s">
        <v>4046</v>
      </c>
      <c r="J61" s="133" t="s">
        <v>2929</v>
      </c>
      <c r="K61" s="133" t="s">
        <v>465</v>
      </c>
      <c r="L61" s="202">
        <v>43.6</v>
      </c>
      <c r="M61" s="203"/>
    </row>
    <row r="62" spans="8:13" hidden="1">
      <c r="H62" s="135" t="s">
        <v>736</v>
      </c>
      <c r="I62" s="132" t="s">
        <v>4048</v>
      </c>
      <c r="J62" s="133" t="s">
        <v>2930</v>
      </c>
      <c r="K62" s="133" t="s">
        <v>465</v>
      </c>
      <c r="L62" s="202">
        <v>65</v>
      </c>
      <c r="M62" s="203"/>
    </row>
    <row r="63" spans="8:13" hidden="1">
      <c r="H63" s="131" t="s">
        <v>3652</v>
      </c>
      <c r="I63" s="132" t="s">
        <v>4049</v>
      </c>
      <c r="J63" s="133" t="s">
        <v>2929</v>
      </c>
      <c r="K63" s="133" t="s">
        <v>465</v>
      </c>
      <c r="L63" s="202">
        <v>43.6</v>
      </c>
      <c r="M63" s="203"/>
    </row>
    <row r="64" spans="8:13" hidden="1">
      <c r="H64" s="135" t="s">
        <v>736</v>
      </c>
      <c r="I64" s="132" t="s">
        <v>4051</v>
      </c>
      <c r="J64" s="133" t="s">
        <v>2930</v>
      </c>
      <c r="K64" s="133" t="s">
        <v>465</v>
      </c>
      <c r="L64" s="202">
        <v>65</v>
      </c>
      <c r="M64" s="203"/>
    </row>
    <row r="65" spans="8:13" hidden="1">
      <c r="H65" s="131" t="s">
        <v>3657</v>
      </c>
      <c r="I65" s="132" t="s">
        <v>4052</v>
      </c>
      <c r="J65" s="133" t="s">
        <v>2929</v>
      </c>
      <c r="K65" s="133" t="s">
        <v>465</v>
      </c>
      <c r="L65" s="202">
        <v>43.6</v>
      </c>
      <c r="M65" s="203"/>
    </row>
    <row r="66" spans="8:13" hidden="1">
      <c r="H66" s="135" t="s">
        <v>736</v>
      </c>
      <c r="I66" s="132" t="s">
        <v>4054</v>
      </c>
      <c r="J66" s="133" t="s">
        <v>2930</v>
      </c>
      <c r="K66" s="133" t="s">
        <v>465</v>
      </c>
      <c r="L66" s="202">
        <v>65</v>
      </c>
      <c r="M66" s="203"/>
    </row>
    <row r="67" spans="8:13" hidden="1">
      <c r="H67" s="131" t="s">
        <v>3662</v>
      </c>
      <c r="I67" s="132" t="s">
        <v>4055</v>
      </c>
      <c r="J67" s="133" t="s">
        <v>2929</v>
      </c>
      <c r="K67" s="133" t="s">
        <v>465</v>
      </c>
      <c r="L67" s="202">
        <v>43.6</v>
      </c>
      <c r="M67" s="203"/>
    </row>
    <row r="68" spans="8:13" hidden="1">
      <c r="H68" s="135" t="s">
        <v>736</v>
      </c>
      <c r="I68" s="132" t="s">
        <v>4057</v>
      </c>
      <c r="J68" s="133" t="s">
        <v>2930</v>
      </c>
      <c r="K68" s="133" t="s">
        <v>465</v>
      </c>
      <c r="L68" s="202">
        <v>65</v>
      </c>
      <c r="M68" s="203"/>
    </row>
    <row r="69" spans="8:13">
      <c r="H69" s="131" t="s">
        <v>3667</v>
      </c>
      <c r="I69" s="132" t="s">
        <v>4058</v>
      </c>
      <c r="J69" s="133" t="s">
        <v>2929</v>
      </c>
      <c r="K69" s="133" t="s">
        <v>13</v>
      </c>
      <c r="L69" s="208" t="s">
        <v>3670</v>
      </c>
      <c r="M69" s="212"/>
    </row>
    <row r="70" spans="8:13">
      <c r="H70" s="135" t="s">
        <v>736</v>
      </c>
      <c r="I70" s="132" t="s">
        <v>4060</v>
      </c>
      <c r="J70" s="133" t="s">
        <v>2930</v>
      </c>
      <c r="K70" s="134" t="s">
        <v>736</v>
      </c>
      <c r="L70" s="208" t="s">
        <v>3671</v>
      </c>
      <c r="M70" s="212"/>
    </row>
    <row r="71" spans="8:13">
      <c r="H71" s="131" t="s">
        <v>3673</v>
      </c>
      <c r="I71" s="132" t="s">
        <v>4061</v>
      </c>
      <c r="J71" s="133" t="s">
        <v>2929</v>
      </c>
      <c r="K71" s="133" t="s">
        <v>13</v>
      </c>
      <c r="L71" s="208" t="s">
        <v>3670</v>
      </c>
      <c r="M71" s="212"/>
    </row>
    <row r="72" spans="8:13">
      <c r="H72" s="135" t="s">
        <v>736</v>
      </c>
      <c r="I72" s="132" t="s">
        <v>4062</v>
      </c>
      <c r="J72" s="133" t="s">
        <v>2930</v>
      </c>
      <c r="K72" s="134" t="s">
        <v>736</v>
      </c>
      <c r="L72" s="208" t="s">
        <v>3671</v>
      </c>
      <c r="M72" s="212"/>
    </row>
    <row r="73" spans="8:13">
      <c r="H73" s="135" t="s">
        <v>736</v>
      </c>
      <c r="I73" s="132" t="s">
        <v>5983</v>
      </c>
      <c r="J73" s="133" t="s">
        <v>2930</v>
      </c>
      <c r="K73" s="134" t="s">
        <v>736</v>
      </c>
      <c r="L73" s="210" t="s">
        <v>736</v>
      </c>
      <c r="M73" s="211"/>
    </row>
    <row r="74" spans="8:13" hidden="1">
      <c r="H74" s="131" t="s">
        <v>3678</v>
      </c>
      <c r="I74" s="132" t="s">
        <v>4063</v>
      </c>
      <c r="J74" s="133" t="s">
        <v>2929</v>
      </c>
      <c r="K74" s="133" t="s">
        <v>465</v>
      </c>
      <c r="L74" s="202">
        <v>92.5</v>
      </c>
      <c r="M74" s="203"/>
    </row>
    <row r="75" spans="8:13" hidden="1">
      <c r="H75" s="135" t="s">
        <v>736</v>
      </c>
      <c r="I75" s="132" t="s">
        <v>4065</v>
      </c>
      <c r="J75" s="133" t="s">
        <v>2930</v>
      </c>
      <c r="K75" s="133" t="s">
        <v>465</v>
      </c>
      <c r="L75" s="202">
        <v>137.5</v>
      </c>
      <c r="M75" s="203"/>
    </row>
    <row r="76" spans="8:13" hidden="1">
      <c r="H76" s="131" t="s">
        <v>3683</v>
      </c>
      <c r="I76" s="132" t="s">
        <v>4066</v>
      </c>
      <c r="J76" s="133" t="s">
        <v>2929</v>
      </c>
      <c r="K76" s="133" t="s">
        <v>465</v>
      </c>
      <c r="L76" s="202">
        <v>92.5</v>
      </c>
      <c r="M76" s="203"/>
    </row>
    <row r="77" spans="8:13" hidden="1">
      <c r="H77" s="135" t="s">
        <v>736</v>
      </c>
      <c r="I77" s="132" t="s">
        <v>4068</v>
      </c>
      <c r="J77" s="133" t="s">
        <v>2930</v>
      </c>
      <c r="K77" s="133" t="s">
        <v>465</v>
      </c>
      <c r="L77" s="202">
        <v>137.5</v>
      </c>
      <c r="M77" s="203"/>
    </row>
    <row r="78" spans="8:13" hidden="1">
      <c r="H78" s="131" t="s">
        <v>3688</v>
      </c>
      <c r="I78" s="132" t="s">
        <v>4069</v>
      </c>
      <c r="J78" s="133" t="s">
        <v>2929</v>
      </c>
      <c r="K78" s="133" t="s">
        <v>465</v>
      </c>
      <c r="L78" s="202">
        <v>92.5</v>
      </c>
      <c r="M78" s="203"/>
    </row>
    <row r="79" spans="8:13" hidden="1">
      <c r="H79" s="135" t="s">
        <v>736</v>
      </c>
      <c r="I79" s="132" t="s">
        <v>4071</v>
      </c>
      <c r="J79" s="133" t="s">
        <v>2930</v>
      </c>
      <c r="K79" s="133" t="s">
        <v>465</v>
      </c>
      <c r="L79" s="202">
        <v>137.5</v>
      </c>
      <c r="M79" s="203"/>
    </row>
    <row r="80" spans="8:13" hidden="1">
      <c r="H80" s="131" t="s">
        <v>3693</v>
      </c>
      <c r="I80" s="132" t="s">
        <v>4072</v>
      </c>
      <c r="J80" s="133" t="s">
        <v>2929</v>
      </c>
      <c r="K80" s="133" t="s">
        <v>465</v>
      </c>
      <c r="L80" s="202">
        <v>92.5</v>
      </c>
      <c r="M80" s="203"/>
    </row>
    <row r="81" spans="8:13" hidden="1">
      <c r="H81" s="135" t="s">
        <v>736</v>
      </c>
      <c r="I81" s="132" t="s">
        <v>4074</v>
      </c>
      <c r="J81" s="133" t="s">
        <v>2930</v>
      </c>
      <c r="K81" s="133" t="s">
        <v>465</v>
      </c>
      <c r="L81" s="202">
        <v>137.5</v>
      </c>
      <c r="M81" s="203"/>
    </row>
    <row r="82" spans="8:13" hidden="1">
      <c r="H82" s="135" t="s">
        <v>736</v>
      </c>
      <c r="I82" s="132" t="s">
        <v>5984</v>
      </c>
      <c r="J82" s="133" t="s">
        <v>2930</v>
      </c>
      <c r="K82" s="134" t="s">
        <v>736</v>
      </c>
      <c r="L82" s="210" t="s">
        <v>736</v>
      </c>
      <c r="M82" s="211"/>
    </row>
    <row r="83" spans="8:13" hidden="1">
      <c r="H83" s="131" t="s">
        <v>3698</v>
      </c>
      <c r="I83" s="132" t="s">
        <v>4075</v>
      </c>
      <c r="J83" s="133" t="s">
        <v>2929</v>
      </c>
      <c r="K83" s="133" t="s">
        <v>3699</v>
      </c>
      <c r="L83" s="202">
        <v>7</v>
      </c>
      <c r="M83" s="203"/>
    </row>
    <row r="84" spans="8:13" hidden="1">
      <c r="H84" s="140" t="s">
        <v>5985</v>
      </c>
      <c r="I84" s="132" t="s">
        <v>4078</v>
      </c>
      <c r="J84" s="133" t="s">
        <v>2930</v>
      </c>
      <c r="K84" s="133" t="s">
        <v>3699</v>
      </c>
      <c r="L84" s="202">
        <v>11</v>
      </c>
      <c r="M84" s="203"/>
    </row>
    <row r="85" spans="8:13" hidden="1">
      <c r="H85" s="131" t="s">
        <v>3703</v>
      </c>
      <c r="I85" s="132" t="s">
        <v>4079</v>
      </c>
      <c r="J85" s="133" t="s">
        <v>2929</v>
      </c>
      <c r="K85" s="133" t="s">
        <v>3699</v>
      </c>
      <c r="L85" s="202">
        <v>7</v>
      </c>
      <c r="M85" s="203"/>
    </row>
    <row r="86" spans="8:13" hidden="1">
      <c r="H86" s="135" t="s">
        <v>736</v>
      </c>
      <c r="I86" s="132" t="s">
        <v>4080</v>
      </c>
      <c r="J86" s="133" t="s">
        <v>2930</v>
      </c>
      <c r="K86" s="133" t="s">
        <v>3699</v>
      </c>
      <c r="L86" s="202">
        <v>11</v>
      </c>
      <c r="M86" s="203"/>
    </row>
    <row r="87" spans="8:13" hidden="1">
      <c r="H87" s="135" t="s">
        <v>736</v>
      </c>
      <c r="I87" s="132" t="s">
        <v>5986</v>
      </c>
      <c r="J87" s="133" t="s">
        <v>2930</v>
      </c>
      <c r="K87" s="134" t="s">
        <v>736</v>
      </c>
      <c r="L87" s="210" t="s">
        <v>736</v>
      </c>
      <c r="M87" s="211"/>
    </row>
    <row r="88" spans="8:13" hidden="1">
      <c r="H88" s="136" t="s">
        <v>3709</v>
      </c>
      <c r="I88" s="137" t="s">
        <v>4081</v>
      </c>
      <c r="J88" s="138" t="s">
        <v>2929</v>
      </c>
      <c r="K88" s="138" t="s">
        <v>49</v>
      </c>
      <c r="L88" s="206">
        <v>100</v>
      </c>
      <c r="M88" s="207"/>
    </row>
    <row r="89" spans="8:13" hidden="1">
      <c r="H89" s="135" t="s">
        <v>736</v>
      </c>
      <c r="I89" s="132" t="s">
        <v>4083</v>
      </c>
      <c r="J89" s="133" t="s">
        <v>2930</v>
      </c>
      <c r="K89" s="133" t="s">
        <v>49</v>
      </c>
      <c r="L89" s="202">
        <v>110</v>
      </c>
      <c r="M89" s="203"/>
    </row>
    <row r="90" spans="8:13" hidden="1">
      <c r="H90" s="131" t="s">
        <v>3713</v>
      </c>
      <c r="I90" s="132" t="s">
        <v>4084</v>
      </c>
      <c r="J90" s="133" t="s">
        <v>2929</v>
      </c>
      <c r="K90" s="133" t="s">
        <v>49</v>
      </c>
      <c r="L90" s="202">
        <v>100</v>
      </c>
      <c r="M90" s="203"/>
    </row>
    <row r="91" spans="8:13" hidden="1">
      <c r="H91" s="135" t="s">
        <v>736</v>
      </c>
      <c r="I91" s="132" t="s">
        <v>4086</v>
      </c>
      <c r="J91" s="133" t="s">
        <v>2930</v>
      </c>
      <c r="K91" s="133" t="s">
        <v>49</v>
      </c>
      <c r="L91" s="202">
        <v>110</v>
      </c>
      <c r="M91" s="203"/>
    </row>
    <row r="92" spans="8:13" hidden="1">
      <c r="H92" s="131" t="s">
        <v>3717</v>
      </c>
      <c r="I92" s="132" t="s">
        <v>4087</v>
      </c>
      <c r="J92" s="133" t="s">
        <v>2929</v>
      </c>
      <c r="K92" s="133" t="s">
        <v>49</v>
      </c>
      <c r="L92" s="202">
        <v>100</v>
      </c>
      <c r="M92" s="203"/>
    </row>
    <row r="93" spans="8:13" hidden="1">
      <c r="H93" s="135" t="s">
        <v>736</v>
      </c>
      <c r="I93" s="132" t="s">
        <v>4089</v>
      </c>
      <c r="J93" s="133" t="s">
        <v>2930</v>
      </c>
      <c r="K93" s="133" t="s">
        <v>49</v>
      </c>
      <c r="L93" s="202">
        <v>110</v>
      </c>
      <c r="M93" s="203"/>
    </row>
    <row r="94" spans="8:13" hidden="1">
      <c r="H94" s="131" t="s">
        <v>3721</v>
      </c>
      <c r="I94" s="132" t="s">
        <v>4090</v>
      </c>
      <c r="J94" s="133" t="s">
        <v>2929</v>
      </c>
      <c r="K94" s="133" t="s">
        <v>49</v>
      </c>
      <c r="L94" s="202">
        <v>100</v>
      </c>
      <c r="M94" s="203"/>
    </row>
    <row r="95" spans="8:13" hidden="1">
      <c r="H95" s="135" t="s">
        <v>736</v>
      </c>
      <c r="I95" s="132" t="s">
        <v>4092</v>
      </c>
      <c r="J95" s="133" t="s">
        <v>2930</v>
      </c>
      <c r="K95" s="133" t="s">
        <v>49</v>
      </c>
      <c r="L95" s="202">
        <v>110</v>
      </c>
      <c r="M95" s="203"/>
    </row>
    <row r="96" spans="8:13" hidden="1">
      <c r="H96" s="131" t="s">
        <v>3725</v>
      </c>
      <c r="I96" s="132" t="s">
        <v>4093</v>
      </c>
      <c r="J96" s="133" t="s">
        <v>2929</v>
      </c>
      <c r="K96" s="133" t="s">
        <v>49</v>
      </c>
      <c r="L96" s="202">
        <v>100</v>
      </c>
      <c r="M96" s="203"/>
    </row>
    <row r="97" spans="8:13" hidden="1">
      <c r="H97" s="135" t="s">
        <v>736</v>
      </c>
      <c r="I97" s="132" t="s">
        <v>4095</v>
      </c>
      <c r="J97" s="133" t="s">
        <v>2930</v>
      </c>
      <c r="K97" s="133" t="s">
        <v>49</v>
      </c>
      <c r="L97" s="202">
        <v>110</v>
      </c>
      <c r="M97" s="203"/>
    </row>
    <row r="98" spans="8:13" hidden="1">
      <c r="H98" s="131" t="s">
        <v>3729</v>
      </c>
      <c r="I98" s="132" t="s">
        <v>4096</v>
      </c>
      <c r="J98" s="133" t="s">
        <v>2929</v>
      </c>
      <c r="K98" s="133" t="s">
        <v>49</v>
      </c>
      <c r="L98" s="202">
        <v>100</v>
      </c>
      <c r="M98" s="203"/>
    </row>
    <row r="99" spans="8:13" hidden="1">
      <c r="H99" s="135" t="s">
        <v>736</v>
      </c>
      <c r="I99" s="132" t="s">
        <v>4098</v>
      </c>
      <c r="J99" s="133" t="s">
        <v>2930</v>
      </c>
      <c r="K99" s="133" t="s">
        <v>49</v>
      </c>
      <c r="L99" s="202">
        <v>110</v>
      </c>
      <c r="M99" s="203"/>
    </row>
    <row r="100" spans="8:13" hidden="1">
      <c r="H100" s="131" t="s">
        <v>3733</v>
      </c>
      <c r="I100" s="132" t="s">
        <v>4099</v>
      </c>
      <c r="J100" s="133" t="s">
        <v>2929</v>
      </c>
      <c r="K100" s="133" t="s">
        <v>49</v>
      </c>
      <c r="L100" s="202">
        <v>65</v>
      </c>
      <c r="M100" s="203"/>
    </row>
    <row r="101" spans="8:13" hidden="1">
      <c r="H101" s="131" t="s">
        <v>3740</v>
      </c>
      <c r="I101" s="132" t="s">
        <v>4100</v>
      </c>
      <c r="J101" s="133" t="s">
        <v>2929</v>
      </c>
      <c r="K101" s="133" t="s">
        <v>49</v>
      </c>
      <c r="L101" s="202">
        <v>45</v>
      </c>
      <c r="M101" s="203"/>
    </row>
    <row r="102" spans="8:13" hidden="1">
      <c r="H102" s="131" t="s">
        <v>3746</v>
      </c>
      <c r="I102" s="132" t="s">
        <v>4101</v>
      </c>
      <c r="J102" s="133" t="s">
        <v>2929</v>
      </c>
      <c r="K102" s="133" t="s">
        <v>49</v>
      </c>
      <c r="L102" s="202">
        <v>45</v>
      </c>
      <c r="M102" s="203"/>
    </row>
    <row r="103" spans="8:13" hidden="1">
      <c r="H103" s="131" t="s">
        <v>3752</v>
      </c>
      <c r="I103" s="132" t="s">
        <v>4102</v>
      </c>
      <c r="J103" s="133" t="s">
        <v>2929</v>
      </c>
      <c r="K103" s="133" t="s">
        <v>49</v>
      </c>
      <c r="L103" s="202">
        <v>90</v>
      </c>
      <c r="M103" s="203"/>
    </row>
    <row r="104" spans="8:13" hidden="1">
      <c r="H104" s="135" t="s">
        <v>736</v>
      </c>
      <c r="I104" s="132" t="s">
        <v>4104</v>
      </c>
      <c r="J104" s="133" t="s">
        <v>2930</v>
      </c>
      <c r="K104" s="133" t="s">
        <v>49</v>
      </c>
      <c r="L104" s="202">
        <v>95</v>
      </c>
      <c r="M104" s="203"/>
    </row>
    <row r="105" spans="8:13" hidden="1">
      <c r="H105" s="131" t="s">
        <v>3757</v>
      </c>
      <c r="I105" s="132" t="s">
        <v>4105</v>
      </c>
      <c r="J105" s="133" t="s">
        <v>2929</v>
      </c>
      <c r="K105" s="133" t="s">
        <v>49</v>
      </c>
      <c r="L105" s="202">
        <v>90</v>
      </c>
      <c r="M105" s="203"/>
    </row>
    <row r="106" spans="8:13" hidden="1">
      <c r="H106" s="135" t="s">
        <v>736</v>
      </c>
      <c r="I106" s="132" t="s">
        <v>4107</v>
      </c>
      <c r="J106" s="133" t="s">
        <v>2930</v>
      </c>
      <c r="K106" s="133" t="s">
        <v>49</v>
      </c>
      <c r="L106" s="202">
        <v>95</v>
      </c>
      <c r="M106" s="203"/>
    </row>
    <row r="107" spans="8:13" hidden="1">
      <c r="H107" s="135" t="s">
        <v>736</v>
      </c>
      <c r="I107" s="132" t="s">
        <v>5987</v>
      </c>
      <c r="J107" s="133" t="s">
        <v>2930</v>
      </c>
      <c r="K107" s="134" t="s">
        <v>736</v>
      </c>
      <c r="L107" s="210" t="s">
        <v>736</v>
      </c>
      <c r="M107" s="211"/>
    </row>
    <row r="108" spans="8:13" ht="14.4" hidden="1" customHeight="1">
      <c r="H108" s="131" t="s">
        <v>3762</v>
      </c>
      <c r="I108" s="132" t="s">
        <v>4108</v>
      </c>
      <c r="J108" s="133" t="s">
        <v>2929</v>
      </c>
      <c r="K108" s="133" t="s">
        <v>465</v>
      </c>
      <c r="L108" s="146" t="s">
        <v>5988</v>
      </c>
      <c r="M108" s="147"/>
    </row>
    <row r="109" spans="8:13" hidden="1">
      <c r="H109" s="135" t="s">
        <v>736</v>
      </c>
      <c r="I109" s="132" t="s">
        <v>4110</v>
      </c>
      <c r="J109" s="133" t="s">
        <v>2930</v>
      </c>
      <c r="K109" s="133" t="s">
        <v>465</v>
      </c>
      <c r="L109" s="146"/>
      <c r="M109" s="147"/>
    </row>
    <row r="110" spans="8:13" hidden="1">
      <c r="H110" s="131" t="s">
        <v>3767</v>
      </c>
      <c r="I110" s="132" t="s">
        <v>4111</v>
      </c>
      <c r="J110" s="133" t="s">
        <v>2929</v>
      </c>
      <c r="K110" s="133" t="s">
        <v>465</v>
      </c>
      <c r="L110" s="146"/>
      <c r="M110" s="147"/>
    </row>
    <row r="111" spans="8:13" hidden="1">
      <c r="H111" s="135" t="s">
        <v>736</v>
      </c>
      <c r="I111" s="132" t="s">
        <v>4113</v>
      </c>
      <c r="J111" s="133" t="s">
        <v>2930</v>
      </c>
      <c r="K111" s="133" t="s">
        <v>465</v>
      </c>
      <c r="L111" s="146"/>
      <c r="M111" s="147"/>
    </row>
    <row r="112" spans="8:13" hidden="1">
      <c r="H112" s="131" t="s">
        <v>3772</v>
      </c>
      <c r="I112" s="132" t="s">
        <v>4114</v>
      </c>
      <c r="J112" s="133" t="s">
        <v>2929</v>
      </c>
      <c r="K112" s="133" t="s">
        <v>465</v>
      </c>
      <c r="L112" s="146"/>
      <c r="M112" s="147"/>
    </row>
    <row r="113" spans="8:13" hidden="1">
      <c r="H113" s="135" t="s">
        <v>736</v>
      </c>
      <c r="I113" s="132" t="s">
        <v>4116</v>
      </c>
      <c r="J113" s="133" t="s">
        <v>2930</v>
      </c>
      <c r="K113" s="133" t="s">
        <v>465</v>
      </c>
      <c r="L113" s="146"/>
      <c r="M113" s="147"/>
    </row>
    <row r="114" spans="8:13" hidden="1">
      <c r="H114" s="131" t="s">
        <v>3777</v>
      </c>
      <c r="I114" s="132" t="s">
        <v>4117</v>
      </c>
      <c r="J114" s="133" t="s">
        <v>2929</v>
      </c>
      <c r="K114" s="133" t="s">
        <v>465</v>
      </c>
      <c r="L114" s="146"/>
      <c r="M114" s="147"/>
    </row>
    <row r="115" spans="8:13" hidden="1">
      <c r="H115" s="135" t="s">
        <v>736</v>
      </c>
      <c r="I115" s="132" t="s">
        <v>4119</v>
      </c>
      <c r="J115" s="133" t="s">
        <v>2930</v>
      </c>
      <c r="K115" s="133" t="s">
        <v>465</v>
      </c>
      <c r="L115" s="146"/>
      <c r="M115" s="147"/>
    </row>
    <row r="116" spans="8:13" hidden="1">
      <c r="H116" s="135" t="s">
        <v>736</v>
      </c>
      <c r="I116" s="132" t="s">
        <v>5989</v>
      </c>
      <c r="J116" s="133" t="s">
        <v>2930</v>
      </c>
      <c r="K116" s="134" t="s">
        <v>736</v>
      </c>
      <c r="L116" s="213" t="s">
        <v>736</v>
      </c>
      <c r="M116" s="214"/>
    </row>
    <row r="117" spans="8:13" hidden="1">
      <c r="H117" s="136" t="s">
        <v>3782</v>
      </c>
      <c r="I117" s="137" t="s">
        <v>4120</v>
      </c>
      <c r="J117" s="138" t="s">
        <v>2929</v>
      </c>
      <c r="K117" s="138" t="s">
        <v>49</v>
      </c>
      <c r="L117" s="206">
        <v>90</v>
      </c>
      <c r="M117" s="207"/>
    </row>
    <row r="118" spans="8:13" hidden="1">
      <c r="H118" s="131" t="s">
        <v>3789</v>
      </c>
      <c r="I118" s="132" t="s">
        <v>4121</v>
      </c>
      <c r="J118" s="133" t="s">
        <v>2929</v>
      </c>
      <c r="K118" s="133" t="s">
        <v>49</v>
      </c>
      <c r="L118" s="202">
        <v>90</v>
      </c>
      <c r="M118" s="203"/>
    </row>
    <row r="119" spans="8:13" hidden="1">
      <c r="H119" s="131" t="s">
        <v>3795</v>
      </c>
      <c r="I119" s="132" t="s">
        <v>4122</v>
      </c>
      <c r="J119" s="133" t="s">
        <v>2929</v>
      </c>
      <c r="K119" s="133" t="s">
        <v>49</v>
      </c>
      <c r="L119" s="202">
        <v>90</v>
      </c>
      <c r="M119" s="203"/>
    </row>
    <row r="120" spans="8:13" hidden="1">
      <c r="H120" s="131" t="s">
        <v>3801</v>
      </c>
      <c r="I120" s="132" t="s">
        <v>4123</v>
      </c>
      <c r="J120" s="133" t="s">
        <v>2929</v>
      </c>
      <c r="K120" s="133" t="s">
        <v>49</v>
      </c>
      <c r="L120" s="202">
        <v>85</v>
      </c>
      <c r="M120" s="203"/>
    </row>
    <row r="121" spans="8:13" hidden="1">
      <c r="H121" s="131" t="s">
        <v>3807</v>
      </c>
      <c r="I121" s="132" t="s">
        <v>4124</v>
      </c>
      <c r="J121" s="133" t="s">
        <v>2929</v>
      </c>
      <c r="K121" s="133" t="s">
        <v>49</v>
      </c>
      <c r="L121" s="202">
        <v>85</v>
      </c>
      <c r="M121" s="203"/>
    </row>
    <row r="122" spans="8:13" hidden="1">
      <c r="H122" s="131" t="s">
        <v>3813</v>
      </c>
      <c r="I122" s="132" t="s">
        <v>4125</v>
      </c>
      <c r="J122" s="133" t="s">
        <v>2929</v>
      </c>
      <c r="K122" s="133" t="s">
        <v>49</v>
      </c>
      <c r="L122" s="202">
        <v>85</v>
      </c>
      <c r="M122" s="203"/>
    </row>
    <row r="123" spans="8:13" hidden="1">
      <c r="H123" s="131" t="s">
        <v>3818</v>
      </c>
      <c r="I123" s="132" t="s">
        <v>4126</v>
      </c>
      <c r="J123" s="133" t="s">
        <v>2929</v>
      </c>
      <c r="K123" s="133" t="s">
        <v>49</v>
      </c>
      <c r="L123" s="202">
        <v>85</v>
      </c>
      <c r="M123" s="203"/>
    </row>
    <row r="124" spans="8:13" hidden="1">
      <c r="H124" s="131" t="s">
        <v>5990</v>
      </c>
      <c r="I124" s="132" t="s">
        <v>5991</v>
      </c>
      <c r="J124" s="133" t="s">
        <v>2929</v>
      </c>
      <c r="K124" s="134" t="s">
        <v>736</v>
      </c>
      <c r="L124" s="210" t="s">
        <v>736</v>
      </c>
      <c r="M124" s="211"/>
    </row>
    <row r="125" spans="8:13" hidden="1">
      <c r="H125" s="131" t="s">
        <v>4127</v>
      </c>
      <c r="I125" s="132" t="s">
        <v>5992</v>
      </c>
      <c r="J125" s="133" t="s">
        <v>2931</v>
      </c>
      <c r="K125" s="133" t="s">
        <v>194</v>
      </c>
      <c r="L125" s="202">
        <v>85</v>
      </c>
      <c r="M125" s="203"/>
    </row>
    <row r="126" spans="8:13" hidden="1">
      <c r="H126" s="131" t="s">
        <v>3824</v>
      </c>
      <c r="I126" s="132" t="s">
        <v>5993</v>
      </c>
      <c r="J126" s="133" t="s">
        <v>2932</v>
      </c>
      <c r="K126" s="133" t="s">
        <v>194</v>
      </c>
      <c r="L126" s="202">
        <v>55</v>
      </c>
      <c r="M126" s="203"/>
    </row>
    <row r="127" spans="8:13" hidden="1">
      <c r="H127" s="131" t="s">
        <v>3828</v>
      </c>
      <c r="I127" s="132" t="s">
        <v>4131</v>
      </c>
      <c r="J127" s="133" t="s">
        <v>2932</v>
      </c>
      <c r="K127" s="133" t="s">
        <v>194</v>
      </c>
      <c r="L127" s="202">
        <v>600</v>
      </c>
      <c r="M127" s="203"/>
    </row>
    <row r="128" spans="8:13" hidden="1">
      <c r="H128" s="131" t="s">
        <v>3834</v>
      </c>
      <c r="I128" s="132" t="s">
        <v>4133</v>
      </c>
      <c r="J128" s="133" t="s">
        <v>2929</v>
      </c>
      <c r="K128" s="133" t="s">
        <v>194</v>
      </c>
      <c r="L128" s="202">
        <v>300</v>
      </c>
      <c r="M128" s="203"/>
    </row>
    <row r="129" spans="8:13" hidden="1">
      <c r="H129" s="131" t="s">
        <v>3838</v>
      </c>
      <c r="I129" s="132" t="s">
        <v>4134</v>
      </c>
      <c r="J129" s="133" t="s">
        <v>2929</v>
      </c>
      <c r="K129" s="133" t="s">
        <v>194</v>
      </c>
      <c r="L129" s="202">
        <v>300</v>
      </c>
      <c r="M129" s="203"/>
    </row>
    <row r="130" spans="8:13" hidden="1">
      <c r="H130" s="131" t="s">
        <v>3843</v>
      </c>
      <c r="I130" s="132" t="s">
        <v>4135</v>
      </c>
      <c r="J130" s="133" t="s">
        <v>2929</v>
      </c>
      <c r="K130" s="133" t="s">
        <v>194</v>
      </c>
      <c r="L130" s="202">
        <v>80</v>
      </c>
      <c r="M130" s="203"/>
    </row>
    <row r="131" spans="8:13" hidden="1">
      <c r="H131" s="131" t="s">
        <v>4137</v>
      </c>
      <c r="I131" s="132" t="s">
        <v>4138</v>
      </c>
      <c r="J131" s="133" t="s">
        <v>2931</v>
      </c>
      <c r="K131" s="133" t="s">
        <v>28</v>
      </c>
      <c r="L131" s="202">
        <v>72</v>
      </c>
      <c r="M131" s="203"/>
    </row>
    <row r="132" spans="8:13" hidden="1">
      <c r="H132" s="131" t="s">
        <v>3848</v>
      </c>
      <c r="I132" s="132" t="s">
        <v>4140</v>
      </c>
      <c r="J132" s="133" t="s">
        <v>2932</v>
      </c>
      <c r="K132" s="133" t="s">
        <v>28</v>
      </c>
      <c r="L132" s="202">
        <v>41</v>
      </c>
      <c r="M132" s="203"/>
    </row>
    <row r="133" spans="8:13" hidden="1">
      <c r="H133" s="131" t="s">
        <v>3852</v>
      </c>
      <c r="I133" s="132" t="s">
        <v>4141</v>
      </c>
      <c r="J133" s="133" t="s">
        <v>2929</v>
      </c>
      <c r="K133" s="133" t="s">
        <v>49</v>
      </c>
      <c r="L133" s="202">
        <v>40</v>
      </c>
      <c r="M133" s="203"/>
    </row>
    <row r="134" spans="8:13" hidden="1">
      <c r="H134" s="135" t="s">
        <v>736</v>
      </c>
      <c r="I134" s="151" t="s">
        <v>4142</v>
      </c>
      <c r="J134" s="133"/>
      <c r="K134" s="134" t="s">
        <v>736</v>
      </c>
      <c r="L134" s="202">
        <v>10</v>
      </c>
      <c r="M134" s="203"/>
    </row>
    <row r="135" spans="8:13" hidden="1">
      <c r="H135" s="131" t="s">
        <v>3856</v>
      </c>
      <c r="I135" s="132" t="s">
        <v>4143</v>
      </c>
      <c r="J135" s="133" t="s">
        <v>2930</v>
      </c>
      <c r="K135" s="133" t="s">
        <v>49</v>
      </c>
      <c r="L135" s="202">
        <v>60</v>
      </c>
      <c r="M135" s="203"/>
    </row>
    <row r="136" spans="8:13" hidden="1">
      <c r="H136" s="131" t="s">
        <v>4144</v>
      </c>
      <c r="I136" s="132" t="s">
        <v>4145</v>
      </c>
      <c r="J136" s="133" t="s">
        <v>2929</v>
      </c>
      <c r="K136" s="133" t="s">
        <v>49</v>
      </c>
      <c r="L136" s="202">
        <v>55</v>
      </c>
      <c r="M136" s="203"/>
    </row>
    <row r="137" spans="8:13" hidden="1">
      <c r="H137" s="135" t="s">
        <v>736</v>
      </c>
      <c r="I137" s="151" t="s">
        <v>4146</v>
      </c>
      <c r="J137" s="133"/>
      <c r="K137" s="134" t="s">
        <v>736</v>
      </c>
      <c r="L137" s="202">
        <v>21</v>
      </c>
      <c r="M137" s="203"/>
    </row>
    <row r="138" spans="8:13" hidden="1">
      <c r="H138" s="131" t="s">
        <v>3862</v>
      </c>
      <c r="I138" s="132" t="s">
        <v>4147</v>
      </c>
      <c r="J138" s="133" t="s">
        <v>2929</v>
      </c>
      <c r="K138" s="133" t="s">
        <v>194</v>
      </c>
      <c r="L138" s="202">
        <v>140</v>
      </c>
      <c r="M138" s="203"/>
    </row>
    <row r="139" spans="8:13" hidden="1">
      <c r="H139" s="136" t="s">
        <v>3866</v>
      </c>
      <c r="I139" s="137" t="s">
        <v>4149</v>
      </c>
      <c r="J139" s="138" t="s">
        <v>2929</v>
      </c>
      <c r="K139" s="138" t="s">
        <v>194</v>
      </c>
      <c r="L139" s="206">
        <v>1.37</v>
      </c>
      <c r="M139" s="207"/>
    </row>
    <row r="140" spans="8:13" hidden="1">
      <c r="H140" s="131" t="s">
        <v>3871</v>
      </c>
      <c r="I140" s="132" t="s">
        <v>4151</v>
      </c>
      <c r="J140" s="133" t="s">
        <v>2931</v>
      </c>
      <c r="K140" s="133" t="s">
        <v>194</v>
      </c>
      <c r="L140" s="202">
        <v>0.62</v>
      </c>
      <c r="M140" s="203"/>
    </row>
    <row r="141" spans="8:13" hidden="1">
      <c r="H141" s="131" t="s">
        <v>3876</v>
      </c>
      <c r="I141" s="132" t="s">
        <v>4152</v>
      </c>
      <c r="J141" s="133" t="s">
        <v>2929</v>
      </c>
      <c r="K141" s="133" t="s">
        <v>3877</v>
      </c>
      <c r="L141" s="202">
        <v>3.9</v>
      </c>
      <c r="M141" s="203"/>
    </row>
    <row r="142" spans="8:13" hidden="1">
      <c r="H142" s="135" t="s">
        <v>736</v>
      </c>
      <c r="I142" s="132" t="s">
        <v>4153</v>
      </c>
      <c r="J142" s="133" t="s">
        <v>2931</v>
      </c>
      <c r="K142" s="133" t="s">
        <v>3877</v>
      </c>
      <c r="L142" s="202">
        <v>2</v>
      </c>
      <c r="M142" s="203"/>
    </row>
    <row r="143" spans="8:13" hidden="1">
      <c r="H143" s="131" t="s">
        <v>3883</v>
      </c>
      <c r="I143" s="132" t="s">
        <v>4154</v>
      </c>
      <c r="J143" s="133" t="s">
        <v>2929</v>
      </c>
      <c r="K143" s="133" t="s">
        <v>3877</v>
      </c>
      <c r="L143" s="202">
        <v>3.9</v>
      </c>
      <c r="M143" s="203"/>
    </row>
    <row r="144" spans="8:13" hidden="1">
      <c r="H144" s="135" t="s">
        <v>736</v>
      </c>
      <c r="I144" s="132" t="s">
        <v>4155</v>
      </c>
      <c r="J144" s="133" t="s">
        <v>2931</v>
      </c>
      <c r="K144" s="133" t="s">
        <v>3877</v>
      </c>
      <c r="L144" s="202">
        <v>2</v>
      </c>
      <c r="M144" s="203"/>
    </row>
    <row r="145" spans="8:13" hidden="1">
      <c r="H145" s="131" t="s">
        <v>3889</v>
      </c>
      <c r="I145" s="132" t="s">
        <v>4156</v>
      </c>
      <c r="J145" s="133" t="s">
        <v>2929</v>
      </c>
      <c r="K145" s="133" t="s">
        <v>3877</v>
      </c>
      <c r="L145" s="202">
        <v>3.9</v>
      </c>
      <c r="M145" s="203"/>
    </row>
    <row r="146" spans="8:13" hidden="1">
      <c r="H146" s="135" t="s">
        <v>736</v>
      </c>
      <c r="I146" s="132" t="s">
        <v>4157</v>
      </c>
      <c r="J146" s="133" t="s">
        <v>2931</v>
      </c>
      <c r="K146" s="133" t="s">
        <v>3877</v>
      </c>
      <c r="L146" s="202">
        <v>2</v>
      </c>
      <c r="M146" s="203"/>
    </row>
    <row r="147" spans="8:13" hidden="1">
      <c r="H147" s="131" t="s">
        <v>3894</v>
      </c>
      <c r="I147" s="132" t="s">
        <v>4158</v>
      </c>
      <c r="J147" s="133" t="s">
        <v>2929</v>
      </c>
      <c r="K147" s="133" t="s">
        <v>3877</v>
      </c>
      <c r="L147" s="202">
        <v>3.9</v>
      </c>
      <c r="M147" s="203"/>
    </row>
    <row r="148" spans="8:13" hidden="1">
      <c r="H148" s="135" t="s">
        <v>736</v>
      </c>
      <c r="I148" s="132" t="s">
        <v>4159</v>
      </c>
      <c r="J148" s="133" t="s">
        <v>2931</v>
      </c>
      <c r="K148" s="133" t="s">
        <v>3877</v>
      </c>
      <c r="L148" s="202">
        <v>2</v>
      </c>
      <c r="M148" s="203"/>
    </row>
    <row r="149" spans="8:13" hidden="1">
      <c r="H149" s="131" t="s">
        <v>3899</v>
      </c>
      <c r="I149" s="132" t="s">
        <v>4160</v>
      </c>
      <c r="J149" s="133" t="s">
        <v>2929</v>
      </c>
      <c r="K149" s="133" t="s">
        <v>3877</v>
      </c>
      <c r="L149" s="202">
        <v>5.2</v>
      </c>
      <c r="M149" s="203"/>
    </row>
    <row r="150" spans="8:13" hidden="1">
      <c r="H150" s="135" t="s">
        <v>736</v>
      </c>
      <c r="I150" s="132" t="s">
        <v>4161</v>
      </c>
      <c r="J150" s="133" t="s">
        <v>2931</v>
      </c>
      <c r="K150" s="133" t="s">
        <v>3877</v>
      </c>
      <c r="L150" s="202">
        <v>1.6</v>
      </c>
      <c r="M150" s="203"/>
    </row>
    <row r="151" spans="8:13" hidden="1">
      <c r="H151" s="131" t="s">
        <v>3905</v>
      </c>
      <c r="I151" s="132" t="s">
        <v>4162</v>
      </c>
      <c r="J151" s="133" t="s">
        <v>2929</v>
      </c>
      <c r="K151" s="133" t="s">
        <v>3877</v>
      </c>
      <c r="L151" s="202">
        <v>5.2</v>
      </c>
      <c r="M151" s="203"/>
    </row>
    <row r="152" spans="8:13" hidden="1">
      <c r="H152" s="135" t="s">
        <v>736</v>
      </c>
      <c r="I152" s="132" t="s">
        <v>4163</v>
      </c>
      <c r="J152" s="133" t="s">
        <v>2931</v>
      </c>
      <c r="K152" s="133" t="s">
        <v>3877</v>
      </c>
      <c r="L152" s="202">
        <v>1.6</v>
      </c>
      <c r="M152" s="203"/>
    </row>
    <row r="153" spans="8:13" hidden="1">
      <c r="H153" s="131" t="s">
        <v>3911</v>
      </c>
      <c r="I153" s="132" t="s">
        <v>4164</v>
      </c>
      <c r="J153" s="133" t="s">
        <v>2929</v>
      </c>
      <c r="K153" s="133" t="s">
        <v>3877</v>
      </c>
      <c r="L153" s="202">
        <v>41.5</v>
      </c>
      <c r="M153" s="203"/>
    </row>
    <row r="154" spans="8:13" hidden="1">
      <c r="H154" s="135" t="s">
        <v>736</v>
      </c>
      <c r="I154" s="132" t="s">
        <v>4165</v>
      </c>
      <c r="J154" s="133" t="s">
        <v>2931</v>
      </c>
      <c r="K154" s="133" t="s">
        <v>3877</v>
      </c>
      <c r="L154" s="202">
        <v>8.1</v>
      </c>
      <c r="M154" s="203"/>
    </row>
    <row r="155" spans="8:13" hidden="1">
      <c r="H155" s="131" t="s">
        <v>3916</v>
      </c>
      <c r="I155" s="132" t="s">
        <v>4166</v>
      </c>
      <c r="J155" s="133" t="s">
        <v>2929</v>
      </c>
      <c r="K155" s="133" t="s">
        <v>3877</v>
      </c>
      <c r="L155" s="202">
        <v>41.5</v>
      </c>
      <c r="M155" s="203"/>
    </row>
    <row r="156" spans="8:13" hidden="1">
      <c r="H156" s="135" t="s">
        <v>736</v>
      </c>
      <c r="I156" s="132" t="s">
        <v>4167</v>
      </c>
      <c r="J156" s="133" t="s">
        <v>2931</v>
      </c>
      <c r="K156" s="133" t="s">
        <v>3877</v>
      </c>
      <c r="L156" s="202">
        <v>8.1</v>
      </c>
      <c r="M156" s="203"/>
    </row>
    <row r="157" spans="8:13" hidden="1">
      <c r="H157" s="131" t="s">
        <v>3921</v>
      </c>
      <c r="I157" s="132" t="s">
        <v>4168</v>
      </c>
      <c r="J157" s="133" t="s">
        <v>2929</v>
      </c>
      <c r="K157" s="133" t="s">
        <v>3877</v>
      </c>
      <c r="L157" s="202">
        <v>1.4</v>
      </c>
      <c r="M157" s="203"/>
    </row>
    <row r="158" spans="8:13" hidden="1">
      <c r="H158" s="135" t="s">
        <v>736</v>
      </c>
      <c r="I158" s="132" t="s">
        <v>4169</v>
      </c>
      <c r="J158" s="133" t="s">
        <v>2930</v>
      </c>
      <c r="K158" s="133" t="s">
        <v>3877</v>
      </c>
      <c r="L158" s="202">
        <v>2</v>
      </c>
      <c r="M158" s="203"/>
    </row>
    <row r="159" spans="8:13" hidden="1">
      <c r="H159" s="131" t="s">
        <v>3926</v>
      </c>
      <c r="I159" s="132" t="s">
        <v>4170</v>
      </c>
      <c r="J159" s="133" t="s">
        <v>2929</v>
      </c>
      <c r="K159" s="133" t="s">
        <v>3877</v>
      </c>
      <c r="L159" s="202">
        <v>1.4</v>
      </c>
      <c r="M159" s="203"/>
    </row>
    <row r="160" spans="8:13" hidden="1">
      <c r="H160" s="135" t="s">
        <v>736</v>
      </c>
      <c r="I160" s="132" t="s">
        <v>4171</v>
      </c>
      <c r="J160" s="133" t="s">
        <v>2930</v>
      </c>
      <c r="K160" s="133" t="s">
        <v>3877</v>
      </c>
      <c r="L160" s="202">
        <v>2</v>
      </c>
      <c r="M160" s="203"/>
    </row>
    <row r="161" spans="8:13" hidden="1">
      <c r="H161" s="131" t="s">
        <v>4173</v>
      </c>
      <c r="I161" s="132" t="s">
        <v>4174</v>
      </c>
      <c r="J161" s="133" t="s">
        <v>2929</v>
      </c>
      <c r="K161" s="133" t="s">
        <v>3877</v>
      </c>
      <c r="L161" s="202">
        <v>5.2</v>
      </c>
      <c r="M161" s="203"/>
    </row>
    <row r="162" spans="8:13" hidden="1">
      <c r="H162" s="135" t="s">
        <v>736</v>
      </c>
      <c r="I162" s="132" t="s">
        <v>4175</v>
      </c>
      <c r="J162" s="133" t="s">
        <v>2930</v>
      </c>
      <c r="K162" s="133" t="s">
        <v>3877</v>
      </c>
      <c r="L162" s="202">
        <v>8.1999999999999993</v>
      </c>
      <c r="M162" s="203"/>
    </row>
    <row r="163" spans="8:13" hidden="1">
      <c r="H163" s="131" t="s">
        <v>3931</v>
      </c>
      <c r="I163" s="132" t="s">
        <v>4176</v>
      </c>
      <c r="J163" s="133" t="s">
        <v>2929</v>
      </c>
      <c r="K163" s="133" t="s">
        <v>3877</v>
      </c>
      <c r="L163" s="202">
        <v>5.2</v>
      </c>
      <c r="M163" s="203"/>
    </row>
    <row r="164" spans="8:13" hidden="1">
      <c r="H164" s="135" t="s">
        <v>736</v>
      </c>
      <c r="I164" s="132" t="s">
        <v>4177</v>
      </c>
      <c r="J164" s="133" t="s">
        <v>2930</v>
      </c>
      <c r="K164" s="133" t="s">
        <v>3877</v>
      </c>
      <c r="L164" s="202">
        <v>8.1999999999999993</v>
      </c>
      <c r="M164" s="203"/>
    </row>
    <row r="165" spans="8:13" hidden="1">
      <c r="H165" s="131" t="s">
        <v>5994</v>
      </c>
      <c r="I165" s="132" t="s">
        <v>5995</v>
      </c>
      <c r="J165" s="133" t="s">
        <v>2929</v>
      </c>
      <c r="K165" s="134" t="s">
        <v>736</v>
      </c>
      <c r="L165" s="210" t="s">
        <v>736</v>
      </c>
      <c r="M165" s="211"/>
    </row>
    <row r="166" spans="8:13" hidden="1">
      <c r="H166" s="131" t="s">
        <v>5996</v>
      </c>
      <c r="I166" s="132" t="s">
        <v>5997</v>
      </c>
      <c r="J166" s="133" t="s">
        <v>2929</v>
      </c>
      <c r="K166" s="134" t="s">
        <v>736</v>
      </c>
      <c r="L166" s="210" t="s">
        <v>736</v>
      </c>
      <c r="M166" s="211"/>
    </row>
    <row r="167" spans="8:13" hidden="1">
      <c r="H167" s="131" t="s">
        <v>5998</v>
      </c>
      <c r="I167" s="132" t="s">
        <v>5999</v>
      </c>
      <c r="J167" s="133" t="s">
        <v>2929</v>
      </c>
      <c r="K167" s="134" t="s">
        <v>736</v>
      </c>
      <c r="L167" s="210" t="s">
        <v>736</v>
      </c>
      <c r="M167" s="211"/>
    </row>
    <row r="168" spans="8:13" hidden="1">
      <c r="H168" s="131" t="s">
        <v>6000</v>
      </c>
      <c r="I168" s="132" t="s">
        <v>6001</v>
      </c>
      <c r="J168" s="133" t="s">
        <v>2929</v>
      </c>
      <c r="K168" s="134" t="s">
        <v>736</v>
      </c>
      <c r="L168" s="210" t="s">
        <v>736</v>
      </c>
      <c r="M168" s="211"/>
    </row>
    <row r="169" spans="8:13" hidden="1">
      <c r="H169" s="131" t="s">
        <v>6002</v>
      </c>
      <c r="I169" s="132" t="s">
        <v>6003</v>
      </c>
      <c r="J169" s="133"/>
      <c r="K169" s="134" t="s">
        <v>736</v>
      </c>
      <c r="L169" s="210" t="s">
        <v>736</v>
      </c>
      <c r="M169" s="211"/>
    </row>
    <row r="170" spans="8:13" hidden="1">
      <c r="H170" s="131" t="s">
        <v>6004</v>
      </c>
      <c r="I170" s="132" t="s">
        <v>6005</v>
      </c>
      <c r="J170" s="133"/>
      <c r="K170" s="134" t="s">
        <v>736</v>
      </c>
      <c r="L170" s="210" t="s">
        <v>736</v>
      </c>
      <c r="M170" s="211"/>
    </row>
    <row r="171" spans="8:13" hidden="1">
      <c r="H171" s="131" t="s">
        <v>6006</v>
      </c>
      <c r="I171" s="132" t="s">
        <v>6007</v>
      </c>
      <c r="J171" s="133"/>
      <c r="K171" s="134" t="s">
        <v>736</v>
      </c>
      <c r="L171" s="210" t="s">
        <v>736</v>
      </c>
      <c r="M171" s="211"/>
    </row>
    <row r="172" spans="8:13" hidden="1">
      <c r="H172" s="131" t="s">
        <v>6008</v>
      </c>
      <c r="I172" s="132" t="s">
        <v>6009</v>
      </c>
      <c r="J172" s="133"/>
      <c r="K172" s="134" t="s">
        <v>736</v>
      </c>
      <c r="L172" s="210" t="s">
        <v>736</v>
      </c>
      <c r="M172" s="211"/>
    </row>
    <row r="173" spans="8:13" hidden="1">
      <c r="H173" s="131" t="s">
        <v>6010</v>
      </c>
      <c r="I173" s="132" t="s">
        <v>6010</v>
      </c>
      <c r="J173" s="133"/>
      <c r="K173" s="134" t="s">
        <v>736</v>
      </c>
      <c r="L173" s="210" t="s">
        <v>736</v>
      </c>
      <c r="M173" s="211"/>
    </row>
    <row r="174" spans="8:13" hidden="1">
      <c r="H174" s="131" t="s">
        <v>6011</v>
      </c>
      <c r="I174" s="132" t="s">
        <v>6011</v>
      </c>
      <c r="J174" s="133"/>
      <c r="K174" s="134" t="s">
        <v>736</v>
      </c>
      <c r="L174" s="210" t="s">
        <v>736</v>
      </c>
      <c r="M174" s="211"/>
    </row>
    <row r="175" spans="8:13" hidden="1">
      <c r="H175" s="136" t="s">
        <v>6012</v>
      </c>
      <c r="I175" s="137" t="s">
        <v>6012</v>
      </c>
      <c r="J175" s="138"/>
      <c r="K175" s="139" t="s">
        <v>736</v>
      </c>
      <c r="L175" s="215" t="s">
        <v>736</v>
      </c>
      <c r="M175" s="216"/>
    </row>
    <row r="176" spans="8:13" hidden="1">
      <c r="H176" s="131" t="s">
        <v>6013</v>
      </c>
      <c r="I176" s="132" t="s">
        <v>6014</v>
      </c>
      <c r="J176" s="133"/>
      <c r="K176" s="134" t="s">
        <v>736</v>
      </c>
      <c r="L176" s="210" t="s">
        <v>736</v>
      </c>
      <c r="M176" s="211"/>
    </row>
    <row r="177" spans="8:13" hidden="1">
      <c r="H177" s="131" t="s">
        <v>6015</v>
      </c>
      <c r="I177" s="132" t="s">
        <v>6016</v>
      </c>
      <c r="J177" s="133"/>
      <c r="K177" s="134" t="s">
        <v>736</v>
      </c>
      <c r="L177" s="210" t="s">
        <v>736</v>
      </c>
      <c r="M177" s="211"/>
    </row>
    <row r="178" spans="8:13" hidden="1">
      <c r="H178" s="131" t="s">
        <v>6017</v>
      </c>
      <c r="I178" s="132" t="s">
        <v>6018</v>
      </c>
      <c r="J178" s="133"/>
      <c r="K178" s="134" t="s">
        <v>736</v>
      </c>
      <c r="L178" s="210" t="s">
        <v>736</v>
      </c>
      <c r="M178" s="211"/>
    </row>
    <row r="179" spans="8:13" hidden="1">
      <c r="H179" s="131" t="s">
        <v>6019</v>
      </c>
      <c r="I179" s="132" t="s">
        <v>6019</v>
      </c>
      <c r="J179" s="133"/>
      <c r="K179" s="134" t="s">
        <v>736</v>
      </c>
      <c r="L179" s="210" t="s">
        <v>736</v>
      </c>
      <c r="M179" s="211"/>
    </row>
    <row r="180" spans="8:13" hidden="1">
      <c r="H180" s="131" t="s">
        <v>6020</v>
      </c>
      <c r="I180" s="132" t="s">
        <v>6020</v>
      </c>
      <c r="J180" s="133"/>
      <c r="K180" s="134" t="s">
        <v>736</v>
      </c>
      <c r="L180" s="210" t="s">
        <v>736</v>
      </c>
      <c r="M180" s="211"/>
    </row>
    <row r="181" spans="8:13" hidden="1">
      <c r="H181" s="131" t="s">
        <v>6021</v>
      </c>
      <c r="I181" s="132" t="s">
        <v>6021</v>
      </c>
      <c r="J181" s="133"/>
      <c r="K181" s="134" t="s">
        <v>736</v>
      </c>
      <c r="L181" s="210" t="s">
        <v>736</v>
      </c>
      <c r="M181" s="211"/>
    </row>
    <row r="182" spans="8:13" hidden="1">
      <c r="H182" s="131" t="s">
        <v>6022</v>
      </c>
      <c r="I182" s="132" t="s">
        <v>6022</v>
      </c>
      <c r="J182" s="133"/>
      <c r="K182" s="134" t="s">
        <v>736</v>
      </c>
      <c r="L182" s="210" t="s">
        <v>736</v>
      </c>
      <c r="M182" s="211"/>
    </row>
    <row r="183" spans="8:13" hidden="1">
      <c r="H183" s="131" t="s">
        <v>6023</v>
      </c>
      <c r="I183" s="132" t="s">
        <v>6023</v>
      </c>
      <c r="J183" s="133"/>
      <c r="K183" s="134" t="s">
        <v>736</v>
      </c>
      <c r="L183" s="210" t="s">
        <v>736</v>
      </c>
      <c r="M183" s="211"/>
    </row>
    <row r="184" spans="8:13" hidden="1">
      <c r="H184" s="131" t="s">
        <v>6024</v>
      </c>
      <c r="I184" s="132" t="s">
        <v>6024</v>
      </c>
      <c r="J184" s="133"/>
      <c r="K184" s="134" t="s">
        <v>736</v>
      </c>
      <c r="L184" s="210" t="s">
        <v>736</v>
      </c>
      <c r="M184" s="211"/>
    </row>
    <row r="185" spans="8:13" hidden="1">
      <c r="H185" s="131" t="s">
        <v>6025</v>
      </c>
      <c r="I185" s="132" t="s">
        <v>6026</v>
      </c>
      <c r="J185" s="133"/>
      <c r="K185" s="134" t="s">
        <v>736</v>
      </c>
      <c r="L185" s="210" t="s">
        <v>736</v>
      </c>
      <c r="M185" s="211"/>
    </row>
    <row r="186" spans="8:13" hidden="1">
      <c r="H186" s="131" t="s">
        <v>6027</v>
      </c>
      <c r="I186" s="132" t="s">
        <v>6028</v>
      </c>
      <c r="J186" s="133"/>
      <c r="K186" s="134" t="s">
        <v>736</v>
      </c>
      <c r="L186" s="210" t="s">
        <v>736</v>
      </c>
      <c r="M186" s="211"/>
    </row>
    <row r="187" spans="8:13" hidden="1">
      <c r="H187" s="131" t="s">
        <v>6029</v>
      </c>
      <c r="I187" s="132" t="s">
        <v>6030</v>
      </c>
      <c r="J187" s="133"/>
      <c r="K187" s="134" t="s">
        <v>736</v>
      </c>
      <c r="L187" s="210" t="s">
        <v>736</v>
      </c>
      <c r="M187" s="211"/>
    </row>
    <row r="188" spans="8:13" hidden="1">
      <c r="H188" s="131" t="s">
        <v>6031</v>
      </c>
      <c r="I188" s="132" t="s">
        <v>6032</v>
      </c>
      <c r="J188" s="133"/>
      <c r="K188" s="134" t="s">
        <v>736</v>
      </c>
      <c r="L188" s="210" t="s">
        <v>736</v>
      </c>
      <c r="M188" s="211"/>
    </row>
    <row r="189" spans="8:13" hidden="1">
      <c r="H189" s="131" t="s">
        <v>6033</v>
      </c>
      <c r="I189" s="132" t="s">
        <v>6034</v>
      </c>
      <c r="J189" s="133"/>
      <c r="K189" s="134" t="s">
        <v>736</v>
      </c>
      <c r="L189" s="210" t="s">
        <v>736</v>
      </c>
      <c r="M189" s="211"/>
    </row>
    <row r="190" spans="8:13" hidden="1">
      <c r="H190" s="131" t="s">
        <v>6035</v>
      </c>
      <c r="I190" s="132" t="s">
        <v>6036</v>
      </c>
      <c r="J190" s="133"/>
      <c r="K190" s="134" t="s">
        <v>736</v>
      </c>
      <c r="L190" s="210" t="s">
        <v>736</v>
      </c>
      <c r="M190" s="211"/>
    </row>
    <row r="191" spans="8:13" hidden="1">
      <c r="H191" s="131" t="s">
        <v>6037</v>
      </c>
      <c r="I191" s="132" t="s">
        <v>6038</v>
      </c>
      <c r="J191" s="133"/>
      <c r="K191" s="134" t="s">
        <v>736</v>
      </c>
      <c r="L191" s="210" t="s">
        <v>736</v>
      </c>
      <c r="M191" s="211"/>
    </row>
    <row r="192" spans="8:13" hidden="1">
      <c r="H192" s="131" t="s">
        <v>6039</v>
      </c>
      <c r="I192" s="132" t="s">
        <v>6040</v>
      </c>
      <c r="J192" s="133"/>
      <c r="K192" s="134" t="s">
        <v>736</v>
      </c>
      <c r="L192" s="210" t="s">
        <v>736</v>
      </c>
      <c r="M192" s="211"/>
    </row>
    <row r="193" spans="8:13" hidden="1">
      <c r="H193" s="131" t="s">
        <v>6041</v>
      </c>
      <c r="I193" s="132" t="s">
        <v>6042</v>
      </c>
      <c r="J193" s="133"/>
      <c r="K193" s="134" t="s">
        <v>736</v>
      </c>
      <c r="L193" s="210" t="s">
        <v>736</v>
      </c>
      <c r="M193" s="211"/>
    </row>
    <row r="194" spans="8:13" hidden="1">
      <c r="H194" s="131" t="s">
        <v>6043</v>
      </c>
      <c r="I194" s="132" t="s">
        <v>6044</v>
      </c>
      <c r="J194" s="133"/>
      <c r="K194" s="133" t="s">
        <v>6045</v>
      </c>
      <c r="L194" s="209" t="s">
        <v>6046</v>
      </c>
      <c r="M194" s="212"/>
    </row>
    <row r="195" spans="8:13" hidden="1">
      <c r="H195" s="135" t="s">
        <v>736</v>
      </c>
      <c r="I195" s="132" t="s">
        <v>6047</v>
      </c>
      <c r="J195" s="133"/>
      <c r="K195" s="133" t="s">
        <v>6045</v>
      </c>
      <c r="L195" s="209" t="s">
        <v>6048</v>
      </c>
      <c r="M195" s="212"/>
    </row>
    <row r="196" spans="8:13" hidden="1">
      <c r="H196" s="131" t="s">
        <v>6049</v>
      </c>
      <c r="I196" s="132" t="s">
        <v>6049</v>
      </c>
      <c r="J196" s="133"/>
      <c r="K196" s="133" t="s">
        <v>6045</v>
      </c>
      <c r="L196" s="209" t="s">
        <v>6050</v>
      </c>
      <c r="M196" s="209"/>
    </row>
    <row r="197" spans="8:13" hidden="1">
      <c r="H197" s="131" t="s">
        <v>6051</v>
      </c>
      <c r="I197" s="132" t="s">
        <v>6051</v>
      </c>
      <c r="J197" s="133"/>
      <c r="K197" s="134" t="s">
        <v>736</v>
      </c>
      <c r="L197" s="210" t="s">
        <v>736</v>
      </c>
      <c r="M197" s="211"/>
    </row>
    <row r="198" spans="8:13" hidden="1">
      <c r="H198" s="131" t="s">
        <v>6052</v>
      </c>
      <c r="I198" s="132" t="s">
        <v>6053</v>
      </c>
      <c r="J198" s="133"/>
      <c r="K198" s="134" t="s">
        <v>736</v>
      </c>
      <c r="L198" s="210" t="s">
        <v>736</v>
      </c>
      <c r="M198" s="211"/>
    </row>
    <row r="199" spans="8:13" hidden="1">
      <c r="H199" s="131" t="s">
        <v>6054</v>
      </c>
      <c r="I199" s="132" t="s">
        <v>6055</v>
      </c>
      <c r="J199" s="133"/>
      <c r="K199" s="134" t="s">
        <v>736</v>
      </c>
      <c r="L199" s="210" t="s">
        <v>736</v>
      </c>
      <c r="M199" s="211"/>
    </row>
    <row r="200" spans="8:13" hidden="1">
      <c r="H200" s="131" t="s">
        <v>6056</v>
      </c>
      <c r="I200" s="132" t="s">
        <v>6056</v>
      </c>
      <c r="J200" s="133"/>
      <c r="K200" s="134" t="s">
        <v>736</v>
      </c>
      <c r="L200" s="210" t="s">
        <v>736</v>
      </c>
      <c r="M200" s="211"/>
    </row>
    <row r="201" spans="8:13" hidden="1">
      <c r="H201" s="131" t="s">
        <v>6057</v>
      </c>
      <c r="I201" s="132" t="s">
        <v>6058</v>
      </c>
      <c r="J201" s="133"/>
      <c r="K201" s="134" t="s">
        <v>736</v>
      </c>
      <c r="L201" s="210" t="s">
        <v>736</v>
      </c>
      <c r="M201" s="211"/>
    </row>
    <row r="202" spans="8:13" hidden="1">
      <c r="H202" s="131" t="s">
        <v>6059</v>
      </c>
      <c r="I202" s="132" t="s">
        <v>6060</v>
      </c>
      <c r="J202" s="133"/>
      <c r="K202" s="134" t="s">
        <v>736</v>
      </c>
      <c r="L202" s="210" t="s">
        <v>736</v>
      </c>
      <c r="M202" s="211"/>
    </row>
    <row r="203" spans="8:13" ht="18.600000000000001" hidden="1">
      <c r="H203" s="142" t="s">
        <v>6061</v>
      </c>
      <c r="I203" s="143" t="s">
        <v>6062</v>
      </c>
      <c r="J203" s="141"/>
      <c r="K203" s="139" t="s">
        <v>736</v>
      </c>
      <c r="L203" s="215" t="s">
        <v>736</v>
      </c>
      <c r="M203" s="216"/>
    </row>
    <row r="204" spans="8:13" hidden="1">
      <c r="H204" s="131" t="s">
        <v>6063</v>
      </c>
      <c r="I204" s="132" t="s">
        <v>6063</v>
      </c>
      <c r="J204" s="133"/>
      <c r="K204" s="134" t="s">
        <v>736</v>
      </c>
      <c r="L204" s="210" t="s">
        <v>736</v>
      </c>
      <c r="M204" s="211"/>
    </row>
    <row r="205" spans="8:13" hidden="1">
      <c r="H205" s="131" t="s">
        <v>6064</v>
      </c>
      <c r="I205" s="132" t="s">
        <v>6064</v>
      </c>
      <c r="J205" s="133"/>
      <c r="K205" s="134" t="s">
        <v>736</v>
      </c>
      <c r="L205" s="210" t="s">
        <v>736</v>
      </c>
      <c r="M205" s="211"/>
    </row>
    <row r="206" spans="8:13" hidden="1">
      <c r="H206" s="131" t="s">
        <v>6065</v>
      </c>
      <c r="I206" s="132" t="s">
        <v>6066</v>
      </c>
      <c r="J206" s="133"/>
      <c r="K206" s="134" t="s">
        <v>736</v>
      </c>
      <c r="L206" s="210" t="s">
        <v>736</v>
      </c>
      <c r="M206" s="211"/>
    </row>
    <row r="207" spans="8:13" hidden="1">
      <c r="H207" s="131" t="s">
        <v>6067</v>
      </c>
      <c r="I207" s="132" t="s">
        <v>6068</v>
      </c>
      <c r="J207" s="133"/>
      <c r="K207" s="134" t="s">
        <v>736</v>
      </c>
      <c r="L207" s="210" t="s">
        <v>736</v>
      </c>
      <c r="M207" s="211"/>
    </row>
    <row r="208" spans="8:13" hidden="1">
      <c r="H208" s="131" t="s">
        <v>6069</v>
      </c>
      <c r="I208" s="132" t="s">
        <v>6070</v>
      </c>
      <c r="J208" s="133"/>
      <c r="K208" s="134" t="s">
        <v>736</v>
      </c>
      <c r="L208" s="210" t="s">
        <v>736</v>
      </c>
      <c r="M208" s="211"/>
    </row>
    <row r="209" spans="8:13" hidden="1">
      <c r="H209" s="131" t="s">
        <v>6071</v>
      </c>
      <c r="I209" s="132" t="s">
        <v>6071</v>
      </c>
      <c r="J209" s="133"/>
      <c r="K209" s="134" t="s">
        <v>736</v>
      </c>
      <c r="L209" s="210" t="s">
        <v>736</v>
      </c>
      <c r="M209" s="211"/>
    </row>
    <row r="210" spans="8:13" hidden="1">
      <c r="H210" s="131" t="s">
        <v>6072</v>
      </c>
      <c r="I210" s="132" t="s">
        <v>6072</v>
      </c>
      <c r="J210" s="133"/>
      <c r="K210" s="134" t="s">
        <v>736</v>
      </c>
      <c r="L210" s="210" t="s">
        <v>736</v>
      </c>
      <c r="M210" s="211"/>
    </row>
    <row r="211" spans="8:13" hidden="1">
      <c r="H211" s="131" t="s">
        <v>6073</v>
      </c>
      <c r="I211" s="132" t="s">
        <v>6074</v>
      </c>
      <c r="J211" s="133"/>
      <c r="K211" s="134" t="s">
        <v>736</v>
      </c>
      <c r="L211" s="210" t="s">
        <v>736</v>
      </c>
      <c r="M211" s="211"/>
    </row>
    <row r="212" spans="8:13" hidden="1">
      <c r="H212" s="131" t="s">
        <v>6075</v>
      </c>
      <c r="I212" s="132" t="s">
        <v>6076</v>
      </c>
      <c r="J212" s="133"/>
      <c r="K212" s="134" t="s">
        <v>736</v>
      </c>
      <c r="L212" s="210" t="s">
        <v>736</v>
      </c>
      <c r="M212" s="211"/>
    </row>
    <row r="213" spans="8:13" hidden="1">
      <c r="H213" s="131" t="s">
        <v>6077</v>
      </c>
      <c r="I213" s="132" t="s">
        <v>6078</v>
      </c>
      <c r="J213" s="133"/>
      <c r="K213" s="134" t="s">
        <v>736</v>
      </c>
      <c r="L213" s="210" t="s">
        <v>736</v>
      </c>
      <c r="M213" s="211"/>
    </row>
    <row r="214" spans="8:13" hidden="1">
      <c r="H214" s="131" t="s">
        <v>6079</v>
      </c>
      <c r="I214" s="132" t="s">
        <v>6079</v>
      </c>
      <c r="J214" s="133"/>
      <c r="K214" s="134" t="s">
        <v>736</v>
      </c>
      <c r="L214" s="210" t="s">
        <v>736</v>
      </c>
      <c r="M214" s="211"/>
    </row>
    <row r="215" spans="8:13" hidden="1">
      <c r="H215" s="131" t="s">
        <v>6080</v>
      </c>
      <c r="I215" s="132" t="s">
        <v>6080</v>
      </c>
      <c r="J215" s="133"/>
      <c r="K215" s="134" t="s">
        <v>736</v>
      </c>
      <c r="L215" s="210" t="s">
        <v>736</v>
      </c>
      <c r="M215" s="211"/>
    </row>
    <row r="216" spans="8:13" hidden="1">
      <c r="H216" s="131" t="s">
        <v>6081</v>
      </c>
      <c r="I216" s="132" t="s">
        <v>6082</v>
      </c>
      <c r="J216" s="133"/>
      <c r="K216" s="134" t="s">
        <v>736</v>
      </c>
      <c r="L216" s="210" t="s">
        <v>736</v>
      </c>
      <c r="M216" s="211"/>
    </row>
    <row r="217" spans="8:13" hidden="1">
      <c r="H217" s="131" t="s">
        <v>6083</v>
      </c>
      <c r="I217" s="132" t="s">
        <v>6084</v>
      </c>
      <c r="J217" s="133"/>
      <c r="K217" s="134" t="s">
        <v>736</v>
      </c>
      <c r="L217" s="210" t="s">
        <v>736</v>
      </c>
      <c r="M217" s="211"/>
    </row>
    <row r="218" spans="8:13" hidden="1">
      <c r="H218" s="131" t="s">
        <v>3936</v>
      </c>
      <c r="I218" s="132" t="s">
        <v>6085</v>
      </c>
      <c r="J218" s="133"/>
      <c r="K218" s="134" t="s">
        <v>736</v>
      </c>
      <c r="L218" s="210" t="s">
        <v>736</v>
      </c>
      <c r="M218" s="211"/>
    </row>
    <row r="219" spans="8:13" hidden="1">
      <c r="H219" s="131" t="s">
        <v>6086</v>
      </c>
      <c r="I219" s="132" t="s">
        <v>6086</v>
      </c>
      <c r="J219" s="133"/>
      <c r="K219" s="134" t="s">
        <v>736</v>
      </c>
      <c r="L219" s="210" t="s">
        <v>736</v>
      </c>
      <c r="M219" s="211"/>
    </row>
    <row r="220" spans="8:13" hidden="1">
      <c r="H220" s="131" t="s">
        <v>6087</v>
      </c>
      <c r="I220" s="132" t="s">
        <v>6088</v>
      </c>
      <c r="J220" s="133"/>
      <c r="K220" s="134" t="s">
        <v>736</v>
      </c>
      <c r="L220" s="210" t="s">
        <v>736</v>
      </c>
      <c r="M220" s="211"/>
    </row>
    <row r="221" spans="8:13" hidden="1">
      <c r="H221" s="131" t="s">
        <v>6089</v>
      </c>
      <c r="I221" s="132" t="s">
        <v>6090</v>
      </c>
      <c r="J221" s="133"/>
      <c r="K221" s="134" t="s">
        <v>736</v>
      </c>
      <c r="L221" s="210" t="s">
        <v>736</v>
      </c>
      <c r="M221" s="211"/>
    </row>
    <row r="222" spans="8:13" hidden="1">
      <c r="H222" s="131" t="s">
        <v>6091</v>
      </c>
      <c r="I222" s="132" t="s">
        <v>6092</v>
      </c>
      <c r="J222" s="133"/>
      <c r="K222" s="134" t="s">
        <v>736</v>
      </c>
      <c r="L222" s="210" t="s">
        <v>736</v>
      </c>
      <c r="M222" s="211"/>
    </row>
    <row r="223" spans="8:13" hidden="1">
      <c r="H223" s="131" t="s">
        <v>6093</v>
      </c>
      <c r="I223" s="132" t="s">
        <v>6093</v>
      </c>
      <c r="J223" s="133"/>
      <c r="K223" s="134" t="s">
        <v>736</v>
      </c>
      <c r="L223" s="210" t="s">
        <v>736</v>
      </c>
      <c r="M223" s="211"/>
    </row>
    <row r="224" spans="8:13" hidden="1">
      <c r="H224" s="131" t="s">
        <v>6094</v>
      </c>
      <c r="I224" s="132" t="s">
        <v>6094</v>
      </c>
      <c r="J224" s="133"/>
      <c r="K224" s="134" t="s">
        <v>736</v>
      </c>
      <c r="L224" s="210" t="s">
        <v>736</v>
      </c>
      <c r="M224" s="211"/>
    </row>
    <row r="225" spans="8:13" hidden="1">
      <c r="H225" s="131" t="s">
        <v>6095</v>
      </c>
      <c r="I225" s="132" t="s">
        <v>6096</v>
      </c>
      <c r="J225" s="133"/>
      <c r="K225" s="134" t="s">
        <v>736</v>
      </c>
      <c r="L225" s="210" t="s">
        <v>736</v>
      </c>
      <c r="M225" s="211"/>
    </row>
    <row r="226" spans="8:13" hidden="1">
      <c r="H226" s="131" t="s">
        <v>6097</v>
      </c>
      <c r="I226" s="132" t="s">
        <v>6098</v>
      </c>
      <c r="J226" s="133"/>
      <c r="K226" s="134" t="s">
        <v>736</v>
      </c>
      <c r="L226" s="210" t="s">
        <v>736</v>
      </c>
      <c r="M226" s="211"/>
    </row>
    <row r="227" spans="8:13" hidden="1">
      <c r="H227" s="131" t="s">
        <v>6099</v>
      </c>
      <c r="I227" s="132" t="s">
        <v>6100</v>
      </c>
      <c r="J227" s="133"/>
      <c r="K227" s="134" t="s">
        <v>736</v>
      </c>
      <c r="L227" s="210" t="s">
        <v>736</v>
      </c>
      <c r="M227" s="211"/>
    </row>
    <row r="228" spans="8:13" hidden="1">
      <c r="H228" s="131" t="s">
        <v>6101</v>
      </c>
      <c r="I228" s="132" t="s">
        <v>6101</v>
      </c>
      <c r="J228" s="133"/>
      <c r="K228" s="134" t="s">
        <v>736</v>
      </c>
      <c r="L228" s="210" t="s">
        <v>736</v>
      </c>
      <c r="M228" s="211"/>
    </row>
    <row r="229" spans="8:13" hidden="1">
      <c r="H229" s="131" t="s">
        <v>6102</v>
      </c>
      <c r="I229" s="132" t="s">
        <v>6102</v>
      </c>
      <c r="J229" s="133"/>
      <c r="K229" s="134" t="s">
        <v>736</v>
      </c>
      <c r="L229" s="210" t="s">
        <v>736</v>
      </c>
      <c r="M229" s="211"/>
    </row>
    <row r="230" spans="8:13" hidden="1">
      <c r="H230" s="131" t="s">
        <v>6103</v>
      </c>
      <c r="I230" s="132" t="s">
        <v>6104</v>
      </c>
      <c r="J230" s="133"/>
      <c r="K230" s="134" t="s">
        <v>736</v>
      </c>
      <c r="L230" s="210" t="s">
        <v>736</v>
      </c>
      <c r="M230" s="211"/>
    </row>
    <row r="231" spans="8:13" hidden="1">
      <c r="H231" s="131" t="s">
        <v>6105</v>
      </c>
      <c r="I231" s="132" t="s">
        <v>6106</v>
      </c>
      <c r="J231" s="133"/>
      <c r="K231" s="134" t="s">
        <v>736</v>
      </c>
      <c r="L231" s="210" t="s">
        <v>736</v>
      </c>
      <c r="M231" s="211"/>
    </row>
    <row r="232" spans="8:13" hidden="1">
      <c r="H232" s="131" t="s">
        <v>6107</v>
      </c>
      <c r="I232" s="132" t="s">
        <v>6108</v>
      </c>
      <c r="J232" s="133"/>
      <c r="K232" s="134" t="s">
        <v>736</v>
      </c>
      <c r="L232" s="210" t="s">
        <v>736</v>
      </c>
      <c r="M232" s="211"/>
    </row>
    <row r="233" spans="8:13" hidden="1">
      <c r="H233" s="131" t="s">
        <v>6109</v>
      </c>
      <c r="I233" s="132" t="s">
        <v>6109</v>
      </c>
      <c r="J233" s="133"/>
      <c r="K233" s="134" t="s">
        <v>736</v>
      </c>
      <c r="L233" s="210" t="s">
        <v>736</v>
      </c>
      <c r="M233" s="211"/>
    </row>
  </sheetData>
  <autoFilter ref="H1:M233" xr:uid="{7A6B9117-959A-4660-ADAC-A4FC7D27668B}">
    <filterColumn colId="1">
      <filters>
        <filter val="ZAHH-1231-180*-1"/>
        <filter val="ZAHH-1231-180*-2"/>
        <filter val="ZAHH-1231-181*-1"/>
        <filter val="ZAHH-1231-181*-2"/>
        <filter val="ZAHH-1231-182*-1"/>
        <filter val="ZAHH-1231-182*-2"/>
        <filter val="ZAHH-1231-183*"/>
        <filter val="ZAHH-1231-184*"/>
        <filter val="ZAHH-1231-185*"/>
        <filter val="ZIAH-1231-180*-1"/>
        <filter val="ZIAH-1231-180*-2"/>
        <filter val="ZIAH-1231-181*-1"/>
        <filter val="ZIAH-1231-181*-2"/>
        <filter val="ZIAH-1231-182*-1"/>
        <filter val="ZIAH-1231-182*-2"/>
      </filters>
    </filterColumn>
    <filterColumn colId="4" showButton="0"/>
  </autoFilter>
  <mergeCells count="225">
    <mergeCell ref="L228:M228"/>
    <mergeCell ref="L229:M229"/>
    <mergeCell ref="L230:M230"/>
    <mergeCell ref="L231:M231"/>
    <mergeCell ref="L232:M232"/>
    <mergeCell ref="L233:M233"/>
    <mergeCell ref="L222:M222"/>
    <mergeCell ref="L223:M223"/>
    <mergeCell ref="L224:M224"/>
    <mergeCell ref="L225:M225"/>
    <mergeCell ref="L226:M226"/>
    <mergeCell ref="L227:M227"/>
    <mergeCell ref="L216:M216"/>
    <mergeCell ref="L217:M217"/>
    <mergeCell ref="L218:M218"/>
    <mergeCell ref="L219:M219"/>
    <mergeCell ref="L220:M220"/>
    <mergeCell ref="L221:M221"/>
    <mergeCell ref="L210:M210"/>
    <mergeCell ref="L211:M211"/>
    <mergeCell ref="L212:M212"/>
    <mergeCell ref="L213:M213"/>
    <mergeCell ref="L214:M214"/>
    <mergeCell ref="L215:M215"/>
    <mergeCell ref="L204:M204"/>
    <mergeCell ref="L205:M205"/>
    <mergeCell ref="L206:M206"/>
    <mergeCell ref="L207:M207"/>
    <mergeCell ref="L208:M208"/>
    <mergeCell ref="L209:M209"/>
    <mergeCell ref="L201:M201"/>
    <mergeCell ref="L202:M202"/>
    <mergeCell ref="L203:M203"/>
    <mergeCell ref="L195:M195"/>
    <mergeCell ref="L196:M196"/>
    <mergeCell ref="L197:M197"/>
    <mergeCell ref="L198:M198"/>
    <mergeCell ref="L199:M199"/>
    <mergeCell ref="L200:M200"/>
    <mergeCell ref="L189:M189"/>
    <mergeCell ref="L190:M190"/>
    <mergeCell ref="L191:M191"/>
    <mergeCell ref="L192:M192"/>
    <mergeCell ref="L193:M193"/>
    <mergeCell ref="L194:M194"/>
    <mergeCell ref="L183:M183"/>
    <mergeCell ref="L184:M184"/>
    <mergeCell ref="L185:M185"/>
    <mergeCell ref="L186:M186"/>
    <mergeCell ref="L187:M187"/>
    <mergeCell ref="L188:M188"/>
    <mergeCell ref="L177:M177"/>
    <mergeCell ref="L178:M178"/>
    <mergeCell ref="L179:M179"/>
    <mergeCell ref="L180:M180"/>
    <mergeCell ref="L181:M181"/>
    <mergeCell ref="L182:M182"/>
    <mergeCell ref="L171:M171"/>
    <mergeCell ref="L172:M172"/>
    <mergeCell ref="L173:M173"/>
    <mergeCell ref="L174:M174"/>
    <mergeCell ref="L175:M175"/>
    <mergeCell ref="L176:M176"/>
    <mergeCell ref="L165:M165"/>
    <mergeCell ref="L166:M166"/>
    <mergeCell ref="L167:M167"/>
    <mergeCell ref="L168:M168"/>
    <mergeCell ref="L169:M169"/>
    <mergeCell ref="L170:M170"/>
    <mergeCell ref="L159:M159"/>
    <mergeCell ref="L160:M160"/>
    <mergeCell ref="L161:M161"/>
    <mergeCell ref="L162:M162"/>
    <mergeCell ref="L163:M163"/>
    <mergeCell ref="L164:M164"/>
    <mergeCell ref="L153:M153"/>
    <mergeCell ref="L154:M154"/>
    <mergeCell ref="L155:M155"/>
    <mergeCell ref="L156:M156"/>
    <mergeCell ref="L157:M157"/>
    <mergeCell ref="L158:M158"/>
    <mergeCell ref="L147:M147"/>
    <mergeCell ref="L148:M148"/>
    <mergeCell ref="L149:M149"/>
    <mergeCell ref="L150:M150"/>
    <mergeCell ref="L151:M151"/>
    <mergeCell ref="L152:M152"/>
    <mergeCell ref="L141:M141"/>
    <mergeCell ref="L142:M142"/>
    <mergeCell ref="L143:M143"/>
    <mergeCell ref="L144:M144"/>
    <mergeCell ref="L145:M145"/>
    <mergeCell ref="L146:M146"/>
    <mergeCell ref="L135:M135"/>
    <mergeCell ref="L136:M136"/>
    <mergeCell ref="L137:M137"/>
    <mergeCell ref="L138:M138"/>
    <mergeCell ref="L139:M139"/>
    <mergeCell ref="L140:M140"/>
    <mergeCell ref="L129:M129"/>
    <mergeCell ref="L130:M130"/>
    <mergeCell ref="L131:M131"/>
    <mergeCell ref="L132:M132"/>
    <mergeCell ref="L133:M133"/>
    <mergeCell ref="L134:M134"/>
    <mergeCell ref="L123:M123"/>
    <mergeCell ref="L124:M124"/>
    <mergeCell ref="L125:M125"/>
    <mergeCell ref="L126:M126"/>
    <mergeCell ref="L127:M127"/>
    <mergeCell ref="L128:M128"/>
    <mergeCell ref="L118:M118"/>
    <mergeCell ref="L119:M119"/>
    <mergeCell ref="L120:M120"/>
    <mergeCell ref="L121:M121"/>
    <mergeCell ref="L122:M122"/>
    <mergeCell ref="L106:M106"/>
    <mergeCell ref="L107:M107"/>
    <mergeCell ref="L116:M116"/>
    <mergeCell ref="L117:M117"/>
    <mergeCell ref="L103:M103"/>
    <mergeCell ref="L104:M104"/>
    <mergeCell ref="L105:M105"/>
    <mergeCell ref="L99:M99"/>
    <mergeCell ref="L100:M100"/>
    <mergeCell ref="L101:M101"/>
    <mergeCell ref="L102:M102"/>
    <mergeCell ref="L95:M95"/>
    <mergeCell ref="L96:M96"/>
    <mergeCell ref="L97:M97"/>
    <mergeCell ref="L98:M98"/>
    <mergeCell ref="L91:M91"/>
    <mergeCell ref="L92:M92"/>
    <mergeCell ref="L93:M93"/>
    <mergeCell ref="L94:M94"/>
    <mergeCell ref="L87:M87"/>
    <mergeCell ref="L88:M88"/>
    <mergeCell ref="L89:M89"/>
    <mergeCell ref="L90:M90"/>
    <mergeCell ref="L81:M81"/>
    <mergeCell ref="L82:M82"/>
    <mergeCell ref="L83:M83"/>
    <mergeCell ref="L84:M84"/>
    <mergeCell ref="L85:M85"/>
    <mergeCell ref="L86:M86"/>
    <mergeCell ref="L75:M75"/>
    <mergeCell ref="L76:M76"/>
    <mergeCell ref="L77:M77"/>
    <mergeCell ref="L78:M78"/>
    <mergeCell ref="L79:M79"/>
    <mergeCell ref="L80:M80"/>
    <mergeCell ref="L69:M69"/>
    <mergeCell ref="L70:M70"/>
    <mergeCell ref="L71:M71"/>
    <mergeCell ref="L72:M72"/>
    <mergeCell ref="L73:M73"/>
    <mergeCell ref="L74:M74"/>
    <mergeCell ref="L64:M64"/>
    <mergeCell ref="L65:M65"/>
    <mergeCell ref="L66:M66"/>
    <mergeCell ref="L67:M67"/>
    <mergeCell ref="L68:M68"/>
    <mergeCell ref="L59:M59"/>
    <mergeCell ref="L60:M60"/>
    <mergeCell ref="L61:M61"/>
    <mergeCell ref="L62:M62"/>
    <mergeCell ref="L63:M63"/>
    <mergeCell ref="L55:M55"/>
    <mergeCell ref="L56:M56"/>
    <mergeCell ref="L57:M57"/>
    <mergeCell ref="L58:M58"/>
    <mergeCell ref="L51:M51"/>
    <mergeCell ref="L52:M52"/>
    <mergeCell ref="L53:M53"/>
    <mergeCell ref="L54:M54"/>
    <mergeCell ref="L46:M46"/>
    <mergeCell ref="L47:M47"/>
    <mergeCell ref="L48:M48"/>
    <mergeCell ref="L49:M49"/>
    <mergeCell ref="L50:M50"/>
    <mergeCell ref="L40:M40"/>
    <mergeCell ref="L41:M41"/>
    <mergeCell ref="L42:M42"/>
    <mergeCell ref="L43:M43"/>
    <mergeCell ref="L44:M44"/>
    <mergeCell ref="L45:M45"/>
    <mergeCell ref="L34:M34"/>
    <mergeCell ref="L35:M35"/>
    <mergeCell ref="L36:M36"/>
    <mergeCell ref="L37:M37"/>
    <mergeCell ref="L38:M38"/>
    <mergeCell ref="L39:M39"/>
    <mergeCell ref="L30:M30"/>
    <mergeCell ref="L31:M31"/>
    <mergeCell ref="L32:M32"/>
    <mergeCell ref="L33:M33"/>
    <mergeCell ref="L26:M26"/>
    <mergeCell ref="L27:M27"/>
    <mergeCell ref="L28:M28"/>
    <mergeCell ref="L29:M29"/>
    <mergeCell ref="L20:M20"/>
    <mergeCell ref="L21:M21"/>
    <mergeCell ref="L22:M22"/>
    <mergeCell ref="L23:M23"/>
    <mergeCell ref="L24:M24"/>
    <mergeCell ref="L25:M25"/>
    <mergeCell ref="L15:M15"/>
    <mergeCell ref="L16:M16"/>
    <mergeCell ref="L17:M17"/>
    <mergeCell ref="L18:M18"/>
    <mergeCell ref="L19:M19"/>
    <mergeCell ref="L9:M9"/>
    <mergeCell ref="L10:M10"/>
    <mergeCell ref="L11:M11"/>
    <mergeCell ref="L12:M12"/>
    <mergeCell ref="L13:M13"/>
    <mergeCell ref="L5:M5"/>
    <mergeCell ref="L6:M6"/>
    <mergeCell ref="L7:M7"/>
    <mergeCell ref="L8:M8"/>
    <mergeCell ref="L1:M1"/>
    <mergeCell ref="L2:M2"/>
    <mergeCell ref="L3:M3"/>
    <mergeCell ref="L4:M4"/>
    <mergeCell ref="L14:M14"/>
  </mergeCells>
  <pageMargins left="0.511811024" right="0.511811024" top="0.78740157499999996" bottom="0.78740157499999996" header="0.31496062000000002" footer="0.31496062000000002"/>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0FC0D7-C9B7-498E-AC1B-A5DF9D32C75E}">
  <dimension ref="A1:N91"/>
  <sheetViews>
    <sheetView showGridLines="0" workbookViewId="0">
      <selection activeCell="B33" sqref="B33"/>
    </sheetView>
  </sheetViews>
  <sheetFormatPr defaultColWidth="8.88671875" defaultRowHeight="14.4"/>
  <cols>
    <col min="1" max="1" width="30.33203125" customWidth="1"/>
    <col min="2" max="2" width="46" bestFit="1" customWidth="1"/>
    <col min="3" max="3" width="30.33203125" customWidth="1"/>
    <col min="4" max="4" width="39.109375" bestFit="1" customWidth="1"/>
    <col min="5" max="7" width="30.33203125" customWidth="1"/>
    <col min="13" max="13" width="39" bestFit="1" customWidth="1"/>
  </cols>
  <sheetData>
    <row r="1" spans="1:14">
      <c r="A1" s="170" t="s">
        <v>2549</v>
      </c>
      <c r="B1" s="170" t="s">
        <v>0</v>
      </c>
      <c r="C1" s="170" t="s">
        <v>2846</v>
      </c>
      <c r="D1" s="170" t="s">
        <v>726</v>
      </c>
      <c r="E1" s="170" t="s">
        <v>2847</v>
      </c>
      <c r="F1" s="170" t="s">
        <v>2848</v>
      </c>
      <c r="G1" s="170" t="s">
        <v>431</v>
      </c>
    </row>
    <row r="2" spans="1:14">
      <c r="A2" s="167" t="s">
        <v>2905</v>
      </c>
      <c r="B2" s="167" t="s">
        <v>2873</v>
      </c>
      <c r="C2" s="167" t="s">
        <v>6110</v>
      </c>
      <c r="D2" s="167" t="s">
        <v>6111</v>
      </c>
      <c r="E2" s="168"/>
      <c r="F2" s="168"/>
      <c r="G2" s="169" t="s">
        <v>6112</v>
      </c>
      <c r="I2" s="144" t="str" cm="1">
        <f t="array" ref="I2">_xlfn.TEXTSPLIT(D2," / ")</f>
        <v>071-CAE-1340, 071-CAE-1345</v>
      </c>
      <c r="M2" t="str" cm="1">
        <f t="array" ref="M2:M91">_xlfn._xlws.SORT(_xlfn.TOCOL(I2:K31))</f>
        <v>071-CAE-1300</v>
      </c>
      <c r="N2" t="e">
        <v>#REF!</v>
      </c>
    </row>
    <row r="3" spans="1:14">
      <c r="A3" s="169" t="s">
        <v>2905</v>
      </c>
      <c r="B3" s="169" t="s">
        <v>2877</v>
      </c>
      <c r="C3" s="169" t="s">
        <v>6110</v>
      </c>
      <c r="D3" s="169" t="s">
        <v>6113</v>
      </c>
      <c r="E3" s="168"/>
      <c r="F3" s="168"/>
      <c r="G3" s="169" t="s">
        <v>6112</v>
      </c>
      <c r="I3" s="144" t="str" cm="1">
        <f t="array" ref="I3">_xlfn.TEXTSPLIT(D3," / ")</f>
        <v>071-CAE-1350</v>
      </c>
      <c r="M3" t="str">
        <v>071-CAE-1340, 071-CAE-1345</v>
      </c>
      <c r="N3" t="e">
        <v>#REF!</v>
      </c>
    </row>
    <row r="4" spans="1:14">
      <c r="A4" s="167" t="s">
        <v>2905</v>
      </c>
      <c r="B4" s="167" t="s">
        <v>2875</v>
      </c>
      <c r="C4" s="167" t="s">
        <v>6110</v>
      </c>
      <c r="D4" s="167" t="s">
        <v>6114</v>
      </c>
      <c r="E4" s="168"/>
      <c r="F4" s="168"/>
      <c r="G4" s="169" t="s">
        <v>6112</v>
      </c>
      <c r="I4" s="144" t="str" cm="1">
        <f t="array" ref="I4">_xlfn.TEXTSPLIT(D4," / ")</f>
        <v>071-CAE-2340, 071-CAE-2345</v>
      </c>
      <c r="M4" t="str">
        <v>071-CAE-1350</v>
      </c>
      <c r="N4" t="e">
        <v>#REF!</v>
      </c>
    </row>
    <row r="5" spans="1:14">
      <c r="A5" s="169" t="s">
        <v>2905</v>
      </c>
      <c r="B5" s="169" t="s">
        <v>2878</v>
      </c>
      <c r="C5" s="169" t="s">
        <v>6110</v>
      </c>
      <c r="D5" s="169" t="s">
        <v>6115</v>
      </c>
      <c r="E5" s="169"/>
      <c r="F5" s="169"/>
      <c r="G5" s="169" t="s">
        <v>6112</v>
      </c>
      <c r="I5" s="144" t="str" cm="1">
        <f t="array" ref="I5">_xlfn.TEXTSPLIT(D5," / ")</f>
        <v>071-CAE-2350</v>
      </c>
      <c r="M5" t="str">
        <v>071-CAE-2300</v>
      </c>
      <c r="N5" t="e">
        <v>#REF!</v>
      </c>
    </row>
    <row r="6" spans="1:14">
      <c r="A6" s="169" t="s">
        <v>3356</v>
      </c>
      <c r="B6" s="169" t="s">
        <v>2874</v>
      </c>
      <c r="C6" s="169" t="s">
        <v>6110</v>
      </c>
      <c r="D6" s="169" t="s">
        <v>6116</v>
      </c>
      <c r="E6" s="169"/>
      <c r="F6" s="169"/>
      <c r="G6" s="169" t="s">
        <v>6112</v>
      </c>
      <c r="I6" s="144" t="str" cm="1">
        <f t="array" ref="I6">_xlfn.TEXTSPLIT(D6," / ")</f>
        <v>071-CM-1340/1345</v>
      </c>
      <c r="M6" t="str">
        <v>071-CAE-2340, 071-CAE-2345</v>
      </c>
      <c r="N6" t="e">
        <v>#REF!</v>
      </c>
    </row>
    <row r="7" spans="1:14">
      <c r="A7" s="169" t="s">
        <v>3356</v>
      </c>
      <c r="B7" s="169" t="s">
        <v>1903</v>
      </c>
      <c r="C7" s="169" t="s">
        <v>6110</v>
      </c>
      <c r="D7" s="169" t="s">
        <v>6117</v>
      </c>
      <c r="E7" s="169"/>
      <c r="F7" s="169"/>
      <c r="G7" s="169" t="s">
        <v>6112</v>
      </c>
      <c r="I7" s="144" t="str" cm="1">
        <f t="array" ref="I7">_xlfn.TEXTSPLIT(D7," / ")</f>
        <v>071-CM-1350</v>
      </c>
      <c r="M7" t="str">
        <v>071-CAE-2350</v>
      </c>
      <c r="N7" t="e">
        <v>#REF!</v>
      </c>
    </row>
    <row r="8" spans="1:14">
      <c r="A8" s="169" t="s">
        <v>3356</v>
      </c>
      <c r="B8" s="169" t="s">
        <v>2876</v>
      </c>
      <c r="C8" s="169" t="s">
        <v>6110</v>
      </c>
      <c r="D8" s="169" t="s">
        <v>6118</v>
      </c>
      <c r="E8" s="169"/>
      <c r="F8" s="169"/>
      <c r="G8" s="169" t="s">
        <v>6112</v>
      </c>
      <c r="I8" s="144" t="str" cm="1">
        <f t="array" ref="I8">_xlfn.TEXTSPLIT(D8," / ")</f>
        <v>071-CM-2341/2345</v>
      </c>
      <c r="M8" t="str">
        <v>071-CM-1300</v>
      </c>
      <c r="N8" t="e">
        <v>#REF!</v>
      </c>
    </row>
    <row r="9" spans="1:14">
      <c r="A9" s="169" t="s">
        <v>3356</v>
      </c>
      <c r="B9" s="169" t="s">
        <v>2248</v>
      </c>
      <c r="C9" s="169" t="s">
        <v>6110</v>
      </c>
      <c r="D9" s="169" t="s">
        <v>6119</v>
      </c>
      <c r="E9" s="169"/>
      <c r="F9" s="169"/>
      <c r="G9" s="169" t="s">
        <v>6112</v>
      </c>
      <c r="I9" s="144" t="str" cm="1">
        <f t="array" ref="I9">_xlfn.TEXTSPLIT(D9," / ")</f>
        <v>071-CM-2351</v>
      </c>
      <c r="M9" t="str">
        <v>071-CM-1340/1345</v>
      </c>
      <c r="N9" t="e">
        <v>#REF!</v>
      </c>
    </row>
    <row r="10" spans="1:14">
      <c r="A10" s="169" t="s">
        <v>4228</v>
      </c>
      <c r="B10" s="169" t="s">
        <v>2879</v>
      </c>
      <c r="C10" s="169" t="s">
        <v>6110</v>
      </c>
      <c r="D10" s="169" t="s">
        <v>6120</v>
      </c>
      <c r="E10" s="169"/>
      <c r="F10" s="169"/>
      <c r="G10" s="169" t="s">
        <v>6112</v>
      </c>
      <c r="I10" s="144" t="str" cm="1">
        <f t="array" ref="I10">_xlfn.TEXTSPLIT(D10," / ")</f>
        <v>071-CAE-1300</v>
      </c>
      <c r="M10" t="str">
        <v>071-CM-1350</v>
      </c>
      <c r="N10" t="e">
        <v>#REF!</v>
      </c>
    </row>
    <row r="11" spans="1:14">
      <c r="A11" s="169" t="s">
        <v>4228</v>
      </c>
      <c r="B11" s="169" t="s">
        <v>2880</v>
      </c>
      <c r="C11" s="169" t="s">
        <v>6110</v>
      </c>
      <c r="D11" s="169" t="s">
        <v>6121</v>
      </c>
      <c r="E11" s="169"/>
      <c r="F11" s="169"/>
      <c r="G11" s="169" t="s">
        <v>6112</v>
      </c>
      <c r="I11" s="144" t="str" cm="1">
        <f t="array" ref="I11">_xlfn.TEXTSPLIT(D11," / ")</f>
        <v>071-CAE-2300</v>
      </c>
      <c r="M11" t="str">
        <v>071-CM-2300</v>
      </c>
      <c r="N11" t="e">
        <v>#REF!</v>
      </c>
    </row>
    <row r="12" spans="1:14">
      <c r="A12" s="169" t="s">
        <v>3356</v>
      </c>
      <c r="B12" s="169" t="s">
        <v>2881</v>
      </c>
      <c r="C12" s="169" t="s">
        <v>6110</v>
      </c>
      <c r="D12" s="169" t="s">
        <v>6122</v>
      </c>
      <c r="E12" s="169"/>
      <c r="F12" s="169"/>
      <c r="G12" s="169" t="s">
        <v>6112</v>
      </c>
      <c r="I12" s="144" t="str" cm="1">
        <f t="array" ref="I12">_xlfn.TEXTSPLIT(D12," / ")</f>
        <v>071-CM-1300</v>
      </c>
      <c r="M12" t="str">
        <v>071-CM-2341/2345</v>
      </c>
      <c r="N12" t="e">
        <v>#REF!</v>
      </c>
    </row>
    <row r="13" spans="1:14">
      <c r="A13" s="169" t="s">
        <v>3356</v>
      </c>
      <c r="B13" s="169" t="s">
        <v>2882</v>
      </c>
      <c r="C13" s="169" t="s">
        <v>6110</v>
      </c>
      <c r="D13" s="169" t="s">
        <v>6123</v>
      </c>
      <c r="E13" s="169"/>
      <c r="F13" s="169"/>
      <c r="G13" s="169" t="s">
        <v>6112</v>
      </c>
      <c r="I13" s="144" t="str" cm="1">
        <f t="array" ref="I13">_xlfn.TEXTSPLIT(D13," / ")</f>
        <v>071-CM-2300</v>
      </c>
      <c r="M13" t="str">
        <v>071-CM-2351</v>
      </c>
      <c r="N13" t="e">
        <v>#REF!</v>
      </c>
    </row>
    <row r="14" spans="1:14">
      <c r="A14" s="169" t="s">
        <v>2905</v>
      </c>
      <c r="B14" s="169" t="s">
        <v>2857</v>
      </c>
      <c r="C14" s="169" t="s">
        <v>6110</v>
      </c>
      <c r="D14" s="169" t="s">
        <v>6124</v>
      </c>
      <c r="E14" s="169"/>
      <c r="F14" s="169"/>
      <c r="G14" s="169" t="s">
        <v>6112</v>
      </c>
      <c r="I14" s="144" t="str" cm="1">
        <f t="array" ref="I14">_xlfn.TEXTSPLIT(D14," / ")</f>
        <v>W-C-UC-123101A</v>
      </c>
      <c r="M14" t="str">
        <v>CBA-2910</v>
      </c>
      <c r="N14" t="e">
        <v>#REF!</v>
      </c>
    </row>
    <row r="15" spans="1:14">
      <c r="A15" s="169" t="s">
        <v>2905</v>
      </c>
      <c r="B15" s="169" t="s">
        <v>2862</v>
      </c>
      <c r="C15" s="169" t="s">
        <v>6110</v>
      </c>
      <c r="D15" s="169" t="s">
        <v>6125</v>
      </c>
      <c r="E15" s="169"/>
      <c r="F15" s="169"/>
      <c r="G15" s="169" t="s">
        <v>6112</v>
      </c>
      <c r="I15" s="144" t="str" cm="1">
        <f t="array" ref="I15">_xlfn.TEXTSPLIT(D15," / ")</f>
        <v>W-C-UC-123101B</v>
      </c>
      <c r="M15" t="str">
        <v>C-GG-C-123101A-01A, C-GG-C-123101A-01B</v>
      </c>
      <c r="N15" t="e">
        <v>#REF!</v>
      </c>
    </row>
    <row r="16" spans="1:14">
      <c r="A16" s="169" t="s">
        <v>2905</v>
      </c>
      <c r="B16" s="169" t="s">
        <v>2866</v>
      </c>
      <c r="C16" s="169" t="s">
        <v>6110</v>
      </c>
      <c r="D16" s="169" t="s">
        <v>6126</v>
      </c>
      <c r="E16" s="169"/>
      <c r="F16" s="169"/>
      <c r="G16" s="169" t="s">
        <v>6112</v>
      </c>
      <c r="I16" s="144" t="str" cm="1">
        <f t="array" ref="I16">_xlfn.TEXTSPLIT(D16," / ")</f>
        <v>W-C-UC-123101C</v>
      </c>
      <c r="M16" t="str">
        <v>C-GG-C-123101B-01A, C-GG-C-123101B-01B</v>
      </c>
      <c r="N16" t="e">
        <v>#REF!</v>
      </c>
    </row>
    <row r="17" spans="1:14">
      <c r="A17" s="169" t="s">
        <v>3356</v>
      </c>
      <c r="B17" s="169" t="s">
        <v>2856</v>
      </c>
      <c r="C17" s="169" t="s">
        <v>6110</v>
      </c>
      <c r="D17" s="169" t="s">
        <v>6127</v>
      </c>
      <c r="E17" s="169"/>
      <c r="F17" s="169"/>
      <c r="G17" s="169" t="s">
        <v>6112</v>
      </c>
      <c r="I17" s="144" t="str" cm="1">
        <f t="array" ref="I17">_xlfn.TEXTSPLIT(D17," / ")</f>
        <v>M-C-UC-123101A-02</v>
      </c>
      <c r="M17" t="str">
        <v xml:space="preserve">C-GG-C-123101C-01A, C-GG-C-123101C-01B </v>
      </c>
      <c r="N17" t="e">
        <v>#REF!</v>
      </c>
    </row>
    <row r="18" spans="1:14">
      <c r="A18" s="169" t="s">
        <v>3356</v>
      </c>
      <c r="B18" s="169" t="s">
        <v>2861</v>
      </c>
      <c r="C18" s="169" t="s">
        <v>6110</v>
      </c>
      <c r="D18" s="169" t="s">
        <v>6128</v>
      </c>
      <c r="E18" s="169"/>
      <c r="F18" s="169"/>
      <c r="G18" s="169" t="s">
        <v>6112</v>
      </c>
      <c r="I18" s="144" t="str" cm="1">
        <f t="array" ref="I18">_xlfn.TEXTSPLIT(D18," / ")</f>
        <v>M-C-UC-123101B-02</v>
      </c>
      <c r="M18" t="str">
        <v>CM-2910</v>
      </c>
      <c r="N18" t="e">
        <v>#REF!</v>
      </c>
    </row>
    <row r="19" spans="1:14">
      <c r="A19" s="169" t="s">
        <v>3356</v>
      </c>
      <c r="B19" s="169" t="s">
        <v>2865</v>
      </c>
      <c r="C19" s="169" t="s">
        <v>6110</v>
      </c>
      <c r="D19" s="169" t="s">
        <v>6129</v>
      </c>
      <c r="E19" s="169"/>
      <c r="F19" s="169"/>
      <c r="G19" s="169" t="s">
        <v>6112</v>
      </c>
      <c r="I19" s="144" t="str" cm="1">
        <f t="array" ref="I19">_xlfn.TEXTSPLIT(D19," / ")</f>
        <v>M-C-UC-123101C-02</v>
      </c>
      <c r="M19" t="str">
        <v>C-UC-122501-01</v>
      </c>
      <c r="N19" t="e">
        <v>#REF!</v>
      </c>
    </row>
    <row r="20" spans="1:14">
      <c r="A20" s="169" t="s">
        <v>2905</v>
      </c>
      <c r="B20" s="169" t="s">
        <v>2853</v>
      </c>
      <c r="C20" s="169" t="s">
        <v>6110</v>
      </c>
      <c r="D20" s="169" t="s">
        <v>6130</v>
      </c>
      <c r="E20" s="169"/>
      <c r="F20" s="169"/>
      <c r="G20" s="169" t="s">
        <v>6112</v>
      </c>
      <c r="I20" s="144" t="str" cm="1">
        <f t="array" ref="I20">_xlfn.TEXTSPLIT(D20," / ")</f>
        <v>C-UC-123101A-01 LP-IP</v>
      </c>
      <c r="M20" t="str">
        <v>C-UC-123101A-01 LP-IP</v>
      </c>
      <c r="N20" t="e">
        <v>#REF!</v>
      </c>
    </row>
    <row r="21" spans="1:14">
      <c r="A21" s="169" t="s">
        <v>2905</v>
      </c>
      <c r="B21" s="169" t="s">
        <v>2855</v>
      </c>
      <c r="C21" s="169" t="s">
        <v>6110</v>
      </c>
      <c r="D21" s="169" t="s">
        <v>6131</v>
      </c>
      <c r="E21" s="169"/>
      <c r="F21" s="169"/>
      <c r="G21" s="169" t="s">
        <v>6112</v>
      </c>
      <c r="I21" s="144" t="str" cm="1">
        <f t="array" ref="I21">_xlfn.TEXTSPLIT(D21," / ")</f>
        <v>C-UC-123101A-02</v>
      </c>
      <c r="M21" t="str">
        <v>C-UC-123101A-02</v>
      </c>
      <c r="N21" t="e">
        <v>#REF!</v>
      </c>
    </row>
    <row r="22" spans="1:14">
      <c r="A22" s="169" t="s">
        <v>2905</v>
      </c>
      <c r="B22" s="169" t="s">
        <v>2859</v>
      </c>
      <c r="C22" s="169" t="s">
        <v>6110</v>
      </c>
      <c r="D22" s="169" t="s">
        <v>6132</v>
      </c>
      <c r="E22" s="169"/>
      <c r="F22" s="169"/>
      <c r="G22" s="169" t="s">
        <v>6112</v>
      </c>
      <c r="I22" s="144" t="str" cm="1">
        <f t="array" ref="I22">_xlfn.TEXTSPLIT(D22," / ")</f>
        <v>C-UC-123101B-01</v>
      </c>
      <c r="M22" t="str">
        <v>C-UC-123101B-01</v>
      </c>
      <c r="N22" t="e">
        <v>#REF!</v>
      </c>
    </row>
    <row r="23" spans="1:14">
      <c r="A23" s="169" t="s">
        <v>2905</v>
      </c>
      <c r="B23" s="169" t="s">
        <v>2860</v>
      </c>
      <c r="C23" s="169" t="s">
        <v>6110</v>
      </c>
      <c r="D23" s="169" t="s">
        <v>6133</v>
      </c>
      <c r="E23" s="169"/>
      <c r="F23" s="169"/>
      <c r="G23" s="169" t="s">
        <v>6112</v>
      </c>
      <c r="I23" s="144" t="str" cm="1">
        <f t="array" ref="I23">_xlfn.TEXTSPLIT(D23," / ")</f>
        <v>C-UC-123101B-02</v>
      </c>
      <c r="M23" t="str">
        <v>C-UC-123101B-02</v>
      </c>
      <c r="N23" t="e">
        <v>#REF!</v>
      </c>
    </row>
    <row r="24" spans="1:14">
      <c r="A24" s="169" t="s">
        <v>2905</v>
      </c>
      <c r="B24" s="169" t="s">
        <v>2863</v>
      </c>
      <c r="C24" s="169" t="s">
        <v>6110</v>
      </c>
      <c r="D24" s="169" t="s">
        <v>6134</v>
      </c>
      <c r="E24" s="169"/>
      <c r="F24" s="169"/>
      <c r="G24" s="169" t="s">
        <v>6112</v>
      </c>
      <c r="I24" s="144" t="str" cm="1">
        <f t="array" ref="I24">_xlfn.TEXTSPLIT(D24," / ")</f>
        <v>C-UC-123101C-01 LP-IP</v>
      </c>
      <c r="M24" t="str">
        <v>C-UC-123101C-01 LP-IP</v>
      </c>
      <c r="N24" t="e">
        <v>#REF!</v>
      </c>
    </row>
    <row r="25" spans="1:14">
      <c r="A25" s="169" t="s">
        <v>2905</v>
      </c>
      <c r="B25" s="169" t="s">
        <v>2864</v>
      </c>
      <c r="C25" s="169" t="s">
        <v>6110</v>
      </c>
      <c r="D25" s="169" t="s">
        <v>6135</v>
      </c>
      <c r="E25" s="169"/>
      <c r="F25" s="169"/>
      <c r="G25" s="169" t="s">
        <v>6112</v>
      </c>
      <c r="I25" s="144" t="str" cm="1">
        <f t="array" ref="I25">_xlfn.TEXTSPLIT(D25," / ")</f>
        <v>C-UC-123101C-02 HP</v>
      </c>
      <c r="M25" t="str">
        <v>C-UC-123101C-02 HP</v>
      </c>
      <c r="N25" t="e">
        <v>#REF!</v>
      </c>
    </row>
    <row r="26" spans="1:14">
      <c r="A26" s="2" t="s">
        <v>5127</v>
      </c>
      <c r="B26" s="2" t="s">
        <v>2871</v>
      </c>
      <c r="C26" s="169" t="s">
        <v>6110</v>
      </c>
      <c r="D26" s="169" t="s">
        <v>6136</v>
      </c>
      <c r="E26" s="169"/>
      <c r="F26" s="169"/>
      <c r="G26" s="169" t="s">
        <v>6112</v>
      </c>
      <c r="I26" s="144" t="str" cm="1">
        <f t="array" ref="I26">_xlfn.TEXTSPLIT(D26," / ")</f>
        <v>C-UC-122501-01</v>
      </c>
      <c r="M26" t="str">
        <v>M-C-UC-123101A-02</v>
      </c>
      <c r="N26" t="e">
        <v>#REF!</v>
      </c>
    </row>
    <row r="27" spans="1:14">
      <c r="A27" s="167" t="s">
        <v>5088</v>
      </c>
      <c r="B27" s="167" t="s">
        <v>2867</v>
      </c>
      <c r="C27" s="167" t="s">
        <v>6110</v>
      </c>
      <c r="D27" s="167" t="s">
        <v>6137</v>
      </c>
      <c r="E27" s="169"/>
      <c r="F27" s="169"/>
      <c r="G27" s="169" t="s">
        <v>6112</v>
      </c>
      <c r="I27" s="144" t="str" cm="1">
        <f t="array" ref="I27">_xlfn.TEXTSPLIT(D27," / ")</f>
        <v>C-GG-C-123101A-01A, C-GG-C-123101A-01B</v>
      </c>
      <c r="M27" t="str">
        <v>M-C-UC-123101B-02</v>
      </c>
      <c r="N27" t="e">
        <v>#REF!</v>
      </c>
    </row>
    <row r="28" spans="1:14">
      <c r="A28" s="167" t="s">
        <v>5088</v>
      </c>
      <c r="B28" s="167" t="s">
        <v>2870</v>
      </c>
      <c r="C28" s="167" t="s">
        <v>6110</v>
      </c>
      <c r="D28" s="167" t="s">
        <v>6138</v>
      </c>
      <c r="E28" s="169"/>
      <c r="F28" s="169"/>
      <c r="G28" s="169" t="s">
        <v>6112</v>
      </c>
      <c r="I28" s="144" t="str" cm="1">
        <f t="array" ref="I28">_xlfn.TEXTSPLIT(D28," / ")</f>
        <v>C-GG-C-123101B-01A, C-GG-C-123101B-01B</v>
      </c>
      <c r="M28" t="str">
        <v>M-C-UC-123101C-02</v>
      </c>
      <c r="N28" t="e">
        <v>#REF!</v>
      </c>
    </row>
    <row r="29" spans="1:14">
      <c r="A29" s="167" t="s">
        <v>5088</v>
      </c>
      <c r="B29" s="167" t="s">
        <v>2869</v>
      </c>
      <c r="C29" s="167" t="s">
        <v>6110</v>
      </c>
      <c r="D29" s="167" t="s">
        <v>6139</v>
      </c>
      <c r="E29" s="169"/>
      <c r="F29" s="169"/>
      <c r="G29" s="169" t="s">
        <v>6112</v>
      </c>
      <c r="I29" s="144" t="str" cm="1">
        <f t="array" ref="I29">_xlfn.TEXTSPLIT(D29," / ")</f>
        <v xml:space="preserve">C-GG-C-123101C-01A, C-GG-C-123101C-01B </v>
      </c>
      <c r="M29" t="str">
        <v>W-C-UC-123101A</v>
      </c>
      <c r="N29" t="e">
        <v>#REF!</v>
      </c>
    </row>
    <row r="30" spans="1:14">
      <c r="A30" s="2" t="s">
        <v>5756</v>
      </c>
      <c r="B30" s="2" t="s">
        <v>2885</v>
      </c>
      <c r="C30" s="169" t="s">
        <v>6110</v>
      </c>
      <c r="D30" s="169" t="s">
        <v>6140</v>
      </c>
      <c r="E30" s="2"/>
      <c r="F30" s="2"/>
      <c r="G30" s="169" t="s">
        <v>6112</v>
      </c>
      <c r="I30" s="144" t="str" cm="1">
        <f t="array" ref="I30">_xlfn.TEXTSPLIT(D30," / ")</f>
        <v>CM-2910</v>
      </c>
      <c r="M30" t="str">
        <v>W-C-UC-123101B</v>
      </c>
      <c r="N30" t="e">
        <v>#REF!</v>
      </c>
    </row>
    <row r="31" spans="1:14">
      <c r="A31" s="2" t="s">
        <v>5088</v>
      </c>
      <c r="B31" s="2" t="s">
        <v>2883</v>
      </c>
      <c r="C31" s="169" t="s">
        <v>6110</v>
      </c>
      <c r="D31" s="169" t="s">
        <v>6141</v>
      </c>
      <c r="E31" s="2"/>
      <c r="F31" s="2"/>
      <c r="G31" s="169" t="s">
        <v>6112</v>
      </c>
      <c r="I31" s="144" t="str" cm="1">
        <f t="array" ref="I31">_xlfn.TEXTSPLIT(D31," / ")</f>
        <v>CBA-2910</v>
      </c>
      <c r="M31" t="str">
        <v>W-C-UC-123101C</v>
      </c>
      <c r="N31" t="e">
        <v>#REF!</v>
      </c>
    </row>
    <row r="32" spans="1:14">
      <c r="A32" s="2" t="s">
        <v>2905</v>
      </c>
      <c r="B32" s="2" t="s">
        <v>2873</v>
      </c>
      <c r="C32" s="2" t="s">
        <v>6142</v>
      </c>
      <c r="D32" s="2" t="s">
        <v>6111</v>
      </c>
      <c r="E32" s="2"/>
      <c r="F32" s="2"/>
      <c r="G32" s="2" t="s">
        <v>6112</v>
      </c>
      <c r="M32">
        <v>0</v>
      </c>
      <c r="N32" t="e">
        <v>#REF!</v>
      </c>
    </row>
    <row r="33" spans="1:14">
      <c r="A33" s="6" t="s">
        <v>2905</v>
      </c>
      <c r="B33" s="2" t="s">
        <v>2877</v>
      </c>
      <c r="C33" s="2" t="s">
        <v>6142</v>
      </c>
      <c r="D33" s="2" t="s">
        <v>6113</v>
      </c>
      <c r="E33" s="2"/>
      <c r="F33" s="2"/>
      <c r="G33" s="2" t="s">
        <v>6112</v>
      </c>
      <c r="M33">
        <v>0</v>
      </c>
      <c r="N33" t="e">
        <v>#REF!</v>
      </c>
    </row>
    <row r="34" spans="1:14">
      <c r="A34" s="2" t="s">
        <v>2905</v>
      </c>
      <c r="B34" s="2" t="s">
        <v>2875</v>
      </c>
      <c r="C34" s="2" t="s">
        <v>6142</v>
      </c>
      <c r="D34" s="2" t="s">
        <v>6114</v>
      </c>
      <c r="E34" s="2"/>
      <c r="F34" s="2"/>
      <c r="G34" s="2" t="s">
        <v>6112</v>
      </c>
      <c r="M34">
        <v>0</v>
      </c>
      <c r="N34" t="e">
        <v>#REF!</v>
      </c>
    </row>
    <row r="35" spans="1:14">
      <c r="A35" s="2" t="s">
        <v>2905</v>
      </c>
      <c r="B35" s="2" t="s">
        <v>2878</v>
      </c>
      <c r="C35" s="2" t="s">
        <v>6142</v>
      </c>
      <c r="D35" s="2" t="s">
        <v>6115</v>
      </c>
      <c r="E35" s="2"/>
      <c r="F35" s="2"/>
      <c r="G35" s="2" t="s">
        <v>6112</v>
      </c>
      <c r="M35">
        <v>0</v>
      </c>
      <c r="N35" t="e">
        <v>#REF!</v>
      </c>
    </row>
    <row r="36" spans="1:14">
      <c r="A36" s="2" t="s">
        <v>3356</v>
      </c>
      <c r="B36" s="2" t="s">
        <v>2874</v>
      </c>
      <c r="C36" s="2" t="s">
        <v>6142</v>
      </c>
      <c r="D36" s="2" t="s">
        <v>6116</v>
      </c>
      <c r="E36" s="2"/>
      <c r="F36" s="2"/>
      <c r="G36" s="2" t="s">
        <v>6112</v>
      </c>
      <c r="M36">
        <v>0</v>
      </c>
    </row>
    <row r="37" spans="1:14">
      <c r="A37" s="2" t="s">
        <v>3356</v>
      </c>
      <c r="B37" s="2" t="s">
        <v>1903</v>
      </c>
      <c r="C37" s="2" t="s">
        <v>6142</v>
      </c>
      <c r="D37" s="2" t="s">
        <v>6117</v>
      </c>
      <c r="E37" s="2"/>
      <c r="F37" s="2"/>
      <c r="G37" s="2" t="s">
        <v>6112</v>
      </c>
      <c r="M37">
        <v>0</v>
      </c>
    </row>
    <row r="38" spans="1:14">
      <c r="A38" s="2" t="s">
        <v>3356</v>
      </c>
      <c r="B38" s="2" t="s">
        <v>2876</v>
      </c>
      <c r="C38" s="2" t="s">
        <v>6142</v>
      </c>
      <c r="D38" s="2" t="s">
        <v>6118</v>
      </c>
      <c r="E38" s="2"/>
      <c r="F38" s="2"/>
      <c r="G38" s="2" t="s">
        <v>6112</v>
      </c>
      <c r="M38">
        <v>0</v>
      </c>
    </row>
    <row r="39" spans="1:14">
      <c r="A39" s="2" t="s">
        <v>3356</v>
      </c>
      <c r="B39" s="2" t="s">
        <v>2248</v>
      </c>
      <c r="C39" s="2" t="s">
        <v>6142</v>
      </c>
      <c r="D39" s="2" t="s">
        <v>6119</v>
      </c>
      <c r="E39" s="2"/>
      <c r="F39" s="2"/>
      <c r="G39" s="2" t="s">
        <v>6112</v>
      </c>
      <c r="M39">
        <v>0</v>
      </c>
    </row>
    <row r="40" spans="1:14">
      <c r="A40" s="2" t="s">
        <v>4228</v>
      </c>
      <c r="B40" s="2" t="s">
        <v>2879</v>
      </c>
      <c r="C40" s="2" t="s">
        <v>6142</v>
      </c>
      <c r="D40" s="2" t="s">
        <v>6120</v>
      </c>
      <c r="E40" s="2"/>
      <c r="F40" s="2"/>
      <c r="G40" s="2" t="s">
        <v>6112</v>
      </c>
      <c r="M40">
        <v>0</v>
      </c>
    </row>
    <row r="41" spans="1:14">
      <c r="A41" s="2" t="s">
        <v>4228</v>
      </c>
      <c r="B41" s="2" t="s">
        <v>2880</v>
      </c>
      <c r="C41" s="2" t="s">
        <v>6142</v>
      </c>
      <c r="D41" s="2" t="s">
        <v>6121</v>
      </c>
      <c r="E41" s="2"/>
      <c r="F41" s="2"/>
      <c r="G41" s="2" t="s">
        <v>6112</v>
      </c>
      <c r="M41">
        <v>0</v>
      </c>
    </row>
    <row r="42" spans="1:14">
      <c r="A42" s="2" t="s">
        <v>3356</v>
      </c>
      <c r="B42" s="2" t="s">
        <v>2881</v>
      </c>
      <c r="C42" s="2" t="s">
        <v>6142</v>
      </c>
      <c r="D42" s="2" t="s">
        <v>6122</v>
      </c>
      <c r="E42" s="2"/>
      <c r="F42" s="2"/>
      <c r="G42" s="2" t="s">
        <v>6112</v>
      </c>
      <c r="M42">
        <v>0</v>
      </c>
    </row>
    <row r="43" spans="1:14">
      <c r="A43" s="2" t="s">
        <v>3356</v>
      </c>
      <c r="B43" s="2" t="s">
        <v>2882</v>
      </c>
      <c r="C43" s="2" t="s">
        <v>6142</v>
      </c>
      <c r="D43" s="2" t="s">
        <v>6123</v>
      </c>
      <c r="E43" s="2"/>
      <c r="F43" s="2"/>
      <c r="G43" s="2" t="s">
        <v>6112</v>
      </c>
      <c r="M43">
        <v>0</v>
      </c>
    </row>
    <row r="44" spans="1:14">
      <c r="A44" s="2" t="s">
        <v>2905</v>
      </c>
      <c r="B44" s="2" t="s">
        <v>2857</v>
      </c>
      <c r="C44" s="2" t="s">
        <v>6142</v>
      </c>
      <c r="D44" s="2" t="s">
        <v>6124</v>
      </c>
      <c r="E44" s="2"/>
      <c r="F44" s="2"/>
      <c r="G44" s="2" t="s">
        <v>6112</v>
      </c>
      <c r="M44">
        <v>0</v>
      </c>
    </row>
    <row r="45" spans="1:14">
      <c r="A45" s="2" t="s">
        <v>2905</v>
      </c>
      <c r="B45" s="2" t="s">
        <v>2862</v>
      </c>
      <c r="C45" s="2" t="s">
        <v>6142</v>
      </c>
      <c r="D45" s="2" t="s">
        <v>6125</v>
      </c>
      <c r="E45" s="2"/>
      <c r="F45" s="2"/>
      <c r="G45" s="2" t="s">
        <v>6112</v>
      </c>
      <c r="M45">
        <v>0</v>
      </c>
    </row>
    <row r="46" spans="1:14">
      <c r="A46" s="2" t="s">
        <v>2905</v>
      </c>
      <c r="B46" s="2" t="s">
        <v>2866</v>
      </c>
      <c r="C46" s="2" t="s">
        <v>6142</v>
      </c>
      <c r="D46" s="2" t="s">
        <v>6126</v>
      </c>
      <c r="E46" s="2"/>
      <c r="F46" s="2"/>
      <c r="G46" s="2" t="s">
        <v>6112</v>
      </c>
      <c r="M46">
        <v>0</v>
      </c>
    </row>
    <row r="47" spans="1:14">
      <c r="A47" s="2" t="s">
        <v>3356</v>
      </c>
      <c r="B47" s="2" t="s">
        <v>2856</v>
      </c>
      <c r="C47" s="2" t="s">
        <v>6142</v>
      </c>
      <c r="D47" s="2" t="s">
        <v>6127</v>
      </c>
      <c r="E47" s="2"/>
      <c r="F47" s="2"/>
      <c r="G47" s="2" t="s">
        <v>6112</v>
      </c>
      <c r="M47">
        <v>0</v>
      </c>
    </row>
    <row r="48" spans="1:14">
      <c r="A48" s="2" t="s">
        <v>3356</v>
      </c>
      <c r="B48" s="2" t="s">
        <v>2861</v>
      </c>
      <c r="C48" s="2" t="s">
        <v>6142</v>
      </c>
      <c r="D48" s="2" t="s">
        <v>6128</v>
      </c>
      <c r="E48" s="2"/>
      <c r="F48" s="2"/>
      <c r="G48" s="2" t="s">
        <v>6112</v>
      </c>
      <c r="M48">
        <v>0</v>
      </c>
    </row>
    <row r="49" spans="1:13">
      <c r="A49" s="2" t="s">
        <v>3356</v>
      </c>
      <c r="B49" s="2" t="s">
        <v>2865</v>
      </c>
      <c r="C49" s="2" t="s">
        <v>6142</v>
      </c>
      <c r="D49" s="2" t="s">
        <v>6129</v>
      </c>
      <c r="E49" s="2"/>
      <c r="F49" s="2"/>
      <c r="G49" s="2" t="s">
        <v>6112</v>
      </c>
      <c r="M49">
        <v>0</v>
      </c>
    </row>
    <row r="50" spans="1:13">
      <c r="A50" s="2" t="s">
        <v>2905</v>
      </c>
      <c r="B50" s="2" t="s">
        <v>2853</v>
      </c>
      <c r="C50" s="2" t="s">
        <v>6142</v>
      </c>
      <c r="D50" s="2" t="s">
        <v>6130</v>
      </c>
      <c r="E50" s="2"/>
      <c r="F50" s="2"/>
      <c r="G50" s="2" t="s">
        <v>6112</v>
      </c>
      <c r="M50">
        <v>0</v>
      </c>
    </row>
    <row r="51" spans="1:13">
      <c r="A51" s="2" t="s">
        <v>2905</v>
      </c>
      <c r="B51" s="2" t="s">
        <v>2855</v>
      </c>
      <c r="C51" s="2" t="s">
        <v>6142</v>
      </c>
      <c r="D51" s="2" t="s">
        <v>6131</v>
      </c>
      <c r="E51" s="2"/>
      <c r="F51" s="2"/>
      <c r="G51" s="2" t="s">
        <v>6112</v>
      </c>
      <c r="M51">
        <v>0</v>
      </c>
    </row>
    <row r="52" spans="1:13">
      <c r="A52" s="2" t="s">
        <v>2905</v>
      </c>
      <c r="B52" s="2" t="s">
        <v>2859</v>
      </c>
      <c r="C52" s="2" t="s">
        <v>6142</v>
      </c>
      <c r="D52" s="2" t="s">
        <v>6132</v>
      </c>
      <c r="E52" s="2"/>
      <c r="F52" s="2"/>
      <c r="G52" s="2" t="s">
        <v>6112</v>
      </c>
      <c r="M52">
        <v>0</v>
      </c>
    </row>
    <row r="53" spans="1:13">
      <c r="A53" s="2" t="s">
        <v>2905</v>
      </c>
      <c r="B53" s="2" t="s">
        <v>2860</v>
      </c>
      <c r="C53" s="2" t="s">
        <v>6142</v>
      </c>
      <c r="D53" s="2" t="s">
        <v>6133</v>
      </c>
      <c r="E53" s="2"/>
      <c r="F53" s="2"/>
      <c r="G53" s="2" t="s">
        <v>6112</v>
      </c>
      <c r="M53">
        <v>0</v>
      </c>
    </row>
    <row r="54" spans="1:13">
      <c r="A54" s="2" t="s">
        <v>2905</v>
      </c>
      <c r="B54" s="2" t="s">
        <v>2863</v>
      </c>
      <c r="C54" s="2" t="s">
        <v>6142</v>
      </c>
      <c r="D54" s="2" t="s">
        <v>6134</v>
      </c>
      <c r="E54" s="2"/>
      <c r="F54" s="2"/>
      <c r="G54" s="2" t="s">
        <v>6112</v>
      </c>
      <c r="M54">
        <v>0</v>
      </c>
    </row>
    <row r="55" spans="1:13">
      <c r="A55" s="2" t="s">
        <v>2905</v>
      </c>
      <c r="B55" s="2" t="s">
        <v>2864</v>
      </c>
      <c r="C55" s="2" t="s">
        <v>6142</v>
      </c>
      <c r="D55" s="2" t="s">
        <v>6135</v>
      </c>
      <c r="E55" s="2"/>
      <c r="F55" s="2"/>
      <c r="G55" s="2" t="s">
        <v>6112</v>
      </c>
      <c r="M55">
        <v>0</v>
      </c>
    </row>
    <row r="56" spans="1:13">
      <c r="A56" s="2" t="s">
        <v>5127</v>
      </c>
      <c r="B56" s="2" t="s">
        <v>2871</v>
      </c>
      <c r="C56" s="2" t="s">
        <v>6142</v>
      </c>
      <c r="D56" s="2" t="s">
        <v>6136</v>
      </c>
      <c r="E56" s="2"/>
      <c r="F56" s="2"/>
      <c r="G56" s="2" t="s">
        <v>6112</v>
      </c>
      <c r="M56">
        <v>0</v>
      </c>
    </row>
    <row r="57" spans="1:13">
      <c r="A57" s="2" t="s">
        <v>5088</v>
      </c>
      <c r="B57" s="2" t="s">
        <v>2867</v>
      </c>
      <c r="C57" s="2" t="s">
        <v>6142</v>
      </c>
      <c r="D57" s="2" t="s">
        <v>6137</v>
      </c>
      <c r="E57" s="2"/>
      <c r="F57" s="2"/>
      <c r="G57" s="2" t="s">
        <v>6112</v>
      </c>
      <c r="M57">
        <v>0</v>
      </c>
    </row>
    <row r="58" spans="1:13">
      <c r="A58" s="2" t="s">
        <v>5088</v>
      </c>
      <c r="B58" s="2" t="s">
        <v>2870</v>
      </c>
      <c r="C58" s="2" t="s">
        <v>6142</v>
      </c>
      <c r="D58" s="2" t="s">
        <v>6138</v>
      </c>
      <c r="E58" s="2"/>
      <c r="F58" s="2"/>
      <c r="G58" s="2" t="s">
        <v>6112</v>
      </c>
      <c r="M58">
        <v>0</v>
      </c>
    </row>
    <row r="59" spans="1:13">
      <c r="A59" s="2" t="s">
        <v>5088</v>
      </c>
      <c r="B59" s="2" t="s">
        <v>2869</v>
      </c>
      <c r="C59" s="2" t="s">
        <v>6142</v>
      </c>
      <c r="D59" s="2" t="s">
        <v>6139</v>
      </c>
      <c r="E59" s="2"/>
      <c r="F59" s="2"/>
      <c r="G59" s="2" t="s">
        <v>6112</v>
      </c>
      <c r="M59">
        <v>0</v>
      </c>
    </row>
    <row r="60" spans="1:13">
      <c r="A60" s="2" t="s">
        <v>5756</v>
      </c>
      <c r="B60" s="2" t="s">
        <v>2885</v>
      </c>
      <c r="C60" s="2" t="s">
        <v>6142</v>
      </c>
      <c r="D60" s="2" t="s">
        <v>6140</v>
      </c>
      <c r="E60" s="2"/>
      <c r="F60" s="2"/>
      <c r="G60" s="2" t="s">
        <v>6112</v>
      </c>
      <c r="M60">
        <v>0</v>
      </c>
    </row>
    <row r="61" spans="1:13">
      <c r="A61" s="2" t="s">
        <v>5088</v>
      </c>
      <c r="B61" s="2" t="s">
        <v>2883</v>
      </c>
      <c r="C61" s="2" t="s">
        <v>6142</v>
      </c>
      <c r="D61" s="2" t="s">
        <v>6141</v>
      </c>
      <c r="E61" s="2"/>
      <c r="F61" s="2"/>
      <c r="G61" s="2" t="s">
        <v>6112</v>
      </c>
      <c r="M61">
        <v>0</v>
      </c>
    </row>
    <row r="62" spans="1:13">
      <c r="M62">
        <v>0</v>
      </c>
    </row>
    <row r="63" spans="1:13">
      <c r="M63">
        <v>0</v>
      </c>
    </row>
    <row r="64" spans="1:13">
      <c r="M64">
        <v>0</v>
      </c>
    </row>
    <row r="65" spans="13:13">
      <c r="M65">
        <v>0</v>
      </c>
    </row>
    <row r="66" spans="13:13">
      <c r="M66">
        <v>0</v>
      </c>
    </row>
    <row r="67" spans="13:13">
      <c r="M67">
        <v>0</v>
      </c>
    </row>
    <row r="68" spans="13:13">
      <c r="M68">
        <v>0</v>
      </c>
    </row>
    <row r="69" spans="13:13">
      <c r="M69">
        <v>0</v>
      </c>
    </row>
    <row r="70" spans="13:13">
      <c r="M70">
        <v>0</v>
      </c>
    </row>
    <row r="71" spans="13:13">
      <c r="M71">
        <v>0</v>
      </c>
    </row>
    <row r="72" spans="13:13">
      <c r="M72">
        <v>0</v>
      </c>
    </row>
    <row r="73" spans="13:13">
      <c r="M73">
        <v>0</v>
      </c>
    </row>
    <row r="74" spans="13:13">
      <c r="M74">
        <v>0</v>
      </c>
    </row>
    <row r="75" spans="13:13">
      <c r="M75">
        <v>0</v>
      </c>
    </row>
    <row r="76" spans="13:13">
      <c r="M76">
        <v>0</v>
      </c>
    </row>
    <row r="77" spans="13:13">
      <c r="M77">
        <v>0</v>
      </c>
    </row>
    <row r="78" spans="13:13">
      <c r="M78">
        <v>0</v>
      </c>
    </row>
    <row r="79" spans="13:13">
      <c r="M79">
        <v>0</v>
      </c>
    </row>
    <row r="80" spans="13:13">
      <c r="M80">
        <v>0</v>
      </c>
    </row>
    <row r="81" spans="13:13">
      <c r="M81">
        <v>0</v>
      </c>
    </row>
    <row r="82" spans="13:13">
      <c r="M82">
        <v>0</v>
      </c>
    </row>
    <row r="83" spans="13:13">
      <c r="M83">
        <v>0</v>
      </c>
    </row>
    <row r="84" spans="13:13">
      <c r="M84">
        <v>0</v>
      </c>
    </row>
    <row r="85" spans="13:13">
      <c r="M85">
        <v>0</v>
      </c>
    </row>
    <row r="86" spans="13:13">
      <c r="M86">
        <v>0</v>
      </c>
    </row>
    <row r="87" spans="13:13">
      <c r="M87">
        <v>0</v>
      </c>
    </row>
    <row r="88" spans="13:13">
      <c r="M88">
        <v>0</v>
      </c>
    </row>
    <row r="89" spans="13:13">
      <c r="M89">
        <v>0</v>
      </c>
    </row>
    <row r="90" spans="13:13">
      <c r="M90">
        <v>0</v>
      </c>
    </row>
    <row r="91" spans="13:13">
      <c r="M91">
        <v>0</v>
      </c>
    </row>
  </sheetData>
  <pageMargins left="0.511811024" right="0.511811024" top="0.78740157499999996" bottom="0.78740157499999996" header="0.31496062000000002" footer="0.31496062000000002"/>
  <pageSetup paperSize="9" orientation="portrait" r:id="rId1"/>
  <legacy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69EFEA-DF41-4D1B-82B5-B2F4433AB6E9}">
  <dimension ref="A1:G33"/>
  <sheetViews>
    <sheetView showGridLines="0" workbookViewId="0">
      <selection activeCell="B3" sqref="B3"/>
    </sheetView>
  </sheetViews>
  <sheetFormatPr defaultColWidth="8.88671875" defaultRowHeight="14.4"/>
  <cols>
    <col min="1" max="1" width="36.6640625" style="145" bestFit="1" customWidth="1"/>
    <col min="2" max="2" width="44.88671875" style="145" bestFit="1" customWidth="1"/>
    <col min="3" max="3" width="30.33203125" style="145" customWidth="1"/>
    <col min="4" max="4" width="39.109375" style="145" bestFit="1" customWidth="1"/>
    <col min="5" max="7" width="30.33203125" style="145" customWidth="1"/>
    <col min="8" max="16384" width="8.88671875" style="145"/>
  </cols>
  <sheetData>
    <row r="1" spans="1:7">
      <c r="A1" s="171" t="s">
        <v>2549</v>
      </c>
      <c r="B1" s="171" t="s">
        <v>0</v>
      </c>
      <c r="C1" s="171" t="s">
        <v>2846</v>
      </c>
      <c r="D1" s="171" t="s">
        <v>726</v>
      </c>
      <c r="E1" s="171" t="s">
        <v>2847</v>
      </c>
      <c r="F1" s="171" t="s">
        <v>2848</v>
      </c>
      <c r="G1" s="171" t="s">
        <v>431</v>
      </c>
    </row>
    <row r="2" spans="1:7">
      <c r="A2" s="169" t="s">
        <v>2905</v>
      </c>
      <c r="B2" s="169" t="s">
        <v>2873</v>
      </c>
      <c r="C2" s="169" t="s">
        <v>6143</v>
      </c>
      <c r="D2" s="169" t="s">
        <v>6144</v>
      </c>
      <c r="E2" s="169"/>
      <c r="F2" s="169"/>
      <c r="G2" s="169" t="s">
        <v>6112</v>
      </c>
    </row>
    <row r="3" spans="1:7">
      <c r="A3" s="169" t="s">
        <v>2905</v>
      </c>
      <c r="B3" s="169" t="s">
        <v>2877</v>
      </c>
      <c r="C3" s="169" t="s">
        <v>6143</v>
      </c>
      <c r="D3" s="169" t="s">
        <v>6145</v>
      </c>
      <c r="E3" s="169"/>
      <c r="F3" s="169"/>
      <c r="G3" s="169" t="s">
        <v>6112</v>
      </c>
    </row>
    <row r="4" spans="1:7">
      <c r="A4" s="169" t="s">
        <v>2905</v>
      </c>
      <c r="B4" s="169" t="s">
        <v>2875</v>
      </c>
      <c r="C4" s="169" t="s">
        <v>6143</v>
      </c>
      <c r="D4" s="169" t="s">
        <v>6146</v>
      </c>
      <c r="E4" s="169"/>
      <c r="F4" s="169"/>
      <c r="G4" s="169" t="s">
        <v>6112</v>
      </c>
    </row>
    <row r="5" spans="1:7">
      <c r="A5" s="169" t="s">
        <v>2905</v>
      </c>
      <c r="B5" s="169" t="s">
        <v>2878</v>
      </c>
      <c r="C5" s="169" t="s">
        <v>6143</v>
      </c>
      <c r="D5" s="169" t="s">
        <v>6147</v>
      </c>
      <c r="E5" s="169"/>
      <c r="F5" s="169"/>
      <c r="G5" s="169" t="s">
        <v>6112</v>
      </c>
    </row>
    <row r="6" spans="1:7" s="166" customFormat="1">
      <c r="A6" s="167" t="s">
        <v>3356</v>
      </c>
      <c r="B6" s="167" t="s">
        <v>2874</v>
      </c>
      <c r="C6" s="167" t="s">
        <v>6143</v>
      </c>
      <c r="D6" s="167" t="s">
        <v>6144</v>
      </c>
      <c r="E6" s="167"/>
      <c r="F6" s="167"/>
      <c r="G6" s="167" t="s">
        <v>6112</v>
      </c>
    </row>
    <row r="7" spans="1:7" s="166" customFormat="1">
      <c r="A7" s="167" t="s">
        <v>3356</v>
      </c>
      <c r="B7" s="167" t="s">
        <v>1903</v>
      </c>
      <c r="C7" s="167" t="s">
        <v>6143</v>
      </c>
      <c r="D7" s="167" t="s">
        <v>6145</v>
      </c>
      <c r="E7" s="167"/>
      <c r="F7" s="167"/>
      <c r="G7" s="167" t="s">
        <v>6112</v>
      </c>
    </row>
    <row r="8" spans="1:7" s="166" customFormat="1">
      <c r="A8" s="167" t="s">
        <v>3356</v>
      </c>
      <c r="B8" s="167" t="s">
        <v>2876</v>
      </c>
      <c r="C8" s="167" t="s">
        <v>6143</v>
      </c>
      <c r="D8" s="167" t="s">
        <v>6146</v>
      </c>
      <c r="E8" s="167"/>
      <c r="F8" s="167"/>
      <c r="G8" s="167" t="s">
        <v>6112</v>
      </c>
    </row>
    <row r="9" spans="1:7" s="166" customFormat="1">
      <c r="A9" s="167" t="s">
        <v>3356</v>
      </c>
      <c r="B9" s="167" t="s">
        <v>2248</v>
      </c>
      <c r="C9" s="167" t="s">
        <v>6143</v>
      </c>
      <c r="D9" s="167" t="s">
        <v>6147</v>
      </c>
      <c r="E9" s="167"/>
      <c r="F9" s="167"/>
      <c r="G9" s="167" t="s">
        <v>6112</v>
      </c>
    </row>
    <row r="10" spans="1:7">
      <c r="A10" s="169" t="s">
        <v>4228</v>
      </c>
      <c r="B10" s="169" t="s">
        <v>2879</v>
      </c>
      <c r="C10" s="169" t="s">
        <v>6143</v>
      </c>
      <c r="D10" s="169" t="s">
        <v>6148</v>
      </c>
      <c r="E10" s="169"/>
      <c r="F10" s="169"/>
      <c r="G10" s="169" t="s">
        <v>6112</v>
      </c>
    </row>
    <row r="11" spans="1:7">
      <c r="A11" s="169" t="s">
        <v>4228</v>
      </c>
      <c r="B11" s="169" t="s">
        <v>2880</v>
      </c>
      <c r="C11" s="169" t="s">
        <v>6143</v>
      </c>
      <c r="D11" s="169" t="s">
        <v>6149</v>
      </c>
      <c r="E11" s="169"/>
      <c r="F11" s="169"/>
      <c r="G11" s="169" t="s">
        <v>6112</v>
      </c>
    </row>
    <row r="12" spans="1:7">
      <c r="A12" s="169" t="s">
        <v>3356</v>
      </c>
      <c r="B12" s="169" t="s">
        <v>2881</v>
      </c>
      <c r="C12" s="169" t="s">
        <v>6143</v>
      </c>
      <c r="D12" s="169" t="s">
        <v>6150</v>
      </c>
      <c r="E12" s="169"/>
      <c r="F12" s="169"/>
      <c r="G12" s="169" t="s">
        <v>6112</v>
      </c>
    </row>
    <row r="13" spans="1:7">
      <c r="A13" s="169" t="s">
        <v>3356</v>
      </c>
      <c r="B13" s="169" t="s">
        <v>2882</v>
      </c>
      <c r="C13" s="169" t="s">
        <v>6143</v>
      </c>
      <c r="D13" s="169" t="s">
        <v>6151</v>
      </c>
      <c r="E13" s="169"/>
      <c r="F13" s="169"/>
      <c r="G13" s="169" t="s">
        <v>6112</v>
      </c>
    </row>
    <row r="14" spans="1:7" s="166" customFormat="1">
      <c r="A14" s="167" t="s">
        <v>2905</v>
      </c>
      <c r="B14" s="167" t="s">
        <v>2857</v>
      </c>
      <c r="C14" s="167" t="s">
        <v>6143</v>
      </c>
      <c r="D14" s="167" t="s">
        <v>6152</v>
      </c>
      <c r="E14" s="167"/>
      <c r="F14" s="167"/>
      <c r="G14" s="167" t="s">
        <v>6112</v>
      </c>
    </row>
    <row r="15" spans="1:7" s="166" customFormat="1">
      <c r="A15" s="167" t="s">
        <v>2905</v>
      </c>
      <c r="B15" s="167" t="s">
        <v>2862</v>
      </c>
      <c r="C15" s="167" t="s">
        <v>6143</v>
      </c>
      <c r="D15" s="167" t="s">
        <v>6153</v>
      </c>
      <c r="E15" s="167"/>
      <c r="F15" s="167"/>
      <c r="G15" s="167" t="s">
        <v>6112</v>
      </c>
    </row>
    <row r="16" spans="1:7" s="166" customFormat="1">
      <c r="A16" s="167" t="s">
        <v>2905</v>
      </c>
      <c r="B16" s="167" t="s">
        <v>2866</v>
      </c>
      <c r="C16" s="167" t="s">
        <v>6143</v>
      </c>
      <c r="D16" s="167" t="s">
        <v>6154</v>
      </c>
      <c r="E16" s="167"/>
      <c r="F16" s="167"/>
      <c r="G16" s="167" t="s">
        <v>6112</v>
      </c>
    </row>
    <row r="17" spans="1:7" s="166" customFormat="1">
      <c r="A17" s="167" t="s">
        <v>3356</v>
      </c>
      <c r="B17" s="167" t="s">
        <v>2856</v>
      </c>
      <c r="C17" s="167" t="s">
        <v>6143</v>
      </c>
      <c r="D17" s="167" t="s">
        <v>6152</v>
      </c>
      <c r="E17" s="167"/>
      <c r="F17" s="167"/>
      <c r="G17" s="167" t="s">
        <v>6112</v>
      </c>
    </row>
    <row r="18" spans="1:7" s="166" customFormat="1">
      <c r="A18" s="167" t="s">
        <v>3356</v>
      </c>
      <c r="B18" s="167" t="s">
        <v>2861</v>
      </c>
      <c r="C18" s="167" t="s">
        <v>6143</v>
      </c>
      <c r="D18" s="167" t="s">
        <v>6153</v>
      </c>
      <c r="E18" s="167"/>
      <c r="F18" s="167"/>
      <c r="G18" s="167" t="s">
        <v>6112</v>
      </c>
    </row>
    <row r="19" spans="1:7" s="166" customFormat="1">
      <c r="A19" s="167" t="s">
        <v>3356</v>
      </c>
      <c r="B19" s="167" t="s">
        <v>2865</v>
      </c>
      <c r="C19" s="167" t="s">
        <v>6143</v>
      </c>
      <c r="D19" s="167" t="s">
        <v>6154</v>
      </c>
      <c r="E19" s="167"/>
      <c r="F19" s="167"/>
      <c r="G19" s="167" t="s">
        <v>6112</v>
      </c>
    </row>
    <row r="20" spans="1:7">
      <c r="A20" s="169" t="s">
        <v>2905</v>
      </c>
      <c r="B20" s="169" t="s">
        <v>2853</v>
      </c>
      <c r="C20" s="169" t="s">
        <v>6143</v>
      </c>
      <c r="D20" s="169" t="s">
        <v>6152</v>
      </c>
      <c r="E20" s="169"/>
      <c r="F20" s="169"/>
      <c r="G20" s="169" t="s">
        <v>6112</v>
      </c>
    </row>
    <row r="21" spans="1:7">
      <c r="A21" s="169" t="s">
        <v>2905</v>
      </c>
      <c r="B21" s="169" t="s">
        <v>2855</v>
      </c>
      <c r="C21" s="169" t="s">
        <v>6143</v>
      </c>
      <c r="D21" s="169" t="s">
        <v>6152</v>
      </c>
      <c r="E21" s="169"/>
      <c r="F21" s="169"/>
      <c r="G21" s="169" t="s">
        <v>6112</v>
      </c>
    </row>
    <row r="22" spans="1:7">
      <c r="A22" s="169" t="s">
        <v>2905</v>
      </c>
      <c r="B22" s="169" t="s">
        <v>2859</v>
      </c>
      <c r="C22" s="169" t="s">
        <v>6143</v>
      </c>
      <c r="D22" s="169" t="s">
        <v>6153</v>
      </c>
      <c r="E22" s="169"/>
      <c r="F22" s="169"/>
      <c r="G22" s="169" t="s">
        <v>6112</v>
      </c>
    </row>
    <row r="23" spans="1:7">
      <c r="A23" s="169" t="s">
        <v>2905</v>
      </c>
      <c r="B23" s="169" t="s">
        <v>2860</v>
      </c>
      <c r="C23" s="169" t="s">
        <v>6143</v>
      </c>
      <c r="D23" s="169" t="s">
        <v>6153</v>
      </c>
      <c r="E23" s="169"/>
      <c r="F23" s="169"/>
      <c r="G23" s="169" t="s">
        <v>6112</v>
      </c>
    </row>
    <row r="24" spans="1:7">
      <c r="A24" s="169" t="s">
        <v>2905</v>
      </c>
      <c r="B24" s="169" t="s">
        <v>2863</v>
      </c>
      <c r="C24" s="169" t="s">
        <v>6143</v>
      </c>
      <c r="D24" s="169" t="s">
        <v>6154</v>
      </c>
      <c r="E24" s="169"/>
      <c r="F24" s="169"/>
      <c r="G24" s="169" t="s">
        <v>6112</v>
      </c>
    </row>
    <row r="25" spans="1:7">
      <c r="A25" s="169" t="s">
        <v>2905</v>
      </c>
      <c r="B25" s="169" t="s">
        <v>2864</v>
      </c>
      <c r="C25" s="169" t="s">
        <v>6143</v>
      </c>
      <c r="D25" s="169" t="s">
        <v>6154</v>
      </c>
      <c r="E25" s="169"/>
      <c r="F25" s="169"/>
      <c r="G25" s="169" t="s">
        <v>6112</v>
      </c>
    </row>
    <row r="26" spans="1:7">
      <c r="A26" s="169" t="s">
        <v>5127</v>
      </c>
      <c r="B26" s="169" t="s">
        <v>2871</v>
      </c>
      <c r="C26" s="169" t="s">
        <v>6143</v>
      </c>
      <c r="D26" s="169" t="s">
        <v>6155</v>
      </c>
      <c r="E26" s="169"/>
      <c r="F26" s="169"/>
      <c r="G26" s="169" t="s">
        <v>6112</v>
      </c>
    </row>
    <row r="27" spans="1:7">
      <c r="A27" s="169" t="s">
        <v>5088</v>
      </c>
      <c r="B27" s="169" t="s">
        <v>2867</v>
      </c>
      <c r="C27" s="169" t="s">
        <v>6143</v>
      </c>
      <c r="D27" s="169"/>
      <c r="E27" s="169"/>
      <c r="F27" s="169"/>
      <c r="G27" s="169" t="s">
        <v>6112</v>
      </c>
    </row>
    <row r="28" spans="1:7">
      <c r="A28" s="169" t="s">
        <v>5088</v>
      </c>
      <c r="B28" s="169" t="s">
        <v>2870</v>
      </c>
      <c r="C28" s="169" t="s">
        <v>6143</v>
      </c>
      <c r="D28" s="169"/>
      <c r="E28" s="169"/>
      <c r="F28" s="169"/>
      <c r="G28" s="169" t="s">
        <v>6112</v>
      </c>
    </row>
    <row r="29" spans="1:7">
      <c r="A29" s="169" t="s">
        <v>5088</v>
      </c>
      <c r="B29" s="169" t="s">
        <v>2869</v>
      </c>
      <c r="C29" s="169" t="s">
        <v>6143</v>
      </c>
      <c r="D29" s="169"/>
      <c r="E29" s="169"/>
      <c r="F29" s="169"/>
      <c r="G29" s="169" t="s">
        <v>6112</v>
      </c>
    </row>
    <row r="30" spans="1:7">
      <c r="A30" s="169" t="s">
        <v>5756</v>
      </c>
      <c r="B30" s="169" t="s">
        <v>2885</v>
      </c>
      <c r="C30" s="169" t="s">
        <v>6143</v>
      </c>
      <c r="D30" s="169" t="s">
        <v>6156</v>
      </c>
      <c r="E30" s="169"/>
      <c r="F30" s="169"/>
      <c r="G30" s="169" t="s">
        <v>6112</v>
      </c>
    </row>
    <row r="31" spans="1:7">
      <c r="A31" s="169" t="s">
        <v>5088</v>
      </c>
      <c r="B31" s="169" t="s">
        <v>2883</v>
      </c>
      <c r="C31" s="169" t="s">
        <v>6143</v>
      </c>
      <c r="D31" s="169" t="s">
        <v>6156</v>
      </c>
      <c r="E31" s="169"/>
      <c r="F31" s="169"/>
      <c r="G31" s="169" t="s">
        <v>6112</v>
      </c>
    </row>
    <row r="33" spans="1:1">
      <c r="A33" s="166" t="s">
        <v>6157</v>
      </c>
    </row>
  </sheetData>
  <pageMargins left="0.511811024" right="0.511811024" top="0.78740157499999996" bottom="0.78740157499999996" header="0.31496062000000002" footer="0.31496062000000002"/>
  <pageSetup paperSize="9"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42E5EB-9593-4644-AF6C-D30449BA907E}">
  <dimension ref="A1:H61"/>
  <sheetViews>
    <sheetView workbookViewId="0">
      <selection activeCell="C35" sqref="C35"/>
    </sheetView>
  </sheetViews>
  <sheetFormatPr defaultColWidth="8.88671875" defaultRowHeight="14.4"/>
  <cols>
    <col min="1" max="1" width="25.6640625" bestFit="1" customWidth="1"/>
    <col min="2" max="2" width="8.44140625" bestFit="1" customWidth="1"/>
    <col min="3" max="3" width="44.6640625" bestFit="1" customWidth="1"/>
    <col min="4" max="4" width="69.6640625" bestFit="1" customWidth="1"/>
    <col min="5" max="5" width="19.44140625" bestFit="1" customWidth="1"/>
    <col min="6" max="6" width="18.44140625" bestFit="1" customWidth="1"/>
    <col min="7" max="7" width="13.6640625" bestFit="1" customWidth="1"/>
    <col min="8" max="8" width="9.6640625" bestFit="1" customWidth="1"/>
  </cols>
  <sheetData>
    <row r="1" spans="1:8">
      <c r="A1" t="s">
        <v>2887</v>
      </c>
      <c r="B1" t="s">
        <v>2549</v>
      </c>
      <c r="C1" t="s">
        <v>0</v>
      </c>
      <c r="D1" t="s">
        <v>726</v>
      </c>
      <c r="E1" t="s">
        <v>2846</v>
      </c>
      <c r="F1" t="s">
        <v>2847</v>
      </c>
      <c r="G1" t="s">
        <v>2848</v>
      </c>
      <c r="H1" t="s">
        <v>431</v>
      </c>
    </row>
    <row r="2" spans="1:8">
      <c r="A2" t="str" cm="1">
        <f t="array" ref="A2">_xlfn.CHOOSECOLS(_xlfn.TEXTSPLIT(C2,"-"), 1)</f>
        <v>FRADE</v>
      </c>
      <c r="B2" t="s">
        <v>3356</v>
      </c>
      <c r="C2" t="s">
        <v>2248</v>
      </c>
      <c r="D2" t="s">
        <v>6158</v>
      </c>
      <c r="E2" t="s">
        <v>3508</v>
      </c>
      <c r="H2" t="s">
        <v>6159</v>
      </c>
    </row>
    <row r="3" spans="1:8">
      <c r="A3" t="str" cm="1">
        <f t="array" ref="A3">_xlfn.CHOOSECOLS(_xlfn.TEXTSPLIT(C3,"-"), 1)</f>
        <v>FRADE</v>
      </c>
      <c r="B3" t="s">
        <v>3356</v>
      </c>
      <c r="C3" t="s">
        <v>2876</v>
      </c>
      <c r="D3" t="s">
        <v>6160</v>
      </c>
      <c r="E3" t="s">
        <v>3508</v>
      </c>
      <c r="H3" t="s">
        <v>6159</v>
      </c>
    </row>
    <row r="4" spans="1:8">
      <c r="A4" t="str" cm="1">
        <f t="array" ref="A4">_xlfn.CHOOSECOLS(_xlfn.TEXTSPLIT(C4,"-"), 1)</f>
        <v>FRADE</v>
      </c>
      <c r="B4" t="s">
        <v>3356</v>
      </c>
      <c r="C4" t="s">
        <v>2882</v>
      </c>
      <c r="D4" t="s">
        <v>6161</v>
      </c>
      <c r="E4" t="s">
        <v>3508</v>
      </c>
      <c r="H4" t="s">
        <v>6159</v>
      </c>
    </row>
    <row r="5" spans="1:8">
      <c r="A5" t="str" cm="1">
        <f t="array" ref="A5">_xlfn.CHOOSECOLS(_xlfn.TEXTSPLIT(C5,"-"), 1)</f>
        <v>FRADE</v>
      </c>
      <c r="B5" t="s">
        <v>3356</v>
      </c>
      <c r="C5" t="s">
        <v>1903</v>
      </c>
      <c r="D5" t="s">
        <v>6162</v>
      </c>
      <c r="E5" t="s">
        <v>3508</v>
      </c>
      <c r="H5" t="s">
        <v>6159</v>
      </c>
    </row>
    <row r="6" spans="1:8">
      <c r="A6" t="str" cm="1">
        <f t="array" ref="A6">_xlfn.CHOOSECOLS(_xlfn.TEXTSPLIT(C6,"-"), 1)</f>
        <v>FRADE</v>
      </c>
      <c r="B6" t="s">
        <v>3356</v>
      </c>
      <c r="C6" t="s">
        <v>2874</v>
      </c>
      <c r="D6" t="s">
        <v>6163</v>
      </c>
      <c r="E6" t="s">
        <v>3508</v>
      </c>
      <c r="H6" t="s">
        <v>6159</v>
      </c>
    </row>
    <row r="7" spans="1:8">
      <c r="A7" t="str" cm="1">
        <f t="array" ref="A7">_xlfn.CHOOSECOLS(_xlfn.TEXTSPLIT(C7,"-"), 1)</f>
        <v>FRADE</v>
      </c>
      <c r="B7" t="s">
        <v>3356</v>
      </c>
      <c r="C7" t="s">
        <v>2881</v>
      </c>
      <c r="D7" t="s">
        <v>6164</v>
      </c>
      <c r="E7" t="s">
        <v>3508</v>
      </c>
      <c r="H7" t="s">
        <v>6159</v>
      </c>
    </row>
    <row r="8" spans="1:8">
      <c r="A8" t="str" cm="1">
        <f t="array" ref="A8">_xlfn.CHOOSECOLS(_xlfn.TEXTSPLIT(C8,"-"), 1)</f>
        <v>FRADE</v>
      </c>
      <c r="B8" t="s">
        <v>2905</v>
      </c>
      <c r="C8" t="s">
        <v>2878</v>
      </c>
      <c r="D8" t="s">
        <v>6165</v>
      </c>
      <c r="E8" t="s">
        <v>3508</v>
      </c>
      <c r="H8" t="s">
        <v>6159</v>
      </c>
    </row>
    <row r="9" spans="1:8">
      <c r="A9" t="str" cm="1">
        <f t="array" ref="A9">_xlfn.CHOOSECOLS(_xlfn.TEXTSPLIT(C9,"-"), 1)</f>
        <v>FRADE</v>
      </c>
      <c r="B9" t="s">
        <v>2905</v>
      </c>
      <c r="C9" t="s">
        <v>2875</v>
      </c>
      <c r="D9" t="s">
        <v>6166</v>
      </c>
      <c r="E9" t="s">
        <v>3508</v>
      </c>
      <c r="H9" t="s">
        <v>6159</v>
      </c>
    </row>
    <row r="10" spans="1:8">
      <c r="A10" t="str" cm="1">
        <f t="array" ref="A10">_xlfn.CHOOSECOLS(_xlfn.TEXTSPLIT(C10,"-"), 1)</f>
        <v>FRADE</v>
      </c>
      <c r="B10" t="s">
        <v>4228</v>
      </c>
      <c r="C10" t="s">
        <v>2880</v>
      </c>
      <c r="D10" t="s">
        <v>6167</v>
      </c>
      <c r="E10" t="s">
        <v>3508</v>
      </c>
      <c r="H10" t="s">
        <v>6159</v>
      </c>
    </row>
    <row r="11" spans="1:8">
      <c r="A11" t="str" cm="1">
        <f t="array" ref="A11">_xlfn.CHOOSECOLS(_xlfn.TEXTSPLIT(C11,"-"), 1)</f>
        <v>FRADE</v>
      </c>
      <c r="B11" t="s">
        <v>2905</v>
      </c>
      <c r="C11" t="s">
        <v>2877</v>
      </c>
      <c r="D11" t="s">
        <v>6168</v>
      </c>
      <c r="E11" t="s">
        <v>3508</v>
      </c>
      <c r="H11" t="s">
        <v>6159</v>
      </c>
    </row>
    <row r="12" spans="1:8">
      <c r="A12" t="str" cm="1">
        <f t="array" ref="A12">_xlfn.CHOOSECOLS(_xlfn.TEXTSPLIT(C12,"-"), 1)</f>
        <v>FRADE</v>
      </c>
      <c r="B12" t="s">
        <v>2905</v>
      </c>
      <c r="C12" t="s">
        <v>2873</v>
      </c>
      <c r="D12" t="s">
        <v>6169</v>
      </c>
      <c r="E12" t="s">
        <v>3508</v>
      </c>
      <c r="H12" t="s">
        <v>6159</v>
      </c>
    </row>
    <row r="13" spans="1:8">
      <c r="A13" t="str" cm="1">
        <f t="array" ref="A13">_xlfn.CHOOSECOLS(_xlfn.TEXTSPLIT(C13,"-"), 1)</f>
        <v>FRADE</v>
      </c>
      <c r="B13" t="s">
        <v>4228</v>
      </c>
      <c r="C13" t="s">
        <v>2879</v>
      </c>
      <c r="D13" t="s">
        <v>6170</v>
      </c>
      <c r="E13" t="s">
        <v>3508</v>
      </c>
      <c r="H13" t="s">
        <v>6159</v>
      </c>
    </row>
    <row r="14" spans="1:8">
      <c r="A14" t="str" cm="1">
        <f t="array" ref="A14">_xlfn.CHOOSECOLS(_xlfn.TEXTSPLIT(C14,"-"), 1)</f>
        <v>FORTE</v>
      </c>
      <c r="B14" t="s">
        <v>5127</v>
      </c>
      <c r="C14" t="s">
        <v>2871</v>
      </c>
      <c r="D14" t="s">
        <v>6171</v>
      </c>
      <c r="E14" t="s">
        <v>3508</v>
      </c>
      <c r="H14" t="s">
        <v>6159</v>
      </c>
    </row>
    <row r="15" spans="1:8">
      <c r="A15" t="str" cm="1">
        <f t="array" ref="A15">_xlfn.CHOOSECOLS(_xlfn.TEXTSPLIT(C15,"-"), 1)</f>
        <v>FORTE</v>
      </c>
      <c r="B15" t="s">
        <v>5088</v>
      </c>
      <c r="C15" t="s">
        <v>2870</v>
      </c>
      <c r="D15" t="s">
        <v>6172</v>
      </c>
      <c r="E15" t="s">
        <v>3508</v>
      </c>
      <c r="H15" t="s">
        <v>6159</v>
      </c>
    </row>
    <row r="16" spans="1:8">
      <c r="A16" t="str" cm="1">
        <f t="array" ref="A16">_xlfn.CHOOSECOLS(_xlfn.TEXTSPLIT(C16,"-"), 1)</f>
        <v>FORTE</v>
      </c>
      <c r="B16" t="s">
        <v>5088</v>
      </c>
      <c r="C16" t="s">
        <v>2869</v>
      </c>
      <c r="D16" t="s">
        <v>6173</v>
      </c>
      <c r="E16" t="s">
        <v>3508</v>
      </c>
      <c r="H16" t="s">
        <v>6159</v>
      </c>
    </row>
    <row r="17" spans="1:8">
      <c r="A17" t="str" cm="1">
        <f t="array" ref="A17">_xlfn.CHOOSECOLS(_xlfn.TEXTSPLIT(C17,"-"), 1)</f>
        <v>FORTE</v>
      </c>
      <c r="B17" t="s">
        <v>5088</v>
      </c>
      <c r="C17" t="s">
        <v>2867</v>
      </c>
      <c r="D17" t="s">
        <v>6174</v>
      </c>
      <c r="E17" t="s">
        <v>3508</v>
      </c>
      <c r="H17" t="s">
        <v>6159</v>
      </c>
    </row>
    <row r="18" spans="1:8">
      <c r="A18" t="str" cm="1">
        <f t="array" ref="A18">_xlfn.CHOOSECOLS(_xlfn.TEXTSPLIT(C18,"-"), 1)</f>
        <v>FORTE</v>
      </c>
      <c r="B18" t="s">
        <v>2905</v>
      </c>
      <c r="C18" t="s">
        <v>2864</v>
      </c>
      <c r="D18" t="s">
        <v>6175</v>
      </c>
      <c r="E18" t="s">
        <v>3508</v>
      </c>
      <c r="H18" t="s">
        <v>6159</v>
      </c>
    </row>
    <row r="19" spans="1:8">
      <c r="A19" t="str" cm="1">
        <f t="array" ref="A19">_xlfn.CHOOSECOLS(_xlfn.TEXTSPLIT(C19,"-"), 1)</f>
        <v>FORTE</v>
      </c>
      <c r="B19" t="s">
        <v>2905</v>
      </c>
      <c r="C19" t="s">
        <v>2863</v>
      </c>
      <c r="D19" t="s">
        <v>6176</v>
      </c>
      <c r="E19" t="s">
        <v>3508</v>
      </c>
      <c r="H19" t="s">
        <v>6159</v>
      </c>
    </row>
    <row r="20" spans="1:8">
      <c r="A20" t="str" cm="1">
        <f t="array" ref="A20">_xlfn.CHOOSECOLS(_xlfn.TEXTSPLIT(C20,"-"), 1)</f>
        <v>FORTE</v>
      </c>
      <c r="B20" t="s">
        <v>2905</v>
      </c>
      <c r="C20" t="s">
        <v>2860</v>
      </c>
      <c r="D20" t="s">
        <v>6177</v>
      </c>
      <c r="E20" t="s">
        <v>3508</v>
      </c>
      <c r="H20" t="s">
        <v>6159</v>
      </c>
    </row>
    <row r="21" spans="1:8">
      <c r="A21" t="str" cm="1">
        <f t="array" ref="A21">_xlfn.CHOOSECOLS(_xlfn.TEXTSPLIT(C21,"-"), 1)</f>
        <v>FORTE</v>
      </c>
      <c r="B21" t="s">
        <v>2905</v>
      </c>
      <c r="C21" t="s">
        <v>2859</v>
      </c>
      <c r="D21" t="s">
        <v>6178</v>
      </c>
      <c r="E21" t="s">
        <v>3508</v>
      </c>
      <c r="H21" t="s">
        <v>6159</v>
      </c>
    </row>
    <row r="22" spans="1:8">
      <c r="A22" t="str" cm="1">
        <f t="array" ref="A22">_xlfn.CHOOSECOLS(_xlfn.TEXTSPLIT(C22,"-"), 1)</f>
        <v>FORTE</v>
      </c>
      <c r="B22" t="s">
        <v>2905</v>
      </c>
      <c r="C22" t="s">
        <v>2855</v>
      </c>
      <c r="D22" t="s">
        <v>6179</v>
      </c>
      <c r="E22" t="s">
        <v>3508</v>
      </c>
      <c r="H22" t="s">
        <v>6159</v>
      </c>
    </row>
    <row r="23" spans="1:8">
      <c r="A23" t="str" cm="1">
        <f t="array" ref="A23">_xlfn.CHOOSECOLS(_xlfn.TEXTSPLIT(C23,"-"), 1)</f>
        <v>FORTE</v>
      </c>
      <c r="B23" t="s">
        <v>2905</v>
      </c>
      <c r="C23" t="s">
        <v>2853</v>
      </c>
      <c r="D23" t="s">
        <v>6180</v>
      </c>
      <c r="E23" t="s">
        <v>3508</v>
      </c>
      <c r="H23" t="s">
        <v>6159</v>
      </c>
    </row>
    <row r="24" spans="1:8">
      <c r="A24" t="str" cm="1">
        <f t="array" ref="A24">_xlfn.CHOOSECOLS(_xlfn.TEXTSPLIT(C24,"-"), 1)</f>
        <v>BRAVO</v>
      </c>
      <c r="B24" t="s">
        <v>5756</v>
      </c>
      <c r="C24" t="s">
        <v>2885</v>
      </c>
      <c r="D24" t="s">
        <v>6181</v>
      </c>
      <c r="E24" t="s">
        <v>3508</v>
      </c>
      <c r="H24" t="s">
        <v>6159</v>
      </c>
    </row>
    <row r="25" spans="1:8">
      <c r="A25" t="str" cm="1">
        <f t="array" ref="A25">_xlfn.CHOOSECOLS(_xlfn.TEXTSPLIT(C25,"-"), 1)</f>
        <v>BRAVO</v>
      </c>
      <c r="B25" t="s">
        <v>5088</v>
      </c>
      <c r="C25" t="s">
        <v>2883</v>
      </c>
      <c r="D25" t="s">
        <v>6182</v>
      </c>
      <c r="E25" t="s">
        <v>3508</v>
      </c>
      <c r="H25" t="s">
        <v>6159</v>
      </c>
    </row>
    <row r="26" spans="1:8">
      <c r="A26" t="s">
        <v>6183</v>
      </c>
      <c r="B26" t="s">
        <v>3356</v>
      </c>
      <c r="C26" t="s">
        <v>2248</v>
      </c>
      <c r="D26" t="s">
        <v>6158</v>
      </c>
      <c r="E26" t="s">
        <v>6184</v>
      </c>
      <c r="H26" t="s">
        <v>6159</v>
      </c>
    </row>
    <row r="27" spans="1:8">
      <c r="A27" t="s">
        <v>6183</v>
      </c>
      <c r="B27" t="s">
        <v>3356</v>
      </c>
      <c r="C27" t="s">
        <v>2876</v>
      </c>
      <c r="D27" t="s">
        <v>6160</v>
      </c>
      <c r="E27" t="s">
        <v>6184</v>
      </c>
      <c r="H27" t="s">
        <v>6159</v>
      </c>
    </row>
    <row r="28" spans="1:8">
      <c r="A28" t="s">
        <v>6183</v>
      </c>
      <c r="B28" t="s">
        <v>3356</v>
      </c>
      <c r="C28" t="s">
        <v>2882</v>
      </c>
      <c r="D28" t="s">
        <v>6161</v>
      </c>
      <c r="E28" t="s">
        <v>6184</v>
      </c>
      <c r="H28" t="s">
        <v>6159</v>
      </c>
    </row>
    <row r="29" spans="1:8">
      <c r="A29" t="s">
        <v>6183</v>
      </c>
      <c r="B29" t="s">
        <v>3356</v>
      </c>
      <c r="C29" t="s">
        <v>1903</v>
      </c>
      <c r="D29" t="s">
        <v>6162</v>
      </c>
      <c r="E29" t="s">
        <v>6184</v>
      </c>
      <c r="H29" t="s">
        <v>6159</v>
      </c>
    </row>
    <row r="30" spans="1:8">
      <c r="A30" t="s">
        <v>6183</v>
      </c>
      <c r="B30" t="s">
        <v>3356</v>
      </c>
      <c r="C30" t="s">
        <v>2874</v>
      </c>
      <c r="D30" t="s">
        <v>6163</v>
      </c>
      <c r="E30" t="s">
        <v>6184</v>
      </c>
      <c r="H30" t="s">
        <v>6159</v>
      </c>
    </row>
    <row r="31" spans="1:8">
      <c r="A31" t="s">
        <v>6183</v>
      </c>
      <c r="B31" t="s">
        <v>3356</v>
      </c>
      <c r="C31" t="s">
        <v>2881</v>
      </c>
      <c r="D31" t="s">
        <v>6164</v>
      </c>
      <c r="E31" t="s">
        <v>6184</v>
      </c>
      <c r="H31" t="s">
        <v>6159</v>
      </c>
    </row>
    <row r="32" spans="1:8">
      <c r="A32" t="s">
        <v>6183</v>
      </c>
      <c r="B32" t="s">
        <v>2905</v>
      </c>
      <c r="C32" t="s">
        <v>2878</v>
      </c>
      <c r="D32" t="s">
        <v>6165</v>
      </c>
      <c r="E32" t="s">
        <v>6184</v>
      </c>
      <c r="H32" t="s">
        <v>6159</v>
      </c>
    </row>
    <row r="33" spans="1:8">
      <c r="A33" t="s">
        <v>6183</v>
      </c>
      <c r="B33" t="s">
        <v>2905</v>
      </c>
      <c r="C33" t="s">
        <v>2875</v>
      </c>
      <c r="D33" t="s">
        <v>6166</v>
      </c>
      <c r="E33" t="s">
        <v>6184</v>
      </c>
      <c r="H33" t="s">
        <v>6159</v>
      </c>
    </row>
    <row r="34" spans="1:8">
      <c r="A34" t="s">
        <v>6183</v>
      </c>
      <c r="B34" t="s">
        <v>4228</v>
      </c>
      <c r="C34" t="s">
        <v>2880</v>
      </c>
      <c r="D34" t="s">
        <v>6167</v>
      </c>
      <c r="E34" t="s">
        <v>6184</v>
      </c>
      <c r="H34" t="s">
        <v>6159</v>
      </c>
    </row>
    <row r="35" spans="1:8">
      <c r="A35" t="s">
        <v>6183</v>
      </c>
      <c r="B35" t="s">
        <v>2905</v>
      </c>
      <c r="C35" t="s">
        <v>2877</v>
      </c>
      <c r="D35" t="s">
        <v>6168</v>
      </c>
      <c r="E35" t="s">
        <v>6184</v>
      </c>
      <c r="H35" t="s">
        <v>6159</v>
      </c>
    </row>
    <row r="36" spans="1:8">
      <c r="A36" t="s">
        <v>6183</v>
      </c>
      <c r="B36" t="s">
        <v>2905</v>
      </c>
      <c r="C36" t="s">
        <v>2873</v>
      </c>
      <c r="D36" t="s">
        <v>6169</v>
      </c>
      <c r="E36" t="s">
        <v>6184</v>
      </c>
      <c r="H36" t="s">
        <v>6159</v>
      </c>
    </row>
    <row r="37" spans="1:8">
      <c r="A37" t="s">
        <v>6183</v>
      </c>
      <c r="B37" t="s">
        <v>4228</v>
      </c>
      <c r="C37" t="s">
        <v>2879</v>
      </c>
      <c r="D37" t="s">
        <v>6170</v>
      </c>
      <c r="E37" t="s">
        <v>6184</v>
      </c>
      <c r="H37" t="s">
        <v>6159</v>
      </c>
    </row>
    <row r="38" spans="1:8">
      <c r="A38" t="s">
        <v>6185</v>
      </c>
      <c r="B38" t="s">
        <v>5127</v>
      </c>
      <c r="C38" t="s">
        <v>2871</v>
      </c>
      <c r="D38" t="s">
        <v>6171</v>
      </c>
      <c r="E38" t="s">
        <v>6184</v>
      </c>
      <c r="H38" t="s">
        <v>6159</v>
      </c>
    </row>
    <row r="39" spans="1:8">
      <c r="A39" t="s">
        <v>6185</v>
      </c>
      <c r="B39" t="s">
        <v>5088</v>
      </c>
      <c r="C39" t="s">
        <v>2870</v>
      </c>
      <c r="D39" t="s">
        <v>6172</v>
      </c>
      <c r="E39" t="s">
        <v>6184</v>
      </c>
      <c r="H39" t="s">
        <v>6159</v>
      </c>
    </row>
    <row r="40" spans="1:8">
      <c r="A40" t="s">
        <v>6185</v>
      </c>
      <c r="B40" t="s">
        <v>5088</v>
      </c>
      <c r="C40" t="s">
        <v>2869</v>
      </c>
      <c r="D40" t="s">
        <v>6173</v>
      </c>
      <c r="E40" t="s">
        <v>6184</v>
      </c>
      <c r="H40" t="s">
        <v>6159</v>
      </c>
    </row>
    <row r="41" spans="1:8">
      <c r="A41" t="s">
        <v>6185</v>
      </c>
      <c r="B41" t="s">
        <v>5088</v>
      </c>
      <c r="C41" t="s">
        <v>2867</v>
      </c>
      <c r="D41" t="s">
        <v>6174</v>
      </c>
      <c r="E41" t="s">
        <v>6184</v>
      </c>
      <c r="H41" t="s">
        <v>6159</v>
      </c>
    </row>
    <row r="42" spans="1:8">
      <c r="A42" t="s">
        <v>6185</v>
      </c>
      <c r="B42" t="s">
        <v>2905</v>
      </c>
      <c r="C42" t="s">
        <v>2864</v>
      </c>
      <c r="D42" t="s">
        <v>6175</v>
      </c>
      <c r="E42" t="s">
        <v>6184</v>
      </c>
      <c r="H42" t="s">
        <v>6159</v>
      </c>
    </row>
    <row r="43" spans="1:8">
      <c r="A43" t="s">
        <v>6185</v>
      </c>
      <c r="B43" t="s">
        <v>2905</v>
      </c>
      <c r="C43" t="s">
        <v>2863</v>
      </c>
      <c r="D43" t="s">
        <v>6176</v>
      </c>
      <c r="E43" t="s">
        <v>6184</v>
      </c>
      <c r="H43" t="s">
        <v>6159</v>
      </c>
    </row>
    <row r="44" spans="1:8">
      <c r="A44" t="s">
        <v>6185</v>
      </c>
      <c r="B44" t="s">
        <v>2905</v>
      </c>
      <c r="C44" t="s">
        <v>2860</v>
      </c>
      <c r="D44" t="s">
        <v>6177</v>
      </c>
      <c r="E44" t="s">
        <v>6184</v>
      </c>
      <c r="H44" t="s">
        <v>6159</v>
      </c>
    </row>
    <row r="45" spans="1:8">
      <c r="A45" t="s">
        <v>6185</v>
      </c>
      <c r="B45" t="s">
        <v>2905</v>
      </c>
      <c r="C45" t="s">
        <v>2859</v>
      </c>
      <c r="D45" t="s">
        <v>6178</v>
      </c>
      <c r="E45" t="s">
        <v>6184</v>
      </c>
      <c r="H45" t="s">
        <v>6159</v>
      </c>
    </row>
    <row r="46" spans="1:8">
      <c r="A46" t="s">
        <v>6185</v>
      </c>
      <c r="B46" t="s">
        <v>2905</v>
      </c>
      <c r="C46" t="s">
        <v>2855</v>
      </c>
      <c r="D46" t="s">
        <v>6179</v>
      </c>
      <c r="E46" t="s">
        <v>6184</v>
      </c>
      <c r="H46" t="s">
        <v>6159</v>
      </c>
    </row>
    <row r="47" spans="1:8">
      <c r="A47" t="s">
        <v>6185</v>
      </c>
      <c r="B47" t="s">
        <v>2905</v>
      </c>
      <c r="C47" t="s">
        <v>2853</v>
      </c>
      <c r="D47" t="s">
        <v>6180</v>
      </c>
      <c r="E47" t="s">
        <v>6184</v>
      </c>
      <c r="H47" t="s">
        <v>6159</v>
      </c>
    </row>
    <row r="48" spans="1:8">
      <c r="A48" t="s">
        <v>6186</v>
      </c>
      <c r="B48" t="s">
        <v>5756</v>
      </c>
      <c r="C48" t="s">
        <v>2885</v>
      </c>
      <c r="D48" t="s">
        <v>6181</v>
      </c>
      <c r="E48" t="s">
        <v>6184</v>
      </c>
      <c r="H48" t="s">
        <v>6159</v>
      </c>
    </row>
    <row r="49" spans="1:8">
      <c r="A49" t="s">
        <v>6186</v>
      </c>
      <c r="B49" t="s">
        <v>5088</v>
      </c>
      <c r="C49" t="s">
        <v>2883</v>
      </c>
      <c r="D49" t="s">
        <v>6182</v>
      </c>
      <c r="E49" t="s">
        <v>6184</v>
      </c>
      <c r="H49" t="s">
        <v>6159</v>
      </c>
    </row>
    <row r="50" spans="1:8">
      <c r="A50" t="s">
        <v>6186</v>
      </c>
      <c r="B50" t="s">
        <v>3356</v>
      </c>
      <c r="C50" t="s">
        <v>2856</v>
      </c>
      <c r="D50" t="s">
        <v>6180</v>
      </c>
      <c r="E50" t="s">
        <v>3508</v>
      </c>
      <c r="H50" t="s">
        <v>6159</v>
      </c>
    </row>
    <row r="51" spans="1:8">
      <c r="A51" t="s">
        <v>6186</v>
      </c>
      <c r="B51" t="s">
        <v>3356</v>
      </c>
      <c r="C51" t="s">
        <v>2861</v>
      </c>
      <c r="D51" t="s">
        <v>6178</v>
      </c>
      <c r="E51" t="s">
        <v>3508</v>
      </c>
      <c r="H51" t="s">
        <v>6159</v>
      </c>
    </row>
    <row r="52" spans="1:8">
      <c r="A52" t="s">
        <v>6186</v>
      </c>
      <c r="B52" t="s">
        <v>3356</v>
      </c>
      <c r="C52" t="s">
        <v>2865</v>
      </c>
      <c r="D52" t="s">
        <v>6176</v>
      </c>
      <c r="E52" t="s">
        <v>3508</v>
      </c>
      <c r="H52" t="s">
        <v>6159</v>
      </c>
    </row>
    <row r="53" spans="1:8">
      <c r="A53" t="s">
        <v>6186</v>
      </c>
      <c r="B53" t="s">
        <v>2905</v>
      </c>
      <c r="C53" t="s">
        <v>2857</v>
      </c>
      <c r="D53" t="s">
        <v>6180</v>
      </c>
      <c r="E53" t="s">
        <v>3508</v>
      </c>
      <c r="H53" t="s">
        <v>6159</v>
      </c>
    </row>
    <row r="54" spans="1:8">
      <c r="A54" t="s">
        <v>6186</v>
      </c>
      <c r="B54" t="s">
        <v>2905</v>
      </c>
      <c r="C54" t="s">
        <v>2862</v>
      </c>
      <c r="D54" t="s">
        <v>6178</v>
      </c>
      <c r="E54" t="s">
        <v>3508</v>
      </c>
      <c r="H54" t="s">
        <v>6159</v>
      </c>
    </row>
    <row r="55" spans="1:8">
      <c r="A55" t="s">
        <v>6186</v>
      </c>
      <c r="B55" t="s">
        <v>2905</v>
      </c>
      <c r="C55" t="s">
        <v>2866</v>
      </c>
      <c r="D55" t="s">
        <v>6176</v>
      </c>
      <c r="E55" t="s">
        <v>3508</v>
      </c>
      <c r="H55" t="s">
        <v>6159</v>
      </c>
    </row>
    <row r="56" spans="1:8">
      <c r="A56" t="s">
        <v>6186</v>
      </c>
      <c r="B56" t="s">
        <v>3356</v>
      </c>
      <c r="C56" t="s">
        <v>2856</v>
      </c>
      <c r="D56" t="s">
        <v>6180</v>
      </c>
      <c r="E56" t="s">
        <v>6184</v>
      </c>
      <c r="H56" t="s">
        <v>6159</v>
      </c>
    </row>
    <row r="57" spans="1:8">
      <c r="A57" t="s">
        <v>6186</v>
      </c>
      <c r="B57" t="s">
        <v>3356</v>
      </c>
      <c r="C57" t="s">
        <v>2861</v>
      </c>
      <c r="D57" t="s">
        <v>6178</v>
      </c>
      <c r="E57" t="s">
        <v>6184</v>
      </c>
      <c r="H57" t="s">
        <v>6159</v>
      </c>
    </row>
    <row r="58" spans="1:8">
      <c r="A58" t="s">
        <v>6186</v>
      </c>
      <c r="B58" t="s">
        <v>3356</v>
      </c>
      <c r="C58" t="s">
        <v>2865</v>
      </c>
      <c r="D58" t="s">
        <v>6176</v>
      </c>
      <c r="E58" t="s">
        <v>6184</v>
      </c>
      <c r="H58" t="s">
        <v>6159</v>
      </c>
    </row>
    <row r="59" spans="1:8">
      <c r="A59" t="s">
        <v>6186</v>
      </c>
      <c r="B59" t="s">
        <v>2905</v>
      </c>
      <c r="C59" t="s">
        <v>2857</v>
      </c>
      <c r="D59" t="s">
        <v>6180</v>
      </c>
      <c r="E59" t="s">
        <v>6184</v>
      </c>
      <c r="H59" t="s">
        <v>6159</v>
      </c>
    </row>
    <row r="60" spans="1:8">
      <c r="A60" t="s">
        <v>6186</v>
      </c>
      <c r="B60" t="s">
        <v>2905</v>
      </c>
      <c r="C60" t="s">
        <v>2862</v>
      </c>
      <c r="D60" t="s">
        <v>6178</v>
      </c>
      <c r="E60" t="s">
        <v>6184</v>
      </c>
      <c r="H60" t="s">
        <v>6159</v>
      </c>
    </row>
    <row r="61" spans="1:8">
      <c r="A61" t="s">
        <v>6186</v>
      </c>
      <c r="B61" t="s">
        <v>2905</v>
      </c>
      <c r="C61" t="s">
        <v>2866</v>
      </c>
      <c r="D61" t="s">
        <v>6176</v>
      </c>
      <c r="E61" t="s">
        <v>6184</v>
      </c>
      <c r="H61" t="s">
        <v>6159</v>
      </c>
    </row>
  </sheetData>
  <pageMargins left="0.511811024" right="0.511811024" top="0.78740157499999996" bottom="0.78740157499999996" header="0.31496062000000002" footer="0.3149606200000000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9A290-CFD7-40FF-B3B6-B1EF15718039}">
  <dimension ref="A1:H50"/>
  <sheetViews>
    <sheetView workbookViewId="0">
      <selection activeCell="H1" sqref="H1"/>
    </sheetView>
  </sheetViews>
  <sheetFormatPr defaultColWidth="8.88671875" defaultRowHeight="14.4"/>
  <cols>
    <col min="1" max="1" width="46" bestFit="1" customWidth="1"/>
    <col min="2" max="2" width="60.33203125" bestFit="1" customWidth="1"/>
    <col min="3" max="3" width="19.109375" bestFit="1" customWidth="1"/>
    <col min="4" max="4" width="7.88671875" bestFit="1" customWidth="1"/>
    <col min="8" max="8" width="17" bestFit="1" customWidth="1"/>
  </cols>
  <sheetData>
    <row r="1" spans="1:8">
      <c r="A1" t="s">
        <v>0</v>
      </c>
      <c r="B1" t="s">
        <v>6187</v>
      </c>
      <c r="C1" t="s">
        <v>2551</v>
      </c>
      <c r="D1" t="s">
        <v>6188</v>
      </c>
      <c r="H1" t="s">
        <v>6189</v>
      </c>
    </row>
    <row r="2" spans="1:8">
      <c r="A2" t="s">
        <v>2873</v>
      </c>
      <c r="B2" t="s">
        <v>3208</v>
      </c>
      <c r="C2" t="s">
        <v>6190</v>
      </c>
      <c r="D2" t="s">
        <v>4391</v>
      </c>
      <c r="E2" t="e">
        <f>VLOOKUP(C2,$H$2:$H$90,1,FALSE)</f>
        <v>#N/A</v>
      </c>
      <c r="H2" t="s">
        <v>3592</v>
      </c>
    </row>
    <row r="3" spans="1:8">
      <c r="A3" t="s">
        <v>2862</v>
      </c>
      <c r="B3" t="s">
        <v>611</v>
      </c>
      <c r="C3" t="s">
        <v>5049</v>
      </c>
      <c r="D3" t="s">
        <v>465</v>
      </c>
      <c r="E3" t="e">
        <f t="shared" ref="E3:E50" si="0">VLOOKUP(C3,$H$2:$H$90,1,FALSE)</f>
        <v>#N/A</v>
      </c>
      <c r="H3" t="s">
        <v>3541</v>
      </c>
    </row>
    <row r="4" spans="1:8">
      <c r="A4" t="s">
        <v>2855</v>
      </c>
      <c r="B4" t="s">
        <v>3117</v>
      </c>
      <c r="C4" t="s">
        <v>4820</v>
      </c>
      <c r="D4" t="s">
        <v>201</v>
      </c>
      <c r="E4" t="str">
        <f t="shared" si="0"/>
        <v>P50_FIT-1231102A</v>
      </c>
      <c r="H4" t="s">
        <v>4826</v>
      </c>
    </row>
    <row r="5" spans="1:8">
      <c r="A5" t="s">
        <v>2860</v>
      </c>
      <c r="B5" t="s">
        <v>3117</v>
      </c>
      <c r="C5" t="s">
        <v>4893</v>
      </c>
      <c r="D5" t="s">
        <v>201</v>
      </c>
      <c r="E5" t="str">
        <f t="shared" si="0"/>
        <v>P50_FIT-1231102B</v>
      </c>
      <c r="H5" t="s">
        <v>4872</v>
      </c>
    </row>
    <row r="6" spans="1:8">
      <c r="A6" t="s">
        <v>2864</v>
      </c>
      <c r="B6" t="s">
        <v>3117</v>
      </c>
      <c r="C6" t="s">
        <v>4969</v>
      </c>
      <c r="D6" t="s">
        <v>201</v>
      </c>
      <c r="E6" t="str">
        <f t="shared" si="0"/>
        <v>P50_FIT-1231102C</v>
      </c>
      <c r="H6" t="s">
        <v>4903</v>
      </c>
    </row>
    <row r="7" spans="1:8">
      <c r="A7" t="s">
        <v>2853</v>
      </c>
      <c r="B7" t="s">
        <v>4790</v>
      </c>
      <c r="C7" t="s">
        <v>4791</v>
      </c>
      <c r="D7" t="s">
        <v>201</v>
      </c>
      <c r="E7" t="str">
        <f t="shared" si="0"/>
        <v>P50_FIT-1231101A</v>
      </c>
      <c r="H7" t="s">
        <v>4948</v>
      </c>
    </row>
    <row r="8" spans="1:8">
      <c r="A8" t="s">
        <v>2859</v>
      </c>
      <c r="B8" t="s">
        <v>4790</v>
      </c>
      <c r="C8" t="s">
        <v>4864</v>
      </c>
      <c r="D8" t="s">
        <v>201</v>
      </c>
      <c r="E8" t="str">
        <f t="shared" si="0"/>
        <v>P50_FIT-1231101B</v>
      </c>
      <c r="H8" t="s">
        <v>3587</v>
      </c>
    </row>
    <row r="9" spans="1:8">
      <c r="A9" t="s">
        <v>2863</v>
      </c>
      <c r="B9" t="s">
        <v>4790</v>
      </c>
      <c r="C9" t="s">
        <v>4940</v>
      </c>
      <c r="D9" t="s">
        <v>201</v>
      </c>
      <c r="E9" t="str">
        <f t="shared" si="0"/>
        <v>P50_FIT-1231101C</v>
      </c>
      <c r="H9" t="s">
        <v>3536</v>
      </c>
    </row>
    <row r="10" spans="1:8">
      <c r="A10" t="s">
        <v>2853</v>
      </c>
      <c r="B10" t="s">
        <v>4792</v>
      </c>
      <c r="C10" t="s">
        <v>4793</v>
      </c>
      <c r="D10" t="s">
        <v>201</v>
      </c>
      <c r="E10" t="str">
        <f t="shared" si="0"/>
        <v>P50_FIT-1231100A</v>
      </c>
      <c r="H10" t="s">
        <v>4826</v>
      </c>
    </row>
    <row r="11" spans="1:8">
      <c r="A11" t="s">
        <v>2859</v>
      </c>
      <c r="B11" t="s">
        <v>4792</v>
      </c>
      <c r="C11" t="s">
        <v>4865</v>
      </c>
      <c r="D11" t="s">
        <v>201</v>
      </c>
      <c r="E11" t="str">
        <f t="shared" si="0"/>
        <v>P50_FIT-1231100B</v>
      </c>
      <c r="H11" t="s">
        <v>4872</v>
      </c>
    </row>
    <row r="12" spans="1:8">
      <c r="A12" t="s">
        <v>2863</v>
      </c>
      <c r="B12" t="s">
        <v>4792</v>
      </c>
      <c r="C12" t="s">
        <v>4941</v>
      </c>
      <c r="D12" t="s">
        <v>201</v>
      </c>
      <c r="E12" t="str">
        <f t="shared" si="0"/>
        <v>P50_FIT-1231100C</v>
      </c>
      <c r="H12" t="s">
        <v>6191</v>
      </c>
    </row>
    <row r="13" spans="1:8">
      <c r="A13" t="s">
        <v>2857</v>
      </c>
      <c r="B13" t="s">
        <v>611</v>
      </c>
      <c r="C13" t="s">
        <v>3668</v>
      </c>
      <c r="D13" t="s">
        <v>465</v>
      </c>
      <c r="E13" t="str">
        <f t="shared" si="0"/>
        <v>P50_ZE-1231180AA</v>
      </c>
      <c r="H13" t="s">
        <v>4947</v>
      </c>
    </row>
    <row r="14" spans="1:8">
      <c r="A14" t="s">
        <v>2866</v>
      </c>
      <c r="B14" t="s">
        <v>611</v>
      </c>
      <c r="C14" t="s">
        <v>5068</v>
      </c>
      <c r="D14" t="s">
        <v>465</v>
      </c>
      <c r="E14" t="str">
        <f t="shared" si="0"/>
        <v>P50_ZE-1231180AC</v>
      </c>
      <c r="H14" t="s">
        <v>3674</v>
      </c>
    </row>
    <row r="15" spans="1:8">
      <c r="A15" t="s">
        <v>2857</v>
      </c>
      <c r="B15" t="s">
        <v>612</v>
      </c>
      <c r="C15" t="s">
        <v>3674</v>
      </c>
      <c r="D15" t="s">
        <v>465</v>
      </c>
      <c r="E15" t="str">
        <f t="shared" si="0"/>
        <v>P50_ZE-1231180BA</v>
      </c>
      <c r="H15" t="s">
        <v>5050</v>
      </c>
    </row>
    <row r="16" spans="1:8">
      <c r="A16" t="s">
        <v>2862</v>
      </c>
      <c r="B16" t="s">
        <v>612</v>
      </c>
      <c r="C16" t="s">
        <v>5050</v>
      </c>
      <c r="D16" t="s">
        <v>465</v>
      </c>
      <c r="E16" t="str">
        <f t="shared" si="0"/>
        <v>P50_ZE-1231180BB</v>
      </c>
      <c r="H16" t="s">
        <v>5069</v>
      </c>
    </row>
    <row r="17" spans="1:8">
      <c r="A17" t="s">
        <v>2866</v>
      </c>
      <c r="B17" t="s">
        <v>612</v>
      </c>
      <c r="C17" t="s">
        <v>5069</v>
      </c>
      <c r="D17" t="s">
        <v>465</v>
      </c>
      <c r="E17" t="str">
        <f t="shared" si="0"/>
        <v>P50_ZE-1231180BC</v>
      </c>
      <c r="H17" t="s">
        <v>3668</v>
      </c>
    </row>
    <row r="18" spans="1:8">
      <c r="A18" t="s">
        <v>2853</v>
      </c>
      <c r="B18" t="s">
        <v>2943</v>
      </c>
      <c r="C18" t="s">
        <v>3587</v>
      </c>
      <c r="D18" t="s">
        <v>465</v>
      </c>
      <c r="E18" t="str">
        <f t="shared" si="0"/>
        <v>P50_ZE-1231181AA</v>
      </c>
      <c r="H18" t="s">
        <v>5050</v>
      </c>
    </row>
    <row r="19" spans="1:8">
      <c r="A19" t="s">
        <v>2859</v>
      </c>
      <c r="B19" t="s">
        <v>2943</v>
      </c>
      <c r="C19" t="s">
        <v>4826</v>
      </c>
      <c r="D19" t="s">
        <v>465</v>
      </c>
      <c r="E19" t="str">
        <f t="shared" si="0"/>
        <v>P50_ZE-1231181BB</v>
      </c>
      <c r="H19" t="s">
        <v>5068</v>
      </c>
    </row>
    <row r="20" spans="1:8">
      <c r="A20" t="s">
        <v>2863</v>
      </c>
      <c r="B20" t="s">
        <v>2943</v>
      </c>
      <c r="C20" t="s">
        <v>6191</v>
      </c>
      <c r="D20" t="s">
        <v>465</v>
      </c>
      <c r="E20" t="str">
        <f t="shared" si="0"/>
        <v>P50_ZE-1231181CC</v>
      </c>
      <c r="H20" t="s">
        <v>4793</v>
      </c>
    </row>
    <row r="21" spans="1:8">
      <c r="A21" t="s">
        <v>2855</v>
      </c>
      <c r="B21" t="s">
        <v>2943</v>
      </c>
      <c r="C21" t="s">
        <v>3536</v>
      </c>
      <c r="D21" t="s">
        <v>465</v>
      </c>
      <c r="E21" t="str">
        <f t="shared" si="0"/>
        <v>P50_ZE-1231182AA</v>
      </c>
      <c r="H21" t="s">
        <v>4865</v>
      </c>
    </row>
    <row r="22" spans="1:8">
      <c r="A22" t="s">
        <v>2864</v>
      </c>
      <c r="B22" t="s">
        <v>2943</v>
      </c>
      <c r="C22" t="s">
        <v>4947</v>
      </c>
      <c r="D22" t="s">
        <v>465</v>
      </c>
      <c r="E22" t="str">
        <f t="shared" si="0"/>
        <v>P50_ZE-1231182AC</v>
      </c>
      <c r="H22" t="s">
        <v>4941</v>
      </c>
    </row>
    <row r="23" spans="1:8">
      <c r="A23" t="s">
        <v>2860</v>
      </c>
      <c r="B23" t="s">
        <v>2943</v>
      </c>
      <c r="C23" t="s">
        <v>4872</v>
      </c>
      <c r="D23" t="s">
        <v>465</v>
      </c>
      <c r="E23" t="str">
        <f t="shared" si="0"/>
        <v>P50_ZE-1231182BB</v>
      </c>
      <c r="H23" t="s">
        <v>4791</v>
      </c>
    </row>
    <row r="24" spans="1:8">
      <c r="A24" t="s">
        <v>2853</v>
      </c>
      <c r="B24" t="s">
        <v>2948</v>
      </c>
      <c r="C24" t="s">
        <v>3592</v>
      </c>
      <c r="D24" t="s">
        <v>465</v>
      </c>
      <c r="E24" t="str">
        <f t="shared" si="0"/>
        <v>P50_ZE-1231181BA</v>
      </c>
      <c r="H24" t="s">
        <v>4864</v>
      </c>
    </row>
    <row r="25" spans="1:8">
      <c r="A25" t="s">
        <v>2859</v>
      </c>
      <c r="B25" t="s">
        <v>2948</v>
      </c>
      <c r="C25" t="s">
        <v>4826</v>
      </c>
      <c r="D25" t="s">
        <v>465</v>
      </c>
      <c r="E25" t="str">
        <f t="shared" si="0"/>
        <v>P50_ZE-1231181BB</v>
      </c>
      <c r="H25" t="s">
        <v>4940</v>
      </c>
    </row>
    <row r="26" spans="1:8">
      <c r="A26" t="s">
        <v>2863</v>
      </c>
      <c r="B26" t="s">
        <v>2948</v>
      </c>
      <c r="C26" t="s">
        <v>4903</v>
      </c>
      <c r="D26" t="s">
        <v>465</v>
      </c>
      <c r="E26" t="str">
        <f t="shared" si="0"/>
        <v>P50_ZE-1231181BC</v>
      </c>
      <c r="H26" t="s">
        <v>4820</v>
      </c>
    </row>
    <row r="27" spans="1:8">
      <c r="A27" t="s">
        <v>2855</v>
      </c>
      <c r="B27" t="s">
        <v>2948</v>
      </c>
      <c r="C27" t="s">
        <v>3541</v>
      </c>
      <c r="D27" t="s">
        <v>465</v>
      </c>
      <c r="E27" t="str">
        <f t="shared" si="0"/>
        <v>P50_ZE-1231182BA</v>
      </c>
      <c r="H27" t="s">
        <v>4893</v>
      </c>
    </row>
    <row r="28" spans="1:8">
      <c r="A28" t="s">
        <v>2860</v>
      </c>
      <c r="B28" t="s">
        <v>2948</v>
      </c>
      <c r="C28" t="s">
        <v>4872</v>
      </c>
      <c r="D28" t="s">
        <v>465</v>
      </c>
      <c r="E28" t="str">
        <f t="shared" si="0"/>
        <v>P50_ZE-1231182BB</v>
      </c>
      <c r="H28" t="s">
        <v>4969</v>
      </c>
    </row>
    <row r="29" spans="1:8">
      <c r="A29" t="s">
        <v>2864</v>
      </c>
      <c r="B29" t="s">
        <v>2948</v>
      </c>
      <c r="C29" t="s">
        <v>4948</v>
      </c>
      <c r="D29" t="s">
        <v>465</v>
      </c>
      <c r="E29" t="str">
        <f t="shared" si="0"/>
        <v>P50_ZE-1231182BC</v>
      </c>
      <c r="H29" t="s">
        <v>740</v>
      </c>
    </row>
    <row r="30" spans="1:8">
      <c r="A30" t="s">
        <v>2873</v>
      </c>
      <c r="B30" t="s">
        <v>3002</v>
      </c>
      <c r="C30" t="s">
        <v>1516</v>
      </c>
      <c r="D30" t="s">
        <v>2976</v>
      </c>
      <c r="E30" t="str">
        <f t="shared" si="0"/>
        <v>FRTS-PT-1152A</v>
      </c>
      <c r="H30" t="s">
        <v>1288</v>
      </c>
    </row>
    <row r="31" spans="1:8">
      <c r="A31" t="s">
        <v>2877</v>
      </c>
      <c r="B31" t="s">
        <v>2980</v>
      </c>
      <c r="C31" t="s">
        <v>3162</v>
      </c>
      <c r="D31" t="s">
        <v>2976</v>
      </c>
      <c r="E31" t="str">
        <f t="shared" si="0"/>
        <v>FRTS-PT-1371A</v>
      </c>
      <c r="H31" t="s">
        <v>3155</v>
      </c>
    </row>
    <row r="32" spans="1:8">
      <c r="A32" t="s">
        <v>2877</v>
      </c>
      <c r="B32" t="s">
        <v>2982</v>
      </c>
      <c r="C32" t="s">
        <v>3163</v>
      </c>
      <c r="D32" t="s">
        <v>2976</v>
      </c>
      <c r="E32" t="str">
        <f t="shared" si="0"/>
        <v>FRTS-PT-1372A</v>
      </c>
      <c r="H32" t="s">
        <v>3229</v>
      </c>
    </row>
    <row r="33" spans="1:8">
      <c r="A33" t="s">
        <v>2877</v>
      </c>
      <c r="B33" t="s">
        <v>3002</v>
      </c>
      <c r="C33" t="s">
        <v>3164</v>
      </c>
      <c r="D33" t="s">
        <v>2976</v>
      </c>
      <c r="E33" t="str">
        <f t="shared" si="0"/>
        <v>FRTS-PT-1352A</v>
      </c>
      <c r="H33" t="s">
        <v>3228</v>
      </c>
    </row>
    <row r="34" spans="1:8">
      <c r="A34" t="s">
        <v>2875</v>
      </c>
      <c r="B34" t="s">
        <v>3002</v>
      </c>
      <c r="C34" t="s">
        <v>3237</v>
      </c>
      <c r="D34" t="s">
        <v>2976</v>
      </c>
      <c r="E34" t="str">
        <f t="shared" si="0"/>
        <v>FRTS-PT-1552A</v>
      </c>
      <c r="H34" t="s">
        <v>3295</v>
      </c>
    </row>
    <row r="35" spans="1:8">
      <c r="A35" t="s">
        <v>2878</v>
      </c>
      <c r="B35" t="s">
        <v>2980</v>
      </c>
      <c r="C35" t="s">
        <v>3299</v>
      </c>
      <c r="D35" t="s">
        <v>2976</v>
      </c>
      <c r="E35" t="str">
        <f t="shared" si="0"/>
        <v>FRTS-PT-1771A</v>
      </c>
      <c r="H35" t="s">
        <v>3294</v>
      </c>
    </row>
    <row r="36" spans="1:8">
      <c r="A36" t="s">
        <v>2878</v>
      </c>
      <c r="B36" t="s">
        <v>2982</v>
      </c>
      <c r="C36" t="s">
        <v>3300</v>
      </c>
      <c r="D36" t="s">
        <v>2976</v>
      </c>
      <c r="E36" t="str">
        <f t="shared" si="0"/>
        <v>FRTS-PT-1772A</v>
      </c>
      <c r="H36" t="s">
        <v>3341</v>
      </c>
    </row>
    <row r="37" spans="1:8">
      <c r="A37" t="s">
        <v>2878</v>
      </c>
      <c r="B37" t="s">
        <v>3002</v>
      </c>
      <c r="C37" t="s">
        <v>3301</v>
      </c>
      <c r="D37" t="s">
        <v>2976</v>
      </c>
      <c r="E37" t="str">
        <f t="shared" si="0"/>
        <v>FRTS-PT-1752A</v>
      </c>
      <c r="H37" t="s">
        <v>879</v>
      </c>
    </row>
    <row r="38" spans="1:8">
      <c r="A38" t="s">
        <v>2878</v>
      </c>
      <c r="B38" t="s">
        <v>3340</v>
      </c>
      <c r="C38" t="s">
        <v>3341</v>
      </c>
      <c r="D38" t="s">
        <v>194</v>
      </c>
      <c r="E38" t="str">
        <f t="shared" si="0"/>
        <v>FRTS_OPC_FIT_1769</v>
      </c>
      <c r="H38" t="s">
        <v>1374</v>
      </c>
    </row>
    <row r="39" spans="1:8">
      <c r="A39" t="s">
        <v>2873</v>
      </c>
      <c r="B39" t="s">
        <v>3007</v>
      </c>
      <c r="C39" t="s">
        <v>879</v>
      </c>
      <c r="D39" t="s">
        <v>2976</v>
      </c>
      <c r="E39" t="str">
        <f t="shared" si="0"/>
        <v>FRTS-PT-1146</v>
      </c>
      <c r="H39" t="s">
        <v>1516</v>
      </c>
    </row>
    <row r="40" spans="1:8">
      <c r="A40" t="s">
        <v>2873</v>
      </c>
      <c r="B40" t="s">
        <v>2975</v>
      </c>
      <c r="C40" t="s">
        <v>1374</v>
      </c>
      <c r="D40" t="s">
        <v>2976</v>
      </c>
      <c r="E40" t="str">
        <f t="shared" si="0"/>
        <v>FRTS-071-PI-1159A</v>
      </c>
      <c r="H40" t="s">
        <v>3165</v>
      </c>
    </row>
    <row r="41" spans="1:8">
      <c r="A41" t="s">
        <v>2877</v>
      </c>
      <c r="B41" t="s">
        <v>3007</v>
      </c>
      <c r="C41" t="s">
        <v>3165</v>
      </c>
      <c r="D41" t="s">
        <v>2976</v>
      </c>
      <c r="E41" t="str">
        <f t="shared" si="0"/>
        <v>FRTS-PT-1346</v>
      </c>
      <c r="H41" t="s">
        <v>3162</v>
      </c>
    </row>
    <row r="42" spans="1:8">
      <c r="A42" t="s">
        <v>2875</v>
      </c>
      <c r="B42" t="s">
        <v>3007</v>
      </c>
      <c r="C42" t="s">
        <v>3238</v>
      </c>
      <c r="D42" t="s">
        <v>2976</v>
      </c>
      <c r="E42" t="str">
        <f t="shared" si="0"/>
        <v>FRTS-PT-1546</v>
      </c>
      <c r="H42" t="s">
        <v>3163</v>
      </c>
    </row>
    <row r="43" spans="1:8">
      <c r="A43" t="s">
        <v>2878</v>
      </c>
      <c r="B43" t="s">
        <v>3007</v>
      </c>
      <c r="C43" t="s">
        <v>3302</v>
      </c>
      <c r="D43" t="s">
        <v>2976</v>
      </c>
      <c r="E43" t="str">
        <f t="shared" si="0"/>
        <v>FRTS-PT-1746</v>
      </c>
      <c r="H43" t="s">
        <v>3164</v>
      </c>
    </row>
    <row r="44" spans="1:8">
      <c r="A44" t="s">
        <v>2873</v>
      </c>
      <c r="B44" t="s">
        <v>2958</v>
      </c>
      <c r="C44" t="s">
        <v>740</v>
      </c>
      <c r="D44" t="s">
        <v>194</v>
      </c>
      <c r="E44" t="str">
        <f t="shared" si="0"/>
        <v>FRTS-072-PDI-1222</v>
      </c>
      <c r="H44" t="s">
        <v>3238</v>
      </c>
    </row>
    <row r="45" spans="1:8">
      <c r="A45" t="s">
        <v>2873</v>
      </c>
      <c r="B45" t="s">
        <v>2953</v>
      </c>
      <c r="C45" t="s">
        <v>1288</v>
      </c>
      <c r="D45" t="s">
        <v>194</v>
      </c>
      <c r="E45" t="str">
        <f t="shared" si="0"/>
        <v>FRTS_OPC_PDIT_1156</v>
      </c>
      <c r="H45" t="s">
        <v>3237</v>
      </c>
    </row>
    <row r="46" spans="1:8">
      <c r="A46" t="s">
        <v>2877</v>
      </c>
      <c r="B46" t="s">
        <v>2953</v>
      </c>
      <c r="C46" t="s">
        <v>3155</v>
      </c>
      <c r="D46" t="s">
        <v>194</v>
      </c>
      <c r="E46" t="str">
        <f t="shared" si="0"/>
        <v>FRTS_OPC_PDIT_1356</v>
      </c>
      <c r="H46" t="s">
        <v>3302</v>
      </c>
    </row>
    <row r="47" spans="1:8">
      <c r="A47" t="s">
        <v>2875</v>
      </c>
      <c r="B47" t="s">
        <v>2958</v>
      </c>
      <c r="C47" t="s">
        <v>3229</v>
      </c>
      <c r="D47" t="s">
        <v>194</v>
      </c>
      <c r="E47" t="str">
        <f t="shared" si="0"/>
        <v>FRTS_OPC_PDIT_1622</v>
      </c>
      <c r="H47" t="s">
        <v>3299</v>
      </c>
    </row>
    <row r="48" spans="1:8">
      <c r="A48" t="s">
        <v>2875</v>
      </c>
      <c r="B48" t="s">
        <v>2953</v>
      </c>
      <c r="C48" t="s">
        <v>3228</v>
      </c>
      <c r="D48" t="s">
        <v>194</v>
      </c>
      <c r="E48" t="str">
        <f t="shared" si="0"/>
        <v>FRTS_OPC_PDIT_1556</v>
      </c>
      <c r="H48" t="s">
        <v>3300</v>
      </c>
    </row>
    <row r="49" spans="1:8">
      <c r="A49" t="s">
        <v>2878</v>
      </c>
      <c r="B49" t="s">
        <v>2958</v>
      </c>
      <c r="C49" t="s">
        <v>3295</v>
      </c>
      <c r="D49" t="s">
        <v>194</v>
      </c>
      <c r="E49" t="str">
        <f t="shared" si="0"/>
        <v>FRTS_OPC_PDIT_1822</v>
      </c>
      <c r="H49" t="s">
        <v>3301</v>
      </c>
    </row>
    <row r="50" spans="1:8">
      <c r="A50" t="s">
        <v>2878</v>
      </c>
      <c r="B50" t="s">
        <v>2953</v>
      </c>
      <c r="C50" t="s">
        <v>3294</v>
      </c>
      <c r="D50" t="s">
        <v>194</v>
      </c>
      <c r="E50" t="str">
        <f t="shared" si="0"/>
        <v>FRTS_OPC_PDIT_1756</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6E1956-48BD-49B9-853B-567914D5904D}">
  <sheetPr filterMode="1"/>
  <dimension ref="A1:M146"/>
  <sheetViews>
    <sheetView workbookViewId="0">
      <selection activeCell="B128" sqref="B128"/>
    </sheetView>
  </sheetViews>
  <sheetFormatPr defaultColWidth="8.88671875" defaultRowHeight="14.4"/>
  <cols>
    <col min="1" max="1" width="44" bestFit="1" customWidth="1"/>
    <col min="2" max="2" width="60.33203125" customWidth="1"/>
    <col min="9" max="9" width="10.109375" bestFit="1" customWidth="1"/>
    <col min="13" max="13" width="45.44140625" customWidth="1"/>
  </cols>
  <sheetData>
    <row r="1" spans="1:13">
      <c r="A1" t="s">
        <v>6192</v>
      </c>
      <c r="B1" t="s">
        <v>6193</v>
      </c>
      <c r="I1" t="s">
        <v>2552</v>
      </c>
    </row>
    <row r="2" spans="1:13">
      <c r="A2" s="95" t="s">
        <v>739</v>
      </c>
      <c r="B2" s="14" t="s">
        <v>2958</v>
      </c>
      <c r="I2" s="88" t="s">
        <v>462</v>
      </c>
      <c r="M2" s="95"/>
    </row>
    <row r="3" spans="1:13" hidden="1">
      <c r="A3" s="95" t="s">
        <v>756</v>
      </c>
      <c r="B3" s="95" t="s">
        <v>2964</v>
      </c>
      <c r="I3" s="18" t="s">
        <v>447</v>
      </c>
      <c r="M3" s="14"/>
    </row>
    <row r="4" spans="1:13">
      <c r="A4" s="14" t="s">
        <v>878</v>
      </c>
      <c r="B4" s="14" t="s">
        <v>3007</v>
      </c>
      <c r="I4" s="18" t="s">
        <v>440</v>
      </c>
      <c r="M4" s="95"/>
    </row>
    <row r="5" spans="1:13" hidden="1">
      <c r="A5" s="14" t="s">
        <v>955</v>
      </c>
      <c r="B5" s="14" t="s">
        <v>3042</v>
      </c>
      <c r="I5" s="18" t="s">
        <v>475</v>
      </c>
      <c r="M5" s="14"/>
    </row>
    <row r="6" spans="1:13" hidden="1">
      <c r="A6" s="95" t="s">
        <v>976</v>
      </c>
      <c r="B6" s="95" t="s">
        <v>3111</v>
      </c>
      <c r="I6" s="88" t="s">
        <v>452</v>
      </c>
      <c r="M6" s="14"/>
    </row>
    <row r="7" spans="1:13" hidden="1">
      <c r="A7" s="14" t="s">
        <v>992</v>
      </c>
      <c r="B7" s="14" t="s">
        <v>3375</v>
      </c>
      <c r="I7" s="52" t="s">
        <v>531</v>
      </c>
      <c r="M7" s="14"/>
    </row>
    <row r="8" spans="1:13" hidden="1">
      <c r="A8" s="14" t="s">
        <v>1001</v>
      </c>
      <c r="B8" s="14" t="s">
        <v>3379</v>
      </c>
      <c r="M8" s="14"/>
    </row>
    <row r="9" spans="1:13" hidden="1">
      <c r="A9" s="14" t="s">
        <v>1010</v>
      </c>
      <c r="B9" s="14" t="s">
        <v>3357</v>
      </c>
      <c r="M9" s="14"/>
    </row>
    <row r="10" spans="1:13" hidden="1">
      <c r="A10" s="14" t="s">
        <v>1028</v>
      </c>
      <c r="B10" s="14" t="s">
        <v>3360</v>
      </c>
      <c r="M10" s="14"/>
    </row>
    <row r="11" spans="1:13" hidden="1">
      <c r="A11" s="14" t="s">
        <v>1046</v>
      </c>
      <c r="B11" s="14" t="s">
        <v>3363</v>
      </c>
      <c r="M11" s="14"/>
    </row>
    <row r="12" spans="1:13" hidden="1">
      <c r="A12" s="95" t="s">
        <v>339</v>
      </c>
      <c r="B12" s="95" t="s">
        <v>3364</v>
      </c>
      <c r="M12" s="14"/>
    </row>
    <row r="13" spans="1:13" hidden="1">
      <c r="A13" s="14" t="s">
        <v>1067</v>
      </c>
      <c r="B13" s="14" t="s">
        <v>3367</v>
      </c>
      <c r="M13" s="14"/>
    </row>
    <row r="14" spans="1:13" hidden="1">
      <c r="A14" s="95" t="s">
        <v>343</v>
      </c>
      <c r="B14" s="95" t="s">
        <v>3368</v>
      </c>
      <c r="M14" s="95"/>
    </row>
    <row r="15" spans="1:13" hidden="1">
      <c r="A15" s="14" t="s">
        <v>1088</v>
      </c>
      <c r="B15" s="14" t="s">
        <v>3371</v>
      </c>
      <c r="M15" s="95"/>
    </row>
    <row r="16" spans="1:13" hidden="1">
      <c r="A16" s="95" t="s">
        <v>347</v>
      </c>
      <c r="B16" s="95" t="s">
        <v>3372</v>
      </c>
      <c r="M16" s="14"/>
    </row>
    <row r="17" spans="1:13" hidden="1">
      <c r="A17" s="14" t="s">
        <v>1137</v>
      </c>
      <c r="B17" s="14" t="s">
        <v>3383</v>
      </c>
      <c r="M17" s="95"/>
    </row>
    <row r="18" spans="1:13" hidden="1">
      <c r="A18" s="14" t="s">
        <v>1146</v>
      </c>
      <c r="B18" s="14" t="s">
        <v>3386</v>
      </c>
      <c r="M18" s="95"/>
    </row>
    <row r="19" spans="1:13" hidden="1">
      <c r="A19" s="14" t="s">
        <v>1155</v>
      </c>
      <c r="B19" s="14" t="s">
        <v>3388</v>
      </c>
      <c r="M19" s="95"/>
    </row>
    <row r="20" spans="1:13" hidden="1">
      <c r="A20" s="14" t="s">
        <v>1162</v>
      </c>
      <c r="B20" s="14" t="s">
        <v>3390</v>
      </c>
      <c r="M20" s="95"/>
    </row>
    <row r="21" spans="1:13" hidden="1">
      <c r="A21" s="14" t="s">
        <v>1170</v>
      </c>
      <c r="B21" s="14" t="s">
        <v>2943</v>
      </c>
      <c r="M21" s="95"/>
    </row>
    <row r="22" spans="1:13" hidden="1">
      <c r="A22" s="95" t="s">
        <v>1178</v>
      </c>
      <c r="B22" s="95" t="s">
        <v>2948</v>
      </c>
      <c r="M22" s="95"/>
    </row>
    <row r="23" spans="1:13" hidden="1">
      <c r="A23" s="14" t="s">
        <v>9</v>
      </c>
      <c r="B23" s="14" t="s">
        <v>611</v>
      </c>
      <c r="M23" s="95"/>
    </row>
    <row r="24" spans="1:13" hidden="1">
      <c r="A24" s="95" t="s">
        <v>14</v>
      </c>
      <c r="B24" s="95" t="s">
        <v>612</v>
      </c>
      <c r="M24" s="95"/>
    </row>
    <row r="25" spans="1:13" hidden="1">
      <c r="A25" s="14" t="s">
        <v>443</v>
      </c>
      <c r="B25" s="14" t="s">
        <v>444</v>
      </c>
      <c r="M25" s="95"/>
    </row>
    <row r="26" spans="1:13">
      <c r="A26" s="95" t="s">
        <v>1287</v>
      </c>
      <c r="B26" s="95" t="s">
        <v>2953</v>
      </c>
      <c r="M26" s="95"/>
    </row>
    <row r="27" spans="1:13">
      <c r="A27" s="14" t="s">
        <v>1373</v>
      </c>
      <c r="B27" t="s">
        <v>2975</v>
      </c>
      <c r="M27" s="95"/>
    </row>
    <row r="28" spans="1:13">
      <c r="A28" s="95" t="s">
        <v>1386</v>
      </c>
      <c r="B28" t="s">
        <v>2978</v>
      </c>
      <c r="M28" s="14"/>
    </row>
    <row r="29" spans="1:13">
      <c r="A29" s="14" t="s">
        <v>1445</v>
      </c>
      <c r="B29" s="14" t="s">
        <v>2984</v>
      </c>
      <c r="M29" s="95"/>
    </row>
    <row r="30" spans="1:13">
      <c r="A30" s="95" t="s">
        <v>1453</v>
      </c>
      <c r="B30" s="95" t="s">
        <v>2985</v>
      </c>
      <c r="M30" s="14"/>
    </row>
    <row r="31" spans="1:13">
      <c r="A31" s="14" t="s">
        <v>1505</v>
      </c>
      <c r="B31" t="s">
        <v>2980</v>
      </c>
    </row>
    <row r="32" spans="1:13">
      <c r="A32" s="14" t="s">
        <v>1510</v>
      </c>
      <c r="B32" t="s">
        <v>2982</v>
      </c>
    </row>
    <row r="33" spans="1:2">
      <c r="A33" s="14" t="s">
        <v>1515</v>
      </c>
      <c r="B33" s="14" t="s">
        <v>3002</v>
      </c>
    </row>
    <row r="34" spans="1:2" hidden="1">
      <c r="A34" s="95" t="s">
        <v>1561</v>
      </c>
      <c r="B34" s="10" t="s">
        <v>3068</v>
      </c>
    </row>
    <row r="35" spans="1:2" hidden="1">
      <c r="A35" s="95" t="s">
        <v>1566</v>
      </c>
      <c r="B35" s="95" t="s">
        <v>3070</v>
      </c>
    </row>
    <row r="36" spans="1:2" hidden="1">
      <c r="A36" s="95" t="s">
        <v>1571</v>
      </c>
      <c r="B36" s="95" t="s">
        <v>3072</v>
      </c>
    </row>
    <row r="37" spans="1:2" hidden="1">
      <c r="A37" s="95" t="s">
        <v>1576</v>
      </c>
      <c r="B37" s="95" t="s">
        <v>3074</v>
      </c>
    </row>
    <row r="38" spans="1:2" hidden="1">
      <c r="A38" s="95" t="s">
        <v>643</v>
      </c>
      <c r="B38" s="95" t="s">
        <v>3076</v>
      </c>
    </row>
    <row r="39" spans="1:2" hidden="1">
      <c r="A39" s="95" t="s">
        <v>646</v>
      </c>
      <c r="B39" s="95" t="s">
        <v>3078</v>
      </c>
    </row>
    <row r="40" spans="1:2" hidden="1">
      <c r="A40" s="95" t="s">
        <v>649</v>
      </c>
      <c r="B40" s="95" t="s">
        <v>3084</v>
      </c>
    </row>
    <row r="41" spans="1:2" hidden="1">
      <c r="A41" s="95" t="s">
        <v>652</v>
      </c>
      <c r="B41" s="95" t="s">
        <v>3086</v>
      </c>
    </row>
    <row r="42" spans="1:2" hidden="1">
      <c r="A42" s="95" t="s">
        <v>655</v>
      </c>
      <c r="B42" s="95" t="s">
        <v>3080</v>
      </c>
    </row>
    <row r="43" spans="1:2" hidden="1">
      <c r="A43" s="95" t="s">
        <v>658</v>
      </c>
      <c r="B43" s="95" t="s">
        <v>3082</v>
      </c>
    </row>
    <row r="44" spans="1:2" hidden="1">
      <c r="A44" s="95" t="s">
        <v>661</v>
      </c>
      <c r="B44" s="95" t="s">
        <v>3088</v>
      </c>
    </row>
    <row r="45" spans="1:2" hidden="1">
      <c r="A45" s="95" t="s">
        <v>664</v>
      </c>
      <c r="B45" s="95" t="s">
        <v>3090</v>
      </c>
    </row>
    <row r="46" spans="1:2" hidden="1">
      <c r="A46" s="95" t="s">
        <v>1653</v>
      </c>
      <c r="B46" s="95" t="s">
        <v>3056</v>
      </c>
    </row>
    <row r="47" spans="1:2" hidden="1">
      <c r="A47" s="95" t="s">
        <v>1658</v>
      </c>
      <c r="B47" s="95" t="s">
        <v>3058</v>
      </c>
    </row>
    <row r="48" spans="1:2" hidden="1">
      <c r="A48" s="95" t="s">
        <v>1663</v>
      </c>
      <c r="B48" s="95" t="s">
        <v>3052</v>
      </c>
    </row>
    <row r="49" spans="1:2" hidden="1">
      <c r="A49" s="95" t="s">
        <v>1668</v>
      </c>
      <c r="B49" s="95" t="s">
        <v>3054</v>
      </c>
    </row>
    <row r="50" spans="1:2" hidden="1">
      <c r="A50" s="95" t="s">
        <v>1673</v>
      </c>
      <c r="B50" s="95" t="s">
        <v>3376</v>
      </c>
    </row>
    <row r="51" spans="1:2" hidden="1">
      <c r="A51" s="95" t="s">
        <v>1678</v>
      </c>
      <c r="B51" s="95" t="s">
        <v>3380</v>
      </c>
    </row>
    <row r="52" spans="1:2" hidden="1">
      <c r="A52" s="95" t="s">
        <v>1743</v>
      </c>
      <c r="B52" s="95" t="s">
        <v>3123</v>
      </c>
    </row>
    <row r="53" spans="1:2" hidden="1">
      <c r="A53" s="95" t="s">
        <v>1748</v>
      </c>
      <c r="B53" s="95" t="s">
        <v>3125</v>
      </c>
    </row>
    <row r="54" spans="1:2" hidden="1">
      <c r="A54" s="95" t="s">
        <v>1753</v>
      </c>
      <c r="B54" s="95" t="s">
        <v>3127</v>
      </c>
    </row>
    <row r="55" spans="1:2" hidden="1">
      <c r="A55" s="95" t="s">
        <v>1758</v>
      </c>
      <c r="B55" s="95" t="s">
        <v>3129</v>
      </c>
    </row>
    <row r="56" spans="1:2" hidden="1">
      <c r="A56" s="95" t="s">
        <v>697</v>
      </c>
      <c r="B56" s="95" t="s">
        <v>3131</v>
      </c>
    </row>
    <row r="57" spans="1:2" hidden="1">
      <c r="A57" s="95" t="s">
        <v>700</v>
      </c>
      <c r="B57" s="95" t="s">
        <v>3133</v>
      </c>
    </row>
    <row r="58" spans="1:2" hidden="1">
      <c r="A58" s="95" t="s">
        <v>709</v>
      </c>
      <c r="B58" s="95" t="s">
        <v>3135</v>
      </c>
    </row>
    <row r="59" spans="1:2" hidden="1">
      <c r="A59" s="95" t="s">
        <v>712</v>
      </c>
      <c r="B59" s="95" t="s">
        <v>3137</v>
      </c>
    </row>
    <row r="60" spans="1:2" hidden="1">
      <c r="A60" s="95" t="s">
        <v>1816</v>
      </c>
      <c r="B60" s="95" t="s">
        <v>3092</v>
      </c>
    </row>
    <row r="61" spans="1:2" hidden="1">
      <c r="A61" s="14" t="s">
        <v>1824</v>
      </c>
      <c r="B61" s="14" t="s">
        <v>3060</v>
      </c>
    </row>
    <row r="62" spans="1:2" hidden="1">
      <c r="A62" s="14" t="s">
        <v>1830</v>
      </c>
      <c r="B62" s="14" t="s">
        <v>3062</v>
      </c>
    </row>
    <row r="63" spans="1:2" hidden="1">
      <c r="A63" s="14" t="s">
        <v>1835</v>
      </c>
      <c r="B63" s="14" t="s">
        <v>3064</v>
      </c>
    </row>
    <row r="64" spans="1:2" hidden="1">
      <c r="A64" s="14" t="s">
        <v>1840</v>
      </c>
      <c r="B64" s="14" t="s">
        <v>3066</v>
      </c>
    </row>
    <row r="65" spans="1:2" hidden="1">
      <c r="A65" t="s">
        <v>1398</v>
      </c>
      <c r="B65" s="9" t="s">
        <v>3202</v>
      </c>
    </row>
    <row r="66" spans="1:2" hidden="1">
      <c r="A66" t="s">
        <v>1404</v>
      </c>
      <c r="B66" s="9" t="s">
        <v>3205</v>
      </c>
    </row>
    <row r="67" spans="1:2" hidden="1">
      <c r="A67" t="s">
        <v>1807</v>
      </c>
      <c r="B67" s="9" t="s">
        <v>3340</v>
      </c>
    </row>
    <row r="68" spans="1:2" hidden="1">
      <c r="A68" s="33" t="s">
        <v>1414</v>
      </c>
      <c r="B68" s="14" t="s">
        <v>3034</v>
      </c>
    </row>
    <row r="69" spans="1:2" hidden="1">
      <c r="A69" s="52" t="s">
        <v>1417</v>
      </c>
      <c r="B69" s="95" t="s">
        <v>3036</v>
      </c>
    </row>
    <row r="70" spans="1:2">
      <c r="A70" s="52" t="s">
        <v>844</v>
      </c>
      <c r="B70" t="s">
        <v>3158</v>
      </c>
    </row>
    <row r="71" spans="1:2">
      <c r="A71" s="33" t="s">
        <v>915</v>
      </c>
      <c r="B71" t="s">
        <v>3166</v>
      </c>
    </row>
    <row r="72" spans="1:2" hidden="1">
      <c r="A72" s="52" t="s">
        <v>943</v>
      </c>
      <c r="B72" t="s">
        <v>3172</v>
      </c>
    </row>
    <row r="73" spans="1:2" hidden="1">
      <c r="A73" s="33" t="s">
        <v>1109</v>
      </c>
      <c r="B73" t="s">
        <v>3196</v>
      </c>
    </row>
    <row r="74" spans="1:2" hidden="1">
      <c r="A74" s="52" t="s">
        <v>1119</v>
      </c>
      <c r="B74" t="s">
        <v>6194</v>
      </c>
    </row>
    <row r="75" spans="1:2" hidden="1">
      <c r="A75" s="33" t="s">
        <v>1121</v>
      </c>
      <c r="B75" t="s">
        <v>6195</v>
      </c>
    </row>
    <row r="76" spans="1:2" hidden="1">
      <c r="A76" s="52" t="s">
        <v>1123</v>
      </c>
      <c r="B76" t="s">
        <v>6196</v>
      </c>
    </row>
    <row r="77" spans="1:2" hidden="1">
      <c r="A77" s="33" t="s">
        <v>1125</v>
      </c>
      <c r="B77" t="s">
        <v>6197</v>
      </c>
    </row>
    <row r="78" spans="1:2">
      <c r="A78" s="33" t="s">
        <v>1241</v>
      </c>
      <c r="B78" t="s">
        <v>6198</v>
      </c>
    </row>
    <row r="79" spans="1:2">
      <c r="A79" s="52" t="s">
        <v>1309</v>
      </c>
      <c r="B79" t="s">
        <v>3142</v>
      </c>
    </row>
    <row r="80" spans="1:2">
      <c r="A80" s="33" t="s">
        <v>1310</v>
      </c>
      <c r="B80" t="s">
        <v>6199</v>
      </c>
    </row>
    <row r="81" spans="1:2" hidden="1">
      <c r="A81" s="52" t="s">
        <v>1410</v>
      </c>
      <c r="B81" t="s">
        <v>3208</v>
      </c>
    </row>
    <row r="82" spans="1:2">
      <c r="A82" s="33" t="s">
        <v>1433</v>
      </c>
      <c r="B82" t="s">
        <v>2973</v>
      </c>
    </row>
    <row r="83" spans="1:2">
      <c r="A83" s="52" t="s">
        <v>1532</v>
      </c>
      <c r="B83" t="s">
        <v>3016</v>
      </c>
    </row>
    <row r="84" spans="1:2" hidden="1">
      <c r="A84" s="33" t="s">
        <v>528</v>
      </c>
      <c r="B84" t="s">
        <v>529</v>
      </c>
    </row>
    <row r="85" spans="1:2" hidden="1">
      <c r="A85" s="52" t="s">
        <v>1721</v>
      </c>
      <c r="B85" t="s">
        <v>3101</v>
      </c>
    </row>
    <row r="86" spans="1:2" hidden="1">
      <c r="A86" s="95" t="s">
        <v>1341</v>
      </c>
      <c r="B86" t="s">
        <v>4603</v>
      </c>
    </row>
    <row r="87" spans="1:2" hidden="1">
      <c r="A87" s="95" t="s">
        <v>1330</v>
      </c>
      <c r="B87" t="s">
        <v>4598</v>
      </c>
    </row>
    <row r="88" spans="1:2" hidden="1">
      <c r="A88" s="14" t="s">
        <v>1763</v>
      </c>
      <c r="B88" t="s">
        <v>5025</v>
      </c>
    </row>
    <row r="89" spans="1:2" hidden="1">
      <c r="A89" s="14" t="s">
        <v>1767</v>
      </c>
      <c r="B89" t="s">
        <v>5029</v>
      </c>
    </row>
    <row r="90" spans="1:2" hidden="1">
      <c r="A90" s="14" t="s">
        <v>703</v>
      </c>
      <c r="B90" t="s">
        <v>5033</v>
      </c>
    </row>
    <row r="91" spans="1:2" hidden="1">
      <c r="A91" s="14" t="s">
        <v>706</v>
      </c>
      <c r="B91" t="s">
        <v>5037</v>
      </c>
    </row>
    <row r="92" spans="1:2" hidden="1">
      <c r="A92" s="14" t="s">
        <v>715</v>
      </c>
      <c r="B92" t="s">
        <v>5041</v>
      </c>
    </row>
    <row r="93" spans="1:2" hidden="1">
      <c r="A93" s="14" t="s">
        <v>718</v>
      </c>
      <c r="B93" t="s">
        <v>5045</v>
      </c>
    </row>
    <row r="94" spans="1:2">
      <c r="A94" s="14" t="s">
        <v>816</v>
      </c>
      <c r="B94" t="s">
        <v>4662</v>
      </c>
    </row>
    <row r="95" spans="1:2">
      <c r="A95" s="14" t="s">
        <v>828</v>
      </c>
      <c r="B95" t="s">
        <v>4669</v>
      </c>
    </row>
    <row r="96" spans="1:2">
      <c r="A96" s="14" t="s">
        <v>3455</v>
      </c>
      <c r="B96" t="s">
        <v>4668</v>
      </c>
    </row>
    <row r="97" spans="1:2">
      <c r="A97" s="95" t="s">
        <v>864</v>
      </c>
      <c r="B97" t="s">
        <v>4701</v>
      </c>
    </row>
    <row r="98" spans="1:2">
      <c r="A98" s="95" t="s">
        <v>1302</v>
      </c>
      <c r="B98" t="s">
        <v>4576</v>
      </c>
    </row>
    <row r="99" spans="1:2" hidden="1">
      <c r="A99" s="14" t="s">
        <v>3939</v>
      </c>
      <c r="B99" t="s">
        <v>4729</v>
      </c>
    </row>
    <row r="100" spans="1:2" hidden="1">
      <c r="A100" s="95" t="s">
        <v>3785</v>
      </c>
      <c r="B100" t="s">
        <v>4989</v>
      </c>
    </row>
    <row r="101" spans="1:2" hidden="1">
      <c r="A101" s="95" t="s">
        <v>3792</v>
      </c>
      <c r="B101" t="s">
        <v>4982</v>
      </c>
    </row>
    <row r="102" spans="1:2" hidden="1">
      <c r="A102" s="95" t="s">
        <v>3798</v>
      </c>
      <c r="B102" s="9" t="s">
        <v>5018</v>
      </c>
    </row>
    <row r="103" spans="1:2" hidden="1">
      <c r="A103" s="95" t="s">
        <v>3804</v>
      </c>
      <c r="B103" t="s">
        <v>4765</v>
      </c>
    </row>
    <row r="104" spans="1:2" hidden="1">
      <c r="A104" s="95" t="s">
        <v>3810</v>
      </c>
      <c r="B104" t="s">
        <v>4772</v>
      </c>
    </row>
    <row r="105" spans="1:2" hidden="1">
      <c r="A105" s="95" t="s">
        <v>3859</v>
      </c>
      <c r="B105" t="s">
        <v>4758</v>
      </c>
    </row>
    <row r="106" spans="1:2">
      <c r="A106" s="95" t="s">
        <v>3831</v>
      </c>
      <c r="B106" t="s">
        <v>4707</v>
      </c>
    </row>
    <row r="107" spans="1:2" hidden="1">
      <c r="A107" s="95" t="s">
        <v>3736</v>
      </c>
      <c r="B107" t="s">
        <v>4981</v>
      </c>
    </row>
    <row r="108" spans="1:2" hidden="1">
      <c r="A108" s="95" t="s">
        <v>3743</v>
      </c>
      <c r="B108" t="s">
        <v>4975</v>
      </c>
    </row>
    <row r="109" spans="1:2" hidden="1">
      <c r="A109" s="95" t="s">
        <v>3749</v>
      </c>
      <c r="B109" t="s">
        <v>4978</v>
      </c>
    </row>
    <row r="110" spans="1:2" hidden="1">
      <c r="A110" s="95" t="s">
        <v>3880</v>
      </c>
      <c r="B110" t="s">
        <v>4608</v>
      </c>
    </row>
    <row r="111" spans="1:2" hidden="1">
      <c r="A111" s="14" t="s">
        <v>3886</v>
      </c>
      <c r="B111" t="s">
        <v>4613</v>
      </c>
    </row>
    <row r="112" spans="1:2" hidden="1">
      <c r="A112" s="95" t="s">
        <v>3902</v>
      </c>
      <c r="B112" t="s">
        <v>4618</v>
      </c>
    </row>
    <row r="113" spans="1:2" hidden="1">
      <c r="A113" s="14" t="s">
        <v>3908</v>
      </c>
      <c r="B113" t="s">
        <v>4623</v>
      </c>
    </row>
    <row r="114" spans="1:2" hidden="1">
      <c r="A114" s="10" t="s">
        <v>4675</v>
      </c>
      <c r="B114" t="s">
        <v>4686</v>
      </c>
    </row>
    <row r="115" spans="1:2" hidden="1">
      <c r="A115" s="10" t="s">
        <v>4714</v>
      </c>
      <c r="B115" t="s">
        <v>4723</v>
      </c>
    </row>
    <row r="116" spans="1:2" hidden="1">
      <c r="A116" s="10" t="s">
        <v>4779</v>
      </c>
      <c r="B116" t="s">
        <v>4785</v>
      </c>
    </row>
    <row r="117" spans="1:2" hidden="1">
      <c r="A117" s="159" t="s">
        <v>4583</v>
      </c>
      <c r="B117" t="s">
        <v>4593</v>
      </c>
    </row>
    <row r="119" spans="1:2">
      <c r="B119" s="148"/>
    </row>
    <row r="120" spans="1:2">
      <c r="B120" s="148"/>
    </row>
    <row r="121" spans="1:2">
      <c r="B121" s="148"/>
    </row>
    <row r="122" spans="1:2">
      <c r="B122" s="148"/>
    </row>
    <row r="123" spans="1:2">
      <c r="B123" s="148"/>
    </row>
    <row r="124" spans="1:2">
      <c r="B124" s="148"/>
    </row>
    <row r="125" spans="1:2">
      <c r="B125" s="148"/>
    </row>
    <row r="126" spans="1:2">
      <c r="B126" s="148"/>
    </row>
    <row r="127" spans="1:2">
      <c r="B127" s="148"/>
    </row>
    <row r="128" spans="1:2">
      <c r="B128" s="148"/>
    </row>
    <row r="129" spans="2:2">
      <c r="B129" s="148"/>
    </row>
    <row r="130" spans="2:2">
      <c r="B130" s="148"/>
    </row>
    <row r="131" spans="2:2">
      <c r="B131" s="148"/>
    </row>
    <row r="132" spans="2:2">
      <c r="B132" s="148"/>
    </row>
    <row r="133" spans="2:2">
      <c r="B133" s="148"/>
    </row>
    <row r="134" spans="2:2">
      <c r="B134" s="148"/>
    </row>
    <row r="135" spans="2:2">
      <c r="B135" s="148"/>
    </row>
    <row r="136" spans="2:2">
      <c r="B136" s="148"/>
    </row>
    <row r="137" spans="2:2">
      <c r="B137" s="148"/>
    </row>
    <row r="138" spans="2:2">
      <c r="B138" s="148"/>
    </row>
    <row r="139" spans="2:2">
      <c r="B139" s="148"/>
    </row>
    <row r="140" spans="2:2">
      <c r="B140" s="148"/>
    </row>
    <row r="141" spans="2:2">
      <c r="B141" s="148"/>
    </row>
    <row r="142" spans="2:2">
      <c r="B142" s="148"/>
    </row>
    <row r="143" spans="2:2">
      <c r="B143" s="148"/>
    </row>
    <row r="144" spans="2:2">
      <c r="B144" s="148"/>
    </row>
    <row r="145" spans="2:2">
      <c r="B145" s="148"/>
    </row>
    <row r="146" spans="2:2">
      <c r="B146" s="148"/>
    </row>
  </sheetData>
  <autoFilter ref="A1:B117" xr:uid="{9E6E1956-48BD-49B9-853B-567914D5904D}">
    <filterColumn colId="1">
      <filters>
        <filter val="Delta de Pressão - Filtro de Descarga"/>
        <filter val="Delta de Pressão – Filtro de Injeção de Gás de Separação"/>
        <filter val="Delta de Pressão - Filtro de Sucção"/>
        <filter val="Delta de Pressão - Vazão de Sucção"/>
        <filter val="Diferença de Pressão - Filtro de Injeção de Gás de Selagem Primária"/>
        <filter val="Diferença de Pressão - Filtro de Óleo Lubrificante"/>
        <filter val="Pressão - Descarga"/>
        <filter val="Pressão - Descarga (2)"/>
        <filter val="Pressão – Descarga da Bomba Auxiliar de Óleo Lubrificante"/>
        <filter val="Pressão – Descarga da Bomba de Emergência de Óleo Lubrificante"/>
        <filter val="Pressão – Descarga da Bomba Principal de Óleo Lubrificante"/>
        <filter val="Pressão - Gás de Selagem Primária para Tocha (LA) (1)"/>
        <filter val="Pressão - Gás de Selagem Primária para Tocha (LOA) (1)"/>
        <filter val="Pressão - Gás de Selagem Secundária para Vent (LA)"/>
        <filter val="Pressão - Gás de Selagem Secundária para Vent (LOA)"/>
        <filter val="Pressão - Injeção de Gás de Selagem Primária"/>
        <filter val="Pressão - Injeção de Gás de Selagem Primária (2)"/>
        <filter val="Pressão - Injeção de Gás de Separação (1)"/>
        <filter val="Pressão – Linha Principal de Óleo Lubrificante dos Mancais"/>
        <filter val="Pressão - Linha Principal de Óleo Lubrificante dos Mancais (2)"/>
        <filter val="Pressão – Montante do Resfriador de Óleo Lubrificante"/>
        <filter val="Pressão - Sucção"/>
        <filter val="Pressão - Sucção (2)"/>
      </filters>
    </filterColumn>
  </autoFilter>
  <conditionalFormatting sqref="A86">
    <cfRule type="duplicateValues" dxfId="4" priority="55"/>
  </conditionalFormatting>
  <conditionalFormatting sqref="A86:A113">
    <cfRule type="duplicateValues" dxfId="3" priority="1"/>
  </conditionalFormatting>
  <conditionalFormatting sqref="B1:B33 B147:B1048576 B35:B118">
    <cfRule type="duplicateValues" dxfId="2" priority="5"/>
  </conditionalFormatting>
  <conditionalFormatting sqref="B147:B1048576 B1:B118">
    <cfRule type="duplicateValues" dxfId="1" priority="3"/>
  </conditionalFormatting>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967F9B-5592-4FFE-915F-2485E56D85E0}">
  <dimension ref="A1:A64"/>
  <sheetViews>
    <sheetView workbookViewId="0">
      <selection activeCell="C7" sqref="C7"/>
    </sheetView>
  </sheetViews>
  <sheetFormatPr defaultColWidth="8.88671875" defaultRowHeight="14.4"/>
  <cols>
    <col min="1" max="1" width="68.44140625" customWidth="1"/>
  </cols>
  <sheetData>
    <row r="1" spans="1:1">
      <c r="A1" t="s">
        <v>6200</v>
      </c>
    </row>
    <row r="2" spans="1:1">
      <c r="A2" s="14" t="s">
        <v>4576</v>
      </c>
    </row>
    <row r="3" spans="1:1">
      <c r="A3" s="14" t="s">
        <v>3142</v>
      </c>
    </row>
    <row r="4" spans="1:1">
      <c r="A4" s="14" t="s">
        <v>611</v>
      </c>
    </row>
    <row r="5" spans="1:1">
      <c r="A5" s="14" t="s">
        <v>612</v>
      </c>
    </row>
    <row r="6" spans="1:1">
      <c r="A6" s="14" t="s">
        <v>2943</v>
      </c>
    </row>
    <row r="7" spans="1:1">
      <c r="A7" s="14" t="s">
        <v>2948</v>
      </c>
    </row>
    <row r="8" spans="1:1">
      <c r="A8" s="14" t="s">
        <v>2958</v>
      </c>
    </row>
    <row r="9" spans="1:1">
      <c r="A9" s="14" t="s">
        <v>4598</v>
      </c>
    </row>
    <row r="10" spans="1:1">
      <c r="A10" s="14" t="s">
        <v>4603</v>
      </c>
    </row>
    <row r="11" spans="1:1">
      <c r="A11" s="157" t="s">
        <v>2854</v>
      </c>
    </row>
    <row r="12" spans="1:1">
      <c r="A12" s="157" t="s">
        <v>621</v>
      </c>
    </row>
    <row r="13" spans="1:1">
      <c r="A13" s="14" t="s">
        <v>2964</v>
      </c>
    </row>
    <row r="14" spans="1:1">
      <c r="A14" s="14" t="s">
        <v>3158</v>
      </c>
    </row>
    <row r="15" spans="1:1">
      <c r="A15" s="14" t="s">
        <v>2973</v>
      </c>
    </row>
    <row r="16" spans="1:1">
      <c r="A16" s="14" t="s">
        <v>4662</v>
      </c>
    </row>
    <row r="17" spans="1:1">
      <c r="A17" s="14" t="s">
        <v>4668</v>
      </c>
    </row>
    <row r="18" spans="1:1">
      <c r="A18" s="14" t="s">
        <v>4669</v>
      </c>
    </row>
    <row r="19" spans="1:1">
      <c r="A19" s="14" t="s">
        <v>3002</v>
      </c>
    </row>
    <row r="20" spans="1:1">
      <c r="A20" s="14" t="s">
        <v>4701</v>
      </c>
    </row>
    <row r="21" spans="1:1">
      <c r="A21" s="14" t="s">
        <v>3166</v>
      </c>
    </row>
    <row r="22" spans="1:1">
      <c r="A22" s="14" t="s">
        <v>3016</v>
      </c>
    </row>
    <row r="23" spans="1:1">
      <c r="A23" s="14" t="s">
        <v>3172</v>
      </c>
    </row>
    <row r="24" spans="1:1">
      <c r="A24" s="14" t="s">
        <v>3363</v>
      </c>
    </row>
    <row r="25" spans="1:1">
      <c r="A25" s="14" t="s">
        <v>3364</v>
      </c>
    </row>
    <row r="26" spans="1:1">
      <c r="A26" s="14" t="s">
        <v>3367</v>
      </c>
    </row>
    <row r="27" spans="1:1">
      <c r="A27" s="14" t="s">
        <v>3368</v>
      </c>
    </row>
    <row r="28" spans="1:1">
      <c r="A28" s="14" t="s">
        <v>3371</v>
      </c>
    </row>
    <row r="29" spans="1:1">
      <c r="A29" s="14" t="s">
        <v>3372</v>
      </c>
    </row>
    <row r="30" spans="1:1">
      <c r="A30" s="14" t="s">
        <v>3052</v>
      </c>
    </row>
    <row r="31" spans="1:1">
      <c r="A31" s="14" t="s">
        <v>3056</v>
      </c>
    </row>
    <row r="32" spans="1:1">
      <c r="A32" s="14" t="s">
        <v>3060</v>
      </c>
    </row>
    <row r="33" spans="1:1">
      <c r="A33" s="14" t="s">
        <v>3064</v>
      </c>
    </row>
    <row r="34" spans="1:1">
      <c r="A34" s="14" t="s">
        <v>3068</v>
      </c>
    </row>
    <row r="35" spans="1:1">
      <c r="A35" s="14" t="s">
        <v>3072</v>
      </c>
    </row>
    <row r="36" spans="1:1">
      <c r="A36" s="14" t="s">
        <v>3375</v>
      </c>
    </row>
    <row r="37" spans="1:1">
      <c r="A37" s="14" t="s">
        <v>3379</v>
      </c>
    </row>
    <row r="38" spans="1:1">
      <c r="A38" s="14" t="s">
        <v>3076</v>
      </c>
    </row>
    <row r="39" spans="1:1">
      <c r="A39" s="14" t="s">
        <v>3080</v>
      </c>
    </row>
    <row r="40" spans="1:1">
      <c r="A40" s="14" t="s">
        <v>3084</v>
      </c>
    </row>
    <row r="41" spans="1:1">
      <c r="A41" s="14" t="s">
        <v>3088</v>
      </c>
    </row>
    <row r="42" spans="1:1">
      <c r="A42" s="14" t="s">
        <v>3196</v>
      </c>
    </row>
    <row r="43" spans="1:1">
      <c r="A43" s="14" t="s">
        <v>3101</v>
      </c>
    </row>
    <row r="44" spans="1:1">
      <c r="A44" s="14" t="s">
        <v>3111</v>
      </c>
    </row>
    <row r="45" spans="1:1">
      <c r="A45" s="14" t="s">
        <v>6195</v>
      </c>
    </row>
    <row r="46" spans="1:1">
      <c r="A46" s="14" t="s">
        <v>3208</v>
      </c>
    </row>
    <row r="47" spans="1:1">
      <c r="A47" s="14" t="s">
        <v>5025</v>
      </c>
    </row>
    <row r="48" spans="1:1">
      <c r="A48" s="14" t="s">
        <v>5029</v>
      </c>
    </row>
    <row r="49" spans="1:1">
      <c r="A49" s="14" t="s">
        <v>3123</v>
      </c>
    </row>
    <row r="50" spans="1:1">
      <c r="A50" s="14" t="s">
        <v>3125</v>
      </c>
    </row>
    <row r="51" spans="1:1">
      <c r="A51" s="14" t="s">
        <v>3127</v>
      </c>
    </row>
    <row r="52" spans="1:1">
      <c r="A52" s="14" t="s">
        <v>3129</v>
      </c>
    </row>
    <row r="53" spans="1:1">
      <c r="A53" s="14" t="s">
        <v>3383</v>
      </c>
    </row>
    <row r="54" spans="1:1">
      <c r="A54" s="14" t="s">
        <v>3386</v>
      </c>
    </row>
    <row r="55" spans="1:1">
      <c r="A55" s="14" t="s">
        <v>3388</v>
      </c>
    </row>
    <row r="56" spans="1:1">
      <c r="A56" s="14" t="s">
        <v>3390</v>
      </c>
    </row>
    <row r="57" spans="1:1">
      <c r="A57" s="14" t="s">
        <v>3131</v>
      </c>
    </row>
    <row r="58" spans="1:1">
      <c r="A58" s="14" t="s">
        <v>3133</v>
      </c>
    </row>
    <row r="59" spans="1:1">
      <c r="A59" s="14" t="s">
        <v>3135</v>
      </c>
    </row>
    <row r="60" spans="1:1">
      <c r="A60" s="14" t="s">
        <v>3137</v>
      </c>
    </row>
    <row r="61" spans="1:1">
      <c r="A61" s="14" t="s">
        <v>5033</v>
      </c>
    </row>
    <row r="62" spans="1:1">
      <c r="A62" s="14" t="s">
        <v>5037</v>
      </c>
    </row>
    <row r="63" spans="1:1">
      <c r="A63" s="14" t="s">
        <v>5041</v>
      </c>
    </row>
    <row r="64" spans="1:1">
      <c r="A64" s="14" t="s">
        <v>5045</v>
      </c>
    </row>
  </sheetData>
  <autoFilter ref="A1:A64" xr:uid="{EC967F9B-5592-4FFE-915F-2485E56D85E0}">
    <sortState xmlns:xlrd2="http://schemas.microsoft.com/office/spreadsheetml/2017/richdata2" ref="A2:A64">
      <sortCondition ref="A1:A64"/>
    </sortState>
  </autoFilter>
  <conditionalFormatting sqref="A1:A1048576">
    <cfRule type="duplicateValues" dxfId="0" priority="1"/>
  </conditionalFormatting>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685577-5258-490C-9D18-2B807F277D77}">
  <dimension ref="A1:C49"/>
  <sheetViews>
    <sheetView topLeftCell="A28" workbookViewId="0">
      <selection activeCell="J32" sqref="J32"/>
    </sheetView>
  </sheetViews>
  <sheetFormatPr defaultRowHeight="14.4"/>
  <cols>
    <col min="1" max="1" width="48.5546875" bestFit="1" customWidth="1"/>
    <col min="2" max="2" width="38.109375" bestFit="1" customWidth="1"/>
    <col min="3" max="3" width="18.5546875" bestFit="1" customWidth="1"/>
  </cols>
  <sheetData>
    <row r="1" spans="1:3">
      <c r="A1" s="32" t="s">
        <v>722</v>
      </c>
      <c r="B1" s="32" t="s">
        <v>723</v>
      </c>
      <c r="C1" s="32" t="s">
        <v>726</v>
      </c>
    </row>
    <row r="2" spans="1:3">
      <c r="A2" s="32" t="s">
        <v>738</v>
      </c>
      <c r="B2" s="32" t="s">
        <v>771</v>
      </c>
      <c r="C2" s="32" t="s">
        <v>772</v>
      </c>
    </row>
    <row r="3" spans="1:3">
      <c r="A3" s="32" t="s">
        <v>738</v>
      </c>
      <c r="B3" s="32" t="s">
        <v>788</v>
      </c>
      <c r="C3" s="32" t="s">
        <v>789</v>
      </c>
    </row>
    <row r="4" spans="1:3">
      <c r="A4" s="32" t="s">
        <v>738</v>
      </c>
      <c r="B4" s="32" t="s">
        <v>864</v>
      </c>
      <c r="C4" s="32" t="s">
        <v>865</v>
      </c>
    </row>
    <row r="5" spans="1:3">
      <c r="A5" s="32" t="s">
        <v>738</v>
      </c>
      <c r="B5" s="32" t="s">
        <v>1380</v>
      </c>
      <c r="C5" s="32" t="s">
        <v>1381</v>
      </c>
    </row>
    <row r="6" spans="1:3">
      <c r="A6" s="32" t="s">
        <v>738</v>
      </c>
      <c r="B6" s="32" t="s">
        <v>1392</v>
      </c>
      <c r="C6" s="32" t="s">
        <v>1393</v>
      </c>
    </row>
    <row r="7" spans="1:3">
      <c r="A7" s="32" t="s">
        <v>738</v>
      </c>
      <c r="B7" s="32" t="s">
        <v>1398</v>
      </c>
      <c r="C7" s="32" t="s">
        <v>1399</v>
      </c>
    </row>
    <row r="8" spans="1:3">
      <c r="A8" s="32" t="s">
        <v>738</v>
      </c>
      <c r="B8" s="32" t="s">
        <v>1404</v>
      </c>
      <c r="C8" s="32" t="s">
        <v>1405</v>
      </c>
    </row>
    <row r="9" spans="1:3">
      <c r="A9" s="32" t="s">
        <v>738</v>
      </c>
      <c r="B9" s="32" t="s">
        <v>1414</v>
      </c>
      <c r="C9" s="32" t="s">
        <v>1415</v>
      </c>
    </row>
    <row r="10" spans="1:3">
      <c r="A10" s="32" t="s">
        <v>738</v>
      </c>
      <c r="B10" s="32" t="s">
        <v>1417</v>
      </c>
      <c r="C10" s="32" t="s">
        <v>1418</v>
      </c>
    </row>
    <row r="11" spans="1:3">
      <c r="A11" s="32" t="s">
        <v>738</v>
      </c>
      <c r="B11" s="32" t="s">
        <v>1523</v>
      </c>
      <c r="C11" s="32" t="s">
        <v>1524</v>
      </c>
    </row>
    <row r="12" spans="1:3">
      <c r="A12" s="32" t="s">
        <v>738</v>
      </c>
      <c r="B12" s="32" t="s">
        <v>1807</v>
      </c>
      <c r="C12" s="32" t="s">
        <v>1808</v>
      </c>
    </row>
    <row r="13" spans="1:3">
      <c r="A13" s="32" t="s">
        <v>1845</v>
      </c>
      <c r="B13" s="32" t="s">
        <v>771</v>
      </c>
      <c r="C13" s="32" t="s">
        <v>1846</v>
      </c>
    </row>
    <row r="14" spans="1:3">
      <c r="A14" s="32" t="s">
        <v>1845</v>
      </c>
      <c r="B14" s="32" t="s">
        <v>788</v>
      </c>
      <c r="C14" s="32" t="s">
        <v>1847</v>
      </c>
    </row>
    <row r="15" spans="1:3">
      <c r="A15" s="32" t="s">
        <v>1845</v>
      </c>
      <c r="B15" s="32" t="s">
        <v>864</v>
      </c>
      <c r="C15" s="32" t="s">
        <v>865</v>
      </c>
    </row>
    <row r="16" spans="1:3">
      <c r="A16" s="32" t="s">
        <v>1845</v>
      </c>
      <c r="B16" s="32" t="s">
        <v>1380</v>
      </c>
      <c r="C16" s="32" t="s">
        <v>1849</v>
      </c>
    </row>
    <row r="17" spans="1:3">
      <c r="A17" s="32" t="s">
        <v>1845</v>
      </c>
      <c r="B17" s="32" t="s">
        <v>1392</v>
      </c>
      <c r="C17" s="32" t="s">
        <v>1850</v>
      </c>
    </row>
    <row r="18" spans="1:3">
      <c r="A18" s="32" t="s">
        <v>1845</v>
      </c>
      <c r="B18" s="32" t="s">
        <v>1398</v>
      </c>
      <c r="C18" s="32" t="s">
        <v>1851</v>
      </c>
    </row>
    <row r="19" spans="1:3">
      <c r="A19" s="32" t="s">
        <v>1845</v>
      </c>
      <c r="B19" s="32" t="s">
        <v>1404</v>
      </c>
      <c r="C19" s="32" t="s">
        <v>1852</v>
      </c>
    </row>
    <row r="20" spans="1:3">
      <c r="A20" s="32" t="s">
        <v>1845</v>
      </c>
      <c r="B20" s="32" t="s">
        <v>1414</v>
      </c>
      <c r="C20" s="32" t="s">
        <v>1853</v>
      </c>
    </row>
    <row r="21" spans="1:3">
      <c r="A21" s="32" t="s">
        <v>1845</v>
      </c>
      <c r="B21" s="32" t="s">
        <v>1417</v>
      </c>
      <c r="C21" s="32" t="s">
        <v>1855</v>
      </c>
    </row>
    <row r="22" spans="1:3">
      <c r="A22" s="32" t="s">
        <v>1845</v>
      </c>
      <c r="B22" s="32" t="s">
        <v>1523</v>
      </c>
      <c r="C22" s="32" t="s">
        <v>1857</v>
      </c>
    </row>
    <row r="23" spans="1:3">
      <c r="A23" s="32" t="s">
        <v>1845</v>
      </c>
      <c r="B23" s="32" t="s">
        <v>1807</v>
      </c>
      <c r="C23" s="32" t="s">
        <v>1858</v>
      </c>
    </row>
    <row r="24" spans="1:3">
      <c r="A24" s="32" t="s">
        <v>1859</v>
      </c>
      <c r="B24" s="32" t="s">
        <v>739</v>
      </c>
      <c r="C24" s="32" t="s">
        <v>5701</v>
      </c>
    </row>
    <row r="25" spans="1:3">
      <c r="A25" s="32" t="s">
        <v>1859</v>
      </c>
      <c r="B25" s="32" t="s">
        <v>771</v>
      </c>
      <c r="C25" s="32" t="s">
        <v>5733</v>
      </c>
    </row>
    <row r="26" spans="1:3">
      <c r="A26" s="32" t="s">
        <v>1859</v>
      </c>
      <c r="B26" s="32" t="s">
        <v>788</v>
      </c>
      <c r="C26" s="32" t="s">
        <v>5734</v>
      </c>
    </row>
    <row r="27" spans="1:3">
      <c r="A27" s="32" t="s">
        <v>1859</v>
      </c>
      <c r="B27" s="32" t="s">
        <v>864</v>
      </c>
      <c r="C27" s="32" t="s">
        <v>5735</v>
      </c>
    </row>
    <row r="28" spans="1:3">
      <c r="A28" s="32" t="s">
        <v>1859</v>
      </c>
      <c r="B28" s="32" t="s">
        <v>955</v>
      </c>
      <c r="C28" s="32" t="s">
        <v>5705</v>
      </c>
    </row>
    <row r="29" spans="1:3">
      <c r="A29" s="32" t="s">
        <v>1859</v>
      </c>
      <c r="B29" s="32" t="s">
        <v>1380</v>
      </c>
      <c r="C29" s="32" t="s">
        <v>5736</v>
      </c>
    </row>
    <row r="30" spans="1:3">
      <c r="A30" s="32" t="s">
        <v>1859</v>
      </c>
      <c r="B30" s="32" t="s">
        <v>1392</v>
      </c>
      <c r="C30" s="32" t="s">
        <v>5737</v>
      </c>
    </row>
    <row r="31" spans="1:3">
      <c r="A31" s="32" t="s">
        <v>1859</v>
      </c>
      <c r="B31" s="32" t="s">
        <v>1414</v>
      </c>
      <c r="C31" s="32" t="s">
        <v>2033</v>
      </c>
    </row>
    <row r="32" spans="1:3">
      <c r="A32" s="32" t="s">
        <v>1859</v>
      </c>
      <c r="B32" s="32" t="s">
        <v>1417</v>
      </c>
      <c r="C32" s="32" t="s">
        <v>2035</v>
      </c>
    </row>
    <row r="33" spans="1:3">
      <c r="A33" s="32" t="s">
        <v>1859</v>
      </c>
      <c r="B33" s="32" t="s">
        <v>1445</v>
      </c>
      <c r="C33" s="32" t="s">
        <v>5721</v>
      </c>
    </row>
    <row r="34" spans="1:3">
      <c r="A34" s="32" t="s">
        <v>1859</v>
      </c>
      <c r="B34" s="32" t="s">
        <v>1453</v>
      </c>
      <c r="C34" s="32" t="s">
        <v>5722</v>
      </c>
    </row>
    <row r="35" spans="1:3">
      <c r="A35" s="32" t="s">
        <v>1859</v>
      </c>
      <c r="B35" s="32" t="s">
        <v>1523</v>
      </c>
      <c r="C35" s="32" t="s">
        <v>5740</v>
      </c>
    </row>
    <row r="36" spans="1:3">
      <c r="A36" s="32" t="s">
        <v>1859</v>
      </c>
      <c r="B36" s="32" t="s">
        <v>1807</v>
      </c>
      <c r="C36" s="32" t="s">
        <v>5741</v>
      </c>
    </row>
    <row r="37" spans="1:3">
      <c r="A37" s="32" t="s">
        <v>2204</v>
      </c>
      <c r="B37" s="32" t="s">
        <v>771</v>
      </c>
      <c r="C37" s="32" t="s">
        <v>5747</v>
      </c>
    </row>
    <row r="38" spans="1:3">
      <c r="A38" s="32" t="s">
        <v>2204</v>
      </c>
      <c r="B38" s="32" t="s">
        <v>788</v>
      </c>
      <c r="C38" s="32" t="s">
        <v>5748</v>
      </c>
    </row>
    <row r="39" spans="1:3">
      <c r="A39" s="32" t="s">
        <v>2204</v>
      </c>
      <c r="B39" s="32" t="s">
        <v>864</v>
      </c>
      <c r="C39" s="32" t="s">
        <v>5749</v>
      </c>
    </row>
    <row r="40" spans="1:3">
      <c r="A40" s="32" t="s">
        <v>2204</v>
      </c>
      <c r="B40" s="32" t="s">
        <v>955</v>
      </c>
      <c r="C40" s="32" t="s">
        <v>5742</v>
      </c>
    </row>
    <row r="41" spans="1:3">
      <c r="A41" s="32" t="s">
        <v>2248</v>
      </c>
      <c r="B41" s="32" t="s">
        <v>1028</v>
      </c>
      <c r="C41" s="32" t="s">
        <v>5743</v>
      </c>
    </row>
    <row r="42" spans="1:3">
      <c r="A42" s="32" t="s">
        <v>2204</v>
      </c>
      <c r="B42" s="32" t="s">
        <v>1373</v>
      </c>
      <c r="C42" s="32" t="s">
        <v>5744</v>
      </c>
    </row>
    <row r="43" spans="1:3">
      <c r="A43" s="32" t="s">
        <v>2204</v>
      </c>
      <c r="B43" s="32" t="s">
        <v>1380</v>
      </c>
      <c r="C43" s="32" t="s">
        <v>5750</v>
      </c>
    </row>
    <row r="44" spans="1:3">
      <c r="A44" s="32" t="s">
        <v>2204</v>
      </c>
      <c r="B44" s="32" t="s">
        <v>1392</v>
      </c>
      <c r="C44" s="32" t="s">
        <v>5751</v>
      </c>
    </row>
    <row r="45" spans="1:3">
      <c r="A45" s="32" t="s">
        <v>2204</v>
      </c>
      <c r="B45" s="32" t="s">
        <v>1414</v>
      </c>
      <c r="C45" s="32" t="s">
        <v>2378</v>
      </c>
    </row>
    <row r="46" spans="1:3">
      <c r="A46" s="32" t="s">
        <v>2204</v>
      </c>
      <c r="B46" s="32" t="s">
        <v>1417</v>
      </c>
      <c r="C46" s="32" t="s">
        <v>2380</v>
      </c>
    </row>
    <row r="47" spans="1:3">
      <c r="A47" s="32" t="s">
        <v>2204</v>
      </c>
      <c r="B47" s="32" t="s">
        <v>1445</v>
      </c>
      <c r="C47" s="32" t="s">
        <v>5745</v>
      </c>
    </row>
    <row r="48" spans="1:3">
      <c r="A48" s="32" t="s">
        <v>2204</v>
      </c>
      <c r="B48" s="32" t="s">
        <v>1453</v>
      </c>
      <c r="C48" s="32" t="s">
        <v>5746</v>
      </c>
    </row>
    <row r="49" spans="1:3">
      <c r="A49" s="32" t="s">
        <v>2204</v>
      </c>
      <c r="B49" s="32" t="s">
        <v>1523</v>
      </c>
      <c r="C49" s="32" t="s">
        <v>5754</v>
      </c>
    </row>
  </sheetData>
  <autoFilter ref="A1:C49" xr:uid="{F7685577-5258-490C-9D18-2B807F277D77}"/>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3C5191-F0BC-45ED-A8B0-8476C87BA344}">
  <dimension ref="A1"/>
  <sheetViews>
    <sheetView workbookViewId="0"/>
  </sheetViews>
  <sheetFormatPr defaultRowHeight="14.4"/>
  <sheetData/>
  <pageMargins left="0.511811024" right="0.511811024" top="0.78740157499999996" bottom="0.78740157499999996" header="0.31496062000000002" footer="0.3149606200000000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MigrationWizId xmlns="a09d6298-b68d-46cd-be54-96406a0f7050" xsi:nil="true"/>
    <MigrationWizIdDocumentLibraryPermissions xmlns="a09d6298-b68d-46cd-be54-96406a0f7050" xsi:nil="true"/>
    <MigrationWizIdSecurityGroups xmlns="a09d6298-b68d-46cd-be54-96406a0f7050" xsi:nil="true"/>
    <lcf76f155ced4ddcb4097134ff3c332f xmlns="a09d6298-b68d-46cd-be54-96406a0f7050">
      <Terms xmlns="http://schemas.microsoft.com/office/infopath/2007/PartnerControls"/>
    </lcf76f155ced4ddcb4097134ff3c332f>
    <MigrationWizIdPermissions xmlns="a09d6298-b68d-46cd-be54-96406a0f7050" xsi:nil="true"/>
    <MigrationWizIdPermissionLevels xmlns="a09d6298-b68d-46cd-be54-96406a0f7050" xsi:nil="true"/>
    <TaxCatchAll xmlns="ce7bc3dc-da57-44b5-bf77-52da6def98dc" xsi:nil="true"/>
    <Revision xmlns="a09d6298-b68d-46cd-be54-96406a0f7050">0</Revision>
    <Client_x0020_Plant_x002f_Vessel xmlns="a09d6298-b68d-46cd-be54-96406a0f7050" xsi:nil="true"/>
    <Client_x0020_name xmlns="a09d6298-b68d-46cd-be54-96406a0f7050" xsi:nil="true"/>
    <About xmlns="a09d6298-b68d-46cd-be54-96406a0f7050"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7049D97DBF037C4195F4856353DCACB0" ma:contentTypeVersion="28" ma:contentTypeDescription="Create a new document." ma:contentTypeScope="" ma:versionID="cb217b4f0f8f404bc6b4f59c71af21f1">
  <xsd:schema xmlns:xsd="http://www.w3.org/2001/XMLSchema" xmlns:xs="http://www.w3.org/2001/XMLSchema" xmlns:p="http://schemas.microsoft.com/office/2006/metadata/properties" xmlns:ns2="a09d6298-b68d-46cd-be54-96406a0f7050" xmlns:ns3="ce7bc3dc-da57-44b5-bf77-52da6def98dc" targetNamespace="http://schemas.microsoft.com/office/2006/metadata/properties" ma:root="true" ma:fieldsID="e2200acea6d5194c190957b2edf56c7b" ns2:_="" ns3:_="">
    <xsd:import namespace="a09d6298-b68d-46cd-be54-96406a0f7050"/>
    <xsd:import namespace="ce7bc3dc-da57-44b5-bf77-52da6def98dc"/>
    <xsd:element name="properties">
      <xsd:complexType>
        <xsd:sequence>
          <xsd:element name="documentManagement">
            <xsd:complexType>
              <xsd:all>
                <xsd:element ref="ns2:MigrationWizId" minOccurs="0"/>
                <xsd:element ref="ns2:MigrationWizIdPermissions" minOccurs="0"/>
                <xsd:element ref="ns2:MigrationWizIdPermissionLevels" minOccurs="0"/>
                <xsd:element ref="ns2:MigrationWizIdDocumentLibraryPermissions" minOccurs="0"/>
                <xsd:element ref="ns2:MigrationWizIdSecurityGroups" minOccurs="0"/>
                <xsd:element ref="ns2:MediaServiceMetadata" minOccurs="0"/>
                <xsd:element ref="ns2:MediaServiceFastMetadata" minOccurs="0"/>
                <xsd:element ref="ns2:MediaServiceDateTaken" minOccurs="0"/>
                <xsd:element ref="ns2:MediaServiceAutoTags" minOccurs="0"/>
                <xsd:element ref="ns2:MediaLengthInSeconds" minOccurs="0"/>
                <xsd:element ref="ns2:MediaServiceAutoKeyPoints" minOccurs="0"/>
                <xsd:element ref="ns2:MediaServiceKeyPoints" minOccurs="0"/>
                <xsd:element ref="ns3:SharedWithUsers" minOccurs="0"/>
                <xsd:element ref="ns3:SharedWithDetails" minOccurs="0"/>
                <xsd:element ref="ns2:MediaServiceGenerationTime" minOccurs="0"/>
                <xsd:element ref="ns2:MediaServiceEventHashCode" minOccurs="0"/>
                <xsd:element ref="ns2:MediaServiceOCR" minOccurs="0"/>
                <xsd:element ref="ns2:lcf76f155ced4ddcb4097134ff3c332f" minOccurs="0"/>
                <xsd:element ref="ns3:TaxCatchAll" minOccurs="0"/>
                <xsd:element ref="ns2:MediaServiceSearchProperties" minOccurs="0"/>
                <xsd:element ref="ns2:MediaServiceLocation" minOccurs="0"/>
                <xsd:element ref="ns2:MediaServiceObjectDetectorVersions" minOccurs="0"/>
                <xsd:element ref="ns2:About" minOccurs="0"/>
                <xsd:element ref="ns2:MediaServiceBillingMetadata" minOccurs="0"/>
                <xsd:element ref="ns2:Revision" minOccurs="0"/>
                <xsd:element ref="ns2:Client_x0020_name" minOccurs="0"/>
                <xsd:element ref="ns2:Client_x0020_Plant_x002f_Vesse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09d6298-b68d-46cd-be54-96406a0f7050" elementFormDefault="qualified">
    <xsd:import namespace="http://schemas.microsoft.com/office/2006/documentManagement/types"/>
    <xsd:import namespace="http://schemas.microsoft.com/office/infopath/2007/PartnerControls"/>
    <xsd:element name="MigrationWizId" ma:index="8" nillable="true" ma:displayName="MigrationWizId" ma:internalName="MigrationWizId">
      <xsd:simpleType>
        <xsd:restriction base="dms:Text"/>
      </xsd:simpleType>
    </xsd:element>
    <xsd:element name="MigrationWizIdPermissions" ma:index="9" nillable="true" ma:displayName="MigrationWizIdPermissions" ma:internalName="MigrationWizIdPermissions">
      <xsd:simpleType>
        <xsd:restriction base="dms:Text"/>
      </xsd:simpleType>
    </xsd:element>
    <xsd:element name="MigrationWizIdPermissionLevels" ma:index="10" nillable="true" ma:displayName="MigrationWizIdPermissionLevels" ma:internalName="MigrationWizIdPermissionLevels">
      <xsd:simpleType>
        <xsd:restriction base="dms:Text"/>
      </xsd:simpleType>
    </xsd:element>
    <xsd:element name="MigrationWizIdDocumentLibraryPermissions" ma:index="11" nillable="true" ma:displayName="MigrationWizIdDocumentLibraryPermissions" ma:internalName="MigrationWizIdDocumentLibraryPermissions">
      <xsd:simpleType>
        <xsd:restriction base="dms:Text"/>
      </xsd:simpleType>
    </xsd:element>
    <xsd:element name="MigrationWizIdSecurityGroups" ma:index="12" nillable="true" ma:displayName="MigrationWizIdSecurityGroups" ma:internalName="MigrationWizIdSecurityGroups">
      <xsd:simpleType>
        <xsd:restriction base="dms:Text"/>
      </xsd:simpleType>
    </xsd:element>
    <xsd:element name="MediaServiceMetadata" ma:index="13" nillable="true" ma:displayName="MediaServiceMetadata" ma:hidden="true" ma:internalName="MediaServiceMetadata" ma:readOnly="true">
      <xsd:simpleType>
        <xsd:restriction base="dms:Note"/>
      </xsd:simpleType>
    </xsd:element>
    <xsd:element name="MediaServiceFastMetadata" ma:index="14" nillable="true" ma:displayName="MediaServiceFastMetadata" ma:hidden="true" ma:internalName="MediaServiceFastMetadata" ma:readOnly="true">
      <xsd:simpleType>
        <xsd:restriction base="dms:Note"/>
      </xsd:simpleType>
    </xsd:element>
    <xsd:element name="MediaServiceDateTaken" ma:index="15" nillable="true" ma:displayName="MediaServiceDateTaken" ma:hidden="true" ma:internalName="MediaServiceDateTaken" ma:readOnly="true">
      <xsd:simpleType>
        <xsd:restriction base="dms:Text"/>
      </xsd:simpleType>
    </xsd:element>
    <xsd:element name="MediaServiceAutoTags" ma:index="16" nillable="true" ma:displayName="Tags" ma:internalName="MediaServiceAutoTags"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element name="MediaServiceGenerationTime" ma:index="22" nillable="true" ma:displayName="MediaServiceGenerationTime" ma:hidden="true" ma:internalName="MediaServiceGenerationTime" ma:readOnly="true">
      <xsd:simpleType>
        <xsd:restriction base="dms:Text"/>
      </xsd:simpleType>
    </xsd:element>
    <xsd:element name="MediaServiceEventHashCode" ma:index="23" nillable="true" ma:displayName="MediaServiceEventHashCode" ma:hidden="true" ma:internalName="MediaServiceEventHashCode" ma:readOnly="true">
      <xsd:simpleType>
        <xsd:restriction base="dms:Text"/>
      </xsd:simpleType>
    </xsd:element>
    <xsd:element name="MediaServiceOCR" ma:index="24" nillable="true" ma:displayName="Extracted Text" ma:internalName="MediaServiceOCR" ma:readOnly="true">
      <xsd:simpleType>
        <xsd:restriction base="dms:Note">
          <xsd:maxLength value="255"/>
        </xsd:restriction>
      </xsd:simpleType>
    </xsd:element>
    <xsd:element name="lcf76f155ced4ddcb4097134ff3c332f" ma:index="26" nillable="true" ma:taxonomy="true" ma:internalName="lcf76f155ced4ddcb4097134ff3c332f" ma:taxonomyFieldName="MediaServiceImageTags" ma:displayName="Image Tags" ma:readOnly="false" ma:fieldId="{5cf76f15-5ced-4ddc-b409-7134ff3c332f}" ma:taxonomyMulti="true" ma:sspId="54775a70-b7c6-48f7-83f4-4c0bd9e55c56" ma:termSetId="09814cd3-568e-fe90-9814-8d621ff8fb84" ma:anchorId="fba54fb3-c3e1-fe81-a776-ca4b69148c4d" ma:open="true" ma:isKeyword="false">
      <xsd:complexType>
        <xsd:sequence>
          <xsd:element ref="pc:Terms" minOccurs="0" maxOccurs="1"/>
        </xsd:sequence>
      </xsd:complexType>
    </xsd:element>
    <xsd:element name="MediaServiceSearchProperties" ma:index="28" nillable="true" ma:displayName="MediaServiceSearchProperties" ma:hidden="true" ma:internalName="MediaServiceSearchProperties" ma:readOnly="true">
      <xsd:simpleType>
        <xsd:restriction base="dms:Note"/>
      </xsd:simpleType>
    </xsd:element>
    <xsd:element name="MediaServiceLocation" ma:index="29" nillable="true" ma:displayName="Location" ma:indexed="true" ma:internalName="MediaServiceLocation" ma:readOnly="true">
      <xsd:simpleType>
        <xsd:restriction base="dms:Text"/>
      </xsd:simpleType>
    </xsd:element>
    <xsd:element name="MediaServiceObjectDetectorVersions" ma:index="30" nillable="true" ma:displayName="MediaServiceObjectDetectorVersions" ma:hidden="true" ma:indexed="true" ma:internalName="MediaServiceObjectDetectorVersions" ma:readOnly="true">
      <xsd:simpleType>
        <xsd:restriction base="dms:Text"/>
      </xsd:simpleType>
    </xsd:element>
    <xsd:element name="About" ma:index="31" nillable="true" ma:displayName="About" ma:description="Coluna para descrição das informações quem compõem a tabela." ma:format="Dropdown" ma:internalName="About">
      <xsd:simpleType>
        <xsd:restriction base="dms:Text">
          <xsd:maxLength value="255"/>
        </xsd:restriction>
      </xsd:simpleType>
    </xsd:element>
    <xsd:element name="MediaServiceBillingMetadata" ma:index="32" nillable="true" ma:displayName="MediaServiceBillingMetadata" ma:hidden="true" ma:internalName="MediaServiceBillingMetadata" ma:readOnly="true">
      <xsd:simpleType>
        <xsd:restriction base="dms:Note"/>
      </xsd:simpleType>
    </xsd:element>
    <xsd:element name="Revision" ma:index="33" nillable="true" ma:displayName="Revision" ma:default="0" ma:internalName="Revision">
      <xsd:simpleType>
        <xsd:restriction base="dms:Text">
          <xsd:maxLength value="255"/>
        </xsd:restriction>
      </xsd:simpleType>
    </xsd:element>
    <xsd:element name="Client_x0020_name" ma:index="34" nillable="true" ma:displayName="Client name" ma:description="Name of the client" ma:internalName="Client_x0020_name">
      <xsd:simpleType>
        <xsd:restriction base="dms:Text">
          <xsd:maxLength value="255"/>
        </xsd:restriction>
      </xsd:simpleType>
    </xsd:element>
    <xsd:element name="Client_x0020_Plant_x002f_Vessel" ma:index="35" nillable="true" ma:displayName="Client Plant/Vessel" ma:description="Name of the plant, vessel or unit. Will be used to fill documents automatically" ma:internalName="Client_x0020_Plant_x002f_Vessel">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ce7bc3dc-da57-44b5-bf77-52da6def98dc" elementFormDefault="qualified">
    <xsd:import namespace="http://schemas.microsoft.com/office/2006/documentManagement/types"/>
    <xsd:import namespace="http://schemas.microsoft.com/office/infopath/2007/PartnerControls"/>
    <xsd:element name="SharedWithUsers" ma:index="2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1" nillable="true" ma:displayName="Shared With Details" ma:internalName="SharedWithDetails" ma:readOnly="true">
      <xsd:simpleType>
        <xsd:restriction base="dms:Note">
          <xsd:maxLength value="255"/>
        </xsd:restriction>
      </xsd:simpleType>
    </xsd:element>
    <xsd:element name="TaxCatchAll" ma:index="27" nillable="true" ma:displayName="Taxonomy Catch All Column" ma:hidden="true" ma:list="{fcf2150e-3d79-4dea-93cc-b3b0366848c5}" ma:internalName="TaxCatchAll" ma:showField="CatchAllData" ma:web="ce7bc3dc-da57-44b5-bf77-52da6def98d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20762DB-2A4F-4DC7-9AD2-4F99CF60EC30}">
  <ds:schemaRefs>
    <ds:schemaRef ds:uri="http://schemas.microsoft.com/office/2006/metadata/properties"/>
    <ds:schemaRef ds:uri="http://schemas.microsoft.com/office/infopath/2007/PartnerControls"/>
    <ds:schemaRef ds:uri="a09d6298-b68d-46cd-be54-96406a0f7050"/>
    <ds:schemaRef ds:uri="ce7bc3dc-da57-44b5-bf77-52da6def98dc"/>
  </ds:schemaRefs>
</ds:datastoreItem>
</file>

<file path=customXml/itemProps2.xml><?xml version="1.0" encoding="utf-8"?>
<ds:datastoreItem xmlns:ds="http://schemas.openxmlformats.org/officeDocument/2006/customXml" ds:itemID="{944CBFC1-8142-4D6C-BA3B-E5AB72CF5ECD}">
  <ds:schemaRefs>
    <ds:schemaRef ds:uri="http://schemas.microsoft.com/sharepoint/v3/contenttype/forms"/>
  </ds:schemaRefs>
</ds:datastoreItem>
</file>

<file path=customXml/itemProps3.xml><?xml version="1.0" encoding="utf-8"?>
<ds:datastoreItem xmlns:ds="http://schemas.openxmlformats.org/officeDocument/2006/customXml" ds:itemID="{71728F90-38CA-492E-AB4D-11119F374DE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09d6298-b68d-46cd-be54-96406a0f7050"/>
    <ds:schemaRef ds:uri="ce7bc3dc-da57-44b5-bf77-52da6def98d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Planilhas</vt:lpstr>
      </vt:variant>
      <vt:variant>
        <vt:i4>29</vt:i4>
      </vt:variant>
      <vt:variant>
        <vt:lpstr>Intervalos Nomeados</vt:lpstr>
      </vt:variant>
      <vt:variant>
        <vt:i4>2</vt:i4>
      </vt:variant>
    </vt:vector>
  </HeadingPairs>
  <TitlesOfParts>
    <vt:vector size="31" baseType="lpstr">
      <vt:lpstr>Matriz</vt:lpstr>
      <vt:lpstr>TEMPLATE MODEC</vt:lpstr>
      <vt:lpstr>FLASH GAS COMPRESSOR</vt:lpstr>
      <vt:lpstr>RASCUNHO LP_IP_HP</vt:lpstr>
      <vt:lpstr>Sheet2</vt:lpstr>
      <vt:lpstr>Template Centrifugal Compressor</vt:lpstr>
      <vt:lpstr>Planta</vt:lpstr>
      <vt:lpstr>OnOff</vt:lpstr>
      <vt:lpstr>FRADE Dicionário LP_IP_HP Comp</vt:lpstr>
      <vt:lpstr>RASCUNHO FORTE MAIN A</vt:lpstr>
      <vt:lpstr>IO x Tag PI x Contexto Template</vt:lpstr>
      <vt:lpstr>Base Limiares IO Main</vt:lpstr>
      <vt:lpstr>Main_A (2)</vt:lpstr>
      <vt:lpstr>FRADE Dicio Flash Gas Compres</vt:lpstr>
      <vt:lpstr>FORTE Dicionário Main</vt:lpstr>
      <vt:lpstr>FORTE - Dicionário DGS N2</vt:lpstr>
      <vt:lpstr>FORTE Dicio Gas Booster Compres</vt:lpstr>
      <vt:lpstr>Alarm Trip LP_IP_HP</vt:lpstr>
      <vt:lpstr>REF</vt:lpstr>
      <vt:lpstr>BRAVO Dicionário Ariel Compress</vt:lpstr>
      <vt:lpstr>Base ProcV</vt:lpstr>
      <vt:lpstr>Tags SAP</vt:lpstr>
      <vt:lpstr>Tags Sotreq</vt:lpstr>
      <vt:lpstr>Compressor Status</vt:lpstr>
      <vt:lpstr>aux_uoms_alterados</vt:lpstr>
      <vt:lpstr>Tradução Atributos</vt:lpstr>
      <vt:lpstr>Jean Tags Master</vt:lpstr>
      <vt:lpstr>Tags Faltantes</vt:lpstr>
      <vt:lpstr>Planilha1</vt:lpstr>
      <vt:lpstr>'RASCUNHO FORTE MAIN A'!RASCUNHO</vt:lpstr>
      <vt:lpstr>RASCUNHO</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Joao Gabriel Ferreira Dos Santos Raiol</dc:creator>
  <cp:keywords/>
  <dc:description/>
  <cp:lastModifiedBy>Rodolfo Sousa</cp:lastModifiedBy>
  <cp:revision/>
  <dcterms:created xsi:type="dcterms:W3CDTF">2024-07-08T20:07:43Z</dcterms:created>
  <dcterms:modified xsi:type="dcterms:W3CDTF">2026-05-05T14:14:59Z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0x0101007049D97DBF037C4195F4856353DCACB0</vt:lpwstr>
  </property>
  <property fmtid="{D5CDD505-2E9C-101B-9397-08002B2CF9AE}" pid="3" name="MediaServiceImageTags">
    <vt:lpwstr/>
  </property>
</Properties>
</file>